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8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DDI!$A$1:$AN$99</definedName>
    <definedName name="_xlnm._FilterDatabase" localSheetId="7" hidden="1">NotghiID!$A$1:$E$201</definedName>
    <definedName name="_xlnm._FilterDatabase" localSheetId="1" hidden="1">'PK-Parameter'!$A$1:$AE$413</definedName>
    <definedName name="_xlnm._FilterDatabase" localSheetId="2" hidden="1">'PK-Profiles'!$A$1:$Q$7500</definedName>
    <definedName name="_xlnm._FilterDatabase" localSheetId="6" hidden="1">Projects!$A$1:$H$595</definedName>
    <definedName name="_xlnm._FilterDatabase" localSheetId="0" hidden="1">Studies!$A$2:$BT$660</definedName>
  </definedNames>
  <calcPr calcId="145621"/>
  <fileRecoveryPr repairLoad="1"/>
</workbook>
</file>

<file path=xl/calcChain.xml><?xml version="1.0" encoding="utf-8"?>
<calcChain xmlns="http://schemas.openxmlformats.org/spreadsheetml/2006/main">
  <c r="I5544" i="17" l="1"/>
  <c r="I5543" i="17"/>
  <c r="I5542" i="17"/>
  <c r="I5541" i="17"/>
  <c r="I5546" i="17" s="1"/>
  <c r="I5540" i="17"/>
  <c r="I5545" i="17" s="1"/>
  <c r="I4224" i="17"/>
  <c r="I4223"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E2" i="17" l="1"/>
  <c r="G553" i="14" l="1"/>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E2" i="14"/>
  <c r="D2" i="14"/>
  <c r="C2" i="14"/>
  <c r="B2" i="14"/>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C2" i="17"/>
  <c r="D2" i="17"/>
  <c r="F2" i="17"/>
  <c r="B2" i="17"/>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B444" i="9" l="1"/>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E443" i="9" l="1"/>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E413" i="9" l="1"/>
  <c r="D413" i="9"/>
  <c r="C413" i="9"/>
  <c r="B413" i="9"/>
  <c r="E412" i="9"/>
  <c r="D412" i="9"/>
  <c r="C412" i="9"/>
  <c r="B412" i="9"/>
  <c r="B408" i="9"/>
  <c r="C408" i="9"/>
  <c r="D408" i="9"/>
  <c r="E408" i="9"/>
  <c r="B409" i="9"/>
  <c r="C409" i="9"/>
  <c r="D409" i="9"/>
  <c r="E409" i="9"/>
  <c r="B410" i="9"/>
  <c r="C410" i="9"/>
  <c r="D410" i="9"/>
  <c r="E410" i="9"/>
  <c r="B411" i="9"/>
  <c r="C411" i="9"/>
  <c r="D411" i="9"/>
  <c r="E411" i="9"/>
  <c r="G407" i="9"/>
  <c r="E407" i="9"/>
  <c r="D407" i="9"/>
  <c r="C407" i="9"/>
  <c r="B407" i="9"/>
  <c r="B406" i="9"/>
  <c r="C406" i="9"/>
  <c r="D406" i="9"/>
  <c r="E406" i="9"/>
  <c r="B401" i="9"/>
  <c r="C401" i="9"/>
  <c r="D401" i="9"/>
  <c r="E401" i="9"/>
  <c r="B402" i="9"/>
  <c r="C402" i="9"/>
  <c r="D402" i="9"/>
  <c r="E402" i="9"/>
  <c r="B403" i="9"/>
  <c r="C403" i="9"/>
  <c r="D403" i="9"/>
  <c r="E403" i="9"/>
  <c r="B404" i="9"/>
  <c r="C404" i="9"/>
  <c r="D404" i="9"/>
  <c r="E404" i="9"/>
  <c r="B405" i="9"/>
  <c r="C405" i="9"/>
  <c r="D405" i="9"/>
  <c r="E405" i="9"/>
  <c r="B98" i="4" l="1"/>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E396" i="9"/>
  <c r="D396" i="9"/>
  <c r="C396" i="9"/>
  <c r="B396" i="9"/>
  <c r="B393" i="9"/>
  <c r="C393" i="9"/>
  <c r="D393" i="9"/>
  <c r="E393" i="9"/>
  <c r="B394" i="9"/>
  <c r="C394" i="9"/>
  <c r="D394" i="9"/>
  <c r="E394" i="9"/>
  <c r="B395" i="9"/>
  <c r="C395" i="9"/>
  <c r="D395" i="9"/>
  <c r="E395" i="9"/>
  <c r="B391" i="9"/>
  <c r="C391" i="9"/>
  <c r="D391" i="9"/>
  <c r="E391" i="9"/>
  <c r="B392" i="9"/>
  <c r="C392" i="9"/>
  <c r="D392" i="9"/>
  <c r="E392" i="9"/>
  <c r="W572" i="1"/>
  <c r="E390" i="9"/>
  <c r="D390" i="9"/>
  <c r="C390" i="9"/>
  <c r="B390" i="9"/>
  <c r="AA570" i="1"/>
  <c r="B388" i="9"/>
  <c r="C388" i="9"/>
  <c r="D388" i="9"/>
  <c r="E388" i="9"/>
  <c r="B389" i="9"/>
  <c r="C389" i="9"/>
  <c r="D389" i="9"/>
  <c r="E389" i="9"/>
  <c r="I94" i="4" l="1"/>
  <c r="I95" i="4"/>
  <c r="I96" i="4"/>
  <c r="I97" i="4"/>
  <c r="G94" i="4"/>
  <c r="G95" i="4"/>
  <c r="G96" i="4"/>
  <c r="G97" i="4"/>
  <c r="B94" i="4"/>
  <c r="C94" i="4"/>
  <c r="D94" i="4"/>
  <c r="E94" i="4"/>
  <c r="B95" i="4"/>
  <c r="C95" i="4"/>
  <c r="D95" i="4"/>
  <c r="E95" i="4"/>
  <c r="B96" i="4"/>
  <c r="C96" i="4"/>
  <c r="D96" i="4"/>
  <c r="E96" i="4"/>
  <c r="B97" i="4"/>
  <c r="C97" i="4"/>
  <c r="D97" i="4"/>
  <c r="E97" i="4"/>
  <c r="B384" i="9"/>
  <c r="C384" i="9"/>
  <c r="D384" i="9"/>
  <c r="E384" i="9"/>
  <c r="B385" i="9"/>
  <c r="C385" i="9"/>
  <c r="D385" i="9"/>
  <c r="E385" i="9"/>
  <c r="B386" i="9"/>
  <c r="C386" i="9"/>
  <c r="D386" i="9"/>
  <c r="E386" i="9"/>
  <c r="B387" i="9"/>
  <c r="C387" i="9"/>
  <c r="D387" i="9"/>
  <c r="E387" i="9"/>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G3" i="4" l="1"/>
  <c r="G4" i="4"/>
  <c r="G5" i="4"/>
  <c r="G6" i="4"/>
  <c r="G7" i="4"/>
  <c r="B3" i="4"/>
  <c r="C3" i="4"/>
  <c r="D3" i="4"/>
  <c r="E3" i="4"/>
  <c r="B4" i="4"/>
  <c r="C4" i="4"/>
  <c r="D4" i="4"/>
  <c r="E4" i="4"/>
  <c r="B5" i="4"/>
  <c r="C5" i="4"/>
  <c r="D5" i="4"/>
  <c r="E5" i="4"/>
  <c r="B6" i="4"/>
  <c r="C6" i="4"/>
  <c r="D6" i="4"/>
  <c r="E6" i="4"/>
  <c r="B7" i="4"/>
  <c r="C7" i="4"/>
  <c r="D7" i="4"/>
  <c r="E7" i="4"/>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G3" i="14"/>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comments2.xml><?xml version="1.0" encoding="utf-8"?>
<comments xmlns="http://schemas.openxmlformats.org/spreadsheetml/2006/main">
  <authors>
    <author>Andre Dallmann</author>
  </authors>
  <commentList>
    <comment ref="B31" authorId="0">
      <text>
        <r>
          <rPr>
            <sz val="9"/>
            <color indexed="81"/>
            <rFont val="Tahoma"/>
            <family val="2"/>
          </rPr>
          <t>Molecular weight incorrect; being an isotope, the molecular weight of 14C-alprazolam is higher than that of alprazolam.</t>
        </r>
      </text>
    </comment>
  </commentList>
</comments>
</file>

<file path=xl/sharedStrings.xml><?xml version="1.0" encoding="utf-8"?>
<sst xmlns="http://schemas.openxmlformats.org/spreadsheetml/2006/main" count="52340" uniqueCount="2183">
  <si>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</si>
  <si>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</si>
  <si>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</si>
  <si>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</si>
  <si>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</si>
  <si>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</si>
  <si>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</si>
  <si>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</si>
  <si>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</si>
  <si>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</si>
  <si>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</si>
  <si>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</si>
  <si>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</si>
  <si>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</si>
  <si>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</si>
  <si>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</si>
  <si>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</si>
  <si>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</si>
  <si>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</si>
  <si>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</si>
  <si>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</si>
  <si>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</si>
  <si>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</si>
  <si>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</si>
  <si>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</si>
  <si>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</si>
  <si>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</si>
  <si>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</si>
  <si>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</si>
  <si>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</si>
  <si>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</si>
  <si>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</si>
  <si>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</si>
  <si>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</si>
  <si>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</si>
  <si>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</si>
  <si>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</si>
  <si>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</si>
  <si>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</si>
  <si>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</si>
  <si>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</si>
  <si>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</si>
  <si>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</si>
  <si>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</si>
  <si>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</si>
  <si>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</si>
  <si>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</si>
  <si>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</si>
  <si>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</si>
  <si>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</si>
  <si>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</si>
  <si>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</si>
  <si>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</si>
  <si>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</si>
  <si>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</si>
  <si>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</si>
  <si>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</si>
  <si>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</si>
  <si>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</si>
  <si>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</si>
  <si>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</si>
  <si>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</si>
  <si>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</si>
  <si>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</si>
  <si>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</si>
  <si>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</si>
  <si>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</si>
  <si>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</si>
  <si>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</si>
  <si>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</si>
  <si>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</si>
  <si>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</si>
  <si>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</si>
  <si>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</si>
  <si>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</si>
  <si>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</si>
  <si>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</si>
  <si>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</si>
  <si>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</si>
  <si>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</si>
  <si>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</si>
  <si>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</si>
  <si>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</si>
  <si>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</si>
  <si>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</si>
  <si>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</si>
  <si>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</si>
  <si>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</si>
  <si>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</si>
  <si>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</si>
  <si>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</si>
  <si>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</si>
  <si>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</si>
  <si>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</si>
  <si>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</si>
  <si>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</si>
  <si>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</si>
  <si>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</si>
  <si>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</si>
  <si>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</si>
  <si>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</si>
  <si>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</si>
  <si>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</si>
  <si>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</si>
  <si>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</si>
  <si>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</si>
  <si>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</si>
  <si>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</si>
  <si>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</si>
  <si>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</si>
  <si>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</si>
  <si>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</si>
  <si>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</si>
  <si>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</si>
  <si>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</si>
  <si>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</si>
  <si>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</si>
  <si>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</si>
  <si>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</si>
  <si>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</si>
  <si>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</si>
  <si>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</si>
  <si>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</si>
  <si>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</si>
  <si>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</si>
  <si>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</si>
  <si>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</si>
  <si>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</si>
  <si>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</si>
  <si>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</si>
  <si>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</si>
  <si>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</si>
  <si>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</si>
  <si>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</si>
  <si>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</si>
  <si>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</si>
  <si>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</si>
  <si>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</si>
  <si>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</si>
  <si>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</si>
  <si>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</si>
  <si>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</si>
  <si>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</si>
  <si>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</si>
  <si>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</si>
  <si>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</si>
  <si>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</si>
  <si>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</si>
  <si>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</si>
  <si>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</si>
  <si>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</si>
  <si>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</si>
  <si>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</si>
  <si>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</si>
  <si>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</si>
  <si>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</si>
  <si>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</si>
  <si>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</si>
  <si>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</si>
  <si>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</si>
  <si>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</si>
  <si>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</si>
  <si>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</si>
  <si>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</si>
  <si>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</si>
  <si>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</si>
  <si>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</si>
  <si>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</si>
  <si>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</si>
  <si>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</si>
  <si>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</si>
  <si>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</si>
  <si>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</si>
  <si>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</si>
  <si>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</si>
  <si>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</si>
  <si>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</si>
  <si>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</si>
  <si>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</si>
  <si>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</si>
  <si>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</si>
  <si>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</si>
  <si>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</si>
  <si>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</si>
  <si>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</si>
  <si>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</si>
  <si>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</si>
  <si>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</si>
  <si>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</si>
  <si>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</si>
  <si>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</si>
  <si>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</si>
  <si>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</si>
  <si>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</si>
  <si>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</si>
  <si>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</si>
  <si>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</si>
  <si>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</si>
  <si>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</si>
  <si>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</si>
  <si>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</si>
  <si>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</si>
  <si>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</si>
  <si>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</si>
  <si>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</si>
  <si>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</si>
  <si>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</si>
  <si>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</si>
  <si>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</si>
  <si>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</si>
  <si>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</si>
  <si>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</si>
  <si>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</si>
  <si>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</si>
  <si>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</si>
  <si>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</si>
  <si>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</si>
  <si>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</si>
  <si>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</si>
  <si>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</si>
  <si>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</si>
  <si>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</si>
  <si>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</si>
  <si>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</si>
  <si>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</si>
  <si>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</si>
  <si>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</si>
  <si>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</si>
  <si>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</si>
  <si>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</si>
  <si>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</si>
  <si>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</si>
  <si>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</si>
  <si>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</si>
  <si>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</si>
  <si>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</si>
  <si>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</si>
  <si>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</si>
  <si>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</si>
  <si>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</si>
  <si>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</si>
  <si>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</si>
  <si>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</si>
  <si>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</si>
  <si>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</si>
  <si>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</si>
  <si>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</si>
  <si>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</si>
  <si>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</si>
  <si>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</si>
  <si>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</si>
  <si>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</si>
  <si>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</si>
  <si>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</si>
  <si>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</si>
  <si>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</si>
  <si>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</si>
  <si>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</si>
  <si>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</si>
  <si>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</si>
  <si>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</si>
  <si>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</si>
  <si>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</si>
  <si>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</si>
  <si>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</si>
  <si>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</si>
  <si>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</si>
  <si>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</si>
  <si>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</si>
  <si>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</si>
  <si>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</si>
  <si>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</si>
  <si>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</si>
  <si>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</si>
  <si>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</si>
  <si>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</si>
  <si>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</si>
  <si>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</si>
  <si>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</si>
  <si>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</si>
  <si>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</si>
  <si>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</si>
  <si>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</si>
  <si>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</si>
  <si>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</si>
  <si>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</si>
  <si>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</si>
  <si>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</si>
  <si>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</si>
  <si>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</si>
  <si>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</si>
  <si>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</si>
  <si>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</si>
  <si>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</si>
  <si>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</si>
  <si>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</si>
  <si>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</si>
  <si>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</si>
  <si>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</si>
  <si>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</si>
  <si>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</si>
  <si>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</si>
  <si>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</si>
  <si>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</si>
  <si>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</si>
  <si>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</si>
  <si>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</si>
  <si>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</si>
  <si>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</si>
  <si>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</si>
  <si>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</si>
  <si>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</si>
  <si>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</si>
  <si>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</si>
  <si>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</si>
  <si>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</si>
  <si>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</si>
  <si>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</si>
  <si>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</si>
  <si>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</si>
  <si>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</si>
  <si>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</si>
  <si>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</si>
  <si>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</si>
  <si>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</si>
  <si>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</si>
  <si>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</si>
  <si>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</si>
  <si>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</si>
  <si>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</si>
  <si>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</si>
  <si>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</si>
  <si>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</si>
  <si>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</si>
  <si>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</si>
  <si>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</si>
  <si>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</si>
  <si>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</si>
  <si>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</si>
  <si>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</si>
  <si>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</si>
  <si>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</si>
  <si>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</si>
  <si>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</si>
  <si>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</si>
  <si>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</si>
  <si>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</si>
  <si>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</si>
  <si>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</si>
  <si>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</si>
  <si>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</si>
  <si>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</si>
  <si>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</si>
  <si>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</si>
  <si>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</si>
  <si>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</si>
  <si>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</si>
  <si>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</si>
  <si>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</si>
  <si>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</si>
  <si>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</si>
  <si>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</si>
  <si>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</si>
  <si>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</si>
  <si>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</si>
  <si>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</si>
  <si>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</si>
  <si>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</si>
  <si>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</si>
  <si>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</si>
  <si>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</si>
  <si>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</si>
  <si>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</si>
  <si>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</si>
  <si>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</si>
  <si>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</si>
  <si>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</si>
  <si>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</si>
  <si>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</si>
  <si>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</si>
  <si>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</si>
  <si>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</si>
  <si>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</si>
  <si>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</si>
  <si>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</si>
  <si>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</si>
  <si>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</si>
  <si>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</si>
  <si>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</si>
  <si>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</si>
  <si>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</si>
  <si>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</si>
  <si>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</si>
  <si>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</si>
  <si>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</si>
  <si>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</si>
  <si>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</si>
  <si>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</si>
  <si>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</si>
  <si>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</si>
  <si>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</si>
  <si>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</si>
  <si>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</si>
  <si>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</si>
  <si>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</si>
  <si>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</si>
  <si>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</si>
  <si>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</si>
  <si>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</si>
  <si>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</si>
  <si>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</si>
  <si>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</si>
  <si>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</si>
  <si>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</si>
  <si>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</si>
  <si>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</si>
  <si>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</si>
  <si>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</si>
  <si>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</si>
  <si>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</si>
  <si>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</si>
  <si>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</si>
  <si>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</si>
  <si>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</si>
  <si>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</si>
  <si>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</si>
  <si>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</si>
  <si>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</si>
  <si>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</si>
  <si>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</si>
  <si>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</si>
  <si>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</si>
  <si>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</si>
  <si>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</si>
  <si>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</si>
  <si>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</si>
  <si>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</si>
  <si>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</si>
  <si>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</si>
  <si>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</si>
  <si>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</si>
  <si>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</si>
  <si>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</si>
  <si>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</si>
  <si>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</si>
  <si>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</si>
  <si>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</si>
  <si>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</si>
  <si>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</si>
  <si>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</si>
  <si>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</si>
  <si>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</si>
  <si>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</si>
  <si>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</si>
  <si>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</si>
  <si>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</si>
  <si>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</si>
  <si>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</si>
  <si>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</si>
  <si>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</si>
  <si>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</si>
  <si>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</si>
  <si>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</si>
  <si>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</si>
  <si>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</si>
  <si>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</si>
  <si>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</si>
  <si>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</si>
  <si>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</si>
  <si>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</si>
  <si>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</si>
  <si>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</si>
  <si>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</si>
  <si>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</si>
  <si>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</si>
  <si>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</si>
  <si>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</si>
  <si>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</si>
  <si>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</si>
  <si>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</si>
  <si>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</si>
  <si>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</si>
  <si>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</si>
  <si>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</si>
  <si>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</si>
  <si>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</si>
  <si>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</si>
  <si>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</si>
  <si>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</si>
  <si>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</si>
  <si>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</si>
  <si>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</si>
  <si>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</si>
  <si>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</si>
  <si>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</si>
  <si>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</si>
  <si>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</si>
  <si>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</si>
  <si>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</si>
  <si>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</si>
  <si>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</si>
  <si>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</si>
  <si>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</si>
  <si>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</si>
  <si>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</si>
  <si>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</si>
  <si>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</si>
  <si>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</si>
  <si>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</si>
  <si>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</si>
  <si>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</si>
  <si>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</si>
  <si>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</si>
  <si>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</si>
  <si>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</si>
  <si>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</si>
  <si>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</si>
  <si>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</si>
  <si>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</si>
  <si>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</si>
  <si>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</si>
  <si>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</si>
  <si>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</si>
  <si>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</si>
  <si>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</si>
  <si>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</si>
  <si>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</si>
  <si>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</si>
  <si>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</si>
  <si>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</si>
  <si>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</si>
  <si>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</si>
  <si>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</si>
  <si>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</si>
  <si>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</si>
  <si>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</si>
  <si>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</si>
  <si>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</si>
  <si>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</si>
  <si>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</si>
  <si>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</si>
  <si>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</si>
  <si>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</si>
  <si>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</si>
  <si>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</si>
  <si>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</si>
  <si>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</si>
  <si>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</si>
  <si>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</si>
  <si>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</si>
  <si>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</si>
  <si>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</si>
  <si>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</si>
  <si>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</si>
  <si>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</si>
  <si>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</si>
  <si>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</si>
  <si>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</si>
  <si>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</si>
  <si>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</si>
  <si>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</si>
  <si>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</si>
  <si>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</si>
  <si>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</si>
  <si>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</si>
  <si>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</si>
  <si>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</si>
  <si>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</si>
  <si>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</si>
  <si>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</si>
  <si>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</si>
  <si>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</si>
  <si>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</si>
  <si>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</si>
  <si>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</si>
  <si>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</si>
  <si>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</si>
  <si>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</si>
  <si>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</si>
  <si>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</si>
  <si>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</si>
  <si>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</si>
  <si>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</si>
  <si>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</si>
  <si>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</si>
  <si>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</si>
  <si>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</si>
  <si>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</si>
  <si>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</si>
  <si>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</si>
  <si>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</si>
  <si>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</si>
  <si>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</si>
  <si>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</si>
  <si>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</si>
  <si>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</si>
  <si>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</si>
  <si>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</si>
  <si>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</si>
  <si>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</si>
  <si>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</si>
  <si>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</si>
  <si>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</si>
  <si>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</si>
  <si>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</si>
  <si>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</si>
  <si>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</si>
  <si>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</si>
  <si>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</si>
  <si>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</si>
  <si>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</si>
  <si>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</si>
  <si>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</si>
  <si>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</si>
  <si>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</si>
  <si>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</si>
  <si>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</si>
  <si>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</si>
  <si>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</si>
  <si>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</si>
  <si>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</si>
  <si>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</si>
  <si>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</si>
  <si>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</si>
  <si>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</si>
  <si>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</si>
  <si>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</si>
  <si>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</si>
  <si>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</si>
  <si>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</si>
  <si>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</si>
  <si>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</si>
  <si>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</si>
  <si>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</si>
  <si>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</si>
  <si>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</si>
  <si>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</si>
  <si>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</si>
  <si>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</si>
  <si>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</si>
  <si>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</si>
  <si>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</si>
  <si>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</si>
  <si>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</si>
  <si>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</si>
  <si>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</si>
  <si>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</si>
  <si>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</si>
  <si>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</si>
  <si>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</si>
  <si>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</si>
  <si>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</si>
  <si>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</si>
  <si>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</si>
  <si>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</si>
  <si>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</si>
  <si>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</si>
  <si>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</si>
  <si>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</si>
  <si>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</si>
  <si>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</si>
  <si>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</si>
  <si>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</si>
  <si>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</si>
  <si>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</si>
  <si>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</si>
  <si>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</si>
  <si>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</si>
  <si>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</si>
  <si>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</si>
  <si>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</si>
  <si>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</si>
  <si>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</si>
  <si>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</si>
  <si>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</si>
  <si>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</si>
  <si>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</si>
  <si>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</si>
  <si>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</si>
  <si>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</si>
  <si>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</si>
  <si>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</si>
  <si>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</si>
  <si>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</si>
  <si>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</si>
  <si>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</si>
  <si>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</si>
  <si>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</si>
  <si>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</si>
  <si>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</si>
  <si>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</si>
  <si>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</si>
  <si>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</si>
  <si>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</si>
  <si>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</si>
  <si>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</si>
  <si>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</si>
  <si>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</si>
  <si>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</si>
  <si>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</si>
  <si>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</si>
  <si>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</si>
  <si>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</si>
  <si>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</si>
  <si>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</si>
  <si>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</si>
  <si>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</si>
  <si>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</si>
  <si>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</si>
  <si>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</si>
  <si>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</si>
  <si>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</si>
  <si>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</si>
  <si>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</si>
  <si>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</si>
  <si>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</si>
  <si>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</si>
  <si>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</si>
  <si>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</si>
  <si>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</si>
  <si>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</si>
  <si>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</si>
  <si>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</si>
  <si>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</si>
  <si>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</si>
  <si>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</si>
  <si>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</si>
  <si>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</si>
  <si>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</si>
  <si>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</si>
  <si>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</si>
  <si>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</si>
  <si>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</si>
  <si>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</si>
  <si>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</si>
  <si>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</si>
  <si>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</si>
  <si>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</si>
  <si>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</si>
  <si>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</si>
  <si>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</si>
  <si>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</si>
  <si>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</si>
  <si>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</si>
  <si>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</si>
  <si>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</si>
  <si>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</si>
  <si>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</si>
  <si>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</si>
  <si>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</si>
  <si>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</si>
  <si>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</si>
  <si>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</si>
  <si>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</si>
  <si>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</si>
  <si>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</si>
  <si>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</si>
  <si>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</si>
  <si>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</si>
  <si>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</si>
  <si>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</si>
  <si>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</si>
  <si>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</si>
  <si>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</si>
  <si>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</si>
  <si>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</si>
  <si>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</si>
  <si>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</si>
  <si>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</si>
  <si>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</si>
  <si>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</si>
  <si>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</si>
  <si>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</si>
  <si>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</si>
  <si>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</si>
  <si>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</si>
  <si>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</si>
  <si>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</si>
  <si>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</si>
  <si>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</si>
  <si>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</si>
  <si>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</si>
  <si>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</si>
  <si>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</si>
  <si>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</si>
  <si>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</si>
  <si>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</si>
  <si>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</si>
  <si>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</si>
  <si>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</si>
  <si>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</si>
  <si>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</si>
  <si>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</si>
  <si>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</si>
  <si>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</si>
  <si>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</si>
  <si>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</si>
  <si>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</si>
  <si>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</si>
  <si>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</si>
  <si>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</si>
  <si>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</si>
  <si>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</si>
  <si>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</si>
  <si>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</si>
  <si>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</si>
  <si>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</si>
  <si>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</si>
  <si>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</si>
  <si>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</si>
  <si>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</si>
  <si>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</si>
  <si>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</si>
  <si>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</si>
  <si>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</si>
  <si>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</si>
  <si>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</si>
  <si>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</si>
  <si>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</si>
  <si>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</si>
  <si>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</si>
  <si>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</si>
  <si>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</si>
  <si>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</si>
  <si>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</si>
  <si>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</si>
  <si>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</si>
  <si>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</si>
  <si>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</si>
  <si>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</si>
  <si>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</si>
  <si>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</si>
  <si>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</si>
  <si>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</si>
  <si>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</si>
  <si>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</si>
  <si>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</si>
  <si>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</si>
  <si>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</si>
  <si>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</si>
  <si>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</si>
  <si>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</si>
  <si>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</si>
  <si>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</si>
  <si>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</si>
  <si>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</si>
  <si>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</si>
  <si>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</si>
  <si>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</si>
  <si>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</si>
  <si>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</si>
  <si>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</si>
  <si>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</si>
  <si>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</si>
  <si>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</si>
  <si>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</si>
  <si>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</si>
  <si>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</si>
  <si>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</si>
  <si>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</si>
  <si>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</si>
  <si>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</si>
  <si>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</si>
  <si>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</si>
  <si>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</si>
  <si>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</si>
  <si>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</si>
  <si>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</si>
  <si>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</si>
  <si>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</si>
  <si>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</si>
  <si>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</si>
  <si>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</si>
  <si>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</si>
  <si>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</si>
  <si>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</si>
  <si>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</si>
  <si>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</si>
  <si>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</si>
  <si>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</si>
  <si>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</si>
  <si>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</si>
  <si>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</si>
  <si>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</si>
  <si>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</si>
  <si>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</si>
  <si>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</si>
  <si>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</si>
  <si>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</si>
  <si>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</si>
  <si>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</si>
  <si>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</si>
  <si>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</si>
  <si>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</si>
  <si>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</si>
  <si>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</si>
  <si>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</si>
  <si>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</si>
  <si>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</si>
  <si>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</si>
  <si>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</si>
  <si>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</si>
  <si>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</si>
  <si>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</si>
  <si>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</si>
  <si>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</si>
  <si>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</si>
  <si>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</si>
  <si>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</si>
  <si>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</si>
  <si>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</si>
  <si>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</si>
  <si>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</si>
  <si>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</si>
  <si>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</si>
  <si>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</si>
  <si>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</si>
  <si>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</si>
  <si>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</si>
  <si>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</si>
  <si>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</si>
  <si>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</si>
  <si>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</si>
  <si>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</si>
  <si>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</si>
  <si>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</si>
  <si>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</si>
  <si>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</si>
  <si>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</si>
  <si>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</si>
  <si>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</si>
  <si>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</si>
  <si>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</si>
  <si>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</si>
  <si>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</si>
  <si>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</si>
  <si>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</si>
  <si>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</si>
  <si>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</si>
  <si>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</si>
  <si>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</si>
  <si>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</si>
  <si>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</si>
  <si>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</si>
  <si>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</si>
  <si>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</si>
  <si>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</si>
  <si>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</si>
  <si>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</si>
  <si>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</si>
  <si>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</si>
  <si>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</si>
  <si>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</si>
  <si>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</si>
  <si>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</si>
  <si>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</si>
  <si>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</si>
  <si>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</si>
  <si>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</si>
  <si>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</si>
  <si>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</si>
  <si>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</si>
  <si>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</si>
  <si>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</si>
  <si>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</si>
  <si>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</si>
  <si>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</si>
  <si>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</si>
  <si>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</si>
  <si>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</si>
  <si>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</si>
  <si>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</si>
  <si>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</si>
  <si>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</si>
  <si>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</si>
  <si>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</si>
  <si>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</si>
  <si>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</si>
  <si>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</si>
  <si>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</si>
  <si>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</si>
  <si>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</si>
  <si>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</si>
  <si>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</si>
  <si>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</si>
  <si>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</si>
  <si>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</si>
  <si>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</si>
  <si>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</si>
  <si>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</si>
  <si>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</si>
  <si>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</si>
  <si>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</si>
  <si>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</si>
  <si>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</si>
  <si>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</si>
  <si>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</si>
  <si>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</si>
  <si>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</si>
  <si>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</si>
  <si>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</si>
  <si>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</si>
  <si>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</si>
  <si>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</si>
  <si>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</si>
  <si>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</si>
  <si>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</si>
  <si>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</si>
  <si>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</si>
  <si>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</si>
  <si>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</si>
  <si>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</si>
  <si>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</si>
  <si>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</si>
  <si>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</si>
  <si>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</si>
  <si>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</si>
  <si>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</si>
  <si>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</si>
  <si>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</si>
  <si>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</si>
  <si>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</si>
  <si>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</si>
  <si>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</si>
  <si>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</si>
  <si>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</si>
  <si>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</si>
  <si>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</si>
  <si>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</si>
  <si>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</si>
  <si>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</si>
  <si>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</si>
  <si>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</si>
  <si>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</si>
  <si>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</si>
  <si>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</si>
  <si>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</si>
  <si>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</si>
  <si>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</si>
  <si>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</si>
  <si>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</si>
  <si>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</si>
  <si>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</si>
  <si>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</si>
  <si>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</si>
  <si>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</si>
  <si>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</si>
  <si>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</si>
  <si>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</si>
  <si>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</si>
  <si>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</si>
  <si>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</si>
  <si>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</si>
  <si>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</si>
  <si>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</si>
  <si>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</si>
  <si>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</si>
  <si>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</si>
  <si>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</si>
  <si>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</si>
  <si>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</si>
  <si>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</si>
  <si>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</si>
  <si>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</si>
  <si>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</si>
  <si>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</si>
  <si>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</si>
  <si>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</si>
  <si>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</si>
  <si>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</si>
  <si>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</si>
  <si>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</si>
  <si>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</si>
  <si>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</si>
  <si>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</si>
  <si>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</si>
  <si>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</si>
  <si>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</si>
  <si>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</si>
  <si>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</si>
  <si>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</si>
  <si>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</si>
  <si>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</si>
  <si>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</si>
  <si>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</si>
  <si>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</si>
  <si>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</si>
  <si>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</si>
  <si>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</si>
  <si>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</si>
  <si>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</si>
  <si>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</si>
  <si>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</si>
  <si>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</si>
  <si>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</si>
  <si>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</si>
  <si>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</si>
  <si>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</si>
  <si>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</si>
  <si>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</si>
  <si>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</si>
  <si>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</si>
  <si>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</si>
  <si>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</si>
  <si>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</si>
  <si>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</si>
  <si>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</si>
  <si>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</si>
  <si>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</si>
  <si>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</si>
  <si>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</si>
  <si>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</si>
  <si>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</si>
  <si>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</si>
  <si>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</si>
  <si>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</si>
  <si>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</si>
  <si>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</si>
  <si>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</si>
  <si>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</si>
  <si>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</si>
  <si>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</si>
  <si>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</si>
  <si>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</si>
  <si>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</si>
  <si>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</si>
  <si>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</si>
  <si>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</si>
  <si>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</si>
  <si>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</si>
  <si>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</si>
  <si>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</si>
  <si>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</si>
  <si>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</si>
  <si>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</si>
  <si>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</si>
  <si>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</si>
  <si>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</si>
  <si>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</si>
  <si>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</si>
  <si>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</si>
  <si>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</si>
  <si>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</si>
  <si>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</si>
  <si>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</si>
  <si>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</si>
  <si>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</si>
  <si>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</si>
  <si>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</si>
  <si>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</si>
  <si>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</si>
  <si>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</si>
  <si>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</si>
  <si>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</si>
  <si>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</si>
  <si>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</si>
  <si>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</si>
  <si>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</si>
  <si>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</si>
  <si>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</si>
  <si>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</si>
  <si>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</si>
  <si>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</si>
  <si>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</si>
  <si>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</si>
  <si>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</si>
  <si>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</si>
  <si>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</si>
  <si>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</si>
  <si>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</si>
  <si>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</si>
  <si>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</si>
  <si>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</si>
  <si>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</si>
  <si>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</si>
  <si>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</si>
  <si>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</si>
  <si>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</si>
  <si>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</si>
  <si>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</si>
  <si>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</si>
  <si>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</si>
  <si>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</si>
  <si>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</si>
  <si>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</si>
  <si>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</si>
  <si>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</si>
  <si>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</si>
  <si>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</si>
  <si>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</si>
  <si>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</si>
  <si>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</si>
  <si>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</si>
  <si>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</si>
  <si>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</si>
  <si>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</si>
  <si>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</si>
  <si>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</si>
  <si>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</si>
  <si>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</si>
  <si>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</si>
  <si>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</si>
  <si>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</si>
  <si>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</si>
  <si>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</si>
  <si>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</si>
  <si>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</si>
  <si>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</si>
  <si>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</si>
  <si>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</si>
  <si>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</si>
  <si>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</si>
  <si>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</si>
  <si>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</si>
  <si>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</si>
  <si>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</si>
  <si>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</si>
  <si>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</si>
  <si>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</si>
  <si>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</si>
  <si>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</si>
  <si>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</si>
  <si>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</si>
  <si>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</si>
  <si>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</si>
  <si>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</si>
  <si>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</si>
  <si>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</si>
  <si>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</si>
  <si>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</si>
  <si>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</si>
  <si>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</si>
  <si>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</si>
  <si>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</si>
  <si>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</si>
  <si>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</si>
  <si>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</si>
  <si>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</si>
  <si>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</si>
  <si>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</si>
  <si>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</si>
  <si>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</si>
  <si>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</si>
  <si>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</si>
  <si>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</si>
  <si>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</si>
  <si>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</si>
  <si>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</si>
  <si>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</si>
  <si>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</si>
  <si>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</si>
  <si>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</si>
  <si>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</si>
  <si>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</si>
  <si>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</si>
  <si>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</si>
  <si>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</si>
  <si>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</si>
  <si>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</si>
  <si>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</si>
  <si>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</si>
  <si>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</si>
  <si>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</si>
  <si>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</si>
  <si>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</si>
  <si>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</si>
  <si>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</si>
  <si>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</si>
  <si>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</si>
  <si>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</si>
  <si>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</si>
  <si>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</si>
  <si>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</si>
  <si>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</si>
  <si>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</si>
  <si>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</si>
  <si>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</si>
  <si>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</si>
  <si>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</si>
  <si>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</si>
  <si>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</si>
  <si>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</si>
  <si>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</si>
  <si>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</si>
  <si>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</si>
  <si>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</si>
  <si>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</si>
  <si>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</si>
  <si>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</si>
  <si>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</si>
  <si>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</si>
  <si>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</si>
  <si>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</si>
  <si>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</si>
  <si>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</si>
  <si>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</si>
  <si>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</si>
  <si>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</si>
  <si>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</si>
  <si>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</si>
  <si>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</si>
  <si>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</si>
  <si>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</si>
  <si>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</si>
  <si>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</si>
  <si>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</si>
  <si>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</si>
  <si>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</si>
  <si>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</si>
  <si>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</si>
  <si>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</si>
  <si>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</si>
  <si>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</si>
  <si>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</si>
  <si>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</si>
  <si>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</si>
  <si>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</si>
  <si>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</si>
  <si>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</si>
  <si>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</si>
  <si>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</si>
  <si>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</si>
  <si>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</si>
  <si>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</si>
  <si>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</si>
  <si>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</si>
  <si>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</si>
  <si>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</si>
  <si>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</si>
  <si>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</si>
  <si>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</si>
  <si>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</si>
  <si>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</si>
  <si>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</si>
  <si>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</si>
  <si>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</si>
  <si>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</si>
  <si>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</si>
  <si>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</si>
  <si>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</si>
  <si>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</si>
  <si>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</si>
  <si>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</si>
  <si>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</si>
  <si>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</si>
  <si>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</si>
  <si>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</si>
  <si>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</si>
  <si>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</si>
  <si>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</si>
  <si>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</si>
  <si>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</si>
  <si>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</si>
  <si>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</si>
  <si>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</si>
  <si>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</si>
  <si>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</si>
  <si>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</si>
  <si>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</si>
  <si>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</si>
  <si>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</si>
  <si>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</si>
  <si>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</si>
  <si>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</si>
  <si>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</si>
  <si>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</si>
  <si>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</si>
  <si>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</si>
  <si>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</si>
  <si>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</si>
  <si>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</si>
  <si>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</si>
  <si>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</si>
  <si>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</si>
  <si>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</si>
  <si>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</si>
  <si>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</si>
  <si>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</si>
  <si>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</si>
  <si>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</si>
  <si>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</si>
  <si>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</si>
  <si>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</si>
  <si>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</si>
  <si>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</si>
  <si>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</si>
  <si>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</si>
  <si>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</si>
  <si>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</si>
  <si>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</si>
  <si>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</si>
  <si>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</si>
  <si>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</si>
  <si>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</si>
  <si>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</si>
  <si>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</si>
  <si>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</si>
  <si>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</si>
  <si>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</si>
  <si>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</si>
  <si>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</si>
  <si>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</si>
  <si>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</si>
  <si>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</si>
  <si>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</si>
  <si>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</si>
  <si>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</si>
  <si>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</si>
  <si>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</si>
  <si>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</si>
  <si>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</si>
  <si>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</si>
  <si>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</si>
  <si>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</si>
  <si>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</si>
  <si>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</si>
  <si>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</si>
  <si>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</si>
  <si>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</si>
  <si>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</si>
  <si>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</si>
  <si>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</si>
  <si>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</si>
  <si>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</si>
  <si>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</si>
  <si>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</si>
  <si>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</si>
  <si>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</si>
  <si>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</si>
  <si>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</si>
  <si>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</si>
  <si>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</si>
  <si>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</si>
  <si>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</si>
  <si>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</si>
  <si>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</si>
  <si>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</si>
  <si>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</si>
  <si>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</si>
  <si>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</si>
  <si>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</si>
  <si>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</si>
  <si>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</si>
  <si>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</si>
  <si>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</si>
  <si>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</si>
  <si>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</si>
  <si>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</si>
  <si>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</si>
  <si>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</si>
  <si>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</si>
  <si>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</si>
  <si>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</si>
  <si>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</si>
  <si>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</si>
  <si>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</si>
  <si>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</si>
  <si>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</si>
  <si>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</si>
  <si>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</si>
  <si>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</si>
  <si>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</si>
  <si>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</si>
  <si>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</si>
  <si>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</si>
  <si>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</si>
  <si>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</si>
  <si>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</si>
  <si>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</si>
  <si>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</si>
  <si>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</si>
  <si>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</si>
  <si>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</si>
  <si>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</si>
  <si>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</si>
  <si>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</si>
  <si>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</si>
  <si>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</si>
  <si>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</si>
  <si>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</si>
  <si>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</si>
  <si>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</si>
  <si>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</si>
  <si>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</si>
  <si>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</si>
  <si>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</si>
  <si>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</si>
  <si>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</si>
  <si>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</si>
  <si>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</si>
  <si>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</si>
  <si>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</si>
  <si>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</si>
  <si>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</si>
  <si>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</si>
  <si>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</si>
  <si>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</si>
  <si>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</si>
  <si>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</si>
  <si>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</si>
  <si>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</si>
  <si>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</si>
  <si>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</si>
  <si>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</si>
  <si>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</si>
  <si>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</si>
  <si>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</si>
  <si>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</si>
  <si>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</si>
  <si>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</si>
  <si>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</si>
  <si>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</si>
  <si>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</si>
  <si>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</si>
  <si>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</si>
  <si>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</si>
  <si>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</si>
  <si>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</si>
  <si>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</si>
  <si>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</si>
  <si>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</si>
  <si>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</si>
  <si>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</si>
  <si>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</si>
  <si>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</si>
  <si>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</si>
  <si>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</si>
  <si>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</si>
  <si>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</si>
  <si>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</si>
  <si>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</si>
  <si>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</si>
  <si>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</si>
  <si>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</si>
  <si>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</si>
  <si>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</si>
  <si>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</si>
  <si>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</si>
  <si>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</si>
  <si>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</si>
  <si>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</si>
  <si>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</si>
  <si>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</si>
  <si>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</si>
  <si>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</si>
  <si>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</si>
  <si>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</si>
  <si>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</si>
  <si>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</si>
  <si>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</si>
  <si>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</si>
  <si>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</si>
  <si>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</si>
  <si>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</si>
  <si>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</si>
  <si>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</si>
  <si>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</si>
  <si>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</si>
  <si>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</si>
  <si>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</si>
  <si>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</si>
  <si>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</si>
  <si>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</si>
  <si>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</si>
  <si>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</si>
  <si>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</si>
  <si>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</si>
  <si>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</si>
  <si>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</si>
  <si>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</si>
  <si>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</si>
  <si>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</si>
  <si>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</si>
  <si>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</si>
  <si>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</si>
  <si>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</si>
  <si>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</si>
  <si>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</si>
  <si>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</si>
  <si>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</si>
  <si>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</si>
  <si>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</si>
  <si>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</si>
  <si>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</si>
  <si>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</si>
  <si>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</si>
  <si>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</si>
  <si>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</si>
  <si>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</si>
  <si>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</si>
  <si>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</si>
  <si>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</si>
  <si>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</si>
  <si>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</si>
  <si>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</si>
  <si>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</si>
  <si>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</si>
  <si>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</si>
  <si>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</si>
  <si>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</si>
  <si>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</si>
  <si>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</si>
  <si>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</si>
  <si>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</si>
  <si>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</si>
  <si>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</si>
  <si>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</si>
  <si>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</si>
  <si>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</si>
  <si>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</si>
  <si>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</si>
  <si>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</si>
  <si>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</si>
  <si>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</si>
  <si>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</si>
  <si>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</si>
  <si>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</si>
  <si>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</si>
  <si>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</si>
  <si>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</si>
  <si>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</si>
  <si>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</si>
  <si>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</si>
  <si>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</si>
  <si>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</si>
  <si>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</si>
  <si>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</si>
  <si>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</si>
  <si>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</si>
  <si>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</si>
  <si>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</si>
  <si>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</si>
  <si>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</si>
  <si>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</si>
  <si>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</si>
  <si>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</si>
  <si>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</si>
  <si>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</si>
  <si>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</si>
  <si>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</si>
  <si>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</si>
  <si>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</si>
  <si>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</si>
  <si>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</si>
  <si>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</si>
  <si>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</si>
  <si>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</si>
  <si>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</si>
  <si>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</si>
  <si>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</si>
  <si>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</si>
  <si>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</si>
  <si>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</si>
  <si>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</si>
  <si>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</si>
  <si>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</si>
  <si>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</si>
  <si>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</si>
  <si>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</si>
  <si>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</si>
  <si>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</si>
  <si>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</si>
  <si>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</si>
  <si>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</si>
  <si>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</si>
  <si>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</si>
  <si>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</si>
  <si>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</si>
  <si>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</si>
  <si>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</si>
  <si>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</si>
  <si>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</si>
  <si>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</si>
  <si>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</si>
  <si>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</si>
  <si>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</si>
  <si>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</si>
  <si>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</si>
  <si>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</si>
  <si>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</si>
  <si>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</si>
  <si>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</si>
  <si>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</si>
  <si>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</si>
  <si>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</si>
  <si>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</si>
  <si>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</si>
  <si>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</si>
  <si>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</si>
  <si>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</si>
  <si>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</si>
  <si>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</si>
  <si>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</si>
  <si>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</si>
  <si>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</si>
  <si>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</si>
  <si>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</si>
  <si>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</si>
  <si>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</si>
  <si>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</si>
  <si>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</si>
  <si>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</si>
  <si>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</si>
  <si>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</si>
  <si>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</si>
  <si>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</si>
  <si>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</si>
  <si>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</si>
  <si>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</si>
  <si>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</si>
  <si>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</si>
  <si>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</si>
  <si>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</si>
  <si>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</si>
  <si>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</si>
  <si>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</si>
  <si>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</si>
  <si>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</si>
  <si>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</si>
  <si>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</si>
  <si>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</si>
  <si>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</si>
  <si>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</si>
  <si>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</si>
  <si>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</si>
  <si>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</si>
  <si>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</si>
  <si>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</si>
  <si>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</si>
  <si>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</si>
  <si>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</si>
  <si>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</si>
  <si>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</si>
  <si>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</si>
  <si>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</si>
  <si>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</si>
  <si>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</si>
  <si>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</si>
  <si>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</si>
  <si>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</si>
  <si>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</si>
  <si>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</si>
  <si>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</si>
  <si>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</si>
  <si>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</si>
  <si>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</si>
  <si>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</si>
  <si>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</si>
  <si>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</si>
  <si>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</si>
  <si>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</si>
  <si>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</si>
  <si>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</si>
  <si>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</si>
  <si>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</si>
  <si>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</si>
  <si>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</si>
  <si>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</si>
  <si>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</si>
  <si>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</si>
  <si>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</si>
  <si>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</si>
  <si>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</si>
  <si>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</si>
  <si>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</si>
  <si>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</si>
  <si>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</si>
  <si>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</si>
  <si>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</si>
  <si>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</si>
  <si>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</si>
  <si>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</si>
  <si>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</si>
  <si>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</si>
  <si>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</si>
  <si>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</si>
  <si>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</si>
  <si>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</si>
  <si>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</si>
  <si>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</si>
  <si>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</si>
  <si>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</si>
  <si>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</si>
  <si>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</si>
  <si>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</si>
  <si>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</si>
  <si>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</si>
  <si>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</si>
  <si>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</si>
  <si>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</si>
  <si>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</si>
  <si>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</si>
  <si>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</si>
  <si>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</si>
  <si>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</si>
  <si>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</si>
  <si>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</si>
  <si>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</si>
  <si>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</si>
  <si>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</si>
  <si>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</si>
  <si>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</si>
  <si>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</si>
  <si>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</si>
  <si>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</si>
  <si>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</si>
  <si>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</si>
  <si>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</si>
  <si>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</si>
  <si>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</si>
  <si>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</si>
  <si>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</si>
  <si>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</si>
  <si>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</si>
  <si>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</si>
  <si>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</si>
  <si>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</si>
  <si>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</si>
  <si>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</si>
  <si>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</si>
  <si>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</si>
  <si>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</si>
  <si>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</si>
  <si>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</si>
  <si>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</si>
  <si>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</si>
  <si>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</si>
  <si>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</si>
  <si>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</si>
  <si>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</si>
  <si>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</si>
  <si>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</si>
  <si>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</si>
  <si>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</si>
  <si>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</si>
  <si>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</si>
  <si>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</si>
  <si>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</si>
  <si>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</si>
  <si>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</si>
  <si>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</si>
  <si>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</si>
  <si>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</si>
  <si>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</si>
  <si>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</si>
  <si>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</si>
  <si>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</si>
  <si>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</si>
  <si>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</si>
  <si>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</si>
  <si>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</si>
  <si>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</si>
  <si>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</si>
  <si>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</si>
  <si>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</si>
  <si>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</si>
  <si>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</si>
  <si>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</si>
  <si>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</si>
  <si>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</si>
  <si>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</si>
  <si>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</si>
  <si>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</si>
  <si>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</si>
  <si>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</si>
  <si>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</si>
  <si>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</si>
  <si>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</si>
  <si>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</si>
  <si>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</si>
  <si>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</si>
  <si>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</si>
  <si>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</si>
  <si>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</si>
  <si>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</si>
  <si>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</si>
  <si>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</si>
  <si>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</si>
  <si>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</si>
  <si>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</si>
  <si>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</si>
  <si>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</si>
  <si>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</si>
  <si>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24 (23)</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</si>
  <si>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</si>
  <si>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</si>
  <si>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</si>
  <si>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</si>
  <si>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</si>
  <si>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</si>
  <si>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</si>
  <si>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</si>
  <si>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</si>
  <si>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</si>
  <si>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</si>
  <si>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</si>
  <si>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</si>
  <si>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</si>
  <si>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</si>
  <si>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</si>
  <si>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</si>
  <si>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</si>
  <si>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</si>
  <si>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</si>
  <si>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</si>
  <si>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</si>
  <si>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</si>
  <si>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</si>
  <si>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</si>
  <si>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</si>
  <si>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</si>
  <si>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</si>
  <si>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</si>
  <si>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</si>
  <si>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</si>
  <si>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</si>
  <si>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</si>
  <si>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</si>
  <si>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</si>
  <si>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</si>
  <si>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</si>
  <si>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</si>
  <si>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</si>
  <si>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</si>
  <si>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N=16 (n=14)</t>
  </si>
  <si>
    <t>(N = 24): 25.6</t>
  </si>
  <si>
    <t>(N = 24): 24</t>
  </si>
  <si>
    <t>(N = 24): 29</t>
  </si>
  <si>
    <t>(N = 24): 1.79</t>
  </si>
  <si>
    <t>(N = 24): 1.44</t>
  </si>
  <si>
    <t>(N = 24): 2.18</t>
  </si>
  <si>
    <t>Norway</t>
  </si>
  <si>
    <t>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</si>
  <si>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</si>
  <si>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</si>
  <si>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</si>
  <si>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</si>
  <si>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</si>
  <si>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With the exception of contraceptive pills, the volunteers were not allowed to take any drugs for two weeks prior to or during the study.</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</si>
  <si>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</si>
  <si>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</si>
  <si>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</si>
  <si>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</si>
  <si>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</si>
  <si>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</si>
  <si>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</si>
  <si>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</si>
  <si>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</si>
  <si>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</si>
  <si>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</si>
  <si>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</si>
  <si>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</si>
  <si>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</si>
  <si>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</si>
  <si>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</si>
  <si>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</si>
  <si>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</si>
  <si>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</si>
  <si>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</si>
  <si>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</si>
  <si>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</si>
  <si>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</si>
  <si>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</si>
  <si>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</si>
  <si>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</si>
  <si>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</si>
  <si>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</si>
  <si>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</si>
  <si>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</si>
  <si>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</si>
  <si>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</si>
  <si>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</si>
  <si>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</si>
  <si>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</si>
  <si>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</si>
  <si>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</si>
  <si>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</si>
  <si>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</si>
  <si>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</si>
  <si>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</si>
  <si>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</si>
  <si>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</si>
  <si>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</si>
  <si>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</si>
  <si>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</si>
  <si>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</si>
  <si>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</si>
  <si>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</si>
  <si>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</si>
  <si>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</si>
  <si>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</si>
  <si>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</si>
  <si>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</si>
  <si>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</si>
  <si>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</si>
  <si>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</si>
  <si>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</si>
  <si>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</si>
  <si>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</si>
  <si>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</si>
  <si>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</si>
  <si>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</si>
  <si>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Greenblatt 1998</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</si>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</sst>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64">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564" Type="http://schemas.openxmlformats.org/officeDocument/2006/relationships/hyperlink" Target="https://www.ncbi.nlm.nih.gov/pubmed/7437245"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566" Type="http://schemas.openxmlformats.org/officeDocument/2006/relationships/hyperlink" Target="https://www.ncbi.nlm.nih.gov/pubmed/2009067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101" Type="http://schemas.openxmlformats.org/officeDocument/2006/relationships/hyperlink" Target="https://www.ncbi.nlm.nih.gov/pubmed/16580903" TargetMode="External"/><Relationship Id="rId143" Type="http://schemas.openxmlformats.org/officeDocument/2006/relationships/hyperlink" Target="https://www.ncbi.nlm.nih.gov/pubmed/578447"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406" Type="http://schemas.openxmlformats.org/officeDocument/2006/relationships/hyperlink" Target="http://www.ncbi.nlm.nih.gov/pubmed/4087830"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27" Type="http://schemas.openxmlformats.org/officeDocument/2006/relationships/hyperlink" Target="https://www.ncbi.nlm.nih.gov/pubmed/8623953" TargetMode="External"/><Relationship Id="rId448" Type="http://schemas.openxmlformats.org/officeDocument/2006/relationships/hyperlink" Target="https://www.ncbi.nlm.nih.gov/pubmed/230542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52" Type="http://schemas.openxmlformats.org/officeDocument/2006/relationships/hyperlink" Target="https://www.ncbi.nlm.nih.gov/pubmed/16982783" TargetMode="External"/><Relationship Id="rId273" Type="http://schemas.openxmlformats.org/officeDocument/2006/relationships/hyperlink" Target="https://www.ncbi.nlm.nih.gov/pubmed/6473487"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15" Type="http://schemas.openxmlformats.org/officeDocument/2006/relationships/hyperlink" Target="https://www.accessdata.fda.gov/drugsatfda_docs/nda/2003/21-567_Reyataz_BioPharmr_P2.pdf" TargetMode="External"/><Relationship Id="rId536" Type="http://schemas.openxmlformats.org/officeDocument/2006/relationships/hyperlink" Target="https://www.accessdata.fda.gov/drugsatfda_docs/nda/2003/21-567_Reyataz_BioPharmr_P3.pdf"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33" Type="http://schemas.openxmlformats.org/officeDocument/2006/relationships/hyperlink" Target="https://www.ncbi.nlm.nih.gov/pubmed/578447" TargetMode="External"/><Relationship Id="rId154" Type="http://schemas.openxmlformats.org/officeDocument/2006/relationships/hyperlink" Target="http://www.ncbi.nlm.nih.gov/pubmed/6138080"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6" Type="http://schemas.openxmlformats.org/officeDocument/2006/relationships/hyperlink" Target="https://www.ncbi.nlm.nih.gov/pubmed/8726601"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17" Type="http://schemas.openxmlformats.org/officeDocument/2006/relationships/hyperlink" Target="https://www.ncbi.nlm.nih.gov/pubmed/9420037" TargetMode="External"/><Relationship Id="rId438" Type="http://schemas.openxmlformats.org/officeDocument/2006/relationships/hyperlink" Target="https://www.ncbi.nlm.nih.gov/pubmed/20739919"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42" Type="http://schemas.openxmlformats.org/officeDocument/2006/relationships/hyperlink" Target="https://www.ncbi.nlm.nih.gov/pubmed/16982783" TargetMode="External"/><Relationship Id="rId263" Type="http://schemas.openxmlformats.org/officeDocument/2006/relationships/hyperlink" Target="https://www.ncbi.nlm.nih.gov/pubmed/14698254" TargetMode="External"/><Relationship Id="rId284" Type="http://schemas.openxmlformats.org/officeDocument/2006/relationships/hyperlink" Target="https://www.ncbi.nlm.nih.gov/pubmed/6473487"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526" Type="http://schemas.openxmlformats.org/officeDocument/2006/relationships/hyperlink" Target="https://www.ncbi.nlm.nih.gov/pubmed/20823282"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23" Type="http://schemas.openxmlformats.org/officeDocument/2006/relationships/hyperlink" Target="https://www.ncbi.nlm.nih.gov/pubmed/21191377" TargetMode="External"/><Relationship Id="rId144" Type="http://schemas.openxmlformats.org/officeDocument/2006/relationships/hyperlink" Target="https://www.ncbi.nlm.nih.gov/pubmed/578447" TargetMode="External"/><Relationship Id="rId330" Type="http://schemas.openxmlformats.org/officeDocument/2006/relationships/hyperlink" Target="https://www.ncbi.nlm.nih.gov/pubmed/10411543" TargetMode="External"/><Relationship Id="rId547" Type="http://schemas.openxmlformats.org/officeDocument/2006/relationships/hyperlink" Target="https://www.ncbi.nlm.nih.gov/pubmed/22030444" TargetMode="External"/><Relationship Id="rId568" Type="http://schemas.openxmlformats.org/officeDocument/2006/relationships/vmlDrawing" Target="../drawings/vmlDrawing1.vml"/><Relationship Id="rId90" Type="http://schemas.openxmlformats.org/officeDocument/2006/relationships/hyperlink" Target="https://www.ncbi.nlm.nih.gov/pubmed/9545149" TargetMode="External"/><Relationship Id="rId165" Type="http://schemas.openxmlformats.org/officeDocument/2006/relationships/hyperlink" Target="https://www.ncbi.nlm.nih.gov/pubmed/23748747"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72" Type="http://schemas.openxmlformats.org/officeDocument/2006/relationships/hyperlink" Target="https://www.ncbi.nlm.nih.gov/pubmed/9232132"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28" Type="http://schemas.openxmlformats.org/officeDocument/2006/relationships/hyperlink" Target="https://www.ncbi.nlm.nih.gov/pubmed/8623953" TargetMode="External"/><Relationship Id="rId449" Type="http://schemas.openxmlformats.org/officeDocument/2006/relationships/hyperlink" Target="https://www.ncbi.nlm.nih.gov/pubmed/230542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569" Type="http://schemas.openxmlformats.org/officeDocument/2006/relationships/comments" Target="../comments1.xm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hyperlink" Target="https://www.ncbi.nlm.nih.gov/pubmed/7437245"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hyperlink" Target="https://www.ncbi.nlm.nih.gov/pubmed/7437245"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hyperlink" Target="https://www.ncbi.nlm.nih.gov/pubmed/7437245"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563" Type="http://schemas.openxmlformats.org/officeDocument/2006/relationships/hyperlink" Target="https://www.ncbi.nlm.nih.gov/pubmed/7437245"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565" Type="http://schemas.openxmlformats.org/officeDocument/2006/relationships/hyperlink" Target="https://www.ncbi.nlm.nih.gov/pubmed/3604256"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 Id="rId567" Type="http://schemas.openxmlformats.org/officeDocument/2006/relationships/printerSettings" Target="../printerSettings/printerSettings1.bin"/><Relationship Id="rId99"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64" Type="http://schemas.openxmlformats.org/officeDocument/2006/relationships/hyperlink" Target="https://www.ncbi.nlm.nih.gov/pubmed/6116606" TargetMode="External"/><Relationship Id="rId371" Type="http://schemas.openxmlformats.org/officeDocument/2006/relationships/hyperlink" Target="https://www.ncbi.nlm.nih.gov/pubmed/923213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745"/>
  <sheetViews>
    <sheetView tabSelected="1" zoomScale="90" zoomScaleNormal="90" workbookViewId="0">
      <pane xSplit="5" ySplit="2" topLeftCell="F694" activePane="bottomRight" state="frozen"/>
      <selection pane="topRight" activeCell="E1" sqref="E1"/>
      <selection pane="bottomLeft" activeCell="A3" sqref="A3"/>
      <selection pane="bottomRight" activeCell="A746" sqref="A746"/>
    </sheetView>
  </sheetViews>
  <sheetFormatPr baseColWidth="10" defaultColWidth="8.75" defaultRowHeight="12.75" x14ac:dyDescent="0.2"/>
  <cols>
    <col min="1" max="1" width="5.875" style="91" bestFit="1" customWidth="1"/>
    <col min="2" max="2" width="16.375" style="232" customWidth="1"/>
    <col min="3" max="3" width="23" style="232" customWidth="1"/>
    <col min="4" max="4" width="43.375" style="232"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8" t="s">
        <v>0</v>
      </c>
      <c r="G1" s="258"/>
      <c r="H1" s="258"/>
      <c r="I1" s="258"/>
      <c r="J1" s="259" t="s">
        <v>1</v>
      </c>
      <c r="K1" s="259"/>
      <c r="L1" s="259"/>
      <c r="M1" s="259"/>
      <c r="N1" s="259"/>
      <c r="O1" s="259"/>
      <c r="P1" s="259"/>
      <c r="Q1" s="260" t="s">
        <v>2</v>
      </c>
      <c r="R1" s="260"/>
      <c r="S1" s="260"/>
      <c r="T1" s="260"/>
      <c r="U1" s="226"/>
      <c r="V1" s="261" t="s">
        <v>3</v>
      </c>
      <c r="W1" s="261"/>
      <c r="X1" s="261"/>
      <c r="Y1" s="261"/>
      <c r="Z1" s="169"/>
      <c r="AA1" s="4" t="s">
        <v>4</v>
      </c>
      <c r="AB1" s="4" t="s">
        <v>5</v>
      </c>
      <c r="AC1" s="262" t="s">
        <v>6</v>
      </c>
      <c r="AD1" s="262"/>
      <c r="AE1" s="262"/>
      <c r="AF1" s="262"/>
      <c r="AG1" s="262"/>
      <c r="AH1" s="262"/>
      <c r="AI1" s="262"/>
      <c r="AJ1" s="262"/>
      <c r="AK1" s="263" t="s">
        <v>7</v>
      </c>
      <c r="AL1" s="263"/>
      <c r="AM1" s="263"/>
      <c r="AN1" s="263"/>
      <c r="AO1" s="263"/>
      <c r="AP1" s="263"/>
      <c r="AQ1" s="263"/>
      <c r="AR1" s="263"/>
      <c r="AS1" s="262" t="s">
        <v>8</v>
      </c>
      <c r="AT1" s="262"/>
      <c r="AU1" s="262"/>
      <c r="AV1" s="262"/>
      <c r="AW1" s="262"/>
      <c r="AX1" s="262"/>
      <c r="AY1" s="262"/>
      <c r="AZ1" s="262"/>
      <c r="BA1" s="263" t="s">
        <v>9</v>
      </c>
      <c r="BB1" s="263"/>
      <c r="BC1" s="263"/>
      <c r="BD1" s="263"/>
      <c r="BE1" s="263"/>
      <c r="BF1" s="263"/>
      <c r="BG1" s="263"/>
      <c r="BH1" s="263"/>
      <c r="BI1" s="262" t="s">
        <v>10</v>
      </c>
      <c r="BJ1" s="262"/>
      <c r="BK1" s="262"/>
      <c r="BL1" s="262"/>
      <c r="BM1" s="262"/>
      <c r="BN1" s="262"/>
      <c r="BO1" s="262"/>
      <c r="BP1" s="262"/>
      <c r="BQ1" s="166"/>
      <c r="BR1" s="165"/>
      <c r="BS1" s="124"/>
      <c r="BT1" s="174"/>
    </row>
    <row r="2" spans="1:72" x14ac:dyDescent="0.2">
      <c r="A2" s="94" t="s">
        <v>11</v>
      </c>
      <c r="B2" s="233" t="s">
        <v>12</v>
      </c>
      <c r="C2" s="233" t="s">
        <v>13</v>
      </c>
      <c r="D2" s="233"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4" t="s">
        <v>51</v>
      </c>
      <c r="C3" s="235" t="s">
        <v>52</v>
      </c>
      <c r="D3" s="234"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4" t="s">
        <v>51</v>
      </c>
      <c r="C4" s="235" t="s">
        <v>52</v>
      </c>
      <c r="D4" s="234"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4" t="s">
        <v>51</v>
      </c>
      <c r="C5" s="235" t="s">
        <v>52</v>
      </c>
      <c r="D5" s="234"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4" t="s">
        <v>51</v>
      </c>
      <c r="C6" s="235" t="s">
        <v>52</v>
      </c>
      <c r="D6" s="234"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4" t="s">
        <v>73</v>
      </c>
      <c r="C7" s="235" t="s">
        <v>74</v>
      </c>
      <c r="D7" s="234"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4" t="s">
        <v>73</v>
      </c>
      <c r="C8" s="235" t="s">
        <v>74</v>
      </c>
      <c r="D8" s="234"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4" t="s">
        <v>73</v>
      </c>
      <c r="C9" s="235" t="s">
        <v>74</v>
      </c>
      <c r="D9" s="234"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4" t="s">
        <v>73</v>
      </c>
      <c r="C10" s="235" t="s">
        <v>74</v>
      </c>
      <c r="D10" s="234"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4" t="s">
        <v>73</v>
      </c>
      <c r="C11" s="235" t="s">
        <v>74</v>
      </c>
      <c r="D11" s="234"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4" t="s">
        <v>73</v>
      </c>
      <c r="C12" s="235" t="s">
        <v>74</v>
      </c>
      <c r="D12" s="234"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4" t="s">
        <v>73</v>
      </c>
      <c r="C13" s="235" t="s">
        <v>74</v>
      </c>
      <c r="D13" s="234"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4" t="s">
        <v>73</v>
      </c>
      <c r="C14" s="235" t="s">
        <v>74</v>
      </c>
      <c r="D14" s="234"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4" t="s">
        <v>73</v>
      </c>
      <c r="C15" s="235" t="s">
        <v>74</v>
      </c>
      <c r="D15" s="234"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4" t="s">
        <v>73</v>
      </c>
      <c r="C16" s="235" t="s">
        <v>74</v>
      </c>
      <c r="D16" s="234"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4" t="s">
        <v>73</v>
      </c>
      <c r="C17" s="235" t="s">
        <v>74</v>
      </c>
      <c r="D17" s="234"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4" t="s">
        <v>73</v>
      </c>
      <c r="C18" s="235" t="s">
        <v>74</v>
      </c>
      <c r="D18" s="234"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4" t="s">
        <v>73</v>
      </c>
      <c r="C19" s="235" t="s">
        <v>74</v>
      </c>
      <c r="D19" s="234"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4" t="s">
        <v>73</v>
      </c>
      <c r="C20" s="235" t="s">
        <v>74</v>
      </c>
      <c r="D20" s="234"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4" t="s">
        <v>73</v>
      </c>
      <c r="C21" s="235" t="s">
        <v>74</v>
      </c>
      <c r="D21" s="234"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4" t="s">
        <v>73</v>
      </c>
      <c r="C22" s="235" t="s">
        <v>74</v>
      </c>
      <c r="D22" s="234"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4" t="s">
        <v>73</v>
      </c>
      <c r="C23" s="235" t="s">
        <v>74</v>
      </c>
      <c r="D23" s="234"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4" t="s">
        <v>73</v>
      </c>
      <c r="C24" s="235" t="s">
        <v>74</v>
      </c>
      <c r="D24" s="234"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4" t="s">
        <v>73</v>
      </c>
      <c r="C25" s="235" t="s">
        <v>74</v>
      </c>
      <c r="D25" s="234"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4" t="s">
        <v>73</v>
      </c>
      <c r="C26" s="235" t="s">
        <v>74</v>
      </c>
      <c r="D26" s="234"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4" t="s">
        <v>73</v>
      </c>
      <c r="C27" s="235" t="s">
        <v>74</v>
      </c>
      <c r="D27" s="234"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2" t="s">
        <v>99</v>
      </c>
      <c r="C28" s="236" t="s">
        <v>100</v>
      </c>
      <c r="D28" s="232"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2" t="s">
        <v>99</v>
      </c>
      <c r="C29" s="236" t="s">
        <v>100</v>
      </c>
      <c r="D29" s="232"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7" t="s">
        <v>108</v>
      </c>
      <c r="C30" s="235" t="s">
        <v>109</v>
      </c>
      <c r="D30" s="237"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7" t="s">
        <v>108</v>
      </c>
      <c r="C31" s="235" t="s">
        <v>109</v>
      </c>
      <c r="D31" s="237"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7" t="s">
        <v>108</v>
      </c>
      <c r="C32" s="235" t="s">
        <v>109</v>
      </c>
      <c r="D32" s="237"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7" t="s">
        <v>108</v>
      </c>
      <c r="C33" s="235" t="s">
        <v>109</v>
      </c>
      <c r="D33" s="237"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7" t="s">
        <v>108</v>
      </c>
      <c r="C34" s="235" t="s">
        <v>109</v>
      </c>
      <c r="D34" s="237"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7" t="s">
        <v>108</v>
      </c>
      <c r="C35" s="235" t="s">
        <v>109</v>
      </c>
      <c r="D35" s="237"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7" t="s">
        <v>108</v>
      </c>
      <c r="C36" s="235" t="s">
        <v>109</v>
      </c>
      <c r="D36" s="237"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7" t="s">
        <v>108</v>
      </c>
      <c r="C37" s="235" t="s">
        <v>109</v>
      </c>
      <c r="D37" s="237"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7" t="s">
        <v>108</v>
      </c>
      <c r="C38" s="235" t="s">
        <v>109</v>
      </c>
      <c r="D38" s="237"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7" t="s">
        <v>108</v>
      </c>
      <c r="C39" s="235" t="s">
        <v>109</v>
      </c>
      <c r="D39" s="237"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7" t="s">
        <v>108</v>
      </c>
      <c r="C40" s="235" t="s">
        <v>109</v>
      </c>
      <c r="D40" s="237"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7" t="s">
        <v>108</v>
      </c>
      <c r="C41" s="235" t="s">
        <v>109</v>
      </c>
      <c r="D41" s="237"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7" t="s">
        <v>108</v>
      </c>
      <c r="C42" s="235" t="s">
        <v>109</v>
      </c>
      <c r="D42" s="237"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7" t="s">
        <v>108</v>
      </c>
      <c r="C43" s="235" t="s">
        <v>109</v>
      </c>
      <c r="D43" s="237"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7" t="s">
        <v>108</v>
      </c>
      <c r="C44" s="235" t="s">
        <v>109</v>
      </c>
      <c r="D44" s="237"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7" t="s">
        <v>108</v>
      </c>
      <c r="C45" s="235" t="s">
        <v>109</v>
      </c>
      <c r="D45" s="237"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7" t="s">
        <v>108</v>
      </c>
      <c r="C46" s="235" t="s">
        <v>109</v>
      </c>
      <c r="D46" s="237"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7" t="s">
        <v>108</v>
      </c>
      <c r="C47" s="235" t="s">
        <v>109</v>
      </c>
      <c r="D47" s="237"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4" t="s">
        <v>146</v>
      </c>
      <c r="C48" s="235" t="s">
        <v>147</v>
      </c>
      <c r="D48" s="234"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4" t="s">
        <v>146</v>
      </c>
      <c r="C49" s="235" t="s">
        <v>147</v>
      </c>
      <c r="D49" s="234"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4" t="s">
        <v>146</v>
      </c>
      <c r="C50" s="235" t="s">
        <v>147</v>
      </c>
      <c r="D50" s="234"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4" t="s">
        <v>146</v>
      </c>
      <c r="C51" s="235" t="s">
        <v>147</v>
      </c>
      <c r="D51" s="234"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4" t="s">
        <v>146</v>
      </c>
      <c r="C52" s="235" t="s">
        <v>147</v>
      </c>
      <c r="D52" s="234"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4" t="s">
        <v>146</v>
      </c>
      <c r="C53" s="235" t="s">
        <v>147</v>
      </c>
      <c r="D53" s="234"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4" t="s">
        <v>159</v>
      </c>
      <c r="C54" s="235" t="s">
        <v>160</v>
      </c>
      <c r="D54" s="234"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4" t="s">
        <v>159</v>
      </c>
      <c r="C55" s="235" t="s">
        <v>160</v>
      </c>
      <c r="D55" s="234"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4" t="s">
        <v>159</v>
      </c>
      <c r="C56" s="235" t="s">
        <v>160</v>
      </c>
      <c r="D56" s="234"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4" t="s">
        <v>159</v>
      </c>
      <c r="C57" s="235" t="s">
        <v>160</v>
      </c>
      <c r="D57" s="234"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4" t="s">
        <v>159</v>
      </c>
      <c r="C58" s="235" t="s">
        <v>160</v>
      </c>
      <c r="D58" s="234"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4" t="s">
        <v>159</v>
      </c>
      <c r="C59" s="235" t="s">
        <v>160</v>
      </c>
      <c r="D59" s="234"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4" t="s">
        <v>159</v>
      </c>
      <c r="C60" s="235" t="s">
        <v>160</v>
      </c>
      <c r="D60" s="234"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4" t="s">
        <v>159</v>
      </c>
      <c r="C61" s="235" t="s">
        <v>160</v>
      </c>
      <c r="D61" s="234"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2" t="s">
        <v>169</v>
      </c>
      <c r="C62" s="236" t="s">
        <v>170</v>
      </c>
      <c r="D62" s="232"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2" t="s">
        <v>169</v>
      </c>
      <c r="C63" s="236" t="s">
        <v>170</v>
      </c>
      <c r="D63" s="232"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2" t="s">
        <v>169</v>
      </c>
      <c r="C64" s="236" t="s">
        <v>170</v>
      </c>
      <c r="D64" s="232"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2" t="s">
        <v>169</v>
      </c>
      <c r="C65" s="236" t="s">
        <v>170</v>
      </c>
      <c r="D65" s="232"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2" t="s">
        <v>169</v>
      </c>
      <c r="C66" s="236" t="s">
        <v>170</v>
      </c>
      <c r="D66" s="232"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2" t="s">
        <v>169</v>
      </c>
      <c r="C67" s="236" t="s">
        <v>170</v>
      </c>
      <c r="D67" s="232"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4" t="s">
        <v>185</v>
      </c>
      <c r="C68" s="235" t="s">
        <v>186</v>
      </c>
      <c r="D68" s="234"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4" t="s">
        <v>185</v>
      </c>
      <c r="C69" s="235" t="s">
        <v>186</v>
      </c>
      <c r="D69" s="234"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4" t="s">
        <v>198</v>
      </c>
      <c r="C70" s="235" t="s">
        <v>199</v>
      </c>
      <c r="D70" s="234"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4" t="s">
        <v>198</v>
      </c>
      <c r="C71" s="235" t="s">
        <v>199</v>
      </c>
      <c r="D71" s="234"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4" t="s">
        <v>198</v>
      </c>
      <c r="C72" s="235" t="s">
        <v>199</v>
      </c>
      <c r="D72" s="234"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4" t="s">
        <v>198</v>
      </c>
      <c r="C73" s="235" t="s">
        <v>199</v>
      </c>
      <c r="D73" s="234"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4" t="s">
        <v>198</v>
      </c>
      <c r="C74" s="235" t="s">
        <v>199</v>
      </c>
      <c r="D74" s="234"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4" t="s">
        <v>198</v>
      </c>
      <c r="C75" s="235" t="s">
        <v>199</v>
      </c>
      <c r="D75" s="234"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7" t="s">
        <v>215</v>
      </c>
      <c r="C76" s="235" t="s">
        <v>216</v>
      </c>
      <c r="D76" s="234"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7" t="s">
        <v>215</v>
      </c>
      <c r="C77" s="235" t="s">
        <v>216</v>
      </c>
      <c r="D77" s="234"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7" t="s">
        <v>215</v>
      </c>
      <c r="C78" s="235" t="s">
        <v>216</v>
      </c>
      <c r="D78" s="234"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7" t="s">
        <v>215</v>
      </c>
      <c r="C79" s="235" t="s">
        <v>216</v>
      </c>
      <c r="D79" s="234"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7" t="s">
        <v>215</v>
      </c>
      <c r="C80" s="235" t="s">
        <v>216</v>
      </c>
      <c r="D80" s="234"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7" t="s">
        <v>229</v>
      </c>
      <c r="C81" s="235" t="s">
        <v>230</v>
      </c>
      <c r="D81" s="234"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4" t="s">
        <v>229</v>
      </c>
      <c r="C82" s="235" t="s">
        <v>230</v>
      </c>
      <c r="D82" s="234"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4" t="s">
        <v>229</v>
      </c>
      <c r="C83" s="235" t="s">
        <v>230</v>
      </c>
      <c r="D83" s="234"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4" t="s">
        <v>229</v>
      </c>
      <c r="C84" s="235" t="s">
        <v>230</v>
      </c>
      <c r="D84" s="234"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4" t="s">
        <v>229</v>
      </c>
      <c r="C85" s="235" t="s">
        <v>230</v>
      </c>
      <c r="D85" s="234"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4" t="s">
        <v>229</v>
      </c>
      <c r="C86" s="235" t="s">
        <v>230</v>
      </c>
      <c r="D86" s="234"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4" t="s">
        <v>229</v>
      </c>
      <c r="C87" s="235" t="s">
        <v>230</v>
      </c>
      <c r="D87" s="234"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4" t="s">
        <v>229</v>
      </c>
      <c r="C88" s="235" t="s">
        <v>230</v>
      </c>
      <c r="D88" s="234"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4" t="s">
        <v>229</v>
      </c>
      <c r="C89" s="235" t="s">
        <v>230</v>
      </c>
      <c r="D89" s="234"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4" t="s">
        <v>229</v>
      </c>
      <c r="C90" s="235" t="s">
        <v>230</v>
      </c>
      <c r="D90" s="234"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4" t="s">
        <v>229</v>
      </c>
      <c r="C91" s="235" t="s">
        <v>230</v>
      </c>
      <c r="D91" s="234"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4" t="s">
        <v>229</v>
      </c>
      <c r="C92" s="235" t="s">
        <v>230</v>
      </c>
      <c r="D92" s="234"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4" t="s">
        <v>229</v>
      </c>
      <c r="C93" s="235" t="s">
        <v>230</v>
      </c>
      <c r="D93" s="234"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4" t="s">
        <v>229</v>
      </c>
      <c r="C94" s="235" t="s">
        <v>230</v>
      </c>
      <c r="D94" s="234"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4" t="s">
        <v>229</v>
      </c>
      <c r="C95" s="235" t="s">
        <v>230</v>
      </c>
      <c r="D95" s="234"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4" t="s">
        <v>229</v>
      </c>
      <c r="C96" s="235" t="s">
        <v>230</v>
      </c>
      <c r="D96" s="234"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4" t="s">
        <v>229</v>
      </c>
      <c r="C97" s="235" t="s">
        <v>230</v>
      </c>
      <c r="D97" s="234"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4" t="s">
        <v>229</v>
      </c>
      <c r="C98" s="235" t="s">
        <v>230</v>
      </c>
      <c r="D98" s="234"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4" t="s">
        <v>229</v>
      </c>
      <c r="C99" s="235" t="s">
        <v>230</v>
      </c>
      <c r="D99" s="234"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4" t="s">
        <v>229</v>
      </c>
      <c r="C100" s="235" t="s">
        <v>230</v>
      </c>
      <c r="D100" s="234"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4" t="s">
        <v>229</v>
      </c>
      <c r="C101" s="235" t="s">
        <v>230</v>
      </c>
      <c r="D101" s="234"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4" t="s">
        <v>262</v>
      </c>
      <c r="C102" s="235" t="s">
        <v>263</v>
      </c>
      <c r="D102" s="234"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4" t="s">
        <v>262</v>
      </c>
      <c r="C103" s="235" t="s">
        <v>263</v>
      </c>
      <c r="D103" s="234"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4" t="s">
        <v>262</v>
      </c>
      <c r="C104" s="235" t="s">
        <v>263</v>
      </c>
      <c r="D104" s="234"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7" t="s">
        <v>268</v>
      </c>
      <c r="C105" s="235" t="s">
        <v>230</v>
      </c>
      <c r="D105" s="234"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4" t="s">
        <v>268</v>
      </c>
      <c r="C106" s="235" t="s">
        <v>230</v>
      </c>
      <c r="D106" s="234"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4" t="s">
        <v>268</v>
      </c>
      <c r="C107" s="235" t="s">
        <v>230</v>
      </c>
      <c r="D107" s="234"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4" t="s">
        <v>268</v>
      </c>
      <c r="C108" s="235" t="s">
        <v>230</v>
      </c>
      <c r="D108" s="234"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4" t="s">
        <v>276</v>
      </c>
      <c r="C109" s="235" t="s">
        <v>277</v>
      </c>
      <c r="D109" s="234"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4" t="s">
        <v>276</v>
      </c>
      <c r="C110" s="235" t="s">
        <v>277</v>
      </c>
      <c r="D110" s="234"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2" t="s">
        <v>279</v>
      </c>
      <c r="C111" s="236" t="s">
        <v>280</v>
      </c>
      <c r="D111" s="232"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2" t="s">
        <v>279</v>
      </c>
      <c r="C112" s="236" t="s">
        <v>280</v>
      </c>
      <c r="D112" s="232"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2" t="s">
        <v>279</v>
      </c>
      <c r="C113" s="236" t="s">
        <v>280</v>
      </c>
      <c r="D113" s="232"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2" t="s">
        <v>279</v>
      </c>
      <c r="C114" s="236" t="s">
        <v>280</v>
      </c>
      <c r="D114" s="232"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2" t="s">
        <v>279</v>
      </c>
      <c r="C115" s="236" t="s">
        <v>280</v>
      </c>
      <c r="D115" s="232"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2" t="s">
        <v>279</v>
      </c>
      <c r="C116" s="236" t="s">
        <v>280</v>
      </c>
      <c r="D116" s="232"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2" t="s">
        <v>279</v>
      </c>
      <c r="C117" s="236" t="s">
        <v>280</v>
      </c>
      <c r="D117" s="232"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2" t="s">
        <v>279</v>
      </c>
      <c r="C118" s="236" t="s">
        <v>280</v>
      </c>
      <c r="D118" s="232"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2" t="s">
        <v>279</v>
      </c>
      <c r="C119" s="236" t="s">
        <v>280</v>
      </c>
      <c r="D119" s="232"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2" t="s">
        <v>297</v>
      </c>
      <c r="C120" s="236" t="s">
        <v>298</v>
      </c>
      <c r="D120" s="232"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2" t="s">
        <v>297</v>
      </c>
      <c r="C121" s="236" t="s">
        <v>298</v>
      </c>
      <c r="D121" s="232"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2" t="s">
        <v>297</v>
      </c>
      <c r="C122" s="236" t="s">
        <v>298</v>
      </c>
      <c r="D122" s="232"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2" t="s">
        <v>297</v>
      </c>
      <c r="C123" s="236" t="s">
        <v>298</v>
      </c>
      <c r="D123" s="232"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2" t="s">
        <v>297</v>
      </c>
      <c r="C124" s="236" t="s">
        <v>298</v>
      </c>
      <c r="D124" s="232"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2" t="s">
        <v>297</v>
      </c>
      <c r="C125" s="236" t="s">
        <v>298</v>
      </c>
      <c r="D125" s="232"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2" t="s">
        <v>297</v>
      </c>
      <c r="C126" s="236" t="s">
        <v>298</v>
      </c>
      <c r="D126" s="232"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2" t="s">
        <v>297</v>
      </c>
      <c r="C127" s="236" t="s">
        <v>298</v>
      </c>
      <c r="D127" s="232"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2" t="s">
        <v>297</v>
      </c>
      <c r="C128" s="236" t="s">
        <v>298</v>
      </c>
      <c r="D128" s="232"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2" t="s">
        <v>297</v>
      </c>
      <c r="C129" s="236" t="s">
        <v>298</v>
      </c>
      <c r="D129" s="232"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2" t="s">
        <v>297</v>
      </c>
      <c r="C130" s="236" t="s">
        <v>298</v>
      </c>
      <c r="D130" s="232"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2" t="s">
        <v>297</v>
      </c>
      <c r="C131" s="236" t="s">
        <v>298</v>
      </c>
      <c r="D131" s="232"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2" t="s">
        <v>297</v>
      </c>
      <c r="C132" s="236" t="s">
        <v>298</v>
      </c>
      <c r="D132" s="232"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2" t="s">
        <v>297</v>
      </c>
      <c r="C133" s="236" t="s">
        <v>298</v>
      </c>
      <c r="D133" s="232"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2" t="s">
        <v>297</v>
      </c>
      <c r="C134" s="236" t="s">
        <v>298</v>
      </c>
      <c r="D134" s="232"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2" t="s">
        <v>297</v>
      </c>
      <c r="C135" s="236" t="s">
        <v>298</v>
      </c>
      <c r="D135" s="232"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2" t="s">
        <v>297</v>
      </c>
      <c r="C136" s="236" t="s">
        <v>298</v>
      </c>
      <c r="D136" s="232"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2" t="s">
        <v>297</v>
      </c>
      <c r="C137" s="236" t="s">
        <v>298</v>
      </c>
      <c r="D137" s="232"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2" t="s">
        <v>320</v>
      </c>
      <c r="C138" s="236" t="s">
        <v>321</v>
      </c>
      <c r="D138" s="232"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2" t="s">
        <v>320</v>
      </c>
      <c r="C139" s="236" t="s">
        <v>321</v>
      </c>
      <c r="D139" s="232"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2" t="s">
        <v>320</v>
      </c>
      <c r="C140" s="236" t="s">
        <v>321</v>
      </c>
      <c r="D140" s="232"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2" t="s">
        <v>320</v>
      </c>
      <c r="C141" s="236" t="s">
        <v>321</v>
      </c>
      <c r="D141" s="232"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4" t="s">
        <v>328</v>
      </c>
      <c r="C142" s="235" t="s">
        <v>329</v>
      </c>
      <c r="D142" s="234"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4" t="s">
        <v>331</v>
      </c>
      <c r="C143" s="235" t="s">
        <v>332</v>
      </c>
      <c r="D143" s="234"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4" t="s">
        <v>331</v>
      </c>
      <c r="C144" s="235" t="s">
        <v>332</v>
      </c>
      <c r="D144" s="234"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4" t="s">
        <v>331</v>
      </c>
      <c r="C145" s="235" t="s">
        <v>332</v>
      </c>
      <c r="D145" s="234"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4" t="s">
        <v>331</v>
      </c>
      <c r="C146" s="235" t="s">
        <v>332</v>
      </c>
      <c r="D146" s="234" t="s">
        <v>333</v>
      </c>
      <c r="E146" s="125" t="s">
        <v>339</v>
      </c>
      <c r="F146" s="181" t="s">
        <v>103</v>
      </c>
      <c r="G146" s="181" t="s">
        <v>56</v>
      </c>
      <c r="H146" s="181" t="s">
        <v>57</v>
      </c>
      <c r="I146" s="181"/>
      <c r="J146" s="178">
        <v>15</v>
      </c>
      <c r="K146" s="247"/>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4" t="s">
        <v>331</v>
      </c>
      <c r="C147" s="235" t="s">
        <v>332</v>
      </c>
      <c r="D147" s="234" t="s">
        <v>336</v>
      </c>
      <c r="E147" s="125" t="s">
        <v>339</v>
      </c>
      <c r="F147" s="181" t="s">
        <v>103</v>
      </c>
      <c r="G147" s="181" t="s">
        <v>56</v>
      </c>
      <c r="H147" s="181" t="s">
        <v>57</v>
      </c>
      <c r="I147" s="156" t="s">
        <v>337</v>
      </c>
      <c r="J147" s="178">
        <v>15</v>
      </c>
      <c r="K147" s="247"/>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4" t="s">
        <v>331</v>
      </c>
      <c r="C148" s="235" t="s">
        <v>332</v>
      </c>
      <c r="D148" s="234" t="s">
        <v>338</v>
      </c>
      <c r="E148" s="125" t="s">
        <v>339</v>
      </c>
      <c r="F148" s="181" t="s">
        <v>103</v>
      </c>
      <c r="G148" s="181" t="s">
        <v>56</v>
      </c>
      <c r="H148" s="181" t="s">
        <v>57</v>
      </c>
      <c r="I148" s="181"/>
      <c r="J148" s="178">
        <v>15</v>
      </c>
      <c r="K148" s="247"/>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4" t="s">
        <v>331</v>
      </c>
      <c r="C149" s="235" t="s">
        <v>332</v>
      </c>
      <c r="D149" s="234"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4" t="s">
        <v>331</v>
      </c>
      <c r="C150" s="235" t="s">
        <v>332</v>
      </c>
      <c r="D150" s="234"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4" t="s">
        <v>331</v>
      </c>
      <c r="C151" s="235" t="s">
        <v>332</v>
      </c>
      <c r="D151" s="234" t="s">
        <v>343</v>
      </c>
      <c r="E151" s="125" t="s">
        <v>339</v>
      </c>
      <c r="F151" s="181" t="s">
        <v>103</v>
      </c>
      <c r="G151" s="181" t="s">
        <v>56</v>
      </c>
      <c r="H151" s="181" t="s">
        <v>168</v>
      </c>
      <c r="I151" s="181"/>
      <c r="J151" s="178">
        <v>60</v>
      </c>
      <c r="K151" s="247"/>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4" t="s">
        <v>331</v>
      </c>
      <c r="C152" s="235" t="s">
        <v>332</v>
      </c>
      <c r="D152" s="234" t="s">
        <v>345</v>
      </c>
      <c r="E152" s="125" t="s">
        <v>339</v>
      </c>
      <c r="F152" s="181" t="s">
        <v>103</v>
      </c>
      <c r="G152" s="181" t="s">
        <v>56</v>
      </c>
      <c r="H152" s="181" t="s">
        <v>168</v>
      </c>
      <c r="I152" s="156" t="s">
        <v>337</v>
      </c>
      <c r="J152" s="178">
        <v>60</v>
      </c>
      <c r="K152" s="247"/>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4" t="s">
        <v>331</v>
      </c>
      <c r="C153" s="235" t="s">
        <v>332</v>
      </c>
      <c r="D153" s="234"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4" t="s">
        <v>331</v>
      </c>
      <c r="C154" s="235" t="s">
        <v>332</v>
      </c>
      <c r="D154" s="234"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4" t="s">
        <v>331</v>
      </c>
      <c r="C155" s="235" t="s">
        <v>332</v>
      </c>
      <c r="D155" s="234" t="s">
        <v>348</v>
      </c>
      <c r="E155" s="125" t="s">
        <v>339</v>
      </c>
      <c r="F155" s="181" t="s">
        <v>103</v>
      </c>
      <c r="G155" s="181" t="s">
        <v>56</v>
      </c>
      <c r="H155" s="181" t="s">
        <v>168</v>
      </c>
      <c r="I155" s="181"/>
      <c r="J155" s="178">
        <v>23</v>
      </c>
      <c r="K155" s="247"/>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4" t="s">
        <v>331</v>
      </c>
      <c r="C156" s="235" t="s">
        <v>332</v>
      </c>
      <c r="D156" s="234" t="s">
        <v>349</v>
      </c>
      <c r="E156" s="125" t="s">
        <v>339</v>
      </c>
      <c r="F156" s="181" t="s">
        <v>103</v>
      </c>
      <c r="G156" s="181" t="s">
        <v>56</v>
      </c>
      <c r="H156" s="181" t="s">
        <v>168</v>
      </c>
      <c r="I156" s="181"/>
      <c r="J156" s="178">
        <v>23</v>
      </c>
      <c r="K156" s="247"/>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4" t="s">
        <v>350</v>
      </c>
      <c r="C157" s="235" t="s">
        <v>351</v>
      </c>
      <c r="D157" s="234"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4" t="s">
        <v>350</v>
      </c>
      <c r="C158" s="235" t="s">
        <v>351</v>
      </c>
      <c r="D158" s="234"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4" t="s">
        <v>350</v>
      </c>
      <c r="C159" s="235" t="s">
        <v>351</v>
      </c>
      <c r="D159" s="234"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4" t="s">
        <v>350</v>
      </c>
      <c r="C160" s="235" t="s">
        <v>351</v>
      </c>
      <c r="D160" s="234"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4" t="s">
        <v>350</v>
      </c>
      <c r="C161" s="235" t="s">
        <v>351</v>
      </c>
      <c r="D161" s="234"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4" t="s">
        <v>363</v>
      </c>
      <c r="C162" s="235" t="s">
        <v>364</v>
      </c>
      <c r="D162" s="234"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4" t="s">
        <v>363</v>
      </c>
      <c r="C163" s="235" t="s">
        <v>364</v>
      </c>
      <c r="D163" s="234"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4" t="s">
        <v>363</v>
      </c>
      <c r="C164" s="235" t="s">
        <v>364</v>
      </c>
      <c r="D164" s="234"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4" t="s">
        <v>363</v>
      </c>
      <c r="C165" s="235" t="s">
        <v>364</v>
      </c>
      <c r="D165" s="234"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4" t="s">
        <v>375</v>
      </c>
      <c r="C166" s="235" t="s">
        <v>376</v>
      </c>
      <c r="D166" s="234"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4" t="s">
        <v>375</v>
      </c>
      <c r="C167" s="235" t="s">
        <v>376</v>
      </c>
      <c r="D167" s="234"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4" t="s">
        <v>378</v>
      </c>
      <c r="C168" s="235" t="s">
        <v>379</v>
      </c>
      <c r="D168" s="234"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4" t="s">
        <v>378</v>
      </c>
      <c r="C169" s="235" t="s">
        <v>379</v>
      </c>
      <c r="D169" s="234"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4" t="s">
        <v>380</v>
      </c>
      <c r="C170" s="235" t="s">
        <v>381</v>
      </c>
      <c r="D170" s="234"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4" t="s">
        <v>380</v>
      </c>
      <c r="C171" s="235" t="s">
        <v>381</v>
      </c>
      <c r="D171" s="234"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4" t="s">
        <v>380</v>
      </c>
      <c r="C172" s="235" t="s">
        <v>381</v>
      </c>
      <c r="D172" s="234"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4" t="s">
        <v>380</v>
      </c>
      <c r="C173" s="235" t="s">
        <v>381</v>
      </c>
      <c r="D173" s="234"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4" t="s">
        <v>380</v>
      </c>
      <c r="C174" s="235" t="s">
        <v>381</v>
      </c>
      <c r="D174" s="234"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4" t="s">
        <v>389</v>
      </c>
      <c r="C175" s="235" t="s">
        <v>390</v>
      </c>
      <c r="D175" s="234"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4" t="s">
        <v>391</v>
      </c>
      <c r="C176" s="235" t="s">
        <v>392</v>
      </c>
      <c r="D176" s="234"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4" t="s">
        <v>391</v>
      </c>
      <c r="C177" s="235" t="s">
        <v>392</v>
      </c>
      <c r="D177" s="234"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2" t="s">
        <v>393</v>
      </c>
      <c r="C178" s="235" t="s">
        <v>394</v>
      </c>
      <c r="D178" s="234"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2" t="s">
        <v>393</v>
      </c>
      <c r="C179" s="235" t="s">
        <v>394</v>
      </c>
      <c r="D179" s="234"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4" t="s">
        <v>396</v>
      </c>
      <c r="C180" s="235" t="s">
        <v>397</v>
      </c>
      <c r="D180" s="234"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4" t="s">
        <v>396</v>
      </c>
      <c r="C181" s="235" t="s">
        <v>397</v>
      </c>
      <c r="D181" s="234"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4" t="s">
        <v>396</v>
      </c>
      <c r="C182" s="235" t="s">
        <v>397</v>
      </c>
      <c r="D182" s="234"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4" t="s">
        <v>396</v>
      </c>
      <c r="C183" s="235" t="s">
        <v>397</v>
      </c>
      <c r="D183" s="234"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4" t="s">
        <v>396</v>
      </c>
      <c r="C184" s="235" t="s">
        <v>397</v>
      </c>
      <c r="D184" s="234"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4" t="s">
        <v>396</v>
      </c>
      <c r="C185" s="235" t="s">
        <v>397</v>
      </c>
      <c r="D185" s="234"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4" t="s">
        <v>404</v>
      </c>
      <c r="C186" s="235" t="s">
        <v>405</v>
      </c>
      <c r="D186" s="234"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4" t="s">
        <v>404</v>
      </c>
      <c r="C187" s="235" t="s">
        <v>405</v>
      </c>
      <c r="D187" s="234"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4" t="s">
        <v>404</v>
      </c>
      <c r="C188" s="235" t="s">
        <v>405</v>
      </c>
      <c r="D188" s="234"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4" t="s">
        <v>404</v>
      </c>
      <c r="C189" s="235" t="s">
        <v>405</v>
      </c>
      <c r="D189" s="234"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4" t="s">
        <v>404</v>
      </c>
      <c r="C190" s="235" t="s">
        <v>405</v>
      </c>
      <c r="D190" s="234"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4" t="s">
        <v>404</v>
      </c>
      <c r="C191" s="235" t="s">
        <v>405</v>
      </c>
      <c r="D191" s="234"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4" t="s">
        <v>404</v>
      </c>
      <c r="C192" s="235" t="s">
        <v>405</v>
      </c>
      <c r="D192" s="234"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4" t="s">
        <v>404</v>
      </c>
      <c r="C193" s="235" t="s">
        <v>405</v>
      </c>
      <c r="D193" s="234"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4" t="s">
        <v>417</v>
      </c>
      <c r="C194" s="235" t="s">
        <v>418</v>
      </c>
      <c r="D194" s="234"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4" t="s">
        <v>417</v>
      </c>
      <c r="C195" s="235" t="s">
        <v>418</v>
      </c>
      <c r="D195" s="234"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2" t="s">
        <v>423</v>
      </c>
      <c r="C196" s="236" t="s">
        <v>424</v>
      </c>
      <c r="D196" s="232"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2" t="s">
        <v>423</v>
      </c>
      <c r="C197" s="236" t="s">
        <v>424</v>
      </c>
      <c r="D197" s="232"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2" t="s">
        <v>423</v>
      </c>
      <c r="C198" s="236" t="s">
        <v>424</v>
      </c>
      <c r="D198" s="232"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2" t="s">
        <v>431</v>
      </c>
      <c r="C199" s="236" t="s">
        <v>432</v>
      </c>
      <c r="D199" s="232"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2" t="s">
        <v>439</v>
      </c>
      <c r="C200" s="236" t="s">
        <v>440</v>
      </c>
      <c r="D200" s="232"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2" t="s">
        <v>439</v>
      </c>
      <c r="C201" s="236" t="s">
        <v>440</v>
      </c>
      <c r="D201" s="232"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2" t="s">
        <v>439</v>
      </c>
      <c r="C202" s="236" t="s">
        <v>440</v>
      </c>
      <c r="D202" s="232"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2" t="s">
        <v>439</v>
      </c>
      <c r="C203" s="236" t="s">
        <v>440</v>
      </c>
      <c r="D203" s="232"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2" t="s">
        <v>452</v>
      </c>
      <c r="C204" s="236" t="s">
        <v>453</v>
      </c>
      <c r="D204" s="234"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2" t="s">
        <v>452</v>
      </c>
      <c r="C205" s="236" t="s">
        <v>453</v>
      </c>
      <c r="D205" s="234"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2" t="s">
        <v>456</v>
      </c>
      <c r="C206" s="236" t="s">
        <v>457</v>
      </c>
      <c r="D206" s="234"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2" t="s">
        <v>456</v>
      </c>
      <c r="C207" s="236" t="s">
        <v>457</v>
      </c>
      <c r="D207" s="234"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2" t="s">
        <v>458</v>
      </c>
      <c r="C208" s="236" t="s">
        <v>459</v>
      </c>
      <c r="D208" s="232"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2" t="s">
        <v>458</v>
      </c>
      <c r="C209" s="236" t="s">
        <v>459</v>
      </c>
      <c r="D209" s="232"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2" t="s">
        <v>458</v>
      </c>
      <c r="C210" s="236" t="s">
        <v>459</v>
      </c>
      <c r="D210" s="232"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2" t="s">
        <v>458</v>
      </c>
      <c r="C211" s="236" t="s">
        <v>459</v>
      </c>
      <c r="D211" s="232"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2" t="s">
        <v>458</v>
      </c>
      <c r="C212" s="236" t="s">
        <v>459</v>
      </c>
      <c r="D212" s="232"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2" t="s">
        <v>458</v>
      </c>
      <c r="C213" s="236" t="s">
        <v>459</v>
      </c>
      <c r="D213" s="232"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2" t="s">
        <v>458</v>
      </c>
      <c r="C214" s="236" t="s">
        <v>459</v>
      </c>
      <c r="D214" s="232"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2" t="s">
        <v>458</v>
      </c>
      <c r="C215" s="236" t="s">
        <v>459</v>
      </c>
      <c r="D215" s="232"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4" t="s">
        <v>474</v>
      </c>
      <c r="C216" s="236" t="s">
        <v>475</v>
      </c>
      <c r="D216" s="234"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4" t="s">
        <v>474</v>
      </c>
      <c r="C217" s="236" t="s">
        <v>475</v>
      </c>
      <c r="D217" s="234"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4" t="s">
        <v>474</v>
      </c>
      <c r="C218" s="236" t="s">
        <v>475</v>
      </c>
      <c r="D218" s="234"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4" t="s">
        <v>474</v>
      </c>
      <c r="C219" s="236" t="s">
        <v>475</v>
      </c>
      <c r="D219" s="234"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4" t="s">
        <v>482</v>
      </c>
      <c r="C220" s="236" t="s">
        <v>483</v>
      </c>
      <c r="D220" s="234"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4" t="s">
        <v>482</v>
      </c>
      <c r="C221" s="236" t="s">
        <v>483</v>
      </c>
      <c r="D221" s="234"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4" t="s">
        <v>482</v>
      </c>
      <c r="C222" s="236" t="s">
        <v>483</v>
      </c>
      <c r="D222" s="234"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4" t="s">
        <v>482</v>
      </c>
      <c r="C223" s="236" t="s">
        <v>483</v>
      </c>
      <c r="D223" s="234"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4" t="s">
        <v>482</v>
      </c>
      <c r="C224" s="236" t="s">
        <v>483</v>
      </c>
      <c r="D224" s="234"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4" t="s">
        <v>482</v>
      </c>
      <c r="C225" s="236" t="s">
        <v>483</v>
      </c>
      <c r="D225" s="234"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4" t="s">
        <v>499</v>
      </c>
      <c r="C226" s="236" t="s">
        <v>500</v>
      </c>
      <c r="D226" s="234"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4" t="s">
        <v>499</v>
      </c>
      <c r="C227" s="236" t="s">
        <v>500</v>
      </c>
      <c r="D227" s="234"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4" t="s">
        <v>499</v>
      </c>
      <c r="C228" s="236" t="s">
        <v>500</v>
      </c>
      <c r="D228" s="234"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4" t="s">
        <v>499</v>
      </c>
      <c r="C229" s="236" t="s">
        <v>500</v>
      </c>
      <c r="D229" s="234"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4" t="s">
        <v>499</v>
      </c>
      <c r="C230" s="236" t="s">
        <v>500</v>
      </c>
      <c r="D230" s="234"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4" t="s">
        <v>499</v>
      </c>
      <c r="C231" s="236" t="s">
        <v>500</v>
      </c>
      <c r="D231" s="234"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4" t="s">
        <v>506</v>
      </c>
      <c r="C232" s="236" t="s">
        <v>507</v>
      </c>
      <c r="D232" s="234"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4" t="s">
        <v>506</v>
      </c>
      <c r="C233" s="236" t="s">
        <v>507</v>
      </c>
      <c r="D233" s="234"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4" t="s">
        <v>513</v>
      </c>
      <c r="C234" s="236" t="s">
        <v>514</v>
      </c>
      <c r="D234" s="234"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4" t="s">
        <v>513</v>
      </c>
      <c r="C235" s="236" t="s">
        <v>514</v>
      </c>
      <c r="D235" s="234"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4" t="s">
        <v>513</v>
      </c>
      <c r="C236" s="236" t="s">
        <v>514</v>
      </c>
      <c r="D236" s="234"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4" t="s">
        <v>513</v>
      </c>
      <c r="C237" s="236" t="s">
        <v>514</v>
      </c>
      <c r="D237" s="234"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4" t="s">
        <v>520</v>
      </c>
      <c r="C238" s="236" t="s">
        <v>521</v>
      </c>
      <c r="D238" s="234"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4" t="s">
        <v>520</v>
      </c>
      <c r="C239" s="236" t="s">
        <v>521</v>
      </c>
      <c r="D239" s="234"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4" t="s">
        <v>520</v>
      </c>
      <c r="C240" s="236" t="s">
        <v>521</v>
      </c>
      <c r="D240" s="234"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4" t="s">
        <v>520</v>
      </c>
      <c r="C241" s="236" t="s">
        <v>521</v>
      </c>
      <c r="D241" s="234"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4" t="s">
        <v>520</v>
      </c>
      <c r="C242" s="236" t="s">
        <v>521</v>
      </c>
      <c r="D242" s="234"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4" t="s">
        <v>520</v>
      </c>
      <c r="C243" s="236" t="s">
        <v>521</v>
      </c>
      <c r="D243" s="234"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4" t="s">
        <v>520</v>
      </c>
      <c r="C244" s="236" t="s">
        <v>521</v>
      </c>
      <c r="D244" s="234"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4" t="s">
        <v>520</v>
      </c>
      <c r="C245" s="236" t="s">
        <v>521</v>
      </c>
      <c r="D245" s="234"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2" t="s">
        <v>526</v>
      </c>
      <c r="C246" s="236" t="s">
        <v>527</v>
      </c>
      <c r="D246" s="232"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2" t="s">
        <v>526</v>
      </c>
      <c r="C247" s="236" t="s">
        <v>527</v>
      </c>
      <c r="D247" s="232"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2" t="s">
        <v>526</v>
      </c>
      <c r="C248" s="236" t="s">
        <v>527</v>
      </c>
      <c r="D248" s="232"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2" t="s">
        <v>526</v>
      </c>
      <c r="C249" s="236" t="s">
        <v>527</v>
      </c>
      <c r="D249" s="232"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2" t="s">
        <v>532</v>
      </c>
      <c r="C250" s="236" t="s">
        <v>533</v>
      </c>
      <c r="D250" s="232"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2" t="s">
        <v>532</v>
      </c>
      <c r="C251" s="236" t="s">
        <v>533</v>
      </c>
      <c r="D251" s="232"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2" t="s">
        <v>532</v>
      </c>
      <c r="C252" s="236" t="s">
        <v>533</v>
      </c>
      <c r="D252" s="232"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2" t="s">
        <v>532</v>
      </c>
      <c r="C253" s="236" t="s">
        <v>533</v>
      </c>
      <c r="D253" s="232"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2" t="s">
        <v>532</v>
      </c>
      <c r="C254" s="236" t="s">
        <v>533</v>
      </c>
      <c r="D254" s="232"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2" t="s">
        <v>532</v>
      </c>
      <c r="C255" s="236" t="s">
        <v>533</v>
      </c>
      <c r="D255" s="232"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2" t="s">
        <v>543</v>
      </c>
      <c r="C256" s="236" t="s">
        <v>544</v>
      </c>
      <c r="D256" s="232"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2" t="s">
        <v>543</v>
      </c>
      <c r="C257" s="236" t="s">
        <v>544</v>
      </c>
      <c r="D257" s="232"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2" t="s">
        <v>543</v>
      </c>
      <c r="C258" s="236" t="s">
        <v>544</v>
      </c>
      <c r="D258" s="232"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2" t="s">
        <v>543</v>
      </c>
      <c r="C259" s="236" t="s">
        <v>544</v>
      </c>
      <c r="D259" s="232"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2" t="s">
        <v>543</v>
      </c>
      <c r="C260" s="236" t="s">
        <v>544</v>
      </c>
      <c r="D260" s="232"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2" t="s">
        <v>543</v>
      </c>
      <c r="C261" s="236" t="s">
        <v>544</v>
      </c>
      <c r="D261" s="232"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2" t="s">
        <v>543</v>
      </c>
      <c r="C262" s="236" t="s">
        <v>544</v>
      </c>
      <c r="D262" s="232"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2" t="s">
        <v>543</v>
      </c>
      <c r="C263" s="236" t="s">
        <v>544</v>
      </c>
      <c r="D263" s="232"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2" t="s">
        <v>543</v>
      </c>
      <c r="C264" s="236" t="s">
        <v>544</v>
      </c>
      <c r="D264" s="232"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2" t="s">
        <v>543</v>
      </c>
      <c r="C265" s="236" t="s">
        <v>544</v>
      </c>
      <c r="D265" s="232"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2" t="s">
        <v>543</v>
      </c>
      <c r="C266" s="236" t="s">
        <v>544</v>
      </c>
      <c r="D266" s="232"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2" t="s">
        <v>543</v>
      </c>
      <c r="C267" s="236" t="s">
        <v>544</v>
      </c>
      <c r="D267" s="232"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2" t="s">
        <v>543</v>
      </c>
      <c r="C268" s="236" t="s">
        <v>544</v>
      </c>
      <c r="D268" s="232"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2" t="s">
        <v>543</v>
      </c>
      <c r="C269" s="236" t="s">
        <v>544</v>
      </c>
      <c r="D269" s="232"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2" t="s">
        <v>543</v>
      </c>
      <c r="C270" s="236" t="s">
        <v>544</v>
      </c>
      <c r="D270" s="232"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2" t="s">
        <v>543</v>
      </c>
      <c r="C271" s="236" t="s">
        <v>544</v>
      </c>
      <c r="D271" s="232"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2" t="s">
        <v>543</v>
      </c>
      <c r="C272" s="236" t="s">
        <v>544</v>
      </c>
      <c r="D272" s="232"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2" t="s">
        <v>543</v>
      </c>
      <c r="C273" s="236" t="s">
        <v>544</v>
      </c>
      <c r="D273" s="232"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2" t="s">
        <v>543</v>
      </c>
      <c r="C274" s="236" t="s">
        <v>544</v>
      </c>
      <c r="D274" s="232"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2" t="s">
        <v>543</v>
      </c>
      <c r="C275" s="236" t="s">
        <v>544</v>
      </c>
      <c r="D275" s="232"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2" t="s">
        <v>543</v>
      </c>
      <c r="C276" s="236" t="s">
        <v>544</v>
      </c>
      <c r="D276" s="232"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2" t="s">
        <v>543</v>
      </c>
      <c r="C277" s="236" t="s">
        <v>544</v>
      </c>
      <c r="D277" s="232"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2" t="s">
        <v>543</v>
      </c>
      <c r="C278" s="236" t="s">
        <v>544</v>
      </c>
      <c r="D278" s="232"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2" t="s">
        <v>543</v>
      </c>
      <c r="C279" s="236" t="s">
        <v>544</v>
      </c>
      <c r="D279" s="232"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2" t="s">
        <v>543</v>
      </c>
      <c r="C280" s="236" t="s">
        <v>544</v>
      </c>
      <c r="D280" s="232"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2" t="s">
        <v>564</v>
      </c>
      <c r="C281" s="236" t="s">
        <v>565</v>
      </c>
      <c r="D281" s="232"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2" t="s">
        <v>564</v>
      </c>
      <c r="C282" s="236" t="s">
        <v>565</v>
      </c>
      <c r="D282" s="232"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2" t="s">
        <v>571</v>
      </c>
      <c r="C283" s="236" t="s">
        <v>572</v>
      </c>
      <c r="D283" s="232"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2" t="s">
        <v>575</v>
      </c>
      <c r="C284" s="236" t="s">
        <v>576</v>
      </c>
      <c r="D284" s="232"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4" t="s">
        <v>577</v>
      </c>
      <c r="C285" s="235" t="s">
        <v>578</v>
      </c>
      <c r="D285" s="234"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4" t="s">
        <v>577</v>
      </c>
      <c r="C286" s="235" t="s">
        <v>578</v>
      </c>
      <c r="D286" s="234"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4" t="s">
        <v>577</v>
      </c>
      <c r="C287" s="235" t="s">
        <v>578</v>
      </c>
      <c r="D287" s="234"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4" t="s">
        <v>577</v>
      </c>
      <c r="C288" s="235" t="s">
        <v>578</v>
      </c>
      <c r="D288" s="234"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4" t="s">
        <v>587</v>
      </c>
      <c r="C289" s="235" t="s">
        <v>588</v>
      </c>
      <c r="D289" s="234"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4" t="s">
        <v>587</v>
      </c>
      <c r="C290" s="235" t="s">
        <v>588</v>
      </c>
      <c r="D290" s="234"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4" t="s">
        <v>587</v>
      </c>
      <c r="C291" s="235" t="s">
        <v>588</v>
      </c>
      <c r="D291" s="234"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4" t="s">
        <v>587</v>
      </c>
      <c r="C292" s="235" t="s">
        <v>588</v>
      </c>
      <c r="D292" s="234"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4" t="s">
        <v>587</v>
      </c>
      <c r="C293" s="235" t="s">
        <v>588</v>
      </c>
      <c r="D293" s="234"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4" t="s">
        <v>587</v>
      </c>
      <c r="C294" s="235" t="s">
        <v>588</v>
      </c>
      <c r="D294" s="234"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4" t="s">
        <v>587</v>
      </c>
      <c r="C295" s="235" t="s">
        <v>588</v>
      </c>
      <c r="D295" s="234"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4" t="s">
        <v>587</v>
      </c>
      <c r="C296" s="235" t="s">
        <v>588</v>
      </c>
      <c r="D296" s="234"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4" t="s">
        <v>587</v>
      </c>
      <c r="C297" s="235" t="s">
        <v>588</v>
      </c>
      <c r="D297" s="234"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4" t="s">
        <v>587</v>
      </c>
      <c r="C298" s="235" t="s">
        <v>588</v>
      </c>
      <c r="D298" s="234"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4" t="s">
        <v>587</v>
      </c>
      <c r="C299" s="235" t="s">
        <v>588</v>
      </c>
      <c r="D299" s="234"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4" t="s">
        <v>587</v>
      </c>
      <c r="C300" s="235" t="s">
        <v>588</v>
      </c>
      <c r="D300" s="234"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4" t="s">
        <v>587</v>
      </c>
      <c r="C301" s="235" t="s">
        <v>588</v>
      </c>
      <c r="D301" s="234"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4" t="s">
        <v>587</v>
      </c>
      <c r="C302" s="235" t="s">
        <v>588</v>
      </c>
      <c r="D302" s="234"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4" t="s">
        <v>587</v>
      </c>
      <c r="C303" s="235" t="s">
        <v>588</v>
      </c>
      <c r="D303" s="234"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4" t="s">
        <v>587</v>
      </c>
      <c r="C304" s="235" t="s">
        <v>588</v>
      </c>
      <c r="D304" s="234"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4" t="s">
        <v>587</v>
      </c>
      <c r="C305" s="235" t="s">
        <v>588</v>
      </c>
      <c r="D305" s="234"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4" t="s">
        <v>587</v>
      </c>
      <c r="C306" s="235" t="s">
        <v>588</v>
      </c>
      <c r="D306" s="234"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4" t="s">
        <v>609</v>
      </c>
      <c r="C307" s="236" t="s">
        <v>432</v>
      </c>
      <c r="D307" s="232"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2" t="s">
        <v>611</v>
      </c>
      <c r="C308" s="236" t="s">
        <v>1416</v>
      </c>
      <c r="D308" s="234"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2" t="s">
        <v>611</v>
      </c>
      <c r="C309" s="236" t="s">
        <v>1416</v>
      </c>
      <c r="D309" s="234"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4" t="s">
        <v>612</v>
      </c>
      <c r="C310" s="235" t="s">
        <v>613</v>
      </c>
      <c r="D310" s="234"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4" t="s">
        <v>612</v>
      </c>
      <c r="C311" s="235" t="s">
        <v>613</v>
      </c>
      <c r="D311" s="234"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4" t="s">
        <v>617</v>
      </c>
      <c r="C312" s="235" t="s">
        <v>618</v>
      </c>
      <c r="D312" s="234"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4" t="s">
        <v>617</v>
      </c>
      <c r="C313" s="235" t="s">
        <v>618</v>
      </c>
      <c r="D313" s="234"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4" t="s">
        <v>617</v>
      </c>
      <c r="C314" s="235" t="s">
        <v>618</v>
      </c>
      <c r="D314" s="234"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4" t="s">
        <v>617</v>
      </c>
      <c r="C315" s="235" t="s">
        <v>618</v>
      </c>
      <c r="D315" s="234"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4" t="s">
        <v>617</v>
      </c>
      <c r="C316" s="235" t="s">
        <v>618</v>
      </c>
      <c r="D316" s="234"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4" t="s">
        <v>631</v>
      </c>
      <c r="C317" s="235" t="s">
        <v>632</v>
      </c>
      <c r="D317" s="234"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2" t="s">
        <v>631</v>
      </c>
      <c r="C318" s="236" t="s">
        <v>632</v>
      </c>
      <c r="D318" s="232"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2" t="s">
        <v>634</v>
      </c>
      <c r="C319" s="236" t="s">
        <v>635</v>
      </c>
      <c r="D319" s="232"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2" t="s">
        <v>634</v>
      </c>
      <c r="C320" s="236" t="s">
        <v>635</v>
      </c>
      <c r="D320" s="232"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2" t="s">
        <v>634</v>
      </c>
      <c r="C321" s="236" t="s">
        <v>635</v>
      </c>
      <c r="D321" s="232"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2" t="s">
        <v>634</v>
      </c>
      <c r="C322" s="236" t="s">
        <v>635</v>
      </c>
      <c r="D322" s="232"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2" t="s">
        <v>640</v>
      </c>
      <c r="C323" s="236" t="s">
        <v>641</v>
      </c>
      <c r="D323" s="232"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4" t="s">
        <v>650</v>
      </c>
      <c r="C324" s="235" t="s">
        <v>651</v>
      </c>
      <c r="D324" s="234"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4" t="s">
        <v>650</v>
      </c>
      <c r="C325" s="235" t="s">
        <v>651</v>
      </c>
      <c r="D325" s="234"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2" t="s">
        <v>658</v>
      </c>
      <c r="C326" s="236" t="s">
        <v>659</v>
      </c>
      <c r="D326" s="232"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2" t="s">
        <v>658</v>
      </c>
      <c r="C327" s="236" t="s">
        <v>661</v>
      </c>
      <c r="D327" s="232"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2" t="s">
        <v>658</v>
      </c>
      <c r="C328" s="236" t="s">
        <v>661</v>
      </c>
      <c r="D328" s="232"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4" t="s">
        <v>664</v>
      </c>
      <c r="C329" s="235" t="s">
        <v>665</v>
      </c>
      <c r="D329" s="234" t="s">
        <v>1399</v>
      </c>
      <c r="E329" s="125" t="s">
        <v>102</v>
      </c>
      <c r="F329" s="181" t="s">
        <v>103</v>
      </c>
      <c r="G329" s="181" t="s">
        <v>56</v>
      </c>
      <c r="H329" s="181" t="s">
        <v>57</v>
      </c>
      <c r="I329" s="181"/>
      <c r="J329" s="178">
        <v>7.4999999999999997E-2</v>
      </c>
      <c r="K329" s="247"/>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4" t="s">
        <v>664</v>
      </c>
      <c r="C330" s="235" t="s">
        <v>665</v>
      </c>
      <c r="D330" s="234" t="s">
        <v>1400</v>
      </c>
      <c r="E330" s="125" t="s">
        <v>102</v>
      </c>
      <c r="F330" s="181" t="s">
        <v>103</v>
      </c>
      <c r="G330" s="181" t="s">
        <v>56</v>
      </c>
      <c r="H330" s="181" t="s">
        <v>57</v>
      </c>
      <c r="I330" s="181"/>
      <c r="J330" s="178">
        <v>7.4999999999999997E-2</v>
      </c>
      <c r="K330" s="247"/>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4" t="s">
        <v>664</v>
      </c>
      <c r="C331" s="235" t="s">
        <v>665</v>
      </c>
      <c r="D331" s="234" t="s">
        <v>1401</v>
      </c>
      <c r="E331" s="125" t="s">
        <v>102</v>
      </c>
      <c r="F331" s="181" t="s">
        <v>103</v>
      </c>
      <c r="G331" s="181" t="s">
        <v>56</v>
      </c>
      <c r="H331" s="181" t="s">
        <v>57</v>
      </c>
      <c r="I331" s="181"/>
      <c r="J331" s="178">
        <v>7.4999999999999997E-2</v>
      </c>
      <c r="K331" s="247"/>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4" t="s">
        <v>664</v>
      </c>
      <c r="C332" s="235" t="s">
        <v>665</v>
      </c>
      <c r="D332" s="234"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4" t="s">
        <v>664</v>
      </c>
      <c r="C333" s="235" t="s">
        <v>665</v>
      </c>
      <c r="D333" s="234"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4" t="s">
        <v>668</v>
      </c>
      <c r="C334" s="235" t="s">
        <v>669</v>
      </c>
      <c r="D334" s="234"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4" t="s">
        <v>668</v>
      </c>
      <c r="C335" s="235" t="s">
        <v>669</v>
      </c>
      <c r="D335" s="234"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2" t="s">
        <v>673</v>
      </c>
      <c r="C336" s="236" t="s">
        <v>674</v>
      </c>
      <c r="D336" s="232"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2" t="s">
        <v>673</v>
      </c>
      <c r="C337" s="236" t="s">
        <v>674</v>
      </c>
      <c r="D337" s="232"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2" t="s">
        <v>673</v>
      </c>
      <c r="C338" s="236" t="s">
        <v>674</v>
      </c>
      <c r="D338" s="232"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2" t="s">
        <v>673</v>
      </c>
      <c r="C339" s="236" t="s">
        <v>674</v>
      </c>
      <c r="D339" s="232"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2" t="s">
        <v>673</v>
      </c>
      <c r="C340" s="236" t="s">
        <v>674</v>
      </c>
      <c r="D340" s="232"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2" t="s">
        <v>673</v>
      </c>
      <c r="C341" s="236" t="s">
        <v>674</v>
      </c>
      <c r="D341" s="232"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2" t="s">
        <v>673</v>
      </c>
      <c r="C342" s="236" t="s">
        <v>674</v>
      </c>
      <c r="D342" s="232"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2" t="s">
        <v>673</v>
      </c>
      <c r="C343" s="236" t="s">
        <v>674</v>
      </c>
      <c r="D343" s="232"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4" t="s">
        <v>681</v>
      </c>
      <c r="C344" s="235" t="s">
        <v>682</v>
      </c>
      <c r="D344" s="234"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4" t="s">
        <v>681</v>
      </c>
      <c r="C345" s="235" t="s">
        <v>682</v>
      </c>
      <c r="D345" s="234"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4" t="s">
        <v>681</v>
      </c>
      <c r="C346" s="235" t="s">
        <v>682</v>
      </c>
      <c r="D346" s="234"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4" t="s">
        <v>681</v>
      </c>
      <c r="C347" s="235" t="s">
        <v>682</v>
      </c>
      <c r="D347" s="234"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4" t="s">
        <v>696</v>
      </c>
      <c r="C348" s="235" t="s">
        <v>697</v>
      </c>
      <c r="D348" s="234"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4" t="s">
        <v>696</v>
      </c>
      <c r="C349" s="235" t="s">
        <v>697</v>
      </c>
      <c r="D349" s="234"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4" t="s">
        <v>696</v>
      </c>
      <c r="C350" s="235" t="s">
        <v>697</v>
      </c>
      <c r="D350" s="234"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4" t="s">
        <v>696</v>
      </c>
      <c r="C351" s="235" t="s">
        <v>697</v>
      </c>
      <c r="D351" s="234"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2" t="s">
        <v>702</v>
      </c>
      <c r="C352" s="236" t="s">
        <v>703</v>
      </c>
      <c r="D352" s="232"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2" t="s">
        <v>702</v>
      </c>
      <c r="C353" s="236" t="s">
        <v>703</v>
      </c>
      <c r="D353" s="232"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2" t="s">
        <v>702</v>
      </c>
      <c r="C354" s="236" t="s">
        <v>703</v>
      </c>
      <c r="D354" s="232"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2" t="s">
        <v>702</v>
      </c>
      <c r="C355" s="236" t="s">
        <v>703</v>
      </c>
      <c r="D355" s="232"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2" t="s">
        <v>702</v>
      </c>
      <c r="C356" s="236" t="s">
        <v>703</v>
      </c>
      <c r="D356" s="232"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2" t="s">
        <v>702</v>
      </c>
      <c r="C357" s="236" t="s">
        <v>703</v>
      </c>
      <c r="D357" s="232"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2" t="s">
        <v>702</v>
      </c>
      <c r="C358" s="236" t="s">
        <v>703</v>
      </c>
      <c r="D358" s="232"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2" t="s">
        <v>702</v>
      </c>
      <c r="C359" s="236" t="s">
        <v>703</v>
      </c>
      <c r="D359" s="232"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2" t="s">
        <v>717</v>
      </c>
      <c r="C360" s="236" t="s">
        <v>718</v>
      </c>
      <c r="D360" s="234"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2" t="s">
        <v>717</v>
      </c>
      <c r="C361" s="236" t="s">
        <v>720</v>
      </c>
      <c r="D361" s="234"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4" t="s">
        <v>723</v>
      </c>
      <c r="C362" s="235" t="s">
        <v>724</v>
      </c>
      <c r="D362" s="234"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4" t="s">
        <v>723</v>
      </c>
      <c r="C363" s="235" t="s">
        <v>724</v>
      </c>
      <c r="D363" s="234"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4" t="s">
        <v>723</v>
      </c>
      <c r="C364" s="235" t="s">
        <v>724</v>
      </c>
      <c r="D364" s="234"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4" t="s">
        <v>723</v>
      </c>
      <c r="C365" s="235" t="s">
        <v>724</v>
      </c>
      <c r="D365" s="234"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4" t="s">
        <v>727</v>
      </c>
      <c r="C366" s="235" t="s">
        <v>728</v>
      </c>
      <c r="D366" s="234"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4" t="s">
        <v>727</v>
      </c>
      <c r="C367" s="235" t="s">
        <v>728</v>
      </c>
      <c r="D367" s="234"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4" t="s">
        <v>727</v>
      </c>
      <c r="C368" s="235" t="s">
        <v>728</v>
      </c>
      <c r="D368" s="234"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4" t="s">
        <v>727</v>
      </c>
      <c r="C369" s="235" t="s">
        <v>728</v>
      </c>
      <c r="D369" s="234"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4" t="s">
        <v>727</v>
      </c>
      <c r="C370" s="235" t="s">
        <v>728</v>
      </c>
      <c r="D370" s="234"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4" t="s">
        <v>727</v>
      </c>
      <c r="C371" s="235" t="s">
        <v>728</v>
      </c>
      <c r="D371" s="234"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4" t="s">
        <v>739</v>
      </c>
      <c r="C372" s="235" t="s">
        <v>740</v>
      </c>
      <c r="D372" s="234"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4" t="s">
        <v>739</v>
      </c>
      <c r="C373" s="235" t="s">
        <v>740</v>
      </c>
      <c r="D373" s="234"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4" t="s">
        <v>739</v>
      </c>
      <c r="C374" s="235" t="s">
        <v>740</v>
      </c>
      <c r="D374" s="234"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4" t="s">
        <v>739</v>
      </c>
      <c r="C375" s="235" t="s">
        <v>740</v>
      </c>
      <c r="D375" s="234"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4" t="s">
        <v>739</v>
      </c>
      <c r="C376" s="235" t="s">
        <v>740</v>
      </c>
      <c r="D376" s="234"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4" t="s">
        <v>739</v>
      </c>
      <c r="C377" s="235" t="s">
        <v>740</v>
      </c>
      <c r="D377" s="234"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4" t="s">
        <v>745</v>
      </c>
      <c r="C378" s="235" t="s">
        <v>746</v>
      </c>
      <c r="D378" s="234"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4" t="s">
        <v>745</v>
      </c>
      <c r="C379" s="235" t="s">
        <v>746</v>
      </c>
      <c r="D379" s="234"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4" t="s">
        <v>745</v>
      </c>
      <c r="C380" s="235" t="s">
        <v>746</v>
      </c>
      <c r="D380" s="234"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4" t="s">
        <v>745</v>
      </c>
      <c r="C381" s="235" t="s">
        <v>746</v>
      </c>
      <c r="D381" s="234"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2" t="s">
        <v>751</v>
      </c>
      <c r="C382" s="235" t="s">
        <v>752</v>
      </c>
      <c r="D382" s="232" t="s">
        <v>1402</v>
      </c>
      <c r="E382" s="125" t="s">
        <v>102</v>
      </c>
      <c r="F382" s="181" t="s">
        <v>103</v>
      </c>
      <c r="G382" s="181" t="s">
        <v>56</v>
      </c>
      <c r="H382" s="156" t="s">
        <v>753</v>
      </c>
      <c r="I382" s="181"/>
      <c r="J382" s="208">
        <v>1E-3</v>
      </c>
      <c r="K382" s="247"/>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2" t="s">
        <v>751</v>
      </c>
      <c r="C383" s="235" t="s">
        <v>752</v>
      </c>
      <c r="D383" s="232"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2" t="s">
        <v>751</v>
      </c>
      <c r="C384" s="235" t="s">
        <v>752</v>
      </c>
      <c r="D384" s="232" t="s">
        <v>1403</v>
      </c>
      <c r="E384" s="125" t="s">
        <v>102</v>
      </c>
      <c r="F384" s="181" t="s">
        <v>103</v>
      </c>
      <c r="G384" s="181" t="s">
        <v>56</v>
      </c>
      <c r="H384" s="156" t="s">
        <v>753</v>
      </c>
      <c r="I384" s="181"/>
      <c r="J384" s="208">
        <v>3.0000000000000001E-3</v>
      </c>
      <c r="K384" s="247"/>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2" t="s">
        <v>751</v>
      </c>
      <c r="C385" s="235" t="s">
        <v>752</v>
      </c>
      <c r="D385" s="232"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2" t="s">
        <v>763</v>
      </c>
      <c r="C386" s="236" t="s">
        <v>764</v>
      </c>
      <c r="D386" s="234"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2" t="s">
        <v>763</v>
      </c>
      <c r="C387" s="236" t="s">
        <v>764</v>
      </c>
      <c r="D387" s="234"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2" t="s">
        <v>763</v>
      </c>
      <c r="C388" s="236" t="s">
        <v>764</v>
      </c>
      <c r="D388" s="234"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2" t="s">
        <v>763</v>
      </c>
      <c r="C389" s="236" t="s">
        <v>764</v>
      </c>
      <c r="D389" s="234"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2" t="s">
        <v>763</v>
      </c>
      <c r="C390" s="236" t="s">
        <v>764</v>
      </c>
      <c r="D390" s="234"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2" t="s">
        <v>766</v>
      </c>
      <c r="C391" s="235" t="s">
        <v>767</v>
      </c>
      <c r="D391" s="234"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2" t="s">
        <v>766</v>
      </c>
      <c r="C392" s="235" t="s">
        <v>767</v>
      </c>
      <c r="D392" s="234"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2" t="s">
        <v>766</v>
      </c>
      <c r="C393" s="235" t="s">
        <v>767</v>
      </c>
      <c r="D393" s="234" t="s">
        <v>200</v>
      </c>
      <c r="E393" s="125" t="s">
        <v>339</v>
      </c>
      <c r="F393" s="181" t="s">
        <v>103</v>
      </c>
      <c r="G393" s="181" t="s">
        <v>56</v>
      </c>
      <c r="H393" s="181" t="s">
        <v>66</v>
      </c>
      <c r="I393" s="181"/>
      <c r="J393" s="178">
        <v>20</v>
      </c>
      <c r="K393" s="247"/>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2" t="s">
        <v>766</v>
      </c>
      <c r="C394" s="235" t="s">
        <v>767</v>
      </c>
      <c r="D394" s="234" t="s">
        <v>205</v>
      </c>
      <c r="E394" s="125" t="s">
        <v>339</v>
      </c>
      <c r="F394" s="181" t="s">
        <v>103</v>
      </c>
      <c r="G394" s="181" t="s">
        <v>56</v>
      </c>
      <c r="H394" s="181" t="s">
        <v>66</v>
      </c>
      <c r="I394" s="156" t="s">
        <v>770</v>
      </c>
      <c r="J394" s="178">
        <v>20</v>
      </c>
      <c r="K394" s="247"/>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4" t="s">
        <v>772</v>
      </c>
      <c r="C395" s="235" t="s">
        <v>773</v>
      </c>
      <c r="D395" s="234"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4" t="s">
        <v>772</v>
      </c>
      <c r="C396" s="235" t="s">
        <v>773</v>
      </c>
      <c r="D396" s="234"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4" t="s">
        <v>772</v>
      </c>
      <c r="C397" s="235" t="s">
        <v>773</v>
      </c>
      <c r="D397" s="234"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4" t="s">
        <v>772</v>
      </c>
      <c r="C398" s="235" t="s">
        <v>773</v>
      </c>
      <c r="D398" s="234"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4" t="s">
        <v>772</v>
      </c>
      <c r="C399" s="235" t="s">
        <v>773</v>
      </c>
      <c r="D399" s="234"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4" t="s">
        <v>772</v>
      </c>
      <c r="C400" s="235" t="s">
        <v>773</v>
      </c>
      <c r="D400" s="234" t="s">
        <v>333</v>
      </c>
      <c r="E400" s="125" t="s">
        <v>339</v>
      </c>
      <c r="F400" s="181" t="s">
        <v>103</v>
      </c>
      <c r="G400" s="156" t="s">
        <v>56</v>
      </c>
      <c r="H400" s="156" t="s">
        <v>540</v>
      </c>
      <c r="I400" s="156" t="s">
        <v>770</v>
      </c>
      <c r="J400" s="208">
        <v>15</v>
      </c>
      <c r="K400" s="247"/>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4" t="s">
        <v>772</v>
      </c>
      <c r="C401" s="235" t="s">
        <v>773</v>
      </c>
      <c r="D401" s="234" t="s">
        <v>775</v>
      </c>
      <c r="E401" s="125" t="s">
        <v>339</v>
      </c>
      <c r="F401" s="181" t="s">
        <v>103</v>
      </c>
      <c r="G401" s="156" t="s">
        <v>56</v>
      </c>
      <c r="H401" s="156" t="s">
        <v>540</v>
      </c>
      <c r="I401" s="156" t="s">
        <v>770</v>
      </c>
      <c r="J401" s="208">
        <v>15</v>
      </c>
      <c r="K401" s="247"/>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4" t="s">
        <v>772</v>
      </c>
      <c r="C402" s="235" t="s">
        <v>773</v>
      </c>
      <c r="D402" s="234" t="s">
        <v>776</v>
      </c>
      <c r="E402" s="125" t="s">
        <v>339</v>
      </c>
      <c r="F402" s="181" t="s">
        <v>103</v>
      </c>
      <c r="G402" s="156" t="s">
        <v>56</v>
      </c>
      <c r="H402" s="156" t="s">
        <v>540</v>
      </c>
      <c r="I402" s="156" t="s">
        <v>770</v>
      </c>
      <c r="J402" s="208">
        <v>15</v>
      </c>
      <c r="K402" s="247"/>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4" t="s">
        <v>772</v>
      </c>
      <c r="C403" s="235" t="s">
        <v>773</v>
      </c>
      <c r="D403" s="234" t="s">
        <v>777</v>
      </c>
      <c r="E403" s="125" t="s">
        <v>339</v>
      </c>
      <c r="F403" s="181" t="s">
        <v>103</v>
      </c>
      <c r="G403" s="156" t="s">
        <v>56</v>
      </c>
      <c r="H403" s="156" t="s">
        <v>540</v>
      </c>
      <c r="I403" s="156" t="s">
        <v>770</v>
      </c>
      <c r="J403" s="208">
        <v>15</v>
      </c>
      <c r="K403" s="247"/>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4" t="s">
        <v>772</v>
      </c>
      <c r="C404" s="235" t="s">
        <v>773</v>
      </c>
      <c r="D404" s="234" t="s">
        <v>778</v>
      </c>
      <c r="E404" s="125" t="s">
        <v>339</v>
      </c>
      <c r="F404" s="181" t="s">
        <v>103</v>
      </c>
      <c r="G404" s="156" t="s">
        <v>56</v>
      </c>
      <c r="H404" s="156" t="s">
        <v>540</v>
      </c>
      <c r="I404" s="156" t="s">
        <v>770</v>
      </c>
      <c r="J404" s="208">
        <v>15</v>
      </c>
      <c r="K404" s="247"/>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4" t="s">
        <v>772</v>
      </c>
      <c r="C405" s="235" t="s">
        <v>773</v>
      </c>
      <c r="D405" s="234"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4" t="s">
        <v>772</v>
      </c>
      <c r="C406" s="235" t="s">
        <v>773</v>
      </c>
      <c r="D406" s="234"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4" t="s">
        <v>772</v>
      </c>
      <c r="C407" s="235" t="s">
        <v>773</v>
      </c>
      <c r="D407" s="234"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4" t="s">
        <v>772</v>
      </c>
      <c r="C408" s="235" t="s">
        <v>773</v>
      </c>
      <c r="D408" s="234"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4" t="s">
        <v>772</v>
      </c>
      <c r="C409" s="235" t="s">
        <v>773</v>
      </c>
      <c r="D409" s="234"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4" t="s">
        <v>772</v>
      </c>
      <c r="C410" s="235" t="s">
        <v>773</v>
      </c>
      <c r="D410" s="234" t="s">
        <v>683</v>
      </c>
      <c r="E410" s="125" t="s">
        <v>339</v>
      </c>
      <c r="F410" s="181" t="s">
        <v>103</v>
      </c>
      <c r="G410" s="156" t="s">
        <v>56</v>
      </c>
      <c r="H410" s="156" t="s">
        <v>1352</v>
      </c>
      <c r="I410" s="156" t="s">
        <v>770</v>
      </c>
      <c r="J410" s="208">
        <v>75</v>
      </c>
      <c r="K410" s="247"/>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4" t="s">
        <v>772</v>
      </c>
      <c r="C411" s="235" t="s">
        <v>773</v>
      </c>
      <c r="D411" s="234" t="s">
        <v>780</v>
      </c>
      <c r="E411" s="125" t="s">
        <v>339</v>
      </c>
      <c r="F411" s="181" t="s">
        <v>103</v>
      </c>
      <c r="G411" s="156" t="s">
        <v>56</v>
      </c>
      <c r="H411" s="156" t="s">
        <v>1352</v>
      </c>
      <c r="I411" s="156" t="s">
        <v>770</v>
      </c>
      <c r="J411" s="208">
        <v>75</v>
      </c>
      <c r="K411" s="247"/>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4" t="s">
        <v>772</v>
      </c>
      <c r="C412" s="235" t="s">
        <v>773</v>
      </c>
      <c r="D412" s="234" t="s">
        <v>781</v>
      </c>
      <c r="E412" s="125" t="s">
        <v>339</v>
      </c>
      <c r="F412" s="181" t="s">
        <v>103</v>
      </c>
      <c r="G412" s="156" t="s">
        <v>56</v>
      </c>
      <c r="H412" s="156" t="s">
        <v>1352</v>
      </c>
      <c r="I412" s="156" t="s">
        <v>770</v>
      </c>
      <c r="J412" s="208">
        <v>75</v>
      </c>
      <c r="K412" s="247"/>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4" t="s">
        <v>772</v>
      </c>
      <c r="C413" s="235" t="s">
        <v>773</v>
      </c>
      <c r="D413" s="234" t="s">
        <v>782</v>
      </c>
      <c r="E413" s="125" t="s">
        <v>339</v>
      </c>
      <c r="F413" s="181" t="s">
        <v>103</v>
      </c>
      <c r="G413" s="156" t="s">
        <v>56</v>
      </c>
      <c r="H413" s="156" t="s">
        <v>1352</v>
      </c>
      <c r="I413" s="156" t="s">
        <v>770</v>
      </c>
      <c r="J413" s="208">
        <v>75</v>
      </c>
      <c r="K413" s="247"/>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4" t="s">
        <v>772</v>
      </c>
      <c r="C414" s="235" t="s">
        <v>773</v>
      </c>
      <c r="D414" s="234" t="s">
        <v>783</v>
      </c>
      <c r="E414" s="125" t="s">
        <v>339</v>
      </c>
      <c r="F414" s="181" t="s">
        <v>103</v>
      </c>
      <c r="G414" s="156" t="s">
        <v>56</v>
      </c>
      <c r="H414" s="156" t="s">
        <v>1352</v>
      </c>
      <c r="I414" s="156" t="s">
        <v>770</v>
      </c>
      <c r="J414" s="208">
        <v>75</v>
      </c>
      <c r="K414" s="247"/>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2" t="s">
        <v>784</v>
      </c>
      <c r="C415" s="236" t="s">
        <v>785</v>
      </c>
      <c r="D415" s="232"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2" t="s">
        <v>784</v>
      </c>
      <c r="C416" s="236" t="s">
        <v>785</v>
      </c>
      <c r="D416" s="232"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2" t="s">
        <v>784</v>
      </c>
      <c r="C417" s="236" t="s">
        <v>785</v>
      </c>
      <c r="D417" s="232"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2" t="s">
        <v>784</v>
      </c>
      <c r="C418" s="236" t="s">
        <v>785</v>
      </c>
      <c r="D418" s="232"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4" t="s">
        <v>790</v>
      </c>
      <c r="C419" s="235" t="s">
        <v>791</v>
      </c>
      <c r="D419" s="234"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4" t="s">
        <v>790</v>
      </c>
      <c r="C420" s="235" t="s">
        <v>791</v>
      </c>
      <c r="D420" s="234"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4" t="s">
        <v>790</v>
      </c>
      <c r="C421" s="235" t="s">
        <v>791</v>
      </c>
      <c r="D421" s="234"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4" t="s">
        <v>792</v>
      </c>
      <c r="C422" s="235" t="s">
        <v>793</v>
      </c>
      <c r="D422" s="234"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4" t="s">
        <v>792</v>
      </c>
      <c r="C423" s="235" t="s">
        <v>793</v>
      </c>
      <c r="D423" s="234"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4" t="s">
        <v>792</v>
      </c>
      <c r="C424" s="235" t="s">
        <v>793</v>
      </c>
      <c r="D424" s="234"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4" t="s">
        <v>792</v>
      </c>
      <c r="C425" s="235" t="s">
        <v>793</v>
      </c>
      <c r="D425" s="234"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4" t="s">
        <v>799</v>
      </c>
      <c r="C426" s="235" t="s">
        <v>800</v>
      </c>
      <c r="D426" s="234"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4" t="s">
        <v>799</v>
      </c>
      <c r="C427" s="235" t="s">
        <v>800</v>
      </c>
      <c r="D427" s="234"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4" t="s">
        <v>799</v>
      </c>
      <c r="C428" s="235" t="s">
        <v>800</v>
      </c>
      <c r="D428" s="234"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4" t="s">
        <v>799</v>
      </c>
      <c r="C429" s="235" t="s">
        <v>800</v>
      </c>
      <c r="D429" s="234"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4" t="s">
        <v>799</v>
      </c>
      <c r="C430" s="235" t="s">
        <v>800</v>
      </c>
      <c r="D430" s="234"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4" t="s">
        <v>799</v>
      </c>
      <c r="C431" s="235" t="s">
        <v>800</v>
      </c>
      <c r="D431" s="234"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2" t="s">
        <v>807</v>
      </c>
      <c r="C432" s="235" t="s">
        <v>808</v>
      </c>
      <c r="D432" s="234"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2" t="s">
        <v>807</v>
      </c>
      <c r="C433" s="235" t="s">
        <v>808</v>
      </c>
      <c r="D433" s="234"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2" t="s">
        <v>811</v>
      </c>
      <c r="C434" s="235" t="s">
        <v>812</v>
      </c>
      <c r="D434" s="234"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2" t="s">
        <v>811</v>
      </c>
      <c r="C435" s="235" t="s">
        <v>812</v>
      </c>
      <c r="D435" s="234"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2" t="s">
        <v>811</v>
      </c>
      <c r="C436" s="235" t="s">
        <v>812</v>
      </c>
      <c r="D436" s="234"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2" t="s">
        <v>811</v>
      </c>
      <c r="C437" s="235" t="s">
        <v>812</v>
      </c>
      <c r="D437" s="234"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2" t="s">
        <v>822</v>
      </c>
      <c r="C438" s="235" t="s">
        <v>823</v>
      </c>
      <c r="D438" s="234"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2" t="s">
        <v>822</v>
      </c>
      <c r="C439" s="235" t="s">
        <v>823</v>
      </c>
      <c r="D439" s="234"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2" t="s">
        <v>822</v>
      </c>
      <c r="C440" s="235" t="s">
        <v>823</v>
      </c>
      <c r="D440" s="234"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2" t="s">
        <v>822</v>
      </c>
      <c r="C441" s="235" t="s">
        <v>823</v>
      </c>
      <c r="D441" s="234"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2" t="s">
        <v>829</v>
      </c>
      <c r="C442" s="235" t="s">
        <v>830</v>
      </c>
      <c r="D442" s="234"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2" t="s">
        <v>829</v>
      </c>
      <c r="C443" s="235" t="s">
        <v>830</v>
      </c>
      <c r="D443" s="234"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2" t="s">
        <v>829</v>
      </c>
      <c r="C444" s="235" t="s">
        <v>830</v>
      </c>
      <c r="D444" s="234"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2" t="s">
        <v>829</v>
      </c>
      <c r="C445" s="235" t="s">
        <v>830</v>
      </c>
      <c r="D445" s="234"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2" t="s">
        <v>829</v>
      </c>
      <c r="C446" s="235" t="s">
        <v>830</v>
      </c>
      <c r="D446" s="234"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2" t="s">
        <v>839</v>
      </c>
      <c r="C447" s="235" t="s">
        <v>840</v>
      </c>
      <c r="D447" s="232"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2" t="s">
        <v>839</v>
      </c>
      <c r="C448" s="235" t="s">
        <v>840</v>
      </c>
      <c r="D448" s="232"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2" t="s">
        <v>839</v>
      </c>
      <c r="C449" s="235" t="s">
        <v>840</v>
      </c>
      <c r="D449" s="232"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2" t="s">
        <v>839</v>
      </c>
      <c r="C450" s="235" t="s">
        <v>840</v>
      </c>
      <c r="D450" s="232"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2" t="s">
        <v>839</v>
      </c>
      <c r="C451" s="235" t="s">
        <v>840</v>
      </c>
      <c r="D451" s="232"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2" t="s">
        <v>839</v>
      </c>
      <c r="C452" s="235" t="s">
        <v>840</v>
      </c>
      <c r="D452" s="232"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2" t="s">
        <v>839</v>
      </c>
      <c r="C453" s="235" t="s">
        <v>840</v>
      </c>
      <c r="D453" s="232"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2" t="s">
        <v>839</v>
      </c>
      <c r="C454" s="235" t="s">
        <v>840</v>
      </c>
      <c r="D454" s="232"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2" t="s">
        <v>839</v>
      </c>
      <c r="C455" s="235" t="s">
        <v>840</v>
      </c>
      <c r="D455" s="232"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4" t="s">
        <v>851</v>
      </c>
      <c r="C456" s="235" t="s">
        <v>852</v>
      </c>
      <c r="D456" s="234"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2" t="s">
        <v>857</v>
      </c>
      <c r="C457" s="235" t="s">
        <v>858</v>
      </c>
      <c r="D457" s="232"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2" t="s">
        <v>857</v>
      </c>
      <c r="C458" s="235" t="s">
        <v>858</v>
      </c>
      <c r="D458" s="232"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2" t="s">
        <v>857</v>
      </c>
      <c r="C459" s="235" t="s">
        <v>858</v>
      </c>
      <c r="D459" s="232"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2" t="s">
        <v>857</v>
      </c>
      <c r="C460" s="235" t="s">
        <v>858</v>
      </c>
      <c r="D460" s="232"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4" t="s">
        <v>865</v>
      </c>
      <c r="C461" s="235" t="s">
        <v>866</v>
      </c>
      <c r="D461" s="234"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4" t="s">
        <v>865</v>
      </c>
      <c r="C462" s="235" t="s">
        <v>866</v>
      </c>
      <c r="D462" s="234"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4" t="s">
        <v>865</v>
      </c>
      <c r="C463" s="235" t="s">
        <v>866</v>
      </c>
      <c r="D463" s="234" t="s">
        <v>200</v>
      </c>
      <c r="E463" s="125" t="s">
        <v>339</v>
      </c>
      <c r="F463" s="181" t="s">
        <v>103</v>
      </c>
      <c r="G463" s="156" t="s">
        <v>56</v>
      </c>
      <c r="H463" s="156" t="s">
        <v>867</v>
      </c>
      <c r="I463" s="156"/>
      <c r="J463" s="208">
        <v>15</v>
      </c>
      <c r="K463" s="247"/>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4" t="s">
        <v>865</v>
      </c>
      <c r="C464" s="235" t="s">
        <v>866</v>
      </c>
      <c r="D464" s="234" t="s">
        <v>205</v>
      </c>
      <c r="E464" s="125" t="s">
        <v>339</v>
      </c>
      <c r="F464" s="181" t="s">
        <v>103</v>
      </c>
      <c r="G464" s="156" t="s">
        <v>56</v>
      </c>
      <c r="H464" s="156" t="s">
        <v>867</v>
      </c>
      <c r="I464" s="156" t="s">
        <v>870</v>
      </c>
      <c r="J464" s="208">
        <v>15</v>
      </c>
      <c r="K464" s="247"/>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2" t="s">
        <v>871</v>
      </c>
      <c r="C465" s="235" t="s">
        <v>872</v>
      </c>
      <c r="D465" s="234"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2" t="s">
        <v>871</v>
      </c>
      <c r="C466" s="235" t="s">
        <v>872</v>
      </c>
      <c r="D466" s="234"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2" t="s">
        <v>871</v>
      </c>
      <c r="C467" s="235" t="s">
        <v>872</v>
      </c>
      <c r="D467" s="234"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2" t="s">
        <v>871</v>
      </c>
      <c r="C468" s="235" t="s">
        <v>872</v>
      </c>
      <c r="D468" s="234"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2" t="s">
        <v>871</v>
      </c>
      <c r="C469" s="235" t="s">
        <v>872</v>
      </c>
      <c r="D469" s="234"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2" t="s">
        <v>871</v>
      </c>
      <c r="C470" s="235" t="s">
        <v>872</v>
      </c>
      <c r="D470" s="234"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2" t="s">
        <v>883</v>
      </c>
      <c r="C471" s="235" t="s">
        <v>884</v>
      </c>
      <c r="D471" s="232"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2" t="s">
        <v>888</v>
      </c>
      <c r="C472" s="236" t="s">
        <v>889</v>
      </c>
      <c r="D472" s="232"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2" t="s">
        <v>888</v>
      </c>
      <c r="C473" s="236" t="s">
        <v>889</v>
      </c>
      <c r="D473" s="232"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4" t="s">
        <v>891</v>
      </c>
      <c r="C474" s="235" t="s">
        <v>892</v>
      </c>
      <c r="D474" s="234"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4" t="s">
        <v>891</v>
      </c>
      <c r="C475" s="235" t="s">
        <v>892</v>
      </c>
      <c r="D475" s="234"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2" t="s">
        <v>897</v>
      </c>
      <c r="C476" s="236" t="s">
        <v>898</v>
      </c>
      <c r="D476" s="234"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2" t="s">
        <v>897</v>
      </c>
      <c r="C477" s="236" t="s">
        <v>898</v>
      </c>
      <c r="D477" s="234"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2" t="s">
        <v>897</v>
      </c>
      <c r="C478" s="236" t="s">
        <v>898</v>
      </c>
      <c r="D478" s="234"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2" t="s">
        <v>897</v>
      </c>
      <c r="C479" s="236" t="s">
        <v>898</v>
      </c>
      <c r="D479" s="234"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2" t="s">
        <v>903</v>
      </c>
      <c r="C480" s="236" t="s">
        <v>904</v>
      </c>
      <c r="D480" s="234"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2" t="s">
        <v>903</v>
      </c>
      <c r="C481" s="236" t="s">
        <v>904</v>
      </c>
      <c r="D481" s="234"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49"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49"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49"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49" t="s">
        <v>1318</v>
      </c>
      <c r="D485" s="240"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2" t="s">
        <v>1417</v>
      </c>
      <c r="C486" s="248" t="s">
        <v>1418</v>
      </c>
      <c r="D486" s="232"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2" t="s">
        <v>1423</v>
      </c>
      <c r="C487" s="248" t="s">
        <v>1424</v>
      </c>
      <c r="D487" s="232"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2" t="s">
        <v>1427</v>
      </c>
      <c r="C488" s="248" t="s">
        <v>1428</v>
      </c>
      <c r="D488" s="232"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2" t="s">
        <v>1431</v>
      </c>
      <c r="C489" s="248" t="s">
        <v>1432</v>
      </c>
      <c r="D489" s="232"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2" t="s">
        <v>1436</v>
      </c>
      <c r="C490" s="248" t="s">
        <v>1437</v>
      </c>
      <c r="D490" s="232"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2" t="s">
        <v>1436</v>
      </c>
      <c r="C491" s="248" t="s">
        <v>1437</v>
      </c>
      <c r="D491" s="232"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2" t="s">
        <v>1522</v>
      </c>
      <c r="C492" s="248" t="s">
        <v>1441</v>
      </c>
      <c r="D492" s="232"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2" t="s">
        <v>1522</v>
      </c>
      <c r="C493" s="248" t="s">
        <v>1441</v>
      </c>
      <c r="D493" s="232"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2" t="s">
        <v>1522</v>
      </c>
      <c r="C494" s="248" t="s">
        <v>1441</v>
      </c>
      <c r="D494" s="232"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2" t="s">
        <v>1522</v>
      </c>
      <c r="C495" s="248" t="s">
        <v>1441</v>
      </c>
      <c r="D495" s="232"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2" t="s">
        <v>1522</v>
      </c>
      <c r="C496" s="248" t="s">
        <v>1441</v>
      </c>
      <c r="D496" s="232"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2" t="s">
        <v>1524</v>
      </c>
      <c r="C497" s="248" t="s">
        <v>1445</v>
      </c>
      <c r="D497" s="232"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2" t="s">
        <v>1524</v>
      </c>
      <c r="C498" s="248" t="s">
        <v>1445</v>
      </c>
      <c r="D498" s="232"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2" t="s">
        <v>1524</v>
      </c>
      <c r="C499" s="248" t="s">
        <v>1445</v>
      </c>
      <c r="D499" s="232"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2" t="s">
        <v>1527</v>
      </c>
      <c r="C500" s="248" t="s">
        <v>1441</v>
      </c>
      <c r="D500" s="232"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3.9" x14ac:dyDescent="0.25">
      <c r="A501" s="91">
        <v>565</v>
      </c>
      <c r="B501" s="232" t="s">
        <v>1527</v>
      </c>
      <c r="C501" s="248" t="s">
        <v>1441</v>
      </c>
      <c r="D501" s="232"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3.9" x14ac:dyDescent="0.25">
      <c r="A502" s="91">
        <v>566</v>
      </c>
      <c r="B502" s="232" t="s">
        <v>1528</v>
      </c>
      <c r="C502" s="248" t="s">
        <v>1445</v>
      </c>
      <c r="D502" s="232"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3.9" x14ac:dyDescent="0.25">
      <c r="A503" s="91">
        <v>567</v>
      </c>
      <c r="B503" s="232" t="s">
        <v>1528</v>
      </c>
      <c r="C503" s="248" t="s">
        <v>1445</v>
      </c>
      <c r="D503" s="232"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3.9" x14ac:dyDescent="0.25">
      <c r="A504" s="91">
        <v>568</v>
      </c>
      <c r="B504" s="232" t="s">
        <v>1529</v>
      </c>
      <c r="C504" s="248" t="s">
        <v>1445</v>
      </c>
      <c r="D504" s="232"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3.9" x14ac:dyDescent="0.25">
      <c r="A505" s="91">
        <v>569</v>
      </c>
      <c r="B505" s="232" t="s">
        <v>1530</v>
      </c>
      <c r="C505" s="248" t="s">
        <v>1445</v>
      </c>
      <c r="D505" s="232"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3.9" x14ac:dyDescent="0.25">
      <c r="A506" s="91">
        <v>570</v>
      </c>
      <c r="B506" s="232" t="s">
        <v>1454</v>
      </c>
      <c r="C506" s="248" t="s">
        <v>1455</v>
      </c>
      <c r="D506" s="232"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3.9" x14ac:dyDescent="0.25">
      <c r="A507" s="91">
        <v>571</v>
      </c>
      <c r="B507" s="232" t="s">
        <v>1454</v>
      </c>
      <c r="C507" s="248" t="s">
        <v>1455</v>
      </c>
      <c r="D507" s="232"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3.9" x14ac:dyDescent="0.25">
      <c r="A508" s="91">
        <v>572</v>
      </c>
      <c r="B508" s="232" t="s">
        <v>1457</v>
      </c>
      <c r="C508" s="248" t="s">
        <v>1458</v>
      </c>
      <c r="D508" s="232" t="s">
        <v>1835</v>
      </c>
      <c r="E508" s="3" t="s">
        <v>1181</v>
      </c>
      <c r="F508" s="26" t="s">
        <v>103</v>
      </c>
      <c r="G508" s="26" t="s">
        <v>56</v>
      </c>
      <c r="H508" s="26" t="s">
        <v>535</v>
      </c>
      <c r="J508" s="22">
        <v>400</v>
      </c>
      <c r="L508" s="28" t="s">
        <v>58</v>
      </c>
      <c r="M508" s="22" t="s">
        <v>59</v>
      </c>
      <c r="N508" s="22" t="s">
        <v>1459</v>
      </c>
      <c r="O508" s="22" t="s">
        <v>60</v>
      </c>
      <c r="P508" s="22" t="s">
        <v>92</v>
      </c>
      <c r="R508" s="179" t="s">
        <v>1975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3.9" x14ac:dyDescent="0.25">
      <c r="A509" s="91">
        <v>573</v>
      </c>
      <c r="B509" s="232" t="s">
        <v>1457</v>
      </c>
      <c r="C509" s="248" t="s">
        <v>1458</v>
      </c>
      <c r="D509" s="232" t="s">
        <v>1836</v>
      </c>
      <c r="E509" s="3" t="s">
        <v>1181</v>
      </c>
      <c r="F509" s="26" t="s">
        <v>103</v>
      </c>
      <c r="G509" s="26" t="s">
        <v>56</v>
      </c>
      <c r="H509" s="26" t="s">
        <v>535</v>
      </c>
      <c r="J509" s="22">
        <v>400</v>
      </c>
      <c r="L509" s="28" t="s">
        <v>58</v>
      </c>
      <c r="M509" s="22" t="s">
        <v>59</v>
      </c>
      <c r="N509" s="22" t="s">
        <v>1462</v>
      </c>
      <c r="O509" s="22" t="s">
        <v>60</v>
      </c>
      <c r="P509" s="22" t="s">
        <v>92</v>
      </c>
      <c r="R509" s="179" t="s">
        <v>1975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3.9" x14ac:dyDescent="0.25">
      <c r="A510" s="91">
        <v>574</v>
      </c>
      <c r="B510" s="232" t="s">
        <v>1464</v>
      </c>
      <c r="C510" s="248" t="s">
        <v>1465</v>
      </c>
      <c r="D510" s="232"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3.9" x14ac:dyDescent="0.25">
      <c r="A511" s="91">
        <v>575</v>
      </c>
      <c r="B511" s="232" t="s">
        <v>1464</v>
      </c>
      <c r="C511" s="248" t="s">
        <v>1465</v>
      </c>
      <c r="D511" s="232"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2" t="s">
        <v>1469</v>
      </c>
      <c r="C512" s="248" t="s">
        <v>1470</v>
      </c>
      <c r="D512" s="232"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2" t="s">
        <v>1469</v>
      </c>
      <c r="C513" s="248" t="s">
        <v>1470</v>
      </c>
      <c r="D513" s="232"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2" t="s">
        <v>1469</v>
      </c>
      <c r="C514" s="248" t="s">
        <v>1470</v>
      </c>
      <c r="D514" s="232"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2" t="s">
        <v>1469</v>
      </c>
      <c r="C515" s="248" t="s">
        <v>1470</v>
      </c>
      <c r="D515" s="232"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3.9" x14ac:dyDescent="0.25">
      <c r="A516" s="91">
        <v>580</v>
      </c>
      <c r="B516" s="232" t="s">
        <v>1480</v>
      </c>
      <c r="C516" s="248" t="s">
        <v>1481</v>
      </c>
      <c r="D516" s="232"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3.9" x14ac:dyDescent="0.25">
      <c r="A517" s="91">
        <v>581</v>
      </c>
      <c r="B517" s="232" t="s">
        <v>1535</v>
      </c>
      <c r="C517" s="248" t="s">
        <v>1486</v>
      </c>
      <c r="D517" s="232"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3.9" x14ac:dyDescent="0.25">
      <c r="A518" s="91">
        <v>582</v>
      </c>
      <c r="B518" s="232" t="s">
        <v>1535</v>
      </c>
      <c r="C518" s="248" t="s">
        <v>1486</v>
      </c>
      <c r="D518" s="232"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3.9" x14ac:dyDescent="0.25">
      <c r="A519" s="91">
        <v>583</v>
      </c>
      <c r="B519" s="232" t="s">
        <v>1535</v>
      </c>
      <c r="C519" s="248" t="s">
        <v>1486</v>
      </c>
      <c r="D519" s="232"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3.9" x14ac:dyDescent="0.25">
      <c r="A520" s="91">
        <v>584</v>
      </c>
      <c r="B520" s="232" t="s">
        <v>1535</v>
      </c>
      <c r="C520" s="248" t="s">
        <v>1486</v>
      </c>
      <c r="D520" s="232"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3.9" x14ac:dyDescent="0.25">
      <c r="A521" s="91">
        <v>585</v>
      </c>
      <c r="B521" s="232" t="s">
        <v>1536</v>
      </c>
      <c r="C521" s="248" t="s">
        <v>1486</v>
      </c>
      <c r="D521" s="232"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3.9" x14ac:dyDescent="0.25">
      <c r="A522" s="91">
        <v>586</v>
      </c>
      <c r="B522" s="232" t="s">
        <v>1542</v>
      </c>
      <c r="C522" s="248" t="s">
        <v>1495</v>
      </c>
      <c r="D522" s="232"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3.9" x14ac:dyDescent="0.25">
      <c r="A523" s="91">
        <v>587</v>
      </c>
      <c r="B523" s="232" t="s">
        <v>1542</v>
      </c>
      <c r="C523" s="248" t="s">
        <v>1495</v>
      </c>
      <c r="D523" s="232"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3.9" x14ac:dyDescent="0.25">
      <c r="A524" s="91">
        <v>588</v>
      </c>
      <c r="B524" s="232" t="s">
        <v>1499</v>
      </c>
      <c r="C524" s="248" t="s">
        <v>1500</v>
      </c>
      <c r="D524" s="232"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3.9" x14ac:dyDescent="0.25">
      <c r="A525" s="91">
        <v>589</v>
      </c>
      <c r="B525" s="232" t="s">
        <v>1499</v>
      </c>
      <c r="C525" s="248" t="s">
        <v>1500</v>
      </c>
      <c r="D525" s="232"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3.9" x14ac:dyDescent="0.25">
      <c r="A526" s="91">
        <v>590</v>
      </c>
      <c r="B526" s="232" t="s">
        <v>1499</v>
      </c>
      <c r="C526" s="248" t="s">
        <v>1500</v>
      </c>
      <c r="D526" s="232"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3.9" x14ac:dyDescent="0.25">
      <c r="A527" s="91">
        <v>591</v>
      </c>
      <c r="B527" s="232" t="s">
        <v>1499</v>
      </c>
      <c r="C527" s="248" t="s">
        <v>1500</v>
      </c>
      <c r="D527" s="232"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2" t="s">
        <v>1543</v>
      </c>
      <c r="C528" s="248" t="s">
        <v>1544</v>
      </c>
      <c r="D528" s="232"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2" t="s">
        <v>1543</v>
      </c>
      <c r="C529" s="248" t="s">
        <v>1544</v>
      </c>
      <c r="D529" s="232"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2" t="s">
        <v>1543</v>
      </c>
      <c r="C530" s="248" t="s">
        <v>1544</v>
      </c>
      <c r="D530" s="232"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2" t="s">
        <v>1543</v>
      </c>
      <c r="C531" s="248" t="s">
        <v>1544</v>
      </c>
      <c r="D531" s="232"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2" t="s">
        <v>1543</v>
      </c>
      <c r="C532" s="248" t="s">
        <v>1544</v>
      </c>
      <c r="D532" s="232"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2" t="s">
        <v>1545</v>
      </c>
      <c r="C533" s="248" t="s">
        <v>1546</v>
      </c>
      <c r="D533" s="232"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2" t="s">
        <v>1545</v>
      </c>
      <c r="C534" s="248" t="s">
        <v>1546</v>
      </c>
      <c r="D534" s="232"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3.9" x14ac:dyDescent="0.25">
      <c r="A535" s="205">
        <v>599</v>
      </c>
      <c r="B535" s="232" t="s">
        <v>1549</v>
      </c>
      <c r="C535" s="248" t="s">
        <v>1550</v>
      </c>
      <c r="D535" s="232"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3.9" x14ac:dyDescent="0.25">
      <c r="A536" s="205">
        <v>600</v>
      </c>
      <c r="B536" s="232" t="s">
        <v>1549</v>
      </c>
      <c r="C536" s="248" t="s">
        <v>1550</v>
      </c>
      <c r="D536" s="232"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3.9" x14ac:dyDescent="0.25">
      <c r="A537" s="205">
        <v>601</v>
      </c>
      <c r="B537" s="232" t="s">
        <v>1555</v>
      </c>
      <c r="C537" s="248" t="s">
        <v>1556</v>
      </c>
      <c r="D537" s="232"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3.9" x14ac:dyDescent="0.25">
      <c r="A538" s="205">
        <v>602</v>
      </c>
      <c r="B538" s="232" t="s">
        <v>1555</v>
      </c>
      <c r="C538" s="248" t="s">
        <v>1556</v>
      </c>
      <c r="D538" s="232"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3.9" x14ac:dyDescent="0.25">
      <c r="A539" s="205">
        <v>603</v>
      </c>
      <c r="B539" s="232" t="s">
        <v>1557</v>
      </c>
      <c r="C539" s="248" t="s">
        <v>1558</v>
      </c>
      <c r="D539" s="232"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3.9" x14ac:dyDescent="0.25">
      <c r="A540" s="205">
        <v>604</v>
      </c>
      <c r="B540" s="232" t="s">
        <v>1561</v>
      </c>
      <c r="C540" s="248" t="s">
        <v>1562</v>
      </c>
      <c r="D540" s="232"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2" t="s">
        <v>1564</v>
      </c>
      <c r="C541" s="248" t="s">
        <v>1565</v>
      </c>
      <c r="D541" s="232"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t="s">
        <v>1883</v>
      </c>
      <c r="AB541" s="6">
        <v>0</v>
      </c>
      <c r="AC541" s="5">
        <v>26.4</v>
      </c>
      <c r="AD541" s="5" t="s">
        <v>80</v>
      </c>
      <c r="AE541" s="5" t="s">
        <v>335</v>
      </c>
      <c r="AI541" s="5">
        <v>22</v>
      </c>
      <c r="AJ541" s="5">
        <v>36</v>
      </c>
      <c r="AK541" s="6">
        <v>76.7</v>
      </c>
      <c r="AL541" s="6" t="s">
        <v>81</v>
      </c>
      <c r="AM541" s="6" t="s">
        <v>335</v>
      </c>
      <c r="AQ541" s="6">
        <v>63</v>
      </c>
      <c r="AR541" s="6">
        <v>92</v>
      </c>
      <c r="BQ541" s="6" t="s">
        <v>1884</v>
      </c>
      <c r="BR541" s="5" t="s">
        <v>1885</v>
      </c>
    </row>
    <row r="542" spans="1:70" ht="14.25" x14ac:dyDescent="0.2">
      <c r="A542" s="205">
        <v>606</v>
      </c>
      <c r="B542" s="232" t="s">
        <v>1564</v>
      </c>
      <c r="C542" s="248" t="s">
        <v>1565</v>
      </c>
      <c r="D542" s="232"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t="s">
        <v>1883</v>
      </c>
      <c r="AB542" s="6">
        <v>0</v>
      </c>
      <c r="AC542" s="5">
        <v>26.4</v>
      </c>
      <c r="AD542" s="5" t="s">
        <v>80</v>
      </c>
      <c r="AE542" s="5" t="s">
        <v>335</v>
      </c>
      <c r="AI542" s="5">
        <v>22</v>
      </c>
      <c r="AJ542" s="5">
        <v>36</v>
      </c>
      <c r="AK542" s="6">
        <v>76.7</v>
      </c>
      <c r="AL542" s="6" t="s">
        <v>81</v>
      </c>
      <c r="AM542" s="6" t="s">
        <v>335</v>
      </c>
      <c r="AQ542" s="6">
        <v>63</v>
      </c>
      <c r="AR542" s="6">
        <v>92</v>
      </c>
      <c r="BQ542" s="6" t="s">
        <v>1884</v>
      </c>
      <c r="BR542" s="5" t="s">
        <v>1885</v>
      </c>
    </row>
    <row r="543" spans="1:70" ht="14.25" x14ac:dyDescent="0.2">
      <c r="A543" s="205">
        <v>607</v>
      </c>
      <c r="B543" s="232" t="s">
        <v>1564</v>
      </c>
      <c r="C543" s="248" t="s">
        <v>1565</v>
      </c>
      <c r="D543" s="232" t="s">
        <v>1568</v>
      </c>
      <c r="E543" s="3" t="s">
        <v>356</v>
      </c>
      <c r="F543" s="26" t="s">
        <v>55</v>
      </c>
      <c r="G543" s="181" t="s">
        <v>56</v>
      </c>
      <c r="H543" s="181"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t="s">
        <v>1883</v>
      </c>
      <c r="AB543" s="6">
        <v>0</v>
      </c>
      <c r="AC543" s="5">
        <v>26.4</v>
      </c>
      <c r="AD543" s="5" t="s">
        <v>80</v>
      </c>
      <c r="AE543" s="5" t="s">
        <v>335</v>
      </c>
      <c r="AI543" s="5">
        <v>22</v>
      </c>
      <c r="AJ543" s="5">
        <v>36</v>
      </c>
      <c r="AK543" s="6">
        <v>76.7</v>
      </c>
      <c r="AL543" s="6" t="s">
        <v>81</v>
      </c>
      <c r="AM543" s="6" t="s">
        <v>335</v>
      </c>
      <c r="AQ543" s="6">
        <v>63</v>
      </c>
      <c r="AR543" s="6">
        <v>92</v>
      </c>
      <c r="BQ543" s="6" t="s">
        <v>1884</v>
      </c>
      <c r="BR543" s="5" t="s">
        <v>1885</v>
      </c>
    </row>
    <row r="544" spans="1:70" ht="13.9" x14ac:dyDescent="0.25">
      <c r="A544" s="205">
        <v>608</v>
      </c>
      <c r="B544" s="232" t="s">
        <v>1564</v>
      </c>
      <c r="C544" s="248" t="s">
        <v>1565</v>
      </c>
      <c r="D544" s="232" t="s">
        <v>1569</v>
      </c>
      <c r="E544" s="3" t="s">
        <v>356</v>
      </c>
      <c r="F544" s="26" t="s">
        <v>55</v>
      </c>
      <c r="G544" s="181" t="s">
        <v>56</v>
      </c>
      <c r="H544" s="181" t="s">
        <v>57</v>
      </c>
      <c r="J544" s="22">
        <v>500</v>
      </c>
      <c r="L544" s="28" t="s">
        <v>58</v>
      </c>
      <c r="M544" s="22" t="s">
        <v>59</v>
      </c>
      <c r="N544" s="22">
        <v>0</v>
      </c>
      <c r="O544" s="22" t="s">
        <v>60</v>
      </c>
      <c r="P544" s="22" t="s">
        <v>79</v>
      </c>
      <c r="Q544" s="23" t="s">
        <v>1886</v>
      </c>
      <c r="R544" s="23" t="s">
        <v>1887</v>
      </c>
      <c r="T544" s="23">
        <v>200</v>
      </c>
      <c r="V544" s="25" t="s">
        <v>615</v>
      </c>
      <c r="W544" s="65" t="s">
        <v>1880</v>
      </c>
      <c r="X544" s="106" t="s">
        <v>1881</v>
      </c>
      <c r="Y544" s="25" t="s">
        <v>1882</v>
      </c>
      <c r="Z544" s="83" t="s">
        <v>63</v>
      </c>
      <c r="AA544" s="6" t="s">
        <v>1883</v>
      </c>
      <c r="AB544" s="6">
        <v>0</v>
      </c>
      <c r="AC544" s="5">
        <v>26.4</v>
      </c>
      <c r="AD544" s="5" t="s">
        <v>80</v>
      </c>
      <c r="AE544" s="5" t="s">
        <v>335</v>
      </c>
      <c r="AI544" s="5">
        <v>22</v>
      </c>
      <c r="AJ544" s="5">
        <v>36</v>
      </c>
      <c r="AK544" s="6">
        <v>76.7</v>
      </c>
      <c r="AL544" s="6" t="s">
        <v>81</v>
      </c>
      <c r="AM544" s="6" t="s">
        <v>335</v>
      </c>
      <c r="AQ544" s="6">
        <v>63</v>
      </c>
      <c r="AR544" s="6">
        <v>92</v>
      </c>
      <c r="BQ544" s="6" t="s">
        <v>1884</v>
      </c>
      <c r="BR544" s="5" t="s">
        <v>1885</v>
      </c>
    </row>
    <row r="545" spans="1:70" ht="13.9" x14ac:dyDescent="0.25">
      <c r="A545" s="205">
        <v>609</v>
      </c>
      <c r="B545" s="232" t="s">
        <v>1570</v>
      </c>
      <c r="C545" s="248" t="s">
        <v>1571</v>
      </c>
      <c r="D545" s="232" t="s">
        <v>1572</v>
      </c>
      <c r="E545" s="3" t="s">
        <v>356</v>
      </c>
      <c r="F545" s="26" t="s">
        <v>55</v>
      </c>
      <c r="G545" s="181" t="s">
        <v>56</v>
      </c>
      <c r="H545" s="181" t="s">
        <v>66</v>
      </c>
      <c r="J545" s="22">
        <v>500</v>
      </c>
      <c r="L545" s="28" t="s">
        <v>58</v>
      </c>
      <c r="M545" s="22" t="s">
        <v>59</v>
      </c>
      <c r="N545" s="22">
        <v>0</v>
      </c>
      <c r="O545" s="22" t="s">
        <v>60</v>
      </c>
      <c r="P545" s="22" t="s">
        <v>79</v>
      </c>
      <c r="Q545" s="23" t="s">
        <v>1874</v>
      </c>
      <c r="R545" s="23" t="s">
        <v>1888</v>
      </c>
      <c r="T545" s="23">
        <v>300</v>
      </c>
      <c r="V545" s="25" t="s">
        <v>615</v>
      </c>
      <c r="W545" s="65" t="s">
        <v>1889</v>
      </c>
      <c r="X545" s="106" t="s">
        <v>203</v>
      </c>
      <c r="Y545" s="25" t="s">
        <v>1890</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1891</v>
      </c>
    </row>
    <row r="546" spans="1:70" ht="13.9" x14ac:dyDescent="0.25">
      <c r="A546" s="205">
        <v>610</v>
      </c>
      <c r="B546" s="232" t="s">
        <v>1573</v>
      </c>
      <c r="C546" s="248" t="s">
        <v>1574</v>
      </c>
      <c r="D546" s="232" t="s">
        <v>1533</v>
      </c>
      <c r="E546" s="3" t="s">
        <v>356</v>
      </c>
      <c r="F546" s="26" t="s">
        <v>55</v>
      </c>
      <c r="G546" s="26" t="s">
        <v>56</v>
      </c>
      <c r="H546" s="26" t="s">
        <v>57</v>
      </c>
      <c r="J546" s="22">
        <v>500</v>
      </c>
      <c r="L546" s="28" t="s">
        <v>58</v>
      </c>
      <c r="M546" s="22" t="s">
        <v>59</v>
      </c>
      <c r="N546" s="22">
        <v>0</v>
      </c>
      <c r="O546" s="22" t="s">
        <v>60</v>
      </c>
      <c r="P546" s="22" t="s">
        <v>1892</v>
      </c>
      <c r="Q546" s="23" t="s">
        <v>358</v>
      </c>
      <c r="R546" s="23" t="s">
        <v>1893</v>
      </c>
      <c r="T546" s="23" t="s">
        <v>1894</v>
      </c>
      <c r="V546" s="25" t="s">
        <v>615</v>
      </c>
      <c r="W546" s="65">
        <v>12</v>
      </c>
      <c r="X546" s="106" t="s">
        <v>203</v>
      </c>
      <c r="Y546" s="25" t="s">
        <v>1895</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3.9" x14ac:dyDescent="0.25">
      <c r="A547" s="205">
        <v>611</v>
      </c>
      <c r="B547" s="232" t="s">
        <v>1575</v>
      </c>
      <c r="C547" s="248" t="s">
        <v>1576</v>
      </c>
      <c r="D547" s="232" t="s">
        <v>1577</v>
      </c>
      <c r="E547" s="3" t="s">
        <v>356</v>
      </c>
      <c r="F547" s="26" t="s">
        <v>103</v>
      </c>
      <c r="G547" s="26" t="s">
        <v>56</v>
      </c>
      <c r="H547" s="181" t="s">
        <v>57</v>
      </c>
      <c r="J547" s="22">
        <v>500</v>
      </c>
      <c r="L547" s="28" t="s">
        <v>58</v>
      </c>
      <c r="M547" s="22" t="s">
        <v>59</v>
      </c>
      <c r="N547" s="22">
        <v>0</v>
      </c>
      <c r="O547" s="22" t="s">
        <v>60</v>
      </c>
      <c r="P547" s="22" t="s">
        <v>1896</v>
      </c>
      <c r="Q547" s="23" t="s">
        <v>1874</v>
      </c>
      <c r="R547" s="23" t="s">
        <v>1897</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1884</v>
      </c>
      <c r="BR547" s="5" t="s">
        <v>1898</v>
      </c>
    </row>
    <row r="548" spans="1:70" ht="13.9" x14ac:dyDescent="0.25">
      <c r="A548" s="205">
        <v>612</v>
      </c>
      <c r="B548" s="232" t="s">
        <v>1575</v>
      </c>
      <c r="C548" s="248" t="s">
        <v>1576</v>
      </c>
      <c r="D548" s="232" t="s">
        <v>1578</v>
      </c>
      <c r="E548" s="3" t="s">
        <v>356</v>
      </c>
      <c r="F548" s="26" t="s">
        <v>103</v>
      </c>
      <c r="G548" s="26" t="s">
        <v>56</v>
      </c>
      <c r="H548" s="181" t="s">
        <v>57</v>
      </c>
      <c r="J548" s="22">
        <v>500</v>
      </c>
      <c r="L548" s="28" t="s">
        <v>58</v>
      </c>
      <c r="M548" s="22" t="s">
        <v>59</v>
      </c>
      <c r="N548" s="22">
        <v>0</v>
      </c>
      <c r="O548" s="22" t="s">
        <v>60</v>
      </c>
      <c r="P548" s="22" t="s">
        <v>1896</v>
      </c>
      <c r="Q548" s="23" t="s">
        <v>1874</v>
      </c>
      <c r="R548" s="23" t="s">
        <v>1897</v>
      </c>
      <c r="V548" s="25" t="s">
        <v>615</v>
      </c>
      <c r="W548" s="65" t="s">
        <v>655</v>
      </c>
      <c r="X548" s="106" t="s">
        <v>1631</v>
      </c>
      <c r="Y548" s="25" t="s">
        <v>1899</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1884</v>
      </c>
      <c r="BR548" s="5" t="s">
        <v>1898</v>
      </c>
    </row>
    <row r="549" spans="1:70" ht="13.9" x14ac:dyDescent="0.25">
      <c r="A549" s="205">
        <v>613</v>
      </c>
      <c r="B549" s="232" t="s">
        <v>1575</v>
      </c>
      <c r="C549" s="248" t="s">
        <v>1576</v>
      </c>
      <c r="D549" s="232" t="s">
        <v>1579</v>
      </c>
      <c r="E549" s="3" t="s">
        <v>356</v>
      </c>
      <c r="F549" s="26" t="s">
        <v>103</v>
      </c>
      <c r="G549" s="26" t="s">
        <v>56</v>
      </c>
      <c r="H549" s="181" t="s">
        <v>57</v>
      </c>
      <c r="J549" s="22">
        <v>500</v>
      </c>
      <c r="L549" s="28" t="s">
        <v>58</v>
      </c>
      <c r="M549" s="22" t="s">
        <v>59</v>
      </c>
      <c r="N549" s="22" t="s">
        <v>1900</v>
      </c>
      <c r="O549" s="22" t="s">
        <v>60</v>
      </c>
      <c r="P549" s="22" t="s">
        <v>1901</v>
      </c>
      <c r="Q549" s="23" t="s">
        <v>1874</v>
      </c>
      <c r="R549" s="23" t="s">
        <v>1897</v>
      </c>
      <c r="U549" s="23" t="s">
        <v>1902</v>
      </c>
      <c r="V549" s="25" t="s">
        <v>615</v>
      </c>
      <c r="W549" s="65" t="s">
        <v>1903</v>
      </c>
      <c r="X549" s="106" t="s">
        <v>1631</v>
      </c>
      <c r="Y549" s="25" t="s">
        <v>1904</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1884</v>
      </c>
      <c r="BR549" s="5" t="s">
        <v>1898</v>
      </c>
    </row>
    <row r="550" spans="1:70" ht="13.9" x14ac:dyDescent="0.25">
      <c r="A550" s="205">
        <v>614</v>
      </c>
      <c r="B550" s="232" t="s">
        <v>1583</v>
      </c>
      <c r="C550" s="248" t="s">
        <v>1582</v>
      </c>
      <c r="D550" s="232" t="s">
        <v>1580</v>
      </c>
      <c r="E550" s="3" t="s">
        <v>356</v>
      </c>
      <c r="F550" s="26" t="s">
        <v>55</v>
      </c>
      <c r="G550" s="26" t="s">
        <v>56</v>
      </c>
      <c r="H550" s="26" t="s">
        <v>407</v>
      </c>
      <c r="J550" s="22">
        <v>1</v>
      </c>
      <c r="L550" s="28" t="s">
        <v>1905</v>
      </c>
      <c r="M550" s="22" t="s">
        <v>59</v>
      </c>
      <c r="N550" s="22">
        <v>0</v>
      </c>
      <c r="O550" s="22" t="s">
        <v>60</v>
      </c>
      <c r="P550" s="22" t="s">
        <v>79</v>
      </c>
      <c r="Q550" s="23" t="s">
        <v>1906</v>
      </c>
      <c r="R550" s="23" t="s">
        <v>1907</v>
      </c>
      <c r="U550" s="23" t="s">
        <v>1908</v>
      </c>
      <c r="V550" s="25" t="s">
        <v>615</v>
      </c>
      <c r="W550" s="65" t="s">
        <v>655</v>
      </c>
      <c r="Z550" s="83" t="s">
        <v>63</v>
      </c>
      <c r="AA550" s="6">
        <v>8</v>
      </c>
      <c r="AB550" s="6">
        <v>4</v>
      </c>
      <c r="AD550" s="5" t="s">
        <v>80</v>
      </c>
      <c r="AI550" s="5">
        <v>26</v>
      </c>
      <c r="AJ550" s="5">
        <v>34</v>
      </c>
      <c r="AL550" s="6" t="s">
        <v>81</v>
      </c>
      <c r="AQ550" s="6">
        <v>56</v>
      </c>
      <c r="AR550" s="6">
        <v>77</v>
      </c>
      <c r="BQ550" s="6" t="s">
        <v>582</v>
      </c>
      <c r="BR550" s="5" t="s">
        <v>1909</v>
      </c>
    </row>
    <row r="551" spans="1:70" ht="13.9" x14ac:dyDescent="0.25">
      <c r="A551" s="205">
        <v>615</v>
      </c>
      <c r="B551" s="232" t="s">
        <v>1583</v>
      </c>
      <c r="C551" s="248" t="s">
        <v>1582</v>
      </c>
      <c r="D551" s="232" t="s">
        <v>1581</v>
      </c>
      <c r="E551" s="3" t="s">
        <v>356</v>
      </c>
      <c r="F551" s="26" t="s">
        <v>55</v>
      </c>
      <c r="G551" s="26" t="s">
        <v>56</v>
      </c>
      <c r="H551" s="181" t="s">
        <v>492</v>
      </c>
      <c r="J551" s="22">
        <v>1</v>
      </c>
      <c r="L551" s="28" t="s">
        <v>1905</v>
      </c>
      <c r="M551" s="22" t="s">
        <v>59</v>
      </c>
      <c r="N551" s="22" t="s">
        <v>1910</v>
      </c>
      <c r="O551" s="22" t="s">
        <v>60</v>
      </c>
      <c r="P551" s="22" t="s">
        <v>1911</v>
      </c>
      <c r="Q551" s="23" t="s">
        <v>1906</v>
      </c>
      <c r="R551" s="23" t="s">
        <v>1907</v>
      </c>
      <c r="U551" s="23" t="s">
        <v>1908</v>
      </c>
      <c r="V551" s="25" t="s">
        <v>615</v>
      </c>
      <c r="W551" s="65" t="s">
        <v>655</v>
      </c>
      <c r="Z551" s="83" t="s">
        <v>63</v>
      </c>
      <c r="AA551" s="6">
        <v>8</v>
      </c>
      <c r="AB551" s="6">
        <v>4</v>
      </c>
      <c r="AD551" s="5" t="s">
        <v>80</v>
      </c>
      <c r="AI551" s="5">
        <v>26</v>
      </c>
      <c r="AJ551" s="5">
        <v>34</v>
      </c>
      <c r="AL551" s="6" t="s">
        <v>81</v>
      </c>
      <c r="AQ551" s="6">
        <v>56</v>
      </c>
      <c r="AR551" s="6">
        <v>77</v>
      </c>
      <c r="BQ551" s="6" t="s">
        <v>582</v>
      </c>
      <c r="BR551" s="5" t="s">
        <v>1909</v>
      </c>
    </row>
    <row r="552" spans="1:70" ht="13.9" x14ac:dyDescent="0.25">
      <c r="A552" s="205">
        <v>616</v>
      </c>
      <c r="B552" s="232" t="s">
        <v>1584</v>
      </c>
      <c r="C552" s="248" t="s">
        <v>1585</v>
      </c>
      <c r="D552" s="232" t="s">
        <v>1586</v>
      </c>
      <c r="E552" s="3" t="s">
        <v>356</v>
      </c>
      <c r="F552" s="26" t="s">
        <v>55</v>
      </c>
      <c r="G552" s="26" t="s">
        <v>56</v>
      </c>
      <c r="H552" s="26" t="s">
        <v>157</v>
      </c>
      <c r="J552" s="22">
        <v>300</v>
      </c>
      <c r="L552" s="28" t="s">
        <v>58</v>
      </c>
      <c r="M552" s="22" t="s">
        <v>78</v>
      </c>
      <c r="N552" s="22">
        <v>0</v>
      </c>
      <c r="O552" s="22" t="s">
        <v>60</v>
      </c>
      <c r="P552" s="22" t="s">
        <v>79</v>
      </c>
      <c r="Q552" s="23" t="s">
        <v>1844</v>
      </c>
      <c r="R552" s="23" t="s">
        <v>1912</v>
      </c>
      <c r="S552" s="24">
        <v>15</v>
      </c>
      <c r="U552" s="23" t="s">
        <v>1913</v>
      </c>
      <c r="Z552" s="83" t="s">
        <v>63</v>
      </c>
      <c r="AA552" s="6">
        <v>8</v>
      </c>
      <c r="AB552" s="6">
        <v>2</v>
      </c>
      <c r="AD552" s="5" t="s">
        <v>80</v>
      </c>
      <c r="AI552" s="5">
        <v>22</v>
      </c>
      <c r="AJ552" s="5">
        <v>33</v>
      </c>
      <c r="BQ552" s="6" t="s">
        <v>1876</v>
      </c>
      <c r="BR552" s="5" t="s">
        <v>1914</v>
      </c>
    </row>
    <row r="553" spans="1:70" ht="13.9" x14ac:dyDescent="0.25">
      <c r="A553" s="205">
        <v>617</v>
      </c>
      <c r="B553" s="232" t="s">
        <v>1587</v>
      </c>
      <c r="C553" s="248" t="s">
        <v>1588</v>
      </c>
      <c r="D553" s="232" t="s">
        <v>1590</v>
      </c>
      <c r="E553" s="3" t="s">
        <v>356</v>
      </c>
      <c r="F553" s="26" t="s">
        <v>55</v>
      </c>
      <c r="G553" s="26" t="s">
        <v>56</v>
      </c>
      <c r="H553" s="26" t="s">
        <v>238</v>
      </c>
      <c r="J553" s="22">
        <v>500</v>
      </c>
      <c r="L553" s="28" t="s">
        <v>58</v>
      </c>
      <c r="M553" s="22" t="s">
        <v>59</v>
      </c>
      <c r="N553" s="22">
        <v>0</v>
      </c>
      <c r="O553" s="22" t="s">
        <v>60</v>
      </c>
      <c r="P553" s="22" t="s">
        <v>1915</v>
      </c>
      <c r="Q553" s="23" t="s">
        <v>1874</v>
      </c>
      <c r="R553" s="23" t="s">
        <v>1916</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3.9" x14ac:dyDescent="0.25">
      <c r="A554" s="205">
        <v>618</v>
      </c>
      <c r="B554" s="232" t="s">
        <v>1587</v>
      </c>
      <c r="C554" s="248" t="s">
        <v>1588</v>
      </c>
      <c r="D554" s="232" t="s">
        <v>1589</v>
      </c>
      <c r="E554" s="3" t="s">
        <v>356</v>
      </c>
      <c r="F554" s="26" t="s">
        <v>55</v>
      </c>
      <c r="G554" s="26" t="s">
        <v>56</v>
      </c>
      <c r="H554" s="181" t="s">
        <v>238</v>
      </c>
      <c r="J554" s="22">
        <v>500</v>
      </c>
      <c r="L554" s="28" t="s">
        <v>58</v>
      </c>
      <c r="M554" s="22" t="s">
        <v>59</v>
      </c>
      <c r="N554" s="22">
        <v>0</v>
      </c>
      <c r="O554" s="22" t="s">
        <v>60</v>
      </c>
      <c r="P554" s="22" t="s">
        <v>1915</v>
      </c>
      <c r="Q554" s="23" t="s">
        <v>358</v>
      </c>
      <c r="R554" s="23" t="s">
        <v>1917</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3.9" x14ac:dyDescent="0.25">
      <c r="A555" s="205">
        <v>619</v>
      </c>
      <c r="B555" s="232" t="s">
        <v>1587</v>
      </c>
      <c r="C555" s="248" t="s">
        <v>1588</v>
      </c>
      <c r="D555" s="232" t="s">
        <v>1591</v>
      </c>
      <c r="E555" s="3" t="s">
        <v>356</v>
      </c>
      <c r="F555" s="26" t="s">
        <v>55</v>
      </c>
      <c r="G555" s="26" t="s">
        <v>56</v>
      </c>
      <c r="H555" s="181" t="s">
        <v>57</v>
      </c>
      <c r="J555" s="22">
        <v>500</v>
      </c>
      <c r="L555" s="28" t="s">
        <v>58</v>
      </c>
      <c r="M555" s="22" t="s">
        <v>59</v>
      </c>
      <c r="N555" s="22">
        <v>0</v>
      </c>
      <c r="O555" s="22" t="s">
        <v>60</v>
      </c>
      <c r="P555" s="22" t="s">
        <v>1915</v>
      </c>
      <c r="Q555" s="23" t="s">
        <v>1874</v>
      </c>
      <c r="R555" s="23" t="s">
        <v>1918</v>
      </c>
      <c r="T555" s="23">
        <v>150</v>
      </c>
      <c r="V555" s="25" t="s">
        <v>615</v>
      </c>
      <c r="W555" s="65" t="s">
        <v>655</v>
      </c>
      <c r="X555" s="106" t="s">
        <v>1631</v>
      </c>
      <c r="Y555" s="25" t="s">
        <v>1919</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3.9" x14ac:dyDescent="0.25">
      <c r="A556" s="205">
        <v>620</v>
      </c>
      <c r="B556" s="232" t="s">
        <v>1587</v>
      </c>
      <c r="C556" s="248" t="s">
        <v>1588</v>
      </c>
      <c r="D556" s="232" t="s">
        <v>1592</v>
      </c>
      <c r="E556" s="3" t="s">
        <v>356</v>
      </c>
      <c r="F556" s="26" t="s">
        <v>55</v>
      </c>
      <c r="G556" s="26" t="s">
        <v>56</v>
      </c>
      <c r="H556" s="26" t="s">
        <v>57</v>
      </c>
      <c r="J556" s="22">
        <v>500</v>
      </c>
      <c r="L556" s="28" t="s">
        <v>58</v>
      </c>
      <c r="M556" s="22" t="s">
        <v>59</v>
      </c>
      <c r="N556" s="22">
        <v>0</v>
      </c>
      <c r="O556" s="22" t="s">
        <v>60</v>
      </c>
      <c r="P556" s="22" t="s">
        <v>1915</v>
      </c>
      <c r="Q556" s="23" t="s">
        <v>1874</v>
      </c>
      <c r="R556" s="23" t="s">
        <v>1920</v>
      </c>
      <c r="T556" s="23">
        <v>150</v>
      </c>
      <c r="V556" s="25" t="s">
        <v>615</v>
      </c>
      <c r="W556" s="65" t="s">
        <v>655</v>
      </c>
      <c r="X556" s="106" t="s">
        <v>1631</v>
      </c>
      <c r="Y556" s="25" t="s">
        <v>1919</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3.9" x14ac:dyDescent="0.25">
      <c r="A557" s="205">
        <v>621</v>
      </c>
      <c r="B557" s="232" t="s">
        <v>1593</v>
      </c>
      <c r="C557" s="248" t="s">
        <v>1594</v>
      </c>
      <c r="D557" s="232" t="s">
        <v>1595</v>
      </c>
      <c r="E557" s="3" t="s">
        <v>356</v>
      </c>
      <c r="F557" s="181" t="s">
        <v>55</v>
      </c>
      <c r="G557" s="181" t="s">
        <v>56</v>
      </c>
      <c r="H557" s="26" t="s">
        <v>57</v>
      </c>
      <c r="J557" s="22">
        <v>500</v>
      </c>
      <c r="L557" s="28" t="s">
        <v>58</v>
      </c>
      <c r="M557" s="22" t="s">
        <v>59</v>
      </c>
      <c r="N557" s="22">
        <v>0</v>
      </c>
      <c r="O557" s="22" t="s">
        <v>60</v>
      </c>
      <c r="P557" s="22" t="s">
        <v>1896</v>
      </c>
      <c r="Q557" s="23" t="s">
        <v>1874</v>
      </c>
      <c r="R557" s="23" t="s">
        <v>1921</v>
      </c>
      <c r="T557" s="23">
        <v>100</v>
      </c>
      <c r="U557" s="23" t="s">
        <v>1922</v>
      </c>
      <c r="V557" s="25" t="s">
        <v>615</v>
      </c>
      <c r="W557" s="65" t="s">
        <v>655</v>
      </c>
      <c r="X557" s="106" t="s">
        <v>1631</v>
      </c>
      <c r="Y557" s="25" t="s">
        <v>1923</v>
      </c>
      <c r="Z557" s="83" t="s">
        <v>63</v>
      </c>
      <c r="AA557" s="6" t="s">
        <v>1924</v>
      </c>
      <c r="AB557" s="6">
        <v>8</v>
      </c>
      <c r="AC557" s="5" t="s">
        <v>1925</v>
      </c>
      <c r="AD557" s="5" t="s">
        <v>80</v>
      </c>
      <c r="AE557" s="5" t="s">
        <v>335</v>
      </c>
      <c r="AI557" s="5" t="s">
        <v>1926</v>
      </c>
      <c r="AJ557" s="5" t="s">
        <v>1927</v>
      </c>
      <c r="BI557" s="5" t="s">
        <v>1928</v>
      </c>
      <c r="BJ557" s="5" t="s">
        <v>120</v>
      </c>
      <c r="BK557" s="5" t="s">
        <v>335</v>
      </c>
      <c r="BO557" s="5" t="s">
        <v>1929</v>
      </c>
      <c r="BP557" s="5" t="s">
        <v>1930</v>
      </c>
      <c r="BQ557" s="6" t="s">
        <v>1931</v>
      </c>
      <c r="BR557" s="5" t="s">
        <v>1932</v>
      </c>
    </row>
    <row r="558" spans="1:70" ht="14.25" x14ac:dyDescent="0.2">
      <c r="A558" s="205">
        <v>622</v>
      </c>
      <c r="B558" s="232" t="s">
        <v>1593</v>
      </c>
      <c r="C558" s="248" t="s">
        <v>1594</v>
      </c>
      <c r="D558" s="232" t="s">
        <v>1596</v>
      </c>
      <c r="E558" s="3" t="s">
        <v>356</v>
      </c>
      <c r="F558" s="181" t="s">
        <v>55</v>
      </c>
      <c r="G558" s="181" t="s">
        <v>56</v>
      </c>
      <c r="H558" s="181" t="s">
        <v>57</v>
      </c>
      <c r="J558" s="22">
        <v>500</v>
      </c>
      <c r="L558" s="28" t="s">
        <v>58</v>
      </c>
      <c r="M558" s="22" t="s">
        <v>59</v>
      </c>
      <c r="N558" s="22">
        <v>0</v>
      </c>
      <c r="O558" s="22" t="s">
        <v>60</v>
      </c>
      <c r="P558" s="22" t="s">
        <v>1933</v>
      </c>
      <c r="Q558" s="23" t="s">
        <v>1934</v>
      </c>
      <c r="R558" s="23" t="s">
        <v>1935</v>
      </c>
      <c r="T558" s="23">
        <v>100</v>
      </c>
      <c r="U558" s="23" t="s">
        <v>1936</v>
      </c>
      <c r="V558" s="25" t="s">
        <v>615</v>
      </c>
      <c r="W558" s="65" t="s">
        <v>655</v>
      </c>
      <c r="X558" s="106" t="s">
        <v>1631</v>
      </c>
      <c r="Y558" s="25" t="s">
        <v>1923</v>
      </c>
      <c r="Z558" s="83" t="s">
        <v>63</v>
      </c>
      <c r="AA558" s="6" t="s">
        <v>1924</v>
      </c>
      <c r="AB558" s="6">
        <v>8</v>
      </c>
      <c r="AC558" s="5" t="s">
        <v>1925</v>
      </c>
      <c r="AD558" s="5" t="s">
        <v>80</v>
      </c>
      <c r="AE558" s="5" t="s">
        <v>335</v>
      </c>
      <c r="AI558" s="5" t="s">
        <v>1926</v>
      </c>
      <c r="AJ558" s="5" t="s">
        <v>1927</v>
      </c>
      <c r="BI558" s="5" t="s">
        <v>1928</v>
      </c>
      <c r="BJ558" s="5" t="s">
        <v>120</v>
      </c>
      <c r="BK558" s="5" t="s">
        <v>335</v>
      </c>
      <c r="BO558" s="5" t="s">
        <v>1929</v>
      </c>
      <c r="BP558" s="5" t="s">
        <v>1930</v>
      </c>
      <c r="BQ558" s="6" t="s">
        <v>1931</v>
      </c>
      <c r="BR558" s="5" t="s">
        <v>1932</v>
      </c>
    </row>
    <row r="559" spans="1:70" ht="13.9" x14ac:dyDescent="0.25">
      <c r="A559" s="205">
        <v>623</v>
      </c>
      <c r="B559" s="232" t="s">
        <v>1593</v>
      </c>
      <c r="C559" s="248" t="s">
        <v>1594</v>
      </c>
      <c r="D559" s="232" t="s">
        <v>1597</v>
      </c>
      <c r="E559" s="125" t="s">
        <v>356</v>
      </c>
      <c r="F559" s="181" t="s">
        <v>55</v>
      </c>
      <c r="G559" s="181" t="s">
        <v>56</v>
      </c>
      <c r="H559" s="181" t="s">
        <v>157</v>
      </c>
      <c r="J559" s="22">
        <v>500</v>
      </c>
      <c r="L559" s="28" t="s">
        <v>58</v>
      </c>
      <c r="M559" s="22" t="s">
        <v>59</v>
      </c>
      <c r="N559" s="22">
        <v>0</v>
      </c>
      <c r="O559" s="22" t="s">
        <v>60</v>
      </c>
      <c r="P559" s="22" t="s">
        <v>1896</v>
      </c>
      <c r="Q559" s="23" t="s">
        <v>1874</v>
      </c>
      <c r="R559" s="23" t="s">
        <v>1937</v>
      </c>
      <c r="T559" s="23">
        <v>100</v>
      </c>
      <c r="V559" s="25" t="s">
        <v>615</v>
      </c>
      <c r="W559" s="65" t="s">
        <v>655</v>
      </c>
      <c r="X559" s="106" t="s">
        <v>1631</v>
      </c>
      <c r="Y559" s="25" t="s">
        <v>1923</v>
      </c>
      <c r="Z559" s="83" t="s">
        <v>63</v>
      </c>
      <c r="AA559" s="6">
        <v>10</v>
      </c>
      <c r="AB559" s="6">
        <v>5</v>
      </c>
      <c r="AC559" s="5" t="s">
        <v>1925</v>
      </c>
      <c r="AD559" s="5" t="s">
        <v>80</v>
      </c>
      <c r="AE559" s="5" t="s">
        <v>335</v>
      </c>
      <c r="AI559" s="5" t="s">
        <v>1926</v>
      </c>
      <c r="AJ559" s="5" t="s">
        <v>1927</v>
      </c>
      <c r="BI559" s="5" t="s">
        <v>1928</v>
      </c>
      <c r="BJ559" s="5" t="s">
        <v>120</v>
      </c>
      <c r="BK559" s="5" t="s">
        <v>335</v>
      </c>
      <c r="BO559" s="5" t="s">
        <v>1929</v>
      </c>
      <c r="BP559" s="5" t="s">
        <v>1930</v>
      </c>
      <c r="BQ559" s="6" t="s">
        <v>1931</v>
      </c>
      <c r="BR559" s="5" t="s">
        <v>1938</v>
      </c>
    </row>
    <row r="560" spans="1:70" ht="14.25" x14ac:dyDescent="0.2">
      <c r="A560" s="205">
        <v>624</v>
      </c>
      <c r="B560" s="232" t="s">
        <v>1593</v>
      </c>
      <c r="C560" s="248" t="s">
        <v>1594</v>
      </c>
      <c r="D560" s="232" t="s">
        <v>1598</v>
      </c>
      <c r="E560" s="125" t="s">
        <v>356</v>
      </c>
      <c r="F560" s="181" t="s">
        <v>55</v>
      </c>
      <c r="G560" s="181" t="s">
        <v>56</v>
      </c>
      <c r="H560" s="181" t="s">
        <v>157</v>
      </c>
      <c r="J560" s="22">
        <v>500</v>
      </c>
      <c r="L560" s="28" t="s">
        <v>58</v>
      </c>
      <c r="M560" s="22" t="s">
        <v>59</v>
      </c>
      <c r="N560" s="22">
        <v>0</v>
      </c>
      <c r="O560" s="22" t="s">
        <v>60</v>
      </c>
      <c r="P560" s="22" t="s">
        <v>1933</v>
      </c>
      <c r="Q560" s="23" t="s">
        <v>1934</v>
      </c>
      <c r="R560" s="23" t="s">
        <v>1939</v>
      </c>
      <c r="T560" s="23">
        <v>100</v>
      </c>
      <c r="V560" s="25" t="s">
        <v>615</v>
      </c>
      <c r="W560" s="65" t="s">
        <v>655</v>
      </c>
      <c r="X560" s="106" t="s">
        <v>1631</v>
      </c>
      <c r="Y560" s="25" t="s">
        <v>1923</v>
      </c>
      <c r="Z560" s="83" t="s">
        <v>63</v>
      </c>
      <c r="AA560" s="6">
        <v>10</v>
      </c>
      <c r="AB560" s="6">
        <v>5</v>
      </c>
      <c r="AC560" s="5" t="s">
        <v>1925</v>
      </c>
      <c r="AD560" s="5" t="s">
        <v>80</v>
      </c>
      <c r="AE560" s="5" t="s">
        <v>335</v>
      </c>
      <c r="AI560" s="5" t="s">
        <v>1926</v>
      </c>
      <c r="AJ560" s="5" t="s">
        <v>1927</v>
      </c>
      <c r="BI560" s="5" t="s">
        <v>1928</v>
      </c>
      <c r="BJ560" s="5" t="s">
        <v>120</v>
      </c>
      <c r="BK560" s="5" t="s">
        <v>335</v>
      </c>
      <c r="BO560" s="5" t="s">
        <v>1929</v>
      </c>
      <c r="BP560" s="5" t="s">
        <v>1930</v>
      </c>
      <c r="BQ560" s="6" t="s">
        <v>1931</v>
      </c>
      <c r="BR560" s="5" t="s">
        <v>1938</v>
      </c>
    </row>
    <row r="561" spans="1:70" ht="13.9" x14ac:dyDescent="0.25">
      <c r="A561" s="205">
        <v>625</v>
      </c>
      <c r="B561" s="232" t="s">
        <v>1599</v>
      </c>
      <c r="C561" s="248" t="s">
        <v>1600</v>
      </c>
      <c r="D561" s="232" t="s">
        <v>1601</v>
      </c>
      <c r="E561" s="125" t="s">
        <v>356</v>
      </c>
      <c r="F561" s="26" t="s">
        <v>103</v>
      </c>
      <c r="G561" s="26" t="s">
        <v>56</v>
      </c>
      <c r="H561" s="26" t="s">
        <v>407</v>
      </c>
      <c r="J561" s="22">
        <v>125</v>
      </c>
      <c r="L561" s="28" t="s">
        <v>58</v>
      </c>
      <c r="M561" s="22" t="s">
        <v>78</v>
      </c>
      <c r="N561" s="22">
        <v>0</v>
      </c>
      <c r="O561" s="22" t="s">
        <v>60</v>
      </c>
      <c r="P561" s="22" t="s">
        <v>79</v>
      </c>
      <c r="Q561" s="23" t="s">
        <v>1168</v>
      </c>
      <c r="R561" s="23" t="s">
        <v>1940</v>
      </c>
      <c r="S561" s="24">
        <v>30</v>
      </c>
      <c r="V561" s="25" t="s">
        <v>615</v>
      </c>
      <c r="W561" s="65" t="s">
        <v>1941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1942</v>
      </c>
    </row>
    <row r="562" spans="1:70" ht="13.9" x14ac:dyDescent="0.25">
      <c r="A562" s="205">
        <v>626</v>
      </c>
      <c r="B562" s="232" t="s">
        <v>1602</v>
      </c>
      <c r="C562" s="248" t="s">
        <v>1603</v>
      </c>
      <c r="D562" s="232" t="s">
        <v>1604</v>
      </c>
      <c r="E562" s="125" t="s">
        <v>356</v>
      </c>
      <c r="F562" s="26" t="s">
        <v>55</v>
      </c>
      <c r="G562" s="26" t="s">
        <v>56</v>
      </c>
      <c r="H562" s="26" t="s">
        <v>421</v>
      </c>
      <c r="J562" s="22">
        <v>250</v>
      </c>
      <c r="L562" s="28" t="s">
        <v>58</v>
      </c>
      <c r="M562" s="22" t="s">
        <v>59</v>
      </c>
      <c r="N562" s="22">
        <v>0</v>
      </c>
      <c r="O562" s="22" t="s">
        <v>60</v>
      </c>
      <c r="P562" s="22" t="s">
        <v>79</v>
      </c>
      <c r="Q562" s="23" t="s">
        <v>1874</v>
      </c>
      <c r="R562" s="23" t="s">
        <v>1943</v>
      </c>
      <c r="T562" s="23">
        <v>100</v>
      </c>
      <c r="V562" s="25" t="s">
        <v>615</v>
      </c>
      <c r="W562" s="65" t="s">
        <v>1944</v>
      </c>
      <c r="X562" s="106" t="s">
        <v>203</v>
      </c>
      <c r="Z562" s="83" t="s">
        <v>63</v>
      </c>
      <c r="AA562" s="6">
        <v>8</v>
      </c>
      <c r="AB562" s="6">
        <v>0</v>
      </c>
      <c r="AD562" s="5" t="s">
        <v>80</v>
      </c>
      <c r="AI562" s="5">
        <v>21</v>
      </c>
      <c r="AJ562" s="5">
        <v>40</v>
      </c>
      <c r="BQ562" s="6" t="s">
        <v>214</v>
      </c>
      <c r="BR562" s="5" t="s">
        <v>1945</v>
      </c>
    </row>
    <row r="563" spans="1:70" ht="13.9" x14ac:dyDescent="0.25">
      <c r="A563" s="205">
        <v>627</v>
      </c>
      <c r="B563" s="232" t="s">
        <v>1602</v>
      </c>
      <c r="C563" s="248" t="s">
        <v>1603</v>
      </c>
      <c r="D563" s="232" t="s">
        <v>1605</v>
      </c>
      <c r="E563" s="125" t="s">
        <v>356</v>
      </c>
      <c r="F563" s="26" t="s">
        <v>55</v>
      </c>
      <c r="G563" s="26" t="s">
        <v>56</v>
      </c>
      <c r="H563" s="181" t="s">
        <v>422</v>
      </c>
      <c r="J563" s="22">
        <v>250</v>
      </c>
      <c r="L563" s="28" t="s">
        <v>58</v>
      </c>
      <c r="M563" s="22" t="s">
        <v>59</v>
      </c>
      <c r="N563" s="22" t="s">
        <v>1946</v>
      </c>
      <c r="O563" s="22" t="s">
        <v>60</v>
      </c>
      <c r="P563" s="22" t="s">
        <v>1947</v>
      </c>
      <c r="Q563" s="23" t="s">
        <v>1874</v>
      </c>
      <c r="R563" s="23" t="s">
        <v>1943</v>
      </c>
      <c r="T563" s="23">
        <v>100</v>
      </c>
      <c r="V563" s="25" t="s">
        <v>615</v>
      </c>
      <c r="W563" s="65" t="s">
        <v>1948</v>
      </c>
      <c r="X563" s="106" t="s">
        <v>334</v>
      </c>
      <c r="Y563" s="25" t="s">
        <v>1949</v>
      </c>
      <c r="Z563" s="83" t="s">
        <v>63</v>
      </c>
      <c r="AA563" s="6">
        <v>24</v>
      </c>
      <c r="AB563" s="6">
        <v>0</v>
      </c>
      <c r="AD563" s="5" t="s">
        <v>80</v>
      </c>
      <c r="AI563" s="5">
        <v>21</v>
      </c>
      <c r="AJ563" s="5">
        <v>40</v>
      </c>
      <c r="BQ563" s="6" t="s">
        <v>214</v>
      </c>
      <c r="BR563" s="5" t="s">
        <v>1945</v>
      </c>
    </row>
    <row r="564" spans="1:70" ht="13.9" x14ac:dyDescent="0.25">
      <c r="A564" s="205">
        <v>628</v>
      </c>
      <c r="B564" s="232" t="s">
        <v>1602</v>
      </c>
      <c r="C564" s="248" t="s">
        <v>1603</v>
      </c>
      <c r="D564" s="232" t="s">
        <v>1606</v>
      </c>
      <c r="E564" s="125" t="s">
        <v>356</v>
      </c>
      <c r="F564" s="26" t="s">
        <v>55</v>
      </c>
      <c r="G564" s="26" t="s">
        <v>56</v>
      </c>
      <c r="H564" s="181" t="s">
        <v>422</v>
      </c>
      <c r="J564" s="22">
        <v>250</v>
      </c>
      <c r="L564" s="28" t="s">
        <v>58</v>
      </c>
      <c r="M564" s="22" t="s">
        <v>59</v>
      </c>
      <c r="N564" s="22" t="s">
        <v>1946</v>
      </c>
      <c r="O564" s="22" t="s">
        <v>60</v>
      </c>
      <c r="P564" s="22" t="s">
        <v>1947</v>
      </c>
      <c r="Q564" s="23" t="s">
        <v>358</v>
      </c>
      <c r="R564" s="23" t="s">
        <v>1950</v>
      </c>
      <c r="T564" s="23">
        <v>100</v>
      </c>
      <c r="V564" s="25" t="s">
        <v>615</v>
      </c>
      <c r="W564" s="65" t="s">
        <v>1948</v>
      </c>
      <c r="X564" s="106" t="s">
        <v>334</v>
      </c>
      <c r="Y564" s="25" t="s">
        <v>1949</v>
      </c>
      <c r="Z564" s="83" t="s">
        <v>63</v>
      </c>
      <c r="AA564" s="6">
        <v>24</v>
      </c>
      <c r="AB564" s="6">
        <v>0</v>
      </c>
      <c r="AD564" s="5" t="s">
        <v>80</v>
      </c>
      <c r="AI564" s="5">
        <v>21</v>
      </c>
      <c r="AJ564" s="5">
        <v>40</v>
      </c>
      <c r="BQ564" s="6" t="s">
        <v>214</v>
      </c>
      <c r="BR564" s="5" t="s">
        <v>1945</v>
      </c>
    </row>
    <row r="565" spans="1:70" ht="13.9" x14ac:dyDescent="0.25">
      <c r="A565" s="91">
        <v>133</v>
      </c>
      <c r="B565" s="232" t="s">
        <v>1614</v>
      </c>
      <c r="C565" s="248" t="s">
        <v>1441</v>
      </c>
      <c r="D565" s="232"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2" t="s">
        <v>1621</v>
      </c>
      <c r="C566" s="248" t="s">
        <v>1620</v>
      </c>
      <c r="D566" s="232"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2" t="s">
        <v>1621</v>
      </c>
      <c r="C567" s="248" t="s">
        <v>1620</v>
      </c>
      <c r="D567" s="232"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2" t="s">
        <v>1625</v>
      </c>
      <c r="C568" s="248" t="s">
        <v>1626</v>
      </c>
      <c r="D568" s="232"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2" t="s">
        <v>1625</v>
      </c>
      <c r="C569" s="248" t="s">
        <v>1626</v>
      </c>
      <c r="D569" s="232"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2" t="s">
        <v>1629</v>
      </c>
      <c r="C570" s="248" t="s">
        <v>1630</v>
      </c>
      <c r="D570" s="232"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2" t="s">
        <v>1634</v>
      </c>
      <c r="C571" s="248" t="s">
        <v>1633</v>
      </c>
      <c r="D571" s="232"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2" t="s">
        <v>1634</v>
      </c>
      <c r="C572" s="248" t="s">
        <v>1633</v>
      </c>
      <c r="D572" s="232"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2" t="s">
        <v>1636</v>
      </c>
      <c r="C573" s="248" t="s">
        <v>1637</v>
      </c>
      <c r="D573" s="232"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2" t="s">
        <v>1636</v>
      </c>
      <c r="C574" s="248" t="s">
        <v>1637</v>
      </c>
      <c r="D574" s="232"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2" t="s">
        <v>1636</v>
      </c>
      <c r="C575" s="248" t="s">
        <v>1637</v>
      </c>
      <c r="D575" s="232"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2" t="s">
        <v>1644</v>
      </c>
      <c r="C576" s="248" t="s">
        <v>1645</v>
      </c>
      <c r="D576" s="232"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2" t="s">
        <v>1664</v>
      </c>
      <c r="C577" s="248" t="s">
        <v>1650</v>
      </c>
      <c r="D577" s="232"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2" t="s">
        <v>1664</v>
      </c>
      <c r="C578" s="248" t="s">
        <v>1650</v>
      </c>
      <c r="D578" s="232"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2" t="s">
        <v>1664</v>
      </c>
      <c r="C579" s="248" t="s">
        <v>1650</v>
      </c>
      <c r="D579" s="232"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2" t="s">
        <v>1664</v>
      </c>
      <c r="C580" s="248" t="s">
        <v>1650</v>
      </c>
      <c r="D580" s="232"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2" t="s">
        <v>1663</v>
      </c>
      <c r="C581" s="248" t="s">
        <v>1662</v>
      </c>
      <c r="D581" s="232"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2" t="s">
        <v>1663</v>
      </c>
      <c r="C582" s="248" t="s">
        <v>1662</v>
      </c>
      <c r="D582" s="232"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2" t="s">
        <v>1663</v>
      </c>
      <c r="C583" s="248" t="s">
        <v>1662</v>
      </c>
      <c r="D583" s="232"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2" t="s">
        <v>1663</v>
      </c>
      <c r="C584" s="248" t="s">
        <v>1662</v>
      </c>
      <c r="D584" s="232"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2" t="s">
        <v>1663</v>
      </c>
      <c r="C585" s="248" t="s">
        <v>1662</v>
      </c>
      <c r="D585" s="232"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2" t="s">
        <v>1673</v>
      </c>
      <c r="C586" s="248" t="s">
        <v>1672</v>
      </c>
      <c r="D586" s="232"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2" t="s">
        <v>1676</v>
      </c>
      <c r="C587" s="248" t="s">
        <v>1675</v>
      </c>
      <c r="D587" s="232"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2" t="s">
        <v>1681</v>
      </c>
      <c r="C588" s="248" t="s">
        <v>1682</v>
      </c>
      <c r="D588" s="232"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2" t="s">
        <v>1681</v>
      </c>
      <c r="C589" s="248" t="s">
        <v>1682</v>
      </c>
      <c r="D589" s="232"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2" t="s">
        <v>1681</v>
      </c>
      <c r="C590" s="248" t="s">
        <v>1682</v>
      </c>
      <c r="D590" s="232"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2" t="s">
        <v>1681</v>
      </c>
      <c r="C591" s="248" t="s">
        <v>1682</v>
      </c>
      <c r="D591" s="232"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3.9" x14ac:dyDescent="0.25">
      <c r="A592" s="91">
        <v>655</v>
      </c>
      <c r="B592" s="232" t="s">
        <v>1699</v>
      </c>
      <c r="C592" s="248" t="s">
        <v>1687</v>
      </c>
      <c r="D592" s="232"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3.9" x14ac:dyDescent="0.25">
      <c r="A593" s="91">
        <v>656</v>
      </c>
      <c r="B593" s="232" t="s">
        <v>1699</v>
      </c>
      <c r="C593" s="248" t="s">
        <v>1687</v>
      </c>
      <c r="D593" s="232"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3.9" x14ac:dyDescent="0.25">
      <c r="A594" s="91">
        <v>657</v>
      </c>
      <c r="B594" s="232" t="s">
        <v>1699</v>
      </c>
      <c r="C594" s="248" t="s">
        <v>1687</v>
      </c>
      <c r="D594" s="232"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3.9" x14ac:dyDescent="0.25">
      <c r="A595" s="91">
        <v>658</v>
      </c>
      <c r="B595" s="232" t="s">
        <v>1699</v>
      </c>
      <c r="C595" s="248" t="s">
        <v>1687</v>
      </c>
      <c r="D595" s="232"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3.9" x14ac:dyDescent="0.25">
      <c r="A596" s="91">
        <v>659</v>
      </c>
      <c r="B596" s="232" t="s">
        <v>1699</v>
      </c>
      <c r="C596" s="248" t="s">
        <v>1687</v>
      </c>
      <c r="D596" s="232"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3.9" x14ac:dyDescent="0.25">
      <c r="A597" s="91">
        <v>660</v>
      </c>
      <c r="B597" s="232" t="s">
        <v>1699</v>
      </c>
      <c r="C597" s="248" t="s">
        <v>1687</v>
      </c>
      <c r="D597" s="232"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3.9" x14ac:dyDescent="0.25">
      <c r="A598" s="91">
        <v>661</v>
      </c>
      <c r="B598" s="232" t="s">
        <v>1699</v>
      </c>
      <c r="C598" s="248" t="s">
        <v>1687</v>
      </c>
      <c r="D598" s="232"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3.9" x14ac:dyDescent="0.25">
      <c r="A599" s="91">
        <v>662</v>
      </c>
      <c r="B599" s="232" t="s">
        <v>1699</v>
      </c>
      <c r="C599" s="248" t="s">
        <v>1687</v>
      </c>
      <c r="D599" s="232"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3.9" x14ac:dyDescent="0.25">
      <c r="A600" s="92">
        <v>663</v>
      </c>
      <c r="B600" s="232" t="s">
        <v>1699</v>
      </c>
      <c r="C600" s="248" t="s">
        <v>1687</v>
      </c>
      <c r="D600" s="232"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3.9" x14ac:dyDescent="0.25">
      <c r="A601" s="91">
        <v>664</v>
      </c>
      <c r="B601" s="232" t="s">
        <v>1699</v>
      </c>
      <c r="C601" s="248" t="s">
        <v>1687</v>
      </c>
      <c r="D601" s="232"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3.9" x14ac:dyDescent="0.25">
      <c r="A602" s="91">
        <v>665</v>
      </c>
      <c r="B602" s="232" t="s">
        <v>1699</v>
      </c>
      <c r="C602" s="248" t="s">
        <v>1687</v>
      </c>
      <c r="D602" s="232"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3.9" x14ac:dyDescent="0.25">
      <c r="A603" s="91">
        <v>666</v>
      </c>
      <c r="B603" s="232" t="s">
        <v>1699</v>
      </c>
      <c r="C603" s="248" t="s">
        <v>1687</v>
      </c>
      <c r="D603" s="232"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3.9" x14ac:dyDescent="0.25">
      <c r="A604" s="91">
        <v>667</v>
      </c>
      <c r="B604" s="232" t="s">
        <v>1699</v>
      </c>
      <c r="C604" s="248" t="s">
        <v>1687</v>
      </c>
      <c r="D604" s="232"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3.9" x14ac:dyDescent="0.25">
      <c r="A605" s="91">
        <v>668</v>
      </c>
      <c r="B605" s="232" t="s">
        <v>1699</v>
      </c>
      <c r="C605" s="248" t="s">
        <v>1687</v>
      </c>
      <c r="D605" s="232"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3.9" x14ac:dyDescent="0.25">
      <c r="A606" s="92">
        <v>669</v>
      </c>
      <c r="B606" s="232" t="s">
        <v>1737</v>
      </c>
      <c r="C606" s="248" t="s">
        <v>1736</v>
      </c>
      <c r="D606" s="232"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3.9" x14ac:dyDescent="0.25">
      <c r="A607" s="91">
        <v>670</v>
      </c>
      <c r="B607" s="232" t="s">
        <v>1712</v>
      </c>
      <c r="C607" s="248" t="s">
        <v>1713</v>
      </c>
      <c r="D607" s="232"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3.9" x14ac:dyDescent="0.25">
      <c r="A608" s="91">
        <v>671</v>
      </c>
      <c r="B608" s="232" t="s">
        <v>1712</v>
      </c>
      <c r="C608" s="248" t="s">
        <v>1713</v>
      </c>
      <c r="D608" s="232"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3.9" x14ac:dyDescent="0.25">
      <c r="A609" s="91">
        <v>672</v>
      </c>
      <c r="B609" s="232" t="s">
        <v>1712</v>
      </c>
      <c r="C609" s="248" t="s">
        <v>1713</v>
      </c>
      <c r="D609" s="232"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3.9" x14ac:dyDescent="0.25">
      <c r="A610" s="91">
        <v>673</v>
      </c>
      <c r="B610" s="232" t="s">
        <v>1712</v>
      </c>
      <c r="C610" s="248" t="s">
        <v>1713</v>
      </c>
      <c r="D610" s="232"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3.9" x14ac:dyDescent="0.25">
      <c r="A611" s="91">
        <v>674</v>
      </c>
      <c r="B611" s="232" t="s">
        <v>1712</v>
      </c>
      <c r="C611" s="248" t="s">
        <v>1713</v>
      </c>
      <c r="D611" s="232"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3.9" x14ac:dyDescent="0.25">
      <c r="A612" s="91">
        <v>675</v>
      </c>
      <c r="B612" s="232" t="s">
        <v>1712</v>
      </c>
      <c r="C612" s="248" t="s">
        <v>1713</v>
      </c>
      <c r="D612" s="232"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3.9" x14ac:dyDescent="0.25">
      <c r="A613" s="91">
        <v>676</v>
      </c>
      <c r="B613" s="232" t="s">
        <v>1712</v>
      </c>
      <c r="C613" s="248" t="s">
        <v>1713</v>
      </c>
      <c r="D613" s="232"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3.9" x14ac:dyDescent="0.25">
      <c r="A614" s="91">
        <v>677</v>
      </c>
      <c r="B614" s="232" t="s">
        <v>1699</v>
      </c>
      <c r="C614" s="248" t="s">
        <v>1687</v>
      </c>
      <c r="D614" s="232"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3.9" x14ac:dyDescent="0.25">
      <c r="A615" s="91">
        <v>678</v>
      </c>
      <c r="B615" s="232" t="s">
        <v>1699</v>
      </c>
      <c r="C615" s="248" t="s">
        <v>1687</v>
      </c>
      <c r="D615" s="232"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3.9" x14ac:dyDescent="0.25">
      <c r="A616" s="91">
        <v>679</v>
      </c>
      <c r="B616" s="232" t="s">
        <v>1699</v>
      </c>
      <c r="C616" s="248" t="s">
        <v>1687</v>
      </c>
      <c r="D616" s="232"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3.9" x14ac:dyDescent="0.25">
      <c r="A617" s="91">
        <v>680</v>
      </c>
      <c r="B617" s="232" t="s">
        <v>1699</v>
      </c>
      <c r="C617" s="248" t="s">
        <v>1687</v>
      </c>
      <c r="D617" s="232"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3.9" x14ac:dyDescent="0.25">
      <c r="A618" s="91">
        <v>681</v>
      </c>
      <c r="B618" s="232" t="s">
        <v>1699</v>
      </c>
      <c r="C618" s="248" t="s">
        <v>1687</v>
      </c>
      <c r="D618" s="232"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3.9" x14ac:dyDescent="0.25">
      <c r="A619" s="91">
        <v>682</v>
      </c>
      <c r="B619" s="232" t="s">
        <v>1699</v>
      </c>
      <c r="C619" s="248" t="s">
        <v>1687</v>
      </c>
      <c r="D619" s="232"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3.9" x14ac:dyDescent="0.25">
      <c r="A620" s="91">
        <v>683</v>
      </c>
      <c r="B620" s="232" t="s">
        <v>1699</v>
      </c>
      <c r="C620" s="248" t="s">
        <v>1687</v>
      </c>
      <c r="D620" s="232"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3.9" x14ac:dyDescent="0.25">
      <c r="A621" s="91">
        <v>684</v>
      </c>
      <c r="B621" s="232" t="s">
        <v>1699</v>
      </c>
      <c r="C621" s="248" t="s">
        <v>1687</v>
      </c>
      <c r="D621" s="232"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3.9" x14ac:dyDescent="0.25">
      <c r="A622" s="91">
        <v>685</v>
      </c>
      <c r="B622" s="232" t="s">
        <v>1699</v>
      </c>
      <c r="C622" s="248" t="s">
        <v>1687</v>
      </c>
      <c r="D622" s="232"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3.9" x14ac:dyDescent="0.25">
      <c r="A623" s="91">
        <v>686</v>
      </c>
      <c r="B623" s="232" t="s">
        <v>1699</v>
      </c>
      <c r="C623" s="248" t="s">
        <v>1687</v>
      </c>
      <c r="D623" s="232"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3.9" x14ac:dyDescent="0.25">
      <c r="A624" s="91">
        <v>687</v>
      </c>
      <c r="B624" s="232" t="s">
        <v>1699</v>
      </c>
      <c r="C624" s="248" t="s">
        <v>1687</v>
      </c>
      <c r="D624" s="232"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3.9" x14ac:dyDescent="0.25">
      <c r="A625" s="91">
        <v>688</v>
      </c>
      <c r="B625" s="232" t="s">
        <v>1699</v>
      </c>
      <c r="C625" s="248" t="s">
        <v>1687</v>
      </c>
      <c r="D625" s="232"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3.9" x14ac:dyDescent="0.25">
      <c r="A626" s="91">
        <v>689</v>
      </c>
      <c r="B626" s="232" t="s">
        <v>1699</v>
      </c>
      <c r="C626" s="248" t="s">
        <v>1687</v>
      </c>
      <c r="D626" s="232"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ht="13.15" x14ac:dyDescent="0.25">
      <c r="A627" s="91">
        <v>5295</v>
      </c>
      <c r="B627" s="232" t="s">
        <v>1454</v>
      </c>
      <c r="C627" s="232" t="s">
        <v>1751</v>
      </c>
      <c r="D627" s="232"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ht="13.15" x14ac:dyDescent="0.25">
      <c r="A628" s="91">
        <v>5296</v>
      </c>
      <c r="B628" s="232" t="s">
        <v>1755</v>
      </c>
      <c r="C628" s="232" t="s">
        <v>1756</v>
      </c>
      <c r="D628" s="232"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ht="13.15" x14ac:dyDescent="0.25">
      <c r="A629" s="91">
        <v>5297</v>
      </c>
      <c r="B629" s="232" t="s">
        <v>1755</v>
      </c>
      <c r="C629" s="232" t="s">
        <v>1756</v>
      </c>
      <c r="D629" s="232"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ht="13.15" x14ac:dyDescent="0.25">
      <c r="A630" s="91">
        <v>5298</v>
      </c>
      <c r="B630" s="232" t="s">
        <v>1755</v>
      </c>
      <c r="C630" s="232" t="s">
        <v>1756</v>
      </c>
      <c r="D630" s="232"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ht="13.15" x14ac:dyDescent="0.25">
      <c r="A631" s="91">
        <v>5299</v>
      </c>
      <c r="B631" s="232" t="s">
        <v>1755</v>
      </c>
      <c r="C631" s="232" t="s">
        <v>1756</v>
      </c>
      <c r="D631" s="232"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ht="13.15" x14ac:dyDescent="0.25">
      <c r="A632" s="91">
        <v>5300</v>
      </c>
      <c r="B632" s="232" t="s">
        <v>1764</v>
      </c>
      <c r="C632" s="232" t="s">
        <v>1765</v>
      </c>
      <c r="D632" s="232"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ht="13.15" x14ac:dyDescent="0.25">
      <c r="A633" s="91">
        <v>5301</v>
      </c>
      <c r="B633" s="232" t="s">
        <v>1767</v>
      </c>
      <c r="C633" s="232" t="s">
        <v>1768</v>
      </c>
      <c r="D633" s="232"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ht="13.15" x14ac:dyDescent="0.25">
      <c r="A634" s="91">
        <v>5302</v>
      </c>
      <c r="B634" s="232" t="s">
        <v>1767</v>
      </c>
      <c r="C634" s="232" t="s">
        <v>1768</v>
      </c>
      <c r="D634" s="232"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ht="13.15" x14ac:dyDescent="0.25">
      <c r="A635" s="91">
        <v>5303</v>
      </c>
      <c r="B635" s="232" t="s">
        <v>1778</v>
      </c>
      <c r="C635" s="232" t="s">
        <v>1779</v>
      </c>
      <c r="D635" s="232"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ht="13.15" x14ac:dyDescent="0.25">
      <c r="A636" s="91">
        <v>5304</v>
      </c>
      <c r="B636" s="232" t="s">
        <v>1778</v>
      </c>
      <c r="C636" s="232" t="s">
        <v>1779</v>
      </c>
      <c r="D636" s="232"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ht="13.15" x14ac:dyDescent="0.25">
      <c r="A637" s="91">
        <v>5305</v>
      </c>
      <c r="B637" s="232" t="s">
        <v>1778</v>
      </c>
      <c r="C637" s="232" t="s">
        <v>1779</v>
      </c>
      <c r="D637" s="232"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ht="13.15" x14ac:dyDescent="0.25">
      <c r="A638" s="91">
        <v>5306</v>
      </c>
      <c r="B638" s="232" t="s">
        <v>1778</v>
      </c>
      <c r="C638" s="232" t="s">
        <v>1779</v>
      </c>
      <c r="D638" s="232"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ht="13.15" x14ac:dyDescent="0.25">
      <c r="A639" s="91">
        <v>5307</v>
      </c>
      <c r="B639" s="232" t="s">
        <v>1787</v>
      </c>
      <c r="C639" s="232" t="s">
        <v>1788</v>
      </c>
      <c r="D639" s="232" t="s">
        <v>1789</v>
      </c>
      <c r="E639" s="3" t="s">
        <v>1181</v>
      </c>
      <c r="F639" s="26" t="s">
        <v>103</v>
      </c>
      <c r="G639" s="26" t="s">
        <v>56</v>
      </c>
      <c r="H639" s="26" t="s">
        <v>1790</v>
      </c>
      <c r="R639" s="23" t="s">
        <v>1785</v>
      </c>
      <c r="Y639" s="25" t="s">
        <v>1791</v>
      </c>
      <c r="Z639" s="83" t="s">
        <v>63</v>
      </c>
    </row>
    <row r="640" spans="1:70" ht="13.15" x14ac:dyDescent="0.25">
      <c r="A640" s="91">
        <v>5308</v>
      </c>
      <c r="B640" s="232" t="s">
        <v>1787</v>
      </c>
      <c r="C640" s="232" t="s">
        <v>1788</v>
      </c>
      <c r="D640" s="232" t="s">
        <v>1792</v>
      </c>
      <c r="E640" s="3" t="s">
        <v>1181</v>
      </c>
      <c r="F640" s="26" t="s">
        <v>103</v>
      </c>
      <c r="G640" s="26" t="s">
        <v>56</v>
      </c>
      <c r="H640" s="26" t="s">
        <v>1790</v>
      </c>
      <c r="R640" s="23" t="s">
        <v>1785</v>
      </c>
      <c r="Y640" s="25" t="s">
        <v>1791</v>
      </c>
      <c r="Z640" s="83" t="s">
        <v>63</v>
      </c>
    </row>
    <row r="641" spans="1:70" ht="13.15" x14ac:dyDescent="0.25">
      <c r="A641" s="91">
        <v>5309</v>
      </c>
      <c r="B641" s="232" t="s">
        <v>1787</v>
      </c>
      <c r="C641" s="232" t="s">
        <v>1788</v>
      </c>
      <c r="D641" s="232" t="s">
        <v>1793</v>
      </c>
      <c r="E641" s="3" t="s">
        <v>1181</v>
      </c>
      <c r="F641" s="26" t="s">
        <v>103</v>
      </c>
      <c r="G641" s="26" t="s">
        <v>56</v>
      </c>
      <c r="H641" s="26" t="s">
        <v>1790</v>
      </c>
      <c r="R641" s="23" t="s">
        <v>1753</v>
      </c>
      <c r="Y641" s="25" t="s">
        <v>1791</v>
      </c>
      <c r="Z641" s="83" t="s">
        <v>63</v>
      </c>
    </row>
    <row r="642" spans="1:70" ht="13.15" x14ac:dyDescent="0.25">
      <c r="A642" s="91">
        <v>5433</v>
      </c>
      <c r="B642" s="232" t="s">
        <v>1787</v>
      </c>
      <c r="C642" s="232" t="s">
        <v>1788</v>
      </c>
      <c r="D642" s="232" t="s">
        <v>1794</v>
      </c>
      <c r="E642" s="3" t="s">
        <v>1181</v>
      </c>
      <c r="F642" s="26" t="s">
        <v>103</v>
      </c>
      <c r="G642" s="26" t="s">
        <v>56</v>
      </c>
      <c r="H642" s="26" t="s">
        <v>1790</v>
      </c>
      <c r="R642" s="23" t="s">
        <v>1753</v>
      </c>
      <c r="Y642" s="25" t="s">
        <v>1791</v>
      </c>
      <c r="Z642" s="83" t="s">
        <v>63</v>
      </c>
    </row>
    <row r="643" spans="1:70" ht="13.15" x14ac:dyDescent="0.25">
      <c r="A643" s="91">
        <v>5435</v>
      </c>
      <c r="B643" s="232" t="s">
        <v>1795</v>
      </c>
      <c r="C643" s="232" t="s">
        <v>1796</v>
      </c>
      <c r="D643" s="232"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ht="13.15" x14ac:dyDescent="0.25">
      <c r="A644" s="91">
        <v>5436</v>
      </c>
      <c r="B644" s="232" t="s">
        <v>1795</v>
      </c>
      <c r="C644" s="232" t="s">
        <v>1796</v>
      </c>
      <c r="D644" s="232"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ht="13.15" x14ac:dyDescent="0.25">
      <c r="A645" s="91">
        <v>5437</v>
      </c>
      <c r="B645" s="232" t="s">
        <v>1795</v>
      </c>
      <c r="C645" s="232" t="s">
        <v>1796</v>
      </c>
      <c r="D645" s="232"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ht="13.15" x14ac:dyDescent="0.25">
      <c r="A646" s="91">
        <v>5438</v>
      </c>
      <c r="B646" s="232" t="s">
        <v>1795</v>
      </c>
      <c r="C646" s="232" t="s">
        <v>1796</v>
      </c>
      <c r="D646" s="232"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ht="13.15" x14ac:dyDescent="0.25">
      <c r="A647" s="91">
        <v>5439</v>
      </c>
      <c r="B647" s="232" t="s">
        <v>1454</v>
      </c>
      <c r="C647" s="232" t="s">
        <v>1806</v>
      </c>
      <c r="D647" s="232"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ht="13.15" x14ac:dyDescent="0.25">
      <c r="A648" s="91">
        <v>5440</v>
      </c>
      <c r="B648" s="232" t="s">
        <v>1454</v>
      </c>
      <c r="C648" s="232" t="s">
        <v>1806</v>
      </c>
      <c r="D648" s="232"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ht="13.15" x14ac:dyDescent="0.25">
      <c r="A649" s="91">
        <v>5441</v>
      </c>
      <c r="B649" s="232" t="s">
        <v>1454</v>
      </c>
      <c r="C649" s="232" t="s">
        <v>1806</v>
      </c>
      <c r="D649" s="232"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ht="13.15" x14ac:dyDescent="0.25">
      <c r="A650" s="91">
        <v>5442</v>
      </c>
      <c r="B650" s="232" t="s">
        <v>1454</v>
      </c>
      <c r="C650" s="232" t="s">
        <v>1806</v>
      </c>
      <c r="D650" s="232"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ht="13.15" x14ac:dyDescent="0.25">
      <c r="A651" s="91">
        <v>5443</v>
      </c>
      <c r="B651" s="232" t="s">
        <v>1454</v>
      </c>
      <c r="C651" s="232" t="s">
        <v>1806</v>
      </c>
      <c r="D651" s="232"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ht="13.15" x14ac:dyDescent="0.25">
      <c r="A652" s="91">
        <v>5444</v>
      </c>
      <c r="B652" s="232" t="s">
        <v>1454</v>
      </c>
      <c r="C652" s="232" t="s">
        <v>1806</v>
      </c>
      <c r="D652" s="232"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ht="13.15" x14ac:dyDescent="0.25">
      <c r="A653" s="91">
        <v>5445</v>
      </c>
      <c r="B653" s="232" t="s">
        <v>1454</v>
      </c>
      <c r="C653" s="232" t="s">
        <v>1806</v>
      </c>
      <c r="D653" s="232"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ht="13.15" x14ac:dyDescent="0.25">
      <c r="A654" s="91">
        <v>5446</v>
      </c>
      <c r="B654" s="232" t="s">
        <v>1454</v>
      </c>
      <c r="C654" s="232" t="s">
        <v>1806</v>
      </c>
      <c r="D654" s="232"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ht="13.15" x14ac:dyDescent="0.25">
      <c r="A655" s="91">
        <v>5447</v>
      </c>
      <c r="B655" s="232" t="s">
        <v>1454</v>
      </c>
      <c r="C655" s="232" t="s">
        <v>1806</v>
      </c>
      <c r="D655" s="232"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ht="13.15" x14ac:dyDescent="0.25">
      <c r="A656" s="91">
        <v>5448</v>
      </c>
      <c r="B656" s="232" t="s">
        <v>1818</v>
      </c>
      <c r="C656" s="232" t="s">
        <v>1819</v>
      </c>
      <c r="D656" s="232"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ht="13.15" x14ac:dyDescent="0.25">
      <c r="A657" s="91">
        <v>5449</v>
      </c>
      <c r="B657" s="232" t="s">
        <v>1787</v>
      </c>
      <c r="C657" s="232" t="s">
        <v>1788</v>
      </c>
      <c r="D657" s="232"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ht="13.15" x14ac:dyDescent="0.25">
      <c r="A658" s="91">
        <v>5450</v>
      </c>
      <c r="B658" s="232" t="s">
        <v>1818</v>
      </c>
      <c r="C658" s="232" t="s">
        <v>1819</v>
      </c>
      <c r="D658" s="232" t="s">
        <v>1825</v>
      </c>
      <c r="E658" s="3" t="s">
        <v>1181</v>
      </c>
      <c r="F658" s="26" t="s">
        <v>103</v>
      </c>
      <c r="G658" s="26" t="s">
        <v>56</v>
      </c>
      <c r="H658" s="26" t="s">
        <v>1826</v>
      </c>
      <c r="I658" s="26" t="s">
        <v>1827</v>
      </c>
      <c r="Z658" s="169"/>
    </row>
    <row r="659" spans="1:70" ht="13.15" x14ac:dyDescent="0.25">
      <c r="A659" s="91">
        <v>5451</v>
      </c>
      <c r="B659" s="232" t="s">
        <v>1818</v>
      </c>
      <c r="C659" s="232" t="s">
        <v>1819</v>
      </c>
      <c r="D659" s="232" t="s">
        <v>1828</v>
      </c>
      <c r="E659" s="3" t="s">
        <v>1181</v>
      </c>
      <c r="F659" s="26" t="s">
        <v>103</v>
      </c>
      <c r="G659" s="26" t="s">
        <v>56</v>
      </c>
      <c r="H659" s="26" t="s">
        <v>296</v>
      </c>
      <c r="I659" s="26" t="s">
        <v>1827</v>
      </c>
      <c r="Z659" s="169"/>
    </row>
    <row r="660" spans="1:70" ht="13.9" x14ac:dyDescent="0.25">
      <c r="A660" s="91">
        <v>690</v>
      </c>
      <c r="B660" s="232" t="s">
        <v>1841</v>
      </c>
      <c r="C660" s="248" t="s">
        <v>1842</v>
      </c>
      <c r="D660" s="232"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2" t="s">
        <v>1543</v>
      </c>
      <c r="C661" s="248" t="s">
        <v>1544</v>
      </c>
      <c r="D661" s="232"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2" t="s">
        <v>1543</v>
      </c>
      <c r="C662" s="248" t="s">
        <v>1544</v>
      </c>
      <c r="D662" s="232"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2" t="s">
        <v>1543</v>
      </c>
      <c r="C663" s="248" t="s">
        <v>1544</v>
      </c>
      <c r="D663" s="232"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2" t="s">
        <v>1543</v>
      </c>
      <c r="C664" s="248" t="s">
        <v>1544</v>
      </c>
      <c r="D664" s="232"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2" t="s">
        <v>1543</v>
      </c>
      <c r="C665" s="248" t="s">
        <v>1544</v>
      </c>
      <c r="D665" s="232"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2" t="s">
        <v>1545</v>
      </c>
      <c r="C666" s="248" t="s">
        <v>1546</v>
      </c>
      <c r="D666" s="232" t="s">
        <v>1547</v>
      </c>
      <c r="E666" s="125" t="s">
        <v>356</v>
      </c>
      <c r="F666" s="181" t="s">
        <v>71</v>
      </c>
      <c r="G666" s="181" t="s">
        <v>56</v>
      </c>
      <c r="H666" s="181" t="s">
        <v>1979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3.9" x14ac:dyDescent="0.25">
      <c r="A667" s="91">
        <v>697</v>
      </c>
      <c r="B667" s="232" t="s">
        <v>1584</v>
      </c>
      <c r="C667" s="248" t="s">
        <v>1585</v>
      </c>
      <c r="D667" s="232" t="s">
        <v>1586</v>
      </c>
      <c r="E667" s="125" t="s">
        <v>356</v>
      </c>
      <c r="F667" s="181" t="s">
        <v>71</v>
      </c>
      <c r="G667" s="181" t="s">
        <v>56</v>
      </c>
      <c r="H667" s="181" t="s">
        <v>1979</v>
      </c>
      <c r="I667" s="181"/>
      <c r="J667" s="178">
        <v>300</v>
      </c>
      <c r="K667" s="182"/>
      <c r="L667" s="182" t="s">
        <v>58</v>
      </c>
      <c r="M667" s="178" t="s">
        <v>78</v>
      </c>
      <c r="N667" s="178">
        <v>0</v>
      </c>
      <c r="O667" s="178" t="s">
        <v>60</v>
      </c>
      <c r="P667" s="178" t="s">
        <v>79</v>
      </c>
      <c r="Q667" s="179" t="s">
        <v>1844</v>
      </c>
      <c r="R667" s="179" t="s">
        <v>1912</v>
      </c>
      <c r="S667" s="180">
        <v>15</v>
      </c>
      <c r="T667" s="179"/>
      <c r="U667" s="179" t="s">
        <v>1913</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1914</v>
      </c>
    </row>
    <row r="668" spans="1:70" ht="13.9" x14ac:dyDescent="0.25">
      <c r="A668" s="91">
        <v>698</v>
      </c>
      <c r="B668" s="232" t="s">
        <v>1599</v>
      </c>
      <c r="C668" s="248" t="s">
        <v>1600</v>
      </c>
      <c r="D668" s="232"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1940</v>
      </c>
      <c r="S668" s="180">
        <v>30</v>
      </c>
      <c r="T668" s="179"/>
      <c r="U668" s="179"/>
      <c r="V668" s="167" t="s">
        <v>615</v>
      </c>
      <c r="W668" s="168" t="s">
        <v>1941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1942</v>
      </c>
      <c r="BR668" s="165"/>
    </row>
    <row r="669" spans="1:70" ht="13.15" x14ac:dyDescent="0.25">
      <c r="A669" s="91">
        <v>699</v>
      </c>
      <c r="B669" s="232" t="s">
        <v>1983</v>
      </c>
      <c r="C669" s="232" t="s">
        <v>1984</v>
      </c>
      <c r="D669" s="232" t="s">
        <v>1985</v>
      </c>
      <c r="E669" s="3" t="s">
        <v>1986</v>
      </c>
      <c r="F669" s="26" t="s">
        <v>103</v>
      </c>
      <c r="G669" s="26" t="s">
        <v>56</v>
      </c>
      <c r="H669" s="26" t="s">
        <v>57</v>
      </c>
      <c r="J669" s="22">
        <v>0.5</v>
      </c>
      <c r="L669" s="28" t="s">
        <v>58</v>
      </c>
      <c r="M669" s="22" t="s">
        <v>59</v>
      </c>
      <c r="N669" s="22">
        <v>0</v>
      </c>
      <c r="O669" s="22" t="s">
        <v>60</v>
      </c>
      <c r="P669" s="22" t="s">
        <v>79</v>
      </c>
      <c r="T669" s="23" t="s">
        <v>1987</v>
      </c>
      <c r="V669" s="25" t="s">
        <v>62</v>
      </c>
      <c r="W669" s="65" t="s">
        <v>1988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2" t="s">
        <v>1989</v>
      </c>
      <c r="C670" s="232" t="s">
        <v>1990</v>
      </c>
      <c r="D670" s="232" t="s">
        <v>1991</v>
      </c>
      <c r="E670" s="3" t="s">
        <v>1986</v>
      </c>
      <c r="F670" s="26" t="s">
        <v>103</v>
      </c>
      <c r="G670" s="26" t="s">
        <v>56</v>
      </c>
      <c r="H670" s="26" t="s">
        <v>57</v>
      </c>
      <c r="J670" s="22">
        <v>0.5</v>
      </c>
      <c r="L670" s="28" t="s">
        <v>58</v>
      </c>
      <c r="M670" s="22" t="s">
        <v>59</v>
      </c>
      <c r="N670" s="22">
        <v>0</v>
      </c>
      <c r="O670" s="22" t="s">
        <v>60</v>
      </c>
      <c r="P670" s="22" t="s">
        <v>79</v>
      </c>
      <c r="R670" s="23" t="s">
        <v>1992</v>
      </c>
      <c r="T670" s="23" t="s">
        <v>1987</v>
      </c>
      <c r="V670" s="25" t="s">
        <v>62</v>
      </c>
      <c r="W670" s="65" t="s">
        <v>1988</v>
      </c>
      <c r="X670" s="106">
        <v>3</v>
      </c>
      <c r="Z670" s="83" t="s">
        <v>63</v>
      </c>
      <c r="AA670" s="6">
        <v>19</v>
      </c>
      <c r="AD670" s="5" t="s">
        <v>80</v>
      </c>
      <c r="AI670" s="5">
        <v>20</v>
      </c>
      <c r="AJ670" s="5">
        <v>45</v>
      </c>
      <c r="BQ670" s="6" t="s">
        <v>121</v>
      </c>
    </row>
    <row r="671" spans="1:70" ht="13.15" x14ac:dyDescent="0.25">
      <c r="A671" s="91">
        <v>701</v>
      </c>
      <c r="B671" s="232" t="s">
        <v>1993</v>
      </c>
      <c r="C671" s="232" t="s">
        <v>1994</v>
      </c>
      <c r="D671" s="232" t="s">
        <v>1995</v>
      </c>
      <c r="E671" s="3" t="s">
        <v>1986</v>
      </c>
      <c r="F671" s="26" t="s">
        <v>103</v>
      </c>
      <c r="G671" s="26" t="s">
        <v>56</v>
      </c>
      <c r="H671" s="26" t="s">
        <v>57</v>
      </c>
      <c r="J671" s="22">
        <v>0.125</v>
      </c>
      <c r="L671" s="28" t="s">
        <v>58</v>
      </c>
      <c r="M671" s="22" t="s">
        <v>59</v>
      </c>
      <c r="N671" s="22">
        <v>0</v>
      </c>
      <c r="O671" s="22" t="s">
        <v>60</v>
      </c>
      <c r="P671" s="22" t="s">
        <v>79</v>
      </c>
      <c r="T671" s="23" t="s">
        <v>1987</v>
      </c>
      <c r="Y671" s="25" t="s">
        <v>1996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x14ac:dyDescent="0.2">
      <c r="A672" s="91">
        <v>702</v>
      </c>
      <c r="B672" s="232" t="s">
        <v>1993</v>
      </c>
      <c r="C672" s="232" t="s">
        <v>1994</v>
      </c>
      <c r="D672" s="232" t="s">
        <v>1997</v>
      </c>
      <c r="E672" s="3" t="s">
        <v>1986</v>
      </c>
      <c r="F672" s="26" t="s">
        <v>103</v>
      </c>
      <c r="G672" s="26" t="s">
        <v>56</v>
      </c>
      <c r="H672" s="26" t="s">
        <v>57</v>
      </c>
      <c r="J672" s="22">
        <v>0.25</v>
      </c>
      <c r="L672" s="28" t="s">
        <v>58</v>
      </c>
      <c r="M672" s="22" t="s">
        <v>59</v>
      </c>
      <c r="N672" s="22">
        <v>0</v>
      </c>
      <c r="O672" s="22" t="s">
        <v>60</v>
      </c>
      <c r="P672" s="22" t="s">
        <v>79</v>
      </c>
      <c r="T672" s="23" t="s">
        <v>1987</v>
      </c>
      <c r="Y672" s="25" t="s">
        <v>1996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x14ac:dyDescent="0.2">
      <c r="A673" s="91">
        <v>703</v>
      </c>
      <c r="B673" s="232" t="s">
        <v>1998</v>
      </c>
      <c r="C673" s="232" t="s">
        <v>1999</v>
      </c>
      <c r="D673" s="232" t="s">
        <v>2000</v>
      </c>
      <c r="E673" s="3" t="s">
        <v>1986</v>
      </c>
      <c r="F673" s="26" t="s">
        <v>103</v>
      </c>
      <c r="G673" s="26" t="s">
        <v>56</v>
      </c>
      <c r="H673" s="26" t="s">
        <v>57</v>
      </c>
      <c r="J673" s="22">
        <v>0.25</v>
      </c>
      <c r="L673" s="28" t="s">
        <v>58</v>
      </c>
      <c r="M673" s="22" t="s">
        <v>59</v>
      </c>
      <c r="N673" s="22">
        <v>0</v>
      </c>
      <c r="O673" s="22" t="s">
        <v>60</v>
      </c>
      <c r="P673" s="22" t="s">
        <v>79</v>
      </c>
      <c r="T673" s="23" t="s">
        <v>1987</v>
      </c>
      <c r="U673" s="23" t="s">
        <v>2001</v>
      </c>
      <c r="X673" s="106">
        <v>3</v>
      </c>
      <c r="Y673" s="25" t="s">
        <v>1996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x14ac:dyDescent="0.2">
      <c r="A674" s="91">
        <v>704</v>
      </c>
      <c r="B674" s="232" t="s">
        <v>2002</v>
      </c>
      <c r="C674" s="232" t="s">
        <v>2003</v>
      </c>
      <c r="D674" s="232" t="s">
        <v>2004</v>
      </c>
      <c r="E674" s="3" t="s">
        <v>1986</v>
      </c>
      <c r="F674" s="26" t="s">
        <v>103</v>
      </c>
      <c r="G674" s="26" t="s">
        <v>56</v>
      </c>
      <c r="H674" s="26" t="s">
        <v>66</v>
      </c>
      <c r="J674" s="22">
        <v>0.125</v>
      </c>
      <c r="L674" s="28" t="s">
        <v>58</v>
      </c>
      <c r="M674" s="22" t="s">
        <v>59</v>
      </c>
      <c r="N674" s="22">
        <v>0</v>
      </c>
      <c r="O674" s="22" t="s">
        <v>60</v>
      </c>
      <c r="P674" s="22" t="s">
        <v>79</v>
      </c>
      <c r="U674" s="23" t="s">
        <v>2005</v>
      </c>
      <c r="Z674" s="83" t="s">
        <v>63</v>
      </c>
      <c r="AA674" s="6">
        <v>12</v>
      </c>
      <c r="AB674" s="6">
        <v>6</v>
      </c>
      <c r="AD674" s="5" t="s">
        <v>80</v>
      </c>
      <c r="AI674" s="5">
        <v>21</v>
      </c>
      <c r="AJ674" s="5">
        <v>39</v>
      </c>
      <c r="BQ674" s="6" t="s">
        <v>121</v>
      </c>
    </row>
    <row r="675" spans="1:69" x14ac:dyDescent="0.2">
      <c r="A675" s="91">
        <v>705</v>
      </c>
      <c r="B675" s="232" t="s">
        <v>2006</v>
      </c>
      <c r="C675" s="232" t="s">
        <v>2007</v>
      </c>
      <c r="D675" s="232" t="s">
        <v>2008</v>
      </c>
      <c r="E675" s="3" t="s">
        <v>1986</v>
      </c>
      <c r="F675" s="26" t="s">
        <v>103</v>
      </c>
      <c r="G675" s="26" t="s">
        <v>56</v>
      </c>
      <c r="H675" s="26" t="s">
        <v>57</v>
      </c>
      <c r="J675" s="22">
        <v>0.25</v>
      </c>
      <c r="L675" s="28" t="s">
        <v>58</v>
      </c>
      <c r="M675" s="22" t="s">
        <v>59</v>
      </c>
      <c r="N675" s="22">
        <v>0</v>
      </c>
      <c r="O675" s="22" t="s">
        <v>60</v>
      </c>
      <c r="P675" s="22" t="s">
        <v>79</v>
      </c>
      <c r="T675" s="23">
        <v>240</v>
      </c>
      <c r="U675" s="23" t="s">
        <v>2009</v>
      </c>
      <c r="X675" s="106">
        <v>3</v>
      </c>
      <c r="Y675" s="25" t="s">
        <v>2010</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x14ac:dyDescent="0.2">
      <c r="A676" s="91">
        <v>706</v>
      </c>
      <c r="B676" s="232" t="s">
        <v>2006</v>
      </c>
      <c r="C676" s="232" t="s">
        <v>2007</v>
      </c>
      <c r="D676" s="232" t="s">
        <v>2011</v>
      </c>
      <c r="E676" s="3" t="s">
        <v>1986</v>
      </c>
      <c r="F676" s="26" t="s">
        <v>103</v>
      </c>
      <c r="G676" s="26" t="s">
        <v>56</v>
      </c>
      <c r="H676" s="26" t="s">
        <v>57</v>
      </c>
      <c r="J676" s="22">
        <v>0.25</v>
      </c>
      <c r="L676" s="28" t="s">
        <v>58</v>
      </c>
      <c r="M676" s="22" t="s">
        <v>59</v>
      </c>
      <c r="N676" s="22">
        <v>0</v>
      </c>
      <c r="O676" s="22" t="s">
        <v>60</v>
      </c>
      <c r="P676" s="22" t="s">
        <v>79</v>
      </c>
      <c r="T676" s="23">
        <v>240</v>
      </c>
      <c r="U676" s="23" t="s">
        <v>2009</v>
      </c>
      <c r="X676" s="106">
        <v>3</v>
      </c>
      <c r="Y676" s="25" t="s">
        <v>2010</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x14ac:dyDescent="0.2">
      <c r="A677" s="91">
        <v>707</v>
      </c>
      <c r="B677" s="232" t="s">
        <v>2012</v>
      </c>
      <c r="C677" s="232" t="s">
        <v>2013</v>
      </c>
      <c r="D677" s="232" t="s">
        <v>2014</v>
      </c>
      <c r="E677" s="3" t="s">
        <v>1986</v>
      </c>
      <c r="F677" s="26" t="s">
        <v>103</v>
      </c>
      <c r="G677" s="26" t="s">
        <v>56</v>
      </c>
      <c r="H677" s="26" t="s">
        <v>57</v>
      </c>
      <c r="J677" s="22">
        <v>0.25</v>
      </c>
      <c r="L677" s="28" t="s">
        <v>58</v>
      </c>
      <c r="M677" s="22" t="s">
        <v>59</v>
      </c>
      <c r="N677" s="22">
        <v>0</v>
      </c>
      <c r="O677" s="22" t="s">
        <v>60</v>
      </c>
      <c r="P677" s="22" t="s">
        <v>79</v>
      </c>
      <c r="T677" s="23">
        <v>240</v>
      </c>
      <c r="U677" s="23" t="s">
        <v>2009</v>
      </c>
      <c r="X677" s="106">
        <v>3</v>
      </c>
      <c r="Y677" s="25" t="s">
        <v>2010</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x14ac:dyDescent="0.2">
      <c r="A678" s="91">
        <v>708</v>
      </c>
      <c r="B678" s="232" t="s">
        <v>2012</v>
      </c>
      <c r="C678" s="232" t="s">
        <v>2013</v>
      </c>
      <c r="D678" s="232" t="s">
        <v>2015</v>
      </c>
      <c r="E678" s="3" t="s">
        <v>1986</v>
      </c>
      <c r="F678" s="26" t="s">
        <v>103</v>
      </c>
      <c r="G678" s="26" t="s">
        <v>56</v>
      </c>
      <c r="H678" s="26" t="s">
        <v>57</v>
      </c>
      <c r="J678" s="22">
        <v>0.25</v>
      </c>
      <c r="L678" s="28" t="s">
        <v>58</v>
      </c>
      <c r="M678" s="22" t="s">
        <v>59</v>
      </c>
      <c r="N678" s="22">
        <v>0</v>
      </c>
      <c r="O678" s="22" t="s">
        <v>60</v>
      </c>
      <c r="P678" s="22" t="s">
        <v>79</v>
      </c>
      <c r="T678" s="23">
        <v>240</v>
      </c>
      <c r="U678" s="23" t="s">
        <v>2009</v>
      </c>
      <c r="X678" s="106">
        <v>3</v>
      </c>
      <c r="Y678" s="25" t="s">
        <v>2010</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2" t="s">
        <v>2016</v>
      </c>
      <c r="C679" s="232" t="s">
        <v>2017</v>
      </c>
      <c r="D679" s="232" t="s">
        <v>2018</v>
      </c>
      <c r="E679" s="3" t="s">
        <v>1986</v>
      </c>
      <c r="F679" s="26" t="s">
        <v>103</v>
      </c>
      <c r="G679" s="26" t="s">
        <v>56</v>
      </c>
      <c r="H679" s="26" t="s">
        <v>66</v>
      </c>
      <c r="J679" s="22">
        <v>0.25</v>
      </c>
      <c r="L679" s="28" t="s">
        <v>58</v>
      </c>
      <c r="M679" s="22" t="s">
        <v>59</v>
      </c>
      <c r="N679" s="22">
        <v>0</v>
      </c>
      <c r="O679" s="22" t="s">
        <v>60</v>
      </c>
      <c r="P679" s="22" t="s">
        <v>79</v>
      </c>
      <c r="R679" s="23" t="s">
        <v>1992</v>
      </c>
      <c r="T679" s="23">
        <v>250</v>
      </c>
      <c r="V679" s="25" t="s">
        <v>62</v>
      </c>
      <c r="W679" s="65">
        <v>5</v>
      </c>
      <c r="X679" s="106">
        <v>4</v>
      </c>
      <c r="Y679" s="25" t="s">
        <v>2019</v>
      </c>
      <c r="Z679" s="83" t="s">
        <v>63</v>
      </c>
      <c r="AA679" s="6">
        <v>10</v>
      </c>
      <c r="AB679" s="6">
        <v>4</v>
      </c>
      <c r="AD679" s="5" t="s">
        <v>80</v>
      </c>
      <c r="AI679" s="5">
        <v>22</v>
      </c>
      <c r="AJ679" s="5">
        <v>29</v>
      </c>
      <c r="AL679" s="6" t="s">
        <v>81</v>
      </c>
      <c r="AQ679" s="6">
        <v>49</v>
      </c>
      <c r="AR679" s="6">
        <v>107</v>
      </c>
      <c r="BQ679" s="6" t="s">
        <v>354</v>
      </c>
    </row>
    <row r="680" spans="1:69" x14ac:dyDescent="0.2">
      <c r="A680" s="91">
        <v>710</v>
      </c>
      <c r="B680" s="232" t="s">
        <v>2020</v>
      </c>
      <c r="C680" s="232" t="s">
        <v>2021</v>
      </c>
      <c r="D680" s="232" t="s">
        <v>2022</v>
      </c>
      <c r="E680" s="3" t="s">
        <v>1986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2023</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2" t="s">
        <v>2020</v>
      </c>
      <c r="C681" s="232" t="s">
        <v>2021</v>
      </c>
      <c r="D681" s="232" t="s">
        <v>2024</v>
      </c>
      <c r="E681" s="3" t="s">
        <v>1986</v>
      </c>
      <c r="F681" s="26" t="s">
        <v>103</v>
      </c>
      <c r="G681" s="26" t="s">
        <v>56</v>
      </c>
      <c r="H681" s="26" t="s">
        <v>57</v>
      </c>
      <c r="J681" s="22">
        <v>0.25</v>
      </c>
      <c r="L681" s="28" t="s">
        <v>58</v>
      </c>
      <c r="M681" s="22" t="s">
        <v>59</v>
      </c>
      <c r="N681" s="22">
        <v>0</v>
      </c>
      <c r="O681" s="22" t="s">
        <v>60</v>
      </c>
      <c r="P681" s="22" t="s">
        <v>79</v>
      </c>
      <c r="R681" s="23" t="s">
        <v>1992</v>
      </c>
      <c r="T681" s="23">
        <v>120</v>
      </c>
      <c r="V681" s="25" t="s">
        <v>62</v>
      </c>
      <c r="W681" s="65">
        <v>10</v>
      </c>
      <c r="X681" s="106">
        <v>4</v>
      </c>
      <c r="Y681" s="25" t="s">
        <v>2023</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2" t="s">
        <v>2025</v>
      </c>
      <c r="C682" s="232" t="s">
        <v>2026</v>
      </c>
      <c r="D682" s="232" t="s">
        <v>2027</v>
      </c>
      <c r="E682" s="3" t="s">
        <v>1986</v>
      </c>
      <c r="F682" s="26" t="s">
        <v>103</v>
      </c>
      <c r="G682" s="26" t="s">
        <v>56</v>
      </c>
      <c r="H682" s="26" t="s">
        <v>57</v>
      </c>
      <c r="J682" s="22">
        <v>0.25</v>
      </c>
      <c r="L682" s="28" t="s">
        <v>58</v>
      </c>
      <c r="M682" s="22" t="s">
        <v>59</v>
      </c>
      <c r="N682" s="22">
        <v>0</v>
      </c>
      <c r="O682" s="22" t="s">
        <v>60</v>
      </c>
      <c r="P682" s="22" t="s">
        <v>79</v>
      </c>
      <c r="R682" s="23" t="s">
        <v>1992</v>
      </c>
      <c r="T682" s="23">
        <v>200</v>
      </c>
      <c r="V682" s="25" t="s">
        <v>62</v>
      </c>
      <c r="W682" s="65" t="s">
        <v>1988</v>
      </c>
      <c r="X682" s="106">
        <v>3</v>
      </c>
      <c r="Y682" s="25" t="s">
        <v>2028</v>
      </c>
      <c r="Z682" s="83" t="s">
        <v>63</v>
      </c>
      <c r="AA682" s="6">
        <v>12</v>
      </c>
      <c r="AB682" s="6">
        <v>6</v>
      </c>
      <c r="AD682" s="5" t="s">
        <v>80</v>
      </c>
      <c r="AI682" s="5">
        <v>19</v>
      </c>
      <c r="AJ682" s="5">
        <v>28</v>
      </c>
      <c r="AL682" s="6" t="s">
        <v>81</v>
      </c>
      <c r="AQ682" s="6">
        <v>53</v>
      </c>
      <c r="AR682" s="6">
        <v>97</v>
      </c>
      <c r="BQ682" s="6" t="s">
        <v>354</v>
      </c>
    </row>
    <row r="683" spans="1:69" x14ac:dyDescent="0.2">
      <c r="A683" s="91">
        <v>713</v>
      </c>
      <c r="B683" s="232" t="s">
        <v>2029</v>
      </c>
      <c r="C683" s="232" t="s">
        <v>2030</v>
      </c>
      <c r="D683" s="232" t="s">
        <v>2031</v>
      </c>
      <c r="E683" s="3" t="s">
        <v>1986</v>
      </c>
      <c r="F683" s="26" t="s">
        <v>103</v>
      </c>
      <c r="G683" s="26" t="s">
        <v>56</v>
      </c>
      <c r="H683" s="26" t="s">
        <v>430</v>
      </c>
      <c r="J683" s="22">
        <v>0.125</v>
      </c>
      <c r="L683" s="28" t="s">
        <v>58</v>
      </c>
      <c r="M683" s="22" t="s">
        <v>59</v>
      </c>
      <c r="N683" s="22">
        <v>0</v>
      </c>
      <c r="O683" s="22" t="s">
        <v>60</v>
      </c>
      <c r="P683" s="22" t="s">
        <v>79</v>
      </c>
      <c r="U683" s="23" t="s">
        <v>2032</v>
      </c>
      <c r="Z683" s="83" t="s">
        <v>63</v>
      </c>
      <c r="AA683" s="6">
        <v>9</v>
      </c>
      <c r="AB683" s="6">
        <v>2</v>
      </c>
      <c r="AD683" s="5" t="s">
        <v>80</v>
      </c>
      <c r="AI683" s="5">
        <v>23</v>
      </c>
      <c r="AJ683" s="5">
        <v>72</v>
      </c>
      <c r="BQ683" s="6" t="s">
        <v>121</v>
      </c>
    </row>
    <row r="684" spans="1:69" x14ac:dyDescent="0.2">
      <c r="A684" s="91">
        <v>714</v>
      </c>
      <c r="B684" s="232" t="s">
        <v>2033</v>
      </c>
      <c r="C684" s="232" t="s">
        <v>2034</v>
      </c>
      <c r="D684" s="232" t="s">
        <v>2035</v>
      </c>
      <c r="E684" s="3" t="s">
        <v>1986</v>
      </c>
      <c r="F684" s="26" t="s">
        <v>103</v>
      </c>
      <c r="G684" s="26" t="s">
        <v>56</v>
      </c>
      <c r="H684" s="26" t="s">
        <v>535</v>
      </c>
      <c r="J684" s="22">
        <v>0.25</v>
      </c>
      <c r="L684" s="28" t="s">
        <v>58</v>
      </c>
      <c r="M684" s="22" t="s">
        <v>59</v>
      </c>
      <c r="N684" s="22">
        <v>0</v>
      </c>
      <c r="O684" s="22" t="s">
        <v>60</v>
      </c>
      <c r="P684" s="22" t="s">
        <v>79</v>
      </c>
      <c r="R684" s="23" t="s">
        <v>1992</v>
      </c>
      <c r="Z684" s="83" t="s">
        <v>63</v>
      </c>
      <c r="AA684" s="6">
        <v>18</v>
      </c>
      <c r="AB684" s="6">
        <v>4</v>
      </c>
      <c r="AC684" s="5">
        <v>32</v>
      </c>
      <c r="AD684" s="5" t="s">
        <v>80</v>
      </c>
      <c r="AE684" s="5" t="s">
        <v>116</v>
      </c>
      <c r="AI684" s="5">
        <v>19</v>
      </c>
      <c r="AJ684" s="5">
        <v>60</v>
      </c>
      <c r="AK684" s="6">
        <v>76.2</v>
      </c>
      <c r="AL684" s="6" t="s">
        <v>81</v>
      </c>
      <c r="AM684" s="6" t="s">
        <v>116</v>
      </c>
      <c r="BQ684" s="6" t="s">
        <v>121</v>
      </c>
    </row>
    <row r="685" spans="1:69" x14ac:dyDescent="0.2">
      <c r="A685" s="91">
        <v>715</v>
      </c>
      <c r="B685" s="232" t="s">
        <v>2036</v>
      </c>
      <c r="C685" s="232" t="s">
        <v>2037</v>
      </c>
      <c r="D685" s="232" t="s">
        <v>1991</v>
      </c>
      <c r="E685" s="3" t="s">
        <v>1986</v>
      </c>
      <c r="F685" s="26" t="s">
        <v>103</v>
      </c>
      <c r="G685" s="26" t="s">
        <v>56</v>
      </c>
      <c r="H685" s="26" t="s">
        <v>57</v>
      </c>
      <c r="J685" s="22">
        <v>0.5</v>
      </c>
      <c r="L685" s="28" t="s">
        <v>58</v>
      </c>
      <c r="M685" s="22" t="s">
        <v>59</v>
      </c>
      <c r="N685" s="22">
        <v>0</v>
      </c>
      <c r="O685" s="22" t="s">
        <v>60</v>
      </c>
      <c r="P685" s="22" t="s">
        <v>79</v>
      </c>
      <c r="T685" s="23" t="s">
        <v>1987</v>
      </c>
      <c r="V685" s="25" t="s">
        <v>62</v>
      </c>
      <c r="W685" s="65" t="s">
        <v>1988</v>
      </c>
      <c r="Z685" s="83" t="s">
        <v>63</v>
      </c>
      <c r="AA685" s="6">
        <v>5</v>
      </c>
      <c r="AB685" s="6">
        <v>2</v>
      </c>
      <c r="AD685" s="5" t="s">
        <v>80</v>
      </c>
      <c r="AI685" s="5">
        <v>22</v>
      </c>
      <c r="AJ685" s="5">
        <v>28</v>
      </c>
      <c r="BQ685" s="6" t="s">
        <v>121</v>
      </c>
    </row>
    <row r="686" spans="1:69" x14ac:dyDescent="0.2">
      <c r="A686" s="91">
        <v>716</v>
      </c>
      <c r="B686" s="232" t="s">
        <v>2038</v>
      </c>
      <c r="C686" s="232" t="s">
        <v>2039</v>
      </c>
      <c r="D686" s="232" t="s">
        <v>2040</v>
      </c>
      <c r="E686" s="3" t="s">
        <v>1986</v>
      </c>
      <c r="F686" s="26" t="s">
        <v>103</v>
      </c>
      <c r="G686" s="26" t="s">
        <v>56</v>
      </c>
      <c r="H686" s="26" t="s">
        <v>57</v>
      </c>
      <c r="J686" s="22">
        <v>0.5</v>
      </c>
      <c r="L686" s="28" t="s">
        <v>58</v>
      </c>
      <c r="M686" s="22" t="s">
        <v>59</v>
      </c>
      <c r="N686" s="22">
        <v>0</v>
      </c>
      <c r="O686" s="22" t="s">
        <v>60</v>
      </c>
      <c r="P686" s="22" t="s">
        <v>79</v>
      </c>
      <c r="R686" s="23" t="s">
        <v>1992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x14ac:dyDescent="0.2">
      <c r="A687" s="91">
        <v>717</v>
      </c>
      <c r="B687" s="232" t="s">
        <v>2041</v>
      </c>
      <c r="C687" s="232" t="s">
        <v>2042</v>
      </c>
      <c r="D687" s="232" t="s">
        <v>2043</v>
      </c>
      <c r="E687" s="3" t="s">
        <v>1986</v>
      </c>
      <c r="F687" s="26" t="s">
        <v>103</v>
      </c>
      <c r="G687" s="26" t="s">
        <v>56</v>
      </c>
      <c r="H687" s="26" t="s">
        <v>57</v>
      </c>
      <c r="J687" s="22">
        <v>0.125</v>
      </c>
      <c r="L687" s="28" t="s">
        <v>58</v>
      </c>
      <c r="M687" s="22" t="s">
        <v>78</v>
      </c>
      <c r="N687" s="22">
        <v>0</v>
      </c>
      <c r="O687" s="22" t="s">
        <v>60</v>
      </c>
      <c r="P687" s="22" t="s">
        <v>79</v>
      </c>
      <c r="S687" s="24">
        <v>1</v>
      </c>
      <c r="V687" s="25" t="s">
        <v>62</v>
      </c>
      <c r="W687" s="65" t="s">
        <v>1988</v>
      </c>
      <c r="Z687" s="83" t="s">
        <v>63</v>
      </c>
      <c r="AA687" s="6">
        <v>5</v>
      </c>
      <c r="BQ687" s="6" t="s">
        <v>121</v>
      </c>
    </row>
    <row r="688" spans="1:69" x14ac:dyDescent="0.2">
      <c r="A688" s="91">
        <v>718</v>
      </c>
      <c r="B688" s="232" t="s">
        <v>2041</v>
      </c>
      <c r="C688" s="232" t="s">
        <v>2042</v>
      </c>
      <c r="D688" s="232" t="s">
        <v>2044</v>
      </c>
      <c r="E688" s="3" t="s">
        <v>1986</v>
      </c>
      <c r="F688" s="26" t="s">
        <v>103</v>
      </c>
      <c r="G688" s="26" t="s">
        <v>56</v>
      </c>
      <c r="H688" s="26" t="s">
        <v>57</v>
      </c>
      <c r="J688" s="22">
        <v>0.25</v>
      </c>
      <c r="L688" s="28" t="s">
        <v>58</v>
      </c>
      <c r="M688" s="22" t="s">
        <v>78</v>
      </c>
      <c r="N688" s="22">
        <v>0</v>
      </c>
      <c r="O688" s="22" t="s">
        <v>60</v>
      </c>
      <c r="P688" s="22" t="s">
        <v>79</v>
      </c>
      <c r="S688" s="24">
        <v>1</v>
      </c>
      <c r="V688" s="25" t="s">
        <v>62</v>
      </c>
      <c r="W688" s="65" t="s">
        <v>1988</v>
      </c>
      <c r="Z688" s="83" t="s">
        <v>63</v>
      </c>
      <c r="AA688" s="6">
        <v>5</v>
      </c>
      <c r="BQ688" s="6" t="s">
        <v>121</v>
      </c>
    </row>
    <row r="689" spans="1:69" x14ac:dyDescent="0.2">
      <c r="A689" s="91">
        <v>719</v>
      </c>
      <c r="B689" s="232" t="s">
        <v>2041</v>
      </c>
      <c r="C689" s="232" t="s">
        <v>2042</v>
      </c>
      <c r="D689" s="232" t="s">
        <v>2045</v>
      </c>
      <c r="E689" s="3" t="s">
        <v>1986</v>
      </c>
      <c r="F689" s="26" t="s">
        <v>103</v>
      </c>
      <c r="G689" s="26" t="s">
        <v>56</v>
      </c>
      <c r="H689" s="26" t="s">
        <v>57</v>
      </c>
      <c r="J689" s="22">
        <v>0.5</v>
      </c>
      <c r="L689" s="28" t="s">
        <v>58</v>
      </c>
      <c r="M689" s="22" t="s">
        <v>78</v>
      </c>
      <c r="N689" s="22">
        <v>0</v>
      </c>
      <c r="O689" s="22" t="s">
        <v>60</v>
      </c>
      <c r="P689" s="22" t="s">
        <v>79</v>
      </c>
      <c r="S689" s="24">
        <v>1</v>
      </c>
      <c r="V689" s="25" t="s">
        <v>62</v>
      </c>
      <c r="W689" s="65" t="s">
        <v>1988</v>
      </c>
      <c r="Z689" s="83" t="s">
        <v>63</v>
      </c>
      <c r="AA689" s="6">
        <v>5</v>
      </c>
      <c r="BQ689" s="6" t="s">
        <v>121</v>
      </c>
    </row>
    <row r="690" spans="1:69" x14ac:dyDescent="0.2">
      <c r="A690" s="91">
        <v>720</v>
      </c>
      <c r="B690" s="232" t="s">
        <v>2041</v>
      </c>
      <c r="C690" s="232" t="s">
        <v>2042</v>
      </c>
      <c r="D690" s="232" t="s">
        <v>2046</v>
      </c>
      <c r="E690" s="3" t="s">
        <v>1986</v>
      </c>
      <c r="F690" s="26" t="s">
        <v>103</v>
      </c>
      <c r="G690" s="26" t="s">
        <v>56</v>
      </c>
      <c r="H690" s="26" t="s">
        <v>57</v>
      </c>
      <c r="J690" s="22">
        <v>0.75</v>
      </c>
      <c r="L690" s="28" t="s">
        <v>58</v>
      </c>
      <c r="M690" s="22" t="s">
        <v>78</v>
      </c>
      <c r="N690" s="22">
        <v>0</v>
      </c>
      <c r="O690" s="22" t="s">
        <v>60</v>
      </c>
      <c r="P690" s="22" t="s">
        <v>79</v>
      </c>
      <c r="S690" s="24">
        <v>1</v>
      </c>
      <c r="V690" s="25" t="s">
        <v>62</v>
      </c>
      <c r="W690" s="65" t="s">
        <v>1988</v>
      </c>
      <c r="Z690" s="83" t="s">
        <v>63</v>
      </c>
      <c r="AA690" s="6">
        <v>5</v>
      </c>
      <c r="BQ690" s="6" t="s">
        <v>121</v>
      </c>
    </row>
    <row r="691" spans="1:69" x14ac:dyDescent="0.2">
      <c r="A691" s="91">
        <v>721</v>
      </c>
      <c r="B691" s="232" t="s">
        <v>2041</v>
      </c>
      <c r="C691" s="232" t="s">
        <v>2042</v>
      </c>
      <c r="D691" s="232" t="s">
        <v>2047</v>
      </c>
      <c r="E691" s="3" t="s">
        <v>1986</v>
      </c>
      <c r="F691" s="26" t="s">
        <v>103</v>
      </c>
      <c r="G691" s="26" t="s">
        <v>56</v>
      </c>
      <c r="H691" s="26" t="s">
        <v>57</v>
      </c>
      <c r="J691" s="22">
        <v>1</v>
      </c>
      <c r="L691" s="28" t="s">
        <v>58</v>
      </c>
      <c r="M691" s="22" t="s">
        <v>78</v>
      </c>
      <c r="N691" s="22">
        <v>0</v>
      </c>
      <c r="O691" s="22" t="s">
        <v>60</v>
      </c>
      <c r="P691" s="22" t="s">
        <v>79</v>
      </c>
      <c r="S691" s="24">
        <v>1</v>
      </c>
      <c r="V691" s="25" t="s">
        <v>62</v>
      </c>
      <c r="W691" s="65" t="s">
        <v>1988</v>
      </c>
      <c r="Z691" s="83" t="s">
        <v>63</v>
      </c>
      <c r="AA691" s="6">
        <v>5</v>
      </c>
      <c r="BQ691" s="6" t="s">
        <v>121</v>
      </c>
    </row>
    <row r="692" spans="1:69" x14ac:dyDescent="0.2">
      <c r="A692" s="91">
        <v>722</v>
      </c>
      <c r="B692" s="232" t="s">
        <v>2048</v>
      </c>
      <c r="C692" s="232" t="s">
        <v>2049</v>
      </c>
      <c r="D692" s="232" t="s">
        <v>2050</v>
      </c>
      <c r="E692" s="3" t="s">
        <v>1986</v>
      </c>
      <c r="F692" s="26" t="s">
        <v>103</v>
      </c>
      <c r="G692" s="26" t="s">
        <v>56</v>
      </c>
      <c r="H692" s="26" t="s">
        <v>57</v>
      </c>
      <c r="J692" s="22">
        <v>0.25</v>
      </c>
      <c r="L692" s="28" t="s">
        <v>58</v>
      </c>
      <c r="M692" s="22" t="s">
        <v>59</v>
      </c>
      <c r="N692" s="22">
        <v>0</v>
      </c>
      <c r="O692" s="22" t="s">
        <v>60</v>
      </c>
      <c r="P692" s="22" t="s">
        <v>79</v>
      </c>
      <c r="V692" s="25" t="s">
        <v>62</v>
      </c>
      <c r="W692" s="65">
        <v>3</v>
      </c>
      <c r="X692" s="106">
        <v>4</v>
      </c>
      <c r="Y692" s="25" t="s">
        <v>2051</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2" t="s">
        <v>2052</v>
      </c>
      <c r="C693" s="232" t="s">
        <v>2053</v>
      </c>
      <c r="D693" s="232" t="s">
        <v>2050</v>
      </c>
      <c r="E693" s="3" t="s">
        <v>1986</v>
      </c>
      <c r="F693" s="26" t="s">
        <v>103</v>
      </c>
      <c r="G693" s="26" t="s">
        <v>56</v>
      </c>
      <c r="H693" s="26" t="s">
        <v>57</v>
      </c>
      <c r="J693" s="22">
        <v>0.25</v>
      </c>
      <c r="L693" s="28" t="s">
        <v>58</v>
      </c>
      <c r="M693" s="22" t="s">
        <v>59</v>
      </c>
      <c r="N693" s="22">
        <v>0</v>
      </c>
      <c r="O693" s="22" t="s">
        <v>60</v>
      </c>
      <c r="P693" s="22" t="s">
        <v>79</v>
      </c>
      <c r="R693" s="23" t="s">
        <v>1992</v>
      </c>
      <c r="T693" s="23">
        <v>150</v>
      </c>
      <c r="V693" s="25" t="s">
        <v>62</v>
      </c>
      <c r="W693" s="65">
        <v>3</v>
      </c>
      <c r="X693" s="106">
        <v>4</v>
      </c>
      <c r="Y693" s="25" t="s">
        <v>2051</v>
      </c>
      <c r="Z693" s="83" t="s">
        <v>63</v>
      </c>
      <c r="AA693" s="6">
        <v>12</v>
      </c>
      <c r="AB693" s="6">
        <v>10</v>
      </c>
      <c r="AD693" s="5" t="s">
        <v>80</v>
      </c>
      <c r="AI693" s="5">
        <v>19</v>
      </c>
      <c r="AJ693" s="5">
        <v>31</v>
      </c>
      <c r="AL693" s="6" t="s">
        <v>81</v>
      </c>
      <c r="AQ693" s="6">
        <v>48</v>
      </c>
      <c r="AR693" s="6">
        <v>80</v>
      </c>
      <c r="BQ693" s="6" t="s">
        <v>354</v>
      </c>
    </row>
    <row r="694" spans="1:69" x14ac:dyDescent="0.2">
      <c r="A694" s="91">
        <v>724</v>
      </c>
      <c r="B694" s="232" t="s">
        <v>2054</v>
      </c>
      <c r="C694" s="232" t="s">
        <v>2055</v>
      </c>
      <c r="D694" s="232" t="s">
        <v>2050</v>
      </c>
      <c r="E694" s="3" t="s">
        <v>1986</v>
      </c>
      <c r="F694" s="26" t="s">
        <v>103</v>
      </c>
      <c r="G694" s="26" t="s">
        <v>56</v>
      </c>
      <c r="H694" s="26" t="s">
        <v>57</v>
      </c>
      <c r="J694" s="22">
        <v>0.25</v>
      </c>
      <c r="L694" s="28" t="s">
        <v>58</v>
      </c>
      <c r="M694" s="22" t="s">
        <v>59</v>
      </c>
      <c r="N694" s="22">
        <v>0</v>
      </c>
      <c r="O694" s="22" t="s">
        <v>60</v>
      </c>
      <c r="P694" s="22" t="s">
        <v>79</v>
      </c>
      <c r="R694" s="23" t="s">
        <v>1992</v>
      </c>
      <c r="T694" s="23">
        <v>150</v>
      </c>
      <c r="V694" s="25" t="s">
        <v>62</v>
      </c>
      <c r="W694" s="65">
        <v>3</v>
      </c>
      <c r="X694" s="106">
        <v>4</v>
      </c>
      <c r="Y694" s="25" t="s">
        <v>2051</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2" t="s">
        <v>2056</v>
      </c>
      <c r="C695" s="232" t="s">
        <v>2057</v>
      </c>
      <c r="D695" s="232" t="s">
        <v>2050</v>
      </c>
      <c r="E695" s="3" t="s">
        <v>1986</v>
      </c>
      <c r="F695" s="26" t="s">
        <v>103</v>
      </c>
      <c r="G695" s="26" t="s">
        <v>56</v>
      </c>
      <c r="H695" s="26" t="s">
        <v>57</v>
      </c>
      <c r="J695" s="22">
        <v>0.25</v>
      </c>
      <c r="L695" s="28" t="s">
        <v>58</v>
      </c>
      <c r="M695" s="22" t="s">
        <v>59</v>
      </c>
      <c r="N695" s="22">
        <v>0</v>
      </c>
      <c r="O695" s="22" t="s">
        <v>60</v>
      </c>
      <c r="P695" s="22" t="s">
        <v>79</v>
      </c>
      <c r="R695" s="23" t="s">
        <v>1992</v>
      </c>
      <c r="T695" s="23">
        <v>150</v>
      </c>
      <c r="V695" s="25" t="s">
        <v>62</v>
      </c>
      <c r="W695" s="65">
        <v>3</v>
      </c>
      <c r="X695" s="106">
        <v>4</v>
      </c>
      <c r="Y695" s="25" t="s">
        <v>2051</v>
      </c>
      <c r="Z695" s="83" t="s">
        <v>63</v>
      </c>
      <c r="AA695" s="6">
        <v>8</v>
      </c>
      <c r="AB695" s="6">
        <v>5</v>
      </c>
      <c r="AD695" s="5" t="s">
        <v>80</v>
      </c>
      <c r="AI695" s="5">
        <v>20</v>
      </c>
      <c r="AJ695" s="5">
        <v>32</v>
      </c>
      <c r="AL695" s="6" t="s">
        <v>81</v>
      </c>
      <c r="AQ695" s="6">
        <v>53</v>
      </c>
      <c r="AR695" s="6">
        <v>83</v>
      </c>
      <c r="BQ695" s="6" t="s">
        <v>354</v>
      </c>
    </row>
    <row r="696" spans="1:69" x14ac:dyDescent="0.2">
      <c r="A696" s="91">
        <v>726</v>
      </c>
      <c r="B696" s="232" t="s">
        <v>2058</v>
      </c>
      <c r="C696" s="232" t="s">
        <v>2059</v>
      </c>
      <c r="D696" s="232" t="s">
        <v>2050</v>
      </c>
      <c r="E696" s="3" t="s">
        <v>1986</v>
      </c>
      <c r="F696" s="26" t="s">
        <v>103</v>
      </c>
      <c r="G696" s="26" t="s">
        <v>56</v>
      </c>
      <c r="H696" s="26" t="s">
        <v>57</v>
      </c>
      <c r="J696" s="22">
        <v>0.5</v>
      </c>
      <c r="L696" s="28" t="s">
        <v>58</v>
      </c>
      <c r="M696" s="22" t="s">
        <v>59</v>
      </c>
      <c r="N696" s="22">
        <v>0</v>
      </c>
      <c r="O696" s="22" t="s">
        <v>60</v>
      </c>
      <c r="P696" s="22" t="s">
        <v>79</v>
      </c>
      <c r="R696" s="23" t="s">
        <v>1992</v>
      </c>
      <c r="T696" s="23">
        <v>150</v>
      </c>
      <c r="V696" s="25" t="s">
        <v>62</v>
      </c>
      <c r="W696" s="65">
        <v>2</v>
      </c>
      <c r="X696" s="106">
        <v>3</v>
      </c>
      <c r="Y696" s="25" t="s">
        <v>2060</v>
      </c>
      <c r="Z696" s="83" t="s">
        <v>63</v>
      </c>
      <c r="AA696" s="6">
        <v>10</v>
      </c>
      <c r="AB696" s="6">
        <v>4</v>
      </c>
      <c r="AD696" s="5" t="s">
        <v>80</v>
      </c>
      <c r="AI696" s="5">
        <v>19</v>
      </c>
      <c r="AJ696" s="5">
        <v>25</v>
      </c>
      <c r="AL696" s="6" t="s">
        <v>81</v>
      </c>
      <c r="AQ696" s="6">
        <v>53</v>
      </c>
      <c r="AR696" s="6">
        <v>90</v>
      </c>
      <c r="BQ696" s="6" t="s">
        <v>354</v>
      </c>
    </row>
    <row r="697" spans="1:69" x14ac:dyDescent="0.2">
      <c r="A697" s="91">
        <v>727</v>
      </c>
      <c r="B697" s="232" t="s">
        <v>2061</v>
      </c>
      <c r="C697" s="232" t="s">
        <v>2062</v>
      </c>
      <c r="D697" s="232" t="s">
        <v>2050</v>
      </c>
      <c r="E697" s="3" t="s">
        <v>1986</v>
      </c>
      <c r="F697" s="26" t="s">
        <v>103</v>
      </c>
      <c r="G697" s="26" t="s">
        <v>56</v>
      </c>
      <c r="H697" s="26" t="s">
        <v>57</v>
      </c>
      <c r="J697" s="22">
        <v>0.5</v>
      </c>
      <c r="L697" s="28" t="s">
        <v>58</v>
      </c>
      <c r="M697" s="22" t="s">
        <v>59</v>
      </c>
      <c r="N697" s="22">
        <v>0</v>
      </c>
      <c r="O697" s="22" t="s">
        <v>60</v>
      </c>
      <c r="P697" s="22" t="s">
        <v>79</v>
      </c>
      <c r="R697" s="23" t="s">
        <v>1992</v>
      </c>
      <c r="T697" s="23">
        <v>150</v>
      </c>
      <c r="V697" s="25" t="s">
        <v>62</v>
      </c>
      <c r="W697" s="65" t="s">
        <v>1988</v>
      </c>
      <c r="X697" s="106">
        <v>3</v>
      </c>
      <c r="Y697" s="25" t="s">
        <v>2060</v>
      </c>
      <c r="Z697" s="83" t="s">
        <v>63</v>
      </c>
      <c r="AA697" s="6">
        <v>10</v>
      </c>
      <c r="AB697" s="6">
        <v>2</v>
      </c>
      <c r="AD697" s="5" t="s">
        <v>80</v>
      </c>
      <c r="AI697" s="5">
        <v>21</v>
      </c>
      <c r="AJ697" s="5">
        <v>28</v>
      </c>
      <c r="AL697" s="6" t="s">
        <v>81</v>
      </c>
      <c r="AQ697" s="6">
        <v>52</v>
      </c>
      <c r="AR697" s="6">
        <v>82</v>
      </c>
      <c r="BQ697" s="6" t="s">
        <v>354</v>
      </c>
    </row>
    <row r="698" spans="1:69" x14ac:dyDescent="0.2">
      <c r="A698" s="91">
        <v>728</v>
      </c>
      <c r="B698" s="232" t="s">
        <v>2063</v>
      </c>
      <c r="C698" s="232" t="s">
        <v>2064</v>
      </c>
      <c r="D698" s="232" t="s">
        <v>2065</v>
      </c>
      <c r="E698" s="3" t="s">
        <v>2066</v>
      </c>
      <c r="F698" s="26" t="s">
        <v>103</v>
      </c>
      <c r="G698" s="26" t="s">
        <v>76</v>
      </c>
      <c r="H698" s="26" t="s">
        <v>168</v>
      </c>
      <c r="J698" s="22">
        <v>0.25</v>
      </c>
      <c r="L698" s="28" t="s">
        <v>58</v>
      </c>
      <c r="M698" s="22" t="s">
        <v>78</v>
      </c>
      <c r="N698" s="22">
        <v>0</v>
      </c>
      <c r="O698" s="22" t="s">
        <v>60</v>
      </c>
      <c r="P698" s="22" t="s">
        <v>79</v>
      </c>
      <c r="S698" s="24">
        <v>0</v>
      </c>
      <c r="U698" s="23" t="s">
        <v>2067</v>
      </c>
      <c r="V698" s="25" t="s">
        <v>62</v>
      </c>
      <c r="W698" s="65">
        <v>9</v>
      </c>
      <c r="X698" s="106">
        <v>6</v>
      </c>
      <c r="Z698" s="83" t="s">
        <v>63</v>
      </c>
      <c r="AA698" s="6">
        <v>1</v>
      </c>
      <c r="AB698" s="6">
        <v>0</v>
      </c>
      <c r="BQ698" s="6" t="s">
        <v>121</v>
      </c>
    </row>
    <row r="699" spans="1:69" x14ac:dyDescent="0.2">
      <c r="A699" s="91">
        <v>729</v>
      </c>
      <c r="B699" s="232" t="s">
        <v>2063</v>
      </c>
      <c r="C699" s="232" t="s">
        <v>2064</v>
      </c>
      <c r="D699" s="232" t="s">
        <v>2068</v>
      </c>
      <c r="E699" s="3" t="s">
        <v>2066</v>
      </c>
      <c r="F699" s="26" t="s">
        <v>103</v>
      </c>
      <c r="G699" s="26" t="s">
        <v>76</v>
      </c>
      <c r="H699" s="26" t="s">
        <v>168</v>
      </c>
      <c r="J699" s="22">
        <v>0.25</v>
      </c>
      <c r="L699" s="28" t="s">
        <v>58</v>
      </c>
      <c r="M699" s="22" t="s">
        <v>78</v>
      </c>
      <c r="N699" s="22">
        <v>0</v>
      </c>
      <c r="O699" s="22" t="s">
        <v>60</v>
      </c>
      <c r="P699" s="22" t="s">
        <v>79</v>
      </c>
      <c r="S699" s="24">
        <v>0</v>
      </c>
      <c r="U699" s="23" t="s">
        <v>2067</v>
      </c>
      <c r="V699" s="25" t="s">
        <v>62</v>
      </c>
      <c r="W699" s="65">
        <v>9</v>
      </c>
      <c r="X699" s="106">
        <v>6</v>
      </c>
      <c r="Z699" s="83" t="s">
        <v>63</v>
      </c>
      <c r="AA699" s="6">
        <v>1</v>
      </c>
      <c r="AB699" s="6">
        <v>0</v>
      </c>
      <c r="BQ699" s="6" t="s">
        <v>121</v>
      </c>
    </row>
    <row r="700" spans="1:69" x14ac:dyDescent="0.2">
      <c r="A700" s="91">
        <v>730</v>
      </c>
      <c r="B700" s="232" t="s">
        <v>2063</v>
      </c>
      <c r="C700" s="232" t="s">
        <v>2064</v>
      </c>
      <c r="D700" s="232" t="s">
        <v>2069</v>
      </c>
      <c r="E700" s="3" t="s">
        <v>2066</v>
      </c>
      <c r="F700" s="26" t="s">
        <v>103</v>
      </c>
      <c r="G700" s="26" t="s">
        <v>76</v>
      </c>
      <c r="H700" s="26" t="s">
        <v>157</v>
      </c>
      <c r="J700" s="22">
        <v>4</v>
      </c>
      <c r="L700" s="28" t="s">
        <v>58</v>
      </c>
      <c r="M700" s="22" t="s">
        <v>78</v>
      </c>
      <c r="N700" s="22">
        <v>0</v>
      </c>
      <c r="O700" s="22" t="s">
        <v>60</v>
      </c>
      <c r="P700" s="22" t="s">
        <v>79</v>
      </c>
      <c r="S700" s="24">
        <v>0</v>
      </c>
      <c r="U700" s="23" t="s">
        <v>2067</v>
      </c>
      <c r="V700" s="25" t="s">
        <v>62</v>
      </c>
      <c r="W700" s="65">
        <v>9</v>
      </c>
      <c r="X700" s="106">
        <v>6</v>
      </c>
      <c r="Z700" s="83" t="s">
        <v>63</v>
      </c>
      <c r="AA700" s="6">
        <v>1</v>
      </c>
      <c r="AB700" s="6">
        <v>0</v>
      </c>
      <c r="BQ700" s="6" t="s">
        <v>121</v>
      </c>
    </row>
    <row r="701" spans="1:69" x14ac:dyDescent="0.2">
      <c r="A701" s="91">
        <v>731</v>
      </c>
      <c r="B701" s="232" t="s">
        <v>2063</v>
      </c>
      <c r="C701" s="232" t="s">
        <v>2064</v>
      </c>
      <c r="D701" s="232" t="s">
        <v>2070</v>
      </c>
      <c r="E701" s="3" t="s">
        <v>2066</v>
      </c>
      <c r="F701" s="26" t="s">
        <v>103</v>
      </c>
      <c r="G701" s="26" t="s">
        <v>76</v>
      </c>
      <c r="H701" s="26" t="s">
        <v>157</v>
      </c>
      <c r="J701" s="22">
        <v>4</v>
      </c>
      <c r="L701" s="28" t="s">
        <v>58</v>
      </c>
      <c r="M701" s="22" t="s">
        <v>78</v>
      </c>
      <c r="N701" s="22">
        <v>0</v>
      </c>
      <c r="O701" s="22" t="s">
        <v>60</v>
      </c>
      <c r="P701" s="22" t="s">
        <v>79</v>
      </c>
      <c r="S701" s="24">
        <v>0</v>
      </c>
      <c r="U701" s="23" t="s">
        <v>2067</v>
      </c>
      <c r="V701" s="25" t="s">
        <v>62</v>
      </c>
      <c r="W701" s="65">
        <v>9</v>
      </c>
      <c r="X701" s="106">
        <v>6</v>
      </c>
      <c r="Z701" s="83" t="s">
        <v>63</v>
      </c>
      <c r="AA701" s="6">
        <v>1</v>
      </c>
      <c r="AB701" s="6">
        <v>0</v>
      </c>
      <c r="BQ701" s="6" t="s">
        <v>121</v>
      </c>
    </row>
    <row r="702" spans="1:69" x14ac:dyDescent="0.2">
      <c r="A702" s="91">
        <v>732</v>
      </c>
      <c r="B702" s="232" t="s">
        <v>2063</v>
      </c>
      <c r="C702" s="232" t="s">
        <v>2064</v>
      </c>
      <c r="D702" s="232" t="s">
        <v>2071</v>
      </c>
      <c r="E702" s="3" t="s">
        <v>2066</v>
      </c>
      <c r="F702" s="26" t="s">
        <v>103</v>
      </c>
      <c r="G702" s="26" t="s">
        <v>76</v>
      </c>
      <c r="H702" s="26" t="s">
        <v>157</v>
      </c>
      <c r="J702" s="22">
        <v>4</v>
      </c>
      <c r="L702" s="28" t="s">
        <v>58</v>
      </c>
      <c r="M702" s="22" t="s">
        <v>78</v>
      </c>
      <c r="N702" s="22">
        <v>0</v>
      </c>
      <c r="O702" s="22" t="s">
        <v>60</v>
      </c>
      <c r="P702" s="22" t="s">
        <v>79</v>
      </c>
      <c r="S702" s="24">
        <v>0</v>
      </c>
      <c r="U702" s="23" t="s">
        <v>2067</v>
      </c>
      <c r="V702" s="25" t="s">
        <v>62</v>
      </c>
      <c r="W702" s="65">
        <v>9</v>
      </c>
      <c r="X702" s="106">
        <v>6</v>
      </c>
      <c r="Z702" s="83" t="s">
        <v>63</v>
      </c>
      <c r="AA702" s="6">
        <v>1</v>
      </c>
      <c r="AB702" s="6">
        <v>0</v>
      </c>
      <c r="BQ702" s="6" t="s">
        <v>121</v>
      </c>
    </row>
    <row r="703" spans="1:69" x14ac:dyDescent="0.2">
      <c r="A703" s="91">
        <v>733</v>
      </c>
      <c r="B703" s="232" t="s">
        <v>2072</v>
      </c>
      <c r="C703" s="232" t="s">
        <v>2073</v>
      </c>
      <c r="D703" s="232" t="s">
        <v>2074</v>
      </c>
      <c r="E703" s="3" t="s">
        <v>2066</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2" t="s">
        <v>2075</v>
      </c>
      <c r="C704" s="232" t="s">
        <v>2076</v>
      </c>
      <c r="D704" s="232" t="s">
        <v>2077</v>
      </c>
      <c r="E704" s="3" t="s">
        <v>2066</v>
      </c>
      <c r="F704" s="26" t="s">
        <v>103</v>
      </c>
      <c r="G704" s="26" t="s">
        <v>56</v>
      </c>
      <c r="H704" s="26" t="s">
        <v>57</v>
      </c>
      <c r="J704" s="22">
        <v>1</v>
      </c>
      <c r="L704" s="28" t="s">
        <v>58</v>
      </c>
      <c r="M704" s="22" t="s">
        <v>59</v>
      </c>
      <c r="N704" s="22">
        <v>0</v>
      </c>
      <c r="O704" s="22" t="s">
        <v>60</v>
      </c>
      <c r="P704" s="22" t="s">
        <v>79</v>
      </c>
      <c r="R704" s="23" t="s">
        <v>2078</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x14ac:dyDescent="0.2">
      <c r="A705" s="91">
        <v>735</v>
      </c>
      <c r="B705" s="232" t="s">
        <v>2079</v>
      </c>
      <c r="C705" s="232" t="s">
        <v>2080</v>
      </c>
      <c r="D705" s="232" t="s">
        <v>2081</v>
      </c>
      <c r="E705" s="3" t="s">
        <v>2066</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x14ac:dyDescent="0.2">
      <c r="A706" s="91">
        <v>736</v>
      </c>
      <c r="B706" s="232" t="s">
        <v>2082</v>
      </c>
      <c r="C706" s="232" t="s">
        <v>2083</v>
      </c>
      <c r="D706" s="232" t="s">
        <v>2084</v>
      </c>
      <c r="E706" s="3" t="s">
        <v>2066</v>
      </c>
      <c r="F706" s="26" t="s">
        <v>103</v>
      </c>
      <c r="G706" s="26" t="s">
        <v>56</v>
      </c>
      <c r="H706" s="26" t="s">
        <v>66</v>
      </c>
      <c r="J706" s="22">
        <v>1</v>
      </c>
      <c r="L706" s="28" t="s">
        <v>58</v>
      </c>
      <c r="M706" s="22" t="s">
        <v>59</v>
      </c>
      <c r="N706" s="22">
        <v>0</v>
      </c>
      <c r="O706" s="22" t="s">
        <v>60</v>
      </c>
      <c r="P706" s="22" t="s">
        <v>79</v>
      </c>
      <c r="T706" s="23">
        <v>240</v>
      </c>
      <c r="V706" s="25" t="s">
        <v>62</v>
      </c>
      <c r="W706" s="65" t="s">
        <v>1988</v>
      </c>
      <c r="X706" s="106">
        <v>3</v>
      </c>
      <c r="Y706" s="25" t="s">
        <v>2085</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x14ac:dyDescent="0.2">
      <c r="A707" s="91">
        <v>737</v>
      </c>
      <c r="B707" s="232" t="s">
        <v>2086</v>
      </c>
      <c r="C707" s="232" t="s">
        <v>2087</v>
      </c>
      <c r="D707" s="232" t="s">
        <v>2084</v>
      </c>
      <c r="E707" s="3" t="s">
        <v>2066</v>
      </c>
      <c r="F707" s="26" t="s">
        <v>103</v>
      </c>
      <c r="G707" s="26" t="s">
        <v>56</v>
      </c>
      <c r="H707" s="26" t="s">
        <v>57</v>
      </c>
      <c r="J707" s="22">
        <v>1</v>
      </c>
      <c r="L707" s="28" t="s">
        <v>58</v>
      </c>
      <c r="M707" s="22" t="s">
        <v>59</v>
      </c>
      <c r="N707" s="22">
        <v>0</v>
      </c>
      <c r="O707" s="22" t="s">
        <v>60</v>
      </c>
      <c r="P707" s="22" t="s">
        <v>79</v>
      </c>
      <c r="T707" s="23" t="s">
        <v>1987</v>
      </c>
      <c r="V707" s="25" t="s">
        <v>62</v>
      </c>
      <c r="W707" s="65">
        <v>2</v>
      </c>
      <c r="X707" s="106">
        <v>3</v>
      </c>
      <c r="Y707" s="25" t="s">
        <v>2085</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x14ac:dyDescent="0.2">
      <c r="A708" s="91">
        <v>738</v>
      </c>
      <c r="B708" s="232" t="s">
        <v>2088</v>
      </c>
      <c r="C708" s="232" t="s">
        <v>2089</v>
      </c>
      <c r="D708" s="232" t="s">
        <v>2090</v>
      </c>
      <c r="E708" s="3" t="s">
        <v>2066</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2091</v>
      </c>
      <c r="Z708" s="83" t="s">
        <v>63</v>
      </c>
      <c r="AA708" s="6">
        <v>11</v>
      </c>
      <c r="AB708" s="6">
        <v>11</v>
      </c>
      <c r="AD708" s="5" t="s">
        <v>80</v>
      </c>
      <c r="AI708" s="5">
        <v>18</v>
      </c>
      <c r="AJ708" s="5">
        <v>37</v>
      </c>
      <c r="BQ708" s="6" t="s">
        <v>121</v>
      </c>
    </row>
    <row r="709" spans="1:69" x14ac:dyDescent="0.2">
      <c r="A709" s="91">
        <v>739</v>
      </c>
      <c r="B709" s="232" t="s">
        <v>2092</v>
      </c>
      <c r="C709" s="232" t="s">
        <v>2093</v>
      </c>
      <c r="D709" s="232" t="s">
        <v>2094</v>
      </c>
      <c r="E709" s="3" t="s">
        <v>2066</v>
      </c>
      <c r="F709" s="26" t="s">
        <v>103</v>
      </c>
      <c r="G709" s="26" t="s">
        <v>56</v>
      </c>
      <c r="H709" s="26" t="s">
        <v>66</v>
      </c>
      <c r="J709" s="22">
        <v>1</v>
      </c>
      <c r="L709" s="28" t="s">
        <v>58</v>
      </c>
      <c r="M709" s="22" t="s">
        <v>59</v>
      </c>
      <c r="N709" s="22">
        <v>0</v>
      </c>
      <c r="O709" s="22" t="s">
        <v>60</v>
      </c>
      <c r="P709" s="22" t="s">
        <v>79</v>
      </c>
      <c r="U709" s="23" t="s">
        <v>2005</v>
      </c>
      <c r="V709" s="25" t="s">
        <v>62</v>
      </c>
      <c r="W709" s="65">
        <v>1.5</v>
      </c>
      <c r="X709" s="106">
        <v>3</v>
      </c>
      <c r="Y709" s="25" t="s">
        <v>2095</v>
      </c>
      <c r="Z709" s="83" t="s">
        <v>63</v>
      </c>
      <c r="AA709" s="6">
        <v>7</v>
      </c>
      <c r="AB709" s="6">
        <v>0</v>
      </c>
      <c r="AD709" s="5" t="s">
        <v>80</v>
      </c>
      <c r="AI709" s="5">
        <v>21</v>
      </c>
      <c r="AJ709" s="5">
        <v>44</v>
      </c>
      <c r="BQ709" s="6" t="s">
        <v>121</v>
      </c>
    </row>
    <row r="710" spans="1:69" x14ac:dyDescent="0.2">
      <c r="A710" s="91">
        <v>740</v>
      </c>
      <c r="B710" s="232" t="s">
        <v>2006</v>
      </c>
      <c r="C710" s="232" t="s">
        <v>2096</v>
      </c>
      <c r="D710" s="232" t="s">
        <v>1991</v>
      </c>
      <c r="E710" s="3" t="s">
        <v>2066</v>
      </c>
      <c r="F710" s="26" t="s">
        <v>103</v>
      </c>
      <c r="G710" s="26" t="s">
        <v>56</v>
      </c>
      <c r="H710" s="26" t="s">
        <v>66</v>
      </c>
      <c r="J710" s="22">
        <v>1</v>
      </c>
      <c r="L710" s="28" t="s">
        <v>58</v>
      </c>
      <c r="M710" s="22" t="s">
        <v>59</v>
      </c>
      <c r="N710" s="22">
        <v>0</v>
      </c>
      <c r="O710" s="22" t="s">
        <v>60</v>
      </c>
      <c r="P710" s="22" t="s">
        <v>79</v>
      </c>
      <c r="V710" s="25" t="s">
        <v>62</v>
      </c>
      <c r="W710" s="65">
        <v>1</v>
      </c>
      <c r="X710" s="106">
        <v>3.5</v>
      </c>
      <c r="Y710" s="25" t="s">
        <v>2091</v>
      </c>
      <c r="Z710" s="83" t="s">
        <v>63</v>
      </c>
      <c r="AA710" s="6">
        <v>8</v>
      </c>
      <c r="AB710" s="6">
        <v>1</v>
      </c>
      <c r="AD710" s="5" t="s">
        <v>80</v>
      </c>
      <c r="AI710" s="5">
        <v>21</v>
      </c>
      <c r="AJ710" s="5">
        <v>44</v>
      </c>
      <c r="BQ710" s="6" t="s">
        <v>121</v>
      </c>
    </row>
    <row r="711" spans="1:69" x14ac:dyDescent="0.2">
      <c r="A711" s="91">
        <v>741</v>
      </c>
      <c r="B711" s="232" t="s">
        <v>2097</v>
      </c>
      <c r="C711" s="232" t="s">
        <v>2098</v>
      </c>
      <c r="D711" s="232" t="s">
        <v>2099</v>
      </c>
      <c r="E711" s="3" t="s">
        <v>2066</v>
      </c>
      <c r="F711" s="26" t="s">
        <v>103</v>
      </c>
      <c r="G711" s="26" t="s">
        <v>56</v>
      </c>
      <c r="H711" s="26" t="s">
        <v>57</v>
      </c>
      <c r="J711" s="22">
        <v>1</v>
      </c>
      <c r="L711" s="28" t="s">
        <v>58</v>
      </c>
      <c r="M711" s="22" t="s">
        <v>59</v>
      </c>
      <c r="N711" s="22">
        <v>0</v>
      </c>
      <c r="O711" s="22" t="s">
        <v>60</v>
      </c>
      <c r="P711" s="22" t="s">
        <v>79</v>
      </c>
      <c r="V711" s="25" t="s">
        <v>62</v>
      </c>
      <c r="W711" s="65" t="s">
        <v>1988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x14ac:dyDescent="0.2">
      <c r="A712" s="91">
        <v>742</v>
      </c>
      <c r="B712" s="232" t="s">
        <v>2100</v>
      </c>
      <c r="C712" s="232" t="s">
        <v>2101</v>
      </c>
      <c r="D712" s="232" t="s">
        <v>2102</v>
      </c>
      <c r="E712" s="3" t="s">
        <v>2066</v>
      </c>
      <c r="F712" s="26" t="s">
        <v>103</v>
      </c>
      <c r="G712" s="26" t="s">
        <v>56</v>
      </c>
      <c r="H712" s="26" t="s">
        <v>57</v>
      </c>
      <c r="J712" s="22">
        <v>1</v>
      </c>
      <c r="L712" s="28" t="s">
        <v>58</v>
      </c>
      <c r="M712" s="22" t="s">
        <v>59</v>
      </c>
      <c r="N712" s="22">
        <v>0</v>
      </c>
      <c r="O712" s="22" t="s">
        <v>60</v>
      </c>
      <c r="P712" s="22" t="s">
        <v>79</v>
      </c>
      <c r="T712" s="23">
        <v>250</v>
      </c>
      <c r="U712" s="23" t="s">
        <v>2103</v>
      </c>
      <c r="V712" s="25" t="s">
        <v>62</v>
      </c>
      <c r="W712" s="65">
        <v>1.5</v>
      </c>
      <c r="X712" s="106">
        <v>3</v>
      </c>
      <c r="Y712" s="25" t="s">
        <v>2085</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x14ac:dyDescent="0.2">
      <c r="A713" s="91">
        <v>743</v>
      </c>
      <c r="B713" s="232" t="s">
        <v>2104</v>
      </c>
      <c r="C713" s="232" t="s">
        <v>2105</v>
      </c>
      <c r="D713" s="232" t="s">
        <v>2106</v>
      </c>
      <c r="E713" s="3" t="s">
        <v>2066</v>
      </c>
      <c r="F713" s="26" t="s">
        <v>103</v>
      </c>
      <c r="G713" s="26" t="s">
        <v>56</v>
      </c>
      <c r="H713" s="26" t="s">
        <v>57</v>
      </c>
      <c r="J713" s="22">
        <v>1</v>
      </c>
      <c r="L713" s="28" t="s">
        <v>58</v>
      </c>
      <c r="M713" s="22" t="s">
        <v>59</v>
      </c>
      <c r="N713" s="22">
        <v>0</v>
      </c>
      <c r="O713" s="22" t="s">
        <v>60</v>
      </c>
      <c r="P713" s="22" t="s">
        <v>79</v>
      </c>
      <c r="T713" s="23">
        <v>120</v>
      </c>
      <c r="V713" s="25" t="s">
        <v>62</v>
      </c>
      <c r="W713" s="65" t="s">
        <v>1988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x14ac:dyDescent="0.2">
      <c r="A714" s="91">
        <v>744</v>
      </c>
      <c r="B714" s="232" t="s">
        <v>2107</v>
      </c>
      <c r="C714" s="232" t="s">
        <v>2108</v>
      </c>
      <c r="D714" s="232" t="s">
        <v>2109</v>
      </c>
      <c r="E714" s="3" t="s">
        <v>2066</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745</v>
      </c>
      <c r="B715" s="232" t="s">
        <v>2107</v>
      </c>
      <c r="C715" s="232" t="s">
        <v>2108</v>
      </c>
      <c r="D715" s="232" t="s">
        <v>2110</v>
      </c>
      <c r="E715" s="3" t="s">
        <v>2066</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2" t="s">
        <v>2107</v>
      </c>
      <c r="C716" s="232" t="s">
        <v>2108</v>
      </c>
      <c r="D716" s="232" t="s">
        <v>2111</v>
      </c>
      <c r="E716" s="3" t="s">
        <v>2066</v>
      </c>
      <c r="F716" s="26" t="s">
        <v>103</v>
      </c>
      <c r="G716" s="26" t="s">
        <v>56</v>
      </c>
      <c r="H716" s="26" t="s">
        <v>535</v>
      </c>
      <c r="J716" s="22">
        <v>1.5760000000000001</v>
      </c>
      <c r="L716" s="28" t="s">
        <v>58</v>
      </c>
      <c r="M716" s="22" t="s">
        <v>78</v>
      </c>
      <c r="N716" s="22" t="s">
        <v>2112</v>
      </c>
      <c r="O716" s="22" t="s">
        <v>953</v>
      </c>
      <c r="P716" s="22" t="s">
        <v>79</v>
      </c>
      <c r="S716" s="24" t="s">
        <v>2113</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x14ac:dyDescent="0.2">
      <c r="A717" s="91">
        <v>747</v>
      </c>
      <c r="B717" s="232" t="s">
        <v>2114</v>
      </c>
      <c r="C717" s="232" t="s">
        <v>2115</v>
      </c>
      <c r="D717" s="232" t="s">
        <v>2116</v>
      </c>
      <c r="E717" s="3" t="s">
        <v>2066</v>
      </c>
      <c r="F717" s="26" t="s">
        <v>103</v>
      </c>
      <c r="G717" s="26" t="s">
        <v>56</v>
      </c>
      <c r="H717" s="26" t="s">
        <v>57</v>
      </c>
      <c r="J717" s="22">
        <v>0.5</v>
      </c>
      <c r="L717" s="28" t="s">
        <v>58</v>
      </c>
      <c r="M717" s="22" t="s">
        <v>78</v>
      </c>
      <c r="N717" s="22">
        <v>0</v>
      </c>
      <c r="O717" s="22" t="s">
        <v>60</v>
      </c>
      <c r="P717" s="22" t="s">
        <v>79</v>
      </c>
      <c r="S717" s="24">
        <v>1</v>
      </c>
      <c r="U717" s="23" t="s">
        <v>2117</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2118</v>
      </c>
    </row>
    <row r="718" spans="1:69" x14ac:dyDescent="0.2">
      <c r="A718" s="91">
        <v>748</v>
      </c>
      <c r="B718" s="232" t="s">
        <v>2114</v>
      </c>
      <c r="C718" s="232" t="s">
        <v>2115</v>
      </c>
      <c r="D718" s="232" t="s">
        <v>2119</v>
      </c>
      <c r="E718" s="3" t="s">
        <v>2066</v>
      </c>
      <c r="F718" s="26" t="s">
        <v>103</v>
      </c>
      <c r="G718" s="26" t="s">
        <v>56</v>
      </c>
      <c r="H718" s="26" t="s">
        <v>66</v>
      </c>
      <c r="J718" s="22">
        <v>0.5</v>
      </c>
      <c r="L718" s="28" t="s">
        <v>58</v>
      </c>
      <c r="M718" s="22" t="s">
        <v>59</v>
      </c>
      <c r="N718" s="22">
        <v>0</v>
      </c>
      <c r="O718" s="22" t="s">
        <v>60</v>
      </c>
      <c r="P718" s="22" t="s">
        <v>79</v>
      </c>
      <c r="R718" s="23" t="s">
        <v>2078</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2118</v>
      </c>
    </row>
    <row r="719" spans="1:69" x14ac:dyDescent="0.2">
      <c r="A719" s="91">
        <v>749</v>
      </c>
      <c r="B719" s="232" t="s">
        <v>2120</v>
      </c>
      <c r="C719" s="232" t="s">
        <v>2121</v>
      </c>
      <c r="D719" s="232" t="s">
        <v>2122</v>
      </c>
      <c r="E719" s="3" t="s">
        <v>2066</v>
      </c>
      <c r="F719" s="26" t="s">
        <v>103</v>
      </c>
      <c r="G719" s="26" t="s">
        <v>56</v>
      </c>
      <c r="H719" s="26" t="s">
        <v>57</v>
      </c>
      <c r="J719" s="22">
        <v>1</v>
      </c>
      <c r="L719" s="28" t="s">
        <v>58</v>
      </c>
      <c r="M719" s="22" t="s">
        <v>59</v>
      </c>
      <c r="N719" s="22">
        <v>0</v>
      </c>
      <c r="O719" s="22" t="s">
        <v>60</v>
      </c>
      <c r="P719" s="22" t="s">
        <v>79</v>
      </c>
      <c r="R719" s="23" t="s">
        <v>2123</v>
      </c>
      <c r="V719" s="25" t="s">
        <v>62</v>
      </c>
      <c r="W719" s="65" t="s">
        <v>1988</v>
      </c>
      <c r="X719" s="106">
        <v>4</v>
      </c>
      <c r="Z719" s="83" t="s">
        <v>63</v>
      </c>
      <c r="AA719" s="6">
        <v>9</v>
      </c>
      <c r="AD719" s="5" t="s">
        <v>80</v>
      </c>
      <c r="AI719" s="5">
        <v>22</v>
      </c>
      <c r="AJ719" s="5">
        <v>55</v>
      </c>
      <c r="BQ719" s="6" t="s">
        <v>195</v>
      </c>
    </row>
    <row r="720" spans="1:69" x14ac:dyDescent="0.2">
      <c r="A720" s="91">
        <v>750</v>
      </c>
      <c r="B720" s="232" t="s">
        <v>2124</v>
      </c>
      <c r="C720" s="232" t="s">
        <v>2125</v>
      </c>
      <c r="D720" s="232" t="s">
        <v>2126</v>
      </c>
      <c r="E720" s="3" t="s">
        <v>2066</v>
      </c>
      <c r="F720" s="26" t="s">
        <v>103</v>
      </c>
      <c r="G720" s="26" t="s">
        <v>56</v>
      </c>
      <c r="H720" s="26" t="s">
        <v>57</v>
      </c>
      <c r="J720" s="22">
        <v>0.5</v>
      </c>
      <c r="L720" s="28" t="s">
        <v>58</v>
      </c>
      <c r="M720" s="22" t="s">
        <v>59</v>
      </c>
      <c r="N720" s="22">
        <v>0</v>
      </c>
      <c r="O720" s="22" t="s">
        <v>60</v>
      </c>
      <c r="P720" s="22" t="s">
        <v>79</v>
      </c>
      <c r="R720" s="23" t="s">
        <v>2078</v>
      </c>
      <c r="T720" s="23">
        <v>60</v>
      </c>
      <c r="V720" s="25" t="s">
        <v>62</v>
      </c>
      <c r="W720" s="65" t="s">
        <v>1988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2" t="s">
        <v>2124</v>
      </c>
      <c r="C721" s="232" t="s">
        <v>2125</v>
      </c>
      <c r="D721" s="232" t="s">
        <v>2127</v>
      </c>
      <c r="E721" s="3" t="s">
        <v>2066</v>
      </c>
      <c r="F721" s="26" t="s">
        <v>103</v>
      </c>
      <c r="G721" s="26" t="s">
        <v>56</v>
      </c>
      <c r="H721" s="26" t="s">
        <v>57</v>
      </c>
      <c r="J721" s="22">
        <v>2</v>
      </c>
      <c r="L721" s="28" t="s">
        <v>58</v>
      </c>
      <c r="M721" s="22" t="s">
        <v>59</v>
      </c>
      <c r="N721" s="22">
        <v>0</v>
      </c>
      <c r="O721" s="22" t="s">
        <v>60</v>
      </c>
      <c r="P721" s="22" t="s">
        <v>79</v>
      </c>
      <c r="R721" s="23" t="s">
        <v>2078</v>
      </c>
      <c r="T721" s="23">
        <v>60</v>
      </c>
      <c r="V721" s="25" t="s">
        <v>62</v>
      </c>
      <c r="W721" s="65" t="s">
        <v>1988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x14ac:dyDescent="0.2">
      <c r="A722" s="91">
        <v>752</v>
      </c>
      <c r="B722" s="232" t="s">
        <v>2128</v>
      </c>
      <c r="C722" s="232" t="s">
        <v>2129</v>
      </c>
      <c r="D722" s="232" t="s">
        <v>2022</v>
      </c>
      <c r="E722" s="3" t="s">
        <v>2066</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x14ac:dyDescent="0.2">
      <c r="A723" s="91">
        <v>753</v>
      </c>
      <c r="B723" s="232" t="s">
        <v>2128</v>
      </c>
      <c r="C723" s="232" t="s">
        <v>2129</v>
      </c>
      <c r="D723" s="232" t="s">
        <v>2024</v>
      </c>
      <c r="E723" s="3" t="s">
        <v>2066</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2" t="s">
        <v>2130</v>
      </c>
      <c r="C724" s="232" t="s">
        <v>2131</v>
      </c>
      <c r="D724" s="232" t="s">
        <v>1985</v>
      </c>
      <c r="E724" s="3" t="s">
        <v>2066</v>
      </c>
      <c r="F724" s="26" t="s">
        <v>103</v>
      </c>
      <c r="G724" s="26" t="s">
        <v>56</v>
      </c>
      <c r="H724" s="26" t="s">
        <v>57</v>
      </c>
      <c r="J724" s="22">
        <v>1</v>
      </c>
      <c r="L724" s="28" t="s">
        <v>58</v>
      </c>
      <c r="M724" s="22" t="s">
        <v>59</v>
      </c>
      <c r="N724" s="22">
        <v>0</v>
      </c>
      <c r="O724" s="22" t="s">
        <v>60</v>
      </c>
      <c r="P724" s="22" t="s">
        <v>79</v>
      </c>
      <c r="R724" s="23" t="s">
        <v>2132</v>
      </c>
      <c r="V724" s="25" t="s">
        <v>62</v>
      </c>
      <c r="W724" s="65" t="s">
        <v>1988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1884</v>
      </c>
    </row>
    <row r="725" spans="1:69" x14ac:dyDescent="0.2">
      <c r="A725" s="91">
        <v>755</v>
      </c>
      <c r="B725" s="232" t="s">
        <v>2133</v>
      </c>
      <c r="C725" s="232" t="s">
        <v>2134</v>
      </c>
      <c r="D725" s="232" t="s">
        <v>2066</v>
      </c>
      <c r="E725" s="3" t="s">
        <v>2066</v>
      </c>
      <c r="F725" s="26" t="s">
        <v>103</v>
      </c>
      <c r="G725" s="26" t="s">
        <v>56</v>
      </c>
      <c r="H725" s="26" t="s">
        <v>57</v>
      </c>
      <c r="J725" s="22">
        <v>1</v>
      </c>
      <c r="L725" s="28" t="s">
        <v>58</v>
      </c>
      <c r="M725" s="22" t="s">
        <v>78</v>
      </c>
      <c r="N725" s="22">
        <v>0</v>
      </c>
      <c r="O725" s="22" t="s">
        <v>60</v>
      </c>
      <c r="P725" s="22" t="s">
        <v>79</v>
      </c>
      <c r="S725" s="24">
        <v>30</v>
      </c>
      <c r="U725" s="23" t="s">
        <v>2135</v>
      </c>
      <c r="V725" s="25" t="s">
        <v>62</v>
      </c>
      <c r="W725" s="65">
        <v>2</v>
      </c>
      <c r="X725" s="106">
        <v>3</v>
      </c>
      <c r="Y725" s="25" t="s">
        <v>2136</v>
      </c>
      <c r="Z725" s="83" t="s">
        <v>63</v>
      </c>
      <c r="AA725" s="6">
        <v>9</v>
      </c>
      <c r="AB725" s="6">
        <v>0</v>
      </c>
      <c r="AC725" s="5">
        <v>29</v>
      </c>
      <c r="AD725" s="5" t="s">
        <v>80</v>
      </c>
      <c r="AE725" s="5" t="s">
        <v>116</v>
      </c>
      <c r="AI725" s="5">
        <v>20</v>
      </c>
      <c r="AJ725" s="5">
        <v>40</v>
      </c>
      <c r="AK725" s="6">
        <v>80</v>
      </c>
      <c r="AL725" s="6" t="s">
        <v>81</v>
      </c>
      <c r="AM725" s="6" t="s">
        <v>116</v>
      </c>
      <c r="BQ725" s="6" t="s">
        <v>2118</v>
      </c>
    </row>
    <row r="726" spans="1:69" x14ac:dyDescent="0.2">
      <c r="A726" s="91">
        <v>756</v>
      </c>
      <c r="B726" s="232" t="s">
        <v>2137</v>
      </c>
      <c r="C726" s="232" t="s">
        <v>2138</v>
      </c>
      <c r="D726" s="232" t="s">
        <v>2139</v>
      </c>
      <c r="E726" s="125" t="s">
        <v>2066</v>
      </c>
      <c r="F726" s="26" t="s">
        <v>71</v>
      </c>
      <c r="G726" s="26" t="s">
        <v>56</v>
      </c>
      <c r="H726" s="26" t="s">
        <v>1979</v>
      </c>
      <c r="J726" s="22">
        <v>2</v>
      </c>
      <c r="L726" s="28" t="s">
        <v>58</v>
      </c>
      <c r="M726" s="22" t="s">
        <v>59</v>
      </c>
      <c r="N726" s="22">
        <v>0</v>
      </c>
      <c r="O726" s="22" t="s">
        <v>60</v>
      </c>
      <c r="P726" s="22" t="s">
        <v>79</v>
      </c>
      <c r="Q726" s="23" t="s">
        <v>2139</v>
      </c>
      <c r="Z726" s="83" t="s">
        <v>63</v>
      </c>
      <c r="AA726" s="6">
        <v>6</v>
      </c>
      <c r="AB726" s="6">
        <v>0</v>
      </c>
      <c r="BQ726" s="6" t="s">
        <v>121</v>
      </c>
    </row>
    <row r="727" spans="1:69" x14ac:dyDescent="0.2">
      <c r="A727" s="91">
        <v>757</v>
      </c>
      <c r="B727" s="232" t="s">
        <v>2038</v>
      </c>
      <c r="C727" s="232" t="s">
        <v>2039</v>
      </c>
      <c r="D727" s="232" t="s">
        <v>2140</v>
      </c>
      <c r="E727" s="3" t="s">
        <v>1986</v>
      </c>
      <c r="F727" s="26" t="s">
        <v>103</v>
      </c>
      <c r="G727" s="26" t="s">
        <v>56</v>
      </c>
      <c r="H727" s="26" t="s">
        <v>57</v>
      </c>
      <c r="J727" s="22">
        <v>0.5</v>
      </c>
      <c r="L727" s="28" t="s">
        <v>58</v>
      </c>
      <c r="M727" s="22" t="s">
        <v>59</v>
      </c>
      <c r="N727" s="22">
        <v>64</v>
      </c>
      <c r="O727" s="22" t="s">
        <v>60</v>
      </c>
      <c r="P727" s="22" t="s">
        <v>79</v>
      </c>
      <c r="R727" s="23" t="s">
        <v>1992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row r="728" spans="1:69" x14ac:dyDescent="0.2">
      <c r="A728" s="91">
        <v>758</v>
      </c>
      <c r="B728" s="232" t="s">
        <v>2142</v>
      </c>
      <c r="C728" s="232" t="s">
        <v>2143</v>
      </c>
      <c r="D728" s="232" t="s">
        <v>2144</v>
      </c>
      <c r="E728" s="3" t="s">
        <v>339</v>
      </c>
      <c r="F728" s="26" t="s">
        <v>103</v>
      </c>
      <c r="G728" s="26" t="s">
        <v>56</v>
      </c>
      <c r="H728" s="26" t="s">
        <v>57</v>
      </c>
      <c r="J728" s="22">
        <v>0.05</v>
      </c>
      <c r="L728" s="28" t="s">
        <v>107</v>
      </c>
      <c r="M728" s="22" t="s">
        <v>78</v>
      </c>
      <c r="N728" s="22">
        <v>0</v>
      </c>
      <c r="O728" s="22" t="s">
        <v>60</v>
      </c>
      <c r="P728" s="22" t="s">
        <v>79</v>
      </c>
      <c r="Q728" s="23" t="s">
        <v>339</v>
      </c>
      <c r="Z728" s="83" t="s">
        <v>63</v>
      </c>
      <c r="AA728" s="6">
        <v>10</v>
      </c>
      <c r="AC728" s="5">
        <v>45</v>
      </c>
      <c r="AD728" s="5" t="s">
        <v>80</v>
      </c>
      <c r="AE728" s="5" t="s">
        <v>116</v>
      </c>
      <c r="AF728" s="5">
        <v>13</v>
      </c>
      <c r="AG728" s="5" t="s">
        <v>80</v>
      </c>
      <c r="AH728" s="5" t="s">
        <v>117</v>
      </c>
      <c r="AI728" s="5">
        <v>24</v>
      </c>
      <c r="AJ728" s="5">
        <v>66</v>
      </c>
      <c r="AK728" s="6">
        <v>59</v>
      </c>
      <c r="AL728" s="6" t="s">
        <v>81</v>
      </c>
      <c r="AM728" s="6" t="s">
        <v>116</v>
      </c>
      <c r="AN728" s="6">
        <v>14</v>
      </c>
      <c r="AO728" s="6" t="s">
        <v>81</v>
      </c>
      <c r="AP728" s="6" t="s">
        <v>117</v>
      </c>
      <c r="AQ728" s="6">
        <v>34</v>
      </c>
      <c r="AR728" s="6">
        <v>84</v>
      </c>
      <c r="BQ728" s="6" t="s">
        <v>184</v>
      </c>
    </row>
    <row r="729" spans="1:69" x14ac:dyDescent="0.2">
      <c r="A729" s="91">
        <v>759</v>
      </c>
      <c r="B729" s="232" t="s">
        <v>2142</v>
      </c>
      <c r="C729" s="232" t="s">
        <v>2143</v>
      </c>
      <c r="D729" s="232" t="s">
        <v>2145</v>
      </c>
      <c r="E729" s="3" t="s">
        <v>339</v>
      </c>
      <c r="F729" s="26" t="s">
        <v>103</v>
      </c>
      <c r="G729" s="26" t="s">
        <v>56</v>
      </c>
      <c r="H729" s="26" t="s">
        <v>57</v>
      </c>
      <c r="J729" s="22">
        <v>0.05</v>
      </c>
      <c r="L729" s="28" t="s">
        <v>107</v>
      </c>
      <c r="M729" s="22" t="s">
        <v>78</v>
      </c>
      <c r="N729" s="22">
        <v>0</v>
      </c>
      <c r="O729" s="22" t="s">
        <v>60</v>
      </c>
      <c r="P729" s="22" t="s">
        <v>79</v>
      </c>
      <c r="Q729" s="23" t="s">
        <v>339</v>
      </c>
      <c r="Z729" s="83" t="s">
        <v>63</v>
      </c>
      <c r="AA729" s="6">
        <v>11</v>
      </c>
      <c r="AC729" s="5">
        <v>56</v>
      </c>
      <c r="AD729" s="5" t="s">
        <v>80</v>
      </c>
      <c r="AE729" s="5" t="s">
        <v>116</v>
      </c>
      <c r="AF729" s="5">
        <v>13</v>
      </c>
      <c r="AG729" s="5" t="s">
        <v>80</v>
      </c>
      <c r="AH729" s="5" t="s">
        <v>117</v>
      </c>
      <c r="AI729" s="5">
        <v>39</v>
      </c>
      <c r="AJ729" s="5">
        <v>69</v>
      </c>
      <c r="AK729" s="6">
        <v>60</v>
      </c>
      <c r="AL729" s="6" t="s">
        <v>81</v>
      </c>
      <c r="AM729" s="6" t="s">
        <v>116</v>
      </c>
      <c r="AN729" s="6">
        <v>9</v>
      </c>
      <c r="AO729" s="6" t="s">
        <v>81</v>
      </c>
      <c r="AP729" s="6" t="s">
        <v>117</v>
      </c>
      <c r="AQ729" s="6">
        <v>43</v>
      </c>
      <c r="AR729" s="6">
        <v>73</v>
      </c>
      <c r="BQ729" s="6" t="s">
        <v>184</v>
      </c>
    </row>
    <row r="730" spans="1:69" x14ac:dyDescent="0.2">
      <c r="A730" s="91">
        <v>760</v>
      </c>
      <c r="B730" s="232" t="s">
        <v>2146</v>
      </c>
      <c r="C730" s="232" t="s">
        <v>2147</v>
      </c>
      <c r="D730" s="232" t="s">
        <v>2148</v>
      </c>
      <c r="E730" s="3" t="s">
        <v>339</v>
      </c>
      <c r="F730" s="26" t="s">
        <v>103</v>
      </c>
      <c r="G730" s="26" t="s">
        <v>56</v>
      </c>
      <c r="H730" s="26" t="s">
        <v>535</v>
      </c>
      <c r="J730" s="22">
        <v>1</v>
      </c>
      <c r="L730" s="28" t="s">
        <v>58</v>
      </c>
      <c r="M730" s="22" t="s">
        <v>78</v>
      </c>
      <c r="N730" s="22">
        <v>0</v>
      </c>
      <c r="O730" s="22" t="s">
        <v>60</v>
      </c>
      <c r="P730" s="22" t="s">
        <v>79</v>
      </c>
      <c r="Q730" s="23" t="s">
        <v>339</v>
      </c>
      <c r="S730" s="24" t="s">
        <v>2149</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761</v>
      </c>
      <c r="B731" s="232" t="s">
        <v>2146</v>
      </c>
      <c r="C731" s="232" t="s">
        <v>2147</v>
      </c>
      <c r="D731" s="232" t="s">
        <v>2150</v>
      </c>
      <c r="E731" s="3" t="s">
        <v>339</v>
      </c>
      <c r="F731" s="26" t="s">
        <v>103</v>
      </c>
      <c r="G731" s="26" t="s">
        <v>56</v>
      </c>
      <c r="H731" s="26" t="s">
        <v>535</v>
      </c>
      <c r="J731" s="22">
        <v>1</v>
      </c>
      <c r="L731" s="28" t="s">
        <v>58</v>
      </c>
      <c r="M731" s="22" t="s">
        <v>78</v>
      </c>
      <c r="N731" s="22">
        <v>0</v>
      </c>
      <c r="O731" s="22" t="s">
        <v>60</v>
      </c>
      <c r="P731" s="22" t="s">
        <v>79</v>
      </c>
      <c r="Q731" s="23" t="s">
        <v>339</v>
      </c>
      <c r="S731" s="24" t="s">
        <v>2149</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762</v>
      </c>
      <c r="B732" s="232" t="s">
        <v>2146</v>
      </c>
      <c r="C732" s="232" t="s">
        <v>2147</v>
      </c>
      <c r="D732" s="232" t="s">
        <v>2151</v>
      </c>
      <c r="E732" s="3" t="s">
        <v>339</v>
      </c>
      <c r="F732" s="26" t="s">
        <v>103</v>
      </c>
      <c r="G732" s="26" t="s">
        <v>56</v>
      </c>
      <c r="H732" s="26" t="s">
        <v>535</v>
      </c>
      <c r="J732" s="22">
        <v>0.5</v>
      </c>
      <c r="L732" s="28" t="s">
        <v>58</v>
      </c>
      <c r="M732" s="22" t="s">
        <v>78</v>
      </c>
      <c r="N732" s="22">
        <v>0</v>
      </c>
      <c r="O732" s="22" t="s">
        <v>60</v>
      </c>
      <c r="P732" s="22" t="s">
        <v>79</v>
      </c>
      <c r="Q732" s="23" t="s">
        <v>339</v>
      </c>
      <c r="S732" s="24" t="s">
        <v>2149</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763</v>
      </c>
      <c r="B733" s="232" t="s">
        <v>2146</v>
      </c>
      <c r="C733" s="232" t="s">
        <v>2147</v>
      </c>
      <c r="D733" s="232" t="s">
        <v>2152</v>
      </c>
      <c r="E733" s="3" t="s">
        <v>339</v>
      </c>
      <c r="F733" s="26" t="s">
        <v>103</v>
      </c>
      <c r="G733" s="26" t="s">
        <v>56</v>
      </c>
      <c r="H733" s="26" t="s">
        <v>535</v>
      </c>
      <c r="J733" s="22">
        <v>1</v>
      </c>
      <c r="L733" s="28" t="s">
        <v>58</v>
      </c>
      <c r="M733" s="22" t="s">
        <v>78</v>
      </c>
      <c r="N733" s="22">
        <v>0</v>
      </c>
      <c r="O733" s="22" t="s">
        <v>60</v>
      </c>
      <c r="P733" s="22" t="s">
        <v>79</v>
      </c>
      <c r="Q733" s="23" t="s">
        <v>339</v>
      </c>
      <c r="S733" s="24" t="s">
        <v>2149</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764</v>
      </c>
      <c r="B734" s="232" t="s">
        <v>2146</v>
      </c>
      <c r="C734" s="232" t="s">
        <v>2147</v>
      </c>
      <c r="D734" s="232" t="s">
        <v>2153</v>
      </c>
      <c r="E734" s="3" t="s">
        <v>339</v>
      </c>
      <c r="F734" s="26" t="s">
        <v>103</v>
      </c>
      <c r="G734" s="26" t="s">
        <v>56</v>
      </c>
      <c r="H734" s="26" t="s">
        <v>540</v>
      </c>
      <c r="J734" s="22">
        <v>1</v>
      </c>
      <c r="L734" s="28" t="s">
        <v>58</v>
      </c>
      <c r="M734" s="22" t="s">
        <v>78</v>
      </c>
      <c r="N734" s="22">
        <v>0</v>
      </c>
      <c r="O734" s="22" t="s">
        <v>60</v>
      </c>
      <c r="P734" s="22" t="s">
        <v>79</v>
      </c>
      <c r="Q734" s="23" t="s">
        <v>339</v>
      </c>
      <c r="S734" s="24" t="s">
        <v>2149</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765</v>
      </c>
      <c r="B735" s="232" t="s">
        <v>2146</v>
      </c>
      <c r="C735" s="232" t="s">
        <v>2147</v>
      </c>
      <c r="D735" s="232" t="s">
        <v>2154</v>
      </c>
      <c r="E735" s="3" t="s">
        <v>339</v>
      </c>
      <c r="F735" s="26" t="s">
        <v>103</v>
      </c>
      <c r="G735" s="26" t="s">
        <v>56</v>
      </c>
      <c r="H735" s="26" t="s">
        <v>540</v>
      </c>
      <c r="J735" s="22">
        <v>1</v>
      </c>
      <c r="L735" s="28" t="s">
        <v>58</v>
      </c>
      <c r="M735" s="22" t="s">
        <v>78</v>
      </c>
      <c r="N735" s="22">
        <v>0</v>
      </c>
      <c r="O735" s="22" t="s">
        <v>60</v>
      </c>
      <c r="P735" s="22" t="s">
        <v>79</v>
      </c>
      <c r="Q735" s="23" t="s">
        <v>339</v>
      </c>
      <c r="S735" s="24" t="s">
        <v>2149</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766</v>
      </c>
      <c r="B736" s="232" t="s">
        <v>2146</v>
      </c>
      <c r="C736" s="232" t="s">
        <v>2147</v>
      </c>
      <c r="D736" s="232" t="s">
        <v>2155</v>
      </c>
      <c r="E736" s="3" t="s">
        <v>339</v>
      </c>
      <c r="F736" s="26" t="s">
        <v>103</v>
      </c>
      <c r="G736" s="26" t="s">
        <v>56</v>
      </c>
      <c r="H736" s="26" t="s">
        <v>540</v>
      </c>
      <c r="J736" s="22">
        <v>0.5</v>
      </c>
      <c r="L736" s="28" t="s">
        <v>58</v>
      </c>
      <c r="M736" s="22" t="s">
        <v>78</v>
      </c>
      <c r="N736" s="22">
        <v>0</v>
      </c>
      <c r="O736" s="22" t="s">
        <v>60</v>
      </c>
      <c r="P736" s="22" t="s">
        <v>79</v>
      </c>
      <c r="Q736" s="23" t="s">
        <v>339</v>
      </c>
      <c r="S736" s="24" t="s">
        <v>2149</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44" x14ac:dyDescent="0.2">
      <c r="A737" s="91">
        <v>767</v>
      </c>
      <c r="B737" s="232" t="s">
        <v>2146</v>
      </c>
      <c r="C737" s="232" t="s">
        <v>2147</v>
      </c>
      <c r="D737" s="232" t="s">
        <v>2156</v>
      </c>
      <c r="E737" s="3" t="s">
        <v>339</v>
      </c>
      <c r="F737" s="26" t="s">
        <v>103</v>
      </c>
      <c r="G737" s="26" t="s">
        <v>56</v>
      </c>
      <c r="H737" s="26" t="s">
        <v>540</v>
      </c>
      <c r="J737" s="22">
        <v>1</v>
      </c>
      <c r="L737" s="28" t="s">
        <v>58</v>
      </c>
      <c r="M737" s="22" t="s">
        <v>78</v>
      </c>
      <c r="N737" s="22">
        <v>0</v>
      </c>
      <c r="O737" s="22" t="s">
        <v>60</v>
      </c>
      <c r="P737" s="22" t="s">
        <v>79</v>
      </c>
      <c r="Q737" s="23" t="s">
        <v>339</v>
      </c>
      <c r="S737" s="24" t="s">
        <v>2149</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row>
    <row r="738" spans="1:44" x14ac:dyDescent="0.2">
      <c r="A738" s="91">
        <v>768</v>
      </c>
      <c r="B738" s="232" t="s">
        <v>2146</v>
      </c>
      <c r="C738" s="232" t="s">
        <v>2147</v>
      </c>
      <c r="D738" s="232" t="s">
        <v>2157</v>
      </c>
      <c r="E738" s="3" t="s">
        <v>339</v>
      </c>
      <c r="F738" s="26" t="s">
        <v>103</v>
      </c>
      <c r="G738" s="26" t="s">
        <v>56</v>
      </c>
      <c r="H738" s="26" t="s">
        <v>1351</v>
      </c>
      <c r="I738" s="26" t="s">
        <v>2158</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row>
    <row r="739" spans="1:44" x14ac:dyDescent="0.2">
      <c r="A739" s="91">
        <v>769</v>
      </c>
      <c r="B739" s="232" t="s">
        <v>2146</v>
      </c>
      <c r="C739" s="232" t="s">
        <v>2147</v>
      </c>
      <c r="D739" s="232" t="s">
        <v>2159</v>
      </c>
      <c r="E739" s="3" t="s">
        <v>339</v>
      </c>
      <c r="F739" s="26" t="s">
        <v>103</v>
      </c>
      <c r="G739" s="26" t="s">
        <v>56</v>
      </c>
      <c r="H739" s="26" t="s">
        <v>1351</v>
      </c>
      <c r="I739" s="26" t="s">
        <v>2158</v>
      </c>
      <c r="J739" s="22">
        <v>4</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row>
    <row r="740" spans="1:44" x14ac:dyDescent="0.2">
      <c r="A740" s="91">
        <v>770</v>
      </c>
      <c r="B740" s="232" t="s">
        <v>2146</v>
      </c>
      <c r="C740" s="232" t="s">
        <v>2147</v>
      </c>
      <c r="D740" s="232" t="s">
        <v>2160</v>
      </c>
      <c r="E740" s="3" t="s">
        <v>339</v>
      </c>
      <c r="F740" s="26" t="s">
        <v>103</v>
      </c>
      <c r="G740" s="26" t="s">
        <v>56</v>
      </c>
      <c r="H740" s="26" t="s">
        <v>1351</v>
      </c>
      <c r="I740" s="26" t="s">
        <v>2158</v>
      </c>
      <c r="J740" s="22">
        <v>1</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row>
    <row r="741" spans="1:44" x14ac:dyDescent="0.2">
      <c r="A741" s="91">
        <v>771</v>
      </c>
      <c r="B741" s="232" t="s">
        <v>2146</v>
      </c>
      <c r="C741" s="232" t="s">
        <v>2147</v>
      </c>
      <c r="D741" s="232" t="s">
        <v>2161</v>
      </c>
      <c r="E741" s="3" t="s">
        <v>339</v>
      </c>
      <c r="F741" s="26" t="s">
        <v>103</v>
      </c>
      <c r="G741" s="26" t="s">
        <v>56</v>
      </c>
      <c r="H741" s="26" t="s">
        <v>1351</v>
      </c>
      <c r="I741" s="26" t="s">
        <v>2158</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row>
    <row r="742" spans="1:44" x14ac:dyDescent="0.2">
      <c r="A742" s="91">
        <v>772</v>
      </c>
      <c r="B742" s="232" t="s">
        <v>2146</v>
      </c>
      <c r="C742" s="232" t="s">
        <v>2147</v>
      </c>
      <c r="D742" s="232" t="s">
        <v>2162</v>
      </c>
      <c r="E742" s="3" t="s">
        <v>339</v>
      </c>
      <c r="F742" s="26" t="s">
        <v>103</v>
      </c>
      <c r="G742" s="26" t="s">
        <v>56</v>
      </c>
      <c r="H742" s="26" t="s">
        <v>1352</v>
      </c>
      <c r="I742" s="26" t="s">
        <v>2158</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row>
    <row r="743" spans="1:44" x14ac:dyDescent="0.2">
      <c r="A743" s="91">
        <v>773</v>
      </c>
      <c r="B743" s="232" t="s">
        <v>2146</v>
      </c>
      <c r="C743" s="232" t="s">
        <v>2147</v>
      </c>
      <c r="D743" s="232" t="s">
        <v>2163</v>
      </c>
      <c r="E743" s="3" t="s">
        <v>339</v>
      </c>
      <c r="F743" s="26" t="s">
        <v>103</v>
      </c>
      <c r="G743" s="26" t="s">
        <v>56</v>
      </c>
      <c r="H743" s="26" t="s">
        <v>1352</v>
      </c>
      <c r="I743" s="26" t="s">
        <v>2158</v>
      </c>
      <c r="J743" s="22">
        <v>4</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row>
    <row r="744" spans="1:44" x14ac:dyDescent="0.2">
      <c r="A744" s="91">
        <v>774</v>
      </c>
      <c r="B744" s="232" t="s">
        <v>2146</v>
      </c>
      <c r="C744" s="232" t="s">
        <v>2147</v>
      </c>
      <c r="D744" s="232" t="s">
        <v>2164</v>
      </c>
      <c r="E744" s="3" t="s">
        <v>339</v>
      </c>
      <c r="F744" s="26" t="s">
        <v>103</v>
      </c>
      <c r="G744" s="26" t="s">
        <v>56</v>
      </c>
      <c r="H744" s="26" t="s">
        <v>1352</v>
      </c>
      <c r="I744" s="26" t="s">
        <v>2158</v>
      </c>
      <c r="J744" s="22">
        <v>1</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row>
    <row r="745" spans="1:44" x14ac:dyDescent="0.2">
      <c r="A745" s="91">
        <v>775</v>
      </c>
      <c r="B745" s="232" t="s">
        <v>2146</v>
      </c>
      <c r="C745" s="232" t="s">
        <v>2147</v>
      </c>
      <c r="D745" s="232" t="s">
        <v>2165</v>
      </c>
      <c r="E745" s="3" t="s">
        <v>339</v>
      </c>
      <c r="F745" s="26" t="s">
        <v>103</v>
      </c>
      <c r="G745" s="26" t="s">
        <v>56</v>
      </c>
      <c r="H745" s="26" t="s">
        <v>1352</v>
      </c>
      <c r="I745" s="26" t="s">
        <v>2158</v>
      </c>
      <c r="J745" s="22">
        <v>4</v>
      </c>
      <c r="L745" s="28" t="s">
        <v>58</v>
      </c>
      <c r="M745" s="22" t="s">
        <v>59</v>
      </c>
      <c r="N745" s="22">
        <v>0</v>
      </c>
      <c r="O745" s="22" t="s">
        <v>60</v>
      </c>
      <c r="P745" s="22" t="s">
        <v>79</v>
      </c>
      <c r="Q745" s="23" t="s">
        <v>339</v>
      </c>
      <c r="R745" s="23" t="s">
        <v>265</v>
      </c>
      <c r="T745" s="23">
        <v>125</v>
      </c>
      <c r="Z745" s="83" t="s">
        <v>63</v>
      </c>
      <c r="AA745" s="6">
        <v>6</v>
      </c>
      <c r="AB745" s="6">
        <v>3</v>
      </c>
      <c r="AC745" s="5">
        <v>28</v>
      </c>
      <c r="AD745" s="5" t="s">
        <v>80</v>
      </c>
      <c r="AE745" s="5" t="s">
        <v>116</v>
      </c>
      <c r="AF745" s="5">
        <v>6</v>
      </c>
      <c r="AG745" s="5" t="s">
        <v>80</v>
      </c>
      <c r="AH745" s="5" t="s">
        <v>117</v>
      </c>
      <c r="AI745" s="5">
        <v>21</v>
      </c>
      <c r="AJ745" s="5">
        <v>33</v>
      </c>
      <c r="AK745" s="6">
        <v>79</v>
      </c>
      <c r="AL745" s="6" t="s">
        <v>81</v>
      </c>
      <c r="AM745" s="6" t="s">
        <v>116</v>
      </c>
      <c r="AN745" s="6">
        <v>17</v>
      </c>
      <c r="AO745" s="6" t="s">
        <v>81</v>
      </c>
      <c r="AP745" s="6" t="s">
        <v>117</v>
      </c>
      <c r="AQ745" s="6">
        <v>63</v>
      </c>
      <c r="AR745" s="6">
        <v>106</v>
      </c>
    </row>
  </sheetData>
  <autoFilter ref="A2:BT660"/>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 ref="C661" r:id="rId560"/>
    <hyperlink ref="C662" r:id="rId561"/>
    <hyperlink ref="C663" r:id="rId562"/>
    <hyperlink ref="C664" r:id="rId563"/>
    <hyperlink ref="C665" r:id="rId564"/>
    <hyperlink ref="C667" r:id="rId565"/>
    <hyperlink ref="C668" r:id="rId566"/>
  </hyperlinks>
  <pageMargins left="0.7" right="0.7" top="0.75" bottom="0.75" header="0.3" footer="0.3"/>
  <pageSetup paperSize="9" orientation="portrait" r:id="rId567"/>
  <legacyDrawing r:id="rId568"/>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98"/>
  <sheetViews>
    <sheetView zoomScale="90" zoomScaleNormal="90" workbookViewId="0">
      <pane xSplit="5" ySplit="1" topLeftCell="F459" activePane="bottomRight" state="frozen"/>
      <selection pane="topRight" activeCell="F1" sqref="F1"/>
      <selection pane="bottomLeft" activeCell="A2" sqref="A2"/>
      <selection pane="bottomRight" activeCell="D486" sqref="A1:AE498"/>
    </sheetView>
  </sheetViews>
  <sheetFormatPr baseColWidth="10" defaultColWidth="11" defaultRowHeight="14.25" x14ac:dyDescent="0.2"/>
  <cols>
    <col min="1" max="1" width="4.875" bestFit="1" customWidth="1"/>
    <col min="2" max="2" width="16.375" style="239" customWidth="1"/>
    <col min="3" max="3" width="40.25" style="239" customWidth="1"/>
    <col min="4" max="4" width="38" style="239"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8" t="s">
        <v>12</v>
      </c>
      <c r="C1" s="238" t="s">
        <v>13</v>
      </c>
      <c r="D1" s="238"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1" t="str">
        <f>IF(AND(A2&lt;&gt;"",ISNUMBER(A2)),VLOOKUP(A2,Studies!A:BR,2,FALSE),"")</f>
        <v>Barbhaiya 1993</v>
      </c>
      <c r="C2" s="231" t="str">
        <f>IF(AND(A2&lt;&gt;"",ISNUMBER(A2)),VLOOKUP(A2,Studies!A:BR,3,FALSE),"")</f>
        <v>https://www.ncbi.nlm.nih.gov/pubmed/7911763</v>
      </c>
      <c r="D2" s="231"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1" t="str">
        <f>IF(AND(A3&lt;&gt;"",ISNUMBER(A3)),VLOOKUP(A3,Studies!A:BR,2,FALSE),"")</f>
        <v>Barbhaiya 1993</v>
      </c>
      <c r="C3" s="231" t="str">
        <f>IF(AND(A3&lt;&gt;"",ISNUMBER(A3)),VLOOKUP(A3,Studies!A:BR,3,FALSE),"")</f>
        <v>https://www.ncbi.nlm.nih.gov/pubmed/7911763</v>
      </c>
      <c r="D3" s="231"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1" t="str">
        <f>IF(AND(A4&lt;&gt;"",ISNUMBER(A4)),VLOOKUP(A4,Studies!A:BR,2,FALSE),"")</f>
        <v>Barbhaiya 1993</v>
      </c>
      <c r="C4" s="231" t="str">
        <f>IF(AND(A4&lt;&gt;"",ISNUMBER(A4)),VLOOKUP(A4,Studies!A:BR,3,FALSE),"")</f>
        <v>https://www.ncbi.nlm.nih.gov/pubmed/7911763</v>
      </c>
      <c r="D4" s="231"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1" t="str">
        <f>IF(AND(A5&lt;&gt;"",ISNUMBER(A5)),VLOOKUP(A5,Studies!A:BR,2,FALSE),"")</f>
        <v>Barbhaiya 1993</v>
      </c>
      <c r="C5" s="231" t="str">
        <f>IF(AND(A5&lt;&gt;"",ISNUMBER(A5)),VLOOKUP(A5,Studies!A:BR,3,FALSE),"")</f>
        <v>https://www.ncbi.nlm.nih.gov/pubmed/7911763</v>
      </c>
      <c r="D5" s="231"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1" t="str">
        <f>IF(AND(A6&lt;&gt;"",ISNUMBER(A6)),VLOOKUP(A6,Studies!A:BR,2,FALSE),"")</f>
        <v>Barbhaiya 1993</v>
      </c>
      <c r="C6" s="231" t="str">
        <f>IF(AND(A6&lt;&gt;"",ISNUMBER(A6)),VLOOKUP(A6,Studies!A:BR,3,FALSE),"")</f>
        <v>https://www.ncbi.nlm.nih.gov/pubmed/7911763</v>
      </c>
      <c r="D6" s="231"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1" t="str">
        <f>IF(AND(A7&lt;&gt;"",ISNUMBER(A7)),VLOOKUP(A7,Studies!A:BR,2,FALSE),"")</f>
        <v>Barbhaiya 1993</v>
      </c>
      <c r="C7" s="231" t="str">
        <f>IF(AND(A7&lt;&gt;"",ISNUMBER(A7)),VLOOKUP(A7,Studies!A:BR,3,FALSE),"")</f>
        <v>https://www.ncbi.nlm.nih.gov/pubmed/7911763</v>
      </c>
      <c r="D7" s="231"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1" t="str">
        <f>IF(AND(A8&lt;&gt;"",ISNUMBER(A8)),VLOOKUP(A8,Studies!A:BR,2,FALSE),"")</f>
        <v>Barbhaiya 1993</v>
      </c>
      <c r="C8" s="231" t="str">
        <f>IF(AND(A8&lt;&gt;"",ISNUMBER(A8)),VLOOKUP(A8,Studies!A:BR,3,FALSE),"")</f>
        <v>https://www.ncbi.nlm.nih.gov/pubmed/7911763</v>
      </c>
      <c r="D8" s="231"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1" t="str">
        <f>IF(AND(A9&lt;&gt;"",ISNUMBER(A9)),VLOOKUP(A9,Studies!A:BR,2,FALSE),"")</f>
        <v>Barbhaiya 1993</v>
      </c>
      <c r="C9" s="231" t="str">
        <f>IF(AND(A9&lt;&gt;"",ISNUMBER(A9)),VLOOKUP(A9,Studies!A:BR,3,FALSE),"")</f>
        <v>https://www.ncbi.nlm.nih.gov/pubmed/7911763</v>
      </c>
      <c r="D9" s="231"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1" t="str">
        <f>IF(AND(A10&lt;&gt;"",ISNUMBER(A10)),VLOOKUP(A10,Studies!A:BR,2,FALSE),"")</f>
        <v>Barbhaiya 1993</v>
      </c>
      <c r="C10" s="231" t="str">
        <f>IF(AND(A10&lt;&gt;"",ISNUMBER(A10)),VLOOKUP(A10,Studies!A:BR,3,FALSE),"")</f>
        <v>https://www.ncbi.nlm.nih.gov/pubmed/7911763</v>
      </c>
      <c r="D10" s="231"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1" t="str">
        <f>IF(AND(A11&lt;&gt;"",ISNUMBER(A11)),VLOOKUP(A11,Studies!A:BR,2,FALSE),"")</f>
        <v>Barbhaiya 1993</v>
      </c>
      <c r="C11" s="231" t="str">
        <f>IF(AND(A11&lt;&gt;"",ISNUMBER(A11)),VLOOKUP(A11,Studies!A:BR,3,FALSE),"")</f>
        <v>https://www.ncbi.nlm.nih.gov/pubmed/7911763</v>
      </c>
      <c r="D11" s="231"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1" t="str">
        <f>IF(AND(A12&lt;&gt;"",ISNUMBER(A12)),VLOOKUP(A12,Studies!A:BR,2,FALSE),"")</f>
        <v>Barbhaiya 1993</v>
      </c>
      <c r="C12" s="231" t="str">
        <f>IF(AND(A12&lt;&gt;"",ISNUMBER(A12)),VLOOKUP(A12,Studies!A:BR,3,FALSE),"")</f>
        <v>https://www.ncbi.nlm.nih.gov/pubmed/7911763</v>
      </c>
      <c r="D12" s="231"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1" t="str">
        <f>IF(AND(A13&lt;&gt;"",ISNUMBER(A13)),VLOOKUP(A13,Studies!A:BR,2,FALSE),"")</f>
        <v>Barbhaiya 1993</v>
      </c>
      <c r="C13" s="231" t="str">
        <f>IF(AND(A13&lt;&gt;"",ISNUMBER(A13)),VLOOKUP(A13,Studies!A:BR,3,FALSE),"")</f>
        <v>https://www.ncbi.nlm.nih.gov/pubmed/7911763</v>
      </c>
      <c r="D13" s="231"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1" t="str">
        <f>IF(AND(A14&lt;&gt;"",ISNUMBER(A14)),VLOOKUP(A14,Studies!A:BR,2,FALSE),"")</f>
        <v>Barbhaiya 1993</v>
      </c>
      <c r="C14" s="231" t="str">
        <f>IF(AND(A14&lt;&gt;"",ISNUMBER(A14)),VLOOKUP(A14,Studies!A:BR,3,FALSE),"")</f>
        <v>https://www.ncbi.nlm.nih.gov/pubmed/7911763</v>
      </c>
      <c r="D14" s="231"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1" t="str">
        <f>IF(AND(A15&lt;&gt;"",ISNUMBER(A15)),VLOOKUP(A15,Studies!A:BR,2,FALSE),"")</f>
        <v>Barbhaiya 1993</v>
      </c>
      <c r="C15" s="231" t="str">
        <f>IF(AND(A15&lt;&gt;"",ISNUMBER(A15)),VLOOKUP(A15,Studies!A:BR,3,FALSE),"")</f>
        <v>https://www.ncbi.nlm.nih.gov/pubmed/7911763</v>
      </c>
      <c r="D15" s="231"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1" t="str">
        <f>IF(AND(A16&lt;&gt;"",ISNUMBER(A16)),VLOOKUP(A16,Studies!A:BR,2,FALSE),"")</f>
        <v>Barbhaiya 1993</v>
      </c>
      <c r="C16" s="231" t="str">
        <f>IF(AND(A16&lt;&gt;"",ISNUMBER(A16)),VLOOKUP(A16,Studies!A:BR,3,FALSE),"")</f>
        <v>https://www.ncbi.nlm.nih.gov/pubmed/7911763</v>
      </c>
      <c r="D16" s="231"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1" t="str">
        <f>IF(AND(A17&lt;&gt;"",ISNUMBER(A17)),VLOOKUP(A17,Studies!A:BR,2,FALSE),"")</f>
        <v>Barbhaiya 1993</v>
      </c>
      <c r="C17" s="231" t="str">
        <f>IF(AND(A17&lt;&gt;"",ISNUMBER(A17)),VLOOKUP(A17,Studies!A:BR,3,FALSE),"")</f>
        <v>https://www.ncbi.nlm.nih.gov/pubmed/7911763</v>
      </c>
      <c r="D17" s="231"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1" t="str">
        <f>IF(AND(A18&lt;&gt;"",ISNUMBER(A18)),VLOOKUP(A18,Studies!A:BR,2,FALSE),"")</f>
        <v>Barbhaiya 1993</v>
      </c>
      <c r="C18" s="231" t="str">
        <f>IF(AND(A18&lt;&gt;"",ISNUMBER(A18)),VLOOKUP(A18,Studies!A:BR,3,FALSE),"")</f>
        <v>https://www.ncbi.nlm.nih.gov/pubmed/7911763</v>
      </c>
      <c r="D18" s="231"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1" t="str">
        <f>IF(AND(A19&lt;&gt;"",ISNUMBER(A19)),VLOOKUP(A19,Studies!A:BR,2,FALSE),"")</f>
        <v>Barbhaiya 1993</v>
      </c>
      <c r="C19" s="231" t="str">
        <f>IF(AND(A19&lt;&gt;"",ISNUMBER(A19)),VLOOKUP(A19,Studies!A:BR,3,FALSE),"")</f>
        <v>https://www.ncbi.nlm.nih.gov/pubmed/7911763</v>
      </c>
      <c r="D19" s="231"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1" t="str">
        <f>IF(AND(A20&lt;&gt;"",ISNUMBER(A20)),VLOOKUP(A20,Studies!A:BR,2,FALSE),"")</f>
        <v>Dockens 2006</v>
      </c>
      <c r="C20" s="231" t="str">
        <f>IF(AND(A20&lt;&gt;"",ISNUMBER(A20)),VLOOKUP(A20,Studies!A:BR,3,FALSE),"")</f>
        <v>https://www.ncbi.nlm.nih.gov/pubmed/17050795</v>
      </c>
      <c r="D20" s="231"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1" t="str">
        <f>IF(AND(A21&lt;&gt;"",ISNUMBER(A21)),VLOOKUP(A21,Studies!A:BR,2,FALSE),"")</f>
        <v>Dockens 2006</v>
      </c>
      <c r="C21" s="231" t="str">
        <f>IF(AND(A21&lt;&gt;"",ISNUMBER(A21)),VLOOKUP(A21,Studies!A:BR,3,FALSE),"")</f>
        <v>https://www.ncbi.nlm.nih.gov/pubmed/17050795</v>
      </c>
      <c r="D21" s="231"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1" t="str">
        <f>IF(AND(A22&lt;&gt;"",ISNUMBER(A22)),VLOOKUP(A22,Studies!A:BR,2,FALSE),"")</f>
        <v>Dockens 2006</v>
      </c>
      <c r="C22" s="231" t="str">
        <f>IF(AND(A22&lt;&gt;"",ISNUMBER(A22)),VLOOKUP(A22,Studies!A:BR,3,FALSE),"")</f>
        <v>https://www.ncbi.nlm.nih.gov/pubmed/17050795</v>
      </c>
      <c r="D22" s="231"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1" t="str">
        <f>IF(AND(A23&lt;&gt;"",ISNUMBER(A23)),VLOOKUP(A23,Studies!A:BR,2,FALSE),"")</f>
        <v>Dockens 2006</v>
      </c>
      <c r="C23" s="231" t="str">
        <f>IF(AND(A23&lt;&gt;"",ISNUMBER(A23)),VLOOKUP(A23,Studies!A:BR,3,FALSE),"")</f>
        <v>https://www.ncbi.nlm.nih.gov/pubmed/17050795</v>
      </c>
      <c r="D23" s="231"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1" t="str">
        <f>IF(AND(A24&lt;&gt;"",ISNUMBER(A24)),VLOOKUP(A24,Studies!A:BR,2,FALSE),"")</f>
        <v>Dockens 2006</v>
      </c>
      <c r="C24" s="231" t="str">
        <f>IF(AND(A24&lt;&gt;"",ISNUMBER(A24)),VLOOKUP(A24,Studies!A:BR,3,FALSE),"")</f>
        <v>https://www.ncbi.nlm.nih.gov/pubmed/17050795</v>
      </c>
      <c r="D24" s="231"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1" t="str">
        <f>IF(AND(A25&lt;&gt;"",ISNUMBER(A25)),VLOOKUP(A25,Studies!A:BR,2,FALSE),"")</f>
        <v>Edwards 2006</v>
      </c>
      <c r="C25" s="231" t="str">
        <f>IF(AND(A25&lt;&gt;"",ISNUMBER(A25)),VLOOKUP(A25,Studies!A:BR,3,FALSE),"")</f>
        <v>https://www.ncbi.nlm.nih.gov/pubmed/16638734</v>
      </c>
      <c r="D25" s="231"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1" t="str">
        <f>IF(AND(A26&lt;&gt;"",ISNUMBER(A26)),VLOOKUP(A26,Studies!A:BR,2,FALSE),"")</f>
        <v>Gammans 1986</v>
      </c>
      <c r="C26" s="231" t="str">
        <f>IF(AND(A26&lt;&gt;"",ISNUMBER(A26)),VLOOKUP(A26,Studies!A:BR,3,FALSE),"")</f>
        <v>https://www.ncbi.nlm.nih.gov/pubmed/16638734</v>
      </c>
      <c r="D26" s="231"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1" t="str">
        <f>IF(AND(A27&lt;&gt;"",ISNUMBER(A27)),VLOOKUP(A27,Studies!A:BR,2,FALSE),"")</f>
        <v>Gammans 1986</v>
      </c>
      <c r="C27" s="231" t="str">
        <f>IF(AND(A27&lt;&gt;"",ISNUMBER(A27)),VLOOKUP(A27,Studies!A:BR,3,FALSE),"")</f>
        <v>https://www.ncbi.nlm.nih.gov/pubmed/16638734</v>
      </c>
      <c r="D27" s="231"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1" t="str">
        <f>IF(AND(A28&lt;&gt;"",ISNUMBER(A28)),VLOOKUP(A28,Studies!A:BR,2,FALSE),"")</f>
        <v>Gammans 1985</v>
      </c>
      <c r="C28" s="231" t="str">
        <f>IF(AND(A28&lt;&gt;"",ISNUMBER(A28)),VLOOKUP(A28,Studies!A:BR,3,FALSE),"")</f>
        <v>https://www.ncbi.nlm.nih.gov/pubmed/2860931</v>
      </c>
      <c r="D28" s="231"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1" t="str">
        <f>IF(AND(A29&lt;&gt;"",ISNUMBER(A29)),VLOOKUP(A29,Studies!A:BR,2,FALSE),"")</f>
        <v>Gammans 1985</v>
      </c>
      <c r="C29" s="231" t="str">
        <f>IF(AND(A29&lt;&gt;"",ISNUMBER(A29)),VLOOKUP(A29,Studies!A:BR,3,FALSE),"")</f>
        <v>https://www.ncbi.nlm.nih.gov/pubmed/2860931</v>
      </c>
      <c r="D29" s="231"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1" t="str">
        <f>IF(AND(A30&lt;&gt;"",ISNUMBER(A30)),VLOOKUP(A30,Studies!A:BR,2,FALSE),"")</f>
        <v>Gammans 1985</v>
      </c>
      <c r="C30" s="231" t="str">
        <f>IF(AND(A30&lt;&gt;"",ISNUMBER(A30)),VLOOKUP(A30,Studies!A:BR,3,FALSE),"")</f>
        <v>https://www.ncbi.nlm.nih.gov/pubmed/2860931</v>
      </c>
      <c r="D30" s="231"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1" t="str">
        <f>IF(AND(A31&lt;&gt;"",ISNUMBER(A31)),VLOOKUP(A31,Studies!A:BR,2,FALSE),"")</f>
        <v>Hanley 2013</v>
      </c>
      <c r="C31" s="231" t="str">
        <f>IF(AND(A31&lt;&gt;"",ISNUMBER(A31)),VLOOKUP(A31,Studies!A:BR,3,FALSE),"")</f>
        <v>https://www.ncbi.nlm.nih.gov/pubmed/22943633</v>
      </c>
      <c r="D31" s="231"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1" t="str">
        <f>IF(AND(A32&lt;&gt;"",ISNUMBER(A32)),VLOOKUP(A32,Studies!A:BR,2,FALSE),"")</f>
        <v>Hanley 2013</v>
      </c>
      <c r="C32" s="231" t="str">
        <f>IF(AND(A32&lt;&gt;"",ISNUMBER(A32)),VLOOKUP(A32,Studies!A:BR,3,FALSE),"")</f>
        <v>https://www.ncbi.nlm.nih.gov/pubmed/22943633</v>
      </c>
      <c r="D32" s="231"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1" t="str">
        <f>IF(AND(A33&lt;&gt;"",ISNUMBER(A33)),VLOOKUP(A33,Studies!A:BR,2,FALSE),"")</f>
        <v>Kivistö 1997</v>
      </c>
      <c r="C33" s="231" t="str">
        <f>IF(AND(A33&lt;&gt;"",ISNUMBER(A33)),VLOOKUP(A33,Studies!A:BR,3,FALSE),"")</f>
        <v>https://www.ncbi.nlm.nih.gov/pubmed/9333111</v>
      </c>
      <c r="D33" s="231"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1" t="str">
        <f>IF(AND(A34&lt;&gt;"",ISNUMBER(A34)),VLOOKUP(A34,Studies!A:BR,2,FALSE),"")</f>
        <v>Kivistö 1997</v>
      </c>
      <c r="C34" s="231" t="str">
        <f>IF(AND(A34&lt;&gt;"",ISNUMBER(A34)),VLOOKUP(A34,Studies!A:BR,3,FALSE),"")</f>
        <v>https://www.ncbi.nlm.nih.gov/pubmed/9333111</v>
      </c>
      <c r="D34" s="231"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1" t="str">
        <f>IF(AND(A35&lt;&gt;"",ISNUMBER(A35)),VLOOKUP(A35,Studies!A:BR,2,FALSE),"")</f>
        <v>Kivistö 1997</v>
      </c>
      <c r="C35" s="231" t="str">
        <f>IF(AND(A35&lt;&gt;"",ISNUMBER(A35)),VLOOKUP(A35,Studies!A:BR,3,FALSE),"")</f>
        <v>https://www.ncbi.nlm.nih.gov/pubmed/9333111</v>
      </c>
      <c r="D35" s="231"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1" t="str">
        <f>IF(AND(A36&lt;&gt;"",ISNUMBER(A36)),VLOOKUP(A36,Studies!A:BR,2,FALSE),"")</f>
        <v>Lamberg 1998a</v>
      </c>
      <c r="C36" s="231" t="str">
        <f>IF(AND(A36&lt;&gt;"",ISNUMBER(A36)),VLOOKUP(A36,Studies!A:BR,3,FALSE),"")</f>
        <v>https://www.ncbi.nlm.nih.gov/pubmed/9923581</v>
      </c>
      <c r="D36" s="231"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1" t="str">
        <f>IF(AND(A37&lt;&gt;"",ISNUMBER(A37)),VLOOKUP(A37,Studies!A:BR,2,FALSE),"")</f>
        <v>Lamberg 1998a</v>
      </c>
      <c r="C37" s="231" t="str">
        <f>IF(AND(A37&lt;&gt;"",ISNUMBER(A37)),VLOOKUP(A37,Studies!A:BR,3,FALSE),"")</f>
        <v>https://www.ncbi.nlm.nih.gov/pubmed/9923581</v>
      </c>
      <c r="D37" s="231"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1" t="str">
        <f>IF(AND(A38&lt;&gt;"",ISNUMBER(A38)),VLOOKUP(A38,Studies!A:BR,2,FALSE),"")</f>
        <v>Lamberg 1998b</v>
      </c>
      <c r="C38" s="231" t="str">
        <f>IF(AND(A38&lt;&gt;"",ISNUMBER(A38)),VLOOKUP(A38,Studies!A:BR,3,FALSE),"")</f>
        <v>https://www.ncbi.nlm.nih.gov/pubmed/9578186</v>
      </c>
      <c r="D38" s="231"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1" t="str">
        <f>IF(AND(A39&lt;&gt;"",ISNUMBER(A39)),VLOOKUP(A39,Studies!A:BR,2,FALSE),"")</f>
        <v>Lamberg 1998b</v>
      </c>
      <c r="C39" s="231" t="str">
        <f>IF(AND(A39&lt;&gt;"",ISNUMBER(A39)),VLOOKUP(A39,Studies!A:BR,3,FALSE),"")</f>
        <v>https://www.ncbi.nlm.nih.gov/pubmed/9578186</v>
      </c>
      <c r="D39" s="231"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1" t="str">
        <f>IF(AND(A40&lt;&gt;"",ISNUMBER(A40)),VLOOKUP(A40,Studies!A:BR,2,FALSE),"")</f>
        <v>Lamberg 1998c</v>
      </c>
      <c r="C40" s="231" t="str">
        <f>IF(AND(A40&lt;&gt;"",ISNUMBER(A40)),VLOOKUP(A40,Studies!A:BR,3,FALSE),"")</f>
        <v>https://www.ncbi.nlm.nih.gov/pubmed/9663178</v>
      </c>
      <c r="D40" s="231"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1" t="str">
        <f>IF(AND(A41&lt;&gt;"",ISNUMBER(A41)),VLOOKUP(A41,Studies!A:BR,2,FALSE),"")</f>
        <v>Lamberg 1998c</v>
      </c>
      <c r="C41" s="231" t="str">
        <f>IF(AND(A41&lt;&gt;"",ISNUMBER(A41)),VLOOKUP(A41,Studies!A:BR,3,FALSE),"")</f>
        <v>https://www.ncbi.nlm.nih.gov/pubmed/9663178</v>
      </c>
      <c r="D41" s="231"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1" t="str">
        <f>IF(AND(A42&lt;&gt;"",ISNUMBER(A42)),VLOOKUP(A42,Studies!A:BR,2,FALSE),"")</f>
        <v>Lamberg 1998c</v>
      </c>
      <c r="C42" s="231" t="str">
        <f>IF(AND(A42&lt;&gt;"",ISNUMBER(A42)),VLOOKUP(A42,Studies!A:BR,3,FALSE),"")</f>
        <v>https://www.ncbi.nlm.nih.gov/pubmed/9663178</v>
      </c>
      <c r="D42" s="231"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1" t="str">
        <f>IF(AND(A43&lt;&gt;"",ISNUMBER(A43)),VLOOKUP(A43,Studies!A:BR,2,FALSE),"")</f>
        <v>Lamberg 1999</v>
      </c>
      <c r="C43" s="231" t="str">
        <f>IF(AND(A43&lt;&gt;"",ISNUMBER(A43)),VLOOKUP(A43,Studies!A:BR,3,FALSE),"")</f>
        <v>https://www.ncbi.nlm.nih.gov/pubmed/10227067</v>
      </c>
      <c r="D43" s="231"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1" t="str">
        <f>IF(AND(A44&lt;&gt;"",ISNUMBER(A44)),VLOOKUP(A44,Studies!A:BR,2,FALSE),"")</f>
        <v>Lilja 1998</v>
      </c>
      <c r="C44" s="231" t="str">
        <f>IF(AND(A44&lt;&gt;"",ISNUMBER(A44)),VLOOKUP(A44,Studies!A:BR,3,FALSE),"")</f>
        <v>https://www.ncbi.nlm.nih.gov/pubmed/9871430</v>
      </c>
      <c r="D44" s="231"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1" t="str">
        <f>IF(AND(A45&lt;&gt;"",ISNUMBER(A45)),VLOOKUP(A45,Studies!A:BR,2,FALSE),"")</f>
        <v>Lilja 1998</v>
      </c>
      <c r="C45" s="231" t="str">
        <f>IF(AND(A45&lt;&gt;"",ISNUMBER(A45)),VLOOKUP(A45,Studies!A:BR,3,FALSE),"")</f>
        <v>https://www.ncbi.nlm.nih.gov/pubmed/9871430</v>
      </c>
      <c r="D45" s="231"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1" t="str">
        <f>IF(AND(A46&lt;&gt;"",ISNUMBER(A46)),VLOOKUP(A46,Studies!A:BR,2,FALSE),"")</f>
        <v>Edwards 2006</v>
      </c>
      <c r="C46" s="231" t="str">
        <f>IF(AND(A46&lt;&gt;"",ISNUMBER(A46)),VLOOKUP(A46,Studies!A:BR,3,FALSE),"")</f>
        <v>https://www.ncbi.nlm.nih.gov/pubmed/16638734</v>
      </c>
      <c r="D46" s="231"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1" t="str">
        <f>IF(AND(A47&lt;&gt;"",ISNUMBER(A47)),VLOOKUP(A47,Studies!A:BR,2,FALSE),"")</f>
        <v>Edwards 2006</v>
      </c>
      <c r="C47" s="231" t="str">
        <f>IF(AND(A47&lt;&gt;"",ISNUMBER(A47)),VLOOKUP(A47,Studies!A:BR,3,FALSE),"")</f>
        <v>https://www.ncbi.nlm.nih.gov/pubmed/16638734</v>
      </c>
      <c r="D47" s="231"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1" t="str">
        <f>IF(AND(A48&lt;&gt;"",ISNUMBER(A48)),VLOOKUP(A48,Studies!A:BR,2,FALSE),"")</f>
        <v>Edwards 2006</v>
      </c>
      <c r="C48" s="231" t="str">
        <f>IF(AND(A48&lt;&gt;"",ISNUMBER(A48)),VLOOKUP(A48,Studies!A:BR,3,FALSE),"")</f>
        <v>https://www.ncbi.nlm.nih.gov/pubmed/16638734</v>
      </c>
      <c r="D48" s="231"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1" t="str">
        <f>IF(AND(A49&lt;&gt;"",ISNUMBER(A49)),VLOOKUP(A49,Studies!A:BR,2,FALSE),"")</f>
        <v>Edwards 2006</v>
      </c>
      <c r="C49" s="231" t="str">
        <f>IF(AND(A49&lt;&gt;"",ISNUMBER(A49)),VLOOKUP(A49,Studies!A:BR,3,FALSE),"")</f>
        <v>https://www.ncbi.nlm.nih.gov/pubmed/16638734</v>
      </c>
      <c r="D49" s="231"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1" t="str">
        <f>IF(AND(A50&lt;&gt;"",ISNUMBER(A50)),VLOOKUP(A50,Studies!A:BR,2,FALSE),"")</f>
        <v>Edwards 2006</v>
      </c>
      <c r="C50" s="231" t="str">
        <f>IF(AND(A50&lt;&gt;"",ISNUMBER(A50)),VLOOKUP(A50,Studies!A:BR,3,FALSE),"")</f>
        <v>https://www.ncbi.nlm.nih.gov/pubmed/16638734</v>
      </c>
      <c r="D50" s="231"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1" t="str">
        <f>IF(AND(A51&lt;&gt;"",ISNUMBER(A51)),VLOOKUP(A51,Studies!A:BR,2,FALSE),"")</f>
        <v>Edwards 2006</v>
      </c>
      <c r="C51" s="231" t="str">
        <f>IF(AND(A51&lt;&gt;"",ISNUMBER(A51)),VLOOKUP(A51,Studies!A:BR,3,FALSE),"")</f>
        <v>https://www.ncbi.nlm.nih.gov/pubmed/16638734</v>
      </c>
      <c r="D51" s="231"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1" t="str">
        <f>IF(AND(A52&lt;&gt;"",ISNUMBER(A52)),VLOOKUP(A52,Studies!A:BR,2,FALSE),"")</f>
        <v>Edwards 2006</v>
      </c>
      <c r="C52" s="231" t="str">
        <f>IF(AND(A52&lt;&gt;"",ISNUMBER(A52)),VLOOKUP(A52,Studies!A:BR,3,FALSE),"")</f>
        <v>https://www.ncbi.nlm.nih.gov/pubmed/16638734</v>
      </c>
      <c r="D52" s="231"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1" t="str">
        <f>IF(AND(A53&lt;&gt;"",ISNUMBER(A53)),VLOOKUP(A53,Studies!A:BR,2,FALSE),"")</f>
        <v>Edwards 2006</v>
      </c>
      <c r="C53" s="231" t="str">
        <f>IF(AND(A53&lt;&gt;"",ISNUMBER(A53)),VLOOKUP(A53,Studies!A:BR,3,FALSE),"")</f>
        <v>https://www.ncbi.nlm.nih.gov/pubmed/16638734</v>
      </c>
      <c r="D53" s="231"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1" t="str">
        <f>IF(AND(A54&lt;&gt;"",ISNUMBER(A54)),VLOOKUP(A54,Studies!A:BR,2,FALSE),"")</f>
        <v>Edwards 2006</v>
      </c>
      <c r="C54" s="231" t="str">
        <f>IF(AND(A54&lt;&gt;"",ISNUMBER(A54)),VLOOKUP(A54,Studies!A:BR,3,FALSE),"")</f>
        <v>https://www.ncbi.nlm.nih.gov/pubmed/16638734</v>
      </c>
      <c r="D54" s="231"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1" t="str">
        <f>IF(AND(A55&lt;&gt;"",ISNUMBER(A55)),VLOOKUP(A55,Studies!A:BR,2,FALSE),"")</f>
        <v>Edwards 2006</v>
      </c>
      <c r="C55" s="231" t="str">
        <f>IF(AND(A55&lt;&gt;"",ISNUMBER(A55)),VLOOKUP(A55,Studies!A:BR,3,FALSE),"")</f>
        <v>https://www.ncbi.nlm.nih.gov/pubmed/16638734</v>
      </c>
      <c r="D55" s="231"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1" t="str">
        <f>IF(AND(A56&lt;&gt;"",ISNUMBER(A56)),VLOOKUP(A56,Studies!A:BR,2,FALSE),"")</f>
        <v>Edwards 2006</v>
      </c>
      <c r="C56" s="231" t="str">
        <f>IF(AND(A56&lt;&gt;"",ISNUMBER(A56)),VLOOKUP(A56,Studies!A:BR,3,FALSE),"")</f>
        <v>https://www.ncbi.nlm.nih.gov/pubmed/16638734</v>
      </c>
      <c r="D56" s="231"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1" t="str">
        <f>IF(AND(A57&lt;&gt;"",ISNUMBER(A57)),VLOOKUP(A57,Studies!A:BR,2,FALSE),"")</f>
        <v>Edwards 2006</v>
      </c>
      <c r="C57" s="231" t="str">
        <f>IF(AND(A57&lt;&gt;"",ISNUMBER(A57)),VLOOKUP(A57,Studies!A:BR,3,FALSE),"")</f>
        <v>https://www.ncbi.nlm.nih.gov/pubmed/16638734</v>
      </c>
      <c r="D57" s="231"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1" t="str">
        <f>IF(AND(A58&lt;&gt;"",ISNUMBER(A58)),VLOOKUP(A58,Studies!A:BR,2,FALSE),"")</f>
        <v>Edwards 2006</v>
      </c>
      <c r="C58" s="231" t="str">
        <f>IF(AND(A58&lt;&gt;"",ISNUMBER(A58)),VLOOKUP(A58,Studies!A:BR,3,FALSE),"")</f>
        <v>https://www.ncbi.nlm.nih.gov/pubmed/16638734</v>
      </c>
      <c r="D58" s="231"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1" t="str">
        <f>IF(AND(A59&lt;&gt;"",ISNUMBER(A59)),VLOOKUP(A59,Studies!A:BR,2,FALSE),"")</f>
        <v>Edwards 2006</v>
      </c>
      <c r="C59" s="231" t="str">
        <f>IF(AND(A59&lt;&gt;"",ISNUMBER(A59)),VLOOKUP(A59,Studies!A:BR,3,FALSE),"")</f>
        <v>https://www.ncbi.nlm.nih.gov/pubmed/16638734</v>
      </c>
      <c r="D59" s="231"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1" t="str">
        <f>IF(AND(A60&lt;&gt;"",ISNUMBER(A60)),VLOOKUP(A60,Studies!A:BR,2,FALSE),"")</f>
        <v>Edwards 2006</v>
      </c>
      <c r="C60" s="231" t="str">
        <f>IF(AND(A60&lt;&gt;"",ISNUMBER(A60)),VLOOKUP(A60,Studies!A:BR,3,FALSE),"")</f>
        <v>https://www.ncbi.nlm.nih.gov/pubmed/16638734</v>
      </c>
      <c r="D60" s="231"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1" t="str">
        <f>IF(AND(A61&lt;&gt;"",ISNUMBER(A61)),VLOOKUP(A61,Studies!A:BR,2,FALSE),"")</f>
        <v>Edwards 2006</v>
      </c>
      <c r="C61" s="231" t="str">
        <f>IF(AND(A61&lt;&gt;"",ISNUMBER(A61)),VLOOKUP(A61,Studies!A:BR,3,FALSE),"")</f>
        <v>https://www.ncbi.nlm.nih.gov/pubmed/16638734</v>
      </c>
      <c r="D61" s="231"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1" t="str">
        <f>IF(AND(A62&lt;&gt;"",ISNUMBER(A62)),VLOOKUP(A62,Studies!A:BR,2,FALSE),"")</f>
        <v>Edwards 2006</v>
      </c>
      <c r="C62" s="231" t="str">
        <f>IF(AND(A62&lt;&gt;"",ISNUMBER(A62)),VLOOKUP(A62,Studies!A:BR,3,FALSE),"")</f>
        <v>https://www.ncbi.nlm.nih.gov/pubmed/16638734</v>
      </c>
      <c r="D62" s="231"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1" t="str">
        <f>IF(AND(A63&lt;&gt;"",ISNUMBER(A63)),VLOOKUP(A63,Studies!A:BR,2,FALSE),"")</f>
        <v>Edwards 2006</v>
      </c>
      <c r="C63" s="231" t="str">
        <f>IF(AND(A63&lt;&gt;"",ISNUMBER(A63)),VLOOKUP(A63,Studies!A:BR,3,FALSE),"")</f>
        <v>https://www.ncbi.nlm.nih.gov/pubmed/16638734</v>
      </c>
      <c r="D63" s="231"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1" t="str">
        <f>IF(AND(A64&lt;&gt;"",ISNUMBER(A64)),VLOOKUP(A64,Studies!A:BR,2,FALSE),"")</f>
        <v>Edwards 2006</v>
      </c>
      <c r="C64" s="231" t="str">
        <f>IF(AND(A64&lt;&gt;"",ISNUMBER(A64)),VLOOKUP(A64,Studies!A:BR,3,FALSE),"")</f>
        <v>https://www.ncbi.nlm.nih.gov/pubmed/16638734</v>
      </c>
      <c r="D64" s="231"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1" t="str">
        <f>IF(AND(A65&lt;&gt;"",ISNUMBER(A65)),VLOOKUP(A65,Studies!A:BR,2,FALSE),"")</f>
        <v>Edwards 2006</v>
      </c>
      <c r="C65" s="231" t="str">
        <f>IF(AND(A65&lt;&gt;"",ISNUMBER(A65)),VLOOKUP(A65,Studies!A:BR,3,FALSE),"")</f>
        <v>https://www.ncbi.nlm.nih.gov/pubmed/16638734</v>
      </c>
      <c r="D65" s="231"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1" t="str">
        <f>IF(AND(A66&lt;&gt;"",ISNUMBER(A66)),VLOOKUP(A66,Studies!A:BR,2,FALSE),"")</f>
        <v>Barone 1993</v>
      </c>
      <c r="C66" s="231" t="str">
        <f>IF(AND(A66&lt;&gt;"",ISNUMBER(A66)),VLOOKUP(A66,Studies!A:BR,3,FALSE),"")</f>
        <v>https://www.ncbi.nlm.nih.gov/pubmed/8388198</v>
      </c>
      <c r="D66" s="231"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1" t="str">
        <f>IF(AND(A67&lt;&gt;"",ISNUMBER(A67)),VLOOKUP(A67,Studies!A:BR,2,FALSE),"")</f>
        <v>Barone 1993</v>
      </c>
      <c r="C67" s="231" t="str">
        <f>IF(AND(A67&lt;&gt;"",ISNUMBER(A67)),VLOOKUP(A67,Studies!A:BR,3,FALSE),"")</f>
        <v>https://www.ncbi.nlm.nih.gov/pubmed/8388198</v>
      </c>
      <c r="D67" s="231"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1" t="str">
        <f>IF(AND(A68&lt;&gt;"",ISNUMBER(A68)),VLOOKUP(A68,Studies!A:BR,2,FALSE),"")</f>
        <v>Barone 1993</v>
      </c>
      <c r="C68" s="231" t="str">
        <f>IF(AND(A68&lt;&gt;"",ISNUMBER(A68)),VLOOKUP(A68,Studies!A:BR,3,FALSE),"")</f>
        <v>https://www.ncbi.nlm.nih.gov/pubmed/8388198</v>
      </c>
      <c r="D68" s="231"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1" t="str">
        <f>IF(AND(A69&lt;&gt;"",ISNUMBER(A69)),VLOOKUP(A69,Studies!A:BR,2,FALSE),"")</f>
        <v>Barone 1993</v>
      </c>
      <c r="C69" s="231" t="str">
        <f>IF(AND(A69&lt;&gt;"",ISNUMBER(A69)),VLOOKUP(A69,Studies!A:BR,3,FALSE),"")</f>
        <v>https://www.ncbi.nlm.nih.gov/pubmed/8388198</v>
      </c>
      <c r="D69" s="231"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1" t="str">
        <f>IF(AND(A70&lt;&gt;"",ISNUMBER(A70)),VLOOKUP(A70,Studies!A:BR,2,FALSE),"")</f>
        <v>Barone 1993</v>
      </c>
      <c r="C70" s="231" t="str">
        <f>IF(AND(A70&lt;&gt;"",ISNUMBER(A70)),VLOOKUP(A70,Studies!A:BR,3,FALSE),"")</f>
        <v>https://www.ncbi.nlm.nih.gov/pubmed/8388198</v>
      </c>
      <c r="D70" s="231"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1" t="str">
        <f>IF(AND(A71&lt;&gt;"",ISNUMBER(A71)),VLOOKUP(A71,Studies!A:BR,2,FALSE),"")</f>
        <v>Barone 1993</v>
      </c>
      <c r="C71" s="231" t="str">
        <f>IF(AND(A71&lt;&gt;"",ISNUMBER(A71)),VLOOKUP(A71,Studies!A:BR,3,FALSE),"")</f>
        <v>https://www.ncbi.nlm.nih.gov/pubmed/8388198</v>
      </c>
      <c r="D71" s="231"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1" t="str">
        <f>IF(AND(A72&lt;&gt;"",ISNUMBER(A72)),VLOOKUP(A72,Studies!A:BR,2,FALSE),"")</f>
        <v>Barone 1998a</v>
      </c>
      <c r="C72" s="231" t="str">
        <f>IF(AND(A72&lt;&gt;"",ISNUMBER(A72)),VLOOKUP(A72,Studies!A:BR,3,FALSE),"")</f>
        <v>https://www.ncbi.nlm.nih.gov/pubmed/9545149</v>
      </c>
      <c r="D72" s="231"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1" t="str">
        <f>IF(AND(A73&lt;&gt;"",ISNUMBER(A73)),VLOOKUP(A73,Studies!A:BR,2,FALSE),"")</f>
        <v>Barone 1998a</v>
      </c>
      <c r="C73" s="231" t="str">
        <f>IF(AND(A73&lt;&gt;"",ISNUMBER(A73)),VLOOKUP(A73,Studies!A:BR,3,FALSE),"")</f>
        <v>https://www.ncbi.nlm.nih.gov/pubmed/9545149</v>
      </c>
      <c r="D73" s="231"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1" t="str">
        <f>IF(AND(A74&lt;&gt;"",ISNUMBER(A74)),VLOOKUP(A74,Studies!A:BR,2,FALSE),"")</f>
        <v>Barone 1998a</v>
      </c>
      <c r="C74" s="231" t="str">
        <f>IF(AND(A74&lt;&gt;"",ISNUMBER(A74)),VLOOKUP(A74,Studies!A:BR,3,FALSE),"")</f>
        <v>https://www.ncbi.nlm.nih.gov/pubmed/9545149</v>
      </c>
      <c r="D74" s="231"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1" t="str">
        <f>IF(AND(A75&lt;&gt;"",ISNUMBER(A75)),VLOOKUP(A75,Studies!A:BR,2,FALSE),"")</f>
        <v>Barone 1998a</v>
      </c>
      <c r="C75" s="231" t="str">
        <f>IF(AND(A75&lt;&gt;"",ISNUMBER(A75)),VLOOKUP(A75,Studies!A:BR,3,FALSE),"")</f>
        <v>https://www.ncbi.nlm.nih.gov/pubmed/9545149</v>
      </c>
      <c r="D75" s="231"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1" t="str">
        <f>IF(AND(A76&lt;&gt;"",ISNUMBER(A76)),VLOOKUP(A76,Studies!A:BR,2,FALSE),"")</f>
        <v>Barone 1998a</v>
      </c>
      <c r="C76" s="231" t="str">
        <f>IF(AND(A76&lt;&gt;"",ISNUMBER(A76)),VLOOKUP(A76,Studies!A:BR,3,FALSE),"")</f>
        <v>https://www.ncbi.nlm.nih.gov/pubmed/9545149</v>
      </c>
      <c r="D76" s="231"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1" t="str">
        <f>IF(AND(A77&lt;&gt;"",ISNUMBER(A77)),VLOOKUP(A77,Studies!A:BR,2,FALSE),"")</f>
        <v>Barone 1998a</v>
      </c>
      <c r="C77" s="231" t="str">
        <f>IF(AND(A77&lt;&gt;"",ISNUMBER(A77)),VLOOKUP(A77,Studies!A:BR,3,FALSE),"")</f>
        <v>https://www.ncbi.nlm.nih.gov/pubmed/9545149</v>
      </c>
      <c r="D77" s="231"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1" t="str">
        <f>IF(AND(A78&lt;&gt;"",ISNUMBER(A78)),VLOOKUP(A78,Studies!A:BR,2,FALSE),"")</f>
        <v>Barone 1998a</v>
      </c>
      <c r="C78" s="231" t="str">
        <f>IF(AND(A78&lt;&gt;"",ISNUMBER(A78)),VLOOKUP(A78,Studies!A:BR,3,FALSE),"")</f>
        <v>https://www.ncbi.nlm.nih.gov/pubmed/9545149</v>
      </c>
      <c r="D78" s="231"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1" t="str">
        <f>IF(AND(A79&lt;&gt;"",ISNUMBER(A79)),VLOOKUP(A79,Studies!A:BR,2,FALSE),"")</f>
        <v>Barone 1998a</v>
      </c>
      <c r="C79" s="231" t="str">
        <f>IF(AND(A79&lt;&gt;"",ISNUMBER(A79)),VLOOKUP(A79,Studies!A:BR,3,FALSE),"")</f>
        <v>https://www.ncbi.nlm.nih.gov/pubmed/9545149</v>
      </c>
      <c r="D79" s="231"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1" t="str">
        <f>IF(AND(A80&lt;&gt;"",ISNUMBER(A80)),VLOOKUP(A80,Studies!A:BR,2,FALSE),"")</f>
        <v>Acocella 1972a</v>
      </c>
      <c r="C80" s="231" t="str">
        <f>IF(AND(A80&lt;&gt;"",ISNUMBER(A80)),VLOOKUP(A80,Studies!A:BR,3,FALSE),"")</f>
        <v>https://doi.org/10.1007/BF00561755</v>
      </c>
      <c r="D80" s="231"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1" t="str">
        <f>IF(AND(A81&lt;&gt;"",ISNUMBER(A81)),VLOOKUP(A81,Studies!A:BR,2,FALSE),"")</f>
        <v>Acocella 1972a</v>
      </c>
      <c r="C81" s="231" t="str">
        <f>IF(AND(A81&lt;&gt;"",ISNUMBER(A81)),VLOOKUP(A81,Studies!A:BR,3,FALSE),"")</f>
        <v>https://doi.org/10.1007/BF00561755</v>
      </c>
      <c r="D81" s="231"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1" t="str">
        <f>IF(AND(A82&lt;&gt;"",ISNUMBER(A82)),VLOOKUP(A82,Studies!A:BR,2,FALSE),"")</f>
        <v>Nitti 1977</v>
      </c>
      <c r="C82" s="231" t="str">
        <f>IF(AND(A82&lt;&gt;"",ISNUMBER(A82)),VLOOKUP(A82,Studies!A:BR,3,FALSE),"")</f>
        <v>https://www.ncbi.nlm.nih.gov/pubmed/832508</v>
      </c>
      <c r="D82" s="231"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1" t="str">
        <f>IF(AND(A83&lt;&gt;"",ISNUMBER(A83)),VLOOKUP(A83,Studies!A:BR,2,FALSE),"")</f>
        <v>Nitti 1977</v>
      </c>
      <c r="C83" s="231" t="str">
        <f>IF(AND(A83&lt;&gt;"",ISNUMBER(A83)),VLOOKUP(A83,Studies!A:BR,3,FALSE),"")</f>
        <v>https://www.ncbi.nlm.nih.gov/pubmed/832508</v>
      </c>
      <c r="D83" s="231"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1" t="str">
        <f>IF(AND(A84&lt;&gt;"",ISNUMBER(A84)),VLOOKUP(A84,Studies!A:BR,2,FALSE),"")</f>
        <v>Nitti 1977</v>
      </c>
      <c r="C84" s="231" t="str">
        <f>IF(AND(A84&lt;&gt;"",ISNUMBER(A84)),VLOOKUP(A84,Studies!A:BR,3,FALSE),"")</f>
        <v>https://www.ncbi.nlm.nih.gov/pubmed/832508</v>
      </c>
      <c r="D84" s="231"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1" t="str">
        <f>IF(AND(A85&lt;&gt;"",ISNUMBER(A85)),VLOOKUP(A85,Studies!A:BR,2,FALSE),"")</f>
        <v>Blume 1989</v>
      </c>
      <c r="C85" s="231" t="str">
        <f>IF(AND(A85&lt;&gt;"",ISNUMBER(A85)),VLOOKUP(A85,Studies!A:BR,3,FALSE),"")</f>
        <v>https://doi.org/10.1002/pauz.19900190516</v>
      </c>
      <c r="D85" s="231"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1" t="str">
        <f>IF(AND(A86&lt;&gt;"",ISNUMBER(A86)),VLOOKUP(A86,Studies!A:BR,2,FALSE),"")</f>
        <v>Blume 1989</v>
      </c>
      <c r="C86" s="231" t="str">
        <f>IF(AND(A86&lt;&gt;"",ISNUMBER(A86)),VLOOKUP(A86,Studies!A:BR,3,FALSE),"")</f>
        <v>https://doi.org/10.1002/pauz.19900190516</v>
      </c>
      <c r="D86" s="231"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1" t="str">
        <f>IF(AND(A87&lt;&gt;"",ISNUMBER(A87)),VLOOKUP(A87,Studies!A:BR,2,FALSE),"")</f>
        <v>Barone 1998b</v>
      </c>
      <c r="C87" s="231" t="str">
        <f>IF(AND(A87&lt;&gt;"",ISNUMBER(A87)),VLOOKUP(A87,Studies!A:BR,3,FALSE),"")</f>
        <v>https://www.ncbi.nlm.nih.gov/pubmed/9661037</v>
      </c>
      <c r="D87" s="231"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1" t="str">
        <f>IF(AND(A88&lt;&gt;"",ISNUMBER(A88)),VLOOKUP(A88,Studies!A:BR,2,FALSE),"")</f>
        <v>Barone 1998b</v>
      </c>
      <c r="C88" s="231" t="str">
        <f>IF(AND(A88&lt;&gt;"",ISNUMBER(A88)),VLOOKUP(A88,Studies!A:BR,3,FALSE),"")</f>
        <v>https://www.ncbi.nlm.nih.gov/pubmed/9661037</v>
      </c>
      <c r="D88" s="231"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1" t="str">
        <f>IF(AND(A89&lt;&gt;"",ISNUMBER(A89)),VLOOKUP(A89,Studies!A:BR,2,FALSE),"")</f>
        <v>Barone 1998b</v>
      </c>
      <c r="C89" s="231" t="str">
        <f>IF(AND(A89&lt;&gt;"",ISNUMBER(A89)),VLOOKUP(A89,Studies!A:BR,3,FALSE),"")</f>
        <v>https://www.ncbi.nlm.nih.gov/pubmed/9661037</v>
      </c>
      <c r="D89" s="231"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1" t="str">
        <f>IF(AND(A90&lt;&gt;"",ISNUMBER(A90)),VLOOKUP(A90,Studies!A:BR,2,FALSE),"")</f>
        <v>Barone 1998b</v>
      </c>
      <c r="C90" s="231" t="str">
        <f>IF(AND(A90&lt;&gt;"",ISNUMBER(A90)),VLOOKUP(A90,Studies!A:BR,3,FALSE),"")</f>
        <v>https://www.ncbi.nlm.nih.gov/pubmed/9661037</v>
      </c>
      <c r="D90" s="231"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1" t="str">
        <f>IF(AND(A91&lt;&gt;"",ISNUMBER(A91)),VLOOKUP(A91,Studies!A:BR,2,FALSE),"")</f>
        <v>Barone 1998b</v>
      </c>
      <c r="C91" s="231" t="str">
        <f>IF(AND(A91&lt;&gt;"",ISNUMBER(A91)),VLOOKUP(A91,Studies!A:BR,3,FALSE),"")</f>
        <v>https://www.ncbi.nlm.nih.gov/pubmed/9661037</v>
      </c>
      <c r="D91" s="231"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1" t="str">
        <f>IF(AND(A92&lt;&gt;"",ISNUMBER(A92)),VLOOKUP(A92,Studies!A:BR,2,FALSE),"")</f>
        <v>Barone 1998b</v>
      </c>
      <c r="C92" s="231" t="str">
        <f>IF(AND(A92&lt;&gt;"",ISNUMBER(A92)),VLOOKUP(A92,Studies!A:BR,3,FALSE),"")</f>
        <v>https://www.ncbi.nlm.nih.gov/pubmed/9661037</v>
      </c>
      <c r="D92" s="231"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1" t="str">
        <f>IF(AND(A93&lt;&gt;"",ISNUMBER(A93)),VLOOKUP(A93,Studies!A:BR,2,FALSE),"")</f>
        <v>Hardin 1988</v>
      </c>
      <c r="C93" s="231" t="str">
        <f>IF(AND(A93&lt;&gt;"",ISNUMBER(A93)),VLOOKUP(A93,Studies!A:BR,3,FALSE),"")</f>
        <v>https://www.ncbi.nlm.nih.gov/pubmed/2848442</v>
      </c>
      <c r="D93" s="231"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1" t="str">
        <f>IF(AND(A94&lt;&gt;"",ISNUMBER(A94)),VLOOKUP(A94,Studies!A:BR,2,FALSE),"")</f>
        <v>Hardin 1988</v>
      </c>
      <c r="C94" s="231" t="str">
        <f>IF(AND(A94&lt;&gt;"",ISNUMBER(A94)),VLOOKUP(A94,Studies!A:BR,3,FALSE),"")</f>
        <v>https://www.ncbi.nlm.nih.gov/pubmed/2848442</v>
      </c>
      <c r="D94" s="231"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1" t="str">
        <f>IF(AND(A95&lt;&gt;"",ISNUMBER(A95)),VLOOKUP(A95,Studies!A:BR,2,FALSE),"")</f>
        <v>Hardin 1988</v>
      </c>
      <c r="C95" s="231" t="str">
        <f>IF(AND(A95&lt;&gt;"",ISNUMBER(A95)),VLOOKUP(A95,Studies!A:BR,3,FALSE),"")</f>
        <v>https://www.ncbi.nlm.nih.gov/pubmed/2848442</v>
      </c>
      <c r="D95" s="231"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1" t="str">
        <f>IF(AND(A96&lt;&gt;"",ISNUMBER(A96)),VLOOKUP(A96,Studies!A:BR,2,FALSE),"")</f>
        <v>Hardin 1988</v>
      </c>
      <c r="C96" s="231" t="str">
        <f>IF(AND(A96&lt;&gt;"",ISNUMBER(A96)),VLOOKUP(A96,Studies!A:BR,3,FALSE),"")</f>
        <v>https://www.ncbi.nlm.nih.gov/pubmed/2848442</v>
      </c>
      <c r="D96" s="231"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1" t="str">
        <f>IF(AND(A97&lt;&gt;"",ISNUMBER(A97)),VLOOKUP(A97,Studies!A:BR,2,FALSE),"")</f>
        <v>Templeton 2008</v>
      </c>
      <c r="C97" s="231" t="str">
        <f>IF(AND(A97&lt;&gt;"",ISNUMBER(A97)),VLOOKUP(A97,Studies!A:BR,3,FALSE),"")</f>
        <v>https://www.ncbi.nlm.nih.gov/pubmed/17495874</v>
      </c>
      <c r="D97" s="231"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1" t="str">
        <f>IF(AND(A98&lt;&gt;"",ISNUMBER(A98)),VLOOKUP(A98,Studies!A:BR,2,FALSE),"")</f>
        <v>Templeton 2008</v>
      </c>
      <c r="C98" s="231" t="str">
        <f>IF(AND(A98&lt;&gt;"",ISNUMBER(A98)),VLOOKUP(A98,Studies!A:BR,3,FALSE),"")</f>
        <v>https://www.ncbi.nlm.nih.gov/pubmed/17495874</v>
      </c>
      <c r="D98" s="231"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1" t="str">
        <f>IF(AND(A99&lt;&gt;"",ISNUMBER(A99)),VLOOKUP(A99,Studies!A:BR,2,FALSE),"")</f>
        <v>Templeton 2008</v>
      </c>
      <c r="C99" s="231" t="str">
        <f>IF(AND(A99&lt;&gt;"",ISNUMBER(A99)),VLOOKUP(A99,Studies!A:BR,3,FALSE),"")</f>
        <v>https://www.ncbi.nlm.nih.gov/pubmed/17495874</v>
      </c>
      <c r="D99" s="231"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1" t="str">
        <f>IF(AND(A100&lt;&gt;"",ISNUMBER(A100)),VLOOKUP(A100,Studies!A:BR,2,FALSE),"")</f>
        <v>Templeton 2008</v>
      </c>
      <c r="C100" s="231" t="str">
        <f>IF(AND(A100&lt;&gt;"",ISNUMBER(A100)),VLOOKUP(A100,Studies!A:BR,3,FALSE),"")</f>
        <v>https://www.ncbi.nlm.nih.gov/pubmed/17495874</v>
      </c>
      <c r="D100" s="231"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1" t="str">
        <f>IF(AND(A101&lt;&gt;"",ISNUMBER(A101)),VLOOKUP(A101,Studies!A:BR,2,FALSE),"")</f>
        <v>Templeton 2008</v>
      </c>
      <c r="C101" s="231" t="str">
        <f>IF(AND(A101&lt;&gt;"",ISNUMBER(A101)),VLOOKUP(A101,Studies!A:BR,3,FALSE),"")</f>
        <v>https://www.ncbi.nlm.nih.gov/pubmed/17495874</v>
      </c>
      <c r="D101" s="231"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1" t="str">
        <f>IF(AND(A102&lt;&gt;"",ISNUMBER(A102)),VLOOKUP(A102,Studies!A:BR,2,FALSE),"")</f>
        <v>Templeton 2008</v>
      </c>
      <c r="C102" s="231" t="str">
        <f>IF(AND(A102&lt;&gt;"",ISNUMBER(A102)),VLOOKUP(A102,Studies!A:BR,3,FALSE),"")</f>
        <v>https://www.ncbi.nlm.nih.gov/pubmed/17495874</v>
      </c>
      <c r="D102" s="231"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1" t="str">
        <f>IF(AND(A103&lt;&gt;"",ISNUMBER(A103)),VLOOKUP(A103,Studies!A:BR,2,FALSE),"")</f>
        <v>Templeton 2008</v>
      </c>
      <c r="C103" s="231" t="str">
        <f>IF(AND(A103&lt;&gt;"",ISNUMBER(A103)),VLOOKUP(A103,Studies!A:BR,3,FALSE),"")</f>
        <v>https://www.ncbi.nlm.nih.gov/pubmed/17495874</v>
      </c>
      <c r="D103" s="231"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1" t="str">
        <f>IF(AND(A104&lt;&gt;"",ISNUMBER(A104)),VLOOKUP(A104,Studies!A:BR,2,FALSE),"")</f>
        <v>Templeton 2008</v>
      </c>
      <c r="C104" s="231" t="str">
        <f>IF(AND(A104&lt;&gt;"",ISNUMBER(A104)),VLOOKUP(A104,Studies!A:BR,3,FALSE),"")</f>
        <v>https://www.ncbi.nlm.nih.gov/pubmed/17495874</v>
      </c>
      <c r="D104" s="231"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1" t="str">
        <f>IF(AND(A105&lt;&gt;"",ISNUMBER(A105)),VLOOKUP(A105,Studies!A:BR,2,FALSE),"")</f>
        <v>Van de Velde 1996</v>
      </c>
      <c r="C105" s="231" t="str">
        <f>IF(AND(A105&lt;&gt;"",ISNUMBER(A105)),VLOOKUP(A105,Studies!A:BR,3,FALSE),"")</f>
        <v>https://www.ncbi.nlm.nih.gov/pubmed/8726601</v>
      </c>
      <c r="D105" s="231"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1" t="str">
        <f>IF(AND(A106&lt;&gt;"",ISNUMBER(A106)),VLOOKUP(A106,Studies!A:BR,2,FALSE),"")</f>
        <v>Van de Velde 1996</v>
      </c>
      <c r="C106" s="231" t="str">
        <f>IF(AND(A106&lt;&gt;"",ISNUMBER(A106)),VLOOKUP(A106,Studies!A:BR,3,FALSE),"")</f>
        <v>https://www.ncbi.nlm.nih.gov/pubmed/8726601</v>
      </c>
      <c r="D106" s="231"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1" t="str">
        <f>IF(AND(A107&lt;&gt;"",ISNUMBER(A107)),VLOOKUP(A107,Studies!A:BR,2,FALSE),"")</f>
        <v>Van de Velde 1996</v>
      </c>
      <c r="C107" s="231" t="str">
        <f>IF(AND(A107&lt;&gt;"",ISNUMBER(A107)),VLOOKUP(A107,Studies!A:BR,3,FALSE),"")</f>
        <v>https://www.ncbi.nlm.nih.gov/pubmed/8726601</v>
      </c>
      <c r="D107" s="231"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1" t="str">
        <f>IF(AND(A108&lt;&gt;"",ISNUMBER(A108)),VLOOKUP(A108,Studies!A:BR,2,FALSE),"")</f>
        <v>Van de Velde 1996</v>
      </c>
      <c r="C108" s="231" t="str">
        <f>IF(AND(A108&lt;&gt;"",ISNUMBER(A108)),VLOOKUP(A108,Studies!A:BR,3,FALSE),"")</f>
        <v>https://www.ncbi.nlm.nih.gov/pubmed/8726601</v>
      </c>
      <c r="D108" s="231"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1" t="str">
        <f>IF(AND(A109&lt;&gt;"",ISNUMBER(A109)),VLOOKUP(A109,Studies!A:BR,2,FALSE),"")</f>
        <v>Van Peer 1989</v>
      </c>
      <c r="C109" s="231" t="str">
        <f>IF(AND(A109&lt;&gt;"",ISNUMBER(A109)),VLOOKUP(A109,Studies!A:BR,3,FALSE),"")</f>
        <v>https://www.ncbi.nlm.nih.gov/pubmed/2544431</v>
      </c>
      <c r="D109" s="231"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1" t="str">
        <f>IF(AND(A110&lt;&gt;"",ISNUMBER(A110)),VLOOKUP(A110,Studies!A:BR,2,FALSE),"")</f>
        <v>Van Peer 1989</v>
      </c>
      <c r="C110" s="231" t="str">
        <f>IF(AND(A110&lt;&gt;"",ISNUMBER(A110)),VLOOKUP(A110,Studies!A:BR,3,FALSE),"")</f>
        <v>https://www.ncbi.nlm.nih.gov/pubmed/2544431</v>
      </c>
      <c r="D110" s="231"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1" t="str">
        <f>IF(AND(A111&lt;&gt;"",ISNUMBER(A111)),VLOOKUP(A111,Studies!A:BR,2,FALSE),"")</f>
        <v>Van Peer 1989</v>
      </c>
      <c r="C111" s="231" t="str">
        <f>IF(AND(A111&lt;&gt;"",ISNUMBER(A111)),VLOOKUP(A111,Studies!A:BR,3,FALSE),"")</f>
        <v>https://www.ncbi.nlm.nih.gov/pubmed/2544431</v>
      </c>
      <c r="D111" s="231"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1" t="str">
        <f>IF(AND(A112&lt;&gt;"",ISNUMBER(A112)),VLOOKUP(A112,Studies!A:BR,2,FALSE),"")</f>
        <v>Van Peer 1989</v>
      </c>
      <c r="C112" s="231" t="str">
        <f>IF(AND(A112&lt;&gt;"",ISNUMBER(A112)),VLOOKUP(A112,Studies!A:BR,3,FALSE),"")</f>
        <v>https://www.ncbi.nlm.nih.gov/pubmed/2544431</v>
      </c>
      <c r="D112" s="231"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1" t="str">
        <f>IF(AND(A113&lt;&gt;"",ISNUMBER(A113)),VLOOKUP(A113,Studies!A:BR,2,FALSE),"")</f>
        <v>Van Peer 1989</v>
      </c>
      <c r="C113" s="231" t="str">
        <f>IF(AND(A113&lt;&gt;"",ISNUMBER(A113)),VLOOKUP(A113,Studies!A:BR,3,FALSE),"")</f>
        <v>https://www.ncbi.nlm.nih.gov/pubmed/2544431</v>
      </c>
      <c r="D113" s="231"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1" t="str">
        <f>IF(AND(A114&lt;&gt;"",ISNUMBER(A114)),VLOOKUP(A114,Studies!A:BR,2,FALSE),"")</f>
        <v>Heykants 1989</v>
      </c>
      <c r="C114" s="231" t="str">
        <f>IF(AND(A114&lt;&gt;"",ISNUMBER(A114)),VLOOKUP(A114,Studies!A:BR,3,FALSE),"")</f>
        <v>https://www.ncbi.nlm.nih.gov/pubmed/2561187</v>
      </c>
      <c r="D114" s="231"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1" t="str">
        <f>IF(AND(A115&lt;&gt;"",ISNUMBER(A115)),VLOOKUP(A115,Studies!A:BR,2,FALSE),"")</f>
        <v>Heykants 1989</v>
      </c>
      <c r="C115" s="231" t="str">
        <f>IF(AND(A115&lt;&gt;"",ISNUMBER(A115)),VLOOKUP(A115,Studies!A:BR,3,FALSE),"")</f>
        <v>https://www.ncbi.nlm.nih.gov/pubmed/2561187</v>
      </c>
      <c r="D115" s="231"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1" t="str">
        <f>IF(AND(A116&lt;&gt;"",ISNUMBER(A116)),VLOOKUP(A116,Studies!A:BR,2,FALSE),"")</f>
        <v>Heykants 1989</v>
      </c>
      <c r="C116" s="231" t="str">
        <f>IF(AND(A116&lt;&gt;"",ISNUMBER(A116)),VLOOKUP(A116,Studies!A:BR,3,FALSE),"")</f>
        <v>https://www.ncbi.nlm.nih.gov/pubmed/2561187</v>
      </c>
      <c r="D116" s="231"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1" t="str">
        <f>IF(AND(A117&lt;&gt;"",ISNUMBER(A117)),VLOOKUP(A117,Studies!A:BR,2,FALSE),"")</f>
        <v>Heykants 1989</v>
      </c>
      <c r="C117" s="231" t="str">
        <f>IF(AND(A117&lt;&gt;"",ISNUMBER(A117)),VLOOKUP(A117,Studies!A:BR,3,FALSE),"")</f>
        <v>https://www.ncbi.nlm.nih.gov/pubmed/2561187</v>
      </c>
      <c r="D117" s="231"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1" t="str">
        <f>IF(AND(A118&lt;&gt;"",ISNUMBER(A118)),VLOOKUP(A118,Studies!A:BR,2,FALSE),"")</f>
        <v>Heykants 1989</v>
      </c>
      <c r="C118" s="231" t="str">
        <f>IF(AND(A118&lt;&gt;"",ISNUMBER(A118)),VLOOKUP(A118,Studies!A:BR,3,FALSE),"")</f>
        <v>https://www.ncbi.nlm.nih.gov/pubmed/2561187</v>
      </c>
      <c r="D118" s="231"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1" t="str">
        <f>IF(AND(A119&lt;&gt;"",ISNUMBER(A119)),VLOOKUP(A119,Studies!A:BR,2,FALSE),"")</f>
        <v>Miura 2010</v>
      </c>
      <c r="C119" s="231" t="str">
        <f>IF(AND(A119&lt;&gt;"",ISNUMBER(A119)),VLOOKUP(A119,Studies!A:BR,3,FALSE),"")</f>
        <v>https://www.ncbi.nlm.nih.gov/pubmed/20595406</v>
      </c>
      <c r="D119" s="231"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1" t="str">
        <f>IF(AND(A120&lt;&gt;"",ISNUMBER(A120)),VLOOKUP(A120,Studies!A:BR,2,FALSE),"")</f>
        <v>Miura 2010</v>
      </c>
      <c r="C120" s="231" t="str">
        <f>IF(AND(A120&lt;&gt;"",ISNUMBER(A120)),VLOOKUP(A120,Studies!A:BR,3,FALSE),"")</f>
        <v>https://www.ncbi.nlm.nih.gov/pubmed/20595406</v>
      </c>
      <c r="D120" s="231"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1" t="str">
        <f>IF(AND(A121&lt;&gt;"",ISNUMBER(A121)),VLOOKUP(A121,Studies!A:BR,2,FALSE),"")</f>
        <v>Gubbins 2004</v>
      </c>
      <c r="C121" s="231" t="str">
        <f>IF(AND(A121&lt;&gt;"",ISNUMBER(A121)),VLOOKUP(A121,Studies!A:BR,3,FALSE),"")</f>
        <v>https://www.ncbi.nlm.nih.gov/pubmed/15098799</v>
      </c>
      <c r="D121" s="231"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1" t="str">
        <f>IF(AND(A122&lt;&gt;"",ISNUMBER(A122)),VLOOKUP(A122,Studies!A:BR,2,FALSE),"")</f>
        <v>Gubbins 2004</v>
      </c>
      <c r="C122" s="231" t="str">
        <f>IF(AND(A122&lt;&gt;"",ISNUMBER(A122)),VLOOKUP(A122,Studies!A:BR,3,FALSE),"")</f>
        <v>https://www.ncbi.nlm.nih.gov/pubmed/15098799</v>
      </c>
      <c r="D122" s="231"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1" t="str">
        <f>IF(AND(A123&lt;&gt;"",ISNUMBER(A123)),VLOOKUP(A123,Studies!A:BR,2,FALSE),"")</f>
        <v>Gubbins 2004</v>
      </c>
      <c r="C123" s="231" t="str">
        <f>IF(AND(A123&lt;&gt;"",ISNUMBER(A123)),VLOOKUP(A123,Studies!A:BR,3,FALSE),"")</f>
        <v>https://www.ncbi.nlm.nih.gov/pubmed/15098799</v>
      </c>
      <c r="D123" s="231"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1" t="str">
        <f>IF(AND(A124&lt;&gt;"",ISNUMBER(A124)),VLOOKUP(A124,Studies!A:BR,2,FALSE),"")</f>
        <v>Gubbins 2004</v>
      </c>
      <c r="C124" s="231" t="str">
        <f>IF(AND(A124&lt;&gt;"",ISNUMBER(A124)),VLOOKUP(A124,Studies!A:BR,3,FALSE),"")</f>
        <v>https://www.ncbi.nlm.nih.gov/pubmed/15098799</v>
      </c>
      <c r="D124" s="231"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1" t="str">
        <f>IF(AND(A125&lt;&gt;"",ISNUMBER(A125)),VLOOKUP(A125,Studies!A:BR,2,FALSE),"")</f>
        <v>Gubbins 2007</v>
      </c>
      <c r="C125" s="231" t="str">
        <f>IF(AND(A125&lt;&gt;"",ISNUMBER(A125)),VLOOKUP(A125,Studies!A:BR,3,FALSE),"")</f>
        <v>https://www.ncbi.nlm.nih.gov/pubmed/18172627</v>
      </c>
      <c r="D125" s="231"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1" t="str">
        <f>IF(AND(A126&lt;&gt;"",ISNUMBER(A126)),VLOOKUP(A126,Studies!A:BR,2,FALSE),"")</f>
        <v>Gubbins 2007</v>
      </c>
      <c r="C126" s="231" t="str">
        <f>IF(AND(A126&lt;&gt;"",ISNUMBER(A126)),VLOOKUP(A126,Studies!A:BR,3,FALSE),"")</f>
        <v>https://www.ncbi.nlm.nih.gov/pubmed/18172627</v>
      </c>
      <c r="D126" s="231"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1" t="str">
        <f>IF(AND(A127&lt;&gt;"",ISNUMBER(A127)),VLOOKUP(A127,Studies!A:BR,2,FALSE),"")</f>
        <v>Gubbins 2007</v>
      </c>
      <c r="C127" s="231" t="str">
        <f>IF(AND(A127&lt;&gt;"",ISNUMBER(A127)),VLOOKUP(A127,Studies!A:BR,3,FALSE),"")</f>
        <v>https://www.ncbi.nlm.nih.gov/pubmed/18172627</v>
      </c>
      <c r="D127" s="231"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1" t="str">
        <f>IF(AND(A128&lt;&gt;"",ISNUMBER(A128)),VLOOKUP(A128,Studies!A:BR,2,FALSE),"")</f>
        <v>Gubbins 2007</v>
      </c>
      <c r="C128" s="231" t="str">
        <f>IF(AND(A128&lt;&gt;"",ISNUMBER(A128)),VLOOKUP(A128,Studies!A:BR,3,FALSE),"")</f>
        <v>https://www.ncbi.nlm.nih.gov/pubmed/18172627</v>
      </c>
      <c r="D128" s="231"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1" t="str">
        <f>IF(AND(A129&lt;&gt;"",ISNUMBER(A129)),VLOOKUP(A129,Studies!A:BR,2,FALSE),"")</f>
        <v>Gubbins 2007</v>
      </c>
      <c r="C129" s="231" t="str">
        <f>IF(AND(A129&lt;&gt;"",ISNUMBER(A129)),VLOOKUP(A129,Studies!A:BR,3,FALSE),"")</f>
        <v>https://www.ncbi.nlm.nih.gov/pubmed/18172627</v>
      </c>
      <c r="D129" s="231"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1" t="str">
        <f>IF(AND(A130&lt;&gt;"",ISNUMBER(A130)),VLOOKUP(A130,Studies!A:BR,2,FALSE),"")</f>
        <v>Gubbins 2007</v>
      </c>
      <c r="C130" s="231" t="str">
        <f>IF(AND(A130&lt;&gt;"",ISNUMBER(A130)),VLOOKUP(A130,Studies!A:BR,3,FALSE),"")</f>
        <v>https://www.ncbi.nlm.nih.gov/pubmed/18172627</v>
      </c>
      <c r="D130" s="231"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1" t="str">
        <f>IF(AND(A131&lt;&gt;"",ISNUMBER(A131)),VLOOKUP(A131,Studies!A:BR,2,FALSE),"")</f>
        <v>Gubbins 2007</v>
      </c>
      <c r="C131" s="231" t="str">
        <f>IF(AND(A131&lt;&gt;"",ISNUMBER(A131)),VLOOKUP(A131,Studies!A:BR,3,FALSE),"")</f>
        <v>https://www.ncbi.nlm.nih.gov/pubmed/18172627</v>
      </c>
      <c r="D131" s="231"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1" t="str">
        <f>IF(AND(A132&lt;&gt;"",ISNUMBER(A132)),VLOOKUP(A132,Studies!A:BR,2,FALSE),"")</f>
        <v>Gubbins 2007</v>
      </c>
      <c r="C132" s="231" t="str">
        <f>IF(AND(A132&lt;&gt;"",ISNUMBER(A132)),VLOOKUP(A132,Studies!A:BR,3,FALSE),"")</f>
        <v>https://www.ncbi.nlm.nih.gov/pubmed/18172627</v>
      </c>
      <c r="D132" s="231"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1" t="str">
        <f>IF(AND(A133&lt;&gt;"",ISNUMBER(A133)),VLOOKUP(A133,Studies!A:BR,2,FALSE),"")</f>
        <v>Uno 2006</v>
      </c>
      <c r="C133" s="231" t="str">
        <f>IF(AND(A133&lt;&gt;"",ISNUMBER(A133)),VLOOKUP(A133,Studies!A:BR,3,FALSE),"")</f>
        <v>https://www.ncbi.nlm.nih.gov/pubmed/16885720</v>
      </c>
      <c r="D133" s="231"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1" t="str">
        <f>IF(AND(A134&lt;&gt;"",ISNUMBER(A134)),VLOOKUP(A134,Studies!A:BR,2,FALSE),"")</f>
        <v>Uno 2006</v>
      </c>
      <c r="C134" s="231" t="str">
        <f>IF(AND(A134&lt;&gt;"",ISNUMBER(A134)),VLOOKUP(A134,Studies!A:BR,3,FALSE),"")</f>
        <v>https://www.ncbi.nlm.nih.gov/pubmed/16885720</v>
      </c>
      <c r="D134" s="231"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1" t="str">
        <f>IF(AND(A135&lt;&gt;"",ISNUMBER(A135)),VLOOKUP(A135,Studies!A:BR,2,FALSE),"")</f>
        <v>Uno 2006</v>
      </c>
      <c r="C135" s="231" t="str">
        <f>IF(AND(A135&lt;&gt;"",ISNUMBER(A135)),VLOOKUP(A135,Studies!A:BR,3,FALSE),"")</f>
        <v>https://www.ncbi.nlm.nih.gov/pubmed/16885720</v>
      </c>
      <c r="D135" s="231"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1" t="str">
        <f>IF(AND(A136&lt;&gt;"",ISNUMBER(A136)),VLOOKUP(A136,Studies!A:BR,2,FALSE),"")</f>
        <v>Uno 2006</v>
      </c>
      <c r="C136" s="231" t="str">
        <f>IF(AND(A136&lt;&gt;"",ISNUMBER(A136)),VLOOKUP(A136,Studies!A:BR,3,FALSE),"")</f>
        <v>https://www.ncbi.nlm.nih.gov/pubmed/16885720</v>
      </c>
      <c r="D136" s="231"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1" t="str">
        <f>IF(AND(A137&lt;&gt;"",ISNUMBER(A137)),VLOOKUP(A137,Studies!A:BR,2,FALSE),"")</f>
        <v>Bae 2011</v>
      </c>
      <c r="C137" s="231" t="str">
        <f>IF(AND(A137&lt;&gt;"",ISNUMBER(A137)),VLOOKUP(A137,Studies!A:BR,3,FALSE),"")</f>
        <v>https://www.ncbi.nlm.nih.gov/pubmed/20400647</v>
      </c>
      <c r="D137" s="231"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1" t="str">
        <f>IF(AND(A138&lt;&gt;"",ISNUMBER(A138)),VLOOKUP(A138,Studies!A:BR,2,FALSE),"")</f>
        <v>Bae 2011</v>
      </c>
      <c r="C138" s="231" t="str">
        <f>IF(AND(A138&lt;&gt;"",ISNUMBER(A138)),VLOOKUP(A138,Studies!A:BR,3,FALSE),"")</f>
        <v>https://www.ncbi.nlm.nih.gov/pubmed/20400647</v>
      </c>
      <c r="D138" s="231"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1" t="str">
        <f>IF(AND(A139&lt;&gt;"",ISNUMBER(A139)),VLOOKUP(A139,Studies!A:BR,2,FALSE),"")</f>
        <v>Bae 2011</v>
      </c>
      <c r="C139" s="231" t="str">
        <f>IF(AND(A139&lt;&gt;"",ISNUMBER(A139)),VLOOKUP(A139,Studies!A:BR,3,FALSE),"")</f>
        <v>https://www.ncbi.nlm.nih.gov/pubmed/20400647</v>
      </c>
      <c r="D139" s="231"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1" t="str">
        <f>IF(AND(A140&lt;&gt;"",ISNUMBER(A140)),VLOOKUP(A140,Studies!A:BR,2,FALSE),"")</f>
        <v>Bae 2011</v>
      </c>
      <c r="C140" s="231" t="str">
        <f>IF(AND(A140&lt;&gt;"",ISNUMBER(A140)),VLOOKUP(A140,Studies!A:BR,3,FALSE),"")</f>
        <v>https://www.ncbi.nlm.nih.gov/pubmed/20400647</v>
      </c>
      <c r="D140" s="231"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1" t="str">
        <f>IF(AND(A141&lt;&gt;"",ISNUMBER(A141)),VLOOKUP(A141,Studies!A:BR,2,FALSE),"")</f>
        <v>Bae 2011</v>
      </c>
      <c r="C141" s="231" t="str">
        <f>IF(AND(A141&lt;&gt;"",ISNUMBER(A141)),VLOOKUP(A141,Studies!A:BR,3,FALSE),"")</f>
        <v>https://www.ncbi.nlm.nih.gov/pubmed/20400647</v>
      </c>
      <c r="D141" s="231"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1" t="str">
        <f>IF(AND(A142&lt;&gt;"",ISNUMBER(A142)),VLOOKUP(A142,Studies!A:BR,2,FALSE),"")</f>
        <v>Bae 2011</v>
      </c>
      <c r="C142" s="231" t="str">
        <f>IF(AND(A142&lt;&gt;"",ISNUMBER(A142)),VLOOKUP(A142,Studies!A:BR,3,FALSE),"")</f>
        <v>https://www.ncbi.nlm.nih.gov/pubmed/20400647</v>
      </c>
      <c r="D142" s="231"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1" t="str">
        <f>IF(AND(A143&lt;&gt;"",ISNUMBER(A143)),VLOOKUP(A143,Studies!A:BR,2,FALSE),"")</f>
        <v>Mouton 2006</v>
      </c>
      <c r="C143" s="231" t="str">
        <f>IF(AND(A143&lt;&gt;"",ISNUMBER(A143)),VLOOKUP(A143,Studies!A:BR,3,FALSE),"")</f>
        <v>https://www.ncbi.nlm.nih.gov/pubmed/16982783</v>
      </c>
      <c r="D143" s="231"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1" t="str">
        <f>IF(AND(A144&lt;&gt;"",ISNUMBER(A144)),VLOOKUP(A144,Studies!A:BR,2,FALSE),"")</f>
        <v>Mouton 2006</v>
      </c>
      <c r="C144" s="231" t="str">
        <f>IF(AND(A144&lt;&gt;"",ISNUMBER(A144)),VLOOKUP(A144,Studies!A:BR,3,FALSE),"")</f>
        <v>https://www.ncbi.nlm.nih.gov/pubmed/16982783</v>
      </c>
      <c r="D144" s="231"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1" t="str">
        <f>IF(AND(A145&lt;&gt;"",ISNUMBER(A145)),VLOOKUP(A145,Studies!A:BR,2,FALSE),"")</f>
        <v>Mouton 2006</v>
      </c>
      <c r="C145" s="231" t="str">
        <f>IF(AND(A145&lt;&gt;"",ISNUMBER(A145)),VLOOKUP(A145,Studies!A:BR,3,FALSE),"")</f>
        <v>https://www.ncbi.nlm.nih.gov/pubmed/16982783</v>
      </c>
      <c r="D145" s="231"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1" t="str">
        <f>IF(AND(A146&lt;&gt;"",ISNUMBER(A146)),VLOOKUP(A146,Studies!A:BR,2,FALSE),"")</f>
        <v>Mouton 2006</v>
      </c>
      <c r="C146" s="231" t="str">
        <f>IF(AND(A146&lt;&gt;"",ISNUMBER(A146)),VLOOKUP(A146,Studies!A:BR,3,FALSE),"")</f>
        <v>https://www.ncbi.nlm.nih.gov/pubmed/16982783</v>
      </c>
      <c r="D146" s="231"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1" t="str">
        <f>IF(AND(A147&lt;&gt;"",ISNUMBER(A147)),VLOOKUP(A147,Studies!A:BR,2,FALSE),"")</f>
        <v>Mouton 2006</v>
      </c>
      <c r="C147" s="231" t="str">
        <f>IF(AND(A147&lt;&gt;"",ISNUMBER(A147)),VLOOKUP(A147,Studies!A:BR,3,FALSE),"")</f>
        <v>https://www.ncbi.nlm.nih.gov/pubmed/16982783</v>
      </c>
      <c r="D147" s="231"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1" t="str">
        <f>IF(AND(A148&lt;&gt;"",ISNUMBER(A148)),VLOOKUP(A148,Studies!A:BR,2,FALSE),"")</f>
        <v>Mouton 2006</v>
      </c>
      <c r="C148" s="231" t="str">
        <f>IF(AND(A148&lt;&gt;"",ISNUMBER(A148)),VLOOKUP(A148,Studies!A:BR,3,FALSE),"")</f>
        <v>https://www.ncbi.nlm.nih.gov/pubmed/16982783</v>
      </c>
      <c r="D148" s="231"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1" t="str">
        <f>IF(AND(A149&lt;&gt;"",ISNUMBER(A149)),VLOOKUP(A149,Studies!A:BR,2,FALSE),"")</f>
        <v>Mouton 2006</v>
      </c>
      <c r="C149" s="231" t="str">
        <f>IF(AND(A149&lt;&gt;"",ISNUMBER(A149)),VLOOKUP(A149,Studies!A:BR,3,FALSE),"")</f>
        <v>https://www.ncbi.nlm.nih.gov/pubmed/16982783</v>
      </c>
      <c r="D149" s="231"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1" t="str">
        <f>IF(AND(A150&lt;&gt;"",ISNUMBER(A150)),VLOOKUP(A150,Studies!A:BR,2,FALSE),"")</f>
        <v>Mouton 2006</v>
      </c>
      <c r="C150" s="231" t="str">
        <f>IF(AND(A150&lt;&gt;"",ISNUMBER(A150)),VLOOKUP(A150,Studies!A:BR,3,FALSE),"")</f>
        <v>https://www.ncbi.nlm.nih.gov/pubmed/16982783</v>
      </c>
      <c r="D150" s="231"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1" t="str">
        <f>IF(AND(A151&lt;&gt;"",ISNUMBER(A151)),VLOOKUP(A151,Studies!A:BR,2,FALSE),"")</f>
        <v>Mouton 2006</v>
      </c>
      <c r="C151" s="231" t="str">
        <f>IF(AND(A151&lt;&gt;"",ISNUMBER(A151)),VLOOKUP(A151,Studies!A:BR,3,FALSE),"")</f>
        <v>https://www.ncbi.nlm.nih.gov/pubmed/16982783</v>
      </c>
      <c r="D151" s="231"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1" t="str">
        <f>IF(AND(A152&lt;&gt;"",ISNUMBER(A152)),VLOOKUP(A152,Studies!A:BR,2,FALSE),"")</f>
        <v>Mouton 2006</v>
      </c>
      <c r="C152" s="231" t="str">
        <f>IF(AND(A152&lt;&gt;"",ISNUMBER(A152)),VLOOKUP(A152,Studies!A:BR,3,FALSE),"")</f>
        <v>https://www.ncbi.nlm.nih.gov/pubmed/16982783</v>
      </c>
      <c r="D152" s="231"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1" t="str">
        <f>IF(AND(A153&lt;&gt;"",ISNUMBER(A153)),VLOOKUP(A153,Studies!A:BR,2,FALSE),"")</f>
        <v>Mouton 2006</v>
      </c>
      <c r="C153" s="231" t="str">
        <f>IF(AND(A153&lt;&gt;"",ISNUMBER(A153)),VLOOKUP(A153,Studies!A:BR,3,FALSE),"")</f>
        <v>https://www.ncbi.nlm.nih.gov/pubmed/16982783</v>
      </c>
      <c r="D153" s="231"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1" t="str">
        <f>IF(AND(A154&lt;&gt;"",ISNUMBER(A154)),VLOOKUP(A154,Studies!A:BR,2,FALSE),"")</f>
        <v>Mouton 2006</v>
      </c>
      <c r="C154" s="231" t="str">
        <f>IF(AND(A154&lt;&gt;"",ISNUMBER(A154)),VLOOKUP(A154,Studies!A:BR,3,FALSE),"")</f>
        <v>https://www.ncbi.nlm.nih.gov/pubmed/16982783</v>
      </c>
      <c r="D154" s="231"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1" t="str">
        <f>IF(AND(A155&lt;&gt;"",ISNUMBER(A155)),VLOOKUP(A155,Studies!A:BR,2,FALSE),"")</f>
        <v>Mouton 2006</v>
      </c>
      <c r="C155" s="231" t="str">
        <f>IF(AND(A155&lt;&gt;"",ISNUMBER(A155)),VLOOKUP(A155,Studies!A:BR,3,FALSE),"")</f>
        <v>https://www.ncbi.nlm.nih.gov/pubmed/16982783</v>
      </c>
      <c r="D155" s="231"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1" t="str">
        <f>IF(AND(A156&lt;&gt;"",ISNUMBER(A156)),VLOOKUP(A156,Studies!A:BR,2,FALSE),"")</f>
        <v>Mouton 2006</v>
      </c>
      <c r="C156" s="231" t="str">
        <f>IF(AND(A156&lt;&gt;"",ISNUMBER(A156)),VLOOKUP(A156,Studies!A:BR,3,FALSE),"")</f>
        <v>https://www.ncbi.nlm.nih.gov/pubmed/16982783</v>
      </c>
      <c r="D156" s="231"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1" t="str">
        <f>IF(AND(A157&lt;&gt;"",ISNUMBER(A157)),VLOOKUP(A157,Studies!A:BR,2,FALSE),"")</f>
        <v>Mouton 2006</v>
      </c>
      <c r="C157" s="231" t="str">
        <f>IF(AND(A157&lt;&gt;"",ISNUMBER(A157)),VLOOKUP(A157,Studies!A:BR,3,FALSE),"")</f>
        <v>https://www.ncbi.nlm.nih.gov/pubmed/16982783</v>
      </c>
      <c r="D157" s="231"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1" t="str">
        <f>IF(AND(A158&lt;&gt;"",ISNUMBER(A158)),VLOOKUP(A158,Studies!A:BR,2,FALSE),"")</f>
        <v>Zhou 1998</v>
      </c>
      <c r="C158" s="231" t="str">
        <f>IF(AND(A158&lt;&gt;"",ISNUMBER(A158)),VLOOKUP(A158,Studies!A:BR,3,FALSE),"")</f>
        <v>https://www.ncbi.nlm.nih.gov/pubmed/9702843</v>
      </c>
      <c r="D158" s="231"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1" t="str">
        <f>IF(AND(A159&lt;&gt;"",ISNUMBER(A159)),VLOOKUP(A159,Studies!A:BR,2,FALSE),"")</f>
        <v>Zhou 1998</v>
      </c>
      <c r="C159" s="231" t="str">
        <f>IF(AND(A159&lt;&gt;"",ISNUMBER(A159)),VLOOKUP(A159,Studies!A:BR,3,FALSE),"")</f>
        <v>https://www.ncbi.nlm.nih.gov/pubmed/9702843</v>
      </c>
      <c r="D159" s="231"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1" t="str">
        <f>IF(AND(A160&lt;&gt;"",ISNUMBER(A160)),VLOOKUP(A160,Studies!A:BR,2,FALSE),"")</f>
        <v>Mahadik 2012</v>
      </c>
      <c r="C160" s="231" t="str">
        <f>IF(AND(A160&lt;&gt;"",ISNUMBER(A160)),VLOOKUP(A160,Studies!A:BR,3,FALSE),"")</f>
        <v>https://www.ncbi.nlm.nih.gov/pubmed/22275128</v>
      </c>
      <c r="D160" s="231"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1" t="str">
        <f>IF(AND(A161&lt;&gt;"",ISNUMBER(A161)),VLOOKUP(A161,Studies!A:BR,2,FALSE),"")</f>
        <v>Allonen 1981</v>
      </c>
      <c r="C161" s="231" t="str">
        <f>IF(AND(A161&lt;&gt;"",ISNUMBER(A161)),VLOOKUP(A161,Studies!A:BR,3,FALSE),"")</f>
        <v>https://www.ncbi.nlm.nih.gov/pubmed/6117393</v>
      </c>
      <c r="D161" s="231"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1" t="str">
        <f>IF(AND(A162&lt;&gt;"",ISNUMBER(A162)),VLOOKUP(A162,Studies!A:BR,2,FALSE),"")</f>
        <v>Allonen 1981</v>
      </c>
      <c r="C162" s="231" t="str">
        <f>IF(AND(A162&lt;&gt;"",ISNUMBER(A162)),VLOOKUP(A162,Studies!A:BR,3,FALSE),"")</f>
        <v>https://www.ncbi.nlm.nih.gov/pubmed/6117393</v>
      </c>
      <c r="D162" s="231"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1" t="str">
        <f>IF(AND(A163&lt;&gt;"",ISNUMBER(A163)),VLOOKUP(A163,Studies!A:BR,2,FALSE),"")</f>
        <v>Chung 2006</v>
      </c>
      <c r="C163" s="231" t="str">
        <f>IF(AND(A163&lt;&gt;"",ISNUMBER(A163)),VLOOKUP(A163,Studies!A:BR,3,FALSE),"")</f>
        <v>https://www.ncbi.nlm.nih.gov/pubmed/16580903</v>
      </c>
      <c r="D163" s="231"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1" t="str">
        <f>IF(AND(A164&lt;&gt;"",ISNUMBER(A164)),VLOOKUP(A164,Studies!A:BR,2,FALSE),"")</f>
        <v>Chung 2006</v>
      </c>
      <c r="C164" s="231" t="str">
        <f>IF(AND(A164&lt;&gt;"",ISNUMBER(A164)),VLOOKUP(A164,Studies!A:BR,3,FALSE),"")</f>
        <v>https://www.ncbi.nlm.nih.gov/pubmed/16580903</v>
      </c>
      <c r="D164" s="231"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1" t="str">
        <f>IF(AND(A165&lt;&gt;"",ISNUMBER(A165)),VLOOKUP(A165,Studies!A:BR,2,FALSE),"")</f>
        <v>Chung 2006</v>
      </c>
      <c r="C165" s="231" t="str">
        <f>IF(AND(A165&lt;&gt;"",ISNUMBER(A165)),VLOOKUP(A165,Studies!A:BR,3,FALSE),"")</f>
        <v>https://www.ncbi.nlm.nih.gov/pubmed/16580903</v>
      </c>
      <c r="D165" s="231"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1" t="str">
        <f>IF(AND(A166&lt;&gt;"",ISNUMBER(A166)),VLOOKUP(A166,Studies!A:BR,2,FALSE),"")</f>
        <v>Chung 2006</v>
      </c>
      <c r="C166" s="231" t="str">
        <f>IF(AND(A166&lt;&gt;"",ISNUMBER(A166)),VLOOKUP(A166,Studies!A:BR,3,FALSE),"")</f>
        <v>https://www.ncbi.nlm.nih.gov/pubmed/16580903</v>
      </c>
      <c r="D166" s="231"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1" t="str">
        <f>IF(AND(A167&lt;&gt;"",ISNUMBER(A167)),VLOOKUP(A167,Studies!A:BR,2,FALSE),"")</f>
        <v>Chung 2006</v>
      </c>
      <c r="C167" s="231" t="str">
        <f>IF(AND(A167&lt;&gt;"",ISNUMBER(A167)),VLOOKUP(A167,Studies!A:BR,3,FALSE),"")</f>
        <v>https://www.ncbi.nlm.nih.gov/pubmed/16580903</v>
      </c>
      <c r="D167" s="231"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1" t="str">
        <f>IF(AND(A168&lt;&gt;"",ISNUMBER(A168)),VLOOKUP(A168,Studies!A:BR,2,FALSE),"")</f>
        <v>Chung 2006</v>
      </c>
      <c r="C168" s="231" t="str">
        <f>IF(AND(A168&lt;&gt;"",ISNUMBER(A168)),VLOOKUP(A168,Studies!A:BR,3,FALSE),"")</f>
        <v>https://www.ncbi.nlm.nih.gov/pubmed/16580903</v>
      </c>
      <c r="D168" s="231"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1" t="str">
        <f>IF(AND(A169&lt;&gt;"",ISNUMBER(A169)),VLOOKUP(A169,Studies!A:BR,2,FALSE),"")</f>
        <v>Reitman 2011</v>
      </c>
      <c r="C169" s="231" t="str">
        <f>IF(AND(A169&lt;&gt;"",ISNUMBER(A169)),VLOOKUP(A169,Studies!A:BR,3,FALSE),"")</f>
        <v>https://www.ncbi.nlm.nih.gov/pubmed/21191377</v>
      </c>
      <c r="D169" s="231"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1" t="str">
        <f>IF(AND(A170&lt;&gt;"",ISNUMBER(A170)),VLOOKUP(A170,Studies!A:BR,2,FALSE),"")</f>
        <v>Reitman 2011</v>
      </c>
      <c r="C170" s="231" t="str">
        <f>IF(AND(A170&lt;&gt;"",ISNUMBER(A170)),VLOOKUP(A170,Studies!A:BR,3,FALSE),"")</f>
        <v>https://www.ncbi.nlm.nih.gov/pubmed/21191377</v>
      </c>
      <c r="D170" s="231"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1" t="str">
        <f>IF(AND(A171&lt;&gt;"",ISNUMBER(A171)),VLOOKUP(A171,Studies!A:BR,2,FALSE),"")</f>
        <v>Reitman 2011</v>
      </c>
      <c r="C171" s="231" t="str">
        <f>IF(AND(A171&lt;&gt;"",ISNUMBER(A171)),VLOOKUP(A171,Studies!A:BR,3,FALSE),"")</f>
        <v>https://www.ncbi.nlm.nih.gov/pubmed/21191377</v>
      </c>
      <c r="D171" s="231"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1" t="str">
        <f>IF(AND(A172&lt;&gt;"",ISNUMBER(A172)),VLOOKUP(A172,Studies!A:BR,2,FALSE),"")</f>
        <v>Reitman 2011</v>
      </c>
      <c r="C172" s="231" t="str">
        <f>IF(AND(A172&lt;&gt;"",ISNUMBER(A172)),VLOOKUP(A172,Studies!A:BR,3,FALSE),"")</f>
        <v>https://www.ncbi.nlm.nih.gov/pubmed/21191377</v>
      </c>
      <c r="D172" s="231"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1" t="str">
        <f>IF(AND(A173&lt;&gt;"",ISNUMBER(A173)),VLOOKUP(A173,Studies!A:BR,2,FALSE),"")</f>
        <v>Reitman 2011</v>
      </c>
      <c r="C173" s="231" t="str">
        <f>IF(AND(A173&lt;&gt;"",ISNUMBER(A173)),VLOOKUP(A173,Studies!A:BR,3,FALSE),"")</f>
        <v>https://www.ncbi.nlm.nih.gov/pubmed/21191377</v>
      </c>
      <c r="D173" s="231"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1" t="str">
        <f>IF(AND(A174&lt;&gt;"",ISNUMBER(A174)),VLOOKUP(A174,Studies!A:BR,2,FALSE),"")</f>
        <v>Reitman 2011</v>
      </c>
      <c r="C174" s="231" t="str">
        <f>IF(AND(A174&lt;&gt;"",ISNUMBER(A174)),VLOOKUP(A174,Studies!A:BR,3,FALSE),"")</f>
        <v>https://www.ncbi.nlm.nih.gov/pubmed/21191377</v>
      </c>
      <c r="D174" s="231"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1" t="str">
        <f>IF(AND(A175&lt;&gt;"",ISNUMBER(A175)),VLOOKUP(A175,Studies!A:BR,2,FALSE),"")</f>
        <v>Reitman 2011</v>
      </c>
      <c r="C175" s="231" t="str">
        <f>IF(AND(A175&lt;&gt;"",ISNUMBER(A175)),VLOOKUP(A175,Studies!A:BR,3,FALSE),"")</f>
        <v>https://www.ncbi.nlm.nih.gov/pubmed/21191377</v>
      </c>
      <c r="D175" s="231"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1" t="str">
        <f>IF(AND(A176&lt;&gt;"",ISNUMBER(A176)),VLOOKUP(A176,Studies!A:BR,2,FALSE),"")</f>
        <v>Reitman 2011</v>
      </c>
      <c r="C176" s="231" t="str">
        <f>IF(AND(A176&lt;&gt;"",ISNUMBER(A176)),VLOOKUP(A176,Studies!A:BR,3,FALSE),"")</f>
        <v>https://www.ncbi.nlm.nih.gov/pubmed/21191377</v>
      </c>
      <c r="D176" s="231"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1" t="str">
        <f>IF(AND(A177&lt;&gt;"",ISNUMBER(A177)),VLOOKUP(A177,Studies!A:BR,2,FALSE),"")</f>
        <v>Smith 1981</v>
      </c>
      <c r="C177" s="231" t="str">
        <f>IF(AND(A177&lt;&gt;"",ISNUMBER(A177)),VLOOKUP(A177,Studies!A:BR,3,FALSE),"")</f>
        <v>https://www.ncbi.nlm.nih.gov/pubmed/6116606</v>
      </c>
      <c r="D177" s="231"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1" t="str">
        <f>IF(AND(A178&lt;&gt;"",ISNUMBER(A178)),VLOOKUP(A178,Studies!A:BR,2,FALSE),"")</f>
        <v>Smith 1981</v>
      </c>
      <c r="C178" s="231" t="str">
        <f>IF(AND(A178&lt;&gt;"",ISNUMBER(A178)),VLOOKUP(A178,Studies!A:BR,3,FALSE),"")</f>
        <v>https://www.ncbi.nlm.nih.gov/pubmed/6116606</v>
      </c>
      <c r="D178" s="231"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1" t="str">
        <f>IF(AND(A179&lt;&gt;"",ISNUMBER(A179)),VLOOKUP(A179,Studies!A:BR,2,FALSE),"")</f>
        <v>Smith 1981</v>
      </c>
      <c r="C179" s="231" t="str">
        <f>IF(AND(A179&lt;&gt;"",ISNUMBER(A179)),VLOOKUP(A179,Studies!A:BR,3,FALSE),"")</f>
        <v>https://www.ncbi.nlm.nih.gov/pubmed/6116606</v>
      </c>
      <c r="D179" s="231"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1" t="str">
        <f>IF(AND(A180&lt;&gt;"",ISNUMBER(A180)),VLOOKUP(A180,Studies!A:BR,2,FALSE),"")</f>
        <v>Stone 2004</v>
      </c>
      <c r="C180" s="231" t="str">
        <f>IF(AND(A180&lt;&gt;"",ISNUMBER(A180)),VLOOKUP(A180,Studies!A:BR,3,FALSE),"")</f>
        <v>https://www.ncbi.nlm.nih.gov/pubmed/4037525</v>
      </c>
      <c r="D180" s="231"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1" t="str">
        <f>IF(AND(A181&lt;&gt;"",ISNUMBER(A181)),VLOOKUP(A181,Studies!A:BR,2,FALSE),"")</f>
        <v>Yeates 1996</v>
      </c>
      <c r="C181" s="231" t="str">
        <f>IF(AND(A181&lt;&gt;"",ISNUMBER(A181)),VLOOKUP(A181,Studies!A:BR,3,FALSE),"")</f>
        <v>http://www.ncbi.nlm.nih.gov/pubmed/8880291</v>
      </c>
      <c r="D181" s="231"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1" t="str">
        <f>IF(AND(A182&lt;&gt;"",ISNUMBER(A182)),VLOOKUP(A182,Studies!A:BR,2,FALSE),"")</f>
        <v>Yeates 1996</v>
      </c>
      <c r="C182" s="231" t="str">
        <f>IF(AND(A182&lt;&gt;"",ISNUMBER(A182)),VLOOKUP(A182,Studies!A:BR,3,FALSE),"")</f>
        <v>http://www.ncbi.nlm.nih.gov/pubmed/8880291</v>
      </c>
      <c r="D182" s="231"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1" t="str">
        <f>IF(AND(A183&lt;&gt;"",ISNUMBER(A183)),VLOOKUP(A183,Studies!A:BR,2,FALSE),"")</f>
        <v>Zimmermann 1996</v>
      </c>
      <c r="C183" s="231" t="str">
        <f>IF(AND(A183&lt;&gt;"",ISNUMBER(A183)),VLOOKUP(A183,Studies!A:BR,3,FALSE),"")</f>
        <v>https://www.ncbi.nlm.nih.gov/pubmed/8720318</v>
      </c>
      <c r="D183" s="231"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1" t="str">
        <f>IF(AND(A184&lt;&gt;"",ISNUMBER(A184)),VLOOKUP(A184,Studies!A:BR,2,FALSE),"")</f>
        <v>Zimmermann 1996</v>
      </c>
      <c r="C184" s="231" t="str">
        <f>IF(AND(A184&lt;&gt;"",ISNUMBER(A184)),VLOOKUP(A184,Studies!A:BR,3,FALSE),"")</f>
        <v>https://www.ncbi.nlm.nih.gov/pubmed/8720318</v>
      </c>
      <c r="D184" s="231"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1" t="str">
        <f>IF(AND(A185&lt;&gt;"",ISNUMBER(A185)),VLOOKUP(A185,Studies!A:BR,2,FALSE),"")</f>
        <v>Kharasch 2004</v>
      </c>
      <c r="C185" s="231" t="str">
        <f>IF(AND(A185&lt;&gt;"",ISNUMBER(A185)),VLOOKUP(A185,Studies!A:BR,3,FALSE),"")</f>
        <v>https://www.ncbi.nlm.nih.gov/pubmed/15536460</v>
      </c>
      <c r="D185" s="231"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1" t="str">
        <f>IF(AND(A186&lt;&gt;"",ISNUMBER(A186)),VLOOKUP(A186,Studies!A:BR,2,FALSE),"")</f>
        <v>Kharasch 2004</v>
      </c>
      <c r="C186" s="231" t="str">
        <f>IF(AND(A186&lt;&gt;"",ISNUMBER(A186)),VLOOKUP(A186,Studies!A:BR,3,FALSE),"")</f>
        <v>https://www.ncbi.nlm.nih.gov/pubmed/15536460</v>
      </c>
      <c r="D186" s="231"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1" t="str">
        <f>IF(AND(A187&lt;&gt;"",ISNUMBER(A187)),VLOOKUP(A187,Studies!A:BR,2,FALSE),"")</f>
        <v>Kharasch 2004</v>
      </c>
      <c r="C187" s="231" t="str">
        <f>IF(AND(A187&lt;&gt;"",ISNUMBER(A187)),VLOOKUP(A187,Studies!A:BR,3,FALSE),"")</f>
        <v>https://www.ncbi.nlm.nih.gov/pubmed/15536460</v>
      </c>
      <c r="D187" s="231"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1" t="str">
        <f>IF(AND(A188&lt;&gt;"",ISNUMBER(A188)),VLOOKUP(A188,Studies!A:BR,2,FALSE),"")</f>
        <v>Kharasch 2004</v>
      </c>
      <c r="C188" s="231" t="str">
        <f>IF(AND(A188&lt;&gt;"",ISNUMBER(A188)),VLOOKUP(A188,Studies!A:BR,3,FALSE),"")</f>
        <v>https://www.ncbi.nlm.nih.gov/pubmed/15536460</v>
      </c>
      <c r="D188" s="231"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1" t="str">
        <f>IF(AND(A189&lt;&gt;"",ISNUMBER(A189)),VLOOKUP(A189,Studies!A:BR,2,FALSE),"")</f>
        <v>Kharasch 2004</v>
      </c>
      <c r="C189" s="231" t="str">
        <f>IF(AND(A189&lt;&gt;"",ISNUMBER(A189)),VLOOKUP(A189,Studies!A:BR,3,FALSE),"")</f>
        <v>https://www.ncbi.nlm.nih.gov/pubmed/15536460</v>
      </c>
      <c r="D189" s="231"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1" t="str">
        <f>IF(AND(A190&lt;&gt;"",ISNUMBER(A190)),VLOOKUP(A190,Studies!A:BR,2,FALSE),"")</f>
        <v>Kharasch 2004</v>
      </c>
      <c r="C190" s="231" t="str">
        <f>IF(AND(A190&lt;&gt;"",ISNUMBER(A190)),VLOOKUP(A190,Studies!A:BR,3,FALSE),"")</f>
        <v>https://www.ncbi.nlm.nih.gov/pubmed/15536460</v>
      </c>
      <c r="D190" s="231"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1" t="str">
        <f>IF(AND(A191&lt;&gt;"",ISNUMBER(A191)),VLOOKUP(A191,Studies!A:BR,2,FALSE),"")</f>
        <v>Kharasch 2004</v>
      </c>
      <c r="C191" s="231" t="str">
        <f>IF(AND(A191&lt;&gt;"",ISNUMBER(A191)),VLOOKUP(A191,Studies!A:BR,3,FALSE),"")</f>
        <v>https://www.ncbi.nlm.nih.gov/pubmed/15536460</v>
      </c>
      <c r="D191" s="231"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1" t="str">
        <f>IF(AND(A192&lt;&gt;"",ISNUMBER(A192)),VLOOKUP(A192,Studies!A:BR,2,FALSE),"")</f>
        <v>Kharasch 2004</v>
      </c>
      <c r="C192" s="231" t="str">
        <f>IF(AND(A192&lt;&gt;"",ISNUMBER(A192)),VLOOKUP(A192,Studies!A:BR,3,FALSE),"")</f>
        <v>https://www.ncbi.nlm.nih.gov/pubmed/15536460</v>
      </c>
      <c r="D192" s="231"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1" t="str">
        <f>IF(AND(A193&lt;&gt;"",ISNUMBER(A193)),VLOOKUP(A193,Studies!A:BR,2,FALSE),"")</f>
        <v>Kharasch 2004</v>
      </c>
      <c r="C193" s="231" t="str">
        <f>IF(AND(A193&lt;&gt;"",ISNUMBER(A193)),VLOOKUP(A193,Studies!A:BR,3,FALSE),"")</f>
        <v>https://www.ncbi.nlm.nih.gov/pubmed/15536460</v>
      </c>
      <c r="D193" s="231"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1" t="str">
        <f>IF(AND(A194&lt;&gt;"",ISNUMBER(A194)),VLOOKUP(A194,Studies!A:BR,2,FALSE),"")</f>
        <v>Kharasch 2004</v>
      </c>
      <c r="C194" s="231" t="str">
        <f>IF(AND(A194&lt;&gt;"",ISNUMBER(A194)),VLOOKUP(A194,Studies!A:BR,3,FALSE),"")</f>
        <v>https://www.ncbi.nlm.nih.gov/pubmed/15536460</v>
      </c>
      <c r="D194" s="231"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1" t="str">
        <f>IF(AND(A195&lt;&gt;"",ISNUMBER(A195)),VLOOKUP(A195,Studies!A:BR,2,FALSE),"")</f>
        <v>Kharasch 2004</v>
      </c>
      <c r="C195" s="231" t="str">
        <f>IF(AND(A195&lt;&gt;"",ISNUMBER(A195)),VLOOKUP(A195,Studies!A:BR,3,FALSE),"")</f>
        <v>https://www.ncbi.nlm.nih.gov/pubmed/15536460</v>
      </c>
      <c r="D195" s="231"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1" t="str">
        <f>IF(AND(A196&lt;&gt;"",ISNUMBER(A196)),VLOOKUP(A196,Studies!A:BR,2,FALSE),"")</f>
        <v>Kharasch 2004</v>
      </c>
      <c r="C196" s="231" t="str">
        <f>IF(AND(A196&lt;&gt;"",ISNUMBER(A196)),VLOOKUP(A196,Studies!A:BR,3,FALSE),"")</f>
        <v>https://www.ncbi.nlm.nih.gov/pubmed/15536460</v>
      </c>
      <c r="D196" s="231"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1" t="str">
        <f>IF(AND(A197&lt;&gt;"",ISNUMBER(A197)),VLOOKUP(A197,Studies!A:BR,2,FALSE),"")</f>
        <v>Kharasch 2004</v>
      </c>
      <c r="C197" s="231" t="str">
        <f>IF(AND(A197&lt;&gt;"",ISNUMBER(A197)),VLOOKUP(A197,Studies!A:BR,3,FALSE),"")</f>
        <v>https://www.ncbi.nlm.nih.gov/pubmed/15536460</v>
      </c>
      <c r="D197" s="231"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1" t="str">
        <f>IF(AND(A198&lt;&gt;"",ISNUMBER(A198)),VLOOKUP(A198,Studies!A:BR,2,FALSE),"")</f>
        <v>Kharasch 2004</v>
      </c>
      <c r="C198" s="231" t="str">
        <f>IF(AND(A198&lt;&gt;"",ISNUMBER(A198)),VLOOKUP(A198,Studies!A:BR,3,FALSE),"")</f>
        <v>https://www.ncbi.nlm.nih.gov/pubmed/15536460</v>
      </c>
      <c r="D198" s="231"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1" t="str">
        <f>IF(AND(A199&lt;&gt;"",ISNUMBER(A199)),VLOOKUP(A199,Studies!A:BR,2,FALSE),"")</f>
        <v>Backman 1996</v>
      </c>
      <c r="C199" s="231" t="str">
        <f>IF(AND(A199&lt;&gt;"",ISNUMBER(A199)),VLOOKUP(A199,Studies!A:BR,3,FALSE),"")</f>
        <v>https://www.ncbi.nlm.nih.gov/pubmed/8549036</v>
      </c>
      <c r="D199" s="231"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1" t="str">
        <f>IF(AND(A200&lt;&gt;"",ISNUMBER(A200)),VLOOKUP(A200,Studies!A:BR,2,FALSE),"")</f>
        <v>Backman 1996</v>
      </c>
      <c r="C200" s="231" t="str">
        <f>IF(AND(A200&lt;&gt;"",ISNUMBER(A200)),VLOOKUP(A200,Studies!A:BR,3,FALSE),"")</f>
        <v>https://www.ncbi.nlm.nih.gov/pubmed/8549036</v>
      </c>
      <c r="D200" s="231"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1" t="str">
        <f>IF(AND(A201&lt;&gt;"",ISNUMBER(A201)),VLOOKUP(A201,Studies!A:BR,2,FALSE),"")</f>
        <v>Burger 2006</v>
      </c>
      <c r="C201" s="231" t="str">
        <f>IF(AND(A201&lt;&gt;"",ISNUMBER(A201)),VLOOKUP(A201,Studies!A:BR,3,FALSE),"")</f>
        <v>https://www.ncbi.nlm.nih.gov/pubmed/17005814</v>
      </c>
      <c r="D201" s="231"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1" t="str">
        <f>IF(AND(A202&lt;&gt;"",ISNUMBER(A202)),VLOOKUP(A202,Studies!A:BR,2,FALSE),"")</f>
        <v>Greiner 1999</v>
      </c>
      <c r="C202" s="231" t="str">
        <f>IF(AND(A202&lt;&gt;"",ISNUMBER(A202)),VLOOKUP(A202,Studies!A:BR,3,FALSE),"")</f>
        <v>https://www.ncbi.nlm.nih.gov/pubmed/10411543</v>
      </c>
      <c r="D202" s="231"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1" t="str">
        <f>IF(AND(A203&lt;&gt;"",ISNUMBER(A203)),VLOOKUP(A203,Studies!A:BR,2,FALSE),"")</f>
        <v>Greiner 1999</v>
      </c>
      <c r="C203" s="231" t="str">
        <f>IF(AND(A203&lt;&gt;"",ISNUMBER(A203)),VLOOKUP(A203,Studies!A:BR,3,FALSE),"")</f>
        <v>https://www.ncbi.nlm.nih.gov/pubmed/10411543</v>
      </c>
      <c r="D203" s="231"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1" t="str">
        <f>IF(AND(A204&lt;&gt;"",ISNUMBER(A204)),VLOOKUP(A204,Studies!A:BR,2,FALSE),"")</f>
        <v>Greiner 1999</v>
      </c>
      <c r="C204" s="231" t="str">
        <f>IF(AND(A204&lt;&gt;"",ISNUMBER(A204)),VLOOKUP(A204,Studies!A:BR,3,FALSE),"")</f>
        <v>https://www.ncbi.nlm.nih.gov/pubmed/10411543</v>
      </c>
      <c r="D204" s="231"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1" t="str">
        <f>IF(AND(A205&lt;&gt;"",ISNUMBER(A205)),VLOOKUP(A205,Studies!A:BR,2,FALSE),"")</f>
        <v>Greiner 1999</v>
      </c>
      <c r="C205" s="231" t="str">
        <f>IF(AND(A205&lt;&gt;"",ISNUMBER(A205)),VLOOKUP(A205,Studies!A:BR,3,FALSE),"")</f>
        <v>https://www.ncbi.nlm.nih.gov/pubmed/10411543</v>
      </c>
      <c r="D205" s="231"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1" t="str">
        <f>IF(AND(A206&lt;&gt;"",ISNUMBER(A206)),VLOOKUP(A206,Studies!A:BR,2,FALSE),"")</f>
        <v>Templeton 2010</v>
      </c>
      <c r="C206" s="231" t="str">
        <f>IF(AND(A206&lt;&gt;"",ISNUMBER(A206)),VLOOKUP(A206,Studies!A:BR,3,FALSE),"")</f>
        <v>https://www.ncbi.nlm.nih.gov/pubmed/20739919</v>
      </c>
      <c r="D206" s="231"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1" t="str">
        <f>IF(AND(A207&lt;&gt;"",ISNUMBER(A207)),VLOOKUP(A207,Studies!A:BR,2,FALSE),"")</f>
        <v>Templeton 2010</v>
      </c>
      <c r="C207" s="231" t="str">
        <f>IF(AND(A207&lt;&gt;"",ISNUMBER(A207)),VLOOKUP(A207,Studies!A:BR,3,FALSE),"")</f>
        <v>https://www.ncbi.nlm.nih.gov/pubmed/20739919</v>
      </c>
      <c r="D207" s="231"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1" t="str">
        <f>IF(AND(A208&lt;&gt;"",ISNUMBER(A208)),VLOOKUP(A208,Studies!A:BR,2,FALSE),"")</f>
        <v>Templeton 2010</v>
      </c>
      <c r="C208" s="231" t="str">
        <f>IF(AND(A208&lt;&gt;"",ISNUMBER(A208)),VLOOKUP(A208,Studies!A:BR,3,FALSE),"")</f>
        <v>https://www.ncbi.nlm.nih.gov/pubmed/20739919</v>
      </c>
      <c r="D208" s="231"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1" t="str">
        <f>IF(AND(A209&lt;&gt;"",ISNUMBER(A209)),VLOOKUP(A209,Studies!A:BR,2,FALSE),"")</f>
        <v>Templeton 2010</v>
      </c>
      <c r="C209" s="231" t="str">
        <f>IF(AND(A209&lt;&gt;"",ISNUMBER(A209)),VLOOKUP(A209,Studies!A:BR,3,FALSE),"")</f>
        <v>https://www.ncbi.nlm.nih.gov/pubmed/20739919</v>
      </c>
      <c r="D209" s="231"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1" t="str">
        <f>IF(AND(A210&lt;&gt;"",ISNUMBER(A210)),VLOOKUP(A210,Studies!A:BR,2,FALSE),"")</f>
        <v>Gurley 2006</v>
      </c>
      <c r="C210" s="231" t="str">
        <f>IF(AND(A210&lt;&gt;"",ISNUMBER(A210)),VLOOKUP(A210,Studies!A:BR,3,FALSE),"")</f>
        <v>https://www.ncbi.nlm.nih.gov/pubmed/16432272</v>
      </c>
      <c r="D210" s="231"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1" t="str">
        <f>IF(AND(A211&lt;&gt;"",ISNUMBER(A211)),VLOOKUP(A211,Studies!A:BR,2,FALSE),"")</f>
        <v>Gurley 2006</v>
      </c>
      <c r="C211" s="231" t="str">
        <f>IF(AND(A211&lt;&gt;"",ISNUMBER(A211)),VLOOKUP(A211,Studies!A:BR,3,FALSE),"")</f>
        <v>https://www.ncbi.nlm.nih.gov/pubmed/16432272</v>
      </c>
      <c r="D211" s="231"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1" t="str">
        <f>IF(AND(A212&lt;&gt;"",ISNUMBER(A212)),VLOOKUP(A212,Studies!A:BR,2,FALSE),"")</f>
        <v>Gurley 2006</v>
      </c>
      <c r="C212" s="231" t="str">
        <f>IF(AND(A212&lt;&gt;"",ISNUMBER(A212)),VLOOKUP(A212,Studies!A:BR,3,FALSE),"")</f>
        <v>https://www.ncbi.nlm.nih.gov/pubmed/16432272</v>
      </c>
      <c r="D212" s="231"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1" t="str">
        <f>IF(AND(A213&lt;&gt;"",ISNUMBER(A213)),VLOOKUP(A213,Studies!A:BR,2,FALSE),"")</f>
        <v>Gurley 2006</v>
      </c>
      <c r="C213" s="231" t="str">
        <f>IF(AND(A213&lt;&gt;"",ISNUMBER(A213)),VLOOKUP(A213,Studies!A:BR,3,FALSE),"")</f>
        <v>https://www.ncbi.nlm.nih.gov/pubmed/16432272</v>
      </c>
      <c r="D213" s="231"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1" t="str">
        <f>IF(AND(A214&lt;&gt;"",ISNUMBER(A214)),VLOOKUP(A214,Studies!A:BR,2,FALSE),"")</f>
        <v>Gurley 2006</v>
      </c>
      <c r="C214" s="231" t="str">
        <f>IF(AND(A214&lt;&gt;"",ISNUMBER(A214)),VLOOKUP(A214,Studies!A:BR,3,FALSE),"")</f>
        <v>https://www.ncbi.nlm.nih.gov/pubmed/16432272</v>
      </c>
      <c r="D214" s="231"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1" t="str">
        <f>IF(AND(A215&lt;&gt;"",ISNUMBER(A215)),VLOOKUP(A215,Studies!A:BR,2,FALSE),"")</f>
        <v>Gurley 2006</v>
      </c>
      <c r="C215" s="231" t="str">
        <f>IF(AND(A215&lt;&gt;"",ISNUMBER(A215)),VLOOKUP(A215,Studies!A:BR,3,FALSE),"")</f>
        <v>https://www.ncbi.nlm.nih.gov/pubmed/16432272</v>
      </c>
      <c r="D215" s="231"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1" t="str">
        <f>IF(AND(A216&lt;&gt;"",ISNUMBER(A216)),VLOOKUP(A216,Studies!A:BR,2,FALSE),"")</f>
        <v>Gurley 2008a</v>
      </c>
      <c r="C216" s="231" t="str">
        <f>IF(AND(A216&lt;&gt;"",ISNUMBER(A216)),VLOOKUP(A216,Studies!A:BR,3,FALSE),"")</f>
        <v>https://www.ncbi.nlm.nih.gov/pubmed/17495878</v>
      </c>
      <c r="D216" s="231"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1" t="str">
        <f>IF(AND(A217&lt;&gt;"",ISNUMBER(A217)),VLOOKUP(A217,Studies!A:BR,2,FALSE),"")</f>
        <v>Gurley 2008a</v>
      </c>
      <c r="C217" s="231" t="str">
        <f>IF(AND(A217&lt;&gt;"",ISNUMBER(A217)),VLOOKUP(A217,Studies!A:BR,3,FALSE),"")</f>
        <v>https://www.ncbi.nlm.nih.gov/pubmed/17495878</v>
      </c>
      <c r="D217" s="231"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1" t="str">
        <f>IF(AND(A218&lt;&gt;"",ISNUMBER(A218)),VLOOKUP(A218,Studies!A:BR,2,FALSE),"")</f>
        <v>Gurley 2008a</v>
      </c>
      <c r="C218" s="231" t="str">
        <f>IF(AND(A218&lt;&gt;"",ISNUMBER(A218)),VLOOKUP(A218,Studies!A:BR,3,FALSE),"")</f>
        <v>https://www.ncbi.nlm.nih.gov/pubmed/17495878</v>
      </c>
      <c r="D218" s="231"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1" t="str">
        <f>IF(AND(A219&lt;&gt;"",ISNUMBER(A219)),VLOOKUP(A219,Studies!A:BR,2,FALSE),"")</f>
        <v>Gurley 2008a</v>
      </c>
      <c r="C219" s="231" t="str">
        <f>IF(AND(A219&lt;&gt;"",ISNUMBER(A219)),VLOOKUP(A219,Studies!A:BR,3,FALSE),"")</f>
        <v>https://www.ncbi.nlm.nih.gov/pubmed/17495878</v>
      </c>
      <c r="D219" s="231"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1" t="str">
        <f>IF(AND(A220&lt;&gt;"",ISNUMBER(A220)),VLOOKUP(A220,Studies!A:BR,2,FALSE),"")</f>
        <v>Gurley 2008a</v>
      </c>
      <c r="C220" s="231" t="str">
        <f>IF(AND(A220&lt;&gt;"",ISNUMBER(A220)),VLOOKUP(A220,Studies!A:BR,3,FALSE),"")</f>
        <v>https://www.ncbi.nlm.nih.gov/pubmed/17495878</v>
      </c>
      <c r="D220" s="231"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1" t="str">
        <f>IF(AND(A221&lt;&gt;"",ISNUMBER(A221)),VLOOKUP(A221,Studies!A:BR,2,FALSE),"")</f>
        <v>Gurley 2008a</v>
      </c>
      <c r="C221" s="231" t="str">
        <f>IF(AND(A221&lt;&gt;"",ISNUMBER(A221)),VLOOKUP(A221,Studies!A:BR,3,FALSE),"")</f>
        <v>https://www.ncbi.nlm.nih.gov/pubmed/17495878</v>
      </c>
      <c r="D221" s="231"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1" t="str">
        <f>IF(AND(A222&lt;&gt;"",ISNUMBER(A222)),VLOOKUP(A222,Studies!A:BR,2,FALSE),"")</f>
        <v>Gurley 2008b</v>
      </c>
      <c r="C222" s="231" t="str">
        <f>IF(AND(A222&lt;&gt;"",ISNUMBER(A222)),VLOOKUP(A222,Studies!A:BR,3,FALSE),"")</f>
        <v>https://www.ncbi.nlm.nih.gov/pubmed/18214850</v>
      </c>
      <c r="D222" s="231"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1" t="str">
        <f>IF(AND(A223&lt;&gt;"",ISNUMBER(A223)),VLOOKUP(A223,Studies!A:BR,2,FALSE),"")</f>
        <v>Gurley 2008b</v>
      </c>
      <c r="C223" s="231" t="str">
        <f>IF(AND(A223&lt;&gt;"",ISNUMBER(A223)),VLOOKUP(A223,Studies!A:BR,3,FALSE),"")</f>
        <v>https://www.ncbi.nlm.nih.gov/pubmed/18214850</v>
      </c>
      <c r="D223" s="231"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1" t="str">
        <f>IF(AND(A224&lt;&gt;"",ISNUMBER(A224)),VLOOKUP(A224,Studies!A:BR,2,FALSE),"")</f>
        <v>Gurley 2008b</v>
      </c>
      <c r="C224" s="231" t="str">
        <f>IF(AND(A224&lt;&gt;"",ISNUMBER(A224)),VLOOKUP(A224,Studies!A:BR,3,FALSE),"")</f>
        <v>https://www.ncbi.nlm.nih.gov/pubmed/18214850</v>
      </c>
      <c r="D224" s="231"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1" t="str">
        <f>IF(AND(A225&lt;&gt;"",ISNUMBER(A225)),VLOOKUP(A225,Studies!A:BR,2,FALSE),"")</f>
        <v>Gurley 2008b</v>
      </c>
      <c r="C225" s="231" t="str">
        <f>IF(AND(A225&lt;&gt;"",ISNUMBER(A225)),VLOOKUP(A225,Studies!A:BR,3,FALSE),"")</f>
        <v>https://www.ncbi.nlm.nih.gov/pubmed/18214850</v>
      </c>
      <c r="D225" s="231"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1" t="str">
        <f>IF(AND(A226&lt;&gt;"",ISNUMBER(A226)),VLOOKUP(A226,Studies!A:BR,2,FALSE),"")</f>
        <v>Hohmann 2015</v>
      </c>
      <c r="C226" s="231" t="str">
        <f>IF(AND(A226&lt;&gt;"",ISNUMBER(A226)),VLOOKUP(A226,Studies!A:BR,3,FALSE),"")</f>
        <v>https://www.ncbi.nlm.nih.gov/pubmed/25588320</v>
      </c>
      <c r="D226" s="231"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1" t="str">
        <f>IF(AND(A227&lt;&gt;"",ISNUMBER(A227)),VLOOKUP(A227,Studies!A:BR,2,FALSE),"")</f>
        <v>Hohmann 2015</v>
      </c>
      <c r="C227" s="231" t="str">
        <f>IF(AND(A227&lt;&gt;"",ISNUMBER(A227)),VLOOKUP(A227,Studies!A:BR,3,FALSE),"")</f>
        <v>https://www.ncbi.nlm.nih.gov/pubmed/25588320</v>
      </c>
      <c r="D227" s="231"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1" t="str">
        <f>IF(AND(A228&lt;&gt;"",ISNUMBER(A228)),VLOOKUP(A228,Studies!A:BR,2,FALSE),"")</f>
        <v>Hohmann 2015</v>
      </c>
      <c r="C228" s="231" t="str">
        <f>IF(AND(A228&lt;&gt;"",ISNUMBER(A228)),VLOOKUP(A228,Studies!A:BR,3,FALSE),"")</f>
        <v>https://www.ncbi.nlm.nih.gov/pubmed/25588320</v>
      </c>
      <c r="D228" s="231"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1" t="str">
        <f>IF(AND(A229&lt;&gt;"",ISNUMBER(A229)),VLOOKUP(A229,Studies!A:BR,2,FALSE),"")</f>
        <v>Hohmann 2015</v>
      </c>
      <c r="C229" s="231" t="str">
        <f>IF(AND(A229&lt;&gt;"",ISNUMBER(A229)),VLOOKUP(A229,Studies!A:BR,3,FALSE),"")</f>
        <v>https://www.ncbi.nlm.nih.gov/pubmed/25588320</v>
      </c>
      <c r="D229" s="231"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1" t="str">
        <f>IF(AND(A230&lt;&gt;"",ISNUMBER(A230)),VLOOKUP(A230,Studies!A:BR,2,FALSE),"")</f>
        <v>Kharasch 2011</v>
      </c>
      <c r="C230" s="231" t="str">
        <f>IF(AND(A230&lt;&gt;"",ISNUMBER(A230)),VLOOKUP(A230,Studies!A:BR,3,FALSE),"")</f>
        <v>https://www.ncbi.nlm.nih.gov/pubmed/21562488</v>
      </c>
      <c r="D230" s="231"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1" t="str">
        <f>IF(AND(A231&lt;&gt;"",ISNUMBER(A231)),VLOOKUP(A231,Studies!A:BR,2,FALSE),"")</f>
        <v>Kharasch 2011</v>
      </c>
      <c r="C231" s="231" t="str">
        <f>IF(AND(A231&lt;&gt;"",ISNUMBER(A231)),VLOOKUP(A231,Studies!A:BR,3,FALSE),"")</f>
        <v>https://www.ncbi.nlm.nih.gov/pubmed/21562488</v>
      </c>
      <c r="D231" s="231"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1" t="str">
        <f>IF(AND(A232&lt;&gt;"",ISNUMBER(A232)),VLOOKUP(A232,Studies!A:BR,2,FALSE),"")</f>
        <v>Kharasch 2011</v>
      </c>
      <c r="C232" s="231" t="str">
        <f>IF(AND(A232&lt;&gt;"",ISNUMBER(A232)),VLOOKUP(A232,Studies!A:BR,3,FALSE),"")</f>
        <v>https://www.ncbi.nlm.nih.gov/pubmed/21562488</v>
      </c>
      <c r="D232" s="231"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1" t="str">
        <f>IF(AND(A233&lt;&gt;"",ISNUMBER(A233)),VLOOKUP(A233,Studies!A:BR,2,FALSE),"")</f>
        <v>Kharasch 2011</v>
      </c>
      <c r="C233" s="231" t="str">
        <f>IF(AND(A233&lt;&gt;"",ISNUMBER(A233)),VLOOKUP(A233,Studies!A:BR,3,FALSE),"")</f>
        <v>https://www.ncbi.nlm.nih.gov/pubmed/21562488</v>
      </c>
      <c r="D233" s="231"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1" t="str">
        <f>IF(AND(A234&lt;&gt;"",ISNUMBER(A234)),VLOOKUP(A234,Studies!A:BR,2,FALSE),"")</f>
        <v>Kharasch 2011</v>
      </c>
      <c r="C234" s="231" t="str">
        <f>IF(AND(A234&lt;&gt;"",ISNUMBER(A234)),VLOOKUP(A234,Studies!A:BR,3,FALSE),"")</f>
        <v>https://www.ncbi.nlm.nih.gov/pubmed/21562488</v>
      </c>
      <c r="D234" s="231"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1" t="str">
        <f>IF(AND(A235&lt;&gt;"",ISNUMBER(A235)),VLOOKUP(A235,Studies!A:BR,2,FALSE),"")</f>
        <v>Kharasch 2011</v>
      </c>
      <c r="C235" s="231" t="str">
        <f>IF(AND(A235&lt;&gt;"",ISNUMBER(A235)),VLOOKUP(A235,Studies!A:BR,3,FALSE),"")</f>
        <v>https://www.ncbi.nlm.nih.gov/pubmed/21562488</v>
      </c>
      <c r="D235" s="231"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1" t="str">
        <f>IF(AND(A236&lt;&gt;"",ISNUMBER(A236)),VLOOKUP(A236,Studies!A:BR,2,FALSE),"")</f>
        <v>Kharasch 2011</v>
      </c>
      <c r="C236" s="231" t="str">
        <f>IF(AND(A236&lt;&gt;"",ISNUMBER(A236)),VLOOKUP(A236,Studies!A:BR,3,FALSE),"")</f>
        <v>https://www.ncbi.nlm.nih.gov/pubmed/21562488</v>
      </c>
      <c r="D236" s="231"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1" t="str">
        <f>IF(AND(A237&lt;&gt;"",ISNUMBER(A237)),VLOOKUP(A237,Studies!A:BR,2,FALSE),"")</f>
        <v>Kharasch 2011</v>
      </c>
      <c r="C237" s="231" t="str">
        <f>IF(AND(A237&lt;&gt;"",ISNUMBER(A237)),VLOOKUP(A237,Studies!A:BR,3,FALSE),"")</f>
        <v>https://www.ncbi.nlm.nih.gov/pubmed/21562488</v>
      </c>
      <c r="D237" s="231"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1" t="str">
        <f>IF(AND(A238&lt;&gt;"",ISNUMBER(A238)),VLOOKUP(A238,Studies!A:BR,2,FALSE),"")</f>
        <v>Kharasch 2011</v>
      </c>
      <c r="C238" s="231" t="str">
        <f>IF(AND(A238&lt;&gt;"",ISNUMBER(A238)),VLOOKUP(A238,Studies!A:BR,3,FALSE),"")</f>
        <v>https://www.ncbi.nlm.nih.gov/pubmed/21562488</v>
      </c>
      <c r="D238" s="231"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1" t="str">
        <f>IF(AND(A239&lt;&gt;"",ISNUMBER(A239)),VLOOKUP(A239,Studies!A:BR,2,FALSE),"")</f>
        <v>Kharasch 2011</v>
      </c>
      <c r="C239" s="231" t="str">
        <f>IF(AND(A239&lt;&gt;"",ISNUMBER(A239)),VLOOKUP(A239,Studies!A:BR,3,FALSE),"")</f>
        <v>https://www.ncbi.nlm.nih.gov/pubmed/21562488</v>
      </c>
      <c r="D239" s="231"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1" t="str">
        <f>IF(AND(A240&lt;&gt;"",ISNUMBER(A240)),VLOOKUP(A240,Studies!A:BR,2,FALSE),"")</f>
        <v>Kharasch 2011</v>
      </c>
      <c r="C240" s="231" t="str">
        <f>IF(AND(A240&lt;&gt;"",ISNUMBER(A240)),VLOOKUP(A240,Studies!A:BR,3,FALSE),"")</f>
        <v>https://www.ncbi.nlm.nih.gov/pubmed/21562488</v>
      </c>
      <c r="D240" s="231"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1" t="str">
        <f>IF(AND(A241&lt;&gt;"",ISNUMBER(A241)),VLOOKUP(A241,Studies!A:BR,2,FALSE),"")</f>
        <v>Kharasch 2011</v>
      </c>
      <c r="C241" s="231" t="str">
        <f>IF(AND(A241&lt;&gt;"",ISNUMBER(A241)),VLOOKUP(A241,Studies!A:BR,3,FALSE),"")</f>
        <v>https://www.ncbi.nlm.nih.gov/pubmed/21562488</v>
      </c>
      <c r="D241" s="231"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1" t="str">
        <f>IF(AND(A242&lt;&gt;"",ISNUMBER(A242)),VLOOKUP(A242,Studies!A:BR,2,FALSE),"")</f>
        <v>Kharasch 2011</v>
      </c>
      <c r="C242" s="231" t="str">
        <f>IF(AND(A242&lt;&gt;"",ISNUMBER(A242)),VLOOKUP(A242,Studies!A:BR,3,FALSE),"")</f>
        <v>https://www.ncbi.nlm.nih.gov/pubmed/21562488</v>
      </c>
      <c r="D242" s="231"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1" t="str">
        <f>IF(AND(A243&lt;&gt;"",ISNUMBER(A243)),VLOOKUP(A243,Studies!A:BR,2,FALSE),"")</f>
        <v>Kharasch 2011</v>
      </c>
      <c r="C243" s="231" t="str">
        <f>IF(AND(A243&lt;&gt;"",ISNUMBER(A243)),VLOOKUP(A243,Studies!A:BR,3,FALSE),"")</f>
        <v>https://www.ncbi.nlm.nih.gov/pubmed/21562488</v>
      </c>
      <c r="D243" s="231"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1" t="str">
        <f>IF(AND(A244&lt;&gt;"",ISNUMBER(A244)),VLOOKUP(A244,Studies!A:BR,2,FALSE),"")</f>
        <v>Kharasch 2011</v>
      </c>
      <c r="C244" s="231" t="str">
        <f>IF(AND(A244&lt;&gt;"",ISNUMBER(A244)),VLOOKUP(A244,Studies!A:BR,3,FALSE),"")</f>
        <v>https://www.ncbi.nlm.nih.gov/pubmed/21562488</v>
      </c>
      <c r="D244" s="231"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1" t="str">
        <f>IF(AND(A245&lt;&gt;"",ISNUMBER(A245)),VLOOKUP(A245,Studies!A:BR,2,FALSE),"")</f>
        <v>Kharasch 2011</v>
      </c>
      <c r="C245" s="231" t="str">
        <f>IF(AND(A245&lt;&gt;"",ISNUMBER(A245)),VLOOKUP(A245,Studies!A:BR,3,FALSE),"")</f>
        <v>https://www.ncbi.nlm.nih.gov/pubmed/21562488</v>
      </c>
      <c r="D245" s="231"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1" t="str">
        <f>IF(AND(A246&lt;&gt;"",ISNUMBER(A246)),VLOOKUP(A246,Studies!A:BR,2,FALSE),"")</f>
        <v>Kharasch 2011</v>
      </c>
      <c r="C246" s="231" t="str">
        <f>IF(AND(A246&lt;&gt;"",ISNUMBER(A246)),VLOOKUP(A246,Studies!A:BR,3,FALSE),"")</f>
        <v>https://www.ncbi.nlm.nih.gov/pubmed/21562488</v>
      </c>
      <c r="D246" s="231"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1" t="str">
        <f>IF(AND(A247&lt;&gt;"",ISNUMBER(A247)),VLOOKUP(A247,Studies!A:BR,2,FALSE),"")</f>
        <v>Kharasch 2011</v>
      </c>
      <c r="C247" s="231" t="str">
        <f>IF(AND(A247&lt;&gt;"",ISNUMBER(A247)),VLOOKUP(A247,Studies!A:BR,3,FALSE),"")</f>
        <v>https://www.ncbi.nlm.nih.gov/pubmed/21562488</v>
      </c>
      <c r="D247" s="231"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1" t="str">
        <f>IF(AND(A248&lt;&gt;"",ISNUMBER(A248)),VLOOKUP(A248,Studies!A:BR,2,FALSE),"")</f>
        <v>Kharasch 2011</v>
      </c>
      <c r="C248" s="231" t="str">
        <f>IF(AND(A248&lt;&gt;"",ISNUMBER(A248)),VLOOKUP(A248,Studies!A:BR,3,FALSE),"")</f>
        <v>https://www.ncbi.nlm.nih.gov/pubmed/21562488</v>
      </c>
      <c r="D248" s="231"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1" t="str">
        <f>IF(AND(A249&lt;&gt;"",ISNUMBER(A249)),VLOOKUP(A249,Studies!A:BR,2,FALSE),"")</f>
        <v>Kharasch 2011</v>
      </c>
      <c r="C249" s="231" t="str">
        <f>IF(AND(A249&lt;&gt;"",ISNUMBER(A249)),VLOOKUP(A249,Studies!A:BR,3,FALSE),"")</f>
        <v>https://www.ncbi.nlm.nih.gov/pubmed/21562488</v>
      </c>
      <c r="D249" s="231"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1" t="str">
        <f>IF(AND(A250&lt;&gt;"",ISNUMBER(A250)),VLOOKUP(A250,Studies!A:BR,2,FALSE),"")</f>
        <v>Szalat 2007</v>
      </c>
      <c r="C250" s="231" t="str">
        <f>IF(AND(A250&lt;&gt;"",ISNUMBER(A250)),VLOOKUP(A250,Studies!A:BR,3,FALSE),"")</f>
        <v>https://www.ncbi.nlm.nih.gov/pubmed/17553741</v>
      </c>
      <c r="D250" s="231"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1" t="str">
        <f>IF(AND(A251&lt;&gt;"",ISNUMBER(A251)),VLOOKUP(A251,Studies!A:BR,2,FALSE),"")</f>
        <v>Szalat 2007</v>
      </c>
      <c r="C251" s="231" t="str">
        <f>IF(AND(A251&lt;&gt;"",ISNUMBER(A251)),VLOOKUP(A251,Studies!A:BR,3,FALSE),"")</f>
        <v>https://www.ncbi.nlm.nih.gov/pubmed/17553741</v>
      </c>
      <c r="D251" s="231"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1" t="str">
        <f>IF(AND(A252&lt;&gt;"",ISNUMBER(A252)),VLOOKUP(A252,Studies!A:BR,2,FALSE),"")</f>
        <v>Link 2008</v>
      </c>
      <c r="C252" s="231" t="str">
        <f>IF(AND(A252&lt;&gt;"",ISNUMBER(A252)),VLOOKUP(A252,Studies!A:BR,3,FALSE),"")</f>
        <v>https://www.ncbi.nlm.nih.gov/pubmed/18537963</v>
      </c>
      <c r="D252" s="231"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1" t="str">
        <f>IF(AND(A253&lt;&gt;"",ISNUMBER(A253)),VLOOKUP(A253,Studies!A:BR,2,FALSE),"")</f>
        <v>Link 2008</v>
      </c>
      <c r="C253" s="231" t="str">
        <f>IF(AND(A253&lt;&gt;"",ISNUMBER(A253)),VLOOKUP(A253,Studies!A:BR,3,FALSE),"")</f>
        <v>https://www.ncbi.nlm.nih.gov/pubmed/18537963</v>
      </c>
      <c r="D253" s="231"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1" t="str">
        <f>IF(AND(A254&lt;&gt;"",ISNUMBER(A254)),VLOOKUP(A254,Studies!A:BR,2,FALSE),"")</f>
        <v>Link 2008</v>
      </c>
      <c r="C254" s="231" t="str">
        <f>IF(AND(A254&lt;&gt;"",ISNUMBER(A254)),VLOOKUP(A254,Studies!A:BR,3,FALSE),"")</f>
        <v>https://www.ncbi.nlm.nih.gov/pubmed/18537963</v>
      </c>
      <c r="D254" s="231"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1" t="str">
        <f>IF(AND(A255&lt;&gt;"",ISNUMBER(A255)),VLOOKUP(A255,Studies!A:BR,2,FALSE),"")</f>
        <v>Link 2008</v>
      </c>
      <c r="C255" s="231" t="str">
        <f>IF(AND(A255&lt;&gt;"",ISNUMBER(A255)),VLOOKUP(A255,Studies!A:BR,3,FALSE),"")</f>
        <v>https://www.ncbi.nlm.nih.gov/pubmed/18537963</v>
      </c>
      <c r="D255" s="231"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1" t="str">
        <f>IF(AND(A256&lt;&gt;"",ISNUMBER(A256)),VLOOKUP(A256,Studies!A:BR,2,FALSE),"")</f>
        <v>Peloquin 1997</v>
      </c>
      <c r="C256" s="231" t="str">
        <f>IF(AND(A256&lt;&gt;"",ISNUMBER(A256)),VLOOKUP(A256,Studies!A:BR,3,FALSE),"")</f>
        <v>https://www.ncbi.nlm.nih.gov/pubmed/9420037</v>
      </c>
      <c r="D256" s="231"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1" t="str">
        <f>IF(AND(A257&lt;&gt;"",ISNUMBER(A257)),VLOOKUP(A257,Studies!A:BR,2,FALSE),"")</f>
        <v>Peloquin 1999</v>
      </c>
      <c r="C257" s="231" t="str">
        <f>IF(AND(A257&lt;&gt;"",ISNUMBER(A257)),VLOOKUP(A257,Studies!A:BR,3,FALSE),"")</f>
        <v>https://www.ncbi.nlm.nih.gov/pubmed/9925057</v>
      </c>
      <c r="D257" s="231"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1" t="str">
        <f>IF(AND(A258&lt;&gt;"",ISNUMBER(A258)),VLOOKUP(A258,Studies!A:BR,2,FALSE),"")</f>
        <v>Peloquin 1999</v>
      </c>
      <c r="C258" s="231" t="str">
        <f>IF(AND(A258&lt;&gt;"",ISNUMBER(A258)),VLOOKUP(A258,Studies!A:BR,3,FALSE),"")</f>
        <v>https://www.ncbi.nlm.nih.gov/pubmed/9925057</v>
      </c>
      <c r="D258" s="231"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1" t="str">
        <f>IF(AND(A259&lt;&gt;"",ISNUMBER(A259)),VLOOKUP(A259,Studies!A:BR,2,FALSE),"")</f>
        <v>Peloquin 1999</v>
      </c>
      <c r="C259" s="231" t="str">
        <f>IF(AND(A259&lt;&gt;"",ISNUMBER(A259)),VLOOKUP(A259,Studies!A:BR,3,FALSE),"")</f>
        <v>https://www.ncbi.nlm.nih.gov/pubmed/9925057</v>
      </c>
      <c r="D259" s="231"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1" t="str">
        <f>IF(AND(A260&lt;&gt;"",ISNUMBER(A260)),VLOOKUP(A260,Studies!A:BR,2,FALSE),"")</f>
        <v>Peloquin 1999</v>
      </c>
      <c r="C260" s="231" t="str">
        <f>IF(AND(A260&lt;&gt;"",ISNUMBER(A260)),VLOOKUP(A260,Studies!A:BR,3,FALSE),"")</f>
        <v>https://www.ncbi.nlm.nih.gov/pubmed/9925057</v>
      </c>
      <c r="D260" s="231"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1" t="str">
        <f>IF(AND(A261&lt;&gt;"",ISNUMBER(A261)),VLOOKUP(A261,Studies!A:BR,2,FALSE),"")</f>
        <v>Schwagmeier 1998</v>
      </c>
      <c r="C261" s="231" t="str">
        <f>IF(AND(A261&lt;&gt;"",ISNUMBER(A261)),VLOOKUP(A261,Studies!A:BR,3,FALSE),"")</f>
        <v>https://www.ncbi.nlm.nih.gov/pubmed/9764959</v>
      </c>
      <c r="D261" s="231"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1" t="str">
        <f>IF(AND(A262&lt;&gt;"",ISNUMBER(A262)),VLOOKUP(A262,Studies!A:BR,2,FALSE),"")</f>
        <v>Tham 2006</v>
      </c>
      <c r="C262" s="231" t="str">
        <f>IF(AND(A262&lt;&gt;"",ISNUMBER(A262)),VLOOKUP(A262,Studies!A:BR,3,FALSE),"")</f>
        <v>https://www.ncbi.nlm.nih.gov/pubmed/16628140</v>
      </c>
      <c r="D262" s="231"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1" t="str">
        <f>IF(AND(A263&lt;&gt;"",ISNUMBER(A263)),VLOOKUP(A263,Studies!A:BR,2,FALSE),"")</f>
        <v>Tham 2006</v>
      </c>
      <c r="C263" s="231" t="str">
        <f>IF(AND(A263&lt;&gt;"",ISNUMBER(A263)),VLOOKUP(A263,Studies!A:BR,3,FALSE),"")</f>
        <v>https://www.ncbi.nlm.nih.gov/pubmed/16628140</v>
      </c>
      <c r="D263" s="231"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1" t="str">
        <f>IF(AND(A264&lt;&gt;"",ISNUMBER(A264)),VLOOKUP(A264,Studies!A:BR,2,FALSE),"")</f>
        <v>Phimmasone 2001</v>
      </c>
      <c r="C264" s="231" t="str">
        <f>IF(AND(A264&lt;&gt;"",ISNUMBER(A264)),VLOOKUP(A264,Studies!A:BR,3,FALSE),"")</f>
        <v>https://www.ncbi.nlm.nih.gov/pubmed/11753266</v>
      </c>
      <c r="D264" s="231"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1" t="str">
        <f>IF(AND(A265&lt;&gt;"",ISNUMBER(A265)),VLOOKUP(A265,Studies!A:BR,2,FALSE),"")</f>
        <v>Phimmasone 2001</v>
      </c>
      <c r="C265" s="231" t="str">
        <f>IF(AND(A265&lt;&gt;"",ISNUMBER(A265)),VLOOKUP(A265,Studies!A:BR,3,FALSE),"")</f>
        <v>https://www.ncbi.nlm.nih.gov/pubmed/11753266</v>
      </c>
      <c r="D265" s="231"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1" t="str">
        <f>IF(AND(A266&lt;&gt;"",ISNUMBER(A266)),VLOOKUP(A266,Studies!A:BR,2,FALSE),"")</f>
        <v>Phimmasone 2001</v>
      </c>
      <c r="C266" s="231" t="str">
        <f>IF(AND(A266&lt;&gt;"",ISNUMBER(A266)),VLOOKUP(A266,Studies!A:BR,3,FALSE),"")</f>
        <v>https://www.ncbi.nlm.nih.gov/pubmed/11753266</v>
      </c>
      <c r="D266" s="231"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1" t="str">
        <f>IF(AND(A267&lt;&gt;"",ISNUMBER(A267)),VLOOKUP(A267,Studies!A:BR,2,FALSE),"")</f>
        <v>Phimmasone 2001</v>
      </c>
      <c r="C267" s="231" t="str">
        <f>IF(AND(A267&lt;&gt;"",ISNUMBER(A267)),VLOOKUP(A267,Studies!A:BR,3,FALSE),"")</f>
        <v>https://www.ncbi.nlm.nih.gov/pubmed/11753266</v>
      </c>
      <c r="D267" s="231"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1" t="str">
        <f>IF(AND(A268&lt;&gt;"",ISNUMBER(A268)),VLOOKUP(A268,Studies!A:BR,2,FALSE),"")</f>
        <v>Saari 2006</v>
      </c>
      <c r="C268" s="231" t="str">
        <f>IF(AND(A268&lt;&gt;"",ISNUMBER(A268)),VLOOKUP(A268,Studies!A:BR,3,FALSE),"")</f>
        <v>https://www.ncbi.nlm.nih.gov/pubmed/16580904</v>
      </c>
      <c r="D268" s="231"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1" t="str">
        <f>IF(AND(A269&lt;&gt;"",ISNUMBER(A269)),VLOOKUP(A269,Studies!A:BR,2,FALSE),"")</f>
        <v>Saari 2006</v>
      </c>
      <c r="C269" s="231" t="str">
        <f>IF(AND(A269&lt;&gt;"",ISNUMBER(A269)),VLOOKUP(A269,Studies!A:BR,3,FALSE),"")</f>
        <v>https://www.ncbi.nlm.nih.gov/pubmed/16580904</v>
      </c>
      <c r="D269" s="231"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1" t="str">
        <f>IF(AND(A270&lt;&gt;"",ISNUMBER(A270)),VLOOKUP(A270,Studies!A:BR,2,FALSE),"")</f>
        <v>Saari 2006</v>
      </c>
      <c r="C270" s="231" t="str">
        <f>IF(AND(A270&lt;&gt;"",ISNUMBER(A270)),VLOOKUP(A270,Studies!A:BR,3,FALSE),"")</f>
        <v>https://www.ncbi.nlm.nih.gov/pubmed/16580904</v>
      </c>
      <c r="D270" s="231"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1" t="str">
        <f>IF(AND(A271&lt;&gt;"",ISNUMBER(A271)),VLOOKUP(A271,Studies!A:BR,2,FALSE),"")</f>
        <v>Saari 2006</v>
      </c>
      <c r="C271" s="231" t="str">
        <f>IF(AND(A271&lt;&gt;"",ISNUMBER(A271)),VLOOKUP(A271,Studies!A:BR,3,FALSE),"")</f>
        <v>https://www.ncbi.nlm.nih.gov/pubmed/16580904</v>
      </c>
      <c r="D271" s="231"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1" t="str">
        <f>IF(AND(A272&lt;&gt;"",ISNUMBER(A272)),VLOOKUP(A272,Studies!A:BR,2,FALSE),"")</f>
        <v>Saari 2006</v>
      </c>
      <c r="C272" s="231" t="str">
        <f>IF(AND(A272&lt;&gt;"",ISNUMBER(A272)),VLOOKUP(A272,Studies!A:BR,3,FALSE),"")</f>
        <v>https://www.ncbi.nlm.nih.gov/pubmed/16580904</v>
      </c>
      <c r="D272" s="231"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1" t="str">
        <f>IF(AND(A273&lt;&gt;"",ISNUMBER(A273)),VLOOKUP(A273,Studies!A:BR,2,FALSE),"")</f>
        <v>Saari 2006</v>
      </c>
      <c r="C273" s="231" t="str">
        <f>IF(AND(A273&lt;&gt;"",ISNUMBER(A273)),VLOOKUP(A273,Studies!A:BR,3,FALSE),"")</f>
        <v>https://www.ncbi.nlm.nih.gov/pubmed/16580904</v>
      </c>
      <c r="D273" s="231"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1" t="str">
        <f>IF(AND(A274&lt;&gt;"",ISNUMBER(A274)),VLOOKUP(A274,Studies!A:BR,2,FALSE),"")</f>
        <v>Backman 1998</v>
      </c>
      <c r="C274" s="231" t="str">
        <f>IF(AND(A274&lt;&gt;"",ISNUMBER(A274)),VLOOKUP(A274,Studies!A:BR,3,FALSE),"")</f>
        <v>https://www.ncbi.nlm.nih.gov/pubmed/9591931</v>
      </c>
      <c r="D274" s="231"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1" t="str">
        <f>IF(AND(A275&lt;&gt;"",ISNUMBER(A275)),VLOOKUP(A275,Studies!A:BR,2,FALSE),"")</f>
        <v>Backman 1998</v>
      </c>
      <c r="C275" s="231" t="str">
        <f>IF(AND(A275&lt;&gt;"",ISNUMBER(A275)),VLOOKUP(A275,Studies!A:BR,3,FALSE),"")</f>
        <v>https://www.ncbi.nlm.nih.gov/pubmed/9591931</v>
      </c>
      <c r="D275" s="231"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1" t="str">
        <f>IF(AND(A276&lt;&gt;"",ISNUMBER(A276)),VLOOKUP(A276,Studies!A:BR,2,FALSE),"")</f>
        <v>Backman 1998</v>
      </c>
      <c r="C276" s="231" t="str">
        <f>IF(AND(A276&lt;&gt;"",ISNUMBER(A276)),VLOOKUP(A276,Studies!A:BR,3,FALSE),"")</f>
        <v>https://www.ncbi.nlm.nih.gov/pubmed/9591931</v>
      </c>
      <c r="D276" s="231"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1" t="str">
        <f>IF(AND(A277&lt;&gt;"",ISNUMBER(A277)),VLOOKUP(A277,Studies!A:BR,2,FALSE),"")</f>
        <v>Backman 1998</v>
      </c>
      <c r="C277" s="231" t="str">
        <f>IF(AND(A277&lt;&gt;"",ISNUMBER(A277)),VLOOKUP(A277,Studies!A:BR,3,FALSE),"")</f>
        <v>https://www.ncbi.nlm.nih.gov/pubmed/9591931</v>
      </c>
      <c r="D277" s="231"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1" t="str">
        <f>IF(AND(A278&lt;&gt;"",ISNUMBER(A278)),VLOOKUP(A278,Studies!A:BR,2,FALSE),"")</f>
        <v>Backman 1998</v>
      </c>
      <c r="C278" s="231" t="str">
        <f>IF(AND(A278&lt;&gt;"",ISNUMBER(A278)),VLOOKUP(A278,Studies!A:BR,3,FALSE),"")</f>
        <v>https://www.ncbi.nlm.nih.gov/pubmed/9591931</v>
      </c>
      <c r="D278" s="231"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1" t="str">
        <f>IF(AND(A279&lt;&gt;"",ISNUMBER(A279)),VLOOKUP(A279,Studies!A:BR,2,FALSE),"")</f>
        <v>Chouchane 1995</v>
      </c>
      <c r="C279" s="231" t="str">
        <f>IF(AND(A279&lt;&gt;"",ISNUMBER(A279)),VLOOKUP(A279,Studies!A:BR,3,FALSE),"")</f>
        <v>https://www.ncbi.nlm.nih.gov/pubmed/8983939</v>
      </c>
      <c r="D279" s="231"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1" t="str">
        <f>IF(AND(A280&lt;&gt;"",ISNUMBER(A280)),VLOOKUP(A280,Studies!A:BR,2,FALSE),"")</f>
        <v>Chouchane 1995</v>
      </c>
      <c r="C280" s="231" t="str">
        <f>IF(AND(A280&lt;&gt;"",ISNUMBER(A280)),VLOOKUP(A280,Studies!A:BR,3,FALSE),"")</f>
        <v>https://www.ncbi.nlm.nih.gov/pubmed/8983939</v>
      </c>
      <c r="D280" s="231"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1" t="str">
        <f>IF(AND(A281&lt;&gt;"",ISNUMBER(A281)),VLOOKUP(A281,Studies!A:BR,2,FALSE),"")</f>
        <v>Darwish 2008</v>
      </c>
      <c r="C281" s="231" t="str">
        <f>IF(AND(A281&lt;&gt;"",ISNUMBER(A281)),VLOOKUP(A281,Studies!A:BR,3,FALSE),"")</f>
        <v>https://www.ncbi.nlm.nih.gov/pubmed/18076219</v>
      </c>
      <c r="D281" s="231"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1" t="str">
        <f>IF(AND(A282&lt;&gt;"",ISNUMBER(A282)),VLOOKUP(A282,Studies!A:BR,2,FALSE),"")</f>
        <v>Darwish 2008</v>
      </c>
      <c r="C282" s="231" t="str">
        <f>IF(AND(A282&lt;&gt;"",ISNUMBER(A282)),VLOOKUP(A282,Studies!A:BR,3,FALSE),"")</f>
        <v xml:space="preserve">https://www.ncbi.nlm.nih.gov/pubmed/18076219 </v>
      </c>
      <c r="D282" s="231"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1" t="str">
        <f>IF(AND(A283&lt;&gt;"",ISNUMBER(A283)),VLOOKUP(A283,Studies!A:BR,2,FALSE),"")</f>
        <v>Darwish 2008</v>
      </c>
      <c r="C283" s="231" t="str">
        <f>IF(AND(A283&lt;&gt;"",ISNUMBER(A283)),VLOOKUP(A283,Studies!A:BR,3,FALSE),"")</f>
        <v xml:space="preserve">https://www.ncbi.nlm.nih.gov/pubmed/18076219 </v>
      </c>
      <c r="D283" s="231"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1" t="str">
        <f>IF(AND(A284&lt;&gt;"",ISNUMBER(A284)),VLOOKUP(A284,Studies!A:BR,2,FALSE),"")</f>
        <v>Gorski 1998</v>
      </c>
      <c r="C284" s="231" t="str">
        <f>IF(AND(A284&lt;&gt;"",ISNUMBER(A284)),VLOOKUP(A284,Studies!A:BR,3,FALSE),"")</f>
        <v>https://www.ncbi.nlm.nih.gov/pubmed/9728893</v>
      </c>
      <c r="D284" s="231"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1" t="str">
        <f>IF(AND(A285&lt;&gt;"",ISNUMBER(A285)),VLOOKUP(A285,Studies!A:BR,2,FALSE),"")</f>
        <v>Gorski 1998</v>
      </c>
      <c r="C285" s="231" t="str">
        <f>IF(AND(A285&lt;&gt;"",ISNUMBER(A285)),VLOOKUP(A285,Studies!A:BR,3,FALSE),"")</f>
        <v>https://www.ncbi.nlm.nih.gov/pubmed/9728893</v>
      </c>
      <c r="D285" s="231"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1" t="str">
        <f>IF(AND(A286&lt;&gt;"",ISNUMBER(A286)),VLOOKUP(A286,Studies!A:BR,2,FALSE),"")</f>
        <v>Gorski 1998</v>
      </c>
      <c r="C286" s="231" t="str">
        <f>IF(AND(A286&lt;&gt;"",ISNUMBER(A286)),VLOOKUP(A286,Studies!A:BR,3,FALSE),"")</f>
        <v>https://www.ncbi.nlm.nih.gov/pubmed/9728893</v>
      </c>
      <c r="D286" s="231"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1" t="str">
        <f>IF(AND(A287&lt;&gt;"",ISNUMBER(A287)),VLOOKUP(A287,Studies!A:BR,2,FALSE),"")</f>
        <v>Gorski 1998</v>
      </c>
      <c r="C287" s="231" t="str">
        <f>IF(AND(A287&lt;&gt;"",ISNUMBER(A287)),VLOOKUP(A287,Studies!A:BR,3,FALSE),"")</f>
        <v>https://www.ncbi.nlm.nih.gov/pubmed/9728893</v>
      </c>
      <c r="D287" s="231"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1" t="str">
        <f>IF(AND(A288&lt;&gt;"",ISNUMBER(A288)),VLOOKUP(A288,Studies!A:BR,2,FALSE),"")</f>
        <v>Gorski 2003</v>
      </c>
      <c r="C288" s="231" t="str">
        <f>IF(AND(A288&lt;&gt;"",ISNUMBER(A288)),VLOOKUP(A288,Studies!A:BR,3,FALSE),"")</f>
        <v>https://www.ncbi.nlm.nih.gov/pubmed/12966371</v>
      </c>
      <c r="D288" s="231"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1" t="str">
        <f>IF(AND(A289&lt;&gt;"",ISNUMBER(A289)),VLOOKUP(A289,Studies!A:BR,2,FALSE),"")</f>
        <v>Gorski 2003</v>
      </c>
      <c r="C289" s="231" t="str">
        <f>IF(AND(A289&lt;&gt;"",ISNUMBER(A289)),VLOOKUP(A289,Studies!A:BR,3,FALSE),"")</f>
        <v>https://www.ncbi.nlm.nih.gov/pubmed/12966371</v>
      </c>
      <c r="D289" s="231"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1" t="str">
        <f>IF(AND(A290&lt;&gt;"",ISNUMBER(A290)),VLOOKUP(A290,Studies!A:BR,2,FALSE),"")</f>
        <v>Gorski 2003</v>
      </c>
      <c r="C290" s="231" t="str">
        <f>IF(AND(A290&lt;&gt;"",ISNUMBER(A290)),VLOOKUP(A290,Studies!A:BR,3,FALSE),"")</f>
        <v>https://www.ncbi.nlm.nih.gov/pubmed/12966371</v>
      </c>
      <c r="D290" s="231"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1" t="str">
        <f>IF(AND(A291&lt;&gt;"",ISNUMBER(A291)),VLOOKUP(A291,Studies!A:BR,2,FALSE),"")</f>
        <v>Gorski 2003</v>
      </c>
      <c r="C291" s="231" t="str">
        <f>IF(AND(A291&lt;&gt;"",ISNUMBER(A291)),VLOOKUP(A291,Studies!A:BR,3,FALSE),"")</f>
        <v>https://www.ncbi.nlm.nih.gov/pubmed/12966371</v>
      </c>
      <c r="D291" s="231"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1" t="str">
        <f>IF(AND(A292&lt;&gt;"",ISNUMBER(A292)),VLOOKUP(A292,Studies!A:BR,2,FALSE),"")</f>
        <v>Greenblat 1984</v>
      </c>
      <c r="C292" s="231" t="str">
        <f>IF(AND(A292&lt;&gt;"",ISNUMBER(A292)),VLOOKUP(A292,Studies!A:BR,3,FALSE),"")</f>
        <v>https://www.ncbi.nlm.nih.gov/pubmed/6742481</v>
      </c>
      <c r="D292" s="231"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1" t="str">
        <f>IF(AND(A293&lt;&gt;"",ISNUMBER(A293)),VLOOKUP(A293,Studies!A:BR,2,FALSE),"")</f>
        <v>Greenblat 1984</v>
      </c>
      <c r="C293" s="231" t="str">
        <f>IF(AND(A293&lt;&gt;"",ISNUMBER(A293)),VLOOKUP(A293,Studies!A:BR,3,FALSE),"")</f>
        <v>https://www.ncbi.nlm.nih.gov/pubmed/6742481</v>
      </c>
      <c r="D293" s="231"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1" t="str">
        <f>IF(AND(A294&lt;&gt;"",ISNUMBER(A294)),VLOOKUP(A294,Studies!A:BR,2,FALSE),"")</f>
        <v>Greenblat 1984</v>
      </c>
      <c r="C294" s="231" t="str">
        <f>IF(AND(A294&lt;&gt;"",ISNUMBER(A294)),VLOOKUP(A294,Studies!A:BR,3,FALSE),"")</f>
        <v>https://www.ncbi.nlm.nih.gov/pubmed/6742481</v>
      </c>
      <c r="D294" s="231"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1" t="str">
        <f>IF(AND(A295&lt;&gt;"",ISNUMBER(A295)),VLOOKUP(A295,Studies!A:BR,2,FALSE),"")</f>
        <v>Greenblat 1984</v>
      </c>
      <c r="C295" s="231" t="str">
        <f>IF(AND(A295&lt;&gt;"",ISNUMBER(A295)),VLOOKUP(A295,Studies!A:BR,3,FALSE),"")</f>
        <v>https://www.ncbi.nlm.nih.gov/pubmed/6742481</v>
      </c>
      <c r="D295" s="231"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1" t="str">
        <f>IF(AND(A296&lt;&gt;"",ISNUMBER(A296)),VLOOKUP(A296,Studies!A:BR,2,FALSE),"")</f>
        <v>Greenblat 1984</v>
      </c>
      <c r="C296" s="231" t="str">
        <f>IF(AND(A296&lt;&gt;"",ISNUMBER(A296)),VLOOKUP(A296,Studies!A:BR,3,FALSE),"")</f>
        <v>https://www.ncbi.nlm.nih.gov/pubmed/6742481</v>
      </c>
      <c r="D296" s="231"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1" t="str">
        <f>IF(AND(A297&lt;&gt;"",ISNUMBER(A297)),VLOOKUP(A297,Studies!A:BR,2,FALSE),"")</f>
        <v>Greenblat 1984</v>
      </c>
      <c r="C297" s="231" t="str">
        <f>IF(AND(A297&lt;&gt;"",ISNUMBER(A297)),VLOOKUP(A297,Studies!A:BR,3,FALSE),"")</f>
        <v>https://www.ncbi.nlm.nih.gov/pubmed/6742481</v>
      </c>
      <c r="D297" s="231"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1" t="str">
        <f>IF(AND(A298&lt;&gt;"",ISNUMBER(A298)),VLOOKUP(A298,Studies!A:BR,2,FALSE),"")</f>
        <v>Greenblat 1984</v>
      </c>
      <c r="C298" s="231" t="str">
        <f>IF(AND(A298&lt;&gt;"",ISNUMBER(A298)),VLOOKUP(A298,Studies!A:BR,3,FALSE),"")</f>
        <v>https://www.ncbi.nlm.nih.gov/pubmed/6742481</v>
      </c>
      <c r="D298" s="231"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1" t="str">
        <f>IF(AND(A299&lt;&gt;"",ISNUMBER(A299)),VLOOKUP(A299,Studies!A:BR,2,FALSE),"")</f>
        <v>Greenblat 1984</v>
      </c>
      <c r="C299" s="231" t="str">
        <f>IF(AND(A299&lt;&gt;"",ISNUMBER(A299)),VLOOKUP(A299,Studies!A:BR,3,FALSE),"")</f>
        <v>https://www.ncbi.nlm.nih.gov/pubmed/6742481</v>
      </c>
      <c r="D299" s="231"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1" t="str">
        <f>IF(AND(A300&lt;&gt;"",ISNUMBER(A300)),VLOOKUP(A300,Studies!A:BR,2,FALSE),"")</f>
        <v>Greenblat 2003</v>
      </c>
      <c r="C300" s="231" t="str">
        <f>IF(AND(A300&lt;&gt;"",ISNUMBER(A300)),VLOOKUP(A300,Studies!A:BR,3,FALSE),"")</f>
        <v>https://www.ncbi.nlm.nih.gov/pubmed/12891222</v>
      </c>
      <c r="D300" s="231"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1" t="str">
        <f>IF(AND(A301&lt;&gt;"",ISNUMBER(A301)),VLOOKUP(A301,Studies!A:BR,2,FALSE),"")</f>
        <v>Greenblat 2003</v>
      </c>
      <c r="C301" s="231" t="str">
        <f>IF(AND(A301&lt;&gt;"",ISNUMBER(A301)),VLOOKUP(A301,Studies!A:BR,3,FALSE),"")</f>
        <v>https://www.ncbi.nlm.nih.gov/pubmed/12891223</v>
      </c>
      <c r="D301" s="231"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1" t="str">
        <f>IF(AND(A302&lt;&gt;"",ISNUMBER(A302)),VLOOKUP(A302,Studies!A:BR,2,FALSE),"")</f>
        <v>Kharasch 1997</v>
      </c>
      <c r="C302" s="231" t="str">
        <f>IF(AND(A302&lt;&gt;"",ISNUMBER(A302)),VLOOKUP(A302,Studies!A:BR,3,FALSE),"")</f>
        <v>https://www.ncbi.nlm.nih.gov/pubmed/9232132</v>
      </c>
      <c r="D302" s="231"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1" t="str">
        <f>IF(AND(A303&lt;&gt;"",ISNUMBER(A303)),VLOOKUP(A303,Studies!A:BR,2,FALSE),"")</f>
        <v>Kharasch 1997</v>
      </c>
      <c r="C303" s="231" t="str">
        <f>IF(AND(A303&lt;&gt;"",ISNUMBER(A303)),VLOOKUP(A303,Studies!A:BR,3,FALSE),"")</f>
        <v>https://www.ncbi.nlm.nih.gov/pubmed/9232132</v>
      </c>
      <c r="D303" s="231"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1" t="str">
        <f>IF(AND(A304&lt;&gt;"",ISNUMBER(A304)),VLOOKUP(A304,Studies!A:BR,2,FALSE),"")</f>
        <v>Kharasch 1997</v>
      </c>
      <c r="C304" s="231" t="str">
        <f>IF(AND(A304&lt;&gt;"",ISNUMBER(A304)),VLOOKUP(A304,Studies!A:BR,3,FALSE),"")</f>
        <v>https://www.ncbi.nlm.nih.gov/pubmed/9232132</v>
      </c>
      <c r="D304" s="231"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1" t="str">
        <f>IF(AND(A305&lt;&gt;"",ISNUMBER(A305)),VLOOKUP(A305,Studies!A:BR,2,FALSE),"")</f>
        <v>Kharasch 1997</v>
      </c>
      <c r="C305" s="231" t="str">
        <f>IF(AND(A305&lt;&gt;"",ISNUMBER(A305)),VLOOKUP(A305,Studies!A:BR,3,FALSE),"")</f>
        <v>https://www.ncbi.nlm.nih.gov/pubmed/9232132</v>
      </c>
      <c r="D305" s="231"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1" t="str">
        <f>IF(AND(A306&lt;&gt;"",ISNUMBER(A306)),VLOOKUP(A306,Studies!A:BR,2,FALSE),"")</f>
        <v>Olkkola 1996</v>
      </c>
      <c r="C306" s="231" t="str">
        <f>IF(AND(A306&lt;&gt;"",ISNUMBER(A306)),VLOOKUP(A306,Studies!A:BR,3,FALSE),"")</f>
        <v>https://www.ncbi.nlm.nih.gov/pubmed/8623953</v>
      </c>
      <c r="D306" s="231"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1" t="str">
        <f>IF(AND(A307&lt;&gt;"",ISNUMBER(A307)),VLOOKUP(A307,Studies!A:BR,2,FALSE),"")</f>
        <v>Olkkola 1996</v>
      </c>
      <c r="C307" s="231" t="str">
        <f>IF(AND(A307&lt;&gt;"",ISNUMBER(A307)),VLOOKUP(A307,Studies!A:BR,3,FALSE),"")</f>
        <v>https://www.ncbi.nlm.nih.gov/pubmed/8623953</v>
      </c>
      <c r="D307" s="231"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1" t="str">
        <f>IF(AND(A308&lt;&gt;"",ISNUMBER(A308)),VLOOKUP(A308,Studies!A:BR,2,FALSE),"")</f>
        <v>Olkkola 1996</v>
      </c>
      <c r="C308" s="231" t="str">
        <f>IF(AND(A308&lt;&gt;"",ISNUMBER(A308)),VLOOKUP(A308,Studies!A:BR,3,FALSE),"")</f>
        <v>https://www.ncbi.nlm.nih.gov/pubmed/8623953</v>
      </c>
      <c r="D308" s="231"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1" t="str">
        <f>IF(AND(A309&lt;&gt;"",ISNUMBER(A309)),VLOOKUP(A309,Studies!A:BR,2,FALSE),"")</f>
        <v>Olkkola 1996</v>
      </c>
      <c r="C309" s="231" t="str">
        <f>IF(AND(A309&lt;&gt;"",ISNUMBER(A309)),VLOOKUP(A309,Studies!A:BR,3,FALSE),"")</f>
        <v>https://www.ncbi.nlm.nih.gov/pubmed/8623953</v>
      </c>
      <c r="D309" s="231"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1" t="str">
        <f>IF(AND(A310&lt;&gt;"",ISNUMBER(A310)),VLOOKUP(A310,Studies!A:BR,2,FALSE),"")</f>
        <v>Olkkola 1996</v>
      </c>
      <c r="C310" s="231" t="str">
        <f>IF(AND(A310&lt;&gt;"",ISNUMBER(A310)),VLOOKUP(A310,Studies!A:BR,3,FALSE),"")</f>
        <v>https://www.ncbi.nlm.nih.gov/pubmed/8623953</v>
      </c>
      <c r="D310" s="231"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1" t="str">
        <f>IF(AND(A311&lt;&gt;"",ISNUMBER(A311)),VLOOKUP(A311,Studies!A:BR,2,FALSE),"")</f>
        <v>Olkkola 1996</v>
      </c>
      <c r="C311" s="231" t="str">
        <f>IF(AND(A311&lt;&gt;"",ISNUMBER(A311)),VLOOKUP(A311,Studies!A:BR,3,FALSE),"")</f>
        <v>https://www.ncbi.nlm.nih.gov/pubmed/8623953</v>
      </c>
      <c r="D311" s="231"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1" t="str">
        <f>IF(AND(A312&lt;&gt;"",ISNUMBER(A312)),VLOOKUP(A312,Studies!A:BR,2,FALSE),"")</f>
        <v>Olkkola 1996</v>
      </c>
      <c r="C312" s="231" t="str">
        <f>IF(AND(A312&lt;&gt;"",ISNUMBER(A312)),VLOOKUP(A312,Studies!A:BR,3,FALSE),"")</f>
        <v>https://www.ncbi.nlm.nih.gov/pubmed/8623953</v>
      </c>
      <c r="D312" s="231"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1" t="str">
        <f>IF(AND(A313&lt;&gt;"",ISNUMBER(A313)),VLOOKUP(A313,Studies!A:BR,2,FALSE),"")</f>
        <v>Olkkola 1996</v>
      </c>
      <c r="C313" s="231" t="str">
        <f>IF(AND(A313&lt;&gt;"",ISNUMBER(A313)),VLOOKUP(A313,Studies!A:BR,3,FALSE),"")</f>
        <v>https://www.ncbi.nlm.nih.gov/pubmed/8623953</v>
      </c>
      <c r="D313" s="231"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1" t="str">
        <f>IF(AND(A314&lt;&gt;"",ISNUMBER(A314)),VLOOKUP(A314,Studies!A:BR,2,FALSE),"")</f>
        <v>Olkkola 1996</v>
      </c>
      <c r="C314" s="231" t="str">
        <f>IF(AND(A314&lt;&gt;"",ISNUMBER(A314)),VLOOKUP(A314,Studies!A:BR,3,FALSE),"")</f>
        <v>https://www.ncbi.nlm.nih.gov/pubmed/8623953</v>
      </c>
      <c r="D314" s="231"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1" t="str">
        <f>IF(AND(A315&lt;&gt;"",ISNUMBER(A315)),VLOOKUP(A315,Studies!A:BR,2,FALSE),"")</f>
        <v>Olkkola 1994</v>
      </c>
      <c r="C315" s="231" t="str">
        <f>IF(AND(A315&lt;&gt;"",ISNUMBER(A315)),VLOOKUP(A315,Studies!A:BR,3,FALSE),"")</f>
        <v>https://www.ncbi.nlm.nih.gov/pubmed/8181191</v>
      </c>
      <c r="D315" s="231"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1" t="str">
        <f>IF(AND(A316&lt;&gt;"",ISNUMBER(A316)),VLOOKUP(A316,Studies!A:BR,2,FALSE),"")</f>
        <v>Olkkola 1994</v>
      </c>
      <c r="C316" s="231" t="str">
        <f>IF(AND(A316&lt;&gt;"",ISNUMBER(A316)),VLOOKUP(A316,Studies!A:BR,3,FALSE),"")</f>
        <v>https://www.ncbi.nlm.nih.gov/pubmed/8181191</v>
      </c>
      <c r="D316" s="231"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1" t="str">
        <f>IF(AND(A317&lt;&gt;"",ISNUMBER(A317)),VLOOKUP(A317,Studies!A:BR,2,FALSE),"")</f>
        <v>Olkkola 1994</v>
      </c>
      <c r="C317" s="231" t="str">
        <f>IF(AND(A317&lt;&gt;"",ISNUMBER(A317)),VLOOKUP(A317,Studies!A:BR,3,FALSE),"")</f>
        <v>https://www.ncbi.nlm.nih.gov/pubmed/8181191</v>
      </c>
      <c r="D317" s="231"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1" t="str">
        <f>IF(AND(A318&lt;&gt;"",ISNUMBER(A318)),VLOOKUP(A318,Studies!A:BR,2,FALSE),"")</f>
        <v>Olkkola 1993</v>
      </c>
      <c r="C318" s="231" t="str">
        <f>IF(AND(A318&lt;&gt;"",ISNUMBER(A318)),VLOOKUP(A318,Studies!A:BR,3,FALSE),"")</f>
        <v>https://www.ncbi.nlm.nih.gov/pubmed/8453848</v>
      </c>
      <c r="D318" s="231"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1" t="str">
        <f>IF(AND(A319&lt;&gt;"",ISNUMBER(A319)),VLOOKUP(A319,Studies!A:BR,2,FALSE),"")</f>
        <v>Olkkola 1993</v>
      </c>
      <c r="C319" s="231" t="str">
        <f>IF(AND(A319&lt;&gt;"",ISNUMBER(A319)),VLOOKUP(A319,Studies!A:BR,3,FALSE),"")</f>
        <v>https://www.ncbi.nlm.nih.gov/pubmed/8453848</v>
      </c>
      <c r="D319" s="231"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1" t="str">
        <f>IF(AND(A320&lt;&gt;"",ISNUMBER(A320)),VLOOKUP(A320,Studies!A:BR,2,FALSE),"")</f>
        <v>Olkkola 1993</v>
      </c>
      <c r="C320" s="231" t="str">
        <f>IF(AND(A320&lt;&gt;"",ISNUMBER(A320)),VLOOKUP(A320,Studies!A:BR,3,FALSE),"")</f>
        <v>https://www.ncbi.nlm.nih.gov/pubmed/8453848</v>
      </c>
      <c r="D320" s="231"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1" t="str">
        <f>IF(AND(A321&lt;&gt;"",ISNUMBER(A321)),VLOOKUP(A321,Studies!A:BR,2,FALSE),"")</f>
        <v>Olkkola 1993</v>
      </c>
      <c r="C321" s="231" t="str">
        <f>IF(AND(A321&lt;&gt;"",ISNUMBER(A321)),VLOOKUP(A321,Studies!A:BR,3,FALSE),"")</f>
        <v>https://www.ncbi.nlm.nih.gov/pubmed/8453848</v>
      </c>
      <c r="D321" s="231"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1" t="str">
        <f>IF(AND(A322&lt;&gt;"",ISNUMBER(A322)),VLOOKUP(A322,Studies!A:BR,2,FALSE),"")</f>
        <v>Okudaira 2007</v>
      </c>
      <c r="C322" s="231" t="str">
        <f>IF(AND(A322&lt;&gt;"",ISNUMBER(A322)),VLOOKUP(A322,Studies!A:BR,3,FALSE),"")</f>
        <v>https://www.ncbi.nlm.nih.gov/pubmed/17585116</v>
      </c>
      <c r="D322" s="231"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1" t="str">
        <f>IF(AND(A323&lt;&gt;"",ISNUMBER(A323)),VLOOKUP(A323,Studies!A:BR,2,FALSE),"")</f>
        <v>Okudaira 2007</v>
      </c>
      <c r="C323" s="231" t="str">
        <f>IF(AND(A323&lt;&gt;"",ISNUMBER(A323)),VLOOKUP(A323,Studies!A:BR,3,FALSE),"")</f>
        <v>https://www.ncbi.nlm.nih.gov/pubmed/17585116</v>
      </c>
      <c r="D323" s="231"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1" t="str">
        <f>IF(AND(A324&lt;&gt;"",ISNUMBER(A324)),VLOOKUP(A324,Studies!A:BR,2,FALSE),"")</f>
        <v>Okudaira 2007</v>
      </c>
      <c r="C324" s="231" t="str">
        <f>IF(AND(A324&lt;&gt;"",ISNUMBER(A324)),VLOOKUP(A324,Studies!A:BR,3,FALSE),"")</f>
        <v>https://www.ncbi.nlm.nih.gov/pubmed/17585116</v>
      </c>
      <c r="D324" s="231"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1" t="str">
        <f>IF(AND(A325&lt;&gt;"",ISNUMBER(A325)),VLOOKUP(A325,Studies!A:BR,2,FALSE),"")</f>
        <v>Okudaira 2007</v>
      </c>
      <c r="C325" s="231" t="str">
        <f>IF(AND(A325&lt;&gt;"",ISNUMBER(A325)),VLOOKUP(A325,Studies!A:BR,3,FALSE),"")</f>
        <v>https://www.ncbi.nlm.nih.gov/pubmed/17585116</v>
      </c>
      <c r="D325" s="231"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1" t="str">
        <f>IF(AND(A326&lt;&gt;"",ISNUMBER(A326)),VLOOKUP(A326,Studies!A:BR,2,FALSE),"")</f>
        <v>Majumdar 2007</v>
      </c>
      <c r="C326" s="231" t="str">
        <f>IF(AND(A326&lt;&gt;"",ISNUMBER(A326)),VLOOKUP(A326,Studies!A:BR,3,FALSE),"")</f>
        <v>https://www.ncbi.nlm.nih.gov/pubmed/17463213</v>
      </c>
      <c r="D326" s="231"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1" t="str">
        <f>IF(AND(A327&lt;&gt;"",ISNUMBER(A327)),VLOOKUP(A327,Studies!A:BR,2,FALSE),"")</f>
        <v>Majumdar 2007</v>
      </c>
      <c r="C327" s="231" t="str">
        <f>IF(AND(A327&lt;&gt;"",ISNUMBER(A327)),VLOOKUP(A327,Studies!A:BR,3,FALSE),"")</f>
        <v>https://www.ncbi.nlm.nih.gov/pubmed/17463213</v>
      </c>
      <c r="D327" s="231"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1" t="str">
        <f>IF(AND(A328&lt;&gt;"",ISNUMBER(A328)),VLOOKUP(A328,Studies!A:BR,2,FALSE),"")</f>
        <v>Acocella 1984</v>
      </c>
      <c r="C328" s="231" t="str">
        <f>IF(AND(A328&lt;&gt;"",ISNUMBER(A328)),VLOOKUP(A328,Studies!A:BR,3,FALSE),"")</f>
        <v>https://www.ncbi.nlm.nih.gov/pubmed/6473487</v>
      </c>
      <c r="D328" s="231"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1" t="str">
        <f>IF(AND(A329&lt;&gt;"",ISNUMBER(A329)),VLOOKUP(A329,Studies!A:BR,2,FALSE),"")</f>
        <v>Acocella 1984</v>
      </c>
      <c r="C329" s="231" t="str">
        <f>IF(AND(A329&lt;&gt;"",ISNUMBER(A329)),VLOOKUP(A329,Studies!A:BR,3,FALSE),"")</f>
        <v>https://www.ncbi.nlm.nih.gov/pubmed/6473487</v>
      </c>
      <c r="D329" s="231"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1" t="str">
        <f>IF(AND(A330&lt;&gt;"",ISNUMBER(A330)),VLOOKUP(A330,Studies!A:BR,2,FALSE),"")</f>
        <v>Acocella 1984</v>
      </c>
      <c r="C330" s="231" t="str">
        <f>IF(AND(A330&lt;&gt;"",ISNUMBER(A330)),VLOOKUP(A330,Studies!A:BR,3,FALSE),"")</f>
        <v>https://www.ncbi.nlm.nih.gov/pubmed/6473487</v>
      </c>
      <c r="D330" s="231"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1" t="str">
        <f>IF(AND(A331&lt;&gt;"",ISNUMBER(A331)),VLOOKUP(A331,Studies!A:BR,2,FALSE),"")</f>
        <v>Acocella 1984</v>
      </c>
      <c r="C331" s="231" t="str">
        <f>IF(AND(A331&lt;&gt;"",ISNUMBER(A331)),VLOOKUP(A331,Studies!A:BR,3,FALSE),"")</f>
        <v>https://www.ncbi.nlm.nih.gov/pubmed/6473487</v>
      </c>
      <c r="D331" s="231"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1" t="str">
        <f>IF(AND(A332&lt;&gt;"",ISNUMBER(A332)),VLOOKUP(A332,Studies!A:BR,2,FALSE),"")</f>
        <v>Acocella 1984</v>
      </c>
      <c r="C332" s="231" t="str">
        <f>IF(AND(A332&lt;&gt;"",ISNUMBER(A332)),VLOOKUP(A332,Studies!A:BR,3,FALSE),"")</f>
        <v>https://www.ncbi.nlm.nih.gov/pubmed/6473487</v>
      </c>
      <c r="D332" s="231"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1" t="str">
        <f>IF(AND(A333&lt;&gt;"",ISNUMBER(A333)),VLOOKUP(A333,Studies!A:BR,2,FALSE),"")</f>
        <v>Acocella 1984</v>
      </c>
      <c r="C333" s="231" t="str">
        <f>IF(AND(A333&lt;&gt;"",ISNUMBER(A333)),VLOOKUP(A333,Studies!A:BR,3,FALSE),"")</f>
        <v>https://www.ncbi.nlm.nih.gov/pubmed/6473487</v>
      </c>
      <c r="D333" s="231"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1" t="str">
        <f>IF(AND(A334&lt;&gt;"",ISNUMBER(A334)),VLOOKUP(A334,Studies!A:BR,2,FALSE),"")</f>
        <v>Acocella 1984</v>
      </c>
      <c r="C334" s="231" t="str">
        <f>IF(AND(A334&lt;&gt;"",ISNUMBER(A334)),VLOOKUP(A334,Studies!A:BR,3,FALSE),"")</f>
        <v>https://www.ncbi.nlm.nih.gov/pubmed/6473487</v>
      </c>
      <c r="D334" s="231"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1" t="str">
        <f>IF(AND(A335&lt;&gt;"",ISNUMBER(A335)),VLOOKUP(A335,Studies!A:BR,2,FALSE),"")</f>
        <v>Acocella 1984</v>
      </c>
      <c r="C335" s="231" t="str">
        <f>IF(AND(A335&lt;&gt;"",ISNUMBER(A335)),VLOOKUP(A335,Studies!A:BR,3,FALSE),"")</f>
        <v>https://www.ncbi.nlm.nih.gov/pubmed/6473487</v>
      </c>
      <c r="D335" s="231"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1" t="str">
        <f>IF(AND(A336&lt;&gt;"",ISNUMBER(A336)),VLOOKUP(A336,Studies!A:BR,2,FALSE),"")</f>
        <v>Acocella 1984</v>
      </c>
      <c r="C336" s="231" t="str">
        <f>IF(AND(A336&lt;&gt;"",ISNUMBER(A336)),VLOOKUP(A336,Studies!A:BR,3,FALSE),"")</f>
        <v>https://www.ncbi.nlm.nih.gov/pubmed/6473487</v>
      </c>
      <c r="D336" s="231"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1" t="str">
        <f>IF(AND(A337&lt;&gt;"",ISNUMBER(A337)),VLOOKUP(A337,Studies!A:BR,2,FALSE),"")</f>
        <v>Acocella 1984</v>
      </c>
      <c r="C337" s="231" t="str">
        <f>IF(AND(A337&lt;&gt;"",ISNUMBER(A337)),VLOOKUP(A337,Studies!A:BR,3,FALSE),"")</f>
        <v>https://www.ncbi.nlm.nih.gov/pubmed/6473487</v>
      </c>
      <c r="D337" s="231"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1" t="str">
        <f>IF(AND(A338&lt;&gt;"",ISNUMBER(A338)),VLOOKUP(A338,Studies!A:BR,2,FALSE),"")</f>
        <v>Acocella 1984</v>
      </c>
      <c r="C338" s="231" t="str">
        <f>IF(AND(A338&lt;&gt;"",ISNUMBER(A338)),VLOOKUP(A338,Studies!A:BR,3,FALSE),"")</f>
        <v>https://www.ncbi.nlm.nih.gov/pubmed/6473487</v>
      </c>
      <c r="D338" s="231"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1" t="str">
        <f>IF(AND(A339&lt;&gt;"",ISNUMBER(A339)),VLOOKUP(A339,Studies!A:BR,2,FALSE),"")</f>
        <v>Acocella 1984</v>
      </c>
      <c r="C339" s="231" t="str">
        <f>IF(AND(A339&lt;&gt;"",ISNUMBER(A339)),VLOOKUP(A339,Studies!A:BR,3,FALSE),"")</f>
        <v>https://www.ncbi.nlm.nih.gov/pubmed/6473487</v>
      </c>
      <c r="D339" s="231"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1" t="str">
        <f>IF(AND(A340&lt;&gt;"",ISNUMBER(A340)),VLOOKUP(A340,Studies!A:BR,2,FALSE),"")</f>
        <v>Acocella 1984</v>
      </c>
      <c r="C340" s="231" t="str">
        <f>IF(AND(A340&lt;&gt;"",ISNUMBER(A340)),VLOOKUP(A340,Studies!A:BR,3,FALSE),"")</f>
        <v>https://www.ncbi.nlm.nih.gov/pubmed/6473487</v>
      </c>
      <c r="D340" s="231"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1" t="str">
        <f>IF(AND(A341&lt;&gt;"",ISNUMBER(A341)),VLOOKUP(A341,Studies!A:BR,2,FALSE),"")</f>
        <v>Acocella 1984</v>
      </c>
      <c r="C341" s="231" t="str">
        <f>IF(AND(A341&lt;&gt;"",ISNUMBER(A341)),VLOOKUP(A341,Studies!A:BR,3,FALSE),"")</f>
        <v>https://www.ncbi.nlm.nih.gov/pubmed/6473487</v>
      </c>
      <c r="D341" s="231"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1" t="str">
        <f>IF(AND(A342&lt;&gt;"",ISNUMBER(A342)),VLOOKUP(A342,Studies!A:BR,2,FALSE),"")</f>
        <v>Acocella 1984</v>
      </c>
      <c r="C342" s="231" t="str">
        <f>IF(AND(A342&lt;&gt;"",ISNUMBER(A342)),VLOOKUP(A342,Studies!A:BR,3,FALSE),"")</f>
        <v>https://www.ncbi.nlm.nih.gov/pubmed/6473487</v>
      </c>
      <c r="D342" s="231"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1" t="str">
        <f>IF(AND(A343&lt;&gt;"",ISNUMBER(A343)),VLOOKUP(A343,Studies!A:BR,2,FALSE),"")</f>
        <v>Acocella 1984</v>
      </c>
      <c r="C343" s="231" t="str">
        <f>IF(AND(A343&lt;&gt;"",ISNUMBER(A343)),VLOOKUP(A343,Studies!A:BR,3,FALSE),"")</f>
        <v>https://www.ncbi.nlm.nih.gov/pubmed/6473487</v>
      </c>
      <c r="D343" s="231"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1" t="str">
        <f>IF(AND(A344&lt;&gt;"",ISNUMBER(A344)),VLOOKUP(A344,Studies!A:BR,2,FALSE),"")</f>
        <v>Acocella 1984</v>
      </c>
      <c r="C344" s="231" t="str">
        <f>IF(AND(A344&lt;&gt;"",ISNUMBER(A344)),VLOOKUP(A344,Studies!A:BR,3,FALSE),"")</f>
        <v>https://www.ncbi.nlm.nih.gov/pubmed/6473487</v>
      </c>
      <c r="D344" s="231"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1" t="str">
        <f>IF(AND(A345&lt;&gt;"",ISNUMBER(A345)),VLOOKUP(A345,Studies!A:BR,2,FALSE),"")</f>
        <v>Acocella 1984</v>
      </c>
      <c r="C345" s="231" t="str">
        <f>IF(AND(A345&lt;&gt;"",ISNUMBER(A345)),VLOOKUP(A345,Studies!A:BR,3,FALSE),"")</f>
        <v>https://www.ncbi.nlm.nih.gov/pubmed/6473487</v>
      </c>
      <c r="D345" s="231"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1" t="str">
        <f>IF(AND(A346&lt;&gt;"",ISNUMBER(A346)),VLOOKUP(A346,Studies!A:BR,2,FALSE),"")</f>
        <v>Abdel-Rahman 2007</v>
      </c>
      <c r="C346" s="231" t="str">
        <f>IF(AND(A346&lt;&gt;"",ISNUMBER(A346)),VLOOKUP(A346,Studies!A:BR,3,FALSE),"")</f>
        <v>https://www.ncbi.nlm.nih.gov/pubmed/17517842</v>
      </c>
      <c r="D346" s="231"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1" t="str">
        <f>IF(AND(A347&lt;&gt;"",ISNUMBER(A347)),VLOOKUP(A347,Studies!A:BR,2,FALSE),"")</f>
        <v>Abdel-Rahman 2007</v>
      </c>
      <c r="C347" s="231" t="str">
        <f>IF(AND(A347&lt;&gt;"",ISNUMBER(A347)),VLOOKUP(A347,Studies!A:BR,3,FALSE),"")</f>
        <v>https://www.ncbi.nlm.nih.gov/pubmed/17517842</v>
      </c>
      <c r="D347" s="231"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1" t="str">
        <f>IF(AND(A348&lt;&gt;"",ISNUMBER(A348)),VLOOKUP(A348,Studies!A:BR,2,FALSE),"")</f>
        <v>Abdel-Rahman 2007</v>
      </c>
      <c r="C348" s="231" t="str">
        <f>IF(AND(A348&lt;&gt;"",ISNUMBER(A348)),VLOOKUP(A348,Studies!A:BR,3,FALSE),"")</f>
        <v>https://www.ncbi.nlm.nih.gov/pubmed/17517842</v>
      </c>
      <c r="D348" s="231"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1" t="str">
        <f>IF(AND(A349&lt;&gt;"",ISNUMBER(A349)),VLOOKUP(A349,Studies!A:BR,2,FALSE),"")</f>
        <v>Abdel-Rahman 2007</v>
      </c>
      <c r="C349" s="231" t="str">
        <f>IF(AND(A349&lt;&gt;"",ISNUMBER(A349)),VLOOKUP(A349,Studies!A:BR,3,FALSE),"")</f>
        <v>https://www.ncbi.nlm.nih.gov/pubmed/17517842</v>
      </c>
      <c r="D349" s="231"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5">
        <v>49</v>
      </c>
      <c r="B350" s="231" t="str">
        <f>IF(AND(A350&lt;&gt;"",ISNUMBER(A350)),VLOOKUP(A350,Studies!A:BR,2,FALSE),"")</f>
        <v>Ahonen 1995</v>
      </c>
      <c r="C350" s="231" t="str">
        <f>IF(AND(A350&lt;&gt;"",ISNUMBER(A350)),VLOOKUP(A350,Studies!A:BR,3,FALSE),"")</f>
        <v>http://www.ncbi.nlm.nih.gov/pubmed/8527290</v>
      </c>
      <c r="D350" s="231"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5">
        <v>50</v>
      </c>
      <c r="B351" s="231" t="str">
        <f>IF(AND(A351&lt;&gt;"",ISNUMBER(A351)),VLOOKUP(A351,Studies!A:BR,2,FALSE),"")</f>
        <v>Ahonen 1995</v>
      </c>
      <c r="C351" s="231" t="str">
        <f>IF(AND(A351&lt;&gt;"",ISNUMBER(A351)),VLOOKUP(A351,Studies!A:BR,3,FALSE),"")</f>
        <v>http://www.ncbi.nlm.nih.gov/pubmed/8527290</v>
      </c>
      <c r="D351" s="231"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5">
        <v>128</v>
      </c>
      <c r="B352" s="231" t="str">
        <f>IF(AND(A352&lt;&gt;"",ISNUMBER(A352)),VLOOKUP(A352,Studies!A:BR,2,FALSE),"")</f>
        <v>Eap 2004</v>
      </c>
      <c r="C352" s="231" t="str">
        <f>IF(AND(A352&lt;&gt;"",ISNUMBER(A352)),VLOOKUP(A352,Studies!A:BR,3,FALSE),"")</f>
        <v>https://www.ncbi.nlm.nih.gov/pubmed/15114429</v>
      </c>
      <c r="D352" s="231"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5">
        <v>129</v>
      </c>
      <c r="B353" s="231" t="str">
        <f>IF(AND(A353&lt;&gt;"",ISNUMBER(A353)),VLOOKUP(A353,Studies!A:BR,2,FALSE),"")</f>
        <v>Eap 2004</v>
      </c>
      <c r="C353" s="231" t="str">
        <f>IF(AND(A353&lt;&gt;"",ISNUMBER(A353)),VLOOKUP(A353,Studies!A:BR,3,FALSE),"")</f>
        <v>https://www.ncbi.nlm.nih.gov/pubmed/15114429</v>
      </c>
      <c r="D353" s="231"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5">
        <v>130</v>
      </c>
      <c r="B354" s="231" t="str">
        <f>IF(AND(A354&lt;&gt;"",ISNUMBER(A354)),VLOOKUP(A354,Studies!A:BR,2,FALSE),"")</f>
        <v>Eap 2004</v>
      </c>
      <c r="C354" s="231" t="str">
        <f>IF(AND(A354&lt;&gt;"",ISNUMBER(A354)),VLOOKUP(A354,Studies!A:BR,3,FALSE),"")</f>
        <v>https://www.ncbi.nlm.nih.gov/pubmed/15114429</v>
      </c>
      <c r="D354" s="231"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5">
        <v>131</v>
      </c>
      <c r="B355" s="231" t="str">
        <f>IF(AND(A355&lt;&gt;"",ISNUMBER(A355)),VLOOKUP(A355,Studies!A:BR,2,FALSE),"")</f>
        <v>Eap 2004</v>
      </c>
      <c r="C355" s="231" t="str">
        <f>IF(AND(A355&lt;&gt;"",ISNUMBER(A355)),VLOOKUP(A355,Studies!A:BR,3,FALSE),"")</f>
        <v>https://www.ncbi.nlm.nih.gov/pubmed/15114429</v>
      </c>
      <c r="D355" s="231"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5">
        <v>132</v>
      </c>
      <c r="B356" s="231" t="str">
        <f>IF(AND(A356&lt;&gt;"",ISNUMBER(A356)),VLOOKUP(A356,Studies!A:BR,2,FALSE),"")</f>
        <v>Eap 2004</v>
      </c>
      <c r="C356" s="231" t="str">
        <f>IF(AND(A356&lt;&gt;"",ISNUMBER(A356)),VLOOKUP(A356,Studies!A:BR,3,FALSE),"")</f>
        <v>https://www.ncbi.nlm.nih.gov/pubmed/15114429</v>
      </c>
      <c r="D356" s="231"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5">
        <v>60</v>
      </c>
      <c r="B357" s="231" t="str">
        <f>IF(AND(A357&lt;&gt;"",ISNUMBER(A357)),VLOOKUP(A357,Studies!A:BR,2,FALSE),"")</f>
        <v>Baneyx 2014</v>
      </c>
      <c r="C357" s="231" t="str">
        <f>IF(AND(A357&lt;&gt;"",ISNUMBER(A357)),VLOOKUP(A357,Studies!A:BR,3,FALSE),"")</f>
        <v>https://www.ncbi.nlm.nih.gov/pubmed/24530864</v>
      </c>
      <c r="D357" s="231"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5">
        <v>549</v>
      </c>
      <c r="B358" s="231" t="str">
        <f>IF(AND(A358&lt;&gt;"",ISNUMBER(A358)),VLOOKUP(A358,Studies!A:BR,2,FALSE),"")</f>
        <v>Baneyx 2014</v>
      </c>
      <c r="C358" s="231" t="str">
        <f>IF(AND(A358&lt;&gt;"",ISNUMBER(A358)),VLOOKUP(A358,Studies!A:BR,3,FALSE),"")</f>
        <v>https://www.ncbi.nlm.nih.gov/pubmed/24530864</v>
      </c>
      <c r="D358" s="231"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5">
        <v>104</v>
      </c>
      <c r="B359" s="231" t="str">
        <f>IF(AND(A359&lt;&gt;"",ISNUMBER(A359)),VLOOKUP(A359,Studies!A:BR,2,FALSE),"")</f>
        <v>Bornemann 1986</v>
      </c>
      <c r="C359" s="231" t="str">
        <f>IF(AND(A359&lt;&gt;"",ISNUMBER(A359)),VLOOKUP(A359,Studies!A:BR,3,FALSE),"")</f>
        <v>https://www.ncbi.nlm.nih.gov/pubmed/2936766</v>
      </c>
      <c r="D359" s="231"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5">
        <v>105</v>
      </c>
      <c r="B360" s="231" t="str">
        <f>IF(AND(A360&lt;&gt;"",ISNUMBER(A360)),VLOOKUP(A360,Studies!A:BR,2,FALSE),"")</f>
        <v>Bornemann 1986</v>
      </c>
      <c r="C360" s="231" t="str">
        <f>IF(AND(A360&lt;&gt;"",ISNUMBER(A360)),VLOOKUP(A360,Studies!A:BR,3,FALSE),"")</f>
        <v>https://www.ncbi.nlm.nih.gov/pubmed/2936766</v>
      </c>
      <c r="D360" s="231"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5">
        <v>106</v>
      </c>
      <c r="B361" s="231" t="str">
        <f>IF(AND(A361&lt;&gt;"",ISNUMBER(A361)),VLOOKUP(A361,Studies!A:BR,2,FALSE),"")</f>
        <v>Bornemann 1986</v>
      </c>
      <c r="C361" s="231" t="str">
        <f>IF(AND(A361&lt;&gt;"",ISNUMBER(A361)),VLOOKUP(A361,Studies!A:BR,3,FALSE),"")</f>
        <v>https://www.ncbi.nlm.nih.gov/pubmed/2936766</v>
      </c>
      <c r="D361" s="231"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5">
        <v>107</v>
      </c>
      <c r="B362" s="231" t="str">
        <f>IF(AND(A362&lt;&gt;"",ISNUMBER(A362)),VLOOKUP(A362,Studies!A:BR,2,FALSE),"")</f>
        <v>Bornemann 1986</v>
      </c>
      <c r="C362" s="231" t="str">
        <f>IF(AND(A362&lt;&gt;"",ISNUMBER(A362)),VLOOKUP(A362,Studies!A:BR,3,FALSE),"")</f>
        <v>https://www.ncbi.nlm.nih.gov/pubmed/2936766</v>
      </c>
      <c r="D362" s="231"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5">
        <v>345</v>
      </c>
      <c r="B363" s="231" t="str">
        <f>IF(AND(A363&lt;&gt;"",ISNUMBER(A363)),VLOOKUP(A363,Studies!A:BR,2,FALSE),"")</f>
        <v>Loos 1985</v>
      </c>
      <c r="C363" s="231" t="str">
        <f>IF(AND(A363&lt;&gt;"",ISNUMBER(A363)),VLOOKUP(A363,Studies!A:BR,3,FALSE),"")</f>
        <v>http://www.ncbi.nlm.nih.gov/pubmed/4087830</v>
      </c>
      <c r="D363" s="231"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5">
        <v>346</v>
      </c>
      <c r="B364" s="231" t="str">
        <f>IF(AND(A364&lt;&gt;"",ISNUMBER(A364)),VLOOKUP(A364,Studies!A:BR,2,FALSE),"")</f>
        <v>Loos 1985</v>
      </c>
      <c r="C364" s="231" t="str">
        <f>IF(AND(A364&lt;&gt;"",ISNUMBER(A364)),VLOOKUP(A364,Studies!A:BR,3,FALSE),"")</f>
        <v>http://www.ncbi.nlm.nih.gov/pubmed/4087830</v>
      </c>
      <c r="D364" s="231"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5">
        <v>347</v>
      </c>
      <c r="B365" s="231" t="str">
        <f>IF(AND(A365&lt;&gt;"",ISNUMBER(A365)),VLOOKUP(A365,Studies!A:BR,2,FALSE),"")</f>
        <v>Loos 1985</v>
      </c>
      <c r="C365" s="231" t="str">
        <f>IF(AND(A365&lt;&gt;"",ISNUMBER(A365)),VLOOKUP(A365,Studies!A:BR,3,FALSE),"")</f>
        <v>http://www.ncbi.nlm.nih.gov/pubmed/4087830</v>
      </c>
      <c r="D365" s="231"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5">
        <v>348</v>
      </c>
      <c r="B366" s="231" t="str">
        <f>IF(AND(A366&lt;&gt;"",ISNUMBER(A366)),VLOOKUP(A366,Studies!A:BR,2,FALSE),"")</f>
        <v>Loos 1985</v>
      </c>
      <c r="C366" s="231" t="str">
        <f>IF(AND(A366&lt;&gt;"",ISNUMBER(A366)),VLOOKUP(A366,Studies!A:BR,3,FALSE),"")</f>
        <v>http://www.ncbi.nlm.nih.gov/pubmed/4087830</v>
      </c>
      <c r="D366" s="231"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5">
        <v>349</v>
      </c>
      <c r="B367" s="231" t="str">
        <f>IF(AND(A367&lt;&gt;"",ISNUMBER(A367)),VLOOKUP(A367,Studies!A:BR,2,FALSE),"")</f>
        <v>Loos 1985</v>
      </c>
      <c r="C367" s="231" t="str">
        <f>IF(AND(A367&lt;&gt;"",ISNUMBER(A367)),VLOOKUP(A367,Studies!A:BR,3,FALSE),"")</f>
        <v>http://www.ncbi.nlm.nih.gov/pubmed/4087830</v>
      </c>
      <c r="D367" s="231"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5">
        <v>350</v>
      </c>
      <c r="B368" s="231" t="str">
        <f>IF(AND(A368&lt;&gt;"",ISNUMBER(A368)),VLOOKUP(A368,Studies!A:BR,2,FALSE),"")</f>
        <v>Loos 1985</v>
      </c>
      <c r="C368" s="231" t="str">
        <f>IF(AND(A368&lt;&gt;"",ISNUMBER(A368)),VLOOKUP(A368,Studies!A:BR,3,FALSE),"")</f>
        <v>http://www.ncbi.nlm.nih.gov/pubmed/4087830</v>
      </c>
      <c r="D368" s="231"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5">
        <v>313</v>
      </c>
      <c r="B369" s="231" t="str">
        <f>IF(AND(A369&lt;&gt;"",ISNUMBER(A369)),VLOOKUP(A369,Studies!A:BR,2,FALSE),"")</f>
        <v>Kirby 2012</v>
      </c>
      <c r="C369" s="231" t="str">
        <f>IF(AND(A369&lt;&gt;"",ISNUMBER(A369)),VLOOKUP(A369,Studies!A:BR,3,FALSE),"")</f>
        <v>https://www.ncbi.nlm.nih.gov/pubmed/22190694</v>
      </c>
      <c r="D369" s="231"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5">
        <v>314</v>
      </c>
      <c r="B370" s="231" t="str">
        <f>IF(AND(A370&lt;&gt;"",ISNUMBER(A370)),VLOOKUP(A370,Studies!A:BR,2,FALSE),"")</f>
        <v>Kirby 2012</v>
      </c>
      <c r="C370" s="231" t="str">
        <f>IF(AND(A370&lt;&gt;"",ISNUMBER(A370)),VLOOKUP(A370,Studies!A:BR,3,FALSE),"")</f>
        <v>https://www.ncbi.nlm.nih.gov/pubmed/22190694</v>
      </c>
      <c r="D370" s="231"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5">
        <v>315</v>
      </c>
      <c r="B371" s="231" t="str">
        <f>IF(AND(A371&lt;&gt;"",ISNUMBER(A371)),VLOOKUP(A371,Studies!A:BR,2,FALSE),"")</f>
        <v>Kirby 2012</v>
      </c>
      <c r="C371" s="231" t="str">
        <f>IF(AND(A371&lt;&gt;"",ISNUMBER(A371)),VLOOKUP(A371,Studies!A:BR,3,FALSE),"")</f>
        <v>https://www.ncbi.nlm.nih.gov/pubmed/22190694</v>
      </c>
      <c r="D371" s="231"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5">
        <v>316</v>
      </c>
      <c r="B372" s="231" t="str">
        <f>IF(AND(A372&lt;&gt;"",ISNUMBER(A372)),VLOOKUP(A372,Studies!A:BR,2,FALSE),"")</f>
        <v>Kirby 2012</v>
      </c>
      <c r="C372" s="231" t="str">
        <f>IF(AND(A372&lt;&gt;"",ISNUMBER(A372)),VLOOKUP(A372,Studies!A:BR,3,FALSE),"")</f>
        <v>https://www.ncbi.nlm.nih.gov/pubmed/22190694</v>
      </c>
      <c r="D372" s="231"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5">
        <v>336</v>
      </c>
      <c r="B373" s="231" t="str">
        <f>IF(AND(A373&lt;&gt;"",ISNUMBER(A373)),VLOOKUP(A373,Studies!A:BR,2,FALSE),"")</f>
        <v>Larsen 2007</v>
      </c>
      <c r="C373" s="231" t="str">
        <f>IF(AND(A373&lt;&gt;"",ISNUMBER(A373)),VLOOKUP(A373,Studies!A:BR,3,FALSE),"")</f>
        <v>https://www.ncbi.nlm.nih.gov/pubmed/17365992</v>
      </c>
      <c r="D373" s="231"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5">
        <v>337</v>
      </c>
      <c r="B374" s="231" t="str">
        <f>IF(AND(A374&lt;&gt;"",ISNUMBER(A374)),VLOOKUP(A374,Studies!A:BR,2,FALSE),"")</f>
        <v>Larsen 2007</v>
      </c>
      <c r="C374" s="231" t="str">
        <f>IF(AND(A374&lt;&gt;"",ISNUMBER(A374)),VLOOKUP(A374,Studies!A:BR,3,FALSE),"")</f>
        <v>https://www.ncbi.nlm.nih.gov/pubmed/17365992</v>
      </c>
      <c r="D374" s="231"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5">
        <v>338</v>
      </c>
      <c r="B375" s="231" t="str">
        <f>IF(AND(A375&lt;&gt;"",ISNUMBER(A375)),VLOOKUP(A375,Studies!A:BR,2,FALSE),"")</f>
        <v>Larsen 2007</v>
      </c>
      <c r="C375" s="231" t="str">
        <f>IF(AND(A375&lt;&gt;"",ISNUMBER(A375)),VLOOKUP(A375,Studies!A:BR,3,FALSE),"")</f>
        <v>https://www.ncbi.nlm.nih.gov/pubmed/17365992</v>
      </c>
      <c r="D375" s="231"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5">
        <v>419</v>
      </c>
      <c r="B376" s="231" t="str">
        <f>IF(AND(A376&lt;&gt;"",ISNUMBER(A376)),VLOOKUP(A376,Studies!A:BR,2,FALSE),"")</f>
        <v>Swart 2002</v>
      </c>
      <c r="C376" s="231" t="str">
        <f>IF(AND(A376&lt;&gt;"",ISNUMBER(A376)),VLOOKUP(A376,Studies!A:BR,3,FALSE),"")</f>
        <v xml:space="preserve">https://www.ncbi.nlm.nih.gov/pubmed/11851636 </v>
      </c>
      <c r="D376" s="231"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5">
        <v>420</v>
      </c>
      <c r="B377" s="231" t="str">
        <f>IF(AND(A377&lt;&gt;"",ISNUMBER(A377)),VLOOKUP(A377,Studies!A:BR,2,FALSE),"")</f>
        <v>Swart 2002</v>
      </c>
      <c r="C377" s="231" t="str">
        <f>IF(AND(A377&lt;&gt;"",ISNUMBER(A377)),VLOOKUP(A377,Studies!A:BR,3,FALSE),"")</f>
        <v xml:space="preserve">https://www.ncbi.nlm.nih.gov/pubmed/11851636 </v>
      </c>
      <c r="D377" s="231"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6">
        <v>155</v>
      </c>
      <c r="B378" s="231" t="str">
        <f>IF(AND(A378&lt;&gt;"",ISNUMBER(A378)),VLOOKUP(A378,Studies!A:BR,2,FALSE),"")</f>
        <v>Eon Labs Manufacturing, Inc. 1997</v>
      </c>
      <c r="C378" s="231" t="str">
        <f>IF(AND(A378&lt;&gt;"",ISNUMBER(A378)),VLOOKUP(A378,Studies!A:BR,3,FALSE),"")</f>
        <v>https://www.accessdata.fda.gov/drugsatfda_docs/anda/97/064150review.pdf</v>
      </c>
      <c r="D378" s="231"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6">
        <v>156</v>
      </c>
      <c r="B379" s="231" t="str">
        <f>IF(AND(A379&lt;&gt;"",ISNUMBER(A379)),VLOOKUP(A379,Studies!A:BR,2,FALSE),"")</f>
        <v>Eon Labs Manufacturing, Inc. 1997</v>
      </c>
      <c r="C379" s="231" t="str">
        <f>IF(AND(A379&lt;&gt;"",ISNUMBER(A379)),VLOOKUP(A379,Studies!A:BR,3,FALSE),"")</f>
        <v>https://www.accessdata.fda.gov/drugsatfda_docs/anda/97/064150review.pdf</v>
      </c>
      <c r="D379" s="231"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5">
        <v>48</v>
      </c>
      <c r="B380" s="231" t="str">
        <f>IF(AND(A380&lt;&gt;"",ISNUMBER(A380)),VLOOKUP(A380,Studies!A:BR,2,FALSE),"")</f>
        <v>Acocella 1985</v>
      </c>
      <c r="C380" s="231" t="str">
        <f>IF(AND(A380&lt;&gt;"",ISNUMBER(A380)),VLOOKUP(A380,Studies!A:BR,3,FALSE),"")</f>
        <v>https://www.ncbi.nlm.nih.gov/pubmed/4037525</v>
      </c>
      <c r="D380" s="231"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5">
        <v>270</v>
      </c>
      <c r="B381" s="231" t="str">
        <f>IF(AND(A381&lt;&gt;"",ISNUMBER(A381)),VLOOKUP(A381,Studies!A:BR,2,FALSE),"")</f>
        <v>Jalava 1997</v>
      </c>
      <c r="C381" s="231" t="str">
        <f>IF(AND(A381&lt;&gt;"",ISNUMBER(A381)),VLOOKUP(A381,Studies!A:BR,3,FALSE),"")</f>
        <v>https://www.ncbi.nlm.nih.gov/pubmed/9421099</v>
      </c>
      <c r="D381" s="231"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5">
        <v>271</v>
      </c>
      <c r="B382" s="231" t="str">
        <f>IF(AND(A382&lt;&gt;"",ISNUMBER(A382)),VLOOKUP(A382,Studies!A:BR,2,FALSE),"")</f>
        <v>Jalava 1997</v>
      </c>
      <c r="C382" s="231" t="str">
        <f>IF(AND(A382&lt;&gt;"",ISNUMBER(A382)),VLOOKUP(A382,Studies!A:BR,3,FALSE),"")</f>
        <v>https://www.ncbi.nlm.nih.gov/pubmed/9421099</v>
      </c>
      <c r="D382" s="231"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5">
        <v>272</v>
      </c>
      <c r="B383" s="231" t="str">
        <f>IF(AND(A383&lt;&gt;"",ISNUMBER(A383)),VLOOKUP(A383,Studies!A:BR,2,FALSE),"")</f>
        <v>Jalava 1997</v>
      </c>
      <c r="C383" s="231" t="str">
        <f>IF(AND(A383&lt;&gt;"",ISNUMBER(A383)),VLOOKUP(A383,Studies!A:BR,3,FALSE),"")</f>
        <v>https://www.ncbi.nlm.nih.gov/pubmed/9421099</v>
      </c>
      <c r="D383" s="231"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1" t="str">
        <f>IF(AND(A384&lt;&gt;"",ISNUMBER(A384)),VLOOKUP(A384,Studies!A:BR,2,FALSE),"")</f>
        <v>Hamaguchi 1987</v>
      </c>
      <c r="C384" s="231" t="str">
        <f>IF(AND(A384&lt;&gt;"",ISNUMBER(A384)),VLOOKUP(A384,Studies!A:BR,3,FALSE),"")</f>
        <v>https://www.ncbi.nlm.nih.gov/pubmed/3783459</v>
      </c>
      <c r="D384" s="231"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1" t="str">
        <f>IF(AND(A385&lt;&gt;"",ISNUMBER(A385)),VLOOKUP(A385,Studies!A:BR,2,FALSE),"")</f>
        <v>Hamaguchi 1987</v>
      </c>
      <c r="C385" s="231" t="str">
        <f>IF(AND(A385&lt;&gt;"",ISNUMBER(A385)),VLOOKUP(A385,Studies!A:BR,3,FALSE),"")</f>
        <v>https://www.ncbi.nlm.nih.gov/pubmed/3783459</v>
      </c>
      <c r="D385" s="231"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1" t="str">
        <f>IF(AND(A386&lt;&gt;"",ISNUMBER(A386)),VLOOKUP(A386,Studies!A:BR,2,FALSE),"")</f>
        <v>Hamaguchi 1987</v>
      </c>
      <c r="C386" s="231" t="str">
        <f>IF(AND(A386&lt;&gt;"",ISNUMBER(A386)),VLOOKUP(A386,Studies!A:BR,3,FALSE),"")</f>
        <v>https://www.ncbi.nlm.nih.gov/pubmed/3783459</v>
      </c>
      <c r="D386" s="231"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1" t="str">
        <f>IF(AND(A387&lt;&gt;"",ISNUMBER(A387)),VLOOKUP(A387,Studies!A:BR,2,FALSE),"")</f>
        <v>Hamaguchi 1987</v>
      </c>
      <c r="C387" s="231" t="str">
        <f>IF(AND(A387&lt;&gt;"",ISNUMBER(A387)),VLOOKUP(A387,Studies!A:BR,3,FALSE),"")</f>
        <v>https://www.ncbi.nlm.nih.gov/pubmed/3783459</v>
      </c>
      <c r="D387" s="231"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1" t="str">
        <f>IF(AND(A388&lt;&gt;"",ISNUMBER(A388)),VLOOKUP(A388,Studies!A:BR,2,FALSE),"")</f>
        <v>Boulton 2013</v>
      </c>
      <c r="C388" s="231" t="str">
        <f>IF(AND(A388&lt;&gt;"",ISNUMBER(A388)),VLOOKUP(A388,Studies!A:BR,3,FALSE),"")</f>
        <v>https://www.ncbi.nlm.nih.gov/pubmed/22823746</v>
      </c>
      <c r="D388" s="231"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1" t="str">
        <f>IF(AND(A389&lt;&gt;"",ISNUMBER(A389)),VLOOKUP(A389,Studies!A:BR,2,FALSE),"")</f>
        <v>Boulton 2013</v>
      </c>
      <c r="C389" s="231" t="str">
        <f>IF(AND(A389&lt;&gt;"",ISNUMBER(A389)),VLOOKUP(A389,Studies!A:BR,3,FALSE),"")</f>
        <v>https://www.ncbi.nlm.nih.gov/pubmed/22823746</v>
      </c>
      <c r="D389" s="231"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1" t="str">
        <f>IF(AND(A390&lt;&gt;"",ISNUMBER(A390)),VLOOKUP(A390,Studies!A:BR,2,FALSE),"")</f>
        <v>Imamura 2013</v>
      </c>
      <c r="C390" s="231" t="str">
        <f>IF(AND(A390&lt;&gt;"",ISNUMBER(A390)),VLOOKUP(A390,Studies!A:BR,3,FALSE),"")</f>
        <v>https://www.ncbi.nlm.nih.gov/pubmed/23307267</v>
      </c>
      <c r="D390" s="231"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1" t="str">
        <f>IF(AND(A391&lt;&gt;"",ISNUMBER(A391)),VLOOKUP(A391,Studies!A:BR,2,FALSE),"")</f>
        <v>Kasichayanula 2011a</v>
      </c>
      <c r="C391" s="231" t="str">
        <f>IF(AND(A391&lt;&gt;"",ISNUMBER(A391)),VLOOKUP(A391,Studies!A:BR,3,FALSE),"")</f>
        <v>https://www.ncbi.nlm.nih.gov/pubmed/21435141</v>
      </c>
      <c r="D391" s="231"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1" t="str">
        <f>IF(AND(A392&lt;&gt;"",ISNUMBER(A392)),VLOOKUP(A392,Studies!A:BR,2,FALSE),"")</f>
        <v>Kasichayanula 2011a</v>
      </c>
      <c r="C392" s="231" t="str">
        <f>IF(AND(A392&lt;&gt;"",ISNUMBER(A392)),VLOOKUP(A392,Studies!A:BR,3,FALSE),"")</f>
        <v>https://www.ncbi.nlm.nih.gov/pubmed/21435141</v>
      </c>
      <c r="D392" s="231"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1" t="str">
        <f>IF(AND(A393&lt;&gt;"",ISNUMBER(A393)),VLOOKUP(A393,Studies!A:BR,2,FALSE),"")</f>
        <v>Kasichayanula 2011b</v>
      </c>
      <c r="C393" s="231" t="str">
        <f>IF(AND(A393&lt;&gt;"",ISNUMBER(A393)),VLOOKUP(A393,Studies!A:BR,3,FALSE),"")</f>
        <v>https://www.ncbi.nlm.nih.gov/pubmed/21114603</v>
      </c>
      <c r="D393" s="231"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1" t="str">
        <f>IF(AND(A394&lt;&gt;"",ISNUMBER(A394)),VLOOKUP(A394,Studies!A:BR,2,FALSE),"")</f>
        <v>Kasichayanula 2011b</v>
      </c>
      <c r="C394" s="231" t="str">
        <f>IF(AND(A394&lt;&gt;"",ISNUMBER(A394)),VLOOKUP(A394,Studies!A:BR,3,FALSE),"")</f>
        <v>https://www.ncbi.nlm.nih.gov/pubmed/21114603</v>
      </c>
      <c r="D394" s="231"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1" t="str">
        <f>IF(AND(A395&lt;&gt;"",ISNUMBER(A395)),VLOOKUP(A395,Studies!A:BR,2,FALSE),"")</f>
        <v>Kasichayanula 2011b</v>
      </c>
      <c r="C395" s="231" t="str">
        <f>IF(AND(A395&lt;&gt;"",ISNUMBER(A395)),VLOOKUP(A395,Studies!A:BR,3,FALSE),"")</f>
        <v>https://www.ncbi.nlm.nih.gov/pubmed/21114603</v>
      </c>
      <c r="D395" s="231"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1" t="str">
        <f>IF(AND(A396&lt;&gt;"",ISNUMBER(A396)),VLOOKUP(A396,Studies!A:BR,2,FALSE),"")</f>
        <v>Kasichayanula 2012</v>
      </c>
      <c r="C396" s="231" t="str">
        <f>IF(AND(A396&lt;&gt;"",ISNUMBER(A396)),VLOOKUP(A396,Studies!A:BR,3,FALSE),"")</f>
        <v>https://www.ncbi.nlm.nih.gov/pubmed/22271159</v>
      </c>
      <c r="D396" s="231"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1" t="str">
        <f>IF(AND(A397&lt;&gt;"",ISNUMBER(A397)),VLOOKUP(A397,Studies!A:BR,2,FALSE),"")</f>
        <v>Kasichayanula 2013a</v>
      </c>
      <c r="C397" s="231" t="str">
        <f>IF(AND(A397&lt;&gt;"",ISNUMBER(A397)),VLOOKUP(A397,Studies!A:BR,3,FALSE),"")</f>
        <v>https://www.ncbi.nlm.nih.gov/pubmed/23061428</v>
      </c>
      <c r="D397" s="231"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1" t="str">
        <f>IF(AND(A398&lt;&gt;"",ISNUMBER(A398)),VLOOKUP(A398,Studies!A:BR,2,FALSE),"")</f>
        <v>Kasichayanula 2013a</v>
      </c>
      <c r="C398" s="231" t="str">
        <f>IF(AND(A398&lt;&gt;"",ISNUMBER(A398)),VLOOKUP(A398,Studies!A:BR,3,FALSE),"")</f>
        <v>https://www.ncbi.nlm.nih.gov/pubmed/23061428</v>
      </c>
      <c r="D398" s="231"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1" t="str">
        <f>IF(AND(A399&lt;&gt;"",ISNUMBER(A399)),VLOOKUP(A399,Studies!A:BR,2,FALSE),"")</f>
        <v>Kasichayanula 2013a</v>
      </c>
      <c r="C399" s="231" t="str">
        <f>IF(AND(A399&lt;&gt;"",ISNUMBER(A399)),VLOOKUP(A399,Studies!A:BR,3,FALSE),"")</f>
        <v>https://www.ncbi.nlm.nih.gov/pubmed/23061428</v>
      </c>
      <c r="D399" s="231"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1" t="str">
        <f>IF(AND(A400&lt;&gt;"",ISNUMBER(A400)),VLOOKUP(A400,Studies!A:BR,2,FALSE),"")</f>
        <v>Kasichayanula 2013a</v>
      </c>
      <c r="C400" s="231" t="str">
        <f>IF(AND(A400&lt;&gt;"",ISNUMBER(A400)),VLOOKUP(A400,Studies!A:BR,3,FALSE),"")</f>
        <v>https://www.ncbi.nlm.nih.gov/pubmed/23061428</v>
      </c>
      <c r="D400" s="231"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1" t="str">
        <f>IF(AND(A401&lt;&gt;"",ISNUMBER(A401)),VLOOKUP(A401,Studies!A:BR,2,FALSE),"")</f>
        <v>Kasichayanula 2013b</v>
      </c>
      <c r="C401" s="231" t="str">
        <f>IF(AND(A401&lt;&gt;"",ISNUMBER(A401)),VLOOKUP(A401,Studies!A:BR,3,FALSE),"")</f>
        <v>https://www.ncbi.nlm.nih.gov/pubmed/23210765</v>
      </c>
      <c r="D401" s="231"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3.9" x14ac:dyDescent="0.25">
      <c r="A402" s="91">
        <v>645</v>
      </c>
      <c r="B402" s="231" t="str">
        <f>IF(AND(A402&lt;&gt;"",ISNUMBER(A402)),VLOOKUP(A402,Studies!A:BR,2,FALSE),"")</f>
        <v>Kasichayanula 2013b</v>
      </c>
      <c r="C402" s="231" t="str">
        <f>IF(AND(A402&lt;&gt;"",ISNUMBER(A402)),VLOOKUP(A402,Studies!A:BR,3,FALSE),"")</f>
        <v>https://www.ncbi.nlm.nih.gov/pubmed/23210765</v>
      </c>
      <c r="D402" s="231"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3.9" x14ac:dyDescent="0.25">
      <c r="A403" s="91">
        <v>646</v>
      </c>
      <c r="B403" s="231" t="str">
        <f>IF(AND(A403&lt;&gt;"",ISNUMBER(A403)),VLOOKUP(A403,Studies!A:BR,2,FALSE),"")</f>
        <v>Kasichayanula 2013b</v>
      </c>
      <c r="C403" s="231" t="str">
        <f>IF(AND(A403&lt;&gt;"",ISNUMBER(A403)),VLOOKUP(A403,Studies!A:BR,3,FALSE),"")</f>
        <v>https://www.ncbi.nlm.nih.gov/pubmed/23210765</v>
      </c>
      <c r="D403" s="231"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3.9" x14ac:dyDescent="0.25">
      <c r="A404" s="91">
        <v>647</v>
      </c>
      <c r="B404" s="231" t="str">
        <f>IF(AND(A404&lt;&gt;"",ISNUMBER(A404)),VLOOKUP(A404,Studies!A:BR,2,FALSE),"")</f>
        <v>Kasichayanula 2013b</v>
      </c>
      <c r="C404" s="231" t="str">
        <f>IF(AND(A404&lt;&gt;"",ISNUMBER(A404)),VLOOKUP(A404,Studies!A:BR,3,FALSE),"")</f>
        <v>https://www.ncbi.nlm.nih.gov/pubmed/23210765</v>
      </c>
      <c r="D404" s="231"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3.9" x14ac:dyDescent="0.25">
      <c r="A405" s="91">
        <v>648</v>
      </c>
      <c r="B405" s="231" t="str">
        <f>IF(AND(A405&lt;&gt;"",ISNUMBER(A405)),VLOOKUP(A405,Studies!A:BR,2,FALSE),"")</f>
        <v>Kasichayanula 2013b</v>
      </c>
      <c r="C405" s="231" t="str">
        <f>IF(AND(A405&lt;&gt;"",ISNUMBER(A405)),VLOOKUP(A405,Studies!A:BR,3,FALSE),"")</f>
        <v>https://www.ncbi.nlm.nih.gov/pubmed/23210765</v>
      </c>
      <c r="D405" s="231"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3.9" x14ac:dyDescent="0.25">
      <c r="A406" s="91">
        <v>649</v>
      </c>
      <c r="B406" s="231" t="str">
        <f>IF(AND(A406&lt;&gt;"",ISNUMBER(A406)),VLOOKUP(A406,Studies!A:BR,2,FALSE),"")</f>
        <v>Vakkalagadda 2016</v>
      </c>
      <c r="C406" s="231" t="str">
        <f>IF(AND(A406&lt;&gt;"",ISNUMBER(A406)),VLOOKUP(A406,Studies!A:BR,3,FALSE),"")</f>
        <v>https://www.ncbi.nlm.nih.gov/pubmed/27491280</v>
      </c>
      <c r="D406" s="231"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3.9" x14ac:dyDescent="0.25">
      <c r="A407" s="91">
        <v>650</v>
      </c>
      <c r="B407" s="231" t="str">
        <f>IF(AND(A407&lt;&gt;"",ISNUMBER(A407)),VLOOKUP(A407,Studies!A:BR,2,FALSE),"")</f>
        <v>DeFronzo 2013</v>
      </c>
      <c r="C407" s="231" t="str">
        <f>IF(AND(A407&lt;&gt;"",ISNUMBER(A407)),VLOOKUP(A407,Studies!A:BR,3,FALSE),"")</f>
        <v>https://www.ncbi.nlm.nih.gov/pubmed/23735727</v>
      </c>
      <c r="D407" s="231"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3.9" x14ac:dyDescent="0.25">
      <c r="A408" s="91">
        <v>651</v>
      </c>
      <c r="B408" s="231" t="str">
        <f>IF(AND(A408&lt;&gt;"",ISNUMBER(A408)),VLOOKUP(A408,Studies!A:BR,2,FALSE),"")</f>
        <v>Kasichayanula 2011c</v>
      </c>
      <c r="C408" s="231" t="str">
        <f>IF(AND(A408&lt;&gt;"",ISNUMBER(A408)),VLOOKUP(A408,Studies!A:BR,3,FALSE),"")</f>
        <v>https://www.ncbi.nlm.nih.gov/pubmed/22030444</v>
      </c>
      <c r="D408" s="231"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3.9" x14ac:dyDescent="0.25">
      <c r="A409" s="91">
        <v>652</v>
      </c>
      <c r="B409" s="231" t="str">
        <f>IF(AND(A409&lt;&gt;"",ISNUMBER(A409)),VLOOKUP(A409,Studies!A:BR,2,FALSE),"")</f>
        <v>Kasichayanula 2011c</v>
      </c>
      <c r="C409" s="231" t="str">
        <f>IF(AND(A409&lt;&gt;"",ISNUMBER(A409)),VLOOKUP(A409,Studies!A:BR,3,FALSE),"")</f>
        <v>https://www.ncbi.nlm.nih.gov/pubmed/22030444</v>
      </c>
      <c r="D409" s="231"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3.9" x14ac:dyDescent="0.25">
      <c r="A410" s="91">
        <v>653</v>
      </c>
      <c r="B410" s="231" t="str">
        <f>IF(AND(A410&lt;&gt;"",ISNUMBER(A410)),VLOOKUP(A410,Studies!A:BR,2,FALSE),"")</f>
        <v>Kasichayanula 2011c</v>
      </c>
      <c r="C410" s="231" t="str">
        <f>IF(AND(A410&lt;&gt;"",ISNUMBER(A410)),VLOOKUP(A410,Studies!A:BR,3,FALSE),"")</f>
        <v>https://www.ncbi.nlm.nih.gov/pubmed/22030444</v>
      </c>
      <c r="D410" s="231"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3.9" x14ac:dyDescent="0.25">
      <c r="A411" s="91">
        <v>654</v>
      </c>
      <c r="B411" s="231" t="str">
        <f>IF(AND(A411&lt;&gt;"",ISNUMBER(A411)),VLOOKUP(A411,Studies!A:BR,2,FALSE),"")</f>
        <v>Kasichayanula 2011c</v>
      </c>
      <c r="C411" s="231" t="str">
        <f>IF(AND(A411&lt;&gt;"",ISNUMBER(A411)),VLOOKUP(A411,Studies!A:BR,3,FALSE),"")</f>
        <v>https://www.ncbi.nlm.nih.gov/pubmed/22030444</v>
      </c>
      <c r="D411" s="231"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3.9" x14ac:dyDescent="0.25">
      <c r="A412" s="91">
        <v>661</v>
      </c>
      <c r="B412" s="231" t="str">
        <f>IF(AND(A412&lt;&gt;"",ISNUMBER(A412)),VLOOKUP(A412,Studies!A:BR,2,FALSE),"")</f>
        <v>Komoroski 2009</v>
      </c>
      <c r="C412" s="231" t="str">
        <f>IF(AND(A412&lt;&gt;"",ISNUMBER(A412)),VLOOKUP(A412,Studies!A:BR,3,FALSE),"")</f>
        <v>https://www.ncbi.nlm.nih.gov/pubmed/19129748</v>
      </c>
      <c r="D412" s="231"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3.9" x14ac:dyDescent="0.25">
      <c r="A413" s="91">
        <v>663</v>
      </c>
      <c r="B413" s="231" t="str">
        <f>IF(AND(A413&lt;&gt;"",ISNUMBER(A413)),VLOOKUP(A413,Studies!A:BR,2,FALSE),"")</f>
        <v>Komoroski 2009</v>
      </c>
      <c r="C413" s="231" t="str">
        <f>IF(AND(A413&lt;&gt;"",ISNUMBER(A413)),VLOOKUP(A413,Studies!A:BR,3,FALSE),"")</f>
        <v>https://www.ncbi.nlm.nih.gov/pubmed/19129748</v>
      </c>
      <c r="D413" s="231"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1" t="str">
        <f>IF(AND(A414&lt;&gt;"",ISNUMBER(A414)),VLOOKUP(A414,Studies!A:BR,2,FALSE),"")</f>
        <v>Iwamoto 2008</v>
      </c>
      <c r="C414" s="231" t="str">
        <f>IF(AND(A414&lt;&gt;"",ISNUMBER(A414)),VLOOKUP(A414,Studies!A:BR,3,FALSE),"")</f>
        <v>https://www.ncbi.nlm.nih.gov/pubmed/19143531</v>
      </c>
      <c r="D414" s="231"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1" t="str">
        <f>IF(AND(A415&lt;&gt;"",ISNUMBER(A415)),VLOOKUP(A415,Studies!A:BR,2,FALSE),"")</f>
        <v>Markowitz 2006</v>
      </c>
      <c r="C415" s="231" t="str">
        <f>IF(AND(A415&lt;&gt;"",ISNUMBER(A415)),VLOOKUP(A415,Studies!A:BR,3,FALSE),"")</f>
        <v>https://www.ncbi.nlm.nih.gov/pubmed/17133211</v>
      </c>
      <c r="D415" s="231"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1" t="str">
        <f>IF(AND(A416&lt;&gt;"",ISNUMBER(A416)),VLOOKUP(A416,Studies!A:BR,2,FALSE),"")</f>
        <v>Markowitz 2006</v>
      </c>
      <c r="C416" s="231" t="str">
        <f>IF(AND(A416&lt;&gt;"",ISNUMBER(A416)),VLOOKUP(A416,Studies!A:BR,3,FALSE),"")</f>
        <v>https://www.ncbi.nlm.nih.gov/pubmed/17133211</v>
      </c>
      <c r="D416" s="231"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1" t="str">
        <f>IF(AND(A417&lt;&gt;"",ISNUMBER(A417)),VLOOKUP(A417,Studies!A:BR,2,FALSE),"")</f>
        <v>Markowitz 2006</v>
      </c>
      <c r="C417" s="231" t="str">
        <f>IF(AND(A417&lt;&gt;"",ISNUMBER(A417)),VLOOKUP(A417,Studies!A:BR,3,FALSE),"")</f>
        <v>https://www.ncbi.nlm.nih.gov/pubmed/17133211</v>
      </c>
      <c r="D417" s="231"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1" t="str">
        <f>IF(AND(A418&lt;&gt;"",ISNUMBER(A418)),VLOOKUP(A418,Studies!A:BR,2,FALSE),"")</f>
        <v>Markowitz 2006</v>
      </c>
      <c r="C418" s="231" t="str">
        <f>IF(AND(A418&lt;&gt;"",ISNUMBER(A418)),VLOOKUP(A418,Studies!A:BR,3,FALSE),"")</f>
        <v>https://www.ncbi.nlm.nih.gov/pubmed/17133211</v>
      </c>
      <c r="D418" s="231"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1" t="str">
        <f>IF(AND(A419&lt;&gt;"",ISNUMBER(A419)),VLOOKUP(A419,Studies!A:BR,2,FALSE),"")</f>
        <v>Kassahun 2007</v>
      </c>
      <c r="C419" s="231" t="str">
        <f>IF(AND(A419&lt;&gt;"",ISNUMBER(A419)),VLOOKUP(A419,Studies!A:BR,3,FALSE),"")</f>
        <v>https://www.ncbi.nlm.nih.gov/pubmed/17591678</v>
      </c>
      <c r="D419" s="231"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1" t="str">
        <f>IF(AND(A420&lt;&gt;"",ISNUMBER(A420)),VLOOKUP(A420,Studies!A:BR,2,FALSE),"")</f>
        <v>Rizk 2015</v>
      </c>
      <c r="C420" s="231" t="str">
        <f>IF(AND(A420&lt;&gt;"",ISNUMBER(A420)),VLOOKUP(A420,Studies!A:BR,3,FALSE),"")</f>
        <v>https://www.ncbi.nlm.nih.gov/pubmed/25753401</v>
      </c>
      <c r="D420" s="231"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1" t="str">
        <f>IF(AND(A421&lt;&gt;"",ISNUMBER(A421)),VLOOKUP(A421,Studies!A:BR,2,FALSE),"")</f>
        <v>Rizk 2015</v>
      </c>
      <c r="C421" s="231" t="str">
        <f>IF(AND(A421&lt;&gt;"",ISNUMBER(A421)),VLOOKUP(A421,Studies!A:BR,3,FALSE),"")</f>
        <v>https://www.ncbi.nlm.nih.gov/pubmed/25753401</v>
      </c>
      <c r="D421" s="231"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x14ac:dyDescent="0.25">
      <c r="A422">
        <v>5303</v>
      </c>
      <c r="B422" s="231" t="str">
        <f>IF(AND(A422&lt;&gt;"",ISNUMBER(A422)),VLOOKUP(A422,Studies!A:BR,2,FALSE),"")</f>
        <v>Nachmann 2013</v>
      </c>
      <c r="C422" s="231" t="str">
        <f>IF(AND(A422&lt;&gt;"",ISNUMBER(A422)),VLOOKUP(A422,Studies!A:BR,3,FALSE),"")</f>
        <v>https://www.ncbi.nlm.nih.gov/pubmed/24145879</v>
      </c>
      <c r="D422" s="231"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x14ac:dyDescent="0.25">
      <c r="A423">
        <v>5304</v>
      </c>
      <c r="B423" s="231" t="str">
        <f>IF(AND(A423&lt;&gt;"",ISNUMBER(A423)),VLOOKUP(A423,Studies!A:BR,2,FALSE),"")</f>
        <v>Nachmann 2013</v>
      </c>
      <c r="C423" s="231" t="str">
        <f>IF(AND(A423&lt;&gt;"",ISNUMBER(A423)),VLOOKUP(A423,Studies!A:BR,3,FALSE),"")</f>
        <v>https://www.ncbi.nlm.nih.gov/pubmed/24145879</v>
      </c>
      <c r="D423" s="231"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x14ac:dyDescent="0.25">
      <c r="A424">
        <v>5305</v>
      </c>
      <c r="B424" s="231" t="str">
        <f>IF(AND(A424&lt;&gt;"",ISNUMBER(A424)),VLOOKUP(A424,Studies!A:BR,2,FALSE),"")</f>
        <v>Nachmann 2013</v>
      </c>
      <c r="C424" s="231" t="str">
        <f>IF(AND(A424&lt;&gt;"",ISNUMBER(A424)),VLOOKUP(A424,Studies!A:BR,3,FALSE),"")</f>
        <v>https://www.ncbi.nlm.nih.gov/pubmed/24145879</v>
      </c>
      <c r="D424" s="231"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x14ac:dyDescent="0.25">
      <c r="A425">
        <v>5306</v>
      </c>
      <c r="B425" s="231" t="str">
        <f>IF(AND(A425&lt;&gt;"",ISNUMBER(A425)),VLOOKUP(A425,Studies!A:BR,2,FALSE),"")</f>
        <v>Nachmann 2013</v>
      </c>
      <c r="C425" s="231" t="str">
        <f>IF(AND(A425&lt;&gt;"",ISNUMBER(A425)),VLOOKUP(A425,Studies!A:BR,3,FALSE),"")</f>
        <v>https://www.ncbi.nlm.nih.gov/pubmed/24145879</v>
      </c>
      <c r="D425" s="231"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1" t="str">
        <f>IF(AND(A426&lt;&gt;"",ISNUMBER(A426)),VLOOKUP(A426,Studies!A:BR,2,FALSE),"")</f>
        <v>Larson 2013</v>
      </c>
      <c r="C426" s="231" t="str">
        <f>IF(AND(A426&lt;&gt;"",ISNUMBER(A426)),VLOOKUP(A426,Studies!A:BR,3,FALSE),"")</f>
        <v>https://www.ncbi.nlm.nih.gov/pubmed/24600298</v>
      </c>
      <c r="D426" s="231"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1" t="str">
        <f>IF(AND(A427&lt;&gt;"",ISNUMBER(A427)),VLOOKUP(A427,Studies!A:BR,2,FALSE),"")</f>
        <v>Larson 2013</v>
      </c>
      <c r="C427" s="231" t="str">
        <f>IF(AND(A427&lt;&gt;"",ISNUMBER(A427)),VLOOKUP(A427,Studies!A:BR,3,FALSE),"")</f>
        <v>https://www.ncbi.nlm.nih.gov/pubmed/24600298</v>
      </c>
      <c r="D427" s="231"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1" t="str">
        <f>IF(AND(A428&lt;&gt;"",ISNUMBER(A428)),VLOOKUP(A428,Studies!A:BR,2,FALSE),"")</f>
        <v>Larson 2013</v>
      </c>
      <c r="C428" s="231" t="str">
        <f>IF(AND(A428&lt;&gt;"",ISNUMBER(A428)),VLOOKUP(A428,Studies!A:BR,3,FALSE),"")</f>
        <v>https://www.ncbi.nlm.nih.gov/pubmed/24600298</v>
      </c>
      <c r="D428" s="231"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1" t="str">
        <f>IF(AND(A429&lt;&gt;"",ISNUMBER(A429)),VLOOKUP(A429,Studies!A:BR,2,FALSE),"")</f>
        <v>Larson 2013</v>
      </c>
      <c r="C429" s="231" t="str">
        <f>IF(AND(A429&lt;&gt;"",ISNUMBER(A429)),VLOOKUP(A429,Studies!A:BR,3,FALSE),"")</f>
        <v>https://www.ncbi.nlm.nih.gov/pubmed/24600298</v>
      </c>
      <c r="D429" s="231"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1" t="str">
        <f>IF(AND(A430&lt;&gt;"",ISNUMBER(A430)),VLOOKUP(A430,Studies!A:BR,2,FALSE),"")</f>
        <v>Rhee 2014</v>
      </c>
      <c r="C430" s="231" t="str">
        <f>IF(AND(A430&lt;&gt;"",ISNUMBER(A430)),VLOOKUP(A430,Studies!A:BR,3,FALSE),"")</f>
        <v>https://www.ncbi.nlm.nih.gov/pubmed/24608069</v>
      </c>
      <c r="D430" s="231"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1" t="str">
        <f>IF(AND(A431&lt;&gt;"",ISNUMBER(A431)),VLOOKUP(A431,Studies!A:BR,2,FALSE),"")</f>
        <v>Rhee 2014</v>
      </c>
      <c r="C431" s="231" t="str">
        <f>IF(AND(A431&lt;&gt;"",ISNUMBER(A431)),VLOOKUP(A431,Studies!A:BR,3,FALSE),"")</f>
        <v>https://www.ncbi.nlm.nih.gov/pubmed/24608069</v>
      </c>
      <c r="D431" s="231"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1" t="str">
        <f>IF(AND(A432&lt;&gt;"",ISNUMBER(A432)),VLOOKUP(A432,Studies!A:BR,2,FALSE),"")</f>
        <v>Rhee 2014</v>
      </c>
      <c r="C432" s="231" t="str">
        <f>IF(AND(A432&lt;&gt;"",ISNUMBER(A432)),VLOOKUP(A432,Studies!A:BR,3,FALSE),"")</f>
        <v>https://www.ncbi.nlm.nih.gov/pubmed/24608069</v>
      </c>
      <c r="D432" s="231"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1" t="str">
        <f>IF(AND(A433&lt;&gt;"",ISNUMBER(A433)),VLOOKUP(A433,Studies!A:BR,2,FALSE),"")</f>
        <v>Rhee 2014</v>
      </c>
      <c r="C433" s="231" t="str">
        <f>IF(AND(A433&lt;&gt;"",ISNUMBER(A433)),VLOOKUP(A433,Studies!A:BR,3,FALSE),"")</f>
        <v>https://www.ncbi.nlm.nih.gov/pubmed/24608069</v>
      </c>
      <c r="D433" s="231"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1" t="str">
        <f>IF(AND(A434&lt;&gt;"",ISNUMBER(A434)),VLOOKUP(A434,Studies!A:BR,2,FALSE),"")</f>
        <v>Iwamoto 2008</v>
      </c>
      <c r="C434" s="231" t="str">
        <f>IF(AND(A434&lt;&gt;"",ISNUMBER(A434)),VLOOKUP(A434,Studies!A:BR,3,FALSE),"")</f>
        <v xml:space="preserve">https://www.ncbi.nlm.nih.gov/pubmed/17713476
</v>
      </c>
      <c r="D434" s="231"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1" t="str">
        <f>IF(AND(A435&lt;&gt;"",ISNUMBER(A435)),VLOOKUP(A435,Studies!A:BR,2,FALSE),"")</f>
        <v>Iwamoto 2008</v>
      </c>
      <c r="C435" s="231" t="str">
        <f>IF(AND(A435&lt;&gt;"",ISNUMBER(A435)),VLOOKUP(A435,Studies!A:BR,3,FALSE),"")</f>
        <v xml:space="preserve">https://www.ncbi.nlm.nih.gov/pubmed/17713476
</v>
      </c>
      <c r="D435" s="231"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1" t="str">
        <f>IF(AND(A436&lt;&gt;"",ISNUMBER(A436)),VLOOKUP(A436,Studies!A:BR,2,FALSE),"")</f>
        <v>Iwamoto 2008</v>
      </c>
      <c r="C436" s="231" t="str">
        <f>IF(AND(A436&lt;&gt;"",ISNUMBER(A436)),VLOOKUP(A436,Studies!A:BR,3,FALSE),"")</f>
        <v xml:space="preserve">https://www.ncbi.nlm.nih.gov/pubmed/17713476
</v>
      </c>
      <c r="D436" s="231"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1" t="str">
        <f>IF(AND(A437&lt;&gt;"",ISNUMBER(A437)),VLOOKUP(A437,Studies!A:BR,2,FALSE),"")</f>
        <v>Iwamoto 2008</v>
      </c>
      <c r="C437" s="231" t="str">
        <f>IF(AND(A437&lt;&gt;"",ISNUMBER(A437)),VLOOKUP(A437,Studies!A:BR,3,FALSE),"")</f>
        <v xml:space="preserve">https://www.ncbi.nlm.nih.gov/pubmed/17713476
</v>
      </c>
      <c r="D437" s="231"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1" t="str">
        <f>IF(AND(A438&lt;&gt;"",ISNUMBER(A438)),VLOOKUP(A438,Studies!A:BR,2,FALSE),"")</f>
        <v>Iwamoto 2008</v>
      </c>
      <c r="C438" s="231" t="str">
        <f>IF(AND(A438&lt;&gt;"",ISNUMBER(A438)),VLOOKUP(A438,Studies!A:BR,3,FALSE),"")</f>
        <v xml:space="preserve">https://www.ncbi.nlm.nih.gov/pubmed/17713476
</v>
      </c>
      <c r="D438" s="231"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1" t="str">
        <f>IF(AND(A439&lt;&gt;"",ISNUMBER(A439)),VLOOKUP(A439,Studies!A:BR,2,FALSE),"")</f>
        <v>Iwamoto 2008</v>
      </c>
      <c r="C439" s="231" t="str">
        <f>IF(AND(A439&lt;&gt;"",ISNUMBER(A439)),VLOOKUP(A439,Studies!A:BR,3,FALSE),"")</f>
        <v xml:space="preserve">https://www.ncbi.nlm.nih.gov/pubmed/17713476
</v>
      </c>
      <c r="D439" s="231"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1" t="str">
        <f>IF(AND(A440&lt;&gt;"",ISNUMBER(A440)),VLOOKUP(A440,Studies!A:BR,2,FALSE),"")</f>
        <v>Iwamoto 2008</v>
      </c>
      <c r="C440" s="231" t="str">
        <f>IF(AND(A440&lt;&gt;"",ISNUMBER(A440)),VLOOKUP(A440,Studies!A:BR,3,FALSE),"")</f>
        <v xml:space="preserve">https://www.ncbi.nlm.nih.gov/pubmed/17713476
</v>
      </c>
      <c r="D440" s="231"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1" t="str">
        <f>IF(AND(A441&lt;&gt;"",ISNUMBER(A441)),VLOOKUP(A441,Studies!A:BR,2,FALSE),"")</f>
        <v>Iwamoto 2008</v>
      </c>
      <c r="C441" s="231" t="str">
        <f>IF(AND(A441&lt;&gt;"",ISNUMBER(A441)),VLOOKUP(A441,Studies!A:BR,3,FALSE),"")</f>
        <v xml:space="preserve">https://www.ncbi.nlm.nih.gov/pubmed/17713476
</v>
      </c>
      <c r="D441" s="231"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1" t="str">
        <f>IF(AND(A442&lt;&gt;"",ISNUMBER(A442)),VLOOKUP(A442,Studies!A:BR,2,FALSE),"")</f>
        <v>Iwamoto 2008</v>
      </c>
      <c r="C442" s="231" t="str">
        <f>IF(AND(A442&lt;&gt;"",ISNUMBER(A442)),VLOOKUP(A442,Studies!A:BR,3,FALSE),"")</f>
        <v xml:space="preserve">https://www.ncbi.nlm.nih.gov/pubmed/17713476
</v>
      </c>
      <c r="D442" s="231"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1" t="str">
        <f>IF(AND(A443&lt;&gt;"",ISNUMBER(A443)),VLOOKUP(A443,Studies!A:BR,2,FALSE),"")</f>
        <v>Wenning 2009</v>
      </c>
      <c r="C443" s="231" t="str">
        <f>IF(AND(A443&lt;&gt;"",ISNUMBER(A443)),VLOOKUP(A443,Studies!A:BR,3,FALSE),"")</f>
        <v xml:space="preserve">https://www.ncbi.nlm.nih.gov/pubmed/19433563
</v>
      </c>
      <c r="D443" s="231"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t="13.9" x14ac:dyDescent="0.25">
      <c r="A444" s="245">
        <v>592</v>
      </c>
      <c r="B444" s="231" t="str">
        <f>IF(AND(A444&lt;&gt;"",ISNUMBER(A444)),VLOOKUP(A444,Studies!A:BR,2,FALSE),"")</f>
        <v>Austin 1980</v>
      </c>
      <c r="C444" s="231" t="str">
        <f>IF(AND(A444&lt;&gt;"",ISNUMBER(A444)),VLOOKUP(A444,Studies!A:BR,3,FALSE),"")</f>
        <v>https://www.ncbi.nlm.nih.gov/pubmed/7437245</v>
      </c>
      <c r="D444" s="231"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1951</v>
      </c>
    </row>
    <row r="445" spans="1:30" ht="13.9" x14ac:dyDescent="0.25">
      <c r="A445" s="245">
        <v>593</v>
      </c>
      <c r="B445" s="231" t="str">
        <f>IF(AND(A445&lt;&gt;"",ISNUMBER(A445)),VLOOKUP(A445,Studies!A:BR,2,FALSE),"")</f>
        <v>Austin 1980</v>
      </c>
      <c r="C445" s="231" t="str">
        <f>IF(AND(A445&lt;&gt;"",ISNUMBER(A445)),VLOOKUP(A445,Studies!A:BR,3,FALSE),"")</f>
        <v>https://www.ncbi.nlm.nih.gov/pubmed/7437245</v>
      </c>
      <c r="D445" s="231"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1952</v>
      </c>
    </row>
    <row r="446" spans="1:30" ht="13.9" x14ac:dyDescent="0.25">
      <c r="A446" s="245">
        <v>594</v>
      </c>
      <c r="B446" s="231" t="str">
        <f>IF(AND(A446&lt;&gt;"",ISNUMBER(A446)),VLOOKUP(A446,Studies!A:BR,2,FALSE),"")</f>
        <v>Austin 1980</v>
      </c>
      <c r="C446" s="231" t="str">
        <f>IF(AND(A446&lt;&gt;"",ISNUMBER(A446)),VLOOKUP(A446,Studies!A:BR,3,FALSE),"")</f>
        <v>https://www.ncbi.nlm.nih.gov/pubmed/7437245</v>
      </c>
      <c r="D446" s="231"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1952</v>
      </c>
    </row>
    <row r="447" spans="1:30" ht="13.9" x14ac:dyDescent="0.25">
      <c r="A447" s="245">
        <v>595</v>
      </c>
      <c r="B447" s="231" t="str">
        <f>IF(AND(A447&lt;&gt;"",ISNUMBER(A447)),VLOOKUP(A447,Studies!A:BR,2,FALSE),"")</f>
        <v>Austin 1980</v>
      </c>
      <c r="C447" s="231" t="str">
        <f>IF(AND(A447&lt;&gt;"",ISNUMBER(A447)),VLOOKUP(A447,Studies!A:BR,3,FALSE),"")</f>
        <v>https://www.ncbi.nlm.nih.gov/pubmed/7437245</v>
      </c>
      <c r="D447" s="231"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1952</v>
      </c>
    </row>
    <row r="448" spans="1:30" ht="13.9" x14ac:dyDescent="0.25">
      <c r="A448" s="245">
        <v>596</v>
      </c>
      <c r="B448" s="231" t="str">
        <f>IF(AND(A448&lt;&gt;"",ISNUMBER(A448)),VLOOKUP(A448,Studies!A:BR,2,FALSE),"")</f>
        <v>Austin 1980</v>
      </c>
      <c r="C448" s="231" t="str">
        <f>IF(AND(A448&lt;&gt;"",ISNUMBER(A448)),VLOOKUP(A448,Studies!A:BR,3,FALSE),"")</f>
        <v>https://www.ncbi.nlm.nih.gov/pubmed/7437245</v>
      </c>
      <c r="D448" s="231"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1952</v>
      </c>
    </row>
    <row r="449" spans="1:30" ht="13.9" x14ac:dyDescent="0.25">
      <c r="A449" s="245">
        <v>597</v>
      </c>
      <c r="B449" s="231" t="str">
        <f>IF(AND(A449&lt;&gt;"",ISNUMBER(A449)),VLOOKUP(A449,Studies!A:BR,2,FALSE),"")</f>
        <v>Barre 1987</v>
      </c>
      <c r="C449" s="231" t="str">
        <f>IF(AND(A449&lt;&gt;"",ISNUMBER(A449)),VLOOKUP(A449,Studies!A:BR,3,FALSE),"")</f>
        <v>https://www.ncbi.nlm.nih.gov/pubmed/3606934</v>
      </c>
      <c r="D449" s="231"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1953</v>
      </c>
    </row>
    <row r="450" spans="1:30" ht="13.9" x14ac:dyDescent="0.25">
      <c r="A450" s="245">
        <v>598</v>
      </c>
      <c r="B450" s="231" t="str">
        <f>IF(AND(A450&lt;&gt;"",ISNUMBER(A450)),VLOOKUP(A450,Studies!A:BR,2,FALSE),"")</f>
        <v>Barre 1987</v>
      </c>
      <c r="C450" s="231" t="str">
        <f>IF(AND(A450&lt;&gt;"",ISNUMBER(A450)),VLOOKUP(A450,Studies!A:BR,3,FALSE),"")</f>
        <v>https://www.ncbi.nlm.nih.gov/pubmed/3606934</v>
      </c>
      <c r="D450" s="231"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1954</v>
      </c>
    </row>
    <row r="451" spans="1:30" x14ac:dyDescent="0.2">
      <c r="A451" s="245">
        <v>601</v>
      </c>
      <c r="B451" s="231" t="str">
        <f>IF(AND(A451&lt;&gt;"",ISNUMBER(A451)),VLOOKUP(A451,Studies!A:BR,2,FALSE),"")</f>
        <v>DiSanto 1981</v>
      </c>
      <c r="C451" s="231" t="str">
        <f>IF(AND(A451&lt;&gt;"",ISNUMBER(A451)),VLOOKUP(A451,Studies!A:BR,3,FALSE),"")</f>
        <v>https://www.ncbi.nlm.nih.gov/pubmed/7283417</v>
      </c>
      <c r="D451" s="231"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5">
        <v>602</v>
      </c>
      <c r="B452" s="231" t="str">
        <f>IF(AND(A452&lt;&gt;"",ISNUMBER(A452)),VLOOKUP(A452,Studies!A:BR,2,FALSE),"")</f>
        <v>DiSanto 1981</v>
      </c>
      <c r="C452" s="231" t="str">
        <f>IF(AND(A452&lt;&gt;"",ISNUMBER(A452)),VLOOKUP(A452,Studies!A:BR,3,FALSE),"")</f>
        <v>https://www.ncbi.nlm.nih.gov/pubmed/7283417</v>
      </c>
      <c r="D452" s="231"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t="13.9" x14ac:dyDescent="0.25">
      <c r="A453" s="245">
        <v>603</v>
      </c>
      <c r="B453" s="231" t="str">
        <f>IF(AND(A453&lt;&gt;"",ISNUMBER(A453)),VLOOKUP(A453,Studies!A:BR,2,FALSE),"")</f>
        <v>Huppertz 2011</v>
      </c>
      <c r="C453" s="231" t="str">
        <f>IF(AND(A453&lt;&gt;"",ISNUMBER(A453)),VLOOKUP(A453,Studies!A:BR,3,FALSE),"")</f>
        <v>https://www.ncbi.nlm.nih.gov/pubmed/21274983</v>
      </c>
      <c r="D453" s="231" t="str">
        <f>IF(AND(A453&lt;&gt;"",ISNUMBER(A453)),VLOOKUP(A453,Studies!A:BR,4,FALSE),"")</f>
        <v>Treatment group, erythromycin</v>
      </c>
      <c r="E453" s="206" t="str">
        <f>IF(AND(A453&lt;&gt;"",ISNUMBER(A453)),VLOOKUP(A453,Studies!A:BR,5,FALSE),"")</f>
        <v>Erythromycin</v>
      </c>
      <c r="AD453" s="70" t="s">
        <v>1955</v>
      </c>
    </row>
    <row r="454" spans="1:30" x14ac:dyDescent="0.2">
      <c r="A454" s="245">
        <v>604</v>
      </c>
      <c r="B454" s="231" t="str">
        <f>IF(AND(A454&lt;&gt;"",ISNUMBER(A454)),VLOOKUP(A454,Studies!A:BR,2,FALSE),"")</f>
        <v>Iliopoulou 1982</v>
      </c>
      <c r="C454" s="231" t="str">
        <f>IF(AND(A454&lt;&gt;"",ISNUMBER(A454)),VLOOKUP(A454,Studies!A:BR,3,FALSE),"")</f>
        <v>https://www.ncbi.nlm.nih.gov/pubmed/7138734</v>
      </c>
      <c r="D454" s="231"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1956</v>
      </c>
      <c r="V454" s="62" t="s">
        <v>942</v>
      </c>
      <c r="AD454" s="70" t="s">
        <v>1957</v>
      </c>
    </row>
    <row r="455" spans="1:30" ht="13.9" x14ac:dyDescent="0.25">
      <c r="A455" s="245">
        <v>609</v>
      </c>
      <c r="B455" s="231" t="str">
        <f>IF(AND(A455&lt;&gt;"",ISNUMBER(A455)),VLOOKUP(A455,Studies!A:BR,2,FALSE),"")</f>
        <v>Kavi 1988</v>
      </c>
      <c r="C455" s="231" t="str">
        <f>IF(AND(A455&lt;&gt;"",ISNUMBER(A455)),VLOOKUP(A455,Studies!A:BR,3,FALSE),"")</f>
        <v>https://www.ncbi.nlm.nih.gov/pubmed/3182434</v>
      </c>
      <c r="D455" s="231"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5">
        <v>610</v>
      </c>
      <c r="B456" s="231" t="str">
        <f>IF(AND(A456&lt;&gt;"",ISNUMBER(A456)),VLOOKUP(A456,Studies!A:BR,2,FALSE),"")</f>
        <v>Kroboth 1982</v>
      </c>
      <c r="C456" s="231" t="str">
        <f>IF(AND(A456&lt;&gt;"",ISNUMBER(A456)),VLOOKUP(A456,Studies!A:BR,3,FALSE),"")</f>
        <v>https://www.ncbi.nlm.nih.gov/pubmed/7081971</v>
      </c>
      <c r="D456" s="231"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1958</v>
      </c>
    </row>
    <row r="457" spans="1:30" x14ac:dyDescent="0.2">
      <c r="A457" s="245">
        <v>611</v>
      </c>
      <c r="B457" s="231" t="str">
        <f>IF(AND(A457&lt;&gt;"",ISNUMBER(A457)),VLOOKUP(A457,Studies!A:BR,2,FALSE),"")</f>
        <v>Malmborg 1978</v>
      </c>
      <c r="C457" s="231" t="str">
        <f>IF(AND(A457&lt;&gt;"",ISNUMBER(A457)),VLOOKUP(A457,Studies!A:BR,3,FALSE),"")</f>
        <v>https://www.tandfonline.com/doi/abs/10.1185/03007997809110243</v>
      </c>
      <c r="D457" s="231"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1956</v>
      </c>
      <c r="O457" s="46" t="s">
        <v>940</v>
      </c>
      <c r="P457" s="48">
        <v>1.3</v>
      </c>
      <c r="Q457" s="48" t="s">
        <v>959</v>
      </c>
      <c r="R457" s="48" t="s">
        <v>335</v>
      </c>
      <c r="S457" s="49">
        <v>0.1</v>
      </c>
      <c r="T457" s="49" t="s">
        <v>959</v>
      </c>
      <c r="U457" s="49" t="s">
        <v>1956</v>
      </c>
      <c r="V457" s="62" t="s">
        <v>942</v>
      </c>
    </row>
    <row r="458" spans="1:30" x14ac:dyDescent="0.2">
      <c r="A458" s="245">
        <v>612</v>
      </c>
      <c r="B458" s="231" t="str">
        <f>IF(AND(A458&lt;&gt;"",ISNUMBER(A458)),VLOOKUP(A458,Studies!A:BR,2,FALSE),"")</f>
        <v>Malmborg 1978</v>
      </c>
      <c r="C458" s="231" t="str">
        <f>IF(AND(A458&lt;&gt;"",ISNUMBER(A458)),VLOOKUP(A458,Studies!A:BR,3,FALSE),"")</f>
        <v>https://www.tandfonline.com/doi/abs/10.1185/03007997809110243</v>
      </c>
      <c r="D458" s="231"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1956</v>
      </c>
      <c r="O458" s="46" t="s">
        <v>940</v>
      </c>
      <c r="P458" s="48">
        <v>2.8</v>
      </c>
      <c r="Q458" s="48" t="s">
        <v>959</v>
      </c>
      <c r="R458" s="48" t="s">
        <v>335</v>
      </c>
      <c r="S458" s="49">
        <v>0.3</v>
      </c>
      <c r="T458" s="49" t="s">
        <v>959</v>
      </c>
      <c r="U458" s="49" t="s">
        <v>1956</v>
      </c>
      <c r="V458" s="62" t="s">
        <v>942</v>
      </c>
    </row>
    <row r="459" spans="1:30" x14ac:dyDescent="0.2">
      <c r="A459" s="245">
        <v>613</v>
      </c>
      <c r="B459" s="231" t="str">
        <f>IF(AND(A459&lt;&gt;"",ISNUMBER(A459)),VLOOKUP(A459,Studies!A:BR,2,FALSE),"")</f>
        <v>Malmborg 1978</v>
      </c>
      <c r="C459" s="231" t="str">
        <f>IF(AND(A459&lt;&gt;"",ISNUMBER(A459)),VLOOKUP(A459,Studies!A:BR,3,FALSE),"")</f>
        <v>https://www.tandfonline.com/doi/abs/10.1185/03007997809110243</v>
      </c>
      <c r="D459" s="231"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1956</v>
      </c>
      <c r="O459" s="46" t="s">
        <v>940</v>
      </c>
      <c r="P459" s="48">
        <v>2.9</v>
      </c>
      <c r="Q459" s="48" t="s">
        <v>959</v>
      </c>
      <c r="R459" s="48" t="s">
        <v>335</v>
      </c>
      <c r="S459" s="49">
        <v>0.5</v>
      </c>
      <c r="T459" s="49" t="s">
        <v>959</v>
      </c>
      <c r="U459" s="49" t="s">
        <v>1956</v>
      </c>
      <c r="V459" s="62" t="s">
        <v>942</v>
      </c>
    </row>
    <row r="460" spans="1:30" x14ac:dyDescent="0.2">
      <c r="A460" s="245">
        <v>614</v>
      </c>
      <c r="B460" s="231" t="str">
        <f>IF(AND(A460&lt;&gt;"",ISNUMBER(A460)),VLOOKUP(A460,Studies!A:BR,2,FALSE),"")</f>
        <v>Miglioli 1990</v>
      </c>
      <c r="C460" s="231" t="str">
        <f>IF(AND(A460&lt;&gt;"",ISNUMBER(A460)),VLOOKUP(A460,Studies!A:BR,3,FALSE),"")</f>
        <v>https://www.ncbi.nlm.nih.gov/pubmed/2253666</v>
      </c>
      <c r="D460" s="231"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1956</v>
      </c>
      <c r="O460" s="46" t="s">
        <v>940</v>
      </c>
      <c r="P460" s="48">
        <v>8</v>
      </c>
      <c r="Q460" s="48" t="s">
        <v>962</v>
      </c>
      <c r="R460" s="48" t="s">
        <v>116</v>
      </c>
      <c r="S460" s="49">
        <v>1.3</v>
      </c>
      <c r="T460" s="49" t="s">
        <v>962</v>
      </c>
      <c r="U460" s="49" t="s">
        <v>1956</v>
      </c>
      <c r="V460" s="62" t="s">
        <v>942</v>
      </c>
      <c r="W460" s="54">
        <v>0.64</v>
      </c>
      <c r="X460" s="54" t="s">
        <v>947</v>
      </c>
      <c r="Y460" s="54" t="s">
        <v>335</v>
      </c>
      <c r="Z460" s="56">
        <v>0.14000000000000001</v>
      </c>
      <c r="AA460" s="56" t="s">
        <v>947</v>
      </c>
      <c r="AB460" s="56" t="s">
        <v>1956</v>
      </c>
      <c r="AC460" s="61" t="s">
        <v>948</v>
      </c>
    </row>
    <row r="461" spans="1:30" x14ac:dyDescent="0.2">
      <c r="A461" s="245">
        <v>615</v>
      </c>
      <c r="B461" s="231" t="str">
        <f>IF(AND(A461&lt;&gt;"",ISNUMBER(A461)),VLOOKUP(A461,Studies!A:BR,2,FALSE),"")</f>
        <v>Miglioli 1990</v>
      </c>
      <c r="C461" s="231" t="str">
        <f>IF(AND(A461&lt;&gt;"",ISNUMBER(A461)),VLOOKUP(A461,Studies!A:BR,3,FALSE),"")</f>
        <v>https://www.ncbi.nlm.nih.gov/pubmed/2253666</v>
      </c>
      <c r="D461" s="231"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1956</v>
      </c>
      <c r="O461" s="46" t="s">
        <v>943</v>
      </c>
      <c r="P461" s="48">
        <v>6.8</v>
      </c>
      <c r="Q461" s="48" t="s">
        <v>962</v>
      </c>
      <c r="R461" s="48" t="s">
        <v>116</v>
      </c>
      <c r="S461" s="49">
        <v>0.7</v>
      </c>
      <c r="T461" s="49" t="s">
        <v>962</v>
      </c>
      <c r="U461" s="49" t="s">
        <v>1956</v>
      </c>
      <c r="V461" s="62" t="s">
        <v>942</v>
      </c>
      <c r="W461" s="54">
        <v>0.69</v>
      </c>
      <c r="X461" s="54" t="s">
        <v>947</v>
      </c>
      <c r="Y461" s="54" t="s">
        <v>335</v>
      </c>
      <c r="Z461" s="56">
        <v>0.11</v>
      </c>
      <c r="AA461" s="56" t="s">
        <v>947</v>
      </c>
      <c r="AB461" s="56" t="s">
        <v>1956</v>
      </c>
      <c r="AC461" s="61" t="s">
        <v>948</v>
      </c>
    </row>
    <row r="462" spans="1:30" x14ac:dyDescent="0.2">
      <c r="A462" s="245">
        <v>616</v>
      </c>
      <c r="B462" s="231" t="str">
        <f>IF(AND(A462&lt;&gt;"",ISNUMBER(A462)),VLOOKUP(A462,Studies!A:BR,2,FALSE),"")</f>
        <v>Pasic 1987</v>
      </c>
      <c r="C462" s="231" t="str">
        <f>IF(AND(A462&lt;&gt;"",ISNUMBER(A462)),VLOOKUP(A462,Studies!A:BR,3,FALSE),"")</f>
        <v>https://www.ncbi.nlm.nih.gov/pubmed/3604256</v>
      </c>
      <c r="D462" s="231"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1959</v>
      </c>
    </row>
    <row r="463" spans="1:30" x14ac:dyDescent="0.2">
      <c r="A463" s="245">
        <v>617</v>
      </c>
      <c r="B463" s="231" t="str">
        <f>IF(AND(A463&lt;&gt;"",ISNUMBER(A463)),VLOOKUP(A463,Studies!A:BR,2,FALSE),"")</f>
        <v>Posti 1983</v>
      </c>
      <c r="C463" s="231" t="str">
        <f>IF(AND(A463&lt;&gt;"",ISNUMBER(A463)),VLOOKUP(A463,Studies!A:BR,3,FALSE),"")</f>
        <v>https://www.sciencedirect.com/science/article/pii/0378517383900352</v>
      </c>
      <c r="D463" s="231"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5">
        <v>618</v>
      </c>
      <c r="B464" s="231" t="str">
        <f>IF(AND(A464&lt;&gt;"",ISNUMBER(A464)),VLOOKUP(A464,Studies!A:BR,2,FALSE),"")</f>
        <v>Posti 1983</v>
      </c>
      <c r="C464" s="231" t="str">
        <f>IF(AND(A464&lt;&gt;"",ISNUMBER(A464)),VLOOKUP(A464,Studies!A:BR,3,FALSE),"")</f>
        <v>https://www.sciencedirect.com/science/article/pii/0378517383900352</v>
      </c>
      <c r="D464" s="231"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5">
        <v>619</v>
      </c>
      <c r="B465" s="231" t="str">
        <f>IF(AND(A465&lt;&gt;"",ISNUMBER(A465)),VLOOKUP(A465,Studies!A:BR,2,FALSE),"")</f>
        <v>Posti 1983</v>
      </c>
      <c r="C465" s="231" t="str">
        <f>IF(AND(A465&lt;&gt;"",ISNUMBER(A465)),VLOOKUP(A465,Studies!A:BR,3,FALSE),"")</f>
        <v>https://www.sciencedirect.com/science/article/pii/0378517383900352</v>
      </c>
      <c r="D465" s="231"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5">
        <v>620</v>
      </c>
      <c r="B466" s="231" t="str">
        <f>IF(AND(A466&lt;&gt;"",ISNUMBER(A466)),VLOOKUP(A466,Studies!A:BR,2,FALSE),"")</f>
        <v>Posti 1983</v>
      </c>
      <c r="C466" s="231" t="str">
        <f>IF(AND(A466&lt;&gt;"",ISNUMBER(A466)),VLOOKUP(A466,Studies!A:BR,3,FALSE),"")</f>
        <v>https://www.sciencedirect.com/science/article/pii/0378517383900352</v>
      </c>
      <c r="D466" s="231"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5">
        <v>621</v>
      </c>
      <c r="B467" s="231" t="str">
        <f>IF(AND(A467&lt;&gt;"",ISNUMBER(A467)),VLOOKUP(A467,Studies!A:BR,2,FALSE),"")</f>
        <v>Schreiner 1984</v>
      </c>
      <c r="C467" s="231" t="str">
        <f>IF(AND(A467&lt;&gt;"",ISNUMBER(A467)),VLOOKUP(A467,Studies!A:BR,3,FALSE),"")</f>
        <v>https://www.ncbi.nlm.nih.gov/pubmed/6511088</v>
      </c>
      <c r="D467" s="231"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1960</v>
      </c>
      <c r="O467" s="46" t="s">
        <v>940</v>
      </c>
      <c r="P467" s="48">
        <v>2</v>
      </c>
      <c r="Q467" s="48" t="s">
        <v>962</v>
      </c>
      <c r="R467" s="48" t="s">
        <v>116</v>
      </c>
      <c r="S467" s="49">
        <v>0.3</v>
      </c>
      <c r="T467" s="49" t="s">
        <v>962</v>
      </c>
      <c r="U467" s="49" t="s">
        <v>1960</v>
      </c>
      <c r="V467" s="62" t="s">
        <v>942</v>
      </c>
      <c r="AD467" s="70" t="s">
        <v>1961</v>
      </c>
    </row>
    <row r="468" spans="1:30" x14ac:dyDescent="0.2">
      <c r="A468" s="245">
        <v>622</v>
      </c>
      <c r="B468" s="231" t="str">
        <f>IF(AND(A468&lt;&gt;"",ISNUMBER(A468)),VLOOKUP(A468,Studies!A:BR,2,FALSE),"")</f>
        <v>Schreiner 1984</v>
      </c>
      <c r="C468" s="231" t="str">
        <f>IF(AND(A468&lt;&gt;"",ISNUMBER(A468)),VLOOKUP(A468,Studies!A:BR,3,FALSE),"")</f>
        <v>https://www.ncbi.nlm.nih.gov/pubmed/6511088</v>
      </c>
      <c r="D468" s="231"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1960</v>
      </c>
      <c r="O468" s="46" t="s">
        <v>940</v>
      </c>
      <c r="P468" s="48">
        <v>1.5</v>
      </c>
      <c r="Q468" s="48" t="s">
        <v>962</v>
      </c>
      <c r="R468" s="48" t="s">
        <v>116</v>
      </c>
      <c r="S468" s="49">
        <v>0.5</v>
      </c>
      <c r="T468" s="49" t="s">
        <v>962</v>
      </c>
      <c r="U468" s="49" t="s">
        <v>1960</v>
      </c>
      <c r="V468" s="62" t="s">
        <v>942</v>
      </c>
      <c r="AD468" s="70" t="s">
        <v>1961</v>
      </c>
    </row>
    <row r="469" spans="1:30" x14ac:dyDescent="0.2">
      <c r="A469" s="245">
        <v>623</v>
      </c>
      <c r="B469" s="231" t="str">
        <f>IF(AND(A469&lt;&gt;"",ISNUMBER(A469)),VLOOKUP(A469,Studies!A:BR,2,FALSE),"")</f>
        <v>Schreiner 1984</v>
      </c>
      <c r="C469" s="231" t="str">
        <f>IF(AND(A469&lt;&gt;"",ISNUMBER(A469)),VLOOKUP(A469,Studies!A:BR,3,FALSE),"")</f>
        <v>https://www.ncbi.nlm.nih.gov/pubmed/6511088</v>
      </c>
      <c r="D469" s="231"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1960</v>
      </c>
      <c r="O469" s="46" t="s">
        <v>940</v>
      </c>
      <c r="P469" s="48">
        <v>2.2000000000000002</v>
      </c>
      <c r="Q469" s="48" t="s">
        <v>962</v>
      </c>
      <c r="R469" s="48" t="s">
        <v>116</v>
      </c>
      <c r="S469" s="49">
        <v>0.4</v>
      </c>
      <c r="T469" s="49" t="s">
        <v>962</v>
      </c>
      <c r="U469" s="49" t="s">
        <v>1960</v>
      </c>
      <c r="V469" s="62" t="s">
        <v>942</v>
      </c>
    </row>
    <row r="470" spans="1:30" x14ac:dyDescent="0.2">
      <c r="A470" s="245">
        <v>624</v>
      </c>
      <c r="B470" s="231" t="str">
        <f>IF(AND(A470&lt;&gt;"",ISNUMBER(A470)),VLOOKUP(A470,Studies!A:BR,2,FALSE),"")</f>
        <v>Schreiner 1984</v>
      </c>
      <c r="C470" s="231" t="str">
        <f>IF(AND(A470&lt;&gt;"",ISNUMBER(A470)),VLOOKUP(A470,Studies!A:BR,3,FALSE),"")</f>
        <v>https://www.ncbi.nlm.nih.gov/pubmed/6511088</v>
      </c>
      <c r="D470" s="231"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1960</v>
      </c>
      <c r="O470" s="46" t="s">
        <v>940</v>
      </c>
      <c r="P470" s="48">
        <v>1.5</v>
      </c>
      <c r="Q470" s="48" t="s">
        <v>962</v>
      </c>
      <c r="R470" s="48" t="s">
        <v>116</v>
      </c>
      <c r="S470" s="49">
        <v>0.2</v>
      </c>
      <c r="T470" s="49" t="s">
        <v>962</v>
      </c>
      <c r="U470" s="49" t="s">
        <v>1960</v>
      </c>
      <c r="V470" s="62" t="s">
        <v>942</v>
      </c>
    </row>
    <row r="471" spans="1:30" x14ac:dyDescent="0.2">
      <c r="A471" s="245">
        <v>625</v>
      </c>
      <c r="B471" s="231" t="str">
        <f>IF(AND(A471&lt;&gt;"",ISNUMBER(A471)),VLOOKUP(A471,Studies!A:BR,2,FALSE),"")</f>
        <v>Sun 2010</v>
      </c>
      <c r="C471" s="231" t="str">
        <f>IF(AND(A471&lt;&gt;"",ISNUMBER(A471)),VLOOKUP(A471,Studies!A:BR,3,FALSE),"")</f>
        <v>https://www.ncbi.nlm.nih.gov/pubmed/20090676</v>
      </c>
      <c r="D471" s="231"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1962</v>
      </c>
    </row>
    <row r="472" spans="1:30" x14ac:dyDescent="0.2">
      <c r="A472" s="245">
        <v>626</v>
      </c>
      <c r="B472" s="231" t="str">
        <f>IF(AND(A472&lt;&gt;"",ISNUMBER(A472)),VLOOKUP(A472,Studies!A:BR,2,FALSE),"")</f>
        <v>Yakatan 1980</v>
      </c>
      <c r="C472" s="231" t="str">
        <f>IF(AND(A472&lt;&gt;"",ISNUMBER(A472)),VLOOKUP(A472,Studies!A:BR,3,FALSE),"")</f>
        <v>https://www.ncbi.nlm.nih.gov/pubmed/7229110</v>
      </c>
      <c r="D472" s="231"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1963</v>
      </c>
    </row>
    <row r="473" spans="1:30" x14ac:dyDescent="0.2">
      <c r="A473" s="245">
        <v>627</v>
      </c>
      <c r="B473" s="231" t="str">
        <f>IF(AND(A473&lt;&gt;"",ISNUMBER(A473)),VLOOKUP(A473,Studies!A:BR,2,FALSE),"")</f>
        <v>Yakatan 1980</v>
      </c>
      <c r="C473" s="231" t="str">
        <f>IF(AND(A473&lt;&gt;"",ISNUMBER(A473)),VLOOKUP(A473,Studies!A:BR,3,FALSE),"")</f>
        <v>https://www.ncbi.nlm.nih.gov/pubmed/7229110</v>
      </c>
      <c r="D473" s="231"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1964</v>
      </c>
    </row>
    <row r="474" spans="1:30" x14ac:dyDescent="0.2">
      <c r="A474" s="245">
        <v>628</v>
      </c>
      <c r="B474" s="231" t="str">
        <f>IF(AND(A474&lt;&gt;"",ISNUMBER(A474)),VLOOKUP(A474,Studies!A:BR,2,FALSE),"")</f>
        <v>Yakatan 1980</v>
      </c>
      <c r="C474" s="231" t="str">
        <f>IF(AND(A474&lt;&gt;"",ISNUMBER(A474)),VLOOKUP(A474,Studies!A:BR,3,FALSE),"")</f>
        <v>https://www.ncbi.nlm.nih.gov/pubmed/7229110</v>
      </c>
      <c r="D474" s="231"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1964</v>
      </c>
    </row>
    <row r="475" spans="1:30" x14ac:dyDescent="0.2">
      <c r="A475" s="245">
        <v>599</v>
      </c>
      <c r="B475" s="231" t="str">
        <f>IF(AND(A475&lt;&gt;"",ISNUMBER(A475)),VLOOKUP(A475,Studies!A:BR,2,FALSE),"")</f>
        <v>Birkett 1990</v>
      </c>
      <c r="C475" s="231" t="str">
        <f>IF(AND(A475&lt;&gt;"",ISNUMBER(A475)),VLOOKUP(A475,Studies!A:BR,3,FALSE),"")</f>
        <v>https://www.ncbi.nlm.nih.gov/pubmed/2305423</v>
      </c>
      <c r="D475" s="231"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5">
        <v>600</v>
      </c>
      <c r="B476" s="231" t="str">
        <f>IF(AND(A476&lt;&gt;"",ISNUMBER(A476)),VLOOKUP(A476,Studies!A:BR,2,FALSE),"")</f>
        <v>Birkett 1990</v>
      </c>
      <c r="C476" s="231" t="str">
        <f>IF(AND(A476&lt;&gt;"",ISNUMBER(A476)),VLOOKUP(A476,Studies!A:BR,3,FALSE),"")</f>
        <v>https://www.ncbi.nlm.nih.gov/pubmed/2305423</v>
      </c>
      <c r="D476" s="231"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5">
        <v>605</v>
      </c>
      <c r="B477" s="231" t="str">
        <f>IF(AND(A477&lt;&gt;"",ISNUMBER(A477)),VLOOKUP(A477,Studies!A:BR,2,FALSE),"")</f>
        <v>Josefsson 1982a</v>
      </c>
      <c r="C477" s="231" t="str">
        <f>IF(AND(A477&lt;&gt;"",ISNUMBER(A477)),VLOOKUP(A477,Studies!A:BR,3,FALSE),"")</f>
        <v>https://www.ncbi.nlm.nih.gov/pubmed/7082537</v>
      </c>
      <c r="D477" s="231"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1965</v>
      </c>
    </row>
    <row r="478" spans="1:30" x14ac:dyDescent="0.2">
      <c r="A478" s="245">
        <v>606</v>
      </c>
      <c r="B478" s="231" t="str">
        <f>IF(AND(A478&lt;&gt;"",ISNUMBER(A478)),VLOOKUP(A478,Studies!A:BR,2,FALSE),"")</f>
        <v>Josefsson 1982a</v>
      </c>
      <c r="C478" s="231" t="str">
        <f>IF(AND(A478&lt;&gt;"",ISNUMBER(A478)),VLOOKUP(A478,Studies!A:BR,3,FALSE),"")</f>
        <v>https://www.ncbi.nlm.nih.gov/pubmed/7082537</v>
      </c>
      <c r="D478" s="231"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1966</v>
      </c>
    </row>
    <row r="479" spans="1:30" x14ac:dyDescent="0.2">
      <c r="A479" s="245">
        <v>607</v>
      </c>
      <c r="B479" s="231" t="str">
        <f>IF(AND(A479&lt;&gt;"",ISNUMBER(A479)),VLOOKUP(A479,Studies!A:BR,2,FALSE),"")</f>
        <v>Josefsson 1982a</v>
      </c>
      <c r="C479" s="231" t="str">
        <f>IF(AND(A479&lt;&gt;"",ISNUMBER(A479)),VLOOKUP(A479,Studies!A:BR,3,FALSE),"")</f>
        <v>https://www.ncbi.nlm.nih.gov/pubmed/7082537</v>
      </c>
      <c r="D479" s="231"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1966</v>
      </c>
    </row>
    <row r="480" spans="1:30" x14ac:dyDescent="0.2">
      <c r="A480" s="245">
        <v>608</v>
      </c>
      <c r="B480" s="231" t="str">
        <f>IF(AND(A480&lt;&gt;"",ISNUMBER(A480)),VLOOKUP(A480,Studies!A:BR,2,FALSE),"")</f>
        <v>Josefsson 1982a</v>
      </c>
      <c r="C480" s="231" t="str">
        <f>IF(AND(A480&lt;&gt;"",ISNUMBER(A480)),VLOOKUP(A480,Studies!A:BR,3,FALSE),"")</f>
        <v>https://www.ncbi.nlm.nih.gov/pubmed/7082537</v>
      </c>
      <c r="D480" s="231"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1966</v>
      </c>
    </row>
    <row r="481" spans="1:30" x14ac:dyDescent="0.2">
      <c r="A481">
        <v>758</v>
      </c>
      <c r="B481" s="231" t="str">
        <f>IF(AND(A481&lt;&gt;"",ISNUMBER(A481)),VLOOKUP(A481,Studies!A:BR,2,FALSE),"")</f>
        <v>Ferrier 1985</v>
      </c>
      <c r="C481" s="231" t="str">
        <f>IF(AND(A481&lt;&gt;"",ISNUMBER(A481)),VLOOKUP(A481,Studies!A:BR,3,FALSE),"")</f>
        <v>https://www.ncbi.nlm.nih.gov/pubmed/3920934</v>
      </c>
      <c r="D481" s="231"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1" t="str">
        <f>IF(AND(A482&lt;&gt;"",ISNUMBER(A482)),VLOOKUP(A482,Studies!A:BR,2,FALSE),"")</f>
        <v>Ferrier 1985</v>
      </c>
      <c r="C482" s="231" t="str">
        <f>IF(AND(A482&lt;&gt;"",ISNUMBER(A482)),VLOOKUP(A482,Studies!A:BR,3,FALSE),"")</f>
        <v>https://www.ncbi.nlm.nih.gov/pubmed/3920934</v>
      </c>
      <c r="D482" s="231"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1" t="str">
        <f>IF(AND(A483&lt;&gt;"",ISNUMBER(A483)),VLOOKUP(A483,Studies!A:BR,2,FALSE),"")</f>
        <v>Kharasch 2011b</v>
      </c>
      <c r="C483" s="231" t="str">
        <f>IF(AND(A483&lt;&gt;"",ISNUMBER(A483)),VLOOKUP(A483,Studies!A:BR,3,FALSE),"")</f>
        <v>https://www.ncbi.nlm.nih.gov/pmc/articles/PMC3584707/</v>
      </c>
      <c r="D483" s="231"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2166</v>
      </c>
    </row>
    <row r="484" spans="1:30" x14ac:dyDescent="0.2">
      <c r="A484">
        <v>761</v>
      </c>
      <c r="B484" s="231" t="str">
        <f>IF(AND(A484&lt;&gt;"",ISNUMBER(A484)),VLOOKUP(A484,Studies!A:BR,2,FALSE),"")</f>
        <v>Kharasch 2011b</v>
      </c>
      <c r="C484" s="231" t="str">
        <f>IF(AND(A484&lt;&gt;"",ISNUMBER(A484)),VLOOKUP(A484,Studies!A:BR,3,FALSE),"")</f>
        <v>https://www.ncbi.nlm.nih.gov/pmc/articles/PMC3584707/</v>
      </c>
      <c r="D484" s="231"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2166</v>
      </c>
    </row>
    <row r="485" spans="1:30" x14ac:dyDescent="0.2">
      <c r="A485">
        <v>762</v>
      </c>
      <c r="B485" s="231" t="str">
        <f>IF(AND(A485&lt;&gt;"",ISNUMBER(A485)),VLOOKUP(A485,Studies!A:BR,2,FALSE),"")</f>
        <v>Kharasch 2011b</v>
      </c>
      <c r="C485" s="231" t="str">
        <f>IF(AND(A485&lt;&gt;"",ISNUMBER(A485)),VLOOKUP(A485,Studies!A:BR,3,FALSE),"")</f>
        <v>https://www.ncbi.nlm.nih.gov/pmc/articles/PMC3584707/</v>
      </c>
      <c r="D485" s="231"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2166</v>
      </c>
    </row>
    <row r="486" spans="1:30" x14ac:dyDescent="0.2">
      <c r="A486">
        <v>763</v>
      </c>
      <c r="B486" s="231" t="str">
        <f>IF(AND(A486&lt;&gt;"",ISNUMBER(A486)),VLOOKUP(A486,Studies!A:BR,2,FALSE),"")</f>
        <v>Kharasch 2011b</v>
      </c>
      <c r="C486" s="231" t="str">
        <f>IF(AND(A486&lt;&gt;"",ISNUMBER(A486)),VLOOKUP(A486,Studies!A:BR,3,FALSE),"")</f>
        <v>https://www.ncbi.nlm.nih.gov/pmc/articles/PMC3584707/</v>
      </c>
      <c r="D486" s="231"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2166</v>
      </c>
    </row>
    <row r="487" spans="1:30" x14ac:dyDescent="0.2">
      <c r="A487">
        <v>764</v>
      </c>
      <c r="B487" s="231" t="str">
        <f>IF(AND(A487&lt;&gt;"",ISNUMBER(A487)),VLOOKUP(A487,Studies!A:BR,2,FALSE),"")</f>
        <v>Kharasch 2011b</v>
      </c>
      <c r="C487" s="231" t="str">
        <f>IF(AND(A487&lt;&gt;"",ISNUMBER(A487)),VLOOKUP(A487,Studies!A:BR,3,FALSE),"")</f>
        <v>https://www.ncbi.nlm.nih.gov/pmc/articles/PMC3584707/</v>
      </c>
      <c r="D487" s="231"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2166</v>
      </c>
    </row>
    <row r="488" spans="1:30" x14ac:dyDescent="0.2">
      <c r="A488">
        <v>765</v>
      </c>
      <c r="B488" s="231" t="str">
        <f>IF(AND(A488&lt;&gt;"",ISNUMBER(A488)),VLOOKUP(A488,Studies!A:BR,2,FALSE),"")</f>
        <v>Kharasch 2011b</v>
      </c>
      <c r="C488" s="231" t="str">
        <f>IF(AND(A488&lt;&gt;"",ISNUMBER(A488)),VLOOKUP(A488,Studies!A:BR,3,FALSE),"")</f>
        <v>https://www.ncbi.nlm.nih.gov/pmc/articles/PMC3584707/</v>
      </c>
      <c r="D488" s="231"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2166</v>
      </c>
    </row>
    <row r="489" spans="1:30" x14ac:dyDescent="0.2">
      <c r="A489">
        <v>766</v>
      </c>
      <c r="B489" s="231" t="str">
        <f>IF(AND(A489&lt;&gt;"",ISNUMBER(A489)),VLOOKUP(A489,Studies!A:BR,2,FALSE),"")</f>
        <v>Kharasch 2011b</v>
      </c>
      <c r="C489" s="231" t="str">
        <f>IF(AND(A489&lt;&gt;"",ISNUMBER(A489)),VLOOKUP(A489,Studies!A:BR,3,FALSE),"")</f>
        <v>https://www.ncbi.nlm.nih.gov/pmc/articles/PMC3584707/</v>
      </c>
      <c r="D489" s="231"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2166</v>
      </c>
    </row>
    <row r="490" spans="1:30" x14ac:dyDescent="0.2">
      <c r="A490">
        <v>767</v>
      </c>
      <c r="B490" s="231" t="str">
        <f>IF(AND(A490&lt;&gt;"",ISNUMBER(A490)),VLOOKUP(A490,Studies!A:BR,2,FALSE),"")</f>
        <v>Kharasch 2011b</v>
      </c>
      <c r="C490" s="231" t="str">
        <f>IF(AND(A490&lt;&gt;"",ISNUMBER(A490)),VLOOKUP(A490,Studies!A:BR,3,FALSE),"")</f>
        <v>https://www.ncbi.nlm.nih.gov/pmc/articles/PMC3584707/</v>
      </c>
      <c r="D490" s="231"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2166</v>
      </c>
    </row>
    <row r="491" spans="1:30" x14ac:dyDescent="0.2">
      <c r="A491">
        <v>768</v>
      </c>
      <c r="B491" s="231" t="str">
        <f>IF(AND(A491&lt;&gt;"",ISNUMBER(A491)),VLOOKUP(A491,Studies!A:BR,2,FALSE),"")</f>
        <v>Kharasch 2011b</v>
      </c>
      <c r="C491" s="231" t="str">
        <f>IF(AND(A491&lt;&gt;"",ISNUMBER(A491)),VLOOKUP(A491,Studies!A:BR,3,FALSE),"")</f>
        <v>https://www.ncbi.nlm.nih.gov/pmc/articles/PMC3584707/</v>
      </c>
      <c r="D491" s="231"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2166</v>
      </c>
    </row>
    <row r="492" spans="1:30" x14ac:dyDescent="0.2">
      <c r="A492">
        <v>769</v>
      </c>
      <c r="B492" s="231" t="str">
        <f>IF(AND(A492&lt;&gt;"",ISNUMBER(A492)),VLOOKUP(A492,Studies!A:BR,2,FALSE),"")</f>
        <v>Kharasch 2011b</v>
      </c>
      <c r="C492" s="231" t="str">
        <f>IF(AND(A492&lt;&gt;"",ISNUMBER(A492)),VLOOKUP(A492,Studies!A:BR,3,FALSE),"")</f>
        <v>https://www.ncbi.nlm.nih.gov/pmc/articles/PMC3584707/</v>
      </c>
      <c r="D492" s="231"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2166</v>
      </c>
    </row>
    <row r="493" spans="1:30" x14ac:dyDescent="0.2">
      <c r="A493">
        <v>770</v>
      </c>
      <c r="B493" s="231" t="str">
        <f>IF(AND(A493&lt;&gt;"",ISNUMBER(A493)),VLOOKUP(A493,Studies!A:BR,2,FALSE),"")</f>
        <v>Kharasch 2011b</v>
      </c>
      <c r="C493" s="231" t="str">
        <f>IF(AND(A493&lt;&gt;"",ISNUMBER(A493)),VLOOKUP(A493,Studies!A:BR,3,FALSE),"")</f>
        <v>https://www.ncbi.nlm.nih.gov/pmc/articles/PMC3584707/</v>
      </c>
      <c r="D493" s="231"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2166</v>
      </c>
    </row>
    <row r="494" spans="1:30" x14ac:dyDescent="0.2">
      <c r="A494">
        <v>771</v>
      </c>
      <c r="B494" s="231" t="str">
        <f>IF(AND(A494&lt;&gt;"",ISNUMBER(A494)),VLOOKUP(A494,Studies!A:BR,2,FALSE),"")</f>
        <v>Kharasch 2011b</v>
      </c>
      <c r="C494" s="231" t="str">
        <f>IF(AND(A494&lt;&gt;"",ISNUMBER(A494)),VLOOKUP(A494,Studies!A:BR,3,FALSE),"")</f>
        <v>https://www.ncbi.nlm.nih.gov/pmc/articles/PMC3584707/</v>
      </c>
      <c r="D494" s="231"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2166</v>
      </c>
    </row>
    <row r="495" spans="1:30" x14ac:dyDescent="0.2">
      <c r="A495">
        <v>772</v>
      </c>
      <c r="B495" s="231" t="str">
        <f>IF(AND(A495&lt;&gt;"",ISNUMBER(A495)),VLOOKUP(A495,Studies!A:BR,2,FALSE),"")</f>
        <v>Kharasch 2011b</v>
      </c>
      <c r="C495" s="231" t="str">
        <f>IF(AND(A495&lt;&gt;"",ISNUMBER(A495)),VLOOKUP(A495,Studies!A:BR,3,FALSE),"")</f>
        <v>https://www.ncbi.nlm.nih.gov/pmc/articles/PMC3584707/</v>
      </c>
      <c r="D495" s="231"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2166</v>
      </c>
    </row>
    <row r="496" spans="1:30" x14ac:dyDescent="0.2">
      <c r="A496">
        <v>773</v>
      </c>
      <c r="B496" s="231" t="str">
        <f>IF(AND(A496&lt;&gt;"",ISNUMBER(A496)),VLOOKUP(A496,Studies!A:BR,2,FALSE),"")</f>
        <v>Kharasch 2011b</v>
      </c>
      <c r="C496" s="231" t="str">
        <f>IF(AND(A496&lt;&gt;"",ISNUMBER(A496)),VLOOKUP(A496,Studies!A:BR,3,FALSE),"")</f>
        <v>https://www.ncbi.nlm.nih.gov/pmc/articles/PMC3584707/</v>
      </c>
      <c r="D496" s="231"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2166</v>
      </c>
    </row>
    <row r="497" spans="1:30" x14ac:dyDescent="0.2">
      <c r="A497">
        <v>774</v>
      </c>
      <c r="B497" s="231" t="str">
        <f>IF(AND(A497&lt;&gt;"",ISNUMBER(A497)),VLOOKUP(A497,Studies!A:BR,2,FALSE),"")</f>
        <v>Kharasch 2011b</v>
      </c>
      <c r="C497" s="231" t="str">
        <f>IF(AND(A497&lt;&gt;"",ISNUMBER(A497)),VLOOKUP(A497,Studies!A:BR,3,FALSE),"")</f>
        <v>https://www.ncbi.nlm.nih.gov/pmc/articles/PMC3584707/</v>
      </c>
      <c r="D497" s="231"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2166</v>
      </c>
    </row>
    <row r="498" spans="1:30" x14ac:dyDescent="0.2">
      <c r="A498">
        <v>775</v>
      </c>
      <c r="B498" s="231" t="str">
        <f>IF(AND(A498&lt;&gt;"",ISNUMBER(A498)),VLOOKUP(A498,Studies!A:BR,2,FALSE),"")</f>
        <v>Kharasch 2011b</v>
      </c>
      <c r="C498" s="231" t="str">
        <f>IF(AND(A498&lt;&gt;"",ISNUMBER(A498)),VLOOKUP(A498,Studies!A:BR,3,FALSE),"")</f>
        <v>https://www.ncbi.nlm.nih.gov/pmc/articles/PMC3584707/</v>
      </c>
      <c r="D498" s="231"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2166</v>
      </c>
    </row>
  </sheetData>
  <autoFilter ref="A1:AE413"/>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00"/>
  <sheetViews>
    <sheetView zoomScale="85" zoomScaleNormal="85" workbookViewId="0">
      <pane ySplit="1" topLeftCell="A2" activePane="bottomLeft" state="frozen"/>
      <selection pane="bottomLeft" activeCell="F46" sqref="F46"/>
    </sheetView>
  </sheetViews>
  <sheetFormatPr baseColWidth="10" defaultColWidth="11" defaultRowHeight="12.75" x14ac:dyDescent="0.2"/>
  <cols>
    <col min="1" max="1" width="4.875" style="30" bestFit="1" customWidth="1"/>
    <col min="2" max="2" width="18.25" style="231" customWidth="1"/>
    <col min="3" max="3" width="15.625" style="231" customWidth="1"/>
    <col min="4" max="4" width="14.75" style="231"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0" t="s">
        <v>12</v>
      </c>
      <c r="C1" s="230" t="s">
        <v>13</v>
      </c>
      <c r="D1" s="230"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54" t="str">
        <f>IF(AND(A2&lt;&gt;"",ISNUMBER(A2)),VLOOKUP(A2,Studies!A:BR,2,FALSE),"")</f>
        <v>Acocella 1972a</v>
      </c>
      <c r="C2" s="255" t="str">
        <f>IF(AND(A2&lt;&gt;"",ISNUMBER(A2)),VLOOKUP(A2,Studies!A:BR,3,FALSE),"")</f>
        <v>https://doi.org/10.1007/BF00561755</v>
      </c>
      <c r="D2" s="255" t="str">
        <f>IF(AND(A2&lt;&gt;"",ISNUMBER(A2)),VLOOKUP(A2,Studies!A:BR,4,FALSE),"")</f>
        <v>day 1</v>
      </c>
      <c r="E2" s="255" t="str">
        <f>IF(AND(A2&lt;&gt;"",ISNUMBER(A2)),VLOOKUP(A2,Studies!A:BR,5,FALSE),"")</f>
        <v>Rifampicin</v>
      </c>
      <c r="F2" s="256"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54" t="str">
        <f>IF(AND(A3&lt;&gt;"",ISNUMBER(A3)),VLOOKUP(A3,Studies!A:BR,2,FALSE),"")</f>
        <v>Acocella 1972a</v>
      </c>
      <c r="C3" s="255" t="str">
        <f>IF(AND(A3&lt;&gt;"",ISNUMBER(A3)),VLOOKUP(A3,Studies!A:BR,3,FALSE),"")</f>
        <v>https://doi.org/10.1007/BF00561755</v>
      </c>
      <c r="D3" s="255" t="str">
        <f>IF(AND(A3&lt;&gt;"",ISNUMBER(A3)),VLOOKUP(A3,Studies!A:BR,4,FALSE),"")</f>
        <v>day 1</v>
      </c>
      <c r="E3" s="255" t="str">
        <f>IF(AND(A3&lt;&gt;"",ISNUMBER(A3)),VLOOKUP(A3,Studies!A:BR,5,FALSE),"")</f>
        <v>Rifampicin</v>
      </c>
      <c r="F3" s="256" t="str">
        <f>IF(AND(A3&lt;&gt;"",ISNUMBER(A3)),VLOOKUP(A3,Studies!A:BR,6,FALSE),"")</f>
        <v>Serum</v>
      </c>
      <c r="G3" s="194">
        <v>4</v>
      </c>
      <c r="H3" s="194" t="s">
        <v>60</v>
      </c>
      <c r="I3" s="187">
        <v>13.441757202148437</v>
      </c>
      <c r="J3" s="187" t="s">
        <v>959</v>
      </c>
      <c r="K3" s="187" t="s">
        <v>116</v>
      </c>
      <c r="M3" s="195"/>
      <c r="N3" s="195"/>
      <c r="O3" s="199"/>
      <c r="P3" s="188"/>
      <c r="Q3" s="174">
        <v>0</v>
      </c>
    </row>
    <row r="4" spans="1:17" ht="14.25" x14ac:dyDescent="0.2">
      <c r="A4" s="183">
        <v>1</v>
      </c>
      <c r="B4" s="254" t="str">
        <f>IF(AND(A4&lt;&gt;"",ISNUMBER(A4)),VLOOKUP(A4,Studies!A:BR,2,FALSE),"")</f>
        <v>Acocella 1972a</v>
      </c>
      <c r="C4" s="255" t="str">
        <f>IF(AND(A4&lt;&gt;"",ISNUMBER(A4)),VLOOKUP(A4,Studies!A:BR,3,FALSE),"")</f>
        <v>https://doi.org/10.1007/BF00561755</v>
      </c>
      <c r="D4" s="255" t="str">
        <f>IF(AND(A4&lt;&gt;"",ISNUMBER(A4)),VLOOKUP(A4,Studies!A:BR,4,FALSE),"")</f>
        <v>day 1</v>
      </c>
      <c r="E4" s="255" t="str">
        <f>IF(AND(A4&lt;&gt;"",ISNUMBER(A4)),VLOOKUP(A4,Studies!A:BR,5,FALSE),"")</f>
        <v>Rifampicin</v>
      </c>
      <c r="F4" s="256"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54" t="str">
        <f>IF(AND(A5&lt;&gt;"",ISNUMBER(A5)),VLOOKUP(A5,Studies!A:BR,2,FALSE),"")</f>
        <v>Acocella 1972a</v>
      </c>
      <c r="C5" s="255" t="str">
        <f>IF(AND(A5&lt;&gt;"",ISNUMBER(A5)),VLOOKUP(A5,Studies!A:BR,3,FALSE),"")</f>
        <v>https://doi.org/10.1007/BF00561755</v>
      </c>
      <c r="D5" s="255" t="str">
        <f>IF(AND(A5&lt;&gt;"",ISNUMBER(A5)),VLOOKUP(A5,Studies!A:BR,4,FALSE),"")</f>
        <v>day 1</v>
      </c>
      <c r="E5" s="255" t="str">
        <f>IF(AND(A5&lt;&gt;"",ISNUMBER(A5)),VLOOKUP(A5,Studies!A:BR,5,FALSE),"")</f>
        <v>Rifampicin</v>
      </c>
      <c r="F5" s="256"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54" t="str">
        <f>IF(AND(A6&lt;&gt;"",ISNUMBER(A6)),VLOOKUP(A6,Studies!A:BR,2,FALSE),"")</f>
        <v>Acocella 1972a</v>
      </c>
      <c r="C6" s="255" t="str">
        <f>IF(AND(A6&lt;&gt;"",ISNUMBER(A6)),VLOOKUP(A6,Studies!A:BR,3,FALSE),"")</f>
        <v>https://doi.org/10.1007/BF00561755</v>
      </c>
      <c r="D6" s="255" t="str">
        <f>IF(AND(A6&lt;&gt;"",ISNUMBER(A6)),VLOOKUP(A6,Studies!A:BR,4,FALSE),"")</f>
        <v>day 7</v>
      </c>
      <c r="E6" s="255" t="str">
        <f>IF(AND(A6&lt;&gt;"",ISNUMBER(A6)),VLOOKUP(A6,Studies!A:BR,5,FALSE),"")</f>
        <v>Rifampicin</v>
      </c>
      <c r="F6" s="256"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54" t="str">
        <f>IF(AND(A7&lt;&gt;"",ISNUMBER(A7)),VLOOKUP(A7,Studies!A:BR,2,FALSE),"")</f>
        <v>Acocella 1972a</v>
      </c>
      <c r="C7" s="255" t="str">
        <f>IF(AND(A7&lt;&gt;"",ISNUMBER(A7)),VLOOKUP(A7,Studies!A:BR,3,FALSE),"")</f>
        <v>https://doi.org/10.1007/BF00561755</v>
      </c>
      <c r="D7" s="255" t="str">
        <f>IF(AND(A7&lt;&gt;"",ISNUMBER(A7)),VLOOKUP(A7,Studies!A:BR,4,FALSE),"")</f>
        <v>day 7</v>
      </c>
      <c r="E7" s="255" t="str">
        <f>IF(AND(A7&lt;&gt;"",ISNUMBER(A7)),VLOOKUP(A7,Studies!A:BR,5,FALSE),"")</f>
        <v>Rifampicin</v>
      </c>
      <c r="F7" s="256"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54" t="str">
        <f>IF(AND(A8&lt;&gt;"",ISNUMBER(A8)),VLOOKUP(A8,Studies!A:BR,2,FALSE),"")</f>
        <v>Acocella 1972a</v>
      </c>
      <c r="C8" s="255" t="str">
        <f>IF(AND(A8&lt;&gt;"",ISNUMBER(A8)),VLOOKUP(A8,Studies!A:BR,3,FALSE),"")</f>
        <v>https://doi.org/10.1007/BF00561755</v>
      </c>
      <c r="D8" s="255" t="str">
        <f>IF(AND(A8&lt;&gt;"",ISNUMBER(A8)),VLOOKUP(A8,Studies!A:BR,4,FALSE),"")</f>
        <v>day 7</v>
      </c>
      <c r="E8" s="255" t="str">
        <f>IF(AND(A8&lt;&gt;"",ISNUMBER(A8)),VLOOKUP(A8,Studies!A:BR,5,FALSE),"")</f>
        <v>Rifampicin</v>
      </c>
      <c r="F8" s="256"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54" t="str">
        <f>IF(AND(A9&lt;&gt;"",ISNUMBER(A9)),VLOOKUP(A9,Studies!A:BR,2,FALSE),"")</f>
        <v>Acocella 1972a</v>
      </c>
      <c r="C9" s="255" t="str">
        <f>IF(AND(A9&lt;&gt;"",ISNUMBER(A9)),VLOOKUP(A9,Studies!A:BR,3,FALSE),"")</f>
        <v>https://doi.org/10.1007/BF00561755</v>
      </c>
      <c r="D9" s="255" t="str">
        <f>IF(AND(A9&lt;&gt;"",ISNUMBER(A9)),VLOOKUP(A9,Studies!A:BR,4,FALSE),"")</f>
        <v>day 7</v>
      </c>
      <c r="E9" s="255" t="str">
        <f>IF(AND(A9&lt;&gt;"",ISNUMBER(A9)),VLOOKUP(A9,Studies!A:BR,5,FALSE),"")</f>
        <v>Rifampicin</v>
      </c>
      <c r="F9" s="256"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54" t="str">
        <f>IF(AND(A10&lt;&gt;"",ISNUMBER(A10)),VLOOKUP(A10,Studies!A:BR,2,FALSE),"")</f>
        <v>Acocella 1972a</v>
      </c>
      <c r="C10" s="255" t="str">
        <f>IF(AND(A10&lt;&gt;"",ISNUMBER(A10)),VLOOKUP(A10,Studies!A:BR,3,FALSE),"")</f>
        <v>https://doi.org/10.1007/BF00561755</v>
      </c>
      <c r="D10" s="255" t="str">
        <f>IF(AND(A10&lt;&gt;"",ISNUMBER(A10)),VLOOKUP(A10,Studies!A:BR,4,FALSE),"")</f>
        <v>day 1</v>
      </c>
      <c r="E10" s="255" t="str">
        <f>IF(AND(A10&lt;&gt;"",ISNUMBER(A10)),VLOOKUP(A10,Studies!A:BR,5,FALSE),"")</f>
        <v>Rifampicin</v>
      </c>
      <c r="F10" s="256"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54" t="str">
        <f>IF(AND(A11&lt;&gt;"",ISNUMBER(A11)),VLOOKUP(A11,Studies!A:BR,2,FALSE),"")</f>
        <v>Acocella 1972a</v>
      </c>
      <c r="C11" s="255" t="str">
        <f>IF(AND(A11&lt;&gt;"",ISNUMBER(A11)),VLOOKUP(A11,Studies!A:BR,3,FALSE),"")</f>
        <v>https://doi.org/10.1007/BF00561755</v>
      </c>
      <c r="D11" s="255" t="str">
        <f>IF(AND(A11&lt;&gt;"",ISNUMBER(A11)),VLOOKUP(A11,Studies!A:BR,4,FALSE),"")</f>
        <v>day 1</v>
      </c>
      <c r="E11" s="255" t="str">
        <f>IF(AND(A11&lt;&gt;"",ISNUMBER(A11)),VLOOKUP(A11,Studies!A:BR,5,FALSE),"")</f>
        <v>Rifampicin</v>
      </c>
      <c r="F11" s="256"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54" t="str">
        <f>IF(AND(A12&lt;&gt;"",ISNUMBER(A12)),VLOOKUP(A12,Studies!A:BR,2,FALSE),"")</f>
        <v>Acocella 1972a</v>
      </c>
      <c r="C12" s="255" t="str">
        <f>IF(AND(A12&lt;&gt;"",ISNUMBER(A12)),VLOOKUP(A12,Studies!A:BR,3,FALSE),"")</f>
        <v>https://doi.org/10.1007/BF00561755</v>
      </c>
      <c r="D12" s="255" t="str">
        <f>IF(AND(A12&lt;&gt;"",ISNUMBER(A12)),VLOOKUP(A12,Studies!A:BR,4,FALSE),"")</f>
        <v>day 1</v>
      </c>
      <c r="E12" s="255" t="str">
        <f>IF(AND(A12&lt;&gt;"",ISNUMBER(A12)),VLOOKUP(A12,Studies!A:BR,5,FALSE),"")</f>
        <v>Rifampicin</v>
      </c>
      <c r="F12" s="256"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54" t="str">
        <f>IF(AND(A13&lt;&gt;"",ISNUMBER(A13)),VLOOKUP(A13,Studies!A:BR,2,FALSE),"")</f>
        <v>Acocella 1972a</v>
      </c>
      <c r="C13" s="255" t="str">
        <f>IF(AND(A13&lt;&gt;"",ISNUMBER(A13)),VLOOKUP(A13,Studies!A:BR,3,FALSE),"")</f>
        <v>https://doi.org/10.1007/BF00561755</v>
      </c>
      <c r="D13" s="255" t="str">
        <f>IF(AND(A13&lt;&gt;"",ISNUMBER(A13)),VLOOKUP(A13,Studies!A:BR,4,FALSE),"")</f>
        <v>day 1</v>
      </c>
      <c r="E13" s="255" t="str">
        <f>IF(AND(A13&lt;&gt;"",ISNUMBER(A13)),VLOOKUP(A13,Studies!A:BR,5,FALSE),"")</f>
        <v>Rifampicin</v>
      </c>
      <c r="F13" s="256"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54" t="str">
        <f>IF(AND(A14&lt;&gt;"",ISNUMBER(A14)),VLOOKUP(A14,Studies!A:BR,2,FALSE),"")</f>
        <v>Acocella 1972a</v>
      </c>
      <c r="C14" s="255" t="str">
        <f>IF(AND(A14&lt;&gt;"",ISNUMBER(A14)),VLOOKUP(A14,Studies!A:BR,3,FALSE),"")</f>
        <v>https://doi.org/10.1007/BF00561755</v>
      </c>
      <c r="D14" s="255" t="str">
        <f>IF(AND(A14&lt;&gt;"",ISNUMBER(A14)),VLOOKUP(A14,Studies!A:BR,4,FALSE),"")</f>
        <v>day 1</v>
      </c>
      <c r="E14" s="255" t="str">
        <f>IF(AND(A14&lt;&gt;"",ISNUMBER(A14)),VLOOKUP(A14,Studies!A:BR,5,FALSE),"")</f>
        <v>Rifampicin</v>
      </c>
      <c r="F14" s="256"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54" t="str">
        <f>IF(AND(A15&lt;&gt;"",ISNUMBER(A15)),VLOOKUP(A15,Studies!A:BR,2,FALSE),"")</f>
        <v>Acocella 1972a</v>
      </c>
      <c r="C15" s="255" t="str">
        <f>IF(AND(A15&lt;&gt;"",ISNUMBER(A15)),VLOOKUP(A15,Studies!A:BR,3,FALSE),"")</f>
        <v>https://doi.org/10.1007/BF00561755</v>
      </c>
      <c r="D15" s="255" t="str">
        <f>IF(AND(A15&lt;&gt;"",ISNUMBER(A15)),VLOOKUP(A15,Studies!A:BR,4,FALSE),"")</f>
        <v>day 1</v>
      </c>
      <c r="E15" s="255" t="str">
        <f>IF(AND(A15&lt;&gt;"",ISNUMBER(A15)),VLOOKUP(A15,Studies!A:BR,5,FALSE),"")</f>
        <v>Rifampicin</v>
      </c>
      <c r="F15" s="256"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54" t="str">
        <f>IF(AND(A16&lt;&gt;"",ISNUMBER(A16)),VLOOKUP(A16,Studies!A:BR,2,FALSE),"")</f>
        <v>Acocella 1972a</v>
      </c>
      <c r="C16" s="255" t="str">
        <f>IF(AND(A16&lt;&gt;"",ISNUMBER(A16)),VLOOKUP(A16,Studies!A:BR,3,FALSE),"")</f>
        <v>https://doi.org/10.1007/BF00561755</v>
      </c>
      <c r="D16" s="255" t="str">
        <f>IF(AND(A16&lt;&gt;"",ISNUMBER(A16)),VLOOKUP(A16,Studies!A:BR,4,FALSE),"")</f>
        <v>day 1</v>
      </c>
      <c r="E16" s="255" t="str">
        <f>IF(AND(A16&lt;&gt;"",ISNUMBER(A16)),VLOOKUP(A16,Studies!A:BR,5,FALSE),"")</f>
        <v>Rifampicin</v>
      </c>
      <c r="F16" s="256"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54" t="str">
        <f>IF(AND(A17&lt;&gt;"",ISNUMBER(A17)),VLOOKUP(A17,Studies!A:BR,2,FALSE),"")</f>
        <v>Acocella 1972a</v>
      </c>
      <c r="C17" s="255" t="str">
        <f>IF(AND(A17&lt;&gt;"",ISNUMBER(A17)),VLOOKUP(A17,Studies!A:BR,3,FALSE),"")</f>
        <v>https://doi.org/10.1007/BF00561755</v>
      </c>
      <c r="D17" s="255" t="str">
        <f>IF(AND(A17&lt;&gt;"",ISNUMBER(A17)),VLOOKUP(A17,Studies!A:BR,4,FALSE),"")</f>
        <v>day 1</v>
      </c>
      <c r="E17" s="255" t="str">
        <f>IF(AND(A17&lt;&gt;"",ISNUMBER(A17)),VLOOKUP(A17,Studies!A:BR,5,FALSE),"")</f>
        <v>Rifampicin</v>
      </c>
      <c r="F17" s="256"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54" t="str">
        <f>IF(AND(A18&lt;&gt;"",ISNUMBER(A18)),VLOOKUP(A18,Studies!A:BR,2,FALSE),"")</f>
        <v>Acocella 1972a</v>
      </c>
      <c r="C18" s="255" t="str">
        <f>IF(AND(A18&lt;&gt;"",ISNUMBER(A18)),VLOOKUP(A18,Studies!A:BR,3,FALSE),"")</f>
        <v>https://doi.org/10.1007/BF00561755</v>
      </c>
      <c r="D18" s="255" t="str">
        <f>IF(AND(A18&lt;&gt;"",ISNUMBER(A18)),VLOOKUP(A18,Studies!A:BR,4,FALSE),"")</f>
        <v>day 1</v>
      </c>
      <c r="E18" s="255" t="str">
        <f>IF(AND(A18&lt;&gt;"",ISNUMBER(A18)),VLOOKUP(A18,Studies!A:BR,5,FALSE),"")</f>
        <v>Rifampicin</v>
      </c>
      <c r="F18" s="256"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54" t="str">
        <f>IF(AND(A19&lt;&gt;"",ISNUMBER(A19)),VLOOKUP(A19,Studies!A:BR,2,FALSE),"")</f>
        <v>Acocella 1972a</v>
      </c>
      <c r="C19" s="255" t="str">
        <f>IF(AND(A19&lt;&gt;"",ISNUMBER(A19)),VLOOKUP(A19,Studies!A:BR,3,FALSE),"")</f>
        <v>https://doi.org/10.1007/BF00561755</v>
      </c>
      <c r="D19" s="255" t="str">
        <f>IF(AND(A19&lt;&gt;"",ISNUMBER(A19)),VLOOKUP(A19,Studies!A:BR,4,FALSE),"")</f>
        <v>day 1</v>
      </c>
      <c r="E19" s="255" t="str">
        <f>IF(AND(A19&lt;&gt;"",ISNUMBER(A19)),VLOOKUP(A19,Studies!A:BR,5,FALSE),"")</f>
        <v>Rifampicin</v>
      </c>
      <c r="F19" s="256"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54" t="str">
        <f>IF(AND(A20&lt;&gt;"",ISNUMBER(A20)),VLOOKUP(A20,Studies!A:BR,2,FALSE),"")</f>
        <v>Acocella 1972a</v>
      </c>
      <c r="C20" s="255" t="str">
        <f>IF(AND(A20&lt;&gt;"",ISNUMBER(A20)),VLOOKUP(A20,Studies!A:BR,3,FALSE),"")</f>
        <v>https://doi.org/10.1007/BF00561755</v>
      </c>
      <c r="D20" s="255" t="str">
        <f>IF(AND(A20&lt;&gt;"",ISNUMBER(A20)),VLOOKUP(A20,Studies!A:BR,4,FALSE),"")</f>
        <v>day 1</v>
      </c>
      <c r="E20" s="255" t="str">
        <f>IF(AND(A20&lt;&gt;"",ISNUMBER(A20)),VLOOKUP(A20,Studies!A:BR,5,FALSE),"")</f>
        <v>Rifampicin</v>
      </c>
      <c r="F20" s="256"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54" t="str">
        <f>IF(AND(A21&lt;&gt;"",ISNUMBER(A21)),VLOOKUP(A21,Studies!A:BR,2,FALSE),"")</f>
        <v>Acocella 1972a</v>
      </c>
      <c r="C21" s="255" t="str">
        <f>IF(AND(A21&lt;&gt;"",ISNUMBER(A21)),VLOOKUP(A21,Studies!A:BR,3,FALSE),"")</f>
        <v>https://doi.org/10.1007/BF00561755</v>
      </c>
      <c r="D21" s="255" t="str">
        <f>IF(AND(A21&lt;&gt;"",ISNUMBER(A21)),VLOOKUP(A21,Studies!A:BR,4,FALSE),"")</f>
        <v>day 1</v>
      </c>
      <c r="E21" s="255" t="str">
        <f>IF(AND(A21&lt;&gt;"",ISNUMBER(A21)),VLOOKUP(A21,Studies!A:BR,5,FALSE),"")</f>
        <v>Rifampicin</v>
      </c>
      <c r="F21" s="256"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54" t="str">
        <f>IF(AND(A22&lt;&gt;"",ISNUMBER(A22)),VLOOKUP(A22,Studies!A:BR,2,FALSE),"")</f>
        <v>Acocella 1972a</v>
      </c>
      <c r="C22" s="255" t="str">
        <f>IF(AND(A22&lt;&gt;"",ISNUMBER(A22)),VLOOKUP(A22,Studies!A:BR,3,FALSE),"")</f>
        <v>https://doi.org/10.1007/BF00561755</v>
      </c>
      <c r="D22" s="255" t="str">
        <f>IF(AND(A22&lt;&gt;"",ISNUMBER(A22)),VLOOKUP(A22,Studies!A:BR,4,FALSE),"")</f>
        <v>day 1</v>
      </c>
      <c r="E22" s="255" t="str">
        <f>IF(AND(A22&lt;&gt;"",ISNUMBER(A22)),VLOOKUP(A22,Studies!A:BR,5,FALSE),"")</f>
        <v>Rifampicin</v>
      </c>
      <c r="F22" s="256"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54" t="str">
        <f>IF(AND(A23&lt;&gt;"",ISNUMBER(A23)),VLOOKUP(A23,Studies!A:BR,2,FALSE),"")</f>
        <v>Acocella 1972a</v>
      </c>
      <c r="C23" s="255" t="str">
        <f>IF(AND(A23&lt;&gt;"",ISNUMBER(A23)),VLOOKUP(A23,Studies!A:BR,3,FALSE),"")</f>
        <v>https://doi.org/10.1007/BF00561755</v>
      </c>
      <c r="D23" s="255" t="str">
        <f>IF(AND(A23&lt;&gt;"",ISNUMBER(A23)),VLOOKUP(A23,Studies!A:BR,4,FALSE),"")</f>
        <v>day 1</v>
      </c>
      <c r="E23" s="255" t="str">
        <f>IF(AND(A23&lt;&gt;"",ISNUMBER(A23)),VLOOKUP(A23,Studies!A:BR,5,FALSE),"")</f>
        <v>Rifampicin</v>
      </c>
      <c r="F23" s="256"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54" t="str">
        <f>IF(AND(A24&lt;&gt;"",ISNUMBER(A24)),VLOOKUP(A24,Studies!A:BR,2,FALSE),"")</f>
        <v>Acocella 1972a</v>
      </c>
      <c r="C24" s="255" t="str">
        <f>IF(AND(A24&lt;&gt;"",ISNUMBER(A24)),VLOOKUP(A24,Studies!A:BR,3,FALSE),"")</f>
        <v>https://doi.org/10.1007/BF00561755</v>
      </c>
      <c r="D24" s="255" t="str">
        <f>IF(AND(A24&lt;&gt;"",ISNUMBER(A24)),VLOOKUP(A24,Studies!A:BR,4,FALSE),"")</f>
        <v>day 1</v>
      </c>
      <c r="E24" s="255" t="str">
        <f>IF(AND(A24&lt;&gt;"",ISNUMBER(A24)),VLOOKUP(A24,Studies!A:BR,5,FALSE),"")</f>
        <v>Rifampicin</v>
      </c>
      <c r="F24" s="256"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54" t="str">
        <f>IF(AND(A25&lt;&gt;"",ISNUMBER(A25)),VLOOKUP(A25,Studies!A:BR,2,FALSE),"")</f>
        <v>Acocella 1972a</v>
      </c>
      <c r="C25" s="255" t="str">
        <f>IF(AND(A25&lt;&gt;"",ISNUMBER(A25)),VLOOKUP(A25,Studies!A:BR,3,FALSE),"")</f>
        <v>https://doi.org/10.1007/BF00561755</v>
      </c>
      <c r="D25" s="255" t="str">
        <f>IF(AND(A25&lt;&gt;"",ISNUMBER(A25)),VLOOKUP(A25,Studies!A:BR,4,FALSE),"")</f>
        <v>day 1</v>
      </c>
      <c r="E25" s="255" t="str">
        <f>IF(AND(A25&lt;&gt;"",ISNUMBER(A25)),VLOOKUP(A25,Studies!A:BR,5,FALSE),"")</f>
        <v>Rifampicin</v>
      </c>
      <c r="F25" s="256"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54" t="str">
        <f>IF(AND(A26&lt;&gt;"",ISNUMBER(A26)),VLOOKUP(A26,Studies!A:BR,2,FALSE),"")</f>
        <v>Acocella 1972a</v>
      </c>
      <c r="C26" s="255" t="str">
        <f>IF(AND(A26&lt;&gt;"",ISNUMBER(A26)),VLOOKUP(A26,Studies!A:BR,3,FALSE),"")</f>
        <v>https://doi.org/10.1007/BF00561755</v>
      </c>
      <c r="D26" s="255" t="str">
        <f>IF(AND(A26&lt;&gt;"",ISNUMBER(A26)),VLOOKUP(A26,Studies!A:BR,4,FALSE),"")</f>
        <v>day 1</v>
      </c>
      <c r="E26" s="255" t="str">
        <f>IF(AND(A26&lt;&gt;"",ISNUMBER(A26)),VLOOKUP(A26,Studies!A:BR,5,FALSE),"")</f>
        <v>Rifampicin</v>
      </c>
      <c r="F26" s="256"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54" t="str">
        <f>IF(AND(A27&lt;&gt;"",ISNUMBER(A27)),VLOOKUP(A27,Studies!A:BR,2,FALSE),"")</f>
        <v>Acocella 1972a</v>
      </c>
      <c r="C27" s="255" t="str">
        <f>IF(AND(A27&lt;&gt;"",ISNUMBER(A27)),VLOOKUP(A27,Studies!A:BR,3,FALSE),"")</f>
        <v>https://doi.org/10.1007/BF00561755</v>
      </c>
      <c r="D27" s="255" t="str">
        <f>IF(AND(A27&lt;&gt;"",ISNUMBER(A27)),VLOOKUP(A27,Studies!A:BR,4,FALSE),"")</f>
        <v>day 1</v>
      </c>
      <c r="E27" s="255" t="str">
        <f>IF(AND(A27&lt;&gt;"",ISNUMBER(A27)),VLOOKUP(A27,Studies!A:BR,5,FALSE),"")</f>
        <v>Rifampicin</v>
      </c>
      <c r="F27" s="256"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54" t="str">
        <f>IF(AND(A28&lt;&gt;"",ISNUMBER(A28)),VLOOKUP(A28,Studies!A:BR,2,FALSE),"")</f>
        <v>Acocella 1972a</v>
      </c>
      <c r="C28" s="255" t="str">
        <f>IF(AND(A28&lt;&gt;"",ISNUMBER(A28)),VLOOKUP(A28,Studies!A:BR,3,FALSE),"")</f>
        <v>https://doi.org/10.1007/BF00561755</v>
      </c>
      <c r="D28" s="255" t="str">
        <f>IF(AND(A28&lt;&gt;"",ISNUMBER(A28)),VLOOKUP(A28,Studies!A:BR,4,FALSE),"")</f>
        <v>day 1</v>
      </c>
      <c r="E28" s="255" t="str">
        <f>IF(AND(A28&lt;&gt;"",ISNUMBER(A28)),VLOOKUP(A28,Studies!A:BR,5,FALSE),"")</f>
        <v>Rifampicin</v>
      </c>
      <c r="F28" s="256"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54" t="str">
        <f>IF(AND(A29&lt;&gt;"",ISNUMBER(A29)),VLOOKUP(A29,Studies!A:BR,2,FALSE),"")</f>
        <v>Acocella 1972a</v>
      </c>
      <c r="C29" s="255" t="str">
        <f>IF(AND(A29&lt;&gt;"",ISNUMBER(A29)),VLOOKUP(A29,Studies!A:BR,3,FALSE),"")</f>
        <v>https://doi.org/10.1007/BF00561755</v>
      </c>
      <c r="D29" s="255" t="str">
        <f>IF(AND(A29&lt;&gt;"",ISNUMBER(A29)),VLOOKUP(A29,Studies!A:BR,4,FALSE),"")</f>
        <v>day 1</v>
      </c>
      <c r="E29" s="255" t="str">
        <f>IF(AND(A29&lt;&gt;"",ISNUMBER(A29)),VLOOKUP(A29,Studies!A:BR,5,FALSE),"")</f>
        <v>Rifampicin</v>
      </c>
      <c r="F29" s="256"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54" t="str">
        <f>IF(AND(A30&lt;&gt;"",ISNUMBER(A30)),VLOOKUP(A30,Studies!A:BR,2,FALSE),"")</f>
        <v>Acocella 1972a</v>
      </c>
      <c r="C30" s="255" t="str">
        <f>IF(AND(A30&lt;&gt;"",ISNUMBER(A30)),VLOOKUP(A30,Studies!A:BR,3,FALSE),"")</f>
        <v>https://doi.org/10.1007/BF00561755</v>
      </c>
      <c r="D30" s="255" t="str">
        <f>IF(AND(A30&lt;&gt;"",ISNUMBER(A30)),VLOOKUP(A30,Studies!A:BR,4,FALSE),"")</f>
        <v>day 1</v>
      </c>
      <c r="E30" s="255" t="str">
        <f>IF(AND(A30&lt;&gt;"",ISNUMBER(A30)),VLOOKUP(A30,Studies!A:BR,5,FALSE),"")</f>
        <v>Rifampicin</v>
      </c>
      <c r="F30" s="256"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54" t="str">
        <f>IF(AND(A31&lt;&gt;"",ISNUMBER(A31)),VLOOKUP(A31,Studies!A:BR,2,FALSE),"")</f>
        <v>Acocella 1972b</v>
      </c>
      <c r="C31" s="255" t="str">
        <f>IF(AND(A31&lt;&gt;"",ISNUMBER(A31)),VLOOKUP(A31,Studies!A:BR,3,FALSE),"")</f>
        <v>https://www.ncbi.nlm.nih.gov/pubmed/5060669</v>
      </c>
      <c r="D31" s="255" t="str">
        <f>IF(AND(A31&lt;&gt;"",ISNUMBER(A31)),VLOOKUP(A31,Studies!A:BR,4,FALSE),"")</f>
        <v>normal subjects</v>
      </c>
      <c r="E31" s="255" t="str">
        <f>IF(AND(A31&lt;&gt;"",ISNUMBER(A31)),VLOOKUP(A31,Studies!A:BR,5,FALSE),"")</f>
        <v>Rifampicin</v>
      </c>
      <c r="F31" s="256"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54" t="str">
        <f>IF(AND(A32&lt;&gt;"",ISNUMBER(A32)),VLOOKUP(A32,Studies!A:BR,2,FALSE),"")</f>
        <v>Acocella 1972b</v>
      </c>
      <c r="C32" s="255" t="str">
        <f>IF(AND(A32&lt;&gt;"",ISNUMBER(A32)),VLOOKUP(A32,Studies!A:BR,3,FALSE),"")</f>
        <v>https://www.ncbi.nlm.nih.gov/pubmed/5060669</v>
      </c>
      <c r="D32" s="255" t="str">
        <f>IF(AND(A32&lt;&gt;"",ISNUMBER(A32)),VLOOKUP(A32,Studies!A:BR,4,FALSE),"")</f>
        <v>normal subjects</v>
      </c>
      <c r="E32" s="255" t="str">
        <f>IF(AND(A32&lt;&gt;"",ISNUMBER(A32)),VLOOKUP(A32,Studies!A:BR,5,FALSE),"")</f>
        <v>Rifampicin</v>
      </c>
      <c r="F32" s="256"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54" t="str">
        <f>IF(AND(A33&lt;&gt;"",ISNUMBER(A33)),VLOOKUP(A33,Studies!A:BR,2,FALSE),"")</f>
        <v>Acocella 1972b</v>
      </c>
      <c r="C33" s="255" t="str">
        <f>IF(AND(A33&lt;&gt;"",ISNUMBER(A33)),VLOOKUP(A33,Studies!A:BR,3,FALSE),"")</f>
        <v>https://www.ncbi.nlm.nih.gov/pubmed/5060669</v>
      </c>
      <c r="D33" s="255" t="str">
        <f>IF(AND(A33&lt;&gt;"",ISNUMBER(A33)),VLOOKUP(A33,Studies!A:BR,4,FALSE),"")</f>
        <v>normal subjects</v>
      </c>
      <c r="E33" s="255" t="str">
        <f>IF(AND(A33&lt;&gt;"",ISNUMBER(A33)),VLOOKUP(A33,Studies!A:BR,5,FALSE),"")</f>
        <v>Rifampicin</v>
      </c>
      <c r="F33" s="256"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54" t="str">
        <f>IF(AND(A34&lt;&gt;"",ISNUMBER(A34)),VLOOKUP(A34,Studies!A:BR,2,FALSE),"")</f>
        <v>Acocella 1972b</v>
      </c>
      <c r="C34" s="255" t="str">
        <f>IF(AND(A34&lt;&gt;"",ISNUMBER(A34)),VLOOKUP(A34,Studies!A:BR,3,FALSE),"")</f>
        <v>https://www.ncbi.nlm.nih.gov/pubmed/5060669</v>
      </c>
      <c r="D34" s="255" t="str">
        <f>IF(AND(A34&lt;&gt;"",ISNUMBER(A34)),VLOOKUP(A34,Studies!A:BR,4,FALSE),"")</f>
        <v>normal subjects</v>
      </c>
      <c r="E34" s="255" t="str">
        <f>IF(AND(A34&lt;&gt;"",ISNUMBER(A34)),VLOOKUP(A34,Studies!A:BR,5,FALSE),"")</f>
        <v>Rifampicin</v>
      </c>
      <c r="F34" s="256"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54" t="str">
        <f>IF(AND(A35&lt;&gt;"",ISNUMBER(A35)),VLOOKUP(A35,Studies!A:BR,2,FALSE),"")</f>
        <v>Acocella 1972b</v>
      </c>
      <c r="C35" s="255" t="str">
        <f>IF(AND(A35&lt;&gt;"",ISNUMBER(A35)),VLOOKUP(A35,Studies!A:BR,3,FALSE),"")</f>
        <v>https://www.ncbi.nlm.nih.gov/pubmed/5060669</v>
      </c>
      <c r="D35" s="255" t="str">
        <f>IF(AND(A35&lt;&gt;"",ISNUMBER(A35)),VLOOKUP(A35,Studies!A:BR,4,FALSE),"")</f>
        <v>patients with liver disease</v>
      </c>
      <c r="E35" s="255" t="str">
        <f>IF(AND(A35&lt;&gt;"",ISNUMBER(A35)),VLOOKUP(A35,Studies!A:BR,5,FALSE),"")</f>
        <v>Rifampicin</v>
      </c>
      <c r="F35" s="256"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54" t="str">
        <f>IF(AND(A36&lt;&gt;"",ISNUMBER(A36)),VLOOKUP(A36,Studies!A:BR,2,FALSE),"")</f>
        <v>Acocella 1972b</v>
      </c>
      <c r="C36" s="255" t="str">
        <f>IF(AND(A36&lt;&gt;"",ISNUMBER(A36)),VLOOKUP(A36,Studies!A:BR,3,FALSE),"")</f>
        <v>https://www.ncbi.nlm.nih.gov/pubmed/5060669</v>
      </c>
      <c r="D36" s="255" t="str">
        <f>IF(AND(A36&lt;&gt;"",ISNUMBER(A36)),VLOOKUP(A36,Studies!A:BR,4,FALSE),"")</f>
        <v>patients with liver disease</v>
      </c>
      <c r="E36" s="255" t="str">
        <f>IF(AND(A36&lt;&gt;"",ISNUMBER(A36)),VLOOKUP(A36,Studies!A:BR,5,FALSE),"")</f>
        <v>Rifampicin</v>
      </c>
      <c r="F36" s="256"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54" t="str">
        <f>IF(AND(A37&lt;&gt;"",ISNUMBER(A37)),VLOOKUP(A37,Studies!A:BR,2,FALSE),"")</f>
        <v>Acocella 1972b</v>
      </c>
      <c r="C37" s="255" t="str">
        <f>IF(AND(A37&lt;&gt;"",ISNUMBER(A37)),VLOOKUP(A37,Studies!A:BR,3,FALSE),"")</f>
        <v>https://www.ncbi.nlm.nih.gov/pubmed/5060669</v>
      </c>
      <c r="D37" s="255" t="str">
        <f>IF(AND(A37&lt;&gt;"",ISNUMBER(A37)),VLOOKUP(A37,Studies!A:BR,4,FALSE),"")</f>
        <v>patients with liver disease</v>
      </c>
      <c r="E37" s="255" t="str">
        <f>IF(AND(A37&lt;&gt;"",ISNUMBER(A37)),VLOOKUP(A37,Studies!A:BR,5,FALSE),"")</f>
        <v>Rifampicin</v>
      </c>
      <c r="F37" s="256"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54" t="str">
        <f>IF(AND(A38&lt;&gt;"",ISNUMBER(A38)),VLOOKUP(A38,Studies!A:BR,2,FALSE),"")</f>
        <v>Acocella 1972b</v>
      </c>
      <c r="C38" s="255" t="str">
        <f>IF(AND(A38&lt;&gt;"",ISNUMBER(A38)),VLOOKUP(A38,Studies!A:BR,3,FALSE),"")</f>
        <v>https://www.ncbi.nlm.nih.gov/pubmed/5060669</v>
      </c>
      <c r="D38" s="255" t="str">
        <f>IF(AND(A38&lt;&gt;"",ISNUMBER(A38)),VLOOKUP(A38,Studies!A:BR,4,FALSE),"")</f>
        <v>patients with liver disease</v>
      </c>
      <c r="E38" s="255" t="str">
        <f>IF(AND(A38&lt;&gt;"",ISNUMBER(A38)),VLOOKUP(A38,Studies!A:BR,5,FALSE),"")</f>
        <v>Rifampicin</v>
      </c>
      <c r="F38" s="256"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54" t="str">
        <f>IF(AND(A39&lt;&gt;"",ISNUMBER(A39)),VLOOKUP(A39,Studies!A:BR,2,FALSE),"")</f>
        <v>Acocella 1972b</v>
      </c>
      <c r="C39" s="255" t="str">
        <f>IF(AND(A39&lt;&gt;"",ISNUMBER(A39)),VLOOKUP(A39,Studies!A:BR,3,FALSE),"")</f>
        <v>https://www.ncbi.nlm.nih.gov/pubmed/5060669</v>
      </c>
      <c r="D39" s="255" t="str">
        <f>IF(AND(A39&lt;&gt;"",ISNUMBER(A39)),VLOOKUP(A39,Studies!A:BR,4,FALSE),"")</f>
        <v>normal subjects</v>
      </c>
      <c r="E39" s="255" t="str">
        <f>IF(AND(A39&lt;&gt;"",ISNUMBER(A39)),VLOOKUP(A39,Studies!A:BR,5,FALSE),"")</f>
        <v>Rifampicin</v>
      </c>
      <c r="F39" s="256"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54" t="str">
        <f>IF(AND(A40&lt;&gt;"",ISNUMBER(A40)),VLOOKUP(A40,Studies!A:BR,2,FALSE),"")</f>
        <v>Acocella 1972b</v>
      </c>
      <c r="C40" s="255" t="str">
        <f>IF(AND(A40&lt;&gt;"",ISNUMBER(A40)),VLOOKUP(A40,Studies!A:BR,3,FALSE),"")</f>
        <v>https://www.ncbi.nlm.nih.gov/pubmed/5060669</v>
      </c>
      <c r="D40" s="255" t="str">
        <f>IF(AND(A40&lt;&gt;"",ISNUMBER(A40)),VLOOKUP(A40,Studies!A:BR,4,FALSE),"")</f>
        <v>patients with liver disease</v>
      </c>
      <c r="E40" s="255" t="str">
        <f>IF(AND(A40&lt;&gt;"",ISNUMBER(A40)),VLOOKUP(A40,Studies!A:BR,5,FALSE),"")</f>
        <v>Rifampicin</v>
      </c>
      <c r="F40" s="256"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54" t="str">
        <f>IF(AND(A41&lt;&gt;"",ISNUMBER(A41)),VLOOKUP(A41,Studies!A:BR,2,FALSE),"")</f>
        <v>Acocella 1977</v>
      </c>
      <c r="C41" s="255" t="str">
        <f>IF(AND(A41&lt;&gt;"",ISNUMBER(A41)),VLOOKUP(A41,Studies!A:BR,3,FALSE),"")</f>
        <v>https://www.ncbi.nlm.nih.gov/pubmed/578447</v>
      </c>
      <c r="D41" s="255" t="str">
        <f>IF(AND(A41&lt;&gt;"",ISNUMBER(A41)),VLOOKUP(A41,Studies!A:BR,4,FALSE),"")</f>
        <v>Subject 1 (150 mg)</v>
      </c>
      <c r="E41" s="255" t="str">
        <f>IF(AND(A41&lt;&gt;"",ISNUMBER(A41)),VLOOKUP(A41,Studies!A:BR,5,FALSE),"")</f>
        <v>Rifampicin</v>
      </c>
      <c r="F41" s="256"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54" t="str">
        <f>IF(AND(A42&lt;&gt;"",ISNUMBER(A42)),VLOOKUP(A42,Studies!A:BR,2,FALSE),"")</f>
        <v>Acocella 1977</v>
      </c>
      <c r="C42" s="255" t="str">
        <f>IF(AND(A42&lt;&gt;"",ISNUMBER(A42)),VLOOKUP(A42,Studies!A:BR,3,FALSE),"")</f>
        <v>https://www.ncbi.nlm.nih.gov/pubmed/578447</v>
      </c>
      <c r="D42" s="255" t="str">
        <f>IF(AND(A42&lt;&gt;"",ISNUMBER(A42)),VLOOKUP(A42,Studies!A:BR,4,FALSE),"")</f>
        <v>Subject 1 (150 mg)</v>
      </c>
      <c r="E42" s="255" t="str">
        <f>IF(AND(A42&lt;&gt;"",ISNUMBER(A42)),VLOOKUP(A42,Studies!A:BR,5,FALSE),"")</f>
        <v>Rifampicin</v>
      </c>
      <c r="F42" s="256"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54" t="str">
        <f>IF(AND(A43&lt;&gt;"",ISNUMBER(A43)),VLOOKUP(A43,Studies!A:BR,2,FALSE),"")</f>
        <v>Acocella 1977</v>
      </c>
      <c r="C43" s="255" t="str">
        <f>IF(AND(A43&lt;&gt;"",ISNUMBER(A43)),VLOOKUP(A43,Studies!A:BR,3,FALSE),"")</f>
        <v>https://www.ncbi.nlm.nih.gov/pubmed/578447</v>
      </c>
      <c r="D43" s="255" t="str">
        <f>IF(AND(A43&lt;&gt;"",ISNUMBER(A43)),VLOOKUP(A43,Studies!A:BR,4,FALSE),"")</f>
        <v>Subject 1 (150 mg)</v>
      </c>
      <c r="E43" s="255" t="str">
        <f>IF(AND(A43&lt;&gt;"",ISNUMBER(A43)),VLOOKUP(A43,Studies!A:BR,5,FALSE),"")</f>
        <v>Rifampicin</v>
      </c>
      <c r="F43" s="256"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54" t="str">
        <f>IF(AND(A44&lt;&gt;"",ISNUMBER(A44)),VLOOKUP(A44,Studies!A:BR,2,FALSE),"")</f>
        <v>Acocella 1977</v>
      </c>
      <c r="C44" s="255" t="str">
        <f>IF(AND(A44&lt;&gt;"",ISNUMBER(A44)),VLOOKUP(A44,Studies!A:BR,3,FALSE),"")</f>
        <v>https://www.ncbi.nlm.nih.gov/pubmed/578447</v>
      </c>
      <c r="D44" s="255" t="str">
        <f>IF(AND(A44&lt;&gt;"",ISNUMBER(A44)),VLOOKUP(A44,Studies!A:BR,4,FALSE),"")</f>
        <v>Subject 1 (150 mg)</v>
      </c>
      <c r="E44" s="255" t="str">
        <f>IF(AND(A44&lt;&gt;"",ISNUMBER(A44)),VLOOKUP(A44,Studies!A:BR,5,FALSE),"")</f>
        <v>Rifampicin</v>
      </c>
      <c r="F44" s="256"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54" t="str">
        <f>IF(AND(A45&lt;&gt;"",ISNUMBER(A45)),VLOOKUP(A45,Studies!A:BR,2,FALSE),"")</f>
        <v>Acocella 1977</v>
      </c>
      <c r="C45" s="255" t="str">
        <f>IF(AND(A45&lt;&gt;"",ISNUMBER(A45)),VLOOKUP(A45,Studies!A:BR,3,FALSE),"")</f>
        <v>https://www.ncbi.nlm.nih.gov/pubmed/578447</v>
      </c>
      <c r="D45" s="255" t="str">
        <f>IF(AND(A45&lt;&gt;"",ISNUMBER(A45)),VLOOKUP(A45,Studies!A:BR,4,FALSE),"")</f>
        <v>Subject 1 (150 mg)</v>
      </c>
      <c r="E45" s="255" t="str">
        <f>IF(AND(A45&lt;&gt;"",ISNUMBER(A45)),VLOOKUP(A45,Studies!A:BR,5,FALSE),"")</f>
        <v>Rifampicin</v>
      </c>
      <c r="F45" s="256"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54" t="str">
        <f>IF(AND(A46&lt;&gt;"",ISNUMBER(A46)),VLOOKUP(A46,Studies!A:BR,2,FALSE),"")</f>
        <v>Acocella 1977</v>
      </c>
      <c r="C46" s="255" t="str">
        <f>IF(AND(A46&lt;&gt;"",ISNUMBER(A46)),VLOOKUP(A46,Studies!A:BR,3,FALSE),"")</f>
        <v>https://www.ncbi.nlm.nih.gov/pubmed/578447</v>
      </c>
      <c r="D46" s="255" t="str">
        <f>IF(AND(A46&lt;&gt;"",ISNUMBER(A46)),VLOOKUP(A46,Studies!A:BR,4,FALSE),"")</f>
        <v>Subject 1 (150 mg)</v>
      </c>
      <c r="E46" s="255" t="str">
        <f>IF(AND(A46&lt;&gt;"",ISNUMBER(A46)),VLOOKUP(A46,Studies!A:BR,5,FALSE),"")</f>
        <v>Rifampicin</v>
      </c>
      <c r="F46" s="256"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54" t="str">
        <f>IF(AND(A47&lt;&gt;"",ISNUMBER(A47)),VLOOKUP(A47,Studies!A:BR,2,FALSE),"")</f>
        <v>Acocella 1977</v>
      </c>
      <c r="C47" s="255" t="str">
        <f>IF(AND(A47&lt;&gt;"",ISNUMBER(A47)),VLOOKUP(A47,Studies!A:BR,3,FALSE),"")</f>
        <v>https://www.ncbi.nlm.nih.gov/pubmed/578447</v>
      </c>
      <c r="D47" s="255" t="str">
        <f>IF(AND(A47&lt;&gt;"",ISNUMBER(A47)),VLOOKUP(A47,Studies!A:BR,4,FALSE),"")</f>
        <v>Subject 2 (150 mg)</v>
      </c>
      <c r="E47" s="255" t="str">
        <f>IF(AND(A47&lt;&gt;"",ISNUMBER(A47)),VLOOKUP(A47,Studies!A:BR,5,FALSE),"")</f>
        <v>Rifampicin</v>
      </c>
      <c r="F47" s="256"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54" t="str">
        <f>IF(AND(A48&lt;&gt;"",ISNUMBER(A48)),VLOOKUP(A48,Studies!A:BR,2,FALSE),"")</f>
        <v>Acocella 1977</v>
      </c>
      <c r="C48" s="255" t="str">
        <f>IF(AND(A48&lt;&gt;"",ISNUMBER(A48)),VLOOKUP(A48,Studies!A:BR,3,FALSE),"")</f>
        <v>https://www.ncbi.nlm.nih.gov/pubmed/578447</v>
      </c>
      <c r="D48" s="255" t="str">
        <f>IF(AND(A48&lt;&gt;"",ISNUMBER(A48)),VLOOKUP(A48,Studies!A:BR,4,FALSE),"")</f>
        <v>Subject 2 (150 mg)</v>
      </c>
      <c r="E48" s="255" t="str">
        <f>IF(AND(A48&lt;&gt;"",ISNUMBER(A48)),VLOOKUP(A48,Studies!A:BR,5,FALSE),"")</f>
        <v>Rifampicin</v>
      </c>
      <c r="F48" s="256"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54" t="str">
        <f>IF(AND(A49&lt;&gt;"",ISNUMBER(A49)),VLOOKUP(A49,Studies!A:BR,2,FALSE),"")</f>
        <v>Acocella 1977</v>
      </c>
      <c r="C49" s="255" t="str">
        <f>IF(AND(A49&lt;&gt;"",ISNUMBER(A49)),VLOOKUP(A49,Studies!A:BR,3,FALSE),"")</f>
        <v>https://www.ncbi.nlm.nih.gov/pubmed/578447</v>
      </c>
      <c r="D49" s="255" t="str">
        <f>IF(AND(A49&lt;&gt;"",ISNUMBER(A49)),VLOOKUP(A49,Studies!A:BR,4,FALSE),"")</f>
        <v>Subject 2 (150 mg)</v>
      </c>
      <c r="E49" s="255" t="str">
        <f>IF(AND(A49&lt;&gt;"",ISNUMBER(A49)),VLOOKUP(A49,Studies!A:BR,5,FALSE),"")</f>
        <v>Rifampicin</v>
      </c>
      <c r="F49" s="256"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54" t="str">
        <f>IF(AND(A50&lt;&gt;"",ISNUMBER(A50)),VLOOKUP(A50,Studies!A:BR,2,FALSE),"")</f>
        <v>Acocella 1977</v>
      </c>
      <c r="C50" s="255" t="str">
        <f>IF(AND(A50&lt;&gt;"",ISNUMBER(A50)),VLOOKUP(A50,Studies!A:BR,3,FALSE),"")</f>
        <v>https://www.ncbi.nlm.nih.gov/pubmed/578447</v>
      </c>
      <c r="D50" s="255" t="str">
        <f>IF(AND(A50&lt;&gt;"",ISNUMBER(A50)),VLOOKUP(A50,Studies!A:BR,4,FALSE),"")</f>
        <v>Subject 2 (150 mg)</v>
      </c>
      <c r="E50" s="255" t="str">
        <f>IF(AND(A50&lt;&gt;"",ISNUMBER(A50)),VLOOKUP(A50,Studies!A:BR,5,FALSE),"")</f>
        <v>Rifampicin</v>
      </c>
      <c r="F50" s="256"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54" t="str">
        <f>IF(AND(A51&lt;&gt;"",ISNUMBER(A51)),VLOOKUP(A51,Studies!A:BR,2,FALSE),"")</f>
        <v>Acocella 1977</v>
      </c>
      <c r="C51" s="255" t="str">
        <f>IF(AND(A51&lt;&gt;"",ISNUMBER(A51)),VLOOKUP(A51,Studies!A:BR,3,FALSE),"")</f>
        <v>https://www.ncbi.nlm.nih.gov/pubmed/578447</v>
      </c>
      <c r="D51" s="255" t="str">
        <f>IF(AND(A51&lt;&gt;"",ISNUMBER(A51)),VLOOKUP(A51,Studies!A:BR,4,FALSE),"")</f>
        <v>Subject 2 (150 mg)</v>
      </c>
      <c r="E51" s="255" t="str">
        <f>IF(AND(A51&lt;&gt;"",ISNUMBER(A51)),VLOOKUP(A51,Studies!A:BR,5,FALSE),"")</f>
        <v>Rifampicin</v>
      </c>
      <c r="F51" s="256"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54" t="str">
        <f>IF(AND(A52&lt;&gt;"",ISNUMBER(A52)),VLOOKUP(A52,Studies!A:BR,2,FALSE),"")</f>
        <v>Acocella 1977</v>
      </c>
      <c r="C52" s="255" t="str">
        <f>IF(AND(A52&lt;&gt;"",ISNUMBER(A52)),VLOOKUP(A52,Studies!A:BR,3,FALSE),"")</f>
        <v>https://www.ncbi.nlm.nih.gov/pubmed/578447</v>
      </c>
      <c r="D52" s="255" t="str">
        <f>IF(AND(A52&lt;&gt;"",ISNUMBER(A52)),VLOOKUP(A52,Studies!A:BR,4,FALSE),"")</f>
        <v>Subject 2 (150 mg)</v>
      </c>
      <c r="E52" s="255" t="str">
        <f>IF(AND(A52&lt;&gt;"",ISNUMBER(A52)),VLOOKUP(A52,Studies!A:BR,5,FALSE),"")</f>
        <v>Rifampicin</v>
      </c>
      <c r="F52" s="256"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54" t="str">
        <f>IF(AND(A53&lt;&gt;"",ISNUMBER(A53)),VLOOKUP(A53,Studies!A:BR,2,FALSE),"")</f>
        <v>Acocella 1977</v>
      </c>
      <c r="C53" s="255" t="str">
        <f>IF(AND(A53&lt;&gt;"",ISNUMBER(A53)),VLOOKUP(A53,Studies!A:BR,3,FALSE),"")</f>
        <v>https://www.ncbi.nlm.nih.gov/pubmed/578447</v>
      </c>
      <c r="D53" s="255" t="str">
        <f>IF(AND(A53&lt;&gt;"",ISNUMBER(A53)),VLOOKUP(A53,Studies!A:BR,4,FALSE),"")</f>
        <v>Subject 3 (300 mg)</v>
      </c>
      <c r="E53" s="255" t="str">
        <f>IF(AND(A53&lt;&gt;"",ISNUMBER(A53)),VLOOKUP(A53,Studies!A:BR,5,FALSE),"")</f>
        <v>Rifampicin</v>
      </c>
      <c r="F53" s="256"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54" t="str">
        <f>IF(AND(A54&lt;&gt;"",ISNUMBER(A54)),VLOOKUP(A54,Studies!A:BR,2,FALSE),"")</f>
        <v>Acocella 1977</v>
      </c>
      <c r="C54" s="255" t="str">
        <f>IF(AND(A54&lt;&gt;"",ISNUMBER(A54)),VLOOKUP(A54,Studies!A:BR,3,FALSE),"")</f>
        <v>https://www.ncbi.nlm.nih.gov/pubmed/578447</v>
      </c>
      <c r="D54" s="255" t="str">
        <f>IF(AND(A54&lt;&gt;"",ISNUMBER(A54)),VLOOKUP(A54,Studies!A:BR,4,FALSE),"")</f>
        <v>Subject 3 (300 mg)</v>
      </c>
      <c r="E54" s="255" t="str">
        <f>IF(AND(A54&lt;&gt;"",ISNUMBER(A54)),VLOOKUP(A54,Studies!A:BR,5,FALSE),"")</f>
        <v>Rifampicin</v>
      </c>
      <c r="F54" s="256"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54" t="str">
        <f>IF(AND(A55&lt;&gt;"",ISNUMBER(A55)),VLOOKUP(A55,Studies!A:BR,2,FALSE),"")</f>
        <v>Acocella 1977</v>
      </c>
      <c r="C55" s="255" t="str">
        <f>IF(AND(A55&lt;&gt;"",ISNUMBER(A55)),VLOOKUP(A55,Studies!A:BR,3,FALSE),"")</f>
        <v>https://www.ncbi.nlm.nih.gov/pubmed/578447</v>
      </c>
      <c r="D55" s="255" t="str">
        <f>IF(AND(A55&lt;&gt;"",ISNUMBER(A55)),VLOOKUP(A55,Studies!A:BR,4,FALSE),"")</f>
        <v>Subject 3 (300 mg)</v>
      </c>
      <c r="E55" s="255" t="str">
        <f>IF(AND(A55&lt;&gt;"",ISNUMBER(A55)),VLOOKUP(A55,Studies!A:BR,5,FALSE),"")</f>
        <v>Rifampicin</v>
      </c>
      <c r="F55" s="256"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54" t="str">
        <f>IF(AND(A56&lt;&gt;"",ISNUMBER(A56)),VLOOKUP(A56,Studies!A:BR,2,FALSE),"")</f>
        <v>Acocella 1977</v>
      </c>
      <c r="C56" s="255" t="str">
        <f>IF(AND(A56&lt;&gt;"",ISNUMBER(A56)),VLOOKUP(A56,Studies!A:BR,3,FALSE),"")</f>
        <v>https://www.ncbi.nlm.nih.gov/pubmed/578447</v>
      </c>
      <c r="D56" s="255" t="str">
        <f>IF(AND(A56&lt;&gt;"",ISNUMBER(A56)),VLOOKUP(A56,Studies!A:BR,4,FALSE),"")</f>
        <v>Subject 3 (300 mg)</v>
      </c>
      <c r="E56" s="255" t="str">
        <f>IF(AND(A56&lt;&gt;"",ISNUMBER(A56)),VLOOKUP(A56,Studies!A:BR,5,FALSE),"")</f>
        <v>Rifampicin</v>
      </c>
      <c r="F56" s="256"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54" t="str">
        <f>IF(AND(A57&lt;&gt;"",ISNUMBER(A57)),VLOOKUP(A57,Studies!A:BR,2,FALSE),"")</f>
        <v>Acocella 1977</v>
      </c>
      <c r="C57" s="255" t="str">
        <f>IF(AND(A57&lt;&gt;"",ISNUMBER(A57)),VLOOKUP(A57,Studies!A:BR,3,FALSE),"")</f>
        <v>https://www.ncbi.nlm.nih.gov/pubmed/578447</v>
      </c>
      <c r="D57" s="255" t="str">
        <f>IF(AND(A57&lt;&gt;"",ISNUMBER(A57)),VLOOKUP(A57,Studies!A:BR,4,FALSE),"")</f>
        <v>Subject 3 (300 mg)</v>
      </c>
      <c r="E57" s="255" t="str">
        <f>IF(AND(A57&lt;&gt;"",ISNUMBER(A57)),VLOOKUP(A57,Studies!A:BR,5,FALSE),"")</f>
        <v>Rifampicin</v>
      </c>
      <c r="F57" s="256"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54" t="str">
        <f>IF(AND(A58&lt;&gt;"",ISNUMBER(A58)),VLOOKUP(A58,Studies!A:BR,2,FALSE),"")</f>
        <v>Acocella 1977</v>
      </c>
      <c r="C58" s="255" t="str">
        <f>IF(AND(A58&lt;&gt;"",ISNUMBER(A58)),VLOOKUP(A58,Studies!A:BR,3,FALSE),"")</f>
        <v>https://www.ncbi.nlm.nih.gov/pubmed/578447</v>
      </c>
      <c r="D58" s="255" t="str">
        <f>IF(AND(A58&lt;&gt;"",ISNUMBER(A58)),VLOOKUP(A58,Studies!A:BR,4,FALSE),"")</f>
        <v>Subject 3 (300 mg)</v>
      </c>
      <c r="E58" s="255" t="str">
        <f>IF(AND(A58&lt;&gt;"",ISNUMBER(A58)),VLOOKUP(A58,Studies!A:BR,5,FALSE),"")</f>
        <v>Rifampicin</v>
      </c>
      <c r="F58" s="256"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54" t="str">
        <f>IF(AND(A59&lt;&gt;"",ISNUMBER(A59)),VLOOKUP(A59,Studies!A:BR,2,FALSE),"")</f>
        <v>Acocella 1977</v>
      </c>
      <c r="C59" s="255" t="str">
        <f>IF(AND(A59&lt;&gt;"",ISNUMBER(A59)),VLOOKUP(A59,Studies!A:BR,3,FALSE),"")</f>
        <v>https://www.ncbi.nlm.nih.gov/pubmed/578447</v>
      </c>
      <c r="D59" s="255" t="str">
        <f>IF(AND(A59&lt;&gt;"",ISNUMBER(A59)),VLOOKUP(A59,Studies!A:BR,4,FALSE),"")</f>
        <v>Subject 4 (300 mg)</v>
      </c>
      <c r="E59" s="255" t="str">
        <f>IF(AND(A59&lt;&gt;"",ISNUMBER(A59)),VLOOKUP(A59,Studies!A:BR,5,FALSE),"")</f>
        <v>Rifampicin</v>
      </c>
      <c r="F59" s="256"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54" t="str">
        <f>IF(AND(A60&lt;&gt;"",ISNUMBER(A60)),VLOOKUP(A60,Studies!A:BR,2,FALSE),"")</f>
        <v>Acocella 1977</v>
      </c>
      <c r="C60" s="255" t="str">
        <f>IF(AND(A60&lt;&gt;"",ISNUMBER(A60)),VLOOKUP(A60,Studies!A:BR,3,FALSE),"")</f>
        <v>https://www.ncbi.nlm.nih.gov/pubmed/578447</v>
      </c>
      <c r="D60" s="255" t="str">
        <f>IF(AND(A60&lt;&gt;"",ISNUMBER(A60)),VLOOKUP(A60,Studies!A:BR,4,FALSE),"")</f>
        <v>Subject 4 (300 mg)</v>
      </c>
      <c r="E60" s="255" t="str">
        <f>IF(AND(A60&lt;&gt;"",ISNUMBER(A60)),VLOOKUP(A60,Studies!A:BR,5,FALSE),"")</f>
        <v>Rifampicin</v>
      </c>
      <c r="F60" s="256"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54" t="str">
        <f>IF(AND(A61&lt;&gt;"",ISNUMBER(A61)),VLOOKUP(A61,Studies!A:BR,2,FALSE),"")</f>
        <v>Acocella 1977</v>
      </c>
      <c r="C61" s="255" t="str">
        <f>IF(AND(A61&lt;&gt;"",ISNUMBER(A61)),VLOOKUP(A61,Studies!A:BR,3,FALSE),"")</f>
        <v>https://www.ncbi.nlm.nih.gov/pubmed/578447</v>
      </c>
      <c r="D61" s="255" t="str">
        <f>IF(AND(A61&lt;&gt;"",ISNUMBER(A61)),VLOOKUP(A61,Studies!A:BR,4,FALSE),"")</f>
        <v>Subject 4 (300 mg)</v>
      </c>
      <c r="E61" s="255" t="str">
        <f>IF(AND(A61&lt;&gt;"",ISNUMBER(A61)),VLOOKUP(A61,Studies!A:BR,5,FALSE),"")</f>
        <v>Rifampicin</v>
      </c>
      <c r="F61" s="256"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54" t="str">
        <f>IF(AND(A62&lt;&gt;"",ISNUMBER(A62)),VLOOKUP(A62,Studies!A:BR,2,FALSE),"")</f>
        <v>Acocella 1977</v>
      </c>
      <c r="C62" s="255" t="str">
        <f>IF(AND(A62&lt;&gt;"",ISNUMBER(A62)),VLOOKUP(A62,Studies!A:BR,3,FALSE),"")</f>
        <v>https://www.ncbi.nlm.nih.gov/pubmed/578447</v>
      </c>
      <c r="D62" s="255" t="str">
        <f>IF(AND(A62&lt;&gt;"",ISNUMBER(A62)),VLOOKUP(A62,Studies!A:BR,4,FALSE),"")</f>
        <v>Subject 4 (300 mg)</v>
      </c>
      <c r="E62" s="255" t="str">
        <f>IF(AND(A62&lt;&gt;"",ISNUMBER(A62)),VLOOKUP(A62,Studies!A:BR,5,FALSE),"")</f>
        <v>Rifampicin</v>
      </c>
      <c r="F62" s="256"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54" t="str">
        <f>IF(AND(A63&lt;&gt;"",ISNUMBER(A63)),VLOOKUP(A63,Studies!A:BR,2,FALSE),"")</f>
        <v>Acocella 1977</v>
      </c>
      <c r="C63" s="255" t="str">
        <f>IF(AND(A63&lt;&gt;"",ISNUMBER(A63)),VLOOKUP(A63,Studies!A:BR,3,FALSE),"")</f>
        <v>https://www.ncbi.nlm.nih.gov/pubmed/578447</v>
      </c>
      <c r="D63" s="255" t="str">
        <f>IF(AND(A63&lt;&gt;"",ISNUMBER(A63)),VLOOKUP(A63,Studies!A:BR,4,FALSE),"")</f>
        <v>Subject 4 (300 mg)</v>
      </c>
      <c r="E63" s="255" t="str">
        <f>IF(AND(A63&lt;&gt;"",ISNUMBER(A63)),VLOOKUP(A63,Studies!A:BR,5,FALSE),"")</f>
        <v>Rifampicin</v>
      </c>
      <c r="F63" s="256"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54" t="str">
        <f>IF(AND(A64&lt;&gt;"",ISNUMBER(A64)),VLOOKUP(A64,Studies!A:BR,2,FALSE),"")</f>
        <v>Acocella 1977</v>
      </c>
      <c r="C64" s="255" t="str">
        <f>IF(AND(A64&lt;&gt;"",ISNUMBER(A64)),VLOOKUP(A64,Studies!A:BR,3,FALSE),"")</f>
        <v>https://www.ncbi.nlm.nih.gov/pubmed/578447</v>
      </c>
      <c r="D64" s="255" t="str">
        <f>IF(AND(A64&lt;&gt;"",ISNUMBER(A64)),VLOOKUP(A64,Studies!A:BR,4,FALSE),"")</f>
        <v>Subject 4 (300 mg)</v>
      </c>
      <c r="E64" s="255" t="str">
        <f>IF(AND(A64&lt;&gt;"",ISNUMBER(A64)),VLOOKUP(A64,Studies!A:BR,5,FALSE),"")</f>
        <v>Rifampicin</v>
      </c>
      <c r="F64" s="256"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54" t="str">
        <f>IF(AND(A65&lt;&gt;"",ISNUMBER(A65)),VLOOKUP(A65,Studies!A:BR,2,FALSE),"")</f>
        <v>Acocella 1977</v>
      </c>
      <c r="C65" s="255" t="str">
        <f>IF(AND(A65&lt;&gt;"",ISNUMBER(A65)),VLOOKUP(A65,Studies!A:BR,3,FALSE),"")</f>
        <v>https://www.ncbi.nlm.nih.gov/pubmed/578447</v>
      </c>
      <c r="D65" s="255" t="str">
        <f>IF(AND(A65&lt;&gt;"",ISNUMBER(A65)),VLOOKUP(A65,Studies!A:BR,4,FALSE),"")</f>
        <v>Subject 5 (450 mg)</v>
      </c>
      <c r="E65" s="255" t="str">
        <f>IF(AND(A65&lt;&gt;"",ISNUMBER(A65)),VLOOKUP(A65,Studies!A:BR,5,FALSE),"")</f>
        <v>Rifampicin</v>
      </c>
      <c r="F65" s="256"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54" t="str">
        <f>IF(AND(A66&lt;&gt;"",ISNUMBER(A66)),VLOOKUP(A66,Studies!A:BR,2,FALSE),"")</f>
        <v>Acocella 1977</v>
      </c>
      <c r="C66" s="255" t="str">
        <f>IF(AND(A66&lt;&gt;"",ISNUMBER(A66)),VLOOKUP(A66,Studies!A:BR,3,FALSE),"")</f>
        <v>https://www.ncbi.nlm.nih.gov/pubmed/578447</v>
      </c>
      <c r="D66" s="255" t="str">
        <f>IF(AND(A66&lt;&gt;"",ISNUMBER(A66)),VLOOKUP(A66,Studies!A:BR,4,FALSE),"")</f>
        <v>Subject 5 (450 mg)</v>
      </c>
      <c r="E66" s="255" t="str">
        <f>IF(AND(A66&lt;&gt;"",ISNUMBER(A66)),VLOOKUP(A66,Studies!A:BR,5,FALSE),"")</f>
        <v>Rifampicin</v>
      </c>
      <c r="F66" s="256"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54" t="str">
        <f>IF(AND(A67&lt;&gt;"",ISNUMBER(A67)),VLOOKUP(A67,Studies!A:BR,2,FALSE),"")</f>
        <v>Acocella 1977</v>
      </c>
      <c r="C67" s="255" t="str">
        <f>IF(AND(A67&lt;&gt;"",ISNUMBER(A67)),VLOOKUP(A67,Studies!A:BR,3,FALSE),"")</f>
        <v>https://www.ncbi.nlm.nih.gov/pubmed/578447</v>
      </c>
      <c r="D67" s="255" t="str">
        <f>IF(AND(A67&lt;&gt;"",ISNUMBER(A67)),VLOOKUP(A67,Studies!A:BR,4,FALSE),"")</f>
        <v>Subject 5 (450 mg)</v>
      </c>
      <c r="E67" s="255" t="str">
        <f>IF(AND(A67&lt;&gt;"",ISNUMBER(A67)),VLOOKUP(A67,Studies!A:BR,5,FALSE),"")</f>
        <v>Rifampicin</v>
      </c>
      <c r="F67" s="256"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54" t="str">
        <f>IF(AND(A68&lt;&gt;"",ISNUMBER(A68)),VLOOKUP(A68,Studies!A:BR,2,FALSE),"")</f>
        <v>Acocella 1977</v>
      </c>
      <c r="C68" s="255" t="str">
        <f>IF(AND(A68&lt;&gt;"",ISNUMBER(A68)),VLOOKUP(A68,Studies!A:BR,3,FALSE),"")</f>
        <v>https://www.ncbi.nlm.nih.gov/pubmed/578447</v>
      </c>
      <c r="D68" s="255" t="str">
        <f>IF(AND(A68&lt;&gt;"",ISNUMBER(A68)),VLOOKUP(A68,Studies!A:BR,4,FALSE),"")</f>
        <v>Subject 5 (450 mg)</v>
      </c>
      <c r="E68" s="255" t="str">
        <f>IF(AND(A68&lt;&gt;"",ISNUMBER(A68)),VLOOKUP(A68,Studies!A:BR,5,FALSE),"")</f>
        <v>Rifampicin</v>
      </c>
      <c r="F68" s="256"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54" t="str">
        <f>IF(AND(A69&lt;&gt;"",ISNUMBER(A69)),VLOOKUP(A69,Studies!A:BR,2,FALSE),"")</f>
        <v>Acocella 1977</v>
      </c>
      <c r="C69" s="255" t="str">
        <f>IF(AND(A69&lt;&gt;"",ISNUMBER(A69)),VLOOKUP(A69,Studies!A:BR,3,FALSE),"")</f>
        <v>https://www.ncbi.nlm.nih.gov/pubmed/578447</v>
      </c>
      <c r="D69" s="255" t="str">
        <f>IF(AND(A69&lt;&gt;"",ISNUMBER(A69)),VLOOKUP(A69,Studies!A:BR,4,FALSE),"")</f>
        <v>Subject 5 (450 mg)</v>
      </c>
      <c r="E69" s="255" t="str">
        <f>IF(AND(A69&lt;&gt;"",ISNUMBER(A69)),VLOOKUP(A69,Studies!A:BR,5,FALSE),"")</f>
        <v>Rifampicin</v>
      </c>
      <c r="F69" s="256"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54" t="str">
        <f>IF(AND(A70&lt;&gt;"",ISNUMBER(A70)),VLOOKUP(A70,Studies!A:BR,2,FALSE),"")</f>
        <v>Acocella 1977</v>
      </c>
      <c r="C70" s="255" t="str">
        <f>IF(AND(A70&lt;&gt;"",ISNUMBER(A70)),VLOOKUP(A70,Studies!A:BR,3,FALSE),"")</f>
        <v>https://www.ncbi.nlm.nih.gov/pubmed/578447</v>
      </c>
      <c r="D70" s="255" t="str">
        <f>IF(AND(A70&lt;&gt;"",ISNUMBER(A70)),VLOOKUP(A70,Studies!A:BR,4,FALSE),"")</f>
        <v>Subject 5 (450 mg)</v>
      </c>
      <c r="E70" s="255" t="str">
        <f>IF(AND(A70&lt;&gt;"",ISNUMBER(A70)),VLOOKUP(A70,Studies!A:BR,5,FALSE),"")</f>
        <v>Rifampicin</v>
      </c>
      <c r="F70" s="256"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54" t="str">
        <f>IF(AND(A71&lt;&gt;"",ISNUMBER(A71)),VLOOKUP(A71,Studies!A:BR,2,FALSE),"")</f>
        <v>Acocella 1977</v>
      </c>
      <c r="C71" s="255" t="str">
        <f>IF(AND(A71&lt;&gt;"",ISNUMBER(A71)),VLOOKUP(A71,Studies!A:BR,3,FALSE),"")</f>
        <v>https://www.ncbi.nlm.nih.gov/pubmed/578447</v>
      </c>
      <c r="D71" s="255" t="str">
        <f>IF(AND(A71&lt;&gt;"",ISNUMBER(A71)),VLOOKUP(A71,Studies!A:BR,4,FALSE),"")</f>
        <v>Subject 6 (450 mg)</v>
      </c>
      <c r="E71" s="255" t="str">
        <f>IF(AND(A71&lt;&gt;"",ISNUMBER(A71)),VLOOKUP(A71,Studies!A:BR,5,FALSE),"")</f>
        <v>Rifampicin</v>
      </c>
      <c r="F71" s="256"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54" t="str">
        <f>IF(AND(A72&lt;&gt;"",ISNUMBER(A72)),VLOOKUP(A72,Studies!A:BR,2,FALSE),"")</f>
        <v>Acocella 1977</v>
      </c>
      <c r="C72" s="255" t="str">
        <f>IF(AND(A72&lt;&gt;"",ISNUMBER(A72)),VLOOKUP(A72,Studies!A:BR,3,FALSE),"")</f>
        <v>https://www.ncbi.nlm.nih.gov/pubmed/578447</v>
      </c>
      <c r="D72" s="255" t="str">
        <f>IF(AND(A72&lt;&gt;"",ISNUMBER(A72)),VLOOKUP(A72,Studies!A:BR,4,FALSE),"")</f>
        <v>Subject 6 (450 mg)</v>
      </c>
      <c r="E72" s="255" t="str">
        <f>IF(AND(A72&lt;&gt;"",ISNUMBER(A72)),VLOOKUP(A72,Studies!A:BR,5,FALSE),"")</f>
        <v>Rifampicin</v>
      </c>
      <c r="F72" s="256"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54" t="str">
        <f>IF(AND(A73&lt;&gt;"",ISNUMBER(A73)),VLOOKUP(A73,Studies!A:BR,2,FALSE),"")</f>
        <v>Acocella 1977</v>
      </c>
      <c r="C73" s="255" t="str">
        <f>IF(AND(A73&lt;&gt;"",ISNUMBER(A73)),VLOOKUP(A73,Studies!A:BR,3,FALSE),"")</f>
        <v>https://www.ncbi.nlm.nih.gov/pubmed/578447</v>
      </c>
      <c r="D73" s="255" t="str">
        <f>IF(AND(A73&lt;&gt;"",ISNUMBER(A73)),VLOOKUP(A73,Studies!A:BR,4,FALSE),"")</f>
        <v>Subject 6 (450 mg)</v>
      </c>
      <c r="E73" s="255" t="str">
        <f>IF(AND(A73&lt;&gt;"",ISNUMBER(A73)),VLOOKUP(A73,Studies!A:BR,5,FALSE),"")</f>
        <v>Rifampicin</v>
      </c>
      <c r="F73" s="256"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54" t="str">
        <f>IF(AND(A74&lt;&gt;"",ISNUMBER(A74)),VLOOKUP(A74,Studies!A:BR,2,FALSE),"")</f>
        <v>Acocella 1977</v>
      </c>
      <c r="C74" s="255" t="str">
        <f>IF(AND(A74&lt;&gt;"",ISNUMBER(A74)),VLOOKUP(A74,Studies!A:BR,3,FALSE),"")</f>
        <v>https://www.ncbi.nlm.nih.gov/pubmed/578447</v>
      </c>
      <c r="D74" s="255" t="str">
        <f>IF(AND(A74&lt;&gt;"",ISNUMBER(A74)),VLOOKUP(A74,Studies!A:BR,4,FALSE),"")</f>
        <v>Subject 6 (450 mg)</v>
      </c>
      <c r="E74" s="255" t="str">
        <f>IF(AND(A74&lt;&gt;"",ISNUMBER(A74)),VLOOKUP(A74,Studies!A:BR,5,FALSE),"")</f>
        <v>Rifampicin</v>
      </c>
      <c r="F74" s="256"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54" t="str">
        <f>IF(AND(A75&lt;&gt;"",ISNUMBER(A75)),VLOOKUP(A75,Studies!A:BR,2,FALSE),"")</f>
        <v>Acocella 1977</v>
      </c>
      <c r="C75" s="255" t="str">
        <f>IF(AND(A75&lt;&gt;"",ISNUMBER(A75)),VLOOKUP(A75,Studies!A:BR,3,FALSE),"")</f>
        <v>https://www.ncbi.nlm.nih.gov/pubmed/578447</v>
      </c>
      <c r="D75" s="255" t="str">
        <f>IF(AND(A75&lt;&gt;"",ISNUMBER(A75)),VLOOKUP(A75,Studies!A:BR,4,FALSE),"")</f>
        <v>Subject 6 (450 mg)</v>
      </c>
      <c r="E75" s="255" t="str">
        <f>IF(AND(A75&lt;&gt;"",ISNUMBER(A75)),VLOOKUP(A75,Studies!A:BR,5,FALSE),"")</f>
        <v>Rifampicin</v>
      </c>
      <c r="F75" s="256"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54" t="str">
        <f>IF(AND(A76&lt;&gt;"",ISNUMBER(A76)),VLOOKUP(A76,Studies!A:BR,2,FALSE),"")</f>
        <v>Acocella 1977</v>
      </c>
      <c r="C76" s="255" t="str">
        <f>IF(AND(A76&lt;&gt;"",ISNUMBER(A76)),VLOOKUP(A76,Studies!A:BR,3,FALSE),"")</f>
        <v>https://www.ncbi.nlm.nih.gov/pubmed/578447</v>
      </c>
      <c r="D76" s="255" t="str">
        <f>IF(AND(A76&lt;&gt;"",ISNUMBER(A76)),VLOOKUP(A76,Studies!A:BR,4,FALSE),"")</f>
        <v>Subject 6 (450 mg)</v>
      </c>
      <c r="E76" s="255" t="str">
        <f>IF(AND(A76&lt;&gt;"",ISNUMBER(A76)),VLOOKUP(A76,Studies!A:BR,5,FALSE),"")</f>
        <v>Rifampicin</v>
      </c>
      <c r="F76" s="256"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54" t="str">
        <f>IF(AND(A77&lt;&gt;"",ISNUMBER(A77)),VLOOKUP(A77,Studies!A:BR,2,FALSE),"")</f>
        <v>Acocella 1977</v>
      </c>
      <c r="C77" s="255" t="str">
        <f>IF(AND(A77&lt;&gt;"",ISNUMBER(A77)),VLOOKUP(A77,Studies!A:BR,3,FALSE),"")</f>
        <v>https://www.ncbi.nlm.nih.gov/pubmed/578447</v>
      </c>
      <c r="D77" s="255" t="str">
        <f>IF(AND(A77&lt;&gt;"",ISNUMBER(A77)),VLOOKUP(A77,Studies!A:BR,4,FALSE),"")</f>
        <v>Subject 7 (600 mg)</v>
      </c>
      <c r="E77" s="255" t="str">
        <f>IF(AND(A77&lt;&gt;"",ISNUMBER(A77)),VLOOKUP(A77,Studies!A:BR,5,FALSE),"")</f>
        <v>Rifampicin</v>
      </c>
      <c r="F77" s="256"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54" t="str">
        <f>IF(AND(A78&lt;&gt;"",ISNUMBER(A78)),VLOOKUP(A78,Studies!A:BR,2,FALSE),"")</f>
        <v>Acocella 1977</v>
      </c>
      <c r="C78" s="255" t="str">
        <f>IF(AND(A78&lt;&gt;"",ISNUMBER(A78)),VLOOKUP(A78,Studies!A:BR,3,FALSE),"")</f>
        <v>https://www.ncbi.nlm.nih.gov/pubmed/578447</v>
      </c>
      <c r="D78" s="255" t="str">
        <f>IF(AND(A78&lt;&gt;"",ISNUMBER(A78)),VLOOKUP(A78,Studies!A:BR,4,FALSE),"")</f>
        <v>Subject 7 (600 mg)</v>
      </c>
      <c r="E78" s="255" t="str">
        <f>IF(AND(A78&lt;&gt;"",ISNUMBER(A78)),VLOOKUP(A78,Studies!A:BR,5,FALSE),"")</f>
        <v>Rifampicin</v>
      </c>
      <c r="F78" s="256"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54" t="str">
        <f>IF(AND(A79&lt;&gt;"",ISNUMBER(A79)),VLOOKUP(A79,Studies!A:BR,2,FALSE),"")</f>
        <v>Acocella 1977</v>
      </c>
      <c r="C79" s="255" t="str">
        <f>IF(AND(A79&lt;&gt;"",ISNUMBER(A79)),VLOOKUP(A79,Studies!A:BR,3,FALSE),"")</f>
        <v>https://www.ncbi.nlm.nih.gov/pubmed/578447</v>
      </c>
      <c r="D79" s="255" t="str">
        <f>IF(AND(A79&lt;&gt;"",ISNUMBER(A79)),VLOOKUP(A79,Studies!A:BR,4,FALSE),"")</f>
        <v>Subject 7 (600 mg)</v>
      </c>
      <c r="E79" s="255" t="str">
        <f>IF(AND(A79&lt;&gt;"",ISNUMBER(A79)),VLOOKUP(A79,Studies!A:BR,5,FALSE),"")</f>
        <v>Rifampicin</v>
      </c>
      <c r="F79" s="256"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54" t="str">
        <f>IF(AND(A80&lt;&gt;"",ISNUMBER(A80)),VLOOKUP(A80,Studies!A:BR,2,FALSE),"")</f>
        <v>Acocella 1977</v>
      </c>
      <c r="C80" s="255" t="str">
        <f>IF(AND(A80&lt;&gt;"",ISNUMBER(A80)),VLOOKUP(A80,Studies!A:BR,3,FALSE),"")</f>
        <v>https://www.ncbi.nlm.nih.gov/pubmed/578447</v>
      </c>
      <c r="D80" s="255" t="str">
        <f>IF(AND(A80&lt;&gt;"",ISNUMBER(A80)),VLOOKUP(A80,Studies!A:BR,4,FALSE),"")</f>
        <v>Subject 7 (600 mg)</v>
      </c>
      <c r="E80" s="255" t="str">
        <f>IF(AND(A80&lt;&gt;"",ISNUMBER(A80)),VLOOKUP(A80,Studies!A:BR,5,FALSE),"")</f>
        <v>Rifampicin</v>
      </c>
      <c r="F80" s="256"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54" t="str">
        <f>IF(AND(A81&lt;&gt;"",ISNUMBER(A81)),VLOOKUP(A81,Studies!A:BR,2,FALSE),"")</f>
        <v>Acocella 1977</v>
      </c>
      <c r="C81" s="255" t="str">
        <f>IF(AND(A81&lt;&gt;"",ISNUMBER(A81)),VLOOKUP(A81,Studies!A:BR,3,FALSE),"")</f>
        <v>https://www.ncbi.nlm.nih.gov/pubmed/578447</v>
      </c>
      <c r="D81" s="255" t="str">
        <f>IF(AND(A81&lt;&gt;"",ISNUMBER(A81)),VLOOKUP(A81,Studies!A:BR,4,FALSE),"")</f>
        <v>Subject 7 (600 mg)</v>
      </c>
      <c r="E81" s="255" t="str">
        <f>IF(AND(A81&lt;&gt;"",ISNUMBER(A81)),VLOOKUP(A81,Studies!A:BR,5,FALSE),"")</f>
        <v>Rifampicin</v>
      </c>
      <c r="F81" s="256"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54" t="str">
        <f>IF(AND(A82&lt;&gt;"",ISNUMBER(A82)),VLOOKUP(A82,Studies!A:BR,2,FALSE),"")</f>
        <v>Acocella 1977</v>
      </c>
      <c r="C82" s="255" t="str">
        <f>IF(AND(A82&lt;&gt;"",ISNUMBER(A82)),VLOOKUP(A82,Studies!A:BR,3,FALSE),"")</f>
        <v>https://www.ncbi.nlm.nih.gov/pubmed/578447</v>
      </c>
      <c r="D82" s="255" t="str">
        <f>IF(AND(A82&lt;&gt;"",ISNUMBER(A82)),VLOOKUP(A82,Studies!A:BR,4,FALSE),"")</f>
        <v>Subject 7 (600 mg)</v>
      </c>
      <c r="E82" s="255" t="str">
        <f>IF(AND(A82&lt;&gt;"",ISNUMBER(A82)),VLOOKUP(A82,Studies!A:BR,5,FALSE),"")</f>
        <v>Rifampicin</v>
      </c>
      <c r="F82" s="256"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54" t="str">
        <f>IF(AND(A83&lt;&gt;"",ISNUMBER(A83)),VLOOKUP(A83,Studies!A:BR,2,FALSE),"")</f>
        <v>Acocella 1977</v>
      </c>
      <c r="C83" s="255" t="str">
        <f>IF(AND(A83&lt;&gt;"",ISNUMBER(A83)),VLOOKUP(A83,Studies!A:BR,3,FALSE),"")</f>
        <v>https://www.ncbi.nlm.nih.gov/pubmed/578447</v>
      </c>
      <c r="D83" s="255" t="str">
        <f>IF(AND(A83&lt;&gt;"",ISNUMBER(A83)),VLOOKUP(A83,Studies!A:BR,4,FALSE),"")</f>
        <v>Subject 8 (600 mg)</v>
      </c>
      <c r="E83" s="255" t="str">
        <f>IF(AND(A83&lt;&gt;"",ISNUMBER(A83)),VLOOKUP(A83,Studies!A:BR,5,FALSE),"")</f>
        <v>Rifampicin</v>
      </c>
      <c r="F83" s="256"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54" t="str">
        <f>IF(AND(A84&lt;&gt;"",ISNUMBER(A84)),VLOOKUP(A84,Studies!A:BR,2,FALSE),"")</f>
        <v>Acocella 1977</v>
      </c>
      <c r="C84" s="255" t="str">
        <f>IF(AND(A84&lt;&gt;"",ISNUMBER(A84)),VLOOKUP(A84,Studies!A:BR,3,FALSE),"")</f>
        <v>https://www.ncbi.nlm.nih.gov/pubmed/578447</v>
      </c>
      <c r="D84" s="255" t="str">
        <f>IF(AND(A84&lt;&gt;"",ISNUMBER(A84)),VLOOKUP(A84,Studies!A:BR,4,FALSE),"")</f>
        <v>Subject 8 (600 mg)</v>
      </c>
      <c r="E84" s="255" t="str">
        <f>IF(AND(A84&lt;&gt;"",ISNUMBER(A84)),VLOOKUP(A84,Studies!A:BR,5,FALSE),"")</f>
        <v>Rifampicin</v>
      </c>
      <c r="F84" s="256"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54" t="str">
        <f>IF(AND(A85&lt;&gt;"",ISNUMBER(A85)),VLOOKUP(A85,Studies!A:BR,2,FALSE),"")</f>
        <v>Acocella 1977</v>
      </c>
      <c r="C85" s="255" t="str">
        <f>IF(AND(A85&lt;&gt;"",ISNUMBER(A85)),VLOOKUP(A85,Studies!A:BR,3,FALSE),"")</f>
        <v>https://www.ncbi.nlm.nih.gov/pubmed/578447</v>
      </c>
      <c r="D85" s="255" t="str">
        <f>IF(AND(A85&lt;&gt;"",ISNUMBER(A85)),VLOOKUP(A85,Studies!A:BR,4,FALSE),"")</f>
        <v>Subject 8 (600 mg)</v>
      </c>
      <c r="E85" s="255" t="str">
        <f>IF(AND(A85&lt;&gt;"",ISNUMBER(A85)),VLOOKUP(A85,Studies!A:BR,5,FALSE),"")</f>
        <v>Rifampicin</v>
      </c>
      <c r="F85" s="256"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54" t="str">
        <f>IF(AND(A86&lt;&gt;"",ISNUMBER(A86)),VLOOKUP(A86,Studies!A:BR,2,FALSE),"")</f>
        <v>Acocella 1977</v>
      </c>
      <c r="C86" s="255" t="str">
        <f>IF(AND(A86&lt;&gt;"",ISNUMBER(A86)),VLOOKUP(A86,Studies!A:BR,3,FALSE),"")</f>
        <v>https://www.ncbi.nlm.nih.gov/pubmed/578447</v>
      </c>
      <c r="D86" s="255" t="str">
        <f>IF(AND(A86&lt;&gt;"",ISNUMBER(A86)),VLOOKUP(A86,Studies!A:BR,4,FALSE),"")</f>
        <v>Subject 8 (600 mg)</v>
      </c>
      <c r="E86" s="255" t="str">
        <f>IF(AND(A86&lt;&gt;"",ISNUMBER(A86)),VLOOKUP(A86,Studies!A:BR,5,FALSE),"")</f>
        <v>Rifampicin</v>
      </c>
      <c r="F86" s="256"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54" t="str">
        <f>IF(AND(A87&lt;&gt;"",ISNUMBER(A87)),VLOOKUP(A87,Studies!A:BR,2,FALSE),"")</f>
        <v>Acocella 1977</v>
      </c>
      <c r="C87" s="255" t="str">
        <f>IF(AND(A87&lt;&gt;"",ISNUMBER(A87)),VLOOKUP(A87,Studies!A:BR,3,FALSE),"")</f>
        <v>https://www.ncbi.nlm.nih.gov/pubmed/578447</v>
      </c>
      <c r="D87" s="255" t="str">
        <f>IF(AND(A87&lt;&gt;"",ISNUMBER(A87)),VLOOKUP(A87,Studies!A:BR,4,FALSE),"")</f>
        <v>Subject 8 (600 mg)</v>
      </c>
      <c r="E87" s="255" t="str">
        <f>IF(AND(A87&lt;&gt;"",ISNUMBER(A87)),VLOOKUP(A87,Studies!A:BR,5,FALSE),"")</f>
        <v>Rifampicin</v>
      </c>
      <c r="F87" s="256"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54" t="str">
        <f>IF(AND(A88&lt;&gt;"",ISNUMBER(A88)),VLOOKUP(A88,Studies!A:BR,2,FALSE),"")</f>
        <v>Acocella 1977</v>
      </c>
      <c r="C88" s="255" t="str">
        <f>IF(AND(A88&lt;&gt;"",ISNUMBER(A88)),VLOOKUP(A88,Studies!A:BR,3,FALSE),"")</f>
        <v>https://www.ncbi.nlm.nih.gov/pubmed/578447</v>
      </c>
      <c r="D88" s="255" t="str">
        <f>IF(AND(A88&lt;&gt;"",ISNUMBER(A88)),VLOOKUP(A88,Studies!A:BR,4,FALSE),"")</f>
        <v>Subject 8 (600 mg)</v>
      </c>
      <c r="E88" s="255" t="str">
        <f>IF(AND(A88&lt;&gt;"",ISNUMBER(A88)),VLOOKUP(A88,Studies!A:BR,5,FALSE),"")</f>
        <v>Rifampicin</v>
      </c>
      <c r="F88" s="256"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54" t="str">
        <f>IF(AND(A89&lt;&gt;"",ISNUMBER(A89)),VLOOKUP(A89,Studies!A:BR,2,FALSE),"")</f>
        <v>Acocella 1977</v>
      </c>
      <c r="C89" s="255" t="str">
        <f>IF(AND(A89&lt;&gt;"",ISNUMBER(A89)),VLOOKUP(A89,Studies!A:BR,3,FALSE),"")</f>
        <v>https://www.ncbi.nlm.nih.gov/pubmed/578447</v>
      </c>
      <c r="D89" s="255" t="str">
        <f>IF(AND(A89&lt;&gt;"",ISNUMBER(A89)),VLOOKUP(A89,Studies!A:BR,4,FALSE),"")</f>
        <v>Subject 9 (600 mg)</v>
      </c>
      <c r="E89" s="255" t="str">
        <f>IF(AND(A89&lt;&gt;"",ISNUMBER(A89)),VLOOKUP(A89,Studies!A:BR,5,FALSE),"")</f>
        <v>Rifampicin</v>
      </c>
      <c r="F89" s="256"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54" t="str">
        <f>IF(AND(A90&lt;&gt;"",ISNUMBER(A90)),VLOOKUP(A90,Studies!A:BR,2,FALSE),"")</f>
        <v>Acocella 1977</v>
      </c>
      <c r="C90" s="255" t="str">
        <f>IF(AND(A90&lt;&gt;"",ISNUMBER(A90)),VLOOKUP(A90,Studies!A:BR,3,FALSE),"")</f>
        <v>https://www.ncbi.nlm.nih.gov/pubmed/578447</v>
      </c>
      <c r="D90" s="255" t="str">
        <f>IF(AND(A90&lt;&gt;"",ISNUMBER(A90)),VLOOKUP(A90,Studies!A:BR,4,FALSE),"")</f>
        <v>Subject 9 (600 mg)</v>
      </c>
      <c r="E90" s="255" t="str">
        <f>IF(AND(A90&lt;&gt;"",ISNUMBER(A90)),VLOOKUP(A90,Studies!A:BR,5,FALSE),"")</f>
        <v>Rifampicin</v>
      </c>
      <c r="F90" s="256"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54" t="str">
        <f>IF(AND(A91&lt;&gt;"",ISNUMBER(A91)),VLOOKUP(A91,Studies!A:BR,2,FALSE),"")</f>
        <v>Acocella 1977</v>
      </c>
      <c r="C91" s="255" t="str">
        <f>IF(AND(A91&lt;&gt;"",ISNUMBER(A91)),VLOOKUP(A91,Studies!A:BR,3,FALSE),"")</f>
        <v>https://www.ncbi.nlm.nih.gov/pubmed/578447</v>
      </c>
      <c r="D91" s="255" t="str">
        <f>IF(AND(A91&lt;&gt;"",ISNUMBER(A91)),VLOOKUP(A91,Studies!A:BR,4,FALSE),"")</f>
        <v>Subject 9 (600 mg)</v>
      </c>
      <c r="E91" s="255" t="str">
        <f>IF(AND(A91&lt;&gt;"",ISNUMBER(A91)),VLOOKUP(A91,Studies!A:BR,5,FALSE),"")</f>
        <v>Rifampicin</v>
      </c>
      <c r="F91" s="256"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54" t="str">
        <f>IF(AND(A92&lt;&gt;"",ISNUMBER(A92)),VLOOKUP(A92,Studies!A:BR,2,FALSE),"")</f>
        <v>Acocella 1977</v>
      </c>
      <c r="C92" s="255" t="str">
        <f>IF(AND(A92&lt;&gt;"",ISNUMBER(A92)),VLOOKUP(A92,Studies!A:BR,3,FALSE),"")</f>
        <v>https://www.ncbi.nlm.nih.gov/pubmed/578447</v>
      </c>
      <c r="D92" s="255" t="str">
        <f>IF(AND(A92&lt;&gt;"",ISNUMBER(A92)),VLOOKUP(A92,Studies!A:BR,4,FALSE),"")</f>
        <v>Subject 9 (600 mg)</v>
      </c>
      <c r="E92" s="255" t="str">
        <f>IF(AND(A92&lt;&gt;"",ISNUMBER(A92)),VLOOKUP(A92,Studies!A:BR,5,FALSE),"")</f>
        <v>Rifampicin</v>
      </c>
      <c r="F92" s="256"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54" t="str">
        <f>IF(AND(A93&lt;&gt;"",ISNUMBER(A93)),VLOOKUP(A93,Studies!A:BR,2,FALSE),"")</f>
        <v>Acocella 1977</v>
      </c>
      <c r="C93" s="255" t="str">
        <f>IF(AND(A93&lt;&gt;"",ISNUMBER(A93)),VLOOKUP(A93,Studies!A:BR,3,FALSE),"")</f>
        <v>https://www.ncbi.nlm.nih.gov/pubmed/578447</v>
      </c>
      <c r="D93" s="255" t="str">
        <f>IF(AND(A93&lt;&gt;"",ISNUMBER(A93)),VLOOKUP(A93,Studies!A:BR,4,FALSE),"")</f>
        <v>Subject 9 (600 mg)</v>
      </c>
      <c r="E93" s="255" t="str">
        <f>IF(AND(A93&lt;&gt;"",ISNUMBER(A93)),VLOOKUP(A93,Studies!A:BR,5,FALSE),"")</f>
        <v>Rifampicin</v>
      </c>
      <c r="F93" s="256"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54" t="str">
        <f>IF(AND(A94&lt;&gt;"",ISNUMBER(A94)),VLOOKUP(A94,Studies!A:BR,2,FALSE),"")</f>
        <v>Acocella 1977</v>
      </c>
      <c r="C94" s="255" t="str">
        <f>IF(AND(A94&lt;&gt;"",ISNUMBER(A94)),VLOOKUP(A94,Studies!A:BR,3,FALSE),"")</f>
        <v>https://www.ncbi.nlm.nih.gov/pubmed/578447</v>
      </c>
      <c r="D94" s="255" t="str">
        <f>IF(AND(A94&lt;&gt;"",ISNUMBER(A94)),VLOOKUP(A94,Studies!A:BR,4,FALSE),"")</f>
        <v>Subject 9 (600 mg)</v>
      </c>
      <c r="E94" s="255" t="str">
        <f>IF(AND(A94&lt;&gt;"",ISNUMBER(A94)),VLOOKUP(A94,Studies!A:BR,5,FALSE),"")</f>
        <v>Rifampicin</v>
      </c>
      <c r="F94" s="256"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54" t="str">
        <f>IF(AND(A95&lt;&gt;"",ISNUMBER(A95)),VLOOKUP(A95,Studies!A:BR,2,FALSE),"")</f>
        <v>Acocella 1977</v>
      </c>
      <c r="C95" s="255" t="str">
        <f>IF(AND(A95&lt;&gt;"",ISNUMBER(A95)),VLOOKUP(A95,Studies!A:BR,3,FALSE),"")</f>
        <v>https://www.ncbi.nlm.nih.gov/pubmed/578447</v>
      </c>
      <c r="D95" s="255" t="str">
        <f>IF(AND(A95&lt;&gt;"",ISNUMBER(A95)),VLOOKUP(A95,Studies!A:BR,4,FALSE),"")</f>
        <v>Subject 10 (600 mg MD)</v>
      </c>
      <c r="E95" s="255" t="str">
        <f>IF(AND(A95&lt;&gt;"",ISNUMBER(A95)),VLOOKUP(A95,Studies!A:BR,5,FALSE),"")</f>
        <v>Rifampicin</v>
      </c>
      <c r="F95" s="256"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54" t="str">
        <f>IF(AND(A96&lt;&gt;"",ISNUMBER(A96)),VLOOKUP(A96,Studies!A:BR,2,FALSE),"")</f>
        <v>Acocella 1977</v>
      </c>
      <c r="C96" s="255" t="str">
        <f>IF(AND(A96&lt;&gt;"",ISNUMBER(A96)),VLOOKUP(A96,Studies!A:BR,3,FALSE),"")</f>
        <v>https://www.ncbi.nlm.nih.gov/pubmed/578447</v>
      </c>
      <c r="D96" s="255" t="str">
        <f>IF(AND(A96&lt;&gt;"",ISNUMBER(A96)),VLOOKUP(A96,Studies!A:BR,4,FALSE),"")</f>
        <v>Subject 10 (600 mg MD)</v>
      </c>
      <c r="E96" s="255" t="str">
        <f>IF(AND(A96&lt;&gt;"",ISNUMBER(A96)),VLOOKUP(A96,Studies!A:BR,5,FALSE),"")</f>
        <v>Rifampicin</v>
      </c>
      <c r="F96" s="256"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54" t="str">
        <f>IF(AND(A97&lt;&gt;"",ISNUMBER(A97)),VLOOKUP(A97,Studies!A:BR,2,FALSE),"")</f>
        <v>Acocella 1977</v>
      </c>
      <c r="C97" s="255" t="str">
        <f>IF(AND(A97&lt;&gt;"",ISNUMBER(A97)),VLOOKUP(A97,Studies!A:BR,3,FALSE),"")</f>
        <v>https://www.ncbi.nlm.nih.gov/pubmed/578447</v>
      </c>
      <c r="D97" s="255" t="str">
        <f>IF(AND(A97&lt;&gt;"",ISNUMBER(A97)),VLOOKUP(A97,Studies!A:BR,4,FALSE),"")</f>
        <v>Subject 10 (600 mg MD)</v>
      </c>
      <c r="E97" s="255" t="str">
        <f>IF(AND(A97&lt;&gt;"",ISNUMBER(A97)),VLOOKUP(A97,Studies!A:BR,5,FALSE),"")</f>
        <v>Rifampicin</v>
      </c>
      <c r="F97" s="256"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54" t="str">
        <f>IF(AND(A98&lt;&gt;"",ISNUMBER(A98)),VLOOKUP(A98,Studies!A:BR,2,FALSE),"")</f>
        <v>Acocella 1977</v>
      </c>
      <c r="C98" s="255" t="str">
        <f>IF(AND(A98&lt;&gt;"",ISNUMBER(A98)),VLOOKUP(A98,Studies!A:BR,3,FALSE),"")</f>
        <v>https://www.ncbi.nlm.nih.gov/pubmed/578447</v>
      </c>
      <c r="D98" s="255" t="str">
        <f>IF(AND(A98&lt;&gt;"",ISNUMBER(A98)),VLOOKUP(A98,Studies!A:BR,4,FALSE),"")</f>
        <v>Subject 10 (600 mg MD)</v>
      </c>
      <c r="E98" s="255" t="str">
        <f>IF(AND(A98&lt;&gt;"",ISNUMBER(A98)),VLOOKUP(A98,Studies!A:BR,5,FALSE),"")</f>
        <v>Rifampicin</v>
      </c>
      <c r="F98" s="256"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54" t="str">
        <f>IF(AND(A99&lt;&gt;"",ISNUMBER(A99)),VLOOKUP(A99,Studies!A:BR,2,FALSE),"")</f>
        <v>Acocella 1977</v>
      </c>
      <c r="C99" s="255" t="str">
        <f>IF(AND(A99&lt;&gt;"",ISNUMBER(A99)),VLOOKUP(A99,Studies!A:BR,3,FALSE),"")</f>
        <v>https://www.ncbi.nlm.nih.gov/pubmed/578447</v>
      </c>
      <c r="D99" s="255" t="str">
        <f>IF(AND(A99&lt;&gt;"",ISNUMBER(A99)),VLOOKUP(A99,Studies!A:BR,4,FALSE),"")</f>
        <v>Subject 10 (600 mg MD)</v>
      </c>
      <c r="E99" s="255" t="str">
        <f>IF(AND(A99&lt;&gt;"",ISNUMBER(A99)),VLOOKUP(A99,Studies!A:BR,5,FALSE),"")</f>
        <v>Rifampicin</v>
      </c>
      <c r="F99" s="256"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54" t="str">
        <f>IF(AND(A100&lt;&gt;"",ISNUMBER(A100)),VLOOKUP(A100,Studies!A:BR,2,FALSE),"")</f>
        <v>Acocella 1977</v>
      </c>
      <c r="C100" s="255" t="str">
        <f>IF(AND(A100&lt;&gt;"",ISNUMBER(A100)),VLOOKUP(A100,Studies!A:BR,3,FALSE),"")</f>
        <v>https://www.ncbi.nlm.nih.gov/pubmed/578447</v>
      </c>
      <c r="D100" s="255" t="str">
        <f>IF(AND(A100&lt;&gt;"",ISNUMBER(A100)),VLOOKUP(A100,Studies!A:BR,4,FALSE),"")</f>
        <v>Subject 10 (600 mg MD)</v>
      </c>
      <c r="E100" s="255" t="str">
        <f>IF(AND(A100&lt;&gt;"",ISNUMBER(A100)),VLOOKUP(A100,Studies!A:BR,5,FALSE),"")</f>
        <v>Rifampicin</v>
      </c>
      <c r="F100" s="256"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54" t="str">
        <f>IF(AND(A101&lt;&gt;"",ISNUMBER(A101)),VLOOKUP(A101,Studies!A:BR,2,FALSE),"")</f>
        <v>Acocella 1977</v>
      </c>
      <c r="C101" s="255" t="str">
        <f>IF(AND(A101&lt;&gt;"",ISNUMBER(A101)),VLOOKUP(A101,Studies!A:BR,3,FALSE),"")</f>
        <v>https://www.ncbi.nlm.nih.gov/pubmed/578447</v>
      </c>
      <c r="D101" s="255" t="str">
        <f>IF(AND(A101&lt;&gt;"",ISNUMBER(A101)),VLOOKUP(A101,Studies!A:BR,4,FALSE),"")</f>
        <v>Subject 10 (600 mg MD)</v>
      </c>
      <c r="E101" s="255" t="str">
        <f>IF(AND(A101&lt;&gt;"",ISNUMBER(A101)),VLOOKUP(A101,Studies!A:BR,5,FALSE),"")</f>
        <v>Rifampicin</v>
      </c>
      <c r="F101" s="256"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54" t="str">
        <f>IF(AND(A102&lt;&gt;"",ISNUMBER(A102)),VLOOKUP(A102,Studies!A:BR,2,FALSE),"")</f>
        <v>Acocella 1977</v>
      </c>
      <c r="C102" s="255" t="str">
        <f>IF(AND(A102&lt;&gt;"",ISNUMBER(A102)),VLOOKUP(A102,Studies!A:BR,3,FALSE),"")</f>
        <v>https://www.ncbi.nlm.nih.gov/pubmed/578447</v>
      </c>
      <c r="D102" s="255" t="str">
        <f>IF(AND(A102&lt;&gt;"",ISNUMBER(A102)),VLOOKUP(A102,Studies!A:BR,4,FALSE),"")</f>
        <v>Subject 10 (600 mg MD)</v>
      </c>
      <c r="E102" s="255" t="str">
        <f>IF(AND(A102&lt;&gt;"",ISNUMBER(A102)),VLOOKUP(A102,Studies!A:BR,5,FALSE),"")</f>
        <v>Rifampicin</v>
      </c>
      <c r="F102" s="256"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54" t="str">
        <f>IF(AND(A103&lt;&gt;"",ISNUMBER(A103)),VLOOKUP(A103,Studies!A:BR,2,FALSE),"")</f>
        <v>Acocella 1977</v>
      </c>
      <c r="C103" s="255" t="str">
        <f>IF(AND(A103&lt;&gt;"",ISNUMBER(A103)),VLOOKUP(A103,Studies!A:BR,3,FALSE),"")</f>
        <v>https://www.ncbi.nlm.nih.gov/pubmed/578447</v>
      </c>
      <c r="D103" s="255" t="str">
        <f>IF(AND(A103&lt;&gt;"",ISNUMBER(A103)),VLOOKUP(A103,Studies!A:BR,4,FALSE),"")</f>
        <v>Subject 10 (600 mg MD)</v>
      </c>
      <c r="E103" s="255" t="str">
        <f>IF(AND(A103&lt;&gt;"",ISNUMBER(A103)),VLOOKUP(A103,Studies!A:BR,5,FALSE),"")</f>
        <v>Rifampicin</v>
      </c>
      <c r="F103" s="256"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54" t="str">
        <f>IF(AND(A104&lt;&gt;"",ISNUMBER(A104)),VLOOKUP(A104,Studies!A:BR,2,FALSE),"")</f>
        <v>Acocella 1977</v>
      </c>
      <c r="C104" s="255" t="str">
        <f>IF(AND(A104&lt;&gt;"",ISNUMBER(A104)),VLOOKUP(A104,Studies!A:BR,3,FALSE),"")</f>
        <v>https://www.ncbi.nlm.nih.gov/pubmed/578447</v>
      </c>
      <c r="D104" s="255" t="str">
        <f>IF(AND(A104&lt;&gt;"",ISNUMBER(A104)),VLOOKUP(A104,Studies!A:BR,4,FALSE),"")</f>
        <v>Subject 10 (600 mg MD)</v>
      </c>
      <c r="E104" s="255" t="str">
        <f>IF(AND(A104&lt;&gt;"",ISNUMBER(A104)),VLOOKUP(A104,Studies!A:BR,5,FALSE),"")</f>
        <v>Rifampicin</v>
      </c>
      <c r="F104" s="256"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54" t="str">
        <f>IF(AND(A105&lt;&gt;"",ISNUMBER(A105)),VLOOKUP(A105,Studies!A:BR,2,FALSE),"")</f>
        <v>Acocella 1977</v>
      </c>
      <c r="C105" s="255" t="str">
        <f>IF(AND(A105&lt;&gt;"",ISNUMBER(A105)),VLOOKUP(A105,Studies!A:BR,3,FALSE),"")</f>
        <v>https://www.ncbi.nlm.nih.gov/pubmed/578447</v>
      </c>
      <c r="D105" s="255" t="str">
        <f>IF(AND(A105&lt;&gt;"",ISNUMBER(A105)),VLOOKUP(A105,Studies!A:BR,4,FALSE),"")</f>
        <v>Subject 10 (600 mg MD)</v>
      </c>
      <c r="E105" s="255" t="str">
        <f>IF(AND(A105&lt;&gt;"",ISNUMBER(A105)),VLOOKUP(A105,Studies!A:BR,5,FALSE),"")</f>
        <v>Rifampicin</v>
      </c>
      <c r="F105" s="256"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54" t="str">
        <f>IF(AND(A106&lt;&gt;"",ISNUMBER(A106)),VLOOKUP(A106,Studies!A:BR,2,FALSE),"")</f>
        <v>Acocella 1977</v>
      </c>
      <c r="C106" s="255" t="str">
        <f>IF(AND(A106&lt;&gt;"",ISNUMBER(A106)),VLOOKUP(A106,Studies!A:BR,3,FALSE),"")</f>
        <v>https://www.ncbi.nlm.nih.gov/pubmed/578447</v>
      </c>
      <c r="D106" s="255" t="str">
        <f>IF(AND(A106&lt;&gt;"",ISNUMBER(A106)),VLOOKUP(A106,Studies!A:BR,4,FALSE),"")</f>
        <v>Subject 10 (600 mg MD)</v>
      </c>
      <c r="E106" s="255" t="str">
        <f>IF(AND(A106&lt;&gt;"",ISNUMBER(A106)),VLOOKUP(A106,Studies!A:BR,5,FALSE),"")</f>
        <v>Rifampicin</v>
      </c>
      <c r="F106" s="256"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54" t="str">
        <f>IF(AND(A107&lt;&gt;"",ISNUMBER(A107)),VLOOKUP(A107,Studies!A:BR,2,FALSE),"")</f>
        <v>Acocella 1977</v>
      </c>
      <c r="C107" s="255" t="str">
        <f>IF(AND(A107&lt;&gt;"",ISNUMBER(A107)),VLOOKUP(A107,Studies!A:BR,3,FALSE),"")</f>
        <v>https://www.ncbi.nlm.nih.gov/pubmed/578447</v>
      </c>
      <c r="D107" s="255" t="str">
        <f>IF(AND(A107&lt;&gt;"",ISNUMBER(A107)),VLOOKUP(A107,Studies!A:BR,4,FALSE),"")</f>
        <v>Subject 10 (600 mg MD)</v>
      </c>
      <c r="E107" s="255" t="str">
        <f>IF(AND(A107&lt;&gt;"",ISNUMBER(A107)),VLOOKUP(A107,Studies!A:BR,5,FALSE),"")</f>
        <v>Rifampicin</v>
      </c>
      <c r="F107" s="256"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54" t="str">
        <f>IF(AND(A108&lt;&gt;"",ISNUMBER(A108)),VLOOKUP(A108,Studies!A:BR,2,FALSE),"")</f>
        <v>Acocella 1977</v>
      </c>
      <c r="C108" s="255" t="str">
        <f>IF(AND(A108&lt;&gt;"",ISNUMBER(A108)),VLOOKUP(A108,Studies!A:BR,3,FALSE),"")</f>
        <v>https://www.ncbi.nlm.nih.gov/pubmed/578447</v>
      </c>
      <c r="D108" s="255" t="str">
        <f>IF(AND(A108&lt;&gt;"",ISNUMBER(A108)),VLOOKUP(A108,Studies!A:BR,4,FALSE),"")</f>
        <v>Subject 10 (600 mg MD)</v>
      </c>
      <c r="E108" s="255" t="str">
        <f>IF(AND(A108&lt;&gt;"",ISNUMBER(A108)),VLOOKUP(A108,Studies!A:BR,5,FALSE),"")</f>
        <v>Rifampicin</v>
      </c>
      <c r="F108" s="256"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54" t="str">
        <f>IF(AND(A109&lt;&gt;"",ISNUMBER(A109)),VLOOKUP(A109,Studies!A:BR,2,FALSE),"")</f>
        <v>Acocella 1977</v>
      </c>
      <c r="C109" s="255" t="str">
        <f>IF(AND(A109&lt;&gt;"",ISNUMBER(A109)),VLOOKUP(A109,Studies!A:BR,3,FALSE),"")</f>
        <v>https://www.ncbi.nlm.nih.gov/pubmed/578447</v>
      </c>
      <c r="D109" s="255" t="str">
        <f>IF(AND(A109&lt;&gt;"",ISNUMBER(A109)),VLOOKUP(A109,Studies!A:BR,4,FALSE),"")</f>
        <v>Subject 10 (600 mg MD)</v>
      </c>
      <c r="E109" s="255" t="str">
        <f>IF(AND(A109&lt;&gt;"",ISNUMBER(A109)),VLOOKUP(A109,Studies!A:BR,5,FALSE),"")</f>
        <v>Rifampicin</v>
      </c>
      <c r="F109" s="256"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54" t="str">
        <f>IF(AND(A110&lt;&gt;"",ISNUMBER(A110)),VLOOKUP(A110,Studies!A:BR,2,FALSE),"")</f>
        <v>Acocella 1977</v>
      </c>
      <c r="C110" s="255" t="str">
        <f>IF(AND(A110&lt;&gt;"",ISNUMBER(A110)),VLOOKUP(A110,Studies!A:BR,3,FALSE),"")</f>
        <v>https://www.ncbi.nlm.nih.gov/pubmed/578447</v>
      </c>
      <c r="D110" s="255" t="str">
        <f>IF(AND(A110&lt;&gt;"",ISNUMBER(A110)),VLOOKUP(A110,Studies!A:BR,4,FALSE),"")</f>
        <v>Subject 10 (600 mg MD)</v>
      </c>
      <c r="E110" s="255" t="str">
        <f>IF(AND(A110&lt;&gt;"",ISNUMBER(A110)),VLOOKUP(A110,Studies!A:BR,5,FALSE),"")</f>
        <v>Rifampicin</v>
      </c>
      <c r="F110" s="256"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54" t="str">
        <f>IF(AND(A111&lt;&gt;"",ISNUMBER(A111)),VLOOKUP(A111,Studies!A:BR,2,FALSE),"")</f>
        <v>Acocella 1977</v>
      </c>
      <c r="C111" s="255" t="str">
        <f>IF(AND(A111&lt;&gt;"",ISNUMBER(A111)),VLOOKUP(A111,Studies!A:BR,3,FALSE),"")</f>
        <v>https://www.ncbi.nlm.nih.gov/pubmed/578447</v>
      </c>
      <c r="D111" s="255" t="str">
        <f>IF(AND(A111&lt;&gt;"",ISNUMBER(A111)),VLOOKUP(A111,Studies!A:BR,4,FALSE),"")</f>
        <v>Subject 10 (600 mg MD)</v>
      </c>
      <c r="E111" s="255" t="str">
        <f>IF(AND(A111&lt;&gt;"",ISNUMBER(A111)),VLOOKUP(A111,Studies!A:BR,5,FALSE),"")</f>
        <v>Rifampicin</v>
      </c>
      <c r="F111" s="256"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54" t="str">
        <f>IF(AND(A112&lt;&gt;"",ISNUMBER(A112)),VLOOKUP(A112,Studies!A:BR,2,FALSE),"")</f>
        <v>Acocella 1977</v>
      </c>
      <c r="C112" s="255" t="str">
        <f>IF(AND(A112&lt;&gt;"",ISNUMBER(A112)),VLOOKUP(A112,Studies!A:BR,3,FALSE),"")</f>
        <v>https://www.ncbi.nlm.nih.gov/pubmed/578447</v>
      </c>
      <c r="D112" s="255" t="str">
        <f>IF(AND(A112&lt;&gt;"",ISNUMBER(A112)),VLOOKUP(A112,Studies!A:BR,4,FALSE),"")</f>
        <v>Subject 10 (600 mg MD)</v>
      </c>
      <c r="E112" s="255" t="str">
        <f>IF(AND(A112&lt;&gt;"",ISNUMBER(A112)),VLOOKUP(A112,Studies!A:BR,5,FALSE),"")</f>
        <v>Rifampicin</v>
      </c>
      <c r="F112" s="256"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54" t="str">
        <f>IF(AND(A113&lt;&gt;"",ISNUMBER(A113)),VLOOKUP(A113,Studies!A:BR,2,FALSE),"")</f>
        <v>Acocella 1977</v>
      </c>
      <c r="C113" s="255" t="str">
        <f>IF(AND(A113&lt;&gt;"",ISNUMBER(A113)),VLOOKUP(A113,Studies!A:BR,3,FALSE),"")</f>
        <v>https://www.ncbi.nlm.nih.gov/pubmed/578447</v>
      </c>
      <c r="D113" s="255" t="str">
        <f>IF(AND(A113&lt;&gt;"",ISNUMBER(A113)),VLOOKUP(A113,Studies!A:BR,4,FALSE),"")</f>
        <v>Subject 11 (600 mg MD)</v>
      </c>
      <c r="E113" s="255" t="str">
        <f>IF(AND(A113&lt;&gt;"",ISNUMBER(A113)),VLOOKUP(A113,Studies!A:BR,5,FALSE),"")</f>
        <v>Rifampicin</v>
      </c>
      <c r="F113" s="256"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54" t="str">
        <f>IF(AND(A114&lt;&gt;"",ISNUMBER(A114)),VLOOKUP(A114,Studies!A:BR,2,FALSE),"")</f>
        <v>Acocella 1977</v>
      </c>
      <c r="C114" s="255" t="str">
        <f>IF(AND(A114&lt;&gt;"",ISNUMBER(A114)),VLOOKUP(A114,Studies!A:BR,3,FALSE),"")</f>
        <v>https://www.ncbi.nlm.nih.gov/pubmed/578447</v>
      </c>
      <c r="D114" s="255" t="str">
        <f>IF(AND(A114&lt;&gt;"",ISNUMBER(A114)),VLOOKUP(A114,Studies!A:BR,4,FALSE),"")</f>
        <v>Subject 11 (600 mg MD)</v>
      </c>
      <c r="E114" s="255" t="str">
        <f>IF(AND(A114&lt;&gt;"",ISNUMBER(A114)),VLOOKUP(A114,Studies!A:BR,5,FALSE),"")</f>
        <v>Rifampicin</v>
      </c>
      <c r="F114" s="256"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54" t="str">
        <f>IF(AND(A115&lt;&gt;"",ISNUMBER(A115)),VLOOKUP(A115,Studies!A:BR,2,FALSE),"")</f>
        <v>Acocella 1977</v>
      </c>
      <c r="C115" s="255" t="str">
        <f>IF(AND(A115&lt;&gt;"",ISNUMBER(A115)),VLOOKUP(A115,Studies!A:BR,3,FALSE),"")</f>
        <v>https://www.ncbi.nlm.nih.gov/pubmed/578447</v>
      </c>
      <c r="D115" s="255" t="str">
        <f>IF(AND(A115&lt;&gt;"",ISNUMBER(A115)),VLOOKUP(A115,Studies!A:BR,4,FALSE),"")</f>
        <v>Subject 11 (600 mg MD)</v>
      </c>
      <c r="E115" s="255" t="str">
        <f>IF(AND(A115&lt;&gt;"",ISNUMBER(A115)),VLOOKUP(A115,Studies!A:BR,5,FALSE),"")</f>
        <v>Rifampicin</v>
      </c>
      <c r="F115" s="256"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54" t="str">
        <f>IF(AND(A116&lt;&gt;"",ISNUMBER(A116)),VLOOKUP(A116,Studies!A:BR,2,FALSE),"")</f>
        <v>Acocella 1977</v>
      </c>
      <c r="C116" s="255" t="str">
        <f>IF(AND(A116&lt;&gt;"",ISNUMBER(A116)),VLOOKUP(A116,Studies!A:BR,3,FALSE),"")</f>
        <v>https://www.ncbi.nlm.nih.gov/pubmed/578447</v>
      </c>
      <c r="D116" s="255" t="str">
        <f>IF(AND(A116&lt;&gt;"",ISNUMBER(A116)),VLOOKUP(A116,Studies!A:BR,4,FALSE),"")</f>
        <v>Subject 11 (600 mg MD)</v>
      </c>
      <c r="E116" s="255" t="str">
        <f>IF(AND(A116&lt;&gt;"",ISNUMBER(A116)),VLOOKUP(A116,Studies!A:BR,5,FALSE),"")</f>
        <v>Rifampicin</v>
      </c>
      <c r="F116" s="256"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54" t="str">
        <f>IF(AND(A117&lt;&gt;"",ISNUMBER(A117)),VLOOKUP(A117,Studies!A:BR,2,FALSE),"")</f>
        <v>Acocella 1977</v>
      </c>
      <c r="C117" s="255" t="str">
        <f>IF(AND(A117&lt;&gt;"",ISNUMBER(A117)),VLOOKUP(A117,Studies!A:BR,3,FALSE),"")</f>
        <v>https://www.ncbi.nlm.nih.gov/pubmed/578447</v>
      </c>
      <c r="D117" s="255" t="str">
        <f>IF(AND(A117&lt;&gt;"",ISNUMBER(A117)),VLOOKUP(A117,Studies!A:BR,4,FALSE),"")</f>
        <v>Subject 11 (600 mg MD)</v>
      </c>
      <c r="E117" s="255" t="str">
        <f>IF(AND(A117&lt;&gt;"",ISNUMBER(A117)),VLOOKUP(A117,Studies!A:BR,5,FALSE),"")</f>
        <v>Rifampicin</v>
      </c>
      <c r="F117" s="256"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54" t="str">
        <f>IF(AND(A118&lt;&gt;"",ISNUMBER(A118)),VLOOKUP(A118,Studies!A:BR,2,FALSE),"")</f>
        <v>Acocella 1977</v>
      </c>
      <c r="C118" s="255" t="str">
        <f>IF(AND(A118&lt;&gt;"",ISNUMBER(A118)),VLOOKUP(A118,Studies!A:BR,3,FALSE),"")</f>
        <v>https://www.ncbi.nlm.nih.gov/pubmed/578447</v>
      </c>
      <c r="D118" s="255" t="str">
        <f>IF(AND(A118&lt;&gt;"",ISNUMBER(A118)),VLOOKUP(A118,Studies!A:BR,4,FALSE),"")</f>
        <v>Subject 11 (600 mg MD)</v>
      </c>
      <c r="E118" s="255" t="str">
        <f>IF(AND(A118&lt;&gt;"",ISNUMBER(A118)),VLOOKUP(A118,Studies!A:BR,5,FALSE),"")</f>
        <v>Rifampicin</v>
      </c>
      <c r="F118" s="256"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54" t="str">
        <f>IF(AND(A119&lt;&gt;"",ISNUMBER(A119)),VLOOKUP(A119,Studies!A:BR,2,FALSE),"")</f>
        <v>Acocella 1977</v>
      </c>
      <c r="C119" s="255" t="str">
        <f>IF(AND(A119&lt;&gt;"",ISNUMBER(A119)),VLOOKUP(A119,Studies!A:BR,3,FALSE),"")</f>
        <v>https://www.ncbi.nlm.nih.gov/pubmed/578447</v>
      </c>
      <c r="D119" s="255" t="str">
        <f>IF(AND(A119&lt;&gt;"",ISNUMBER(A119)),VLOOKUP(A119,Studies!A:BR,4,FALSE),"")</f>
        <v>Subject 11 (600 mg MD)</v>
      </c>
      <c r="E119" s="255" t="str">
        <f>IF(AND(A119&lt;&gt;"",ISNUMBER(A119)),VLOOKUP(A119,Studies!A:BR,5,FALSE),"")</f>
        <v>Rifampicin</v>
      </c>
      <c r="F119" s="256"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54" t="str">
        <f>IF(AND(A120&lt;&gt;"",ISNUMBER(A120)),VLOOKUP(A120,Studies!A:BR,2,FALSE),"")</f>
        <v>Acocella 1977</v>
      </c>
      <c r="C120" s="255" t="str">
        <f>IF(AND(A120&lt;&gt;"",ISNUMBER(A120)),VLOOKUP(A120,Studies!A:BR,3,FALSE),"")</f>
        <v>https://www.ncbi.nlm.nih.gov/pubmed/578447</v>
      </c>
      <c r="D120" s="255" t="str">
        <f>IF(AND(A120&lt;&gt;"",ISNUMBER(A120)),VLOOKUP(A120,Studies!A:BR,4,FALSE),"")</f>
        <v>Subject 11 (600 mg MD)</v>
      </c>
      <c r="E120" s="255" t="str">
        <f>IF(AND(A120&lt;&gt;"",ISNUMBER(A120)),VLOOKUP(A120,Studies!A:BR,5,FALSE),"")</f>
        <v>Rifampicin</v>
      </c>
      <c r="F120" s="256"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54" t="str">
        <f>IF(AND(A121&lt;&gt;"",ISNUMBER(A121)),VLOOKUP(A121,Studies!A:BR,2,FALSE),"")</f>
        <v>Acocella 1977</v>
      </c>
      <c r="C121" s="255" t="str">
        <f>IF(AND(A121&lt;&gt;"",ISNUMBER(A121)),VLOOKUP(A121,Studies!A:BR,3,FALSE),"")</f>
        <v>https://www.ncbi.nlm.nih.gov/pubmed/578447</v>
      </c>
      <c r="D121" s="255" t="str">
        <f>IF(AND(A121&lt;&gt;"",ISNUMBER(A121)),VLOOKUP(A121,Studies!A:BR,4,FALSE),"")</f>
        <v>Subject 11 (600 mg MD)</v>
      </c>
      <c r="E121" s="255" t="str">
        <f>IF(AND(A121&lt;&gt;"",ISNUMBER(A121)),VLOOKUP(A121,Studies!A:BR,5,FALSE),"")</f>
        <v>Rifampicin</v>
      </c>
      <c r="F121" s="256"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54" t="str">
        <f>IF(AND(A122&lt;&gt;"",ISNUMBER(A122)),VLOOKUP(A122,Studies!A:BR,2,FALSE),"")</f>
        <v>Acocella 1977</v>
      </c>
      <c r="C122" s="255" t="str">
        <f>IF(AND(A122&lt;&gt;"",ISNUMBER(A122)),VLOOKUP(A122,Studies!A:BR,3,FALSE),"")</f>
        <v>https://www.ncbi.nlm.nih.gov/pubmed/578447</v>
      </c>
      <c r="D122" s="255" t="str">
        <f>IF(AND(A122&lt;&gt;"",ISNUMBER(A122)),VLOOKUP(A122,Studies!A:BR,4,FALSE),"")</f>
        <v>Subject 11 (600 mg MD)</v>
      </c>
      <c r="E122" s="255" t="str">
        <f>IF(AND(A122&lt;&gt;"",ISNUMBER(A122)),VLOOKUP(A122,Studies!A:BR,5,FALSE),"")</f>
        <v>Rifampicin</v>
      </c>
      <c r="F122" s="256"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54" t="str">
        <f>IF(AND(A123&lt;&gt;"",ISNUMBER(A123)),VLOOKUP(A123,Studies!A:BR,2,FALSE),"")</f>
        <v>Acocella 1977</v>
      </c>
      <c r="C123" s="255" t="str">
        <f>IF(AND(A123&lt;&gt;"",ISNUMBER(A123)),VLOOKUP(A123,Studies!A:BR,3,FALSE),"")</f>
        <v>https://www.ncbi.nlm.nih.gov/pubmed/578447</v>
      </c>
      <c r="D123" s="255" t="str">
        <f>IF(AND(A123&lt;&gt;"",ISNUMBER(A123)),VLOOKUP(A123,Studies!A:BR,4,FALSE),"")</f>
        <v>Subject 11 (600 mg MD)</v>
      </c>
      <c r="E123" s="255" t="str">
        <f>IF(AND(A123&lt;&gt;"",ISNUMBER(A123)),VLOOKUP(A123,Studies!A:BR,5,FALSE),"")</f>
        <v>Rifampicin</v>
      </c>
      <c r="F123" s="256"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54" t="str">
        <f>IF(AND(A124&lt;&gt;"",ISNUMBER(A124)),VLOOKUP(A124,Studies!A:BR,2,FALSE),"")</f>
        <v>Acocella 1977</v>
      </c>
      <c r="C124" s="255" t="str">
        <f>IF(AND(A124&lt;&gt;"",ISNUMBER(A124)),VLOOKUP(A124,Studies!A:BR,3,FALSE),"")</f>
        <v>https://www.ncbi.nlm.nih.gov/pubmed/578447</v>
      </c>
      <c r="D124" s="255" t="str">
        <f>IF(AND(A124&lt;&gt;"",ISNUMBER(A124)),VLOOKUP(A124,Studies!A:BR,4,FALSE),"")</f>
        <v>Subject 11 (600 mg MD)</v>
      </c>
      <c r="E124" s="255" t="str">
        <f>IF(AND(A124&lt;&gt;"",ISNUMBER(A124)),VLOOKUP(A124,Studies!A:BR,5,FALSE),"")</f>
        <v>Rifampicin</v>
      </c>
      <c r="F124" s="256"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54" t="str">
        <f>IF(AND(A125&lt;&gt;"",ISNUMBER(A125)),VLOOKUP(A125,Studies!A:BR,2,FALSE),"")</f>
        <v>Acocella 1977</v>
      </c>
      <c r="C125" s="255" t="str">
        <f>IF(AND(A125&lt;&gt;"",ISNUMBER(A125)),VLOOKUP(A125,Studies!A:BR,3,FALSE),"")</f>
        <v>https://www.ncbi.nlm.nih.gov/pubmed/578447</v>
      </c>
      <c r="D125" s="255" t="str">
        <f>IF(AND(A125&lt;&gt;"",ISNUMBER(A125)),VLOOKUP(A125,Studies!A:BR,4,FALSE),"")</f>
        <v>Subject 11 (600 mg MD)</v>
      </c>
      <c r="E125" s="255" t="str">
        <f>IF(AND(A125&lt;&gt;"",ISNUMBER(A125)),VLOOKUP(A125,Studies!A:BR,5,FALSE),"")</f>
        <v>Rifampicin</v>
      </c>
      <c r="F125" s="256"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54" t="str">
        <f>IF(AND(A126&lt;&gt;"",ISNUMBER(A126)),VLOOKUP(A126,Studies!A:BR,2,FALSE),"")</f>
        <v>Acocella 1977</v>
      </c>
      <c r="C126" s="255" t="str">
        <f>IF(AND(A126&lt;&gt;"",ISNUMBER(A126)),VLOOKUP(A126,Studies!A:BR,3,FALSE),"")</f>
        <v>https://www.ncbi.nlm.nih.gov/pubmed/578447</v>
      </c>
      <c r="D126" s="255" t="str">
        <f>IF(AND(A126&lt;&gt;"",ISNUMBER(A126)),VLOOKUP(A126,Studies!A:BR,4,FALSE),"")</f>
        <v>Subject 11 (600 mg MD)</v>
      </c>
      <c r="E126" s="255" t="str">
        <f>IF(AND(A126&lt;&gt;"",ISNUMBER(A126)),VLOOKUP(A126,Studies!A:BR,5,FALSE),"")</f>
        <v>Rifampicin</v>
      </c>
      <c r="F126" s="256"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54" t="str">
        <f>IF(AND(A127&lt;&gt;"",ISNUMBER(A127)),VLOOKUP(A127,Studies!A:BR,2,FALSE),"")</f>
        <v>Acocella 1977</v>
      </c>
      <c r="C127" s="255" t="str">
        <f>IF(AND(A127&lt;&gt;"",ISNUMBER(A127)),VLOOKUP(A127,Studies!A:BR,3,FALSE),"")</f>
        <v>https://www.ncbi.nlm.nih.gov/pubmed/578447</v>
      </c>
      <c r="D127" s="255" t="str">
        <f>IF(AND(A127&lt;&gt;"",ISNUMBER(A127)),VLOOKUP(A127,Studies!A:BR,4,FALSE),"")</f>
        <v>Subject 11 (600 mg MD)</v>
      </c>
      <c r="E127" s="255" t="str">
        <f>IF(AND(A127&lt;&gt;"",ISNUMBER(A127)),VLOOKUP(A127,Studies!A:BR,5,FALSE),"")</f>
        <v>Rifampicin</v>
      </c>
      <c r="F127" s="256"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54" t="str">
        <f>IF(AND(A128&lt;&gt;"",ISNUMBER(A128)),VLOOKUP(A128,Studies!A:BR,2,FALSE),"")</f>
        <v>Acocella 1977</v>
      </c>
      <c r="C128" s="255" t="str">
        <f>IF(AND(A128&lt;&gt;"",ISNUMBER(A128)),VLOOKUP(A128,Studies!A:BR,3,FALSE),"")</f>
        <v>https://www.ncbi.nlm.nih.gov/pubmed/578447</v>
      </c>
      <c r="D128" s="255" t="str">
        <f>IF(AND(A128&lt;&gt;"",ISNUMBER(A128)),VLOOKUP(A128,Studies!A:BR,4,FALSE),"")</f>
        <v>Subject 11 (600 mg MD)</v>
      </c>
      <c r="E128" s="255" t="str">
        <f>IF(AND(A128&lt;&gt;"",ISNUMBER(A128)),VLOOKUP(A128,Studies!A:BR,5,FALSE),"")</f>
        <v>Rifampicin</v>
      </c>
      <c r="F128" s="256"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54" t="str">
        <f>IF(AND(A129&lt;&gt;"",ISNUMBER(A129)),VLOOKUP(A129,Studies!A:BR,2,FALSE),"")</f>
        <v>Acocella 1977</v>
      </c>
      <c r="C129" s="255" t="str">
        <f>IF(AND(A129&lt;&gt;"",ISNUMBER(A129)),VLOOKUP(A129,Studies!A:BR,3,FALSE),"")</f>
        <v>https://www.ncbi.nlm.nih.gov/pubmed/578447</v>
      </c>
      <c r="D129" s="255" t="str">
        <f>IF(AND(A129&lt;&gt;"",ISNUMBER(A129)),VLOOKUP(A129,Studies!A:BR,4,FALSE),"")</f>
        <v>Subject 11 (600 mg MD)</v>
      </c>
      <c r="E129" s="255" t="str">
        <f>IF(AND(A129&lt;&gt;"",ISNUMBER(A129)),VLOOKUP(A129,Studies!A:BR,5,FALSE),"")</f>
        <v>Rifampicin</v>
      </c>
      <c r="F129" s="256"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54" t="str">
        <f>IF(AND(A130&lt;&gt;"",ISNUMBER(A130)),VLOOKUP(A130,Studies!A:BR,2,FALSE),"")</f>
        <v>Acocella 1977</v>
      </c>
      <c r="C130" s="255" t="str">
        <f>IF(AND(A130&lt;&gt;"",ISNUMBER(A130)),VLOOKUP(A130,Studies!A:BR,3,FALSE),"")</f>
        <v>https://www.ncbi.nlm.nih.gov/pubmed/578447</v>
      </c>
      <c r="D130" s="255" t="str">
        <f>IF(AND(A130&lt;&gt;"",ISNUMBER(A130)),VLOOKUP(A130,Studies!A:BR,4,FALSE),"")</f>
        <v>Subject 11 (600 mg MD)</v>
      </c>
      <c r="E130" s="255" t="str">
        <f>IF(AND(A130&lt;&gt;"",ISNUMBER(A130)),VLOOKUP(A130,Studies!A:BR,5,FALSE),"")</f>
        <v>Rifampicin</v>
      </c>
      <c r="F130" s="256"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54" t="str">
        <f>IF(AND(A131&lt;&gt;"",ISNUMBER(A131)),VLOOKUP(A131,Studies!A:BR,2,FALSE),"")</f>
        <v>Acocella 1977</v>
      </c>
      <c r="C131" s="255" t="str">
        <f>IF(AND(A131&lt;&gt;"",ISNUMBER(A131)),VLOOKUP(A131,Studies!A:BR,3,FALSE),"")</f>
        <v>https://www.ncbi.nlm.nih.gov/pubmed/578447</v>
      </c>
      <c r="D131" s="255" t="str">
        <f>IF(AND(A131&lt;&gt;"",ISNUMBER(A131)),VLOOKUP(A131,Studies!A:BR,4,FALSE),"")</f>
        <v>Subject 12 (600 mg MD)</v>
      </c>
      <c r="E131" s="255" t="str">
        <f>IF(AND(A131&lt;&gt;"",ISNUMBER(A131)),VLOOKUP(A131,Studies!A:BR,5,FALSE),"")</f>
        <v>Rifampicin</v>
      </c>
      <c r="F131" s="256"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54" t="str">
        <f>IF(AND(A132&lt;&gt;"",ISNUMBER(A132)),VLOOKUP(A132,Studies!A:BR,2,FALSE),"")</f>
        <v>Acocella 1977</v>
      </c>
      <c r="C132" s="255" t="str">
        <f>IF(AND(A132&lt;&gt;"",ISNUMBER(A132)),VLOOKUP(A132,Studies!A:BR,3,FALSE),"")</f>
        <v>https://www.ncbi.nlm.nih.gov/pubmed/578447</v>
      </c>
      <c r="D132" s="255" t="str">
        <f>IF(AND(A132&lt;&gt;"",ISNUMBER(A132)),VLOOKUP(A132,Studies!A:BR,4,FALSE),"")</f>
        <v>Subject 12 (600 mg MD)</v>
      </c>
      <c r="E132" s="255" t="str">
        <f>IF(AND(A132&lt;&gt;"",ISNUMBER(A132)),VLOOKUP(A132,Studies!A:BR,5,FALSE),"")</f>
        <v>Rifampicin</v>
      </c>
      <c r="F132" s="256"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54" t="str">
        <f>IF(AND(A133&lt;&gt;"",ISNUMBER(A133)),VLOOKUP(A133,Studies!A:BR,2,FALSE),"")</f>
        <v>Acocella 1977</v>
      </c>
      <c r="C133" s="255" t="str">
        <f>IF(AND(A133&lt;&gt;"",ISNUMBER(A133)),VLOOKUP(A133,Studies!A:BR,3,FALSE),"")</f>
        <v>https://www.ncbi.nlm.nih.gov/pubmed/578447</v>
      </c>
      <c r="D133" s="255" t="str">
        <f>IF(AND(A133&lt;&gt;"",ISNUMBER(A133)),VLOOKUP(A133,Studies!A:BR,4,FALSE),"")</f>
        <v>Subject 12 (600 mg MD)</v>
      </c>
      <c r="E133" s="255" t="str">
        <f>IF(AND(A133&lt;&gt;"",ISNUMBER(A133)),VLOOKUP(A133,Studies!A:BR,5,FALSE),"")</f>
        <v>Rifampicin</v>
      </c>
      <c r="F133" s="256"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54" t="str">
        <f>IF(AND(A134&lt;&gt;"",ISNUMBER(A134)),VLOOKUP(A134,Studies!A:BR,2,FALSE),"")</f>
        <v>Acocella 1977</v>
      </c>
      <c r="C134" s="255" t="str">
        <f>IF(AND(A134&lt;&gt;"",ISNUMBER(A134)),VLOOKUP(A134,Studies!A:BR,3,FALSE),"")</f>
        <v>https://www.ncbi.nlm.nih.gov/pubmed/578447</v>
      </c>
      <c r="D134" s="255" t="str">
        <f>IF(AND(A134&lt;&gt;"",ISNUMBER(A134)),VLOOKUP(A134,Studies!A:BR,4,FALSE),"")</f>
        <v>Subject 12 (600 mg MD)</v>
      </c>
      <c r="E134" s="255" t="str">
        <f>IF(AND(A134&lt;&gt;"",ISNUMBER(A134)),VLOOKUP(A134,Studies!A:BR,5,FALSE),"")</f>
        <v>Rifampicin</v>
      </c>
      <c r="F134" s="256"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54" t="str">
        <f>IF(AND(A135&lt;&gt;"",ISNUMBER(A135)),VLOOKUP(A135,Studies!A:BR,2,FALSE),"")</f>
        <v>Acocella 1977</v>
      </c>
      <c r="C135" s="255" t="str">
        <f>IF(AND(A135&lt;&gt;"",ISNUMBER(A135)),VLOOKUP(A135,Studies!A:BR,3,FALSE),"")</f>
        <v>https://www.ncbi.nlm.nih.gov/pubmed/578447</v>
      </c>
      <c r="D135" s="255" t="str">
        <f>IF(AND(A135&lt;&gt;"",ISNUMBER(A135)),VLOOKUP(A135,Studies!A:BR,4,FALSE),"")</f>
        <v>Subject 12 (600 mg MD)</v>
      </c>
      <c r="E135" s="255" t="str">
        <f>IF(AND(A135&lt;&gt;"",ISNUMBER(A135)),VLOOKUP(A135,Studies!A:BR,5,FALSE),"")</f>
        <v>Rifampicin</v>
      </c>
      <c r="F135" s="256"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54" t="str">
        <f>IF(AND(A136&lt;&gt;"",ISNUMBER(A136)),VLOOKUP(A136,Studies!A:BR,2,FALSE),"")</f>
        <v>Acocella 1977</v>
      </c>
      <c r="C136" s="255" t="str">
        <f>IF(AND(A136&lt;&gt;"",ISNUMBER(A136)),VLOOKUP(A136,Studies!A:BR,3,FALSE),"")</f>
        <v>https://www.ncbi.nlm.nih.gov/pubmed/578447</v>
      </c>
      <c r="D136" s="255" t="str">
        <f>IF(AND(A136&lt;&gt;"",ISNUMBER(A136)),VLOOKUP(A136,Studies!A:BR,4,FALSE),"")</f>
        <v>Subject 12 (600 mg MD)</v>
      </c>
      <c r="E136" s="255" t="str">
        <f>IF(AND(A136&lt;&gt;"",ISNUMBER(A136)),VLOOKUP(A136,Studies!A:BR,5,FALSE),"")</f>
        <v>Rifampicin</v>
      </c>
      <c r="F136" s="256"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54" t="str">
        <f>IF(AND(A137&lt;&gt;"",ISNUMBER(A137)),VLOOKUP(A137,Studies!A:BR,2,FALSE),"")</f>
        <v>Acocella 1977</v>
      </c>
      <c r="C137" s="255" t="str">
        <f>IF(AND(A137&lt;&gt;"",ISNUMBER(A137)),VLOOKUP(A137,Studies!A:BR,3,FALSE),"")</f>
        <v>https://www.ncbi.nlm.nih.gov/pubmed/578447</v>
      </c>
      <c r="D137" s="255" t="str">
        <f>IF(AND(A137&lt;&gt;"",ISNUMBER(A137)),VLOOKUP(A137,Studies!A:BR,4,FALSE),"")</f>
        <v>Subject 12 (600 mg MD)</v>
      </c>
      <c r="E137" s="255" t="str">
        <f>IF(AND(A137&lt;&gt;"",ISNUMBER(A137)),VLOOKUP(A137,Studies!A:BR,5,FALSE),"")</f>
        <v>Rifampicin</v>
      </c>
      <c r="F137" s="256"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54" t="str">
        <f>IF(AND(A138&lt;&gt;"",ISNUMBER(A138)),VLOOKUP(A138,Studies!A:BR,2,FALSE),"")</f>
        <v>Acocella 1977</v>
      </c>
      <c r="C138" s="255" t="str">
        <f>IF(AND(A138&lt;&gt;"",ISNUMBER(A138)),VLOOKUP(A138,Studies!A:BR,3,FALSE),"")</f>
        <v>https://www.ncbi.nlm.nih.gov/pubmed/578447</v>
      </c>
      <c r="D138" s="255" t="str">
        <f>IF(AND(A138&lt;&gt;"",ISNUMBER(A138)),VLOOKUP(A138,Studies!A:BR,4,FALSE),"")</f>
        <v>Subject 12 (600 mg MD)</v>
      </c>
      <c r="E138" s="255" t="str">
        <f>IF(AND(A138&lt;&gt;"",ISNUMBER(A138)),VLOOKUP(A138,Studies!A:BR,5,FALSE),"")</f>
        <v>Rifampicin</v>
      </c>
      <c r="F138" s="256"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54" t="str">
        <f>IF(AND(A139&lt;&gt;"",ISNUMBER(A139)),VLOOKUP(A139,Studies!A:BR,2,FALSE),"")</f>
        <v>Acocella 1977</v>
      </c>
      <c r="C139" s="255" t="str">
        <f>IF(AND(A139&lt;&gt;"",ISNUMBER(A139)),VLOOKUP(A139,Studies!A:BR,3,FALSE),"")</f>
        <v>https://www.ncbi.nlm.nih.gov/pubmed/578447</v>
      </c>
      <c r="D139" s="255" t="str">
        <f>IF(AND(A139&lt;&gt;"",ISNUMBER(A139)),VLOOKUP(A139,Studies!A:BR,4,FALSE),"")</f>
        <v>Subject 12 (600 mg MD)</v>
      </c>
      <c r="E139" s="255" t="str">
        <f>IF(AND(A139&lt;&gt;"",ISNUMBER(A139)),VLOOKUP(A139,Studies!A:BR,5,FALSE),"")</f>
        <v>Rifampicin</v>
      </c>
      <c r="F139" s="256"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54" t="str">
        <f>IF(AND(A140&lt;&gt;"",ISNUMBER(A140)),VLOOKUP(A140,Studies!A:BR,2,FALSE),"")</f>
        <v>Acocella 1977</v>
      </c>
      <c r="C140" s="255" t="str">
        <f>IF(AND(A140&lt;&gt;"",ISNUMBER(A140)),VLOOKUP(A140,Studies!A:BR,3,FALSE),"")</f>
        <v>https://www.ncbi.nlm.nih.gov/pubmed/578447</v>
      </c>
      <c r="D140" s="255" t="str">
        <f>IF(AND(A140&lt;&gt;"",ISNUMBER(A140)),VLOOKUP(A140,Studies!A:BR,4,FALSE),"")</f>
        <v>Subject 12 (600 mg MD)</v>
      </c>
      <c r="E140" s="255" t="str">
        <f>IF(AND(A140&lt;&gt;"",ISNUMBER(A140)),VLOOKUP(A140,Studies!A:BR,5,FALSE),"")</f>
        <v>Rifampicin</v>
      </c>
      <c r="F140" s="256"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54" t="str">
        <f>IF(AND(A141&lt;&gt;"",ISNUMBER(A141)),VLOOKUP(A141,Studies!A:BR,2,FALSE),"")</f>
        <v>Acocella 1977</v>
      </c>
      <c r="C141" s="255" t="str">
        <f>IF(AND(A141&lt;&gt;"",ISNUMBER(A141)),VLOOKUP(A141,Studies!A:BR,3,FALSE),"")</f>
        <v>https://www.ncbi.nlm.nih.gov/pubmed/578447</v>
      </c>
      <c r="D141" s="255" t="str">
        <f>IF(AND(A141&lt;&gt;"",ISNUMBER(A141)),VLOOKUP(A141,Studies!A:BR,4,FALSE),"")</f>
        <v>Subject 12 (600 mg MD)</v>
      </c>
      <c r="E141" s="255" t="str">
        <f>IF(AND(A141&lt;&gt;"",ISNUMBER(A141)),VLOOKUP(A141,Studies!A:BR,5,FALSE),"")</f>
        <v>Rifampicin</v>
      </c>
      <c r="F141" s="256"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54" t="str">
        <f>IF(AND(A142&lt;&gt;"",ISNUMBER(A142)),VLOOKUP(A142,Studies!A:BR,2,FALSE),"")</f>
        <v>Acocella 1977</v>
      </c>
      <c r="C142" s="255" t="str">
        <f>IF(AND(A142&lt;&gt;"",ISNUMBER(A142)),VLOOKUP(A142,Studies!A:BR,3,FALSE),"")</f>
        <v>https://www.ncbi.nlm.nih.gov/pubmed/578447</v>
      </c>
      <c r="D142" s="255" t="str">
        <f>IF(AND(A142&lt;&gt;"",ISNUMBER(A142)),VLOOKUP(A142,Studies!A:BR,4,FALSE),"")</f>
        <v>Subject 12 (600 mg MD)</v>
      </c>
      <c r="E142" s="255" t="str">
        <f>IF(AND(A142&lt;&gt;"",ISNUMBER(A142)),VLOOKUP(A142,Studies!A:BR,5,FALSE),"")</f>
        <v>Rifampicin</v>
      </c>
      <c r="F142" s="256"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54" t="str">
        <f>IF(AND(A143&lt;&gt;"",ISNUMBER(A143)),VLOOKUP(A143,Studies!A:BR,2,FALSE),"")</f>
        <v>Acocella 1977</v>
      </c>
      <c r="C143" s="255" t="str">
        <f>IF(AND(A143&lt;&gt;"",ISNUMBER(A143)),VLOOKUP(A143,Studies!A:BR,3,FALSE),"")</f>
        <v>https://www.ncbi.nlm.nih.gov/pubmed/578447</v>
      </c>
      <c r="D143" s="255" t="str">
        <f>IF(AND(A143&lt;&gt;"",ISNUMBER(A143)),VLOOKUP(A143,Studies!A:BR,4,FALSE),"")</f>
        <v>Subject 12 (600 mg MD)</v>
      </c>
      <c r="E143" s="255" t="str">
        <f>IF(AND(A143&lt;&gt;"",ISNUMBER(A143)),VLOOKUP(A143,Studies!A:BR,5,FALSE),"")</f>
        <v>Rifampicin</v>
      </c>
      <c r="F143" s="256"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54" t="str">
        <f>IF(AND(A144&lt;&gt;"",ISNUMBER(A144)),VLOOKUP(A144,Studies!A:BR,2,FALSE),"")</f>
        <v>Acocella 1977</v>
      </c>
      <c r="C144" s="255" t="str">
        <f>IF(AND(A144&lt;&gt;"",ISNUMBER(A144)),VLOOKUP(A144,Studies!A:BR,3,FALSE),"")</f>
        <v>https://www.ncbi.nlm.nih.gov/pubmed/578447</v>
      </c>
      <c r="D144" s="255" t="str">
        <f>IF(AND(A144&lt;&gt;"",ISNUMBER(A144)),VLOOKUP(A144,Studies!A:BR,4,FALSE),"")</f>
        <v>Subject 12 (600 mg MD)</v>
      </c>
      <c r="E144" s="255" t="str">
        <f>IF(AND(A144&lt;&gt;"",ISNUMBER(A144)),VLOOKUP(A144,Studies!A:BR,5,FALSE),"")</f>
        <v>Rifampicin</v>
      </c>
      <c r="F144" s="256"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54" t="str">
        <f>IF(AND(A145&lt;&gt;"",ISNUMBER(A145)),VLOOKUP(A145,Studies!A:BR,2,FALSE),"")</f>
        <v>Acocella 1977</v>
      </c>
      <c r="C145" s="255" t="str">
        <f>IF(AND(A145&lt;&gt;"",ISNUMBER(A145)),VLOOKUP(A145,Studies!A:BR,3,FALSE),"")</f>
        <v>https://www.ncbi.nlm.nih.gov/pubmed/578447</v>
      </c>
      <c r="D145" s="255" t="str">
        <f>IF(AND(A145&lt;&gt;"",ISNUMBER(A145)),VLOOKUP(A145,Studies!A:BR,4,FALSE),"")</f>
        <v>Subject 12 (600 mg MD)</v>
      </c>
      <c r="E145" s="255" t="str">
        <f>IF(AND(A145&lt;&gt;"",ISNUMBER(A145)),VLOOKUP(A145,Studies!A:BR,5,FALSE),"")</f>
        <v>Rifampicin</v>
      </c>
      <c r="F145" s="256"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54" t="str">
        <f>IF(AND(A146&lt;&gt;"",ISNUMBER(A146)),VLOOKUP(A146,Studies!A:BR,2,FALSE),"")</f>
        <v>Acocella 1977</v>
      </c>
      <c r="C146" s="255" t="str">
        <f>IF(AND(A146&lt;&gt;"",ISNUMBER(A146)),VLOOKUP(A146,Studies!A:BR,3,FALSE),"")</f>
        <v>https://www.ncbi.nlm.nih.gov/pubmed/578447</v>
      </c>
      <c r="D146" s="255" t="str">
        <f>IF(AND(A146&lt;&gt;"",ISNUMBER(A146)),VLOOKUP(A146,Studies!A:BR,4,FALSE),"")</f>
        <v>Subject 12 (600 mg MD)</v>
      </c>
      <c r="E146" s="255" t="str">
        <f>IF(AND(A146&lt;&gt;"",ISNUMBER(A146)),VLOOKUP(A146,Studies!A:BR,5,FALSE),"")</f>
        <v>Rifampicin</v>
      </c>
      <c r="F146" s="256"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54" t="str">
        <f>IF(AND(A147&lt;&gt;"",ISNUMBER(A147)),VLOOKUP(A147,Studies!A:BR,2,FALSE),"")</f>
        <v>Acocella 1977</v>
      </c>
      <c r="C147" s="255" t="str">
        <f>IF(AND(A147&lt;&gt;"",ISNUMBER(A147)),VLOOKUP(A147,Studies!A:BR,3,FALSE),"")</f>
        <v>https://www.ncbi.nlm.nih.gov/pubmed/578447</v>
      </c>
      <c r="D147" s="255" t="str">
        <f>IF(AND(A147&lt;&gt;"",ISNUMBER(A147)),VLOOKUP(A147,Studies!A:BR,4,FALSE),"")</f>
        <v>Subject 12 (600 mg MD)</v>
      </c>
      <c r="E147" s="255" t="str">
        <f>IF(AND(A147&lt;&gt;"",ISNUMBER(A147)),VLOOKUP(A147,Studies!A:BR,5,FALSE),"")</f>
        <v>Rifampicin</v>
      </c>
      <c r="F147" s="256"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54" t="str">
        <f>IF(AND(A148&lt;&gt;"",ISNUMBER(A148)),VLOOKUP(A148,Studies!A:BR,2,FALSE),"")</f>
        <v>Acocella 1977</v>
      </c>
      <c r="C148" s="255" t="str">
        <f>IF(AND(A148&lt;&gt;"",ISNUMBER(A148)),VLOOKUP(A148,Studies!A:BR,3,FALSE),"")</f>
        <v>https://www.ncbi.nlm.nih.gov/pubmed/578447</v>
      </c>
      <c r="D148" s="255" t="str">
        <f>IF(AND(A148&lt;&gt;"",ISNUMBER(A148)),VLOOKUP(A148,Studies!A:BR,4,FALSE),"")</f>
        <v>Subject 12 (600 mg MD)</v>
      </c>
      <c r="E148" s="255" t="str">
        <f>IF(AND(A148&lt;&gt;"",ISNUMBER(A148)),VLOOKUP(A148,Studies!A:BR,5,FALSE),"")</f>
        <v>Rifampicin</v>
      </c>
      <c r="F148" s="256"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54" t="str">
        <f>IF(AND(A149&lt;&gt;"",ISNUMBER(A149)),VLOOKUP(A149,Studies!A:BR,2,FALSE),"")</f>
        <v>Acocella 1977</v>
      </c>
      <c r="C149" s="255" t="str">
        <f>IF(AND(A149&lt;&gt;"",ISNUMBER(A149)),VLOOKUP(A149,Studies!A:BR,3,FALSE),"")</f>
        <v>https://www.ncbi.nlm.nih.gov/pubmed/578447</v>
      </c>
      <c r="D149" s="255" t="str">
        <f>IF(AND(A149&lt;&gt;"",ISNUMBER(A149)),VLOOKUP(A149,Studies!A:BR,4,FALSE),"")</f>
        <v>Subject 13 (600 mg MD)</v>
      </c>
      <c r="E149" s="255" t="str">
        <f>IF(AND(A149&lt;&gt;"",ISNUMBER(A149)),VLOOKUP(A149,Studies!A:BR,5,FALSE),"")</f>
        <v>Rifampicin</v>
      </c>
      <c r="F149" s="256"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54" t="str">
        <f>IF(AND(A150&lt;&gt;"",ISNUMBER(A150)),VLOOKUP(A150,Studies!A:BR,2,FALSE),"")</f>
        <v>Acocella 1977</v>
      </c>
      <c r="C150" s="255" t="str">
        <f>IF(AND(A150&lt;&gt;"",ISNUMBER(A150)),VLOOKUP(A150,Studies!A:BR,3,FALSE),"")</f>
        <v>https://www.ncbi.nlm.nih.gov/pubmed/578447</v>
      </c>
      <c r="D150" s="255" t="str">
        <f>IF(AND(A150&lt;&gt;"",ISNUMBER(A150)),VLOOKUP(A150,Studies!A:BR,4,FALSE),"")</f>
        <v>Subject 13 (600 mg MD)</v>
      </c>
      <c r="E150" s="255" t="str">
        <f>IF(AND(A150&lt;&gt;"",ISNUMBER(A150)),VLOOKUP(A150,Studies!A:BR,5,FALSE),"")</f>
        <v>Rifampicin</v>
      </c>
      <c r="F150" s="256"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54" t="str">
        <f>IF(AND(A151&lt;&gt;"",ISNUMBER(A151)),VLOOKUP(A151,Studies!A:BR,2,FALSE),"")</f>
        <v>Acocella 1977</v>
      </c>
      <c r="C151" s="255" t="str">
        <f>IF(AND(A151&lt;&gt;"",ISNUMBER(A151)),VLOOKUP(A151,Studies!A:BR,3,FALSE),"")</f>
        <v>https://www.ncbi.nlm.nih.gov/pubmed/578447</v>
      </c>
      <c r="D151" s="255" t="str">
        <f>IF(AND(A151&lt;&gt;"",ISNUMBER(A151)),VLOOKUP(A151,Studies!A:BR,4,FALSE),"")</f>
        <v>Subject 13 (600 mg MD)</v>
      </c>
      <c r="E151" s="255" t="str">
        <f>IF(AND(A151&lt;&gt;"",ISNUMBER(A151)),VLOOKUP(A151,Studies!A:BR,5,FALSE),"")</f>
        <v>Rifampicin</v>
      </c>
      <c r="F151" s="256"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54" t="str">
        <f>IF(AND(A152&lt;&gt;"",ISNUMBER(A152)),VLOOKUP(A152,Studies!A:BR,2,FALSE),"")</f>
        <v>Acocella 1977</v>
      </c>
      <c r="C152" s="255" t="str">
        <f>IF(AND(A152&lt;&gt;"",ISNUMBER(A152)),VLOOKUP(A152,Studies!A:BR,3,FALSE),"")</f>
        <v>https://www.ncbi.nlm.nih.gov/pubmed/578447</v>
      </c>
      <c r="D152" s="255" t="str">
        <f>IF(AND(A152&lt;&gt;"",ISNUMBER(A152)),VLOOKUP(A152,Studies!A:BR,4,FALSE),"")</f>
        <v>Subject 13 (600 mg MD)</v>
      </c>
      <c r="E152" s="255" t="str">
        <f>IF(AND(A152&lt;&gt;"",ISNUMBER(A152)),VLOOKUP(A152,Studies!A:BR,5,FALSE),"")</f>
        <v>Rifampicin</v>
      </c>
      <c r="F152" s="256"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54" t="str">
        <f>IF(AND(A153&lt;&gt;"",ISNUMBER(A153)),VLOOKUP(A153,Studies!A:BR,2,FALSE),"")</f>
        <v>Acocella 1977</v>
      </c>
      <c r="C153" s="255" t="str">
        <f>IF(AND(A153&lt;&gt;"",ISNUMBER(A153)),VLOOKUP(A153,Studies!A:BR,3,FALSE),"")</f>
        <v>https://www.ncbi.nlm.nih.gov/pubmed/578447</v>
      </c>
      <c r="D153" s="255" t="str">
        <f>IF(AND(A153&lt;&gt;"",ISNUMBER(A153)),VLOOKUP(A153,Studies!A:BR,4,FALSE),"")</f>
        <v>Subject 13 (600 mg MD)</v>
      </c>
      <c r="E153" s="255" t="str">
        <f>IF(AND(A153&lt;&gt;"",ISNUMBER(A153)),VLOOKUP(A153,Studies!A:BR,5,FALSE),"")</f>
        <v>Rifampicin</v>
      </c>
      <c r="F153" s="256"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54" t="str">
        <f>IF(AND(A154&lt;&gt;"",ISNUMBER(A154)),VLOOKUP(A154,Studies!A:BR,2,FALSE),"")</f>
        <v>Acocella 1977</v>
      </c>
      <c r="C154" s="255" t="str">
        <f>IF(AND(A154&lt;&gt;"",ISNUMBER(A154)),VLOOKUP(A154,Studies!A:BR,3,FALSE),"")</f>
        <v>https://www.ncbi.nlm.nih.gov/pubmed/578447</v>
      </c>
      <c r="D154" s="255" t="str">
        <f>IF(AND(A154&lt;&gt;"",ISNUMBER(A154)),VLOOKUP(A154,Studies!A:BR,4,FALSE),"")</f>
        <v>Subject 13 (600 mg MD)</v>
      </c>
      <c r="E154" s="255" t="str">
        <f>IF(AND(A154&lt;&gt;"",ISNUMBER(A154)),VLOOKUP(A154,Studies!A:BR,5,FALSE),"")</f>
        <v>Rifampicin</v>
      </c>
      <c r="F154" s="256"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54" t="str">
        <f>IF(AND(A155&lt;&gt;"",ISNUMBER(A155)),VLOOKUP(A155,Studies!A:BR,2,FALSE),"")</f>
        <v>Acocella 1977</v>
      </c>
      <c r="C155" s="255" t="str">
        <f>IF(AND(A155&lt;&gt;"",ISNUMBER(A155)),VLOOKUP(A155,Studies!A:BR,3,FALSE),"")</f>
        <v>https://www.ncbi.nlm.nih.gov/pubmed/578447</v>
      </c>
      <c r="D155" s="255" t="str">
        <f>IF(AND(A155&lt;&gt;"",ISNUMBER(A155)),VLOOKUP(A155,Studies!A:BR,4,FALSE),"")</f>
        <v>Subject 13 (600 mg MD)</v>
      </c>
      <c r="E155" s="255" t="str">
        <f>IF(AND(A155&lt;&gt;"",ISNUMBER(A155)),VLOOKUP(A155,Studies!A:BR,5,FALSE),"")</f>
        <v>Rifampicin</v>
      </c>
      <c r="F155" s="256"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54" t="str">
        <f>IF(AND(A156&lt;&gt;"",ISNUMBER(A156)),VLOOKUP(A156,Studies!A:BR,2,FALSE),"")</f>
        <v>Acocella 1977</v>
      </c>
      <c r="C156" s="255" t="str">
        <f>IF(AND(A156&lt;&gt;"",ISNUMBER(A156)),VLOOKUP(A156,Studies!A:BR,3,FALSE),"")</f>
        <v>https://www.ncbi.nlm.nih.gov/pubmed/578447</v>
      </c>
      <c r="D156" s="255" t="str">
        <f>IF(AND(A156&lt;&gt;"",ISNUMBER(A156)),VLOOKUP(A156,Studies!A:BR,4,FALSE),"")</f>
        <v>Subject 13 (600 mg MD)</v>
      </c>
      <c r="E156" s="255" t="str">
        <f>IF(AND(A156&lt;&gt;"",ISNUMBER(A156)),VLOOKUP(A156,Studies!A:BR,5,FALSE),"")</f>
        <v>Rifampicin</v>
      </c>
      <c r="F156" s="256"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54" t="str">
        <f>IF(AND(A157&lt;&gt;"",ISNUMBER(A157)),VLOOKUP(A157,Studies!A:BR,2,FALSE),"")</f>
        <v>Acocella 1977</v>
      </c>
      <c r="C157" s="255" t="str">
        <f>IF(AND(A157&lt;&gt;"",ISNUMBER(A157)),VLOOKUP(A157,Studies!A:BR,3,FALSE),"")</f>
        <v>https://www.ncbi.nlm.nih.gov/pubmed/578447</v>
      </c>
      <c r="D157" s="255" t="str">
        <f>IF(AND(A157&lt;&gt;"",ISNUMBER(A157)),VLOOKUP(A157,Studies!A:BR,4,FALSE),"")</f>
        <v>Subject 13 (600 mg MD)</v>
      </c>
      <c r="E157" s="255" t="str">
        <f>IF(AND(A157&lt;&gt;"",ISNUMBER(A157)),VLOOKUP(A157,Studies!A:BR,5,FALSE),"")</f>
        <v>Rifampicin</v>
      </c>
      <c r="F157" s="256"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54" t="str">
        <f>IF(AND(A158&lt;&gt;"",ISNUMBER(A158)),VLOOKUP(A158,Studies!A:BR,2,FALSE),"")</f>
        <v>Acocella 1977</v>
      </c>
      <c r="C158" s="255" t="str">
        <f>IF(AND(A158&lt;&gt;"",ISNUMBER(A158)),VLOOKUP(A158,Studies!A:BR,3,FALSE),"")</f>
        <v>https://www.ncbi.nlm.nih.gov/pubmed/578447</v>
      </c>
      <c r="D158" s="255" t="str">
        <f>IF(AND(A158&lt;&gt;"",ISNUMBER(A158)),VLOOKUP(A158,Studies!A:BR,4,FALSE),"")</f>
        <v>Subject 13 (600 mg MD)</v>
      </c>
      <c r="E158" s="255" t="str">
        <f>IF(AND(A158&lt;&gt;"",ISNUMBER(A158)),VLOOKUP(A158,Studies!A:BR,5,FALSE),"")</f>
        <v>Rifampicin</v>
      </c>
      <c r="F158" s="256"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54" t="str">
        <f>IF(AND(A159&lt;&gt;"",ISNUMBER(A159)),VLOOKUP(A159,Studies!A:BR,2,FALSE),"")</f>
        <v>Acocella 1977</v>
      </c>
      <c r="C159" s="255" t="str">
        <f>IF(AND(A159&lt;&gt;"",ISNUMBER(A159)),VLOOKUP(A159,Studies!A:BR,3,FALSE),"")</f>
        <v>https://www.ncbi.nlm.nih.gov/pubmed/578447</v>
      </c>
      <c r="D159" s="255" t="str">
        <f>IF(AND(A159&lt;&gt;"",ISNUMBER(A159)),VLOOKUP(A159,Studies!A:BR,4,FALSE),"")</f>
        <v>Subject 13 (600 mg MD)</v>
      </c>
      <c r="E159" s="255" t="str">
        <f>IF(AND(A159&lt;&gt;"",ISNUMBER(A159)),VLOOKUP(A159,Studies!A:BR,5,FALSE),"")</f>
        <v>Rifampicin</v>
      </c>
      <c r="F159" s="256"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54" t="str">
        <f>IF(AND(A160&lt;&gt;"",ISNUMBER(A160)),VLOOKUP(A160,Studies!A:BR,2,FALSE),"")</f>
        <v>Acocella 1977</v>
      </c>
      <c r="C160" s="255" t="str">
        <f>IF(AND(A160&lt;&gt;"",ISNUMBER(A160)),VLOOKUP(A160,Studies!A:BR,3,FALSE),"")</f>
        <v>https://www.ncbi.nlm.nih.gov/pubmed/578447</v>
      </c>
      <c r="D160" s="255" t="str">
        <f>IF(AND(A160&lt;&gt;"",ISNUMBER(A160)),VLOOKUP(A160,Studies!A:BR,4,FALSE),"")</f>
        <v>Subject 13 (600 mg MD)</v>
      </c>
      <c r="E160" s="255" t="str">
        <f>IF(AND(A160&lt;&gt;"",ISNUMBER(A160)),VLOOKUP(A160,Studies!A:BR,5,FALSE),"")</f>
        <v>Rifampicin</v>
      </c>
      <c r="F160" s="256"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54" t="str">
        <f>IF(AND(A161&lt;&gt;"",ISNUMBER(A161)),VLOOKUP(A161,Studies!A:BR,2,FALSE),"")</f>
        <v>Acocella 1977</v>
      </c>
      <c r="C161" s="255" t="str">
        <f>IF(AND(A161&lt;&gt;"",ISNUMBER(A161)),VLOOKUP(A161,Studies!A:BR,3,FALSE),"")</f>
        <v>https://www.ncbi.nlm.nih.gov/pubmed/578447</v>
      </c>
      <c r="D161" s="255" t="str">
        <f>IF(AND(A161&lt;&gt;"",ISNUMBER(A161)),VLOOKUP(A161,Studies!A:BR,4,FALSE),"")</f>
        <v>Subject 13 (600 mg MD)</v>
      </c>
      <c r="E161" s="255" t="str">
        <f>IF(AND(A161&lt;&gt;"",ISNUMBER(A161)),VLOOKUP(A161,Studies!A:BR,5,FALSE),"")</f>
        <v>Rifampicin</v>
      </c>
      <c r="F161" s="256"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54" t="str">
        <f>IF(AND(A162&lt;&gt;"",ISNUMBER(A162)),VLOOKUP(A162,Studies!A:BR,2,FALSE),"")</f>
        <v>Acocella 1977</v>
      </c>
      <c r="C162" s="255" t="str">
        <f>IF(AND(A162&lt;&gt;"",ISNUMBER(A162)),VLOOKUP(A162,Studies!A:BR,3,FALSE),"")</f>
        <v>https://www.ncbi.nlm.nih.gov/pubmed/578447</v>
      </c>
      <c r="D162" s="255" t="str">
        <f>IF(AND(A162&lt;&gt;"",ISNUMBER(A162)),VLOOKUP(A162,Studies!A:BR,4,FALSE),"")</f>
        <v>Subject 13 (600 mg MD)</v>
      </c>
      <c r="E162" s="255" t="str">
        <f>IF(AND(A162&lt;&gt;"",ISNUMBER(A162)),VLOOKUP(A162,Studies!A:BR,5,FALSE),"")</f>
        <v>Rifampicin</v>
      </c>
      <c r="F162" s="256"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54" t="str">
        <f>IF(AND(A163&lt;&gt;"",ISNUMBER(A163)),VLOOKUP(A163,Studies!A:BR,2,FALSE),"")</f>
        <v>Acocella 1977</v>
      </c>
      <c r="C163" s="255" t="str">
        <f>IF(AND(A163&lt;&gt;"",ISNUMBER(A163)),VLOOKUP(A163,Studies!A:BR,3,FALSE),"")</f>
        <v>https://www.ncbi.nlm.nih.gov/pubmed/578447</v>
      </c>
      <c r="D163" s="255" t="str">
        <f>IF(AND(A163&lt;&gt;"",ISNUMBER(A163)),VLOOKUP(A163,Studies!A:BR,4,FALSE),"")</f>
        <v>Subject 13 (600 mg MD)</v>
      </c>
      <c r="E163" s="255" t="str">
        <f>IF(AND(A163&lt;&gt;"",ISNUMBER(A163)),VLOOKUP(A163,Studies!A:BR,5,FALSE),"")</f>
        <v>Rifampicin</v>
      </c>
      <c r="F163" s="256"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54" t="str">
        <f>IF(AND(A164&lt;&gt;"",ISNUMBER(A164)),VLOOKUP(A164,Studies!A:BR,2,FALSE),"")</f>
        <v>Acocella 1977</v>
      </c>
      <c r="C164" s="255" t="str">
        <f>IF(AND(A164&lt;&gt;"",ISNUMBER(A164)),VLOOKUP(A164,Studies!A:BR,3,FALSE),"")</f>
        <v>https://www.ncbi.nlm.nih.gov/pubmed/578447</v>
      </c>
      <c r="D164" s="255" t="str">
        <f>IF(AND(A164&lt;&gt;"",ISNUMBER(A164)),VLOOKUP(A164,Studies!A:BR,4,FALSE),"")</f>
        <v>Subject 13 (600 mg MD)</v>
      </c>
      <c r="E164" s="255" t="str">
        <f>IF(AND(A164&lt;&gt;"",ISNUMBER(A164)),VLOOKUP(A164,Studies!A:BR,5,FALSE),"")</f>
        <v>Rifampicin</v>
      </c>
      <c r="F164" s="256"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54" t="str">
        <f>IF(AND(A165&lt;&gt;"",ISNUMBER(A165)),VLOOKUP(A165,Studies!A:BR,2,FALSE),"")</f>
        <v>Acocella 1977</v>
      </c>
      <c r="C165" s="255" t="str">
        <f>IF(AND(A165&lt;&gt;"",ISNUMBER(A165)),VLOOKUP(A165,Studies!A:BR,3,FALSE),"")</f>
        <v>https://www.ncbi.nlm.nih.gov/pubmed/578447</v>
      </c>
      <c r="D165" s="255" t="str">
        <f>IF(AND(A165&lt;&gt;"",ISNUMBER(A165)),VLOOKUP(A165,Studies!A:BR,4,FALSE),"")</f>
        <v>Subject 13 (600 mg MD)</v>
      </c>
      <c r="E165" s="255" t="str">
        <f>IF(AND(A165&lt;&gt;"",ISNUMBER(A165)),VLOOKUP(A165,Studies!A:BR,5,FALSE),"")</f>
        <v>Rifampicin</v>
      </c>
      <c r="F165" s="256"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54" t="str">
        <f>IF(AND(A166&lt;&gt;"",ISNUMBER(A166)),VLOOKUP(A166,Studies!A:BR,2,FALSE),"")</f>
        <v>Acocella 1977</v>
      </c>
      <c r="C166" s="255" t="str">
        <f>IF(AND(A166&lt;&gt;"",ISNUMBER(A166)),VLOOKUP(A166,Studies!A:BR,3,FALSE),"")</f>
        <v>https://www.ncbi.nlm.nih.gov/pubmed/578447</v>
      </c>
      <c r="D166" s="255" t="str">
        <f>IF(AND(A166&lt;&gt;"",ISNUMBER(A166)),VLOOKUP(A166,Studies!A:BR,4,FALSE),"")</f>
        <v>Subject 13 (600 mg MD)</v>
      </c>
      <c r="E166" s="255" t="str">
        <f>IF(AND(A166&lt;&gt;"",ISNUMBER(A166)),VLOOKUP(A166,Studies!A:BR,5,FALSE),"")</f>
        <v>Rifampicin</v>
      </c>
      <c r="F166" s="256"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54" t="str">
        <f>IF(AND(A167&lt;&gt;"",ISNUMBER(A167)),VLOOKUP(A167,Studies!A:BR,2,FALSE),"")</f>
        <v>Acocella 1977</v>
      </c>
      <c r="C167" s="255" t="str">
        <f>IF(AND(A167&lt;&gt;"",ISNUMBER(A167)),VLOOKUP(A167,Studies!A:BR,3,FALSE),"")</f>
        <v>https://www.ncbi.nlm.nih.gov/pubmed/578447</v>
      </c>
      <c r="D167" s="255" t="str">
        <f>IF(AND(A167&lt;&gt;"",ISNUMBER(A167)),VLOOKUP(A167,Studies!A:BR,4,FALSE),"")</f>
        <v>Subject 14 (600 mg MD)</v>
      </c>
      <c r="E167" s="255" t="str">
        <f>IF(AND(A167&lt;&gt;"",ISNUMBER(A167)),VLOOKUP(A167,Studies!A:BR,5,FALSE),"")</f>
        <v>Rifampicin</v>
      </c>
      <c r="F167" s="256"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54" t="str">
        <f>IF(AND(A168&lt;&gt;"",ISNUMBER(A168)),VLOOKUP(A168,Studies!A:BR,2,FALSE),"")</f>
        <v>Acocella 1977</v>
      </c>
      <c r="C168" s="255" t="str">
        <f>IF(AND(A168&lt;&gt;"",ISNUMBER(A168)),VLOOKUP(A168,Studies!A:BR,3,FALSE),"")</f>
        <v>https://www.ncbi.nlm.nih.gov/pubmed/578447</v>
      </c>
      <c r="D168" s="255" t="str">
        <f>IF(AND(A168&lt;&gt;"",ISNUMBER(A168)),VLOOKUP(A168,Studies!A:BR,4,FALSE),"")</f>
        <v>Subject 14 (600 mg MD)</v>
      </c>
      <c r="E168" s="255" t="str">
        <f>IF(AND(A168&lt;&gt;"",ISNUMBER(A168)),VLOOKUP(A168,Studies!A:BR,5,FALSE),"")</f>
        <v>Rifampicin</v>
      </c>
      <c r="F168" s="256"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54" t="str">
        <f>IF(AND(A169&lt;&gt;"",ISNUMBER(A169)),VLOOKUP(A169,Studies!A:BR,2,FALSE),"")</f>
        <v>Acocella 1977</v>
      </c>
      <c r="C169" s="255" t="str">
        <f>IF(AND(A169&lt;&gt;"",ISNUMBER(A169)),VLOOKUP(A169,Studies!A:BR,3,FALSE),"")</f>
        <v>https://www.ncbi.nlm.nih.gov/pubmed/578447</v>
      </c>
      <c r="D169" s="255" t="str">
        <f>IF(AND(A169&lt;&gt;"",ISNUMBER(A169)),VLOOKUP(A169,Studies!A:BR,4,FALSE),"")</f>
        <v>Subject 14 (600 mg MD)</v>
      </c>
      <c r="E169" s="255" t="str">
        <f>IF(AND(A169&lt;&gt;"",ISNUMBER(A169)),VLOOKUP(A169,Studies!A:BR,5,FALSE),"")</f>
        <v>Rifampicin</v>
      </c>
      <c r="F169" s="256"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54" t="str">
        <f>IF(AND(A170&lt;&gt;"",ISNUMBER(A170)),VLOOKUP(A170,Studies!A:BR,2,FALSE),"")</f>
        <v>Acocella 1977</v>
      </c>
      <c r="C170" s="255" t="str">
        <f>IF(AND(A170&lt;&gt;"",ISNUMBER(A170)),VLOOKUP(A170,Studies!A:BR,3,FALSE),"")</f>
        <v>https://www.ncbi.nlm.nih.gov/pubmed/578447</v>
      </c>
      <c r="D170" s="255" t="str">
        <f>IF(AND(A170&lt;&gt;"",ISNUMBER(A170)),VLOOKUP(A170,Studies!A:BR,4,FALSE),"")</f>
        <v>Subject 14 (600 mg MD)</v>
      </c>
      <c r="E170" s="255" t="str">
        <f>IF(AND(A170&lt;&gt;"",ISNUMBER(A170)),VLOOKUP(A170,Studies!A:BR,5,FALSE),"")</f>
        <v>Rifampicin</v>
      </c>
      <c r="F170" s="256"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54" t="str">
        <f>IF(AND(A171&lt;&gt;"",ISNUMBER(A171)),VLOOKUP(A171,Studies!A:BR,2,FALSE),"")</f>
        <v>Acocella 1977</v>
      </c>
      <c r="C171" s="255" t="str">
        <f>IF(AND(A171&lt;&gt;"",ISNUMBER(A171)),VLOOKUP(A171,Studies!A:BR,3,FALSE),"")</f>
        <v>https://www.ncbi.nlm.nih.gov/pubmed/578447</v>
      </c>
      <c r="D171" s="255" t="str">
        <f>IF(AND(A171&lt;&gt;"",ISNUMBER(A171)),VLOOKUP(A171,Studies!A:BR,4,FALSE),"")</f>
        <v>Subject 14 (600 mg MD)</v>
      </c>
      <c r="E171" s="255" t="str">
        <f>IF(AND(A171&lt;&gt;"",ISNUMBER(A171)),VLOOKUP(A171,Studies!A:BR,5,FALSE),"")</f>
        <v>Rifampicin</v>
      </c>
      <c r="F171" s="256"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54" t="str">
        <f>IF(AND(A172&lt;&gt;"",ISNUMBER(A172)),VLOOKUP(A172,Studies!A:BR,2,FALSE),"")</f>
        <v>Acocella 1977</v>
      </c>
      <c r="C172" s="255" t="str">
        <f>IF(AND(A172&lt;&gt;"",ISNUMBER(A172)),VLOOKUP(A172,Studies!A:BR,3,FALSE),"")</f>
        <v>https://www.ncbi.nlm.nih.gov/pubmed/578447</v>
      </c>
      <c r="D172" s="255" t="str">
        <f>IF(AND(A172&lt;&gt;"",ISNUMBER(A172)),VLOOKUP(A172,Studies!A:BR,4,FALSE),"")</f>
        <v>Subject 14 (600 mg MD)</v>
      </c>
      <c r="E172" s="255" t="str">
        <f>IF(AND(A172&lt;&gt;"",ISNUMBER(A172)),VLOOKUP(A172,Studies!A:BR,5,FALSE),"")</f>
        <v>Rifampicin</v>
      </c>
      <c r="F172" s="256"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54" t="str">
        <f>IF(AND(A173&lt;&gt;"",ISNUMBER(A173)),VLOOKUP(A173,Studies!A:BR,2,FALSE),"")</f>
        <v>Acocella 1977</v>
      </c>
      <c r="C173" s="255" t="str">
        <f>IF(AND(A173&lt;&gt;"",ISNUMBER(A173)),VLOOKUP(A173,Studies!A:BR,3,FALSE),"")</f>
        <v>https://www.ncbi.nlm.nih.gov/pubmed/578447</v>
      </c>
      <c r="D173" s="255" t="str">
        <f>IF(AND(A173&lt;&gt;"",ISNUMBER(A173)),VLOOKUP(A173,Studies!A:BR,4,FALSE),"")</f>
        <v>Subject 14 (600 mg MD)</v>
      </c>
      <c r="E173" s="255" t="str">
        <f>IF(AND(A173&lt;&gt;"",ISNUMBER(A173)),VLOOKUP(A173,Studies!A:BR,5,FALSE),"")</f>
        <v>Rifampicin</v>
      </c>
      <c r="F173" s="256"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54" t="str">
        <f>IF(AND(A174&lt;&gt;"",ISNUMBER(A174)),VLOOKUP(A174,Studies!A:BR,2,FALSE),"")</f>
        <v>Acocella 1977</v>
      </c>
      <c r="C174" s="255" t="str">
        <f>IF(AND(A174&lt;&gt;"",ISNUMBER(A174)),VLOOKUP(A174,Studies!A:BR,3,FALSE),"")</f>
        <v>https://www.ncbi.nlm.nih.gov/pubmed/578447</v>
      </c>
      <c r="D174" s="255" t="str">
        <f>IF(AND(A174&lt;&gt;"",ISNUMBER(A174)),VLOOKUP(A174,Studies!A:BR,4,FALSE),"")</f>
        <v>Subject 14 (600 mg MD)</v>
      </c>
      <c r="E174" s="255" t="str">
        <f>IF(AND(A174&lt;&gt;"",ISNUMBER(A174)),VLOOKUP(A174,Studies!A:BR,5,FALSE),"")</f>
        <v>Rifampicin</v>
      </c>
      <c r="F174" s="256"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54" t="str">
        <f>IF(AND(A175&lt;&gt;"",ISNUMBER(A175)),VLOOKUP(A175,Studies!A:BR,2,FALSE),"")</f>
        <v>Acocella 1977</v>
      </c>
      <c r="C175" s="255" t="str">
        <f>IF(AND(A175&lt;&gt;"",ISNUMBER(A175)),VLOOKUP(A175,Studies!A:BR,3,FALSE),"")</f>
        <v>https://www.ncbi.nlm.nih.gov/pubmed/578447</v>
      </c>
      <c r="D175" s="255" t="str">
        <f>IF(AND(A175&lt;&gt;"",ISNUMBER(A175)),VLOOKUP(A175,Studies!A:BR,4,FALSE),"")</f>
        <v>Subject 14 (600 mg MD)</v>
      </c>
      <c r="E175" s="255" t="str">
        <f>IF(AND(A175&lt;&gt;"",ISNUMBER(A175)),VLOOKUP(A175,Studies!A:BR,5,FALSE),"")</f>
        <v>Rifampicin</v>
      </c>
      <c r="F175" s="256"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54" t="str">
        <f>IF(AND(A176&lt;&gt;"",ISNUMBER(A176)),VLOOKUP(A176,Studies!A:BR,2,FALSE),"")</f>
        <v>Acocella 1977</v>
      </c>
      <c r="C176" s="255" t="str">
        <f>IF(AND(A176&lt;&gt;"",ISNUMBER(A176)),VLOOKUP(A176,Studies!A:BR,3,FALSE),"")</f>
        <v>https://www.ncbi.nlm.nih.gov/pubmed/578447</v>
      </c>
      <c r="D176" s="255" t="str">
        <f>IF(AND(A176&lt;&gt;"",ISNUMBER(A176)),VLOOKUP(A176,Studies!A:BR,4,FALSE),"")</f>
        <v>Subject 14 (600 mg MD)</v>
      </c>
      <c r="E176" s="255" t="str">
        <f>IF(AND(A176&lt;&gt;"",ISNUMBER(A176)),VLOOKUP(A176,Studies!A:BR,5,FALSE),"")</f>
        <v>Rifampicin</v>
      </c>
      <c r="F176" s="256"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54" t="str">
        <f>IF(AND(A177&lt;&gt;"",ISNUMBER(A177)),VLOOKUP(A177,Studies!A:BR,2,FALSE),"")</f>
        <v>Acocella 1977</v>
      </c>
      <c r="C177" s="255" t="str">
        <f>IF(AND(A177&lt;&gt;"",ISNUMBER(A177)),VLOOKUP(A177,Studies!A:BR,3,FALSE),"")</f>
        <v>https://www.ncbi.nlm.nih.gov/pubmed/578447</v>
      </c>
      <c r="D177" s="255" t="str">
        <f>IF(AND(A177&lt;&gt;"",ISNUMBER(A177)),VLOOKUP(A177,Studies!A:BR,4,FALSE),"")</f>
        <v>Subject 14 (600 mg MD)</v>
      </c>
      <c r="E177" s="255" t="str">
        <f>IF(AND(A177&lt;&gt;"",ISNUMBER(A177)),VLOOKUP(A177,Studies!A:BR,5,FALSE),"")</f>
        <v>Rifampicin</v>
      </c>
      <c r="F177" s="256"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54" t="str">
        <f>IF(AND(A178&lt;&gt;"",ISNUMBER(A178)),VLOOKUP(A178,Studies!A:BR,2,FALSE),"")</f>
        <v>Acocella 1977</v>
      </c>
      <c r="C178" s="255" t="str">
        <f>IF(AND(A178&lt;&gt;"",ISNUMBER(A178)),VLOOKUP(A178,Studies!A:BR,3,FALSE),"")</f>
        <v>https://www.ncbi.nlm.nih.gov/pubmed/578447</v>
      </c>
      <c r="D178" s="255" t="str">
        <f>IF(AND(A178&lt;&gt;"",ISNUMBER(A178)),VLOOKUP(A178,Studies!A:BR,4,FALSE),"")</f>
        <v>Subject 14 (600 mg MD)</v>
      </c>
      <c r="E178" s="255" t="str">
        <f>IF(AND(A178&lt;&gt;"",ISNUMBER(A178)),VLOOKUP(A178,Studies!A:BR,5,FALSE),"")</f>
        <v>Rifampicin</v>
      </c>
      <c r="F178" s="256"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54" t="str">
        <f>IF(AND(A179&lt;&gt;"",ISNUMBER(A179)),VLOOKUP(A179,Studies!A:BR,2,FALSE),"")</f>
        <v>Acocella 1977</v>
      </c>
      <c r="C179" s="255" t="str">
        <f>IF(AND(A179&lt;&gt;"",ISNUMBER(A179)),VLOOKUP(A179,Studies!A:BR,3,FALSE),"")</f>
        <v>https://www.ncbi.nlm.nih.gov/pubmed/578447</v>
      </c>
      <c r="D179" s="255" t="str">
        <f>IF(AND(A179&lt;&gt;"",ISNUMBER(A179)),VLOOKUP(A179,Studies!A:BR,4,FALSE),"")</f>
        <v>Subject 14 (600 mg MD)</v>
      </c>
      <c r="E179" s="255" t="str">
        <f>IF(AND(A179&lt;&gt;"",ISNUMBER(A179)),VLOOKUP(A179,Studies!A:BR,5,FALSE),"")</f>
        <v>Rifampicin</v>
      </c>
      <c r="F179" s="256"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54" t="str">
        <f>IF(AND(A180&lt;&gt;"",ISNUMBER(A180)),VLOOKUP(A180,Studies!A:BR,2,FALSE),"")</f>
        <v>Acocella 1977</v>
      </c>
      <c r="C180" s="255" t="str">
        <f>IF(AND(A180&lt;&gt;"",ISNUMBER(A180)),VLOOKUP(A180,Studies!A:BR,3,FALSE),"")</f>
        <v>https://www.ncbi.nlm.nih.gov/pubmed/578447</v>
      </c>
      <c r="D180" s="255" t="str">
        <f>IF(AND(A180&lt;&gt;"",ISNUMBER(A180)),VLOOKUP(A180,Studies!A:BR,4,FALSE),"")</f>
        <v>Subject 14 (600 mg MD)</v>
      </c>
      <c r="E180" s="255" t="str">
        <f>IF(AND(A180&lt;&gt;"",ISNUMBER(A180)),VLOOKUP(A180,Studies!A:BR,5,FALSE),"")</f>
        <v>Rifampicin</v>
      </c>
      <c r="F180" s="256"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54" t="str">
        <f>IF(AND(A181&lt;&gt;"",ISNUMBER(A181)),VLOOKUP(A181,Studies!A:BR,2,FALSE),"")</f>
        <v>Acocella 1977</v>
      </c>
      <c r="C181" s="255" t="str">
        <f>IF(AND(A181&lt;&gt;"",ISNUMBER(A181)),VLOOKUP(A181,Studies!A:BR,3,FALSE),"")</f>
        <v>https://www.ncbi.nlm.nih.gov/pubmed/578447</v>
      </c>
      <c r="D181" s="255" t="str">
        <f>IF(AND(A181&lt;&gt;"",ISNUMBER(A181)),VLOOKUP(A181,Studies!A:BR,4,FALSE),"")</f>
        <v>Subject 14 (600 mg MD)</v>
      </c>
      <c r="E181" s="255" t="str">
        <f>IF(AND(A181&lt;&gt;"",ISNUMBER(A181)),VLOOKUP(A181,Studies!A:BR,5,FALSE),"")</f>
        <v>Rifampicin</v>
      </c>
      <c r="F181" s="256"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54" t="str">
        <f>IF(AND(A182&lt;&gt;"",ISNUMBER(A182)),VLOOKUP(A182,Studies!A:BR,2,FALSE),"")</f>
        <v>Acocella 1977</v>
      </c>
      <c r="C182" s="255" t="str">
        <f>IF(AND(A182&lt;&gt;"",ISNUMBER(A182)),VLOOKUP(A182,Studies!A:BR,3,FALSE),"")</f>
        <v>https://www.ncbi.nlm.nih.gov/pubmed/578447</v>
      </c>
      <c r="D182" s="255" t="str">
        <f>IF(AND(A182&lt;&gt;"",ISNUMBER(A182)),VLOOKUP(A182,Studies!A:BR,4,FALSE),"")</f>
        <v>Subject 14 (600 mg MD)</v>
      </c>
      <c r="E182" s="255" t="str">
        <f>IF(AND(A182&lt;&gt;"",ISNUMBER(A182)),VLOOKUP(A182,Studies!A:BR,5,FALSE),"")</f>
        <v>Rifampicin</v>
      </c>
      <c r="F182" s="256"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54" t="str">
        <f>IF(AND(A183&lt;&gt;"",ISNUMBER(A183)),VLOOKUP(A183,Studies!A:BR,2,FALSE),"")</f>
        <v>Acocella 1977</v>
      </c>
      <c r="C183" s="255" t="str">
        <f>IF(AND(A183&lt;&gt;"",ISNUMBER(A183)),VLOOKUP(A183,Studies!A:BR,3,FALSE),"")</f>
        <v>https://www.ncbi.nlm.nih.gov/pubmed/578447</v>
      </c>
      <c r="D183" s="255" t="str">
        <f>IF(AND(A183&lt;&gt;"",ISNUMBER(A183)),VLOOKUP(A183,Studies!A:BR,4,FALSE),"")</f>
        <v>Subject 14 (600 mg MD)</v>
      </c>
      <c r="E183" s="255" t="str">
        <f>IF(AND(A183&lt;&gt;"",ISNUMBER(A183)),VLOOKUP(A183,Studies!A:BR,5,FALSE),"")</f>
        <v>Rifampicin</v>
      </c>
      <c r="F183" s="256"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54" t="str">
        <f>IF(AND(A184&lt;&gt;"",ISNUMBER(A184)),VLOOKUP(A184,Studies!A:BR,2,FALSE),"")</f>
        <v>Acocella 1977</v>
      </c>
      <c r="C184" s="255" t="str">
        <f>IF(AND(A184&lt;&gt;"",ISNUMBER(A184)),VLOOKUP(A184,Studies!A:BR,3,FALSE),"")</f>
        <v>https://www.ncbi.nlm.nih.gov/pubmed/578447</v>
      </c>
      <c r="D184" s="255" t="str">
        <f>IF(AND(A184&lt;&gt;"",ISNUMBER(A184)),VLOOKUP(A184,Studies!A:BR,4,FALSE),"")</f>
        <v>Subject 14 (600 mg MD)</v>
      </c>
      <c r="E184" s="255" t="str">
        <f>IF(AND(A184&lt;&gt;"",ISNUMBER(A184)),VLOOKUP(A184,Studies!A:BR,5,FALSE),"")</f>
        <v>Rifampicin</v>
      </c>
      <c r="F184" s="256"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54" t="str">
        <f>IF(AND(A185&lt;&gt;"",ISNUMBER(A185)),VLOOKUP(A185,Studies!A:BR,2,FALSE),"")</f>
        <v>Acocella 1977</v>
      </c>
      <c r="C185" s="255" t="str">
        <f>IF(AND(A185&lt;&gt;"",ISNUMBER(A185)),VLOOKUP(A185,Studies!A:BR,3,FALSE),"")</f>
        <v>https://www.ncbi.nlm.nih.gov/pubmed/578447</v>
      </c>
      <c r="D185" s="255" t="str">
        <f>IF(AND(A185&lt;&gt;"",ISNUMBER(A185)),VLOOKUP(A185,Studies!A:BR,4,FALSE),"")</f>
        <v>mean 600 mg MD</v>
      </c>
      <c r="E185" s="255" t="str">
        <f>IF(AND(A185&lt;&gt;"",ISNUMBER(A185)),VLOOKUP(A185,Studies!A:BR,5,FALSE),"")</f>
        <v>Rifampicin</v>
      </c>
      <c r="F185" s="256"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54" t="str">
        <f>IF(AND(A186&lt;&gt;"",ISNUMBER(A186)),VLOOKUP(A186,Studies!A:BR,2,FALSE),"")</f>
        <v>Acocella 1977</v>
      </c>
      <c r="C186" s="255" t="str">
        <f>IF(AND(A186&lt;&gt;"",ISNUMBER(A186)),VLOOKUP(A186,Studies!A:BR,3,FALSE),"")</f>
        <v>https://www.ncbi.nlm.nih.gov/pubmed/578447</v>
      </c>
      <c r="D186" s="255" t="str">
        <f>IF(AND(A186&lt;&gt;"",ISNUMBER(A186)),VLOOKUP(A186,Studies!A:BR,4,FALSE),"")</f>
        <v>mean 600 mg MD</v>
      </c>
      <c r="E186" s="255" t="str">
        <f>IF(AND(A186&lt;&gt;"",ISNUMBER(A186)),VLOOKUP(A186,Studies!A:BR,5,FALSE),"")</f>
        <v>Rifampicin</v>
      </c>
      <c r="F186" s="256"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54" t="str">
        <f>IF(AND(A187&lt;&gt;"",ISNUMBER(A187)),VLOOKUP(A187,Studies!A:BR,2,FALSE),"")</f>
        <v>Acocella 1977</v>
      </c>
      <c r="C187" s="255" t="str">
        <f>IF(AND(A187&lt;&gt;"",ISNUMBER(A187)),VLOOKUP(A187,Studies!A:BR,3,FALSE),"")</f>
        <v>https://www.ncbi.nlm.nih.gov/pubmed/578447</v>
      </c>
      <c r="D187" s="255" t="str">
        <f>IF(AND(A187&lt;&gt;"",ISNUMBER(A187)),VLOOKUP(A187,Studies!A:BR,4,FALSE),"")</f>
        <v>mean 600 mg MD</v>
      </c>
      <c r="E187" s="255" t="str">
        <f>IF(AND(A187&lt;&gt;"",ISNUMBER(A187)),VLOOKUP(A187,Studies!A:BR,5,FALSE),"")</f>
        <v>Rifampicin</v>
      </c>
      <c r="F187" s="256"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54" t="str">
        <f>IF(AND(A188&lt;&gt;"",ISNUMBER(A188)),VLOOKUP(A188,Studies!A:BR,2,FALSE),"")</f>
        <v>Acocella 1977</v>
      </c>
      <c r="C188" s="255" t="str">
        <f>IF(AND(A188&lt;&gt;"",ISNUMBER(A188)),VLOOKUP(A188,Studies!A:BR,3,FALSE),"")</f>
        <v>https://www.ncbi.nlm.nih.gov/pubmed/578447</v>
      </c>
      <c r="D188" s="255" t="str">
        <f>IF(AND(A188&lt;&gt;"",ISNUMBER(A188)),VLOOKUP(A188,Studies!A:BR,4,FALSE),"")</f>
        <v>mean 600 mg MD</v>
      </c>
      <c r="E188" s="255" t="str">
        <f>IF(AND(A188&lt;&gt;"",ISNUMBER(A188)),VLOOKUP(A188,Studies!A:BR,5,FALSE),"")</f>
        <v>Rifampicin</v>
      </c>
      <c r="F188" s="256"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54" t="str">
        <f>IF(AND(A189&lt;&gt;"",ISNUMBER(A189)),VLOOKUP(A189,Studies!A:BR,2,FALSE),"")</f>
        <v>Acocella 1977</v>
      </c>
      <c r="C189" s="255" t="str">
        <f>IF(AND(A189&lt;&gt;"",ISNUMBER(A189)),VLOOKUP(A189,Studies!A:BR,3,FALSE),"")</f>
        <v>https://www.ncbi.nlm.nih.gov/pubmed/578447</v>
      </c>
      <c r="D189" s="255" t="str">
        <f>IF(AND(A189&lt;&gt;"",ISNUMBER(A189)),VLOOKUP(A189,Studies!A:BR,4,FALSE),"")</f>
        <v>mean 600 mg MD</v>
      </c>
      <c r="E189" s="255" t="str">
        <f>IF(AND(A189&lt;&gt;"",ISNUMBER(A189)),VLOOKUP(A189,Studies!A:BR,5,FALSE),"")</f>
        <v>Rifampicin</v>
      </c>
      <c r="F189" s="256"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54" t="str">
        <f>IF(AND(A190&lt;&gt;"",ISNUMBER(A190)),VLOOKUP(A190,Studies!A:BR,2,FALSE),"")</f>
        <v>Acocella 1977</v>
      </c>
      <c r="C190" s="255" t="str">
        <f>IF(AND(A190&lt;&gt;"",ISNUMBER(A190)),VLOOKUP(A190,Studies!A:BR,3,FALSE),"")</f>
        <v>https://www.ncbi.nlm.nih.gov/pubmed/578447</v>
      </c>
      <c r="D190" s="255" t="str">
        <f>IF(AND(A190&lt;&gt;"",ISNUMBER(A190)),VLOOKUP(A190,Studies!A:BR,4,FALSE),"")</f>
        <v>mean 600 mg MD</v>
      </c>
      <c r="E190" s="255" t="str">
        <f>IF(AND(A190&lt;&gt;"",ISNUMBER(A190)),VLOOKUP(A190,Studies!A:BR,5,FALSE),"")</f>
        <v>Rifampicin</v>
      </c>
      <c r="F190" s="256"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54" t="str">
        <f>IF(AND(A191&lt;&gt;"",ISNUMBER(A191)),VLOOKUP(A191,Studies!A:BR,2,FALSE),"")</f>
        <v>Acocella 1977</v>
      </c>
      <c r="C191" s="255" t="str">
        <f>IF(AND(A191&lt;&gt;"",ISNUMBER(A191)),VLOOKUP(A191,Studies!A:BR,3,FALSE),"")</f>
        <v>https://www.ncbi.nlm.nih.gov/pubmed/578447</v>
      </c>
      <c r="D191" s="255" t="str">
        <f>IF(AND(A191&lt;&gt;"",ISNUMBER(A191)),VLOOKUP(A191,Studies!A:BR,4,FALSE),"")</f>
        <v>mean 600 mg MD</v>
      </c>
      <c r="E191" s="255" t="str">
        <f>IF(AND(A191&lt;&gt;"",ISNUMBER(A191)),VLOOKUP(A191,Studies!A:BR,5,FALSE),"")</f>
        <v>Rifampicin</v>
      </c>
      <c r="F191" s="256"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54" t="str">
        <f>IF(AND(A192&lt;&gt;"",ISNUMBER(A192)),VLOOKUP(A192,Studies!A:BR,2,FALSE),"")</f>
        <v>Acocella 1977</v>
      </c>
      <c r="C192" s="255" t="str">
        <f>IF(AND(A192&lt;&gt;"",ISNUMBER(A192)),VLOOKUP(A192,Studies!A:BR,3,FALSE),"")</f>
        <v>https://www.ncbi.nlm.nih.gov/pubmed/578447</v>
      </c>
      <c r="D192" s="255" t="str">
        <f>IF(AND(A192&lt;&gt;"",ISNUMBER(A192)),VLOOKUP(A192,Studies!A:BR,4,FALSE),"")</f>
        <v>mean 600 mg MD</v>
      </c>
      <c r="E192" s="255" t="str">
        <f>IF(AND(A192&lt;&gt;"",ISNUMBER(A192)),VLOOKUP(A192,Studies!A:BR,5,FALSE),"")</f>
        <v>Rifampicin</v>
      </c>
      <c r="F192" s="256"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54" t="str">
        <f>IF(AND(A193&lt;&gt;"",ISNUMBER(A193)),VLOOKUP(A193,Studies!A:BR,2,FALSE),"")</f>
        <v>Acocella 1977</v>
      </c>
      <c r="C193" s="255" t="str">
        <f>IF(AND(A193&lt;&gt;"",ISNUMBER(A193)),VLOOKUP(A193,Studies!A:BR,3,FALSE),"")</f>
        <v>https://www.ncbi.nlm.nih.gov/pubmed/578447</v>
      </c>
      <c r="D193" s="255" t="str">
        <f>IF(AND(A193&lt;&gt;"",ISNUMBER(A193)),VLOOKUP(A193,Studies!A:BR,4,FALSE),"")</f>
        <v>mean 600 mg MD</v>
      </c>
      <c r="E193" s="255" t="str">
        <f>IF(AND(A193&lt;&gt;"",ISNUMBER(A193)),VLOOKUP(A193,Studies!A:BR,5,FALSE),"")</f>
        <v>Rifampicin</v>
      </c>
      <c r="F193" s="256"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54" t="str">
        <f>IF(AND(A194&lt;&gt;"",ISNUMBER(A194)),VLOOKUP(A194,Studies!A:BR,2,FALSE),"")</f>
        <v>Acocella 1977</v>
      </c>
      <c r="C194" s="255" t="str">
        <f>IF(AND(A194&lt;&gt;"",ISNUMBER(A194)),VLOOKUP(A194,Studies!A:BR,3,FALSE),"")</f>
        <v>https://www.ncbi.nlm.nih.gov/pubmed/578447</v>
      </c>
      <c r="D194" s="255" t="str">
        <f>IF(AND(A194&lt;&gt;"",ISNUMBER(A194)),VLOOKUP(A194,Studies!A:BR,4,FALSE),"")</f>
        <v>mean 600 mg MD</v>
      </c>
      <c r="E194" s="255" t="str">
        <f>IF(AND(A194&lt;&gt;"",ISNUMBER(A194)),VLOOKUP(A194,Studies!A:BR,5,FALSE),"")</f>
        <v>Rifampicin</v>
      </c>
      <c r="F194" s="256"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54" t="str">
        <f>IF(AND(A195&lt;&gt;"",ISNUMBER(A195)),VLOOKUP(A195,Studies!A:BR,2,FALSE),"")</f>
        <v>Acocella 1977</v>
      </c>
      <c r="C195" s="255" t="str">
        <f>IF(AND(A195&lt;&gt;"",ISNUMBER(A195)),VLOOKUP(A195,Studies!A:BR,3,FALSE),"")</f>
        <v>https://www.ncbi.nlm.nih.gov/pubmed/578447</v>
      </c>
      <c r="D195" s="255" t="str">
        <f>IF(AND(A195&lt;&gt;"",ISNUMBER(A195)),VLOOKUP(A195,Studies!A:BR,4,FALSE),"")</f>
        <v>mean 600 mg MD</v>
      </c>
      <c r="E195" s="255" t="str">
        <f>IF(AND(A195&lt;&gt;"",ISNUMBER(A195)),VLOOKUP(A195,Studies!A:BR,5,FALSE),"")</f>
        <v>Rifampicin</v>
      </c>
      <c r="F195" s="256"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54" t="str">
        <f>IF(AND(A196&lt;&gt;"",ISNUMBER(A196)),VLOOKUP(A196,Studies!A:BR,2,FALSE),"")</f>
        <v>Acocella 1977</v>
      </c>
      <c r="C196" s="255" t="str">
        <f>IF(AND(A196&lt;&gt;"",ISNUMBER(A196)),VLOOKUP(A196,Studies!A:BR,3,FALSE),"")</f>
        <v>https://www.ncbi.nlm.nih.gov/pubmed/578447</v>
      </c>
      <c r="D196" s="255" t="str">
        <f>IF(AND(A196&lt;&gt;"",ISNUMBER(A196)),VLOOKUP(A196,Studies!A:BR,4,FALSE),"")</f>
        <v>mean 600 mg MD</v>
      </c>
      <c r="E196" s="255" t="str">
        <f>IF(AND(A196&lt;&gt;"",ISNUMBER(A196)),VLOOKUP(A196,Studies!A:BR,5,FALSE),"")</f>
        <v>Rifampicin</v>
      </c>
      <c r="F196" s="256"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54" t="str">
        <f>IF(AND(A197&lt;&gt;"",ISNUMBER(A197)),VLOOKUP(A197,Studies!A:BR,2,FALSE),"")</f>
        <v>Acocella 1977</v>
      </c>
      <c r="C197" s="255" t="str">
        <f>IF(AND(A197&lt;&gt;"",ISNUMBER(A197)),VLOOKUP(A197,Studies!A:BR,3,FALSE),"")</f>
        <v>https://www.ncbi.nlm.nih.gov/pubmed/578447</v>
      </c>
      <c r="D197" s="255" t="str">
        <f>IF(AND(A197&lt;&gt;"",ISNUMBER(A197)),VLOOKUP(A197,Studies!A:BR,4,FALSE),"")</f>
        <v>mean 600 mg MD</v>
      </c>
      <c r="E197" s="255" t="str">
        <f>IF(AND(A197&lt;&gt;"",ISNUMBER(A197)),VLOOKUP(A197,Studies!A:BR,5,FALSE),"")</f>
        <v>Rifampicin</v>
      </c>
      <c r="F197" s="256"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54" t="str">
        <f>IF(AND(A198&lt;&gt;"",ISNUMBER(A198)),VLOOKUP(A198,Studies!A:BR,2,FALSE),"")</f>
        <v>Acocella 1977</v>
      </c>
      <c r="C198" s="255" t="str">
        <f>IF(AND(A198&lt;&gt;"",ISNUMBER(A198)),VLOOKUP(A198,Studies!A:BR,3,FALSE),"")</f>
        <v>https://www.ncbi.nlm.nih.gov/pubmed/578447</v>
      </c>
      <c r="D198" s="255" t="str">
        <f>IF(AND(A198&lt;&gt;"",ISNUMBER(A198)),VLOOKUP(A198,Studies!A:BR,4,FALSE),"")</f>
        <v>mean 600 mg MD</v>
      </c>
      <c r="E198" s="255" t="str">
        <f>IF(AND(A198&lt;&gt;"",ISNUMBER(A198)),VLOOKUP(A198,Studies!A:BR,5,FALSE),"")</f>
        <v>Rifampicin</v>
      </c>
      <c r="F198" s="256"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54" t="str">
        <f>IF(AND(A199&lt;&gt;"",ISNUMBER(A199)),VLOOKUP(A199,Studies!A:BR,2,FALSE),"")</f>
        <v>Acocella 1977</v>
      </c>
      <c r="C199" s="255" t="str">
        <f>IF(AND(A199&lt;&gt;"",ISNUMBER(A199)),VLOOKUP(A199,Studies!A:BR,3,FALSE),"")</f>
        <v>https://www.ncbi.nlm.nih.gov/pubmed/578447</v>
      </c>
      <c r="D199" s="255" t="str">
        <f>IF(AND(A199&lt;&gt;"",ISNUMBER(A199)),VLOOKUP(A199,Studies!A:BR,4,FALSE),"")</f>
        <v>mean 600 mg MD</v>
      </c>
      <c r="E199" s="255" t="str">
        <f>IF(AND(A199&lt;&gt;"",ISNUMBER(A199)),VLOOKUP(A199,Studies!A:BR,5,FALSE),"")</f>
        <v>Rifampicin</v>
      </c>
      <c r="F199" s="256"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54" t="str">
        <f>IF(AND(A200&lt;&gt;"",ISNUMBER(A200)),VLOOKUP(A200,Studies!A:BR,2,FALSE),"")</f>
        <v>Acocella 1977</v>
      </c>
      <c r="C200" s="255" t="str">
        <f>IF(AND(A200&lt;&gt;"",ISNUMBER(A200)),VLOOKUP(A200,Studies!A:BR,3,FALSE),"")</f>
        <v>https://www.ncbi.nlm.nih.gov/pubmed/578447</v>
      </c>
      <c r="D200" s="255" t="str">
        <f>IF(AND(A200&lt;&gt;"",ISNUMBER(A200)),VLOOKUP(A200,Studies!A:BR,4,FALSE),"")</f>
        <v>mean 600 mg MD</v>
      </c>
      <c r="E200" s="255" t="str">
        <f>IF(AND(A200&lt;&gt;"",ISNUMBER(A200)),VLOOKUP(A200,Studies!A:BR,5,FALSE),"")</f>
        <v>Rifampicin</v>
      </c>
      <c r="F200" s="256"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54" t="str">
        <f>IF(AND(A201&lt;&gt;"",ISNUMBER(A201)),VLOOKUP(A201,Studies!A:BR,2,FALSE),"")</f>
        <v>Acocella 1977</v>
      </c>
      <c r="C201" s="255" t="str">
        <f>IF(AND(A201&lt;&gt;"",ISNUMBER(A201)),VLOOKUP(A201,Studies!A:BR,3,FALSE),"")</f>
        <v>https://www.ncbi.nlm.nih.gov/pubmed/578447</v>
      </c>
      <c r="D201" s="255" t="str">
        <f>IF(AND(A201&lt;&gt;"",ISNUMBER(A201)),VLOOKUP(A201,Studies!A:BR,4,FALSE),"")</f>
        <v>mean 600 mg MD</v>
      </c>
      <c r="E201" s="255" t="str">
        <f>IF(AND(A201&lt;&gt;"",ISNUMBER(A201)),VLOOKUP(A201,Studies!A:BR,5,FALSE),"")</f>
        <v>Rifampicin</v>
      </c>
      <c r="F201" s="256"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54" t="str">
        <f>IF(AND(A202&lt;&gt;"",ISNUMBER(A202)),VLOOKUP(A202,Studies!A:BR,2,FALSE),"")</f>
        <v>Acocella 1977</v>
      </c>
      <c r="C202" s="255" t="str">
        <f>IF(AND(A202&lt;&gt;"",ISNUMBER(A202)),VLOOKUP(A202,Studies!A:BR,3,FALSE),"")</f>
        <v>https://www.ncbi.nlm.nih.gov/pubmed/578447</v>
      </c>
      <c r="D202" s="255" t="str">
        <f>IF(AND(A202&lt;&gt;"",ISNUMBER(A202)),VLOOKUP(A202,Studies!A:BR,4,FALSE),"")</f>
        <v>mean 600 mg MD</v>
      </c>
      <c r="E202" s="255" t="str">
        <f>IF(AND(A202&lt;&gt;"",ISNUMBER(A202)),VLOOKUP(A202,Studies!A:BR,5,FALSE),"")</f>
        <v>Rifampicin</v>
      </c>
      <c r="F202" s="256"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54" t="str">
        <f>IF(AND(A203&lt;&gt;"",ISNUMBER(A203)),VLOOKUP(A203,Studies!A:BR,2,FALSE),"")</f>
        <v>Acocella 1977</v>
      </c>
      <c r="C203" s="255" t="str">
        <f>IF(AND(A203&lt;&gt;"",ISNUMBER(A203)),VLOOKUP(A203,Studies!A:BR,3,FALSE),"")</f>
        <v>https://www.ncbi.nlm.nih.gov/pubmed/578447</v>
      </c>
      <c r="D203" s="255" t="str">
        <f>IF(AND(A203&lt;&gt;"",ISNUMBER(A203)),VLOOKUP(A203,Studies!A:BR,4,FALSE),"")</f>
        <v>Subject 10 (600 mg MD)</v>
      </c>
      <c r="E203" s="255" t="str">
        <f>IF(AND(A203&lt;&gt;"",ISNUMBER(A203)),VLOOKUP(A203,Studies!A:BR,5,FALSE),"")</f>
        <v>Rifampicin</v>
      </c>
      <c r="F203" s="256"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54" t="str">
        <f>IF(AND(A204&lt;&gt;"",ISNUMBER(A204)),VLOOKUP(A204,Studies!A:BR,2,FALSE),"")</f>
        <v>Acocella 1977</v>
      </c>
      <c r="C204" s="255" t="str">
        <f>IF(AND(A204&lt;&gt;"",ISNUMBER(A204)),VLOOKUP(A204,Studies!A:BR,3,FALSE),"")</f>
        <v>https://www.ncbi.nlm.nih.gov/pubmed/578447</v>
      </c>
      <c r="D204" s="255" t="str">
        <f>IF(AND(A204&lt;&gt;"",ISNUMBER(A204)),VLOOKUP(A204,Studies!A:BR,4,FALSE),"")</f>
        <v>Subject 10 (600 mg MD)</v>
      </c>
      <c r="E204" s="255" t="str">
        <f>IF(AND(A204&lt;&gt;"",ISNUMBER(A204)),VLOOKUP(A204,Studies!A:BR,5,FALSE),"")</f>
        <v>Rifampicin</v>
      </c>
      <c r="F204" s="256"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54" t="str">
        <f>IF(AND(A205&lt;&gt;"",ISNUMBER(A205)),VLOOKUP(A205,Studies!A:BR,2,FALSE),"")</f>
        <v>Acocella 1977</v>
      </c>
      <c r="C205" s="255" t="str">
        <f>IF(AND(A205&lt;&gt;"",ISNUMBER(A205)),VLOOKUP(A205,Studies!A:BR,3,FALSE),"")</f>
        <v>https://www.ncbi.nlm.nih.gov/pubmed/578447</v>
      </c>
      <c r="D205" s="255" t="str">
        <f>IF(AND(A205&lt;&gt;"",ISNUMBER(A205)),VLOOKUP(A205,Studies!A:BR,4,FALSE),"")</f>
        <v>Subject 10 (600 mg MD)</v>
      </c>
      <c r="E205" s="255" t="str">
        <f>IF(AND(A205&lt;&gt;"",ISNUMBER(A205)),VLOOKUP(A205,Studies!A:BR,5,FALSE),"")</f>
        <v>Rifampicin</v>
      </c>
      <c r="F205" s="256"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54" t="str">
        <f>IF(AND(A206&lt;&gt;"",ISNUMBER(A206)),VLOOKUP(A206,Studies!A:BR,2,FALSE),"")</f>
        <v>Acocella 1977</v>
      </c>
      <c r="C206" s="255" t="str">
        <f>IF(AND(A206&lt;&gt;"",ISNUMBER(A206)),VLOOKUP(A206,Studies!A:BR,3,FALSE),"")</f>
        <v>https://www.ncbi.nlm.nih.gov/pubmed/578447</v>
      </c>
      <c r="D206" s="255" t="str">
        <f>IF(AND(A206&lt;&gt;"",ISNUMBER(A206)),VLOOKUP(A206,Studies!A:BR,4,FALSE),"")</f>
        <v>Subject 11 (600 mg MD)</v>
      </c>
      <c r="E206" s="255" t="str">
        <f>IF(AND(A206&lt;&gt;"",ISNUMBER(A206)),VLOOKUP(A206,Studies!A:BR,5,FALSE),"")</f>
        <v>Rifampicin</v>
      </c>
      <c r="F206" s="256"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54" t="str">
        <f>IF(AND(A207&lt;&gt;"",ISNUMBER(A207)),VLOOKUP(A207,Studies!A:BR,2,FALSE),"")</f>
        <v>Acocella 1977</v>
      </c>
      <c r="C207" s="255" t="str">
        <f>IF(AND(A207&lt;&gt;"",ISNUMBER(A207)),VLOOKUP(A207,Studies!A:BR,3,FALSE),"")</f>
        <v>https://www.ncbi.nlm.nih.gov/pubmed/578447</v>
      </c>
      <c r="D207" s="255" t="str">
        <f>IF(AND(A207&lt;&gt;"",ISNUMBER(A207)),VLOOKUP(A207,Studies!A:BR,4,FALSE),"")</f>
        <v>Subject 11 (600 mg MD)</v>
      </c>
      <c r="E207" s="255" t="str">
        <f>IF(AND(A207&lt;&gt;"",ISNUMBER(A207)),VLOOKUP(A207,Studies!A:BR,5,FALSE),"")</f>
        <v>Rifampicin</v>
      </c>
      <c r="F207" s="256"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54" t="str">
        <f>IF(AND(A208&lt;&gt;"",ISNUMBER(A208)),VLOOKUP(A208,Studies!A:BR,2,FALSE),"")</f>
        <v>Acocella 1977</v>
      </c>
      <c r="C208" s="255" t="str">
        <f>IF(AND(A208&lt;&gt;"",ISNUMBER(A208)),VLOOKUP(A208,Studies!A:BR,3,FALSE),"")</f>
        <v>https://www.ncbi.nlm.nih.gov/pubmed/578447</v>
      </c>
      <c r="D208" s="255" t="str">
        <f>IF(AND(A208&lt;&gt;"",ISNUMBER(A208)),VLOOKUP(A208,Studies!A:BR,4,FALSE),"")</f>
        <v>Subject 11 (600 mg MD)</v>
      </c>
      <c r="E208" s="255" t="str">
        <f>IF(AND(A208&lt;&gt;"",ISNUMBER(A208)),VLOOKUP(A208,Studies!A:BR,5,FALSE),"")</f>
        <v>Rifampicin</v>
      </c>
      <c r="F208" s="256"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54" t="str">
        <f>IF(AND(A209&lt;&gt;"",ISNUMBER(A209)),VLOOKUP(A209,Studies!A:BR,2,FALSE),"")</f>
        <v>Acocella 1977</v>
      </c>
      <c r="C209" s="255" t="str">
        <f>IF(AND(A209&lt;&gt;"",ISNUMBER(A209)),VLOOKUP(A209,Studies!A:BR,3,FALSE),"")</f>
        <v>https://www.ncbi.nlm.nih.gov/pubmed/578447</v>
      </c>
      <c r="D209" s="255" t="str">
        <f>IF(AND(A209&lt;&gt;"",ISNUMBER(A209)),VLOOKUP(A209,Studies!A:BR,4,FALSE),"")</f>
        <v>Subject 12 (600 mg MD)</v>
      </c>
      <c r="E209" s="255" t="str">
        <f>IF(AND(A209&lt;&gt;"",ISNUMBER(A209)),VLOOKUP(A209,Studies!A:BR,5,FALSE),"")</f>
        <v>Rifampicin</v>
      </c>
      <c r="F209" s="256"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54" t="str">
        <f>IF(AND(A210&lt;&gt;"",ISNUMBER(A210)),VLOOKUP(A210,Studies!A:BR,2,FALSE),"")</f>
        <v>Acocella 1977</v>
      </c>
      <c r="C210" s="255" t="str">
        <f>IF(AND(A210&lt;&gt;"",ISNUMBER(A210)),VLOOKUP(A210,Studies!A:BR,3,FALSE),"")</f>
        <v>https://www.ncbi.nlm.nih.gov/pubmed/578447</v>
      </c>
      <c r="D210" s="255" t="str">
        <f>IF(AND(A210&lt;&gt;"",ISNUMBER(A210)),VLOOKUP(A210,Studies!A:BR,4,FALSE),"")</f>
        <v>Subject 12 (600 mg MD)</v>
      </c>
      <c r="E210" s="255" t="str">
        <f>IF(AND(A210&lt;&gt;"",ISNUMBER(A210)),VLOOKUP(A210,Studies!A:BR,5,FALSE),"")</f>
        <v>Rifampicin</v>
      </c>
      <c r="F210" s="256"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54" t="str">
        <f>IF(AND(A211&lt;&gt;"",ISNUMBER(A211)),VLOOKUP(A211,Studies!A:BR,2,FALSE),"")</f>
        <v>Acocella 1977</v>
      </c>
      <c r="C211" s="255" t="str">
        <f>IF(AND(A211&lt;&gt;"",ISNUMBER(A211)),VLOOKUP(A211,Studies!A:BR,3,FALSE),"")</f>
        <v>https://www.ncbi.nlm.nih.gov/pubmed/578447</v>
      </c>
      <c r="D211" s="255" t="str">
        <f>IF(AND(A211&lt;&gt;"",ISNUMBER(A211)),VLOOKUP(A211,Studies!A:BR,4,FALSE),"")</f>
        <v>Subject 12 (600 mg MD)</v>
      </c>
      <c r="E211" s="255" t="str">
        <f>IF(AND(A211&lt;&gt;"",ISNUMBER(A211)),VLOOKUP(A211,Studies!A:BR,5,FALSE),"")</f>
        <v>Rifampicin</v>
      </c>
      <c r="F211" s="256"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54" t="str">
        <f>IF(AND(A212&lt;&gt;"",ISNUMBER(A212)),VLOOKUP(A212,Studies!A:BR,2,FALSE),"")</f>
        <v>Acocella 1977</v>
      </c>
      <c r="C212" s="255" t="str">
        <f>IF(AND(A212&lt;&gt;"",ISNUMBER(A212)),VLOOKUP(A212,Studies!A:BR,3,FALSE),"")</f>
        <v>https://www.ncbi.nlm.nih.gov/pubmed/578447</v>
      </c>
      <c r="D212" s="255" t="str">
        <f>IF(AND(A212&lt;&gt;"",ISNUMBER(A212)),VLOOKUP(A212,Studies!A:BR,4,FALSE),"")</f>
        <v>Subject 13 (600 mg MD)</v>
      </c>
      <c r="E212" s="255" t="str">
        <f>IF(AND(A212&lt;&gt;"",ISNUMBER(A212)),VLOOKUP(A212,Studies!A:BR,5,FALSE),"")</f>
        <v>Rifampicin</v>
      </c>
      <c r="F212" s="256"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54" t="str">
        <f>IF(AND(A213&lt;&gt;"",ISNUMBER(A213)),VLOOKUP(A213,Studies!A:BR,2,FALSE),"")</f>
        <v>Acocella 1977</v>
      </c>
      <c r="C213" s="255" t="str">
        <f>IF(AND(A213&lt;&gt;"",ISNUMBER(A213)),VLOOKUP(A213,Studies!A:BR,3,FALSE),"")</f>
        <v>https://www.ncbi.nlm.nih.gov/pubmed/578447</v>
      </c>
      <c r="D213" s="255" t="str">
        <f>IF(AND(A213&lt;&gt;"",ISNUMBER(A213)),VLOOKUP(A213,Studies!A:BR,4,FALSE),"")</f>
        <v>Subject 13 (600 mg MD)</v>
      </c>
      <c r="E213" s="255" t="str">
        <f>IF(AND(A213&lt;&gt;"",ISNUMBER(A213)),VLOOKUP(A213,Studies!A:BR,5,FALSE),"")</f>
        <v>Rifampicin</v>
      </c>
      <c r="F213" s="256"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54" t="str">
        <f>IF(AND(A214&lt;&gt;"",ISNUMBER(A214)),VLOOKUP(A214,Studies!A:BR,2,FALSE),"")</f>
        <v>Acocella 1977</v>
      </c>
      <c r="C214" s="255" t="str">
        <f>IF(AND(A214&lt;&gt;"",ISNUMBER(A214)),VLOOKUP(A214,Studies!A:BR,3,FALSE),"")</f>
        <v>https://www.ncbi.nlm.nih.gov/pubmed/578447</v>
      </c>
      <c r="D214" s="255" t="str">
        <f>IF(AND(A214&lt;&gt;"",ISNUMBER(A214)),VLOOKUP(A214,Studies!A:BR,4,FALSE),"")</f>
        <v>Subject 13 (600 mg MD)</v>
      </c>
      <c r="E214" s="255" t="str">
        <f>IF(AND(A214&lt;&gt;"",ISNUMBER(A214)),VLOOKUP(A214,Studies!A:BR,5,FALSE),"")</f>
        <v>Rifampicin</v>
      </c>
      <c r="F214" s="256"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54" t="str">
        <f>IF(AND(A215&lt;&gt;"",ISNUMBER(A215)),VLOOKUP(A215,Studies!A:BR,2,FALSE),"")</f>
        <v>Acocella 1977</v>
      </c>
      <c r="C215" s="255" t="str">
        <f>IF(AND(A215&lt;&gt;"",ISNUMBER(A215)),VLOOKUP(A215,Studies!A:BR,3,FALSE),"")</f>
        <v>https://www.ncbi.nlm.nih.gov/pubmed/578447</v>
      </c>
      <c r="D215" s="255" t="str">
        <f>IF(AND(A215&lt;&gt;"",ISNUMBER(A215)),VLOOKUP(A215,Studies!A:BR,4,FALSE),"")</f>
        <v>Subject 14 (600 mg MD)</v>
      </c>
      <c r="E215" s="255" t="str">
        <f>IF(AND(A215&lt;&gt;"",ISNUMBER(A215)),VLOOKUP(A215,Studies!A:BR,5,FALSE),"")</f>
        <v>Rifampicin</v>
      </c>
      <c r="F215" s="256"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54" t="str">
        <f>IF(AND(A216&lt;&gt;"",ISNUMBER(A216)),VLOOKUP(A216,Studies!A:BR,2,FALSE),"")</f>
        <v>Acocella 1977</v>
      </c>
      <c r="C216" s="255" t="str">
        <f>IF(AND(A216&lt;&gt;"",ISNUMBER(A216)),VLOOKUP(A216,Studies!A:BR,3,FALSE),"")</f>
        <v>https://www.ncbi.nlm.nih.gov/pubmed/578447</v>
      </c>
      <c r="D216" s="255" t="str">
        <f>IF(AND(A216&lt;&gt;"",ISNUMBER(A216)),VLOOKUP(A216,Studies!A:BR,4,FALSE),"")</f>
        <v>Subject 14 (600 mg MD)</v>
      </c>
      <c r="E216" s="255" t="str">
        <f>IF(AND(A216&lt;&gt;"",ISNUMBER(A216)),VLOOKUP(A216,Studies!A:BR,5,FALSE),"")</f>
        <v>Rifampicin</v>
      </c>
      <c r="F216" s="256"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54" t="str">
        <f>IF(AND(A217&lt;&gt;"",ISNUMBER(A217)),VLOOKUP(A217,Studies!A:BR,2,FALSE),"")</f>
        <v>Acocella 1977</v>
      </c>
      <c r="C217" s="255" t="str">
        <f>IF(AND(A217&lt;&gt;"",ISNUMBER(A217)),VLOOKUP(A217,Studies!A:BR,3,FALSE),"")</f>
        <v>https://www.ncbi.nlm.nih.gov/pubmed/578447</v>
      </c>
      <c r="D217" s="255" t="str">
        <f>IF(AND(A217&lt;&gt;"",ISNUMBER(A217)),VLOOKUP(A217,Studies!A:BR,4,FALSE),"")</f>
        <v>Subject 14 (600 mg MD)</v>
      </c>
      <c r="E217" s="255" t="str">
        <f>IF(AND(A217&lt;&gt;"",ISNUMBER(A217)),VLOOKUP(A217,Studies!A:BR,5,FALSE),"")</f>
        <v>Rifampicin</v>
      </c>
      <c r="F217" s="256"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54" t="str">
        <f>IF(AND(A218&lt;&gt;"",ISNUMBER(A218)),VLOOKUP(A218,Studies!A:BR,2,FALSE),"")</f>
        <v>Acocella 1977</v>
      </c>
      <c r="C218" s="255" t="str">
        <f>IF(AND(A218&lt;&gt;"",ISNUMBER(A218)),VLOOKUP(A218,Studies!A:BR,3,FALSE),"")</f>
        <v>https://www.ncbi.nlm.nih.gov/pubmed/578447</v>
      </c>
      <c r="D218" s="255" t="str">
        <f>IF(AND(A218&lt;&gt;"",ISNUMBER(A218)),VLOOKUP(A218,Studies!A:BR,4,FALSE),"")</f>
        <v>mean 600 mg MD</v>
      </c>
      <c r="E218" s="255" t="str">
        <f>IF(AND(A218&lt;&gt;"",ISNUMBER(A218)),VLOOKUP(A218,Studies!A:BR,5,FALSE),"")</f>
        <v>Rifampicin</v>
      </c>
      <c r="F218" s="256"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54" t="str">
        <f>IF(AND(A219&lt;&gt;"",ISNUMBER(A219)),VLOOKUP(A219,Studies!A:BR,2,FALSE),"")</f>
        <v>Acocella 1977</v>
      </c>
      <c r="C219" s="255" t="str">
        <f>IF(AND(A219&lt;&gt;"",ISNUMBER(A219)),VLOOKUP(A219,Studies!A:BR,3,FALSE),"")</f>
        <v>https://www.ncbi.nlm.nih.gov/pubmed/578447</v>
      </c>
      <c r="D219" s="255" t="str">
        <f>IF(AND(A219&lt;&gt;"",ISNUMBER(A219)),VLOOKUP(A219,Studies!A:BR,4,FALSE),"")</f>
        <v>mean 600 mg MD</v>
      </c>
      <c r="E219" s="255" t="str">
        <f>IF(AND(A219&lt;&gt;"",ISNUMBER(A219)),VLOOKUP(A219,Studies!A:BR,5,FALSE),"")</f>
        <v>Rifampicin</v>
      </c>
      <c r="F219" s="256"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54" t="str">
        <f>IF(AND(A220&lt;&gt;"",ISNUMBER(A220)),VLOOKUP(A220,Studies!A:BR,2,FALSE),"")</f>
        <v>Acocella 1977</v>
      </c>
      <c r="C220" s="255" t="str">
        <f>IF(AND(A220&lt;&gt;"",ISNUMBER(A220)),VLOOKUP(A220,Studies!A:BR,3,FALSE),"")</f>
        <v>https://www.ncbi.nlm.nih.gov/pubmed/578447</v>
      </c>
      <c r="D220" s="255" t="str">
        <f>IF(AND(A220&lt;&gt;"",ISNUMBER(A220)),VLOOKUP(A220,Studies!A:BR,4,FALSE),"")</f>
        <v>mean 600 mg MD</v>
      </c>
      <c r="E220" s="255" t="str">
        <f>IF(AND(A220&lt;&gt;"",ISNUMBER(A220)),VLOOKUP(A220,Studies!A:BR,5,FALSE),"")</f>
        <v>Rifampicin</v>
      </c>
      <c r="F220" s="256"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54" t="str">
        <f>IF(AND(A221&lt;&gt;"",ISNUMBER(A221)),VLOOKUP(A221,Studies!A:BR,2,FALSE),"")</f>
        <v>Acocella 1984</v>
      </c>
      <c r="C221" s="255" t="str">
        <f>IF(AND(A221&lt;&gt;"",ISNUMBER(A221)),VLOOKUP(A221,Studies!A:BR,3,FALSE),"")</f>
        <v>https://www.ncbi.nlm.nih.gov/pubmed/6473487</v>
      </c>
      <c r="D221" s="255" t="str">
        <f>IF(AND(A221&lt;&gt;"",ISNUMBER(A221)),VLOOKUP(A221,Studies!A:BR,4,FALSE),"")</f>
        <v>Individual 1 (600 mg, 3 h infusion)</v>
      </c>
      <c r="E221" s="255" t="str">
        <f>IF(AND(A221&lt;&gt;"",ISNUMBER(A221)),VLOOKUP(A221,Studies!A:BR,5,FALSE),"")</f>
        <v>Rifampicin</v>
      </c>
      <c r="F221" s="256"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54" t="str">
        <f>IF(AND(A222&lt;&gt;"",ISNUMBER(A222)),VLOOKUP(A222,Studies!A:BR,2,FALSE),"")</f>
        <v>Acocella 1984</v>
      </c>
      <c r="C222" s="255" t="str">
        <f>IF(AND(A222&lt;&gt;"",ISNUMBER(A222)),VLOOKUP(A222,Studies!A:BR,3,FALSE),"")</f>
        <v>https://www.ncbi.nlm.nih.gov/pubmed/6473487</v>
      </c>
      <c r="D222" s="255" t="str">
        <f>IF(AND(A222&lt;&gt;"",ISNUMBER(A222)),VLOOKUP(A222,Studies!A:BR,4,FALSE),"")</f>
        <v>Individual 1 (600 mg, 3 h infusion)</v>
      </c>
      <c r="E222" s="255" t="str">
        <f>IF(AND(A222&lt;&gt;"",ISNUMBER(A222)),VLOOKUP(A222,Studies!A:BR,5,FALSE),"")</f>
        <v>Rifampicin</v>
      </c>
      <c r="F222" s="256"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54" t="str">
        <f>IF(AND(A223&lt;&gt;"",ISNUMBER(A223)),VLOOKUP(A223,Studies!A:BR,2,FALSE),"")</f>
        <v>Acocella 1984</v>
      </c>
      <c r="C223" s="255" t="str">
        <f>IF(AND(A223&lt;&gt;"",ISNUMBER(A223)),VLOOKUP(A223,Studies!A:BR,3,FALSE),"")</f>
        <v>https://www.ncbi.nlm.nih.gov/pubmed/6473487</v>
      </c>
      <c r="D223" s="255" t="str">
        <f>IF(AND(A223&lt;&gt;"",ISNUMBER(A223)),VLOOKUP(A223,Studies!A:BR,4,FALSE),"")</f>
        <v>Individual 1 (600 mg, 3 h infusion)</v>
      </c>
      <c r="E223" s="255" t="str">
        <f>IF(AND(A223&lt;&gt;"",ISNUMBER(A223)),VLOOKUP(A223,Studies!A:BR,5,FALSE),"")</f>
        <v>Rifampicin</v>
      </c>
      <c r="F223" s="256"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54" t="str">
        <f>IF(AND(A224&lt;&gt;"",ISNUMBER(A224)),VLOOKUP(A224,Studies!A:BR,2,FALSE),"")</f>
        <v>Acocella 1984</v>
      </c>
      <c r="C224" s="255" t="str">
        <f>IF(AND(A224&lt;&gt;"",ISNUMBER(A224)),VLOOKUP(A224,Studies!A:BR,3,FALSE),"")</f>
        <v>https://www.ncbi.nlm.nih.gov/pubmed/6473487</v>
      </c>
      <c r="D224" s="255" t="str">
        <f>IF(AND(A224&lt;&gt;"",ISNUMBER(A224)),VLOOKUP(A224,Studies!A:BR,4,FALSE),"")</f>
        <v>Individual 1 (600 mg, 3 h infusion)</v>
      </c>
      <c r="E224" s="255" t="str">
        <f>IF(AND(A224&lt;&gt;"",ISNUMBER(A224)),VLOOKUP(A224,Studies!A:BR,5,FALSE),"")</f>
        <v>Rifampicin</v>
      </c>
      <c r="F224" s="256"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54" t="str">
        <f>IF(AND(A225&lt;&gt;"",ISNUMBER(A225)),VLOOKUP(A225,Studies!A:BR,2,FALSE),"")</f>
        <v>Acocella 1984</v>
      </c>
      <c r="C225" s="255" t="str">
        <f>IF(AND(A225&lt;&gt;"",ISNUMBER(A225)),VLOOKUP(A225,Studies!A:BR,3,FALSE),"")</f>
        <v>https://www.ncbi.nlm.nih.gov/pubmed/6473487</v>
      </c>
      <c r="D225" s="255" t="str">
        <f>IF(AND(A225&lt;&gt;"",ISNUMBER(A225)),VLOOKUP(A225,Studies!A:BR,4,FALSE),"")</f>
        <v>Individual 1 (600 mg, 3 h infusion)</v>
      </c>
      <c r="E225" s="255" t="str">
        <f>IF(AND(A225&lt;&gt;"",ISNUMBER(A225)),VLOOKUP(A225,Studies!A:BR,5,FALSE),"")</f>
        <v>Rifampicin</v>
      </c>
      <c r="F225" s="256"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54" t="str">
        <f>IF(AND(A226&lt;&gt;"",ISNUMBER(A226)),VLOOKUP(A226,Studies!A:BR,2,FALSE),"")</f>
        <v>Acocella 1984</v>
      </c>
      <c r="C226" s="255" t="str">
        <f>IF(AND(A226&lt;&gt;"",ISNUMBER(A226)),VLOOKUP(A226,Studies!A:BR,3,FALSE),"")</f>
        <v>https://www.ncbi.nlm.nih.gov/pubmed/6473487</v>
      </c>
      <c r="D226" s="255" t="str">
        <f>IF(AND(A226&lt;&gt;"",ISNUMBER(A226)),VLOOKUP(A226,Studies!A:BR,4,FALSE),"")</f>
        <v>Individual 1 (600 mg, 3 h infusion)</v>
      </c>
      <c r="E226" s="255" t="str">
        <f>IF(AND(A226&lt;&gt;"",ISNUMBER(A226)),VLOOKUP(A226,Studies!A:BR,5,FALSE),"")</f>
        <v>Rifampicin</v>
      </c>
      <c r="F226" s="256"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54" t="str">
        <f>IF(AND(A227&lt;&gt;"",ISNUMBER(A227)),VLOOKUP(A227,Studies!A:BR,2,FALSE),"")</f>
        <v>Acocella 1984</v>
      </c>
      <c r="C227" s="255" t="str">
        <f>IF(AND(A227&lt;&gt;"",ISNUMBER(A227)),VLOOKUP(A227,Studies!A:BR,3,FALSE),"")</f>
        <v>https://www.ncbi.nlm.nih.gov/pubmed/6473487</v>
      </c>
      <c r="D227" s="255" t="str">
        <f>IF(AND(A227&lt;&gt;"",ISNUMBER(A227)),VLOOKUP(A227,Studies!A:BR,4,FALSE),"")</f>
        <v>Individual 1 (600 mg, 3 h infusion)</v>
      </c>
      <c r="E227" s="255" t="str">
        <f>IF(AND(A227&lt;&gt;"",ISNUMBER(A227)),VLOOKUP(A227,Studies!A:BR,5,FALSE),"")</f>
        <v>Rifampicin</v>
      </c>
      <c r="F227" s="256"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54" t="str">
        <f>IF(AND(A228&lt;&gt;"",ISNUMBER(A228)),VLOOKUP(A228,Studies!A:BR,2,FALSE),"")</f>
        <v>Acocella 1984</v>
      </c>
      <c r="C228" s="255" t="str">
        <f>IF(AND(A228&lt;&gt;"",ISNUMBER(A228)),VLOOKUP(A228,Studies!A:BR,3,FALSE),"")</f>
        <v>https://www.ncbi.nlm.nih.gov/pubmed/6473487</v>
      </c>
      <c r="D228" s="255" t="str">
        <f>IF(AND(A228&lt;&gt;"",ISNUMBER(A228)),VLOOKUP(A228,Studies!A:BR,4,FALSE),"")</f>
        <v>Individual 2 (600 mg, 3 h infusion)</v>
      </c>
      <c r="E228" s="255" t="str">
        <f>IF(AND(A228&lt;&gt;"",ISNUMBER(A228)),VLOOKUP(A228,Studies!A:BR,5,FALSE),"")</f>
        <v>Rifampicin</v>
      </c>
      <c r="F228" s="256"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54" t="str">
        <f>IF(AND(A229&lt;&gt;"",ISNUMBER(A229)),VLOOKUP(A229,Studies!A:BR,2,FALSE),"")</f>
        <v>Acocella 1984</v>
      </c>
      <c r="C229" s="255" t="str">
        <f>IF(AND(A229&lt;&gt;"",ISNUMBER(A229)),VLOOKUP(A229,Studies!A:BR,3,FALSE),"")</f>
        <v>https://www.ncbi.nlm.nih.gov/pubmed/6473487</v>
      </c>
      <c r="D229" s="255" t="str">
        <f>IF(AND(A229&lt;&gt;"",ISNUMBER(A229)),VLOOKUP(A229,Studies!A:BR,4,FALSE),"")</f>
        <v>Individual 2 (600 mg, 3 h infusion)</v>
      </c>
      <c r="E229" s="255" t="str">
        <f>IF(AND(A229&lt;&gt;"",ISNUMBER(A229)),VLOOKUP(A229,Studies!A:BR,5,FALSE),"")</f>
        <v>Rifampicin</v>
      </c>
      <c r="F229" s="256"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54" t="str">
        <f>IF(AND(A230&lt;&gt;"",ISNUMBER(A230)),VLOOKUP(A230,Studies!A:BR,2,FALSE),"")</f>
        <v>Acocella 1984</v>
      </c>
      <c r="C230" s="255" t="str">
        <f>IF(AND(A230&lt;&gt;"",ISNUMBER(A230)),VLOOKUP(A230,Studies!A:BR,3,FALSE),"")</f>
        <v>https://www.ncbi.nlm.nih.gov/pubmed/6473487</v>
      </c>
      <c r="D230" s="255" t="str">
        <f>IF(AND(A230&lt;&gt;"",ISNUMBER(A230)),VLOOKUP(A230,Studies!A:BR,4,FALSE),"")</f>
        <v>Individual 2 (600 mg, 3 h infusion)</v>
      </c>
      <c r="E230" s="255" t="str">
        <f>IF(AND(A230&lt;&gt;"",ISNUMBER(A230)),VLOOKUP(A230,Studies!A:BR,5,FALSE),"")</f>
        <v>Rifampicin</v>
      </c>
      <c r="F230" s="256"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54" t="str">
        <f>IF(AND(A231&lt;&gt;"",ISNUMBER(A231)),VLOOKUP(A231,Studies!A:BR,2,FALSE),"")</f>
        <v>Acocella 1984</v>
      </c>
      <c r="C231" s="255" t="str">
        <f>IF(AND(A231&lt;&gt;"",ISNUMBER(A231)),VLOOKUP(A231,Studies!A:BR,3,FALSE),"")</f>
        <v>https://www.ncbi.nlm.nih.gov/pubmed/6473487</v>
      </c>
      <c r="D231" s="255" t="str">
        <f>IF(AND(A231&lt;&gt;"",ISNUMBER(A231)),VLOOKUP(A231,Studies!A:BR,4,FALSE),"")</f>
        <v>Individual 2 (600 mg, 3 h infusion)</v>
      </c>
      <c r="E231" s="255" t="str">
        <f>IF(AND(A231&lt;&gt;"",ISNUMBER(A231)),VLOOKUP(A231,Studies!A:BR,5,FALSE),"")</f>
        <v>Rifampicin</v>
      </c>
      <c r="F231" s="256"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54" t="str">
        <f>IF(AND(A232&lt;&gt;"",ISNUMBER(A232)),VLOOKUP(A232,Studies!A:BR,2,FALSE),"")</f>
        <v>Acocella 1984</v>
      </c>
      <c r="C232" s="255" t="str">
        <f>IF(AND(A232&lt;&gt;"",ISNUMBER(A232)),VLOOKUP(A232,Studies!A:BR,3,FALSE),"")</f>
        <v>https://www.ncbi.nlm.nih.gov/pubmed/6473487</v>
      </c>
      <c r="D232" s="255" t="str">
        <f>IF(AND(A232&lt;&gt;"",ISNUMBER(A232)),VLOOKUP(A232,Studies!A:BR,4,FALSE),"")</f>
        <v>Individual 2 (600 mg, 3 h infusion)</v>
      </c>
      <c r="E232" s="255" t="str">
        <f>IF(AND(A232&lt;&gt;"",ISNUMBER(A232)),VLOOKUP(A232,Studies!A:BR,5,FALSE),"")</f>
        <v>Rifampicin</v>
      </c>
      <c r="F232" s="256"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54" t="str">
        <f>IF(AND(A233&lt;&gt;"",ISNUMBER(A233)),VLOOKUP(A233,Studies!A:BR,2,FALSE),"")</f>
        <v>Acocella 1984</v>
      </c>
      <c r="C233" s="255" t="str">
        <f>IF(AND(A233&lt;&gt;"",ISNUMBER(A233)),VLOOKUP(A233,Studies!A:BR,3,FALSE),"")</f>
        <v>https://www.ncbi.nlm.nih.gov/pubmed/6473487</v>
      </c>
      <c r="D233" s="255" t="str">
        <f>IF(AND(A233&lt;&gt;"",ISNUMBER(A233)),VLOOKUP(A233,Studies!A:BR,4,FALSE),"")</f>
        <v>Individual 2 (600 mg, 3 h infusion)</v>
      </c>
      <c r="E233" s="255" t="str">
        <f>IF(AND(A233&lt;&gt;"",ISNUMBER(A233)),VLOOKUP(A233,Studies!A:BR,5,FALSE),"")</f>
        <v>Rifampicin</v>
      </c>
      <c r="F233" s="256"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54" t="str">
        <f>IF(AND(A234&lt;&gt;"",ISNUMBER(A234)),VLOOKUP(A234,Studies!A:BR,2,FALSE),"")</f>
        <v>Acocella 1984</v>
      </c>
      <c r="C234" s="255" t="str">
        <f>IF(AND(A234&lt;&gt;"",ISNUMBER(A234)),VLOOKUP(A234,Studies!A:BR,3,FALSE),"")</f>
        <v>https://www.ncbi.nlm.nih.gov/pubmed/6473487</v>
      </c>
      <c r="D234" s="255" t="str">
        <f>IF(AND(A234&lt;&gt;"",ISNUMBER(A234)),VLOOKUP(A234,Studies!A:BR,4,FALSE),"")</f>
        <v>Individual 2 (600 mg, 3 h infusion)</v>
      </c>
      <c r="E234" s="255" t="str">
        <f>IF(AND(A234&lt;&gt;"",ISNUMBER(A234)),VLOOKUP(A234,Studies!A:BR,5,FALSE),"")</f>
        <v>Rifampicin</v>
      </c>
      <c r="F234" s="256"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54" t="str">
        <f>IF(AND(A235&lt;&gt;"",ISNUMBER(A235)),VLOOKUP(A235,Studies!A:BR,2,FALSE),"")</f>
        <v>Acocella 1984</v>
      </c>
      <c r="C235" s="255" t="str">
        <f>IF(AND(A235&lt;&gt;"",ISNUMBER(A235)),VLOOKUP(A235,Studies!A:BR,3,FALSE),"")</f>
        <v>https://www.ncbi.nlm.nih.gov/pubmed/6473487</v>
      </c>
      <c r="D235" s="255" t="str">
        <f>IF(AND(A235&lt;&gt;"",ISNUMBER(A235)),VLOOKUP(A235,Studies!A:BR,4,FALSE),"")</f>
        <v>Individual 3 (600 mg, 2 h infusion)</v>
      </c>
      <c r="E235" s="255" t="str">
        <f>IF(AND(A235&lt;&gt;"",ISNUMBER(A235)),VLOOKUP(A235,Studies!A:BR,5,FALSE),"")</f>
        <v>Rifampicin</v>
      </c>
      <c r="F235" s="256"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54" t="str">
        <f>IF(AND(A236&lt;&gt;"",ISNUMBER(A236)),VLOOKUP(A236,Studies!A:BR,2,FALSE),"")</f>
        <v>Acocella 1984</v>
      </c>
      <c r="C236" s="255" t="str">
        <f>IF(AND(A236&lt;&gt;"",ISNUMBER(A236)),VLOOKUP(A236,Studies!A:BR,3,FALSE),"")</f>
        <v>https://www.ncbi.nlm.nih.gov/pubmed/6473487</v>
      </c>
      <c r="D236" s="255" t="str">
        <f>IF(AND(A236&lt;&gt;"",ISNUMBER(A236)),VLOOKUP(A236,Studies!A:BR,4,FALSE),"")</f>
        <v>Individual 3 (600 mg, 2 h infusion)</v>
      </c>
      <c r="E236" s="255" t="str">
        <f>IF(AND(A236&lt;&gt;"",ISNUMBER(A236)),VLOOKUP(A236,Studies!A:BR,5,FALSE),"")</f>
        <v>Rifampicin</v>
      </c>
      <c r="F236" s="256"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54" t="str">
        <f>IF(AND(A237&lt;&gt;"",ISNUMBER(A237)),VLOOKUP(A237,Studies!A:BR,2,FALSE),"")</f>
        <v>Acocella 1984</v>
      </c>
      <c r="C237" s="255" t="str">
        <f>IF(AND(A237&lt;&gt;"",ISNUMBER(A237)),VLOOKUP(A237,Studies!A:BR,3,FALSE),"")</f>
        <v>https://www.ncbi.nlm.nih.gov/pubmed/6473487</v>
      </c>
      <c r="D237" s="255" t="str">
        <f>IF(AND(A237&lt;&gt;"",ISNUMBER(A237)),VLOOKUP(A237,Studies!A:BR,4,FALSE),"")</f>
        <v>Individual 3 (600 mg, 2 h infusion)</v>
      </c>
      <c r="E237" s="255" t="str">
        <f>IF(AND(A237&lt;&gt;"",ISNUMBER(A237)),VLOOKUP(A237,Studies!A:BR,5,FALSE),"")</f>
        <v>Rifampicin</v>
      </c>
      <c r="F237" s="256"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54" t="str">
        <f>IF(AND(A238&lt;&gt;"",ISNUMBER(A238)),VLOOKUP(A238,Studies!A:BR,2,FALSE),"")</f>
        <v>Acocella 1984</v>
      </c>
      <c r="C238" s="255" t="str">
        <f>IF(AND(A238&lt;&gt;"",ISNUMBER(A238)),VLOOKUP(A238,Studies!A:BR,3,FALSE),"")</f>
        <v>https://www.ncbi.nlm.nih.gov/pubmed/6473487</v>
      </c>
      <c r="D238" s="255" t="str">
        <f>IF(AND(A238&lt;&gt;"",ISNUMBER(A238)),VLOOKUP(A238,Studies!A:BR,4,FALSE),"")</f>
        <v>Individual 3 (600 mg, 2 h infusion)</v>
      </c>
      <c r="E238" s="255" t="str">
        <f>IF(AND(A238&lt;&gt;"",ISNUMBER(A238)),VLOOKUP(A238,Studies!A:BR,5,FALSE),"")</f>
        <v>Rifampicin</v>
      </c>
      <c r="F238" s="256"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54" t="str">
        <f>IF(AND(A239&lt;&gt;"",ISNUMBER(A239)),VLOOKUP(A239,Studies!A:BR,2,FALSE),"")</f>
        <v>Acocella 1984</v>
      </c>
      <c r="C239" s="255" t="str">
        <f>IF(AND(A239&lt;&gt;"",ISNUMBER(A239)),VLOOKUP(A239,Studies!A:BR,3,FALSE),"")</f>
        <v>https://www.ncbi.nlm.nih.gov/pubmed/6473487</v>
      </c>
      <c r="D239" s="255" t="str">
        <f>IF(AND(A239&lt;&gt;"",ISNUMBER(A239)),VLOOKUP(A239,Studies!A:BR,4,FALSE),"")</f>
        <v>Individual 3 (600 mg, 2 h infusion)</v>
      </c>
      <c r="E239" s="255" t="str">
        <f>IF(AND(A239&lt;&gt;"",ISNUMBER(A239)),VLOOKUP(A239,Studies!A:BR,5,FALSE),"")</f>
        <v>Rifampicin</v>
      </c>
      <c r="F239" s="256"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54" t="str">
        <f>IF(AND(A240&lt;&gt;"",ISNUMBER(A240)),VLOOKUP(A240,Studies!A:BR,2,FALSE),"")</f>
        <v>Acocella 1984</v>
      </c>
      <c r="C240" s="255" t="str">
        <f>IF(AND(A240&lt;&gt;"",ISNUMBER(A240)),VLOOKUP(A240,Studies!A:BR,3,FALSE),"")</f>
        <v>https://www.ncbi.nlm.nih.gov/pubmed/6473487</v>
      </c>
      <c r="D240" s="255" t="str">
        <f>IF(AND(A240&lt;&gt;"",ISNUMBER(A240)),VLOOKUP(A240,Studies!A:BR,4,FALSE),"")</f>
        <v>Individual 3 (600 mg, 2 h infusion)</v>
      </c>
      <c r="E240" s="255" t="str">
        <f>IF(AND(A240&lt;&gt;"",ISNUMBER(A240)),VLOOKUP(A240,Studies!A:BR,5,FALSE),"")</f>
        <v>Rifampicin</v>
      </c>
      <c r="F240" s="256"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54" t="str">
        <f>IF(AND(A241&lt;&gt;"",ISNUMBER(A241)),VLOOKUP(A241,Studies!A:BR,2,FALSE),"")</f>
        <v>Acocella 1984</v>
      </c>
      <c r="C241" s="255" t="str">
        <f>IF(AND(A241&lt;&gt;"",ISNUMBER(A241)),VLOOKUP(A241,Studies!A:BR,3,FALSE),"")</f>
        <v>https://www.ncbi.nlm.nih.gov/pubmed/6473487</v>
      </c>
      <c r="D241" s="255" t="str">
        <f>IF(AND(A241&lt;&gt;"",ISNUMBER(A241)),VLOOKUP(A241,Studies!A:BR,4,FALSE),"")</f>
        <v>Individual 3 (600 mg, 2 h infusion)</v>
      </c>
      <c r="E241" s="255" t="str">
        <f>IF(AND(A241&lt;&gt;"",ISNUMBER(A241)),VLOOKUP(A241,Studies!A:BR,5,FALSE),"")</f>
        <v>Rifampicin</v>
      </c>
      <c r="F241" s="256"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54" t="str">
        <f>IF(AND(A242&lt;&gt;"",ISNUMBER(A242)),VLOOKUP(A242,Studies!A:BR,2,FALSE),"")</f>
        <v>Acocella 1984</v>
      </c>
      <c r="C242" s="255" t="str">
        <f>IF(AND(A242&lt;&gt;"",ISNUMBER(A242)),VLOOKUP(A242,Studies!A:BR,3,FALSE),"")</f>
        <v>https://www.ncbi.nlm.nih.gov/pubmed/6473487</v>
      </c>
      <c r="D242" s="255" t="str">
        <f>IF(AND(A242&lt;&gt;"",ISNUMBER(A242)),VLOOKUP(A242,Studies!A:BR,4,FALSE),"")</f>
        <v>Individual 4 (600 mg, 2 h infusion)</v>
      </c>
      <c r="E242" s="255" t="str">
        <f>IF(AND(A242&lt;&gt;"",ISNUMBER(A242)),VLOOKUP(A242,Studies!A:BR,5,FALSE),"")</f>
        <v>Rifampicin</v>
      </c>
      <c r="F242" s="256"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54" t="str">
        <f>IF(AND(A243&lt;&gt;"",ISNUMBER(A243)),VLOOKUP(A243,Studies!A:BR,2,FALSE),"")</f>
        <v>Acocella 1984</v>
      </c>
      <c r="C243" s="255" t="str">
        <f>IF(AND(A243&lt;&gt;"",ISNUMBER(A243)),VLOOKUP(A243,Studies!A:BR,3,FALSE),"")</f>
        <v>https://www.ncbi.nlm.nih.gov/pubmed/6473487</v>
      </c>
      <c r="D243" s="255" t="str">
        <f>IF(AND(A243&lt;&gt;"",ISNUMBER(A243)),VLOOKUP(A243,Studies!A:BR,4,FALSE),"")</f>
        <v>Individual 4 (600 mg, 2 h infusion)</v>
      </c>
      <c r="E243" s="255" t="str">
        <f>IF(AND(A243&lt;&gt;"",ISNUMBER(A243)),VLOOKUP(A243,Studies!A:BR,5,FALSE),"")</f>
        <v>Rifampicin</v>
      </c>
      <c r="F243" s="256"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54" t="str">
        <f>IF(AND(A244&lt;&gt;"",ISNUMBER(A244)),VLOOKUP(A244,Studies!A:BR,2,FALSE),"")</f>
        <v>Acocella 1984</v>
      </c>
      <c r="C244" s="255" t="str">
        <f>IF(AND(A244&lt;&gt;"",ISNUMBER(A244)),VLOOKUP(A244,Studies!A:BR,3,FALSE),"")</f>
        <v>https://www.ncbi.nlm.nih.gov/pubmed/6473487</v>
      </c>
      <c r="D244" s="255" t="str">
        <f>IF(AND(A244&lt;&gt;"",ISNUMBER(A244)),VLOOKUP(A244,Studies!A:BR,4,FALSE),"")</f>
        <v>Individual 4 (600 mg, 2 h infusion)</v>
      </c>
      <c r="E244" s="255" t="str">
        <f>IF(AND(A244&lt;&gt;"",ISNUMBER(A244)),VLOOKUP(A244,Studies!A:BR,5,FALSE),"")</f>
        <v>Rifampicin</v>
      </c>
      <c r="F244" s="256"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54" t="str">
        <f>IF(AND(A245&lt;&gt;"",ISNUMBER(A245)),VLOOKUP(A245,Studies!A:BR,2,FALSE),"")</f>
        <v>Acocella 1984</v>
      </c>
      <c r="C245" s="255" t="str">
        <f>IF(AND(A245&lt;&gt;"",ISNUMBER(A245)),VLOOKUP(A245,Studies!A:BR,3,FALSE),"")</f>
        <v>https://www.ncbi.nlm.nih.gov/pubmed/6473487</v>
      </c>
      <c r="D245" s="255" t="str">
        <f>IF(AND(A245&lt;&gt;"",ISNUMBER(A245)),VLOOKUP(A245,Studies!A:BR,4,FALSE),"")</f>
        <v>Individual 4 (600 mg, 2 h infusion)</v>
      </c>
      <c r="E245" s="255" t="str">
        <f>IF(AND(A245&lt;&gt;"",ISNUMBER(A245)),VLOOKUP(A245,Studies!A:BR,5,FALSE),"")</f>
        <v>Rifampicin</v>
      </c>
      <c r="F245" s="256"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54" t="str">
        <f>IF(AND(A246&lt;&gt;"",ISNUMBER(A246)),VLOOKUP(A246,Studies!A:BR,2,FALSE),"")</f>
        <v>Acocella 1984</v>
      </c>
      <c r="C246" s="255" t="str">
        <f>IF(AND(A246&lt;&gt;"",ISNUMBER(A246)),VLOOKUP(A246,Studies!A:BR,3,FALSE),"")</f>
        <v>https://www.ncbi.nlm.nih.gov/pubmed/6473487</v>
      </c>
      <c r="D246" s="255" t="str">
        <f>IF(AND(A246&lt;&gt;"",ISNUMBER(A246)),VLOOKUP(A246,Studies!A:BR,4,FALSE),"")</f>
        <v>Individual 4 (600 mg, 2 h infusion)</v>
      </c>
      <c r="E246" s="255" t="str">
        <f>IF(AND(A246&lt;&gt;"",ISNUMBER(A246)),VLOOKUP(A246,Studies!A:BR,5,FALSE),"")</f>
        <v>Rifampicin</v>
      </c>
      <c r="F246" s="256"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54" t="str">
        <f>IF(AND(A247&lt;&gt;"",ISNUMBER(A247)),VLOOKUP(A247,Studies!A:BR,2,FALSE),"")</f>
        <v>Acocella 1984</v>
      </c>
      <c r="C247" s="255" t="str">
        <f>IF(AND(A247&lt;&gt;"",ISNUMBER(A247)),VLOOKUP(A247,Studies!A:BR,3,FALSE),"")</f>
        <v>https://www.ncbi.nlm.nih.gov/pubmed/6473487</v>
      </c>
      <c r="D247" s="255" t="str">
        <f>IF(AND(A247&lt;&gt;"",ISNUMBER(A247)),VLOOKUP(A247,Studies!A:BR,4,FALSE),"")</f>
        <v>Individual 4 (600 mg, 2 h infusion)</v>
      </c>
      <c r="E247" s="255" t="str">
        <f>IF(AND(A247&lt;&gt;"",ISNUMBER(A247)),VLOOKUP(A247,Studies!A:BR,5,FALSE),"")</f>
        <v>Rifampicin</v>
      </c>
      <c r="F247" s="256"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54" t="str">
        <f>IF(AND(A248&lt;&gt;"",ISNUMBER(A248)),VLOOKUP(A248,Studies!A:BR,2,FALSE),"")</f>
        <v>Acocella 1984</v>
      </c>
      <c r="C248" s="255" t="str">
        <f>IF(AND(A248&lt;&gt;"",ISNUMBER(A248)),VLOOKUP(A248,Studies!A:BR,3,FALSE),"")</f>
        <v>https://www.ncbi.nlm.nih.gov/pubmed/6473487</v>
      </c>
      <c r="D248" s="255" t="str">
        <f>IF(AND(A248&lt;&gt;"",ISNUMBER(A248)),VLOOKUP(A248,Studies!A:BR,4,FALSE),"")</f>
        <v>Individual 4 (600 mg, 2 h infusion)</v>
      </c>
      <c r="E248" s="255" t="str">
        <f>IF(AND(A248&lt;&gt;"",ISNUMBER(A248)),VLOOKUP(A248,Studies!A:BR,5,FALSE),"")</f>
        <v>Rifampicin</v>
      </c>
      <c r="F248" s="256"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54" t="str">
        <f>IF(AND(A249&lt;&gt;"",ISNUMBER(A249)),VLOOKUP(A249,Studies!A:BR,2,FALSE),"")</f>
        <v>Acocella 1984</v>
      </c>
      <c r="C249" s="255" t="str">
        <f>IF(AND(A249&lt;&gt;"",ISNUMBER(A249)),VLOOKUP(A249,Studies!A:BR,3,FALSE),"")</f>
        <v>https://www.ncbi.nlm.nih.gov/pubmed/6473487</v>
      </c>
      <c r="D249" s="255" t="str">
        <f>IF(AND(A249&lt;&gt;"",ISNUMBER(A249)),VLOOKUP(A249,Studies!A:BR,4,FALSE),"")</f>
        <v>Individual 5 (600 mg, 1 h infusion)</v>
      </c>
      <c r="E249" s="255" t="str">
        <f>IF(AND(A249&lt;&gt;"",ISNUMBER(A249)),VLOOKUP(A249,Studies!A:BR,5,FALSE),"")</f>
        <v>Rifampicin</v>
      </c>
      <c r="F249" s="256"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54" t="str">
        <f>IF(AND(A250&lt;&gt;"",ISNUMBER(A250)),VLOOKUP(A250,Studies!A:BR,2,FALSE),"")</f>
        <v>Acocella 1984</v>
      </c>
      <c r="C250" s="255" t="str">
        <f>IF(AND(A250&lt;&gt;"",ISNUMBER(A250)),VLOOKUP(A250,Studies!A:BR,3,FALSE),"")</f>
        <v>https://www.ncbi.nlm.nih.gov/pubmed/6473487</v>
      </c>
      <c r="D250" s="255" t="str">
        <f>IF(AND(A250&lt;&gt;"",ISNUMBER(A250)),VLOOKUP(A250,Studies!A:BR,4,FALSE),"")</f>
        <v>Individual 5 (600 mg, 1 h infusion)</v>
      </c>
      <c r="E250" s="255" t="str">
        <f>IF(AND(A250&lt;&gt;"",ISNUMBER(A250)),VLOOKUP(A250,Studies!A:BR,5,FALSE),"")</f>
        <v>Rifampicin</v>
      </c>
      <c r="F250" s="256"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54" t="str">
        <f>IF(AND(A251&lt;&gt;"",ISNUMBER(A251)),VLOOKUP(A251,Studies!A:BR,2,FALSE),"")</f>
        <v>Acocella 1984</v>
      </c>
      <c r="C251" s="255" t="str">
        <f>IF(AND(A251&lt;&gt;"",ISNUMBER(A251)),VLOOKUP(A251,Studies!A:BR,3,FALSE),"")</f>
        <v>https://www.ncbi.nlm.nih.gov/pubmed/6473487</v>
      </c>
      <c r="D251" s="255" t="str">
        <f>IF(AND(A251&lt;&gt;"",ISNUMBER(A251)),VLOOKUP(A251,Studies!A:BR,4,FALSE),"")</f>
        <v>Individual 5 (600 mg, 1 h infusion)</v>
      </c>
      <c r="E251" s="255" t="str">
        <f>IF(AND(A251&lt;&gt;"",ISNUMBER(A251)),VLOOKUP(A251,Studies!A:BR,5,FALSE),"")</f>
        <v>Rifampicin</v>
      </c>
      <c r="F251" s="256"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54" t="str">
        <f>IF(AND(A252&lt;&gt;"",ISNUMBER(A252)),VLOOKUP(A252,Studies!A:BR,2,FALSE),"")</f>
        <v>Acocella 1984</v>
      </c>
      <c r="C252" s="255" t="str">
        <f>IF(AND(A252&lt;&gt;"",ISNUMBER(A252)),VLOOKUP(A252,Studies!A:BR,3,FALSE),"")</f>
        <v>https://www.ncbi.nlm.nih.gov/pubmed/6473487</v>
      </c>
      <c r="D252" s="255" t="str">
        <f>IF(AND(A252&lt;&gt;"",ISNUMBER(A252)),VLOOKUP(A252,Studies!A:BR,4,FALSE),"")</f>
        <v>Individual 5 (600 mg, 1 h infusion)</v>
      </c>
      <c r="E252" s="255" t="str">
        <f>IF(AND(A252&lt;&gt;"",ISNUMBER(A252)),VLOOKUP(A252,Studies!A:BR,5,FALSE),"")</f>
        <v>Rifampicin</v>
      </c>
      <c r="F252" s="256"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54" t="str">
        <f>IF(AND(A253&lt;&gt;"",ISNUMBER(A253)),VLOOKUP(A253,Studies!A:BR,2,FALSE),"")</f>
        <v>Acocella 1984</v>
      </c>
      <c r="C253" s="255" t="str">
        <f>IF(AND(A253&lt;&gt;"",ISNUMBER(A253)),VLOOKUP(A253,Studies!A:BR,3,FALSE),"")</f>
        <v>https://www.ncbi.nlm.nih.gov/pubmed/6473487</v>
      </c>
      <c r="D253" s="255" t="str">
        <f>IF(AND(A253&lt;&gt;"",ISNUMBER(A253)),VLOOKUP(A253,Studies!A:BR,4,FALSE),"")</f>
        <v>Individual 5 (600 mg, 1 h infusion)</v>
      </c>
      <c r="E253" s="255" t="str">
        <f>IF(AND(A253&lt;&gt;"",ISNUMBER(A253)),VLOOKUP(A253,Studies!A:BR,5,FALSE),"")</f>
        <v>Rifampicin</v>
      </c>
      <c r="F253" s="256"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54" t="str">
        <f>IF(AND(A254&lt;&gt;"",ISNUMBER(A254)),VLOOKUP(A254,Studies!A:BR,2,FALSE),"")</f>
        <v>Acocella 1984</v>
      </c>
      <c r="C254" s="255" t="str">
        <f>IF(AND(A254&lt;&gt;"",ISNUMBER(A254)),VLOOKUP(A254,Studies!A:BR,3,FALSE),"")</f>
        <v>https://www.ncbi.nlm.nih.gov/pubmed/6473487</v>
      </c>
      <c r="D254" s="255" t="str">
        <f>IF(AND(A254&lt;&gt;"",ISNUMBER(A254)),VLOOKUP(A254,Studies!A:BR,4,FALSE),"")</f>
        <v>Individual 5 (600 mg, 1 h infusion)</v>
      </c>
      <c r="E254" s="255" t="str">
        <f>IF(AND(A254&lt;&gt;"",ISNUMBER(A254)),VLOOKUP(A254,Studies!A:BR,5,FALSE),"")</f>
        <v>Rifampicin</v>
      </c>
      <c r="F254" s="256"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54" t="str">
        <f>IF(AND(A255&lt;&gt;"",ISNUMBER(A255)),VLOOKUP(A255,Studies!A:BR,2,FALSE),"")</f>
        <v>Acocella 1984</v>
      </c>
      <c r="C255" s="255" t="str">
        <f>IF(AND(A255&lt;&gt;"",ISNUMBER(A255)),VLOOKUP(A255,Studies!A:BR,3,FALSE),"")</f>
        <v>https://www.ncbi.nlm.nih.gov/pubmed/6473487</v>
      </c>
      <c r="D255" s="255" t="str">
        <f>IF(AND(A255&lt;&gt;"",ISNUMBER(A255)),VLOOKUP(A255,Studies!A:BR,4,FALSE),"")</f>
        <v>Individual 5 (600 mg, 1 h infusion)</v>
      </c>
      <c r="E255" s="255" t="str">
        <f>IF(AND(A255&lt;&gt;"",ISNUMBER(A255)),VLOOKUP(A255,Studies!A:BR,5,FALSE),"")</f>
        <v>Rifampicin</v>
      </c>
      <c r="F255" s="256"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54" t="str">
        <f>IF(AND(A256&lt;&gt;"",ISNUMBER(A256)),VLOOKUP(A256,Studies!A:BR,2,FALSE),"")</f>
        <v>Acocella 1984</v>
      </c>
      <c r="C256" s="255" t="str">
        <f>IF(AND(A256&lt;&gt;"",ISNUMBER(A256)),VLOOKUP(A256,Studies!A:BR,3,FALSE),"")</f>
        <v>https://www.ncbi.nlm.nih.gov/pubmed/6473487</v>
      </c>
      <c r="D256" s="255" t="str">
        <f>IF(AND(A256&lt;&gt;"",ISNUMBER(A256)),VLOOKUP(A256,Studies!A:BR,4,FALSE),"")</f>
        <v>Individual 6 (600 mg, 1 h infusion)</v>
      </c>
      <c r="E256" s="255" t="str">
        <f>IF(AND(A256&lt;&gt;"",ISNUMBER(A256)),VLOOKUP(A256,Studies!A:BR,5,FALSE),"")</f>
        <v>Rifampicin</v>
      </c>
      <c r="F256" s="256"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54" t="str">
        <f>IF(AND(A257&lt;&gt;"",ISNUMBER(A257)),VLOOKUP(A257,Studies!A:BR,2,FALSE),"")</f>
        <v>Acocella 1984</v>
      </c>
      <c r="C257" s="255" t="str">
        <f>IF(AND(A257&lt;&gt;"",ISNUMBER(A257)),VLOOKUP(A257,Studies!A:BR,3,FALSE),"")</f>
        <v>https://www.ncbi.nlm.nih.gov/pubmed/6473487</v>
      </c>
      <c r="D257" s="255" t="str">
        <f>IF(AND(A257&lt;&gt;"",ISNUMBER(A257)),VLOOKUP(A257,Studies!A:BR,4,FALSE),"")</f>
        <v>Individual 6 (600 mg, 1 h infusion)</v>
      </c>
      <c r="E257" s="255" t="str">
        <f>IF(AND(A257&lt;&gt;"",ISNUMBER(A257)),VLOOKUP(A257,Studies!A:BR,5,FALSE),"")</f>
        <v>Rifampicin</v>
      </c>
      <c r="F257" s="256"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54" t="str">
        <f>IF(AND(A258&lt;&gt;"",ISNUMBER(A258)),VLOOKUP(A258,Studies!A:BR,2,FALSE),"")</f>
        <v>Acocella 1984</v>
      </c>
      <c r="C258" s="255" t="str">
        <f>IF(AND(A258&lt;&gt;"",ISNUMBER(A258)),VLOOKUP(A258,Studies!A:BR,3,FALSE),"")</f>
        <v>https://www.ncbi.nlm.nih.gov/pubmed/6473487</v>
      </c>
      <c r="D258" s="255" t="str">
        <f>IF(AND(A258&lt;&gt;"",ISNUMBER(A258)),VLOOKUP(A258,Studies!A:BR,4,FALSE),"")</f>
        <v>Individual 6 (600 mg, 1 h infusion)</v>
      </c>
      <c r="E258" s="255" t="str">
        <f>IF(AND(A258&lt;&gt;"",ISNUMBER(A258)),VLOOKUP(A258,Studies!A:BR,5,FALSE),"")</f>
        <v>Rifampicin</v>
      </c>
      <c r="F258" s="256"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54" t="str">
        <f>IF(AND(A259&lt;&gt;"",ISNUMBER(A259)),VLOOKUP(A259,Studies!A:BR,2,FALSE),"")</f>
        <v>Acocella 1984</v>
      </c>
      <c r="C259" s="255" t="str">
        <f>IF(AND(A259&lt;&gt;"",ISNUMBER(A259)),VLOOKUP(A259,Studies!A:BR,3,FALSE),"")</f>
        <v>https://www.ncbi.nlm.nih.gov/pubmed/6473487</v>
      </c>
      <c r="D259" s="255" t="str">
        <f>IF(AND(A259&lt;&gt;"",ISNUMBER(A259)),VLOOKUP(A259,Studies!A:BR,4,FALSE),"")</f>
        <v>Individual 6 (600 mg, 1 h infusion)</v>
      </c>
      <c r="E259" s="255" t="str">
        <f>IF(AND(A259&lt;&gt;"",ISNUMBER(A259)),VLOOKUP(A259,Studies!A:BR,5,FALSE),"")</f>
        <v>Rifampicin</v>
      </c>
      <c r="F259" s="256"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54" t="str">
        <f>IF(AND(A260&lt;&gt;"",ISNUMBER(A260)),VLOOKUP(A260,Studies!A:BR,2,FALSE),"")</f>
        <v>Acocella 1984</v>
      </c>
      <c r="C260" s="255" t="str">
        <f>IF(AND(A260&lt;&gt;"",ISNUMBER(A260)),VLOOKUP(A260,Studies!A:BR,3,FALSE),"")</f>
        <v>https://www.ncbi.nlm.nih.gov/pubmed/6473487</v>
      </c>
      <c r="D260" s="255" t="str">
        <f>IF(AND(A260&lt;&gt;"",ISNUMBER(A260)),VLOOKUP(A260,Studies!A:BR,4,FALSE),"")</f>
        <v>Individual 6 (600 mg, 1 h infusion)</v>
      </c>
      <c r="E260" s="255" t="str">
        <f>IF(AND(A260&lt;&gt;"",ISNUMBER(A260)),VLOOKUP(A260,Studies!A:BR,5,FALSE),"")</f>
        <v>Rifampicin</v>
      </c>
      <c r="F260" s="256"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54" t="str">
        <f>IF(AND(A261&lt;&gt;"",ISNUMBER(A261)),VLOOKUP(A261,Studies!A:BR,2,FALSE),"")</f>
        <v>Acocella 1984</v>
      </c>
      <c r="C261" s="255" t="str">
        <f>IF(AND(A261&lt;&gt;"",ISNUMBER(A261)),VLOOKUP(A261,Studies!A:BR,3,FALSE),"")</f>
        <v>https://www.ncbi.nlm.nih.gov/pubmed/6473487</v>
      </c>
      <c r="D261" s="255" t="str">
        <f>IF(AND(A261&lt;&gt;"",ISNUMBER(A261)),VLOOKUP(A261,Studies!A:BR,4,FALSE),"")</f>
        <v>Individual 6 (600 mg, 1 h infusion)</v>
      </c>
      <c r="E261" s="255" t="str">
        <f>IF(AND(A261&lt;&gt;"",ISNUMBER(A261)),VLOOKUP(A261,Studies!A:BR,5,FALSE),"")</f>
        <v>Rifampicin</v>
      </c>
      <c r="F261" s="256"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54" t="str">
        <f>IF(AND(A262&lt;&gt;"",ISNUMBER(A262)),VLOOKUP(A262,Studies!A:BR,2,FALSE),"")</f>
        <v>Acocella 1984</v>
      </c>
      <c r="C262" s="255" t="str">
        <f>IF(AND(A262&lt;&gt;"",ISNUMBER(A262)),VLOOKUP(A262,Studies!A:BR,3,FALSE),"")</f>
        <v>https://www.ncbi.nlm.nih.gov/pubmed/6473487</v>
      </c>
      <c r="D262" s="255" t="str">
        <f>IF(AND(A262&lt;&gt;"",ISNUMBER(A262)),VLOOKUP(A262,Studies!A:BR,4,FALSE),"")</f>
        <v>Individual 6 (600 mg, 1 h infusion)</v>
      </c>
      <c r="E262" s="255" t="str">
        <f>IF(AND(A262&lt;&gt;"",ISNUMBER(A262)),VLOOKUP(A262,Studies!A:BR,5,FALSE),"")</f>
        <v>Rifampicin</v>
      </c>
      <c r="F262" s="256"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54" t="str">
        <f>IF(AND(A263&lt;&gt;"",ISNUMBER(A263)),VLOOKUP(A263,Studies!A:BR,2,FALSE),"")</f>
        <v>Acocella 1984</v>
      </c>
      <c r="C263" s="255" t="str">
        <f>IF(AND(A263&lt;&gt;"",ISNUMBER(A263)),VLOOKUP(A263,Studies!A:BR,3,FALSE),"")</f>
        <v>https://www.ncbi.nlm.nih.gov/pubmed/6473487</v>
      </c>
      <c r="D263" s="255" t="str">
        <f>IF(AND(A263&lt;&gt;"",ISNUMBER(A263)),VLOOKUP(A263,Studies!A:BR,4,FALSE),"")</f>
        <v>Individual 7 (900 mg, 3 h infusion)</v>
      </c>
      <c r="E263" s="255" t="str">
        <f>IF(AND(A263&lt;&gt;"",ISNUMBER(A263)),VLOOKUP(A263,Studies!A:BR,5,FALSE),"")</f>
        <v>Rifampicin</v>
      </c>
      <c r="F263" s="256"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54" t="str">
        <f>IF(AND(A264&lt;&gt;"",ISNUMBER(A264)),VLOOKUP(A264,Studies!A:BR,2,FALSE),"")</f>
        <v>Acocella 1984</v>
      </c>
      <c r="C264" s="255" t="str">
        <f>IF(AND(A264&lt;&gt;"",ISNUMBER(A264)),VLOOKUP(A264,Studies!A:BR,3,FALSE),"")</f>
        <v>https://www.ncbi.nlm.nih.gov/pubmed/6473487</v>
      </c>
      <c r="D264" s="255" t="str">
        <f>IF(AND(A264&lt;&gt;"",ISNUMBER(A264)),VLOOKUP(A264,Studies!A:BR,4,FALSE),"")</f>
        <v>Individual 7 (900 mg, 3 h infusion)</v>
      </c>
      <c r="E264" s="255" t="str">
        <f>IF(AND(A264&lt;&gt;"",ISNUMBER(A264)),VLOOKUP(A264,Studies!A:BR,5,FALSE),"")</f>
        <v>Rifampicin</v>
      </c>
      <c r="F264" s="256"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54" t="str">
        <f>IF(AND(A265&lt;&gt;"",ISNUMBER(A265)),VLOOKUP(A265,Studies!A:BR,2,FALSE),"")</f>
        <v>Acocella 1984</v>
      </c>
      <c r="C265" s="255" t="str">
        <f>IF(AND(A265&lt;&gt;"",ISNUMBER(A265)),VLOOKUP(A265,Studies!A:BR,3,FALSE),"")</f>
        <v>https://www.ncbi.nlm.nih.gov/pubmed/6473487</v>
      </c>
      <c r="D265" s="255" t="str">
        <f>IF(AND(A265&lt;&gt;"",ISNUMBER(A265)),VLOOKUP(A265,Studies!A:BR,4,FALSE),"")</f>
        <v>Individual 7 (900 mg, 3 h infusion)</v>
      </c>
      <c r="E265" s="255" t="str">
        <f>IF(AND(A265&lt;&gt;"",ISNUMBER(A265)),VLOOKUP(A265,Studies!A:BR,5,FALSE),"")</f>
        <v>Rifampicin</v>
      </c>
      <c r="F265" s="256"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54" t="str">
        <f>IF(AND(A266&lt;&gt;"",ISNUMBER(A266)),VLOOKUP(A266,Studies!A:BR,2,FALSE),"")</f>
        <v>Acocella 1984</v>
      </c>
      <c r="C266" s="255" t="str">
        <f>IF(AND(A266&lt;&gt;"",ISNUMBER(A266)),VLOOKUP(A266,Studies!A:BR,3,FALSE),"")</f>
        <v>https://www.ncbi.nlm.nih.gov/pubmed/6473487</v>
      </c>
      <c r="D266" s="255" t="str">
        <f>IF(AND(A266&lt;&gt;"",ISNUMBER(A266)),VLOOKUP(A266,Studies!A:BR,4,FALSE),"")</f>
        <v>Individual 7 (900 mg, 3 h infusion)</v>
      </c>
      <c r="E266" s="255" t="str">
        <f>IF(AND(A266&lt;&gt;"",ISNUMBER(A266)),VLOOKUP(A266,Studies!A:BR,5,FALSE),"")</f>
        <v>Rifampicin</v>
      </c>
      <c r="F266" s="256"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54" t="str">
        <f>IF(AND(A267&lt;&gt;"",ISNUMBER(A267)),VLOOKUP(A267,Studies!A:BR,2,FALSE),"")</f>
        <v>Acocella 1984</v>
      </c>
      <c r="C267" s="255" t="str">
        <f>IF(AND(A267&lt;&gt;"",ISNUMBER(A267)),VLOOKUP(A267,Studies!A:BR,3,FALSE),"")</f>
        <v>https://www.ncbi.nlm.nih.gov/pubmed/6473487</v>
      </c>
      <c r="D267" s="255" t="str">
        <f>IF(AND(A267&lt;&gt;"",ISNUMBER(A267)),VLOOKUP(A267,Studies!A:BR,4,FALSE),"")</f>
        <v>Individual 7 (900 mg, 3 h infusion)</v>
      </c>
      <c r="E267" s="255" t="str">
        <f>IF(AND(A267&lt;&gt;"",ISNUMBER(A267)),VLOOKUP(A267,Studies!A:BR,5,FALSE),"")</f>
        <v>Rifampicin</v>
      </c>
      <c r="F267" s="256"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54" t="str">
        <f>IF(AND(A268&lt;&gt;"",ISNUMBER(A268)),VLOOKUP(A268,Studies!A:BR,2,FALSE),"")</f>
        <v>Acocella 1984</v>
      </c>
      <c r="C268" s="255" t="str">
        <f>IF(AND(A268&lt;&gt;"",ISNUMBER(A268)),VLOOKUP(A268,Studies!A:BR,3,FALSE),"")</f>
        <v>https://www.ncbi.nlm.nih.gov/pubmed/6473487</v>
      </c>
      <c r="D268" s="255" t="str">
        <f>IF(AND(A268&lt;&gt;"",ISNUMBER(A268)),VLOOKUP(A268,Studies!A:BR,4,FALSE),"")</f>
        <v>Individual 7 (900 mg, 3 h infusion)</v>
      </c>
      <c r="E268" s="255" t="str">
        <f>IF(AND(A268&lt;&gt;"",ISNUMBER(A268)),VLOOKUP(A268,Studies!A:BR,5,FALSE),"")</f>
        <v>Rifampicin</v>
      </c>
      <c r="F268" s="256"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54" t="str">
        <f>IF(AND(A269&lt;&gt;"",ISNUMBER(A269)),VLOOKUP(A269,Studies!A:BR,2,FALSE),"")</f>
        <v>Acocella 1984</v>
      </c>
      <c r="C269" s="255" t="str">
        <f>IF(AND(A269&lt;&gt;"",ISNUMBER(A269)),VLOOKUP(A269,Studies!A:BR,3,FALSE),"")</f>
        <v>https://www.ncbi.nlm.nih.gov/pubmed/6473487</v>
      </c>
      <c r="D269" s="255" t="str">
        <f>IF(AND(A269&lt;&gt;"",ISNUMBER(A269)),VLOOKUP(A269,Studies!A:BR,4,FALSE),"")</f>
        <v>Individual 7 (900 mg, 3 h infusion)</v>
      </c>
      <c r="E269" s="255" t="str">
        <f>IF(AND(A269&lt;&gt;"",ISNUMBER(A269)),VLOOKUP(A269,Studies!A:BR,5,FALSE),"")</f>
        <v>Rifampicin</v>
      </c>
      <c r="F269" s="256"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54" t="str">
        <f>IF(AND(A270&lt;&gt;"",ISNUMBER(A270)),VLOOKUP(A270,Studies!A:BR,2,FALSE),"")</f>
        <v>Acocella 1984</v>
      </c>
      <c r="C270" s="255" t="str">
        <f>IF(AND(A270&lt;&gt;"",ISNUMBER(A270)),VLOOKUP(A270,Studies!A:BR,3,FALSE),"")</f>
        <v>https://www.ncbi.nlm.nih.gov/pubmed/6473487</v>
      </c>
      <c r="D270" s="255" t="str">
        <f>IF(AND(A270&lt;&gt;"",ISNUMBER(A270)),VLOOKUP(A270,Studies!A:BR,4,FALSE),"")</f>
        <v>Individual 8 (900 mg, 3 h infusion)</v>
      </c>
      <c r="E270" s="255" t="str">
        <f>IF(AND(A270&lt;&gt;"",ISNUMBER(A270)),VLOOKUP(A270,Studies!A:BR,5,FALSE),"")</f>
        <v>Rifampicin</v>
      </c>
      <c r="F270" s="256"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54" t="str">
        <f>IF(AND(A271&lt;&gt;"",ISNUMBER(A271)),VLOOKUP(A271,Studies!A:BR,2,FALSE),"")</f>
        <v>Acocella 1984</v>
      </c>
      <c r="C271" s="255" t="str">
        <f>IF(AND(A271&lt;&gt;"",ISNUMBER(A271)),VLOOKUP(A271,Studies!A:BR,3,FALSE),"")</f>
        <v>https://www.ncbi.nlm.nih.gov/pubmed/6473487</v>
      </c>
      <c r="D271" s="255" t="str">
        <f>IF(AND(A271&lt;&gt;"",ISNUMBER(A271)),VLOOKUP(A271,Studies!A:BR,4,FALSE),"")</f>
        <v>Individual 8 (900 mg, 3 h infusion)</v>
      </c>
      <c r="E271" s="255" t="str">
        <f>IF(AND(A271&lt;&gt;"",ISNUMBER(A271)),VLOOKUP(A271,Studies!A:BR,5,FALSE),"")</f>
        <v>Rifampicin</v>
      </c>
      <c r="F271" s="256"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54" t="str">
        <f>IF(AND(A272&lt;&gt;"",ISNUMBER(A272)),VLOOKUP(A272,Studies!A:BR,2,FALSE),"")</f>
        <v>Acocella 1984</v>
      </c>
      <c r="C272" s="255" t="str">
        <f>IF(AND(A272&lt;&gt;"",ISNUMBER(A272)),VLOOKUP(A272,Studies!A:BR,3,FALSE),"")</f>
        <v>https://www.ncbi.nlm.nih.gov/pubmed/6473487</v>
      </c>
      <c r="D272" s="255" t="str">
        <f>IF(AND(A272&lt;&gt;"",ISNUMBER(A272)),VLOOKUP(A272,Studies!A:BR,4,FALSE),"")</f>
        <v>Individual 8 (900 mg, 3 h infusion)</v>
      </c>
      <c r="E272" s="255" t="str">
        <f>IF(AND(A272&lt;&gt;"",ISNUMBER(A272)),VLOOKUP(A272,Studies!A:BR,5,FALSE),"")</f>
        <v>Rifampicin</v>
      </c>
      <c r="F272" s="256"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54" t="str">
        <f>IF(AND(A273&lt;&gt;"",ISNUMBER(A273)),VLOOKUP(A273,Studies!A:BR,2,FALSE),"")</f>
        <v>Acocella 1984</v>
      </c>
      <c r="C273" s="255" t="str">
        <f>IF(AND(A273&lt;&gt;"",ISNUMBER(A273)),VLOOKUP(A273,Studies!A:BR,3,FALSE),"")</f>
        <v>https://www.ncbi.nlm.nih.gov/pubmed/6473487</v>
      </c>
      <c r="D273" s="255" t="str">
        <f>IF(AND(A273&lt;&gt;"",ISNUMBER(A273)),VLOOKUP(A273,Studies!A:BR,4,FALSE),"")</f>
        <v>Individual 8 (900 mg, 3 h infusion)</v>
      </c>
      <c r="E273" s="255" t="str">
        <f>IF(AND(A273&lt;&gt;"",ISNUMBER(A273)),VLOOKUP(A273,Studies!A:BR,5,FALSE),"")</f>
        <v>Rifampicin</v>
      </c>
      <c r="F273" s="256"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54" t="str">
        <f>IF(AND(A274&lt;&gt;"",ISNUMBER(A274)),VLOOKUP(A274,Studies!A:BR,2,FALSE),"")</f>
        <v>Acocella 1984</v>
      </c>
      <c r="C274" s="255" t="str">
        <f>IF(AND(A274&lt;&gt;"",ISNUMBER(A274)),VLOOKUP(A274,Studies!A:BR,3,FALSE),"")</f>
        <v>https://www.ncbi.nlm.nih.gov/pubmed/6473487</v>
      </c>
      <c r="D274" s="255" t="str">
        <f>IF(AND(A274&lt;&gt;"",ISNUMBER(A274)),VLOOKUP(A274,Studies!A:BR,4,FALSE),"")</f>
        <v>Individual 8 (900 mg, 3 h infusion)</v>
      </c>
      <c r="E274" s="255" t="str">
        <f>IF(AND(A274&lt;&gt;"",ISNUMBER(A274)),VLOOKUP(A274,Studies!A:BR,5,FALSE),"")</f>
        <v>Rifampicin</v>
      </c>
      <c r="F274" s="256"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54" t="str">
        <f>IF(AND(A275&lt;&gt;"",ISNUMBER(A275)),VLOOKUP(A275,Studies!A:BR,2,FALSE),"")</f>
        <v>Acocella 1984</v>
      </c>
      <c r="C275" s="255" t="str">
        <f>IF(AND(A275&lt;&gt;"",ISNUMBER(A275)),VLOOKUP(A275,Studies!A:BR,3,FALSE),"")</f>
        <v>https://www.ncbi.nlm.nih.gov/pubmed/6473487</v>
      </c>
      <c r="D275" s="255" t="str">
        <f>IF(AND(A275&lt;&gt;"",ISNUMBER(A275)),VLOOKUP(A275,Studies!A:BR,4,FALSE),"")</f>
        <v>Individual 8 (900 mg, 3 h infusion)</v>
      </c>
      <c r="E275" s="255" t="str">
        <f>IF(AND(A275&lt;&gt;"",ISNUMBER(A275)),VLOOKUP(A275,Studies!A:BR,5,FALSE),"")</f>
        <v>Rifampicin</v>
      </c>
      <c r="F275" s="256"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54" t="str">
        <f>IF(AND(A276&lt;&gt;"",ISNUMBER(A276)),VLOOKUP(A276,Studies!A:BR,2,FALSE),"")</f>
        <v>Acocella 1984</v>
      </c>
      <c r="C276" s="255" t="str">
        <f>IF(AND(A276&lt;&gt;"",ISNUMBER(A276)),VLOOKUP(A276,Studies!A:BR,3,FALSE),"")</f>
        <v>https://www.ncbi.nlm.nih.gov/pubmed/6473487</v>
      </c>
      <c r="D276" s="255" t="str">
        <f>IF(AND(A276&lt;&gt;"",ISNUMBER(A276)),VLOOKUP(A276,Studies!A:BR,4,FALSE),"")</f>
        <v>Individual 8 (900 mg, 3 h infusion)</v>
      </c>
      <c r="E276" s="255" t="str">
        <f>IF(AND(A276&lt;&gt;"",ISNUMBER(A276)),VLOOKUP(A276,Studies!A:BR,5,FALSE),"")</f>
        <v>Rifampicin</v>
      </c>
      <c r="F276" s="256"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54" t="str">
        <f>IF(AND(A277&lt;&gt;"",ISNUMBER(A277)),VLOOKUP(A277,Studies!A:BR,2,FALSE),"")</f>
        <v>Acocella 1984</v>
      </c>
      <c r="C277" s="255" t="str">
        <f>IF(AND(A277&lt;&gt;"",ISNUMBER(A277)),VLOOKUP(A277,Studies!A:BR,3,FALSE),"")</f>
        <v>https://www.ncbi.nlm.nih.gov/pubmed/6473487</v>
      </c>
      <c r="D277" s="255" t="str">
        <f>IF(AND(A277&lt;&gt;"",ISNUMBER(A277)),VLOOKUP(A277,Studies!A:BR,4,FALSE),"")</f>
        <v>Individual 9 (900 mg, 2 h infusion)</v>
      </c>
      <c r="E277" s="255" t="str">
        <f>IF(AND(A277&lt;&gt;"",ISNUMBER(A277)),VLOOKUP(A277,Studies!A:BR,5,FALSE),"")</f>
        <v>Rifampicin</v>
      </c>
      <c r="F277" s="256"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54" t="str">
        <f>IF(AND(A278&lt;&gt;"",ISNUMBER(A278)),VLOOKUP(A278,Studies!A:BR,2,FALSE),"")</f>
        <v>Acocella 1984</v>
      </c>
      <c r="C278" s="255" t="str">
        <f>IF(AND(A278&lt;&gt;"",ISNUMBER(A278)),VLOOKUP(A278,Studies!A:BR,3,FALSE),"")</f>
        <v>https://www.ncbi.nlm.nih.gov/pubmed/6473487</v>
      </c>
      <c r="D278" s="255" t="str">
        <f>IF(AND(A278&lt;&gt;"",ISNUMBER(A278)),VLOOKUP(A278,Studies!A:BR,4,FALSE),"")</f>
        <v>Individual 9 (900 mg, 2 h infusion)</v>
      </c>
      <c r="E278" s="255" t="str">
        <f>IF(AND(A278&lt;&gt;"",ISNUMBER(A278)),VLOOKUP(A278,Studies!A:BR,5,FALSE),"")</f>
        <v>Rifampicin</v>
      </c>
      <c r="F278" s="256"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54" t="str">
        <f>IF(AND(A279&lt;&gt;"",ISNUMBER(A279)),VLOOKUP(A279,Studies!A:BR,2,FALSE),"")</f>
        <v>Acocella 1984</v>
      </c>
      <c r="C279" s="255" t="str">
        <f>IF(AND(A279&lt;&gt;"",ISNUMBER(A279)),VLOOKUP(A279,Studies!A:BR,3,FALSE),"")</f>
        <v>https://www.ncbi.nlm.nih.gov/pubmed/6473487</v>
      </c>
      <c r="D279" s="255" t="str">
        <f>IF(AND(A279&lt;&gt;"",ISNUMBER(A279)),VLOOKUP(A279,Studies!A:BR,4,FALSE),"")</f>
        <v>Individual 9 (900 mg, 2 h infusion)</v>
      </c>
      <c r="E279" s="255" t="str">
        <f>IF(AND(A279&lt;&gt;"",ISNUMBER(A279)),VLOOKUP(A279,Studies!A:BR,5,FALSE),"")</f>
        <v>Rifampicin</v>
      </c>
      <c r="F279" s="256"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54" t="str">
        <f>IF(AND(A280&lt;&gt;"",ISNUMBER(A280)),VLOOKUP(A280,Studies!A:BR,2,FALSE),"")</f>
        <v>Acocella 1984</v>
      </c>
      <c r="C280" s="255" t="str">
        <f>IF(AND(A280&lt;&gt;"",ISNUMBER(A280)),VLOOKUP(A280,Studies!A:BR,3,FALSE),"")</f>
        <v>https://www.ncbi.nlm.nih.gov/pubmed/6473487</v>
      </c>
      <c r="D280" s="255" t="str">
        <f>IF(AND(A280&lt;&gt;"",ISNUMBER(A280)),VLOOKUP(A280,Studies!A:BR,4,FALSE),"")</f>
        <v>Individual 9 (900 mg, 2 h infusion)</v>
      </c>
      <c r="E280" s="255" t="str">
        <f>IF(AND(A280&lt;&gt;"",ISNUMBER(A280)),VLOOKUP(A280,Studies!A:BR,5,FALSE),"")</f>
        <v>Rifampicin</v>
      </c>
      <c r="F280" s="256"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54" t="str">
        <f>IF(AND(A281&lt;&gt;"",ISNUMBER(A281)),VLOOKUP(A281,Studies!A:BR,2,FALSE),"")</f>
        <v>Acocella 1984</v>
      </c>
      <c r="C281" s="255" t="str">
        <f>IF(AND(A281&lt;&gt;"",ISNUMBER(A281)),VLOOKUP(A281,Studies!A:BR,3,FALSE),"")</f>
        <v>https://www.ncbi.nlm.nih.gov/pubmed/6473487</v>
      </c>
      <c r="D281" s="255" t="str">
        <f>IF(AND(A281&lt;&gt;"",ISNUMBER(A281)),VLOOKUP(A281,Studies!A:BR,4,FALSE),"")</f>
        <v>Individual 9 (900 mg, 2 h infusion)</v>
      </c>
      <c r="E281" s="255" t="str">
        <f>IF(AND(A281&lt;&gt;"",ISNUMBER(A281)),VLOOKUP(A281,Studies!A:BR,5,FALSE),"")</f>
        <v>Rifampicin</v>
      </c>
      <c r="F281" s="256"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54" t="str">
        <f>IF(AND(A282&lt;&gt;"",ISNUMBER(A282)),VLOOKUP(A282,Studies!A:BR,2,FALSE),"")</f>
        <v>Acocella 1984</v>
      </c>
      <c r="C282" s="255" t="str">
        <f>IF(AND(A282&lt;&gt;"",ISNUMBER(A282)),VLOOKUP(A282,Studies!A:BR,3,FALSE),"")</f>
        <v>https://www.ncbi.nlm.nih.gov/pubmed/6473487</v>
      </c>
      <c r="D282" s="255" t="str">
        <f>IF(AND(A282&lt;&gt;"",ISNUMBER(A282)),VLOOKUP(A282,Studies!A:BR,4,FALSE),"")</f>
        <v>Individual 9 (900 mg, 2 h infusion)</v>
      </c>
      <c r="E282" s="255" t="str">
        <f>IF(AND(A282&lt;&gt;"",ISNUMBER(A282)),VLOOKUP(A282,Studies!A:BR,5,FALSE),"")</f>
        <v>Rifampicin</v>
      </c>
      <c r="F282" s="256"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54" t="str">
        <f>IF(AND(A283&lt;&gt;"",ISNUMBER(A283)),VLOOKUP(A283,Studies!A:BR,2,FALSE),"")</f>
        <v>Acocella 1984</v>
      </c>
      <c r="C283" s="255" t="str">
        <f>IF(AND(A283&lt;&gt;"",ISNUMBER(A283)),VLOOKUP(A283,Studies!A:BR,3,FALSE),"")</f>
        <v>https://www.ncbi.nlm.nih.gov/pubmed/6473487</v>
      </c>
      <c r="D283" s="255" t="str">
        <f>IF(AND(A283&lt;&gt;"",ISNUMBER(A283)),VLOOKUP(A283,Studies!A:BR,4,FALSE),"")</f>
        <v>Individual 9 (900 mg, 2 h infusion)</v>
      </c>
      <c r="E283" s="255" t="str">
        <f>IF(AND(A283&lt;&gt;"",ISNUMBER(A283)),VLOOKUP(A283,Studies!A:BR,5,FALSE),"")</f>
        <v>Rifampicin</v>
      </c>
      <c r="F283" s="256"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54" t="str">
        <f>IF(AND(A284&lt;&gt;"",ISNUMBER(A284)),VLOOKUP(A284,Studies!A:BR,2,FALSE),"")</f>
        <v>Acocella 1984</v>
      </c>
      <c r="C284" s="255" t="str">
        <f>IF(AND(A284&lt;&gt;"",ISNUMBER(A284)),VLOOKUP(A284,Studies!A:BR,3,FALSE),"")</f>
        <v>https://www.ncbi.nlm.nih.gov/pubmed/6473487</v>
      </c>
      <c r="D284" s="255" t="str">
        <f>IF(AND(A284&lt;&gt;"",ISNUMBER(A284)),VLOOKUP(A284,Studies!A:BR,4,FALSE),"")</f>
        <v>Individual 10 (900 mg, 2 h infusion)</v>
      </c>
      <c r="E284" s="255" t="str">
        <f>IF(AND(A284&lt;&gt;"",ISNUMBER(A284)),VLOOKUP(A284,Studies!A:BR,5,FALSE),"")</f>
        <v>Rifampicin</v>
      </c>
      <c r="F284" s="256"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54" t="str">
        <f>IF(AND(A285&lt;&gt;"",ISNUMBER(A285)),VLOOKUP(A285,Studies!A:BR,2,FALSE),"")</f>
        <v>Acocella 1984</v>
      </c>
      <c r="C285" s="255" t="str">
        <f>IF(AND(A285&lt;&gt;"",ISNUMBER(A285)),VLOOKUP(A285,Studies!A:BR,3,FALSE),"")</f>
        <v>https://www.ncbi.nlm.nih.gov/pubmed/6473487</v>
      </c>
      <c r="D285" s="255" t="str">
        <f>IF(AND(A285&lt;&gt;"",ISNUMBER(A285)),VLOOKUP(A285,Studies!A:BR,4,FALSE),"")</f>
        <v>Individual 10 (900 mg, 2 h infusion)</v>
      </c>
      <c r="E285" s="255" t="str">
        <f>IF(AND(A285&lt;&gt;"",ISNUMBER(A285)),VLOOKUP(A285,Studies!A:BR,5,FALSE),"")</f>
        <v>Rifampicin</v>
      </c>
      <c r="F285" s="256"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54" t="str">
        <f>IF(AND(A286&lt;&gt;"",ISNUMBER(A286)),VLOOKUP(A286,Studies!A:BR,2,FALSE),"")</f>
        <v>Acocella 1984</v>
      </c>
      <c r="C286" s="255" t="str">
        <f>IF(AND(A286&lt;&gt;"",ISNUMBER(A286)),VLOOKUP(A286,Studies!A:BR,3,FALSE),"")</f>
        <v>https://www.ncbi.nlm.nih.gov/pubmed/6473487</v>
      </c>
      <c r="D286" s="255" t="str">
        <f>IF(AND(A286&lt;&gt;"",ISNUMBER(A286)),VLOOKUP(A286,Studies!A:BR,4,FALSE),"")</f>
        <v>Individual 10 (900 mg, 2 h infusion)</v>
      </c>
      <c r="E286" s="255" t="str">
        <f>IF(AND(A286&lt;&gt;"",ISNUMBER(A286)),VLOOKUP(A286,Studies!A:BR,5,FALSE),"")</f>
        <v>Rifampicin</v>
      </c>
      <c r="F286" s="256"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54" t="str">
        <f>IF(AND(A287&lt;&gt;"",ISNUMBER(A287)),VLOOKUP(A287,Studies!A:BR,2,FALSE),"")</f>
        <v>Acocella 1984</v>
      </c>
      <c r="C287" s="255" t="str">
        <f>IF(AND(A287&lt;&gt;"",ISNUMBER(A287)),VLOOKUP(A287,Studies!A:BR,3,FALSE),"")</f>
        <v>https://www.ncbi.nlm.nih.gov/pubmed/6473487</v>
      </c>
      <c r="D287" s="255" t="str">
        <f>IF(AND(A287&lt;&gt;"",ISNUMBER(A287)),VLOOKUP(A287,Studies!A:BR,4,FALSE),"")</f>
        <v>Individual 10 (900 mg, 2 h infusion)</v>
      </c>
      <c r="E287" s="255" t="str">
        <f>IF(AND(A287&lt;&gt;"",ISNUMBER(A287)),VLOOKUP(A287,Studies!A:BR,5,FALSE),"")</f>
        <v>Rifampicin</v>
      </c>
      <c r="F287" s="256"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54" t="str">
        <f>IF(AND(A288&lt;&gt;"",ISNUMBER(A288)),VLOOKUP(A288,Studies!A:BR,2,FALSE),"")</f>
        <v>Acocella 1984</v>
      </c>
      <c r="C288" s="255" t="str">
        <f>IF(AND(A288&lt;&gt;"",ISNUMBER(A288)),VLOOKUP(A288,Studies!A:BR,3,FALSE),"")</f>
        <v>https://www.ncbi.nlm.nih.gov/pubmed/6473487</v>
      </c>
      <c r="D288" s="255" t="str">
        <f>IF(AND(A288&lt;&gt;"",ISNUMBER(A288)),VLOOKUP(A288,Studies!A:BR,4,FALSE),"")</f>
        <v>Individual 10 (900 mg, 2 h infusion)</v>
      </c>
      <c r="E288" s="255" t="str">
        <f>IF(AND(A288&lt;&gt;"",ISNUMBER(A288)),VLOOKUP(A288,Studies!A:BR,5,FALSE),"")</f>
        <v>Rifampicin</v>
      </c>
      <c r="F288" s="256"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54" t="str">
        <f>IF(AND(A289&lt;&gt;"",ISNUMBER(A289)),VLOOKUP(A289,Studies!A:BR,2,FALSE),"")</f>
        <v>Acocella 1984</v>
      </c>
      <c r="C289" s="255" t="str">
        <f>IF(AND(A289&lt;&gt;"",ISNUMBER(A289)),VLOOKUP(A289,Studies!A:BR,3,FALSE),"")</f>
        <v>https://www.ncbi.nlm.nih.gov/pubmed/6473487</v>
      </c>
      <c r="D289" s="255" t="str">
        <f>IF(AND(A289&lt;&gt;"",ISNUMBER(A289)),VLOOKUP(A289,Studies!A:BR,4,FALSE),"")</f>
        <v>Individual 10 (900 mg, 2 h infusion)</v>
      </c>
      <c r="E289" s="255" t="str">
        <f>IF(AND(A289&lt;&gt;"",ISNUMBER(A289)),VLOOKUP(A289,Studies!A:BR,5,FALSE),"")</f>
        <v>Rifampicin</v>
      </c>
      <c r="F289" s="256"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54" t="str">
        <f>IF(AND(A290&lt;&gt;"",ISNUMBER(A290)),VLOOKUP(A290,Studies!A:BR,2,FALSE),"")</f>
        <v>Acocella 1984</v>
      </c>
      <c r="C290" s="255" t="str">
        <f>IF(AND(A290&lt;&gt;"",ISNUMBER(A290)),VLOOKUP(A290,Studies!A:BR,3,FALSE),"")</f>
        <v>https://www.ncbi.nlm.nih.gov/pubmed/6473487</v>
      </c>
      <c r="D290" s="255" t="str">
        <f>IF(AND(A290&lt;&gt;"",ISNUMBER(A290)),VLOOKUP(A290,Studies!A:BR,4,FALSE),"")</f>
        <v>Individual 10 (900 mg, 2 h infusion)</v>
      </c>
      <c r="E290" s="255" t="str">
        <f>IF(AND(A290&lt;&gt;"",ISNUMBER(A290)),VLOOKUP(A290,Studies!A:BR,5,FALSE),"")</f>
        <v>Rifampicin</v>
      </c>
      <c r="F290" s="256"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54" t="str">
        <f>IF(AND(A291&lt;&gt;"",ISNUMBER(A291)),VLOOKUP(A291,Studies!A:BR,2,FALSE),"")</f>
        <v>Acocella 1984</v>
      </c>
      <c r="C291" s="255" t="str">
        <f>IF(AND(A291&lt;&gt;"",ISNUMBER(A291)),VLOOKUP(A291,Studies!A:BR,3,FALSE),"")</f>
        <v>https://www.ncbi.nlm.nih.gov/pubmed/6473487</v>
      </c>
      <c r="D291" s="255" t="str">
        <f>IF(AND(A291&lt;&gt;"",ISNUMBER(A291)),VLOOKUP(A291,Studies!A:BR,4,FALSE),"")</f>
        <v>Individual 11 (900 mg, 1 h infusion)</v>
      </c>
      <c r="E291" s="255" t="str">
        <f>IF(AND(A291&lt;&gt;"",ISNUMBER(A291)),VLOOKUP(A291,Studies!A:BR,5,FALSE),"")</f>
        <v>Rifampicin</v>
      </c>
      <c r="F291" s="256"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54" t="str">
        <f>IF(AND(A292&lt;&gt;"",ISNUMBER(A292)),VLOOKUP(A292,Studies!A:BR,2,FALSE),"")</f>
        <v>Acocella 1984</v>
      </c>
      <c r="C292" s="255" t="str">
        <f>IF(AND(A292&lt;&gt;"",ISNUMBER(A292)),VLOOKUP(A292,Studies!A:BR,3,FALSE),"")</f>
        <v>https://www.ncbi.nlm.nih.gov/pubmed/6473487</v>
      </c>
      <c r="D292" s="255" t="str">
        <f>IF(AND(A292&lt;&gt;"",ISNUMBER(A292)),VLOOKUP(A292,Studies!A:BR,4,FALSE),"")</f>
        <v>Individual 11 (900 mg, 1 h infusion)</v>
      </c>
      <c r="E292" s="255" t="str">
        <f>IF(AND(A292&lt;&gt;"",ISNUMBER(A292)),VLOOKUP(A292,Studies!A:BR,5,FALSE),"")</f>
        <v>Rifampicin</v>
      </c>
      <c r="F292" s="256"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54" t="str">
        <f>IF(AND(A293&lt;&gt;"",ISNUMBER(A293)),VLOOKUP(A293,Studies!A:BR,2,FALSE),"")</f>
        <v>Acocella 1984</v>
      </c>
      <c r="C293" s="255" t="str">
        <f>IF(AND(A293&lt;&gt;"",ISNUMBER(A293)),VLOOKUP(A293,Studies!A:BR,3,FALSE),"")</f>
        <v>https://www.ncbi.nlm.nih.gov/pubmed/6473487</v>
      </c>
      <c r="D293" s="255" t="str">
        <f>IF(AND(A293&lt;&gt;"",ISNUMBER(A293)),VLOOKUP(A293,Studies!A:BR,4,FALSE),"")</f>
        <v>Individual 11 (900 mg, 1 h infusion)</v>
      </c>
      <c r="E293" s="255" t="str">
        <f>IF(AND(A293&lt;&gt;"",ISNUMBER(A293)),VLOOKUP(A293,Studies!A:BR,5,FALSE),"")</f>
        <v>Rifampicin</v>
      </c>
      <c r="F293" s="256"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54" t="str">
        <f>IF(AND(A294&lt;&gt;"",ISNUMBER(A294)),VLOOKUP(A294,Studies!A:BR,2,FALSE),"")</f>
        <v>Acocella 1984</v>
      </c>
      <c r="C294" s="255" t="str">
        <f>IF(AND(A294&lt;&gt;"",ISNUMBER(A294)),VLOOKUP(A294,Studies!A:BR,3,FALSE),"")</f>
        <v>https://www.ncbi.nlm.nih.gov/pubmed/6473487</v>
      </c>
      <c r="D294" s="255" t="str">
        <f>IF(AND(A294&lt;&gt;"",ISNUMBER(A294)),VLOOKUP(A294,Studies!A:BR,4,FALSE),"")</f>
        <v>Individual 11 (900 mg, 1 h infusion)</v>
      </c>
      <c r="E294" s="255" t="str">
        <f>IF(AND(A294&lt;&gt;"",ISNUMBER(A294)),VLOOKUP(A294,Studies!A:BR,5,FALSE),"")</f>
        <v>Rifampicin</v>
      </c>
      <c r="F294" s="256"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54" t="str">
        <f>IF(AND(A295&lt;&gt;"",ISNUMBER(A295)),VLOOKUP(A295,Studies!A:BR,2,FALSE),"")</f>
        <v>Acocella 1984</v>
      </c>
      <c r="C295" s="255" t="str">
        <f>IF(AND(A295&lt;&gt;"",ISNUMBER(A295)),VLOOKUP(A295,Studies!A:BR,3,FALSE),"")</f>
        <v>https://www.ncbi.nlm.nih.gov/pubmed/6473487</v>
      </c>
      <c r="D295" s="255" t="str">
        <f>IF(AND(A295&lt;&gt;"",ISNUMBER(A295)),VLOOKUP(A295,Studies!A:BR,4,FALSE),"")</f>
        <v>Individual 11 (900 mg, 1 h infusion)</v>
      </c>
      <c r="E295" s="255" t="str">
        <f>IF(AND(A295&lt;&gt;"",ISNUMBER(A295)),VLOOKUP(A295,Studies!A:BR,5,FALSE),"")</f>
        <v>Rifampicin</v>
      </c>
      <c r="F295" s="256"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54" t="str">
        <f>IF(AND(A296&lt;&gt;"",ISNUMBER(A296)),VLOOKUP(A296,Studies!A:BR,2,FALSE),"")</f>
        <v>Acocella 1984</v>
      </c>
      <c r="C296" s="255" t="str">
        <f>IF(AND(A296&lt;&gt;"",ISNUMBER(A296)),VLOOKUP(A296,Studies!A:BR,3,FALSE),"")</f>
        <v>https://www.ncbi.nlm.nih.gov/pubmed/6473487</v>
      </c>
      <c r="D296" s="255" t="str">
        <f>IF(AND(A296&lt;&gt;"",ISNUMBER(A296)),VLOOKUP(A296,Studies!A:BR,4,FALSE),"")</f>
        <v>Individual 11 (900 mg, 1 h infusion)</v>
      </c>
      <c r="E296" s="255" t="str">
        <f>IF(AND(A296&lt;&gt;"",ISNUMBER(A296)),VLOOKUP(A296,Studies!A:BR,5,FALSE),"")</f>
        <v>Rifampicin</v>
      </c>
      <c r="F296" s="256"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54" t="str">
        <f>IF(AND(A297&lt;&gt;"",ISNUMBER(A297)),VLOOKUP(A297,Studies!A:BR,2,FALSE),"")</f>
        <v>Acocella 1984</v>
      </c>
      <c r="C297" s="255" t="str">
        <f>IF(AND(A297&lt;&gt;"",ISNUMBER(A297)),VLOOKUP(A297,Studies!A:BR,3,FALSE),"")</f>
        <v>https://www.ncbi.nlm.nih.gov/pubmed/6473487</v>
      </c>
      <c r="D297" s="255" t="str">
        <f>IF(AND(A297&lt;&gt;"",ISNUMBER(A297)),VLOOKUP(A297,Studies!A:BR,4,FALSE),"")</f>
        <v>Individual 11 (900 mg, 1 h infusion)</v>
      </c>
      <c r="E297" s="255" t="str">
        <f>IF(AND(A297&lt;&gt;"",ISNUMBER(A297)),VLOOKUP(A297,Studies!A:BR,5,FALSE),"")</f>
        <v>Rifampicin</v>
      </c>
      <c r="F297" s="256"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54" t="str">
        <f>IF(AND(A298&lt;&gt;"",ISNUMBER(A298)),VLOOKUP(A298,Studies!A:BR,2,FALSE),"")</f>
        <v>Acocella 1984</v>
      </c>
      <c r="C298" s="255" t="str">
        <f>IF(AND(A298&lt;&gt;"",ISNUMBER(A298)),VLOOKUP(A298,Studies!A:BR,3,FALSE),"")</f>
        <v>https://www.ncbi.nlm.nih.gov/pubmed/6473487</v>
      </c>
      <c r="D298" s="255" t="str">
        <f>IF(AND(A298&lt;&gt;"",ISNUMBER(A298)),VLOOKUP(A298,Studies!A:BR,4,FALSE),"")</f>
        <v>Individual 12 (900 mg, 1 h infusion)</v>
      </c>
      <c r="E298" s="255" t="str">
        <f>IF(AND(A298&lt;&gt;"",ISNUMBER(A298)),VLOOKUP(A298,Studies!A:BR,5,FALSE),"")</f>
        <v>Rifampicin</v>
      </c>
      <c r="F298" s="256"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54" t="str">
        <f>IF(AND(A299&lt;&gt;"",ISNUMBER(A299)),VLOOKUP(A299,Studies!A:BR,2,FALSE),"")</f>
        <v>Acocella 1984</v>
      </c>
      <c r="C299" s="255" t="str">
        <f>IF(AND(A299&lt;&gt;"",ISNUMBER(A299)),VLOOKUP(A299,Studies!A:BR,3,FALSE),"")</f>
        <v>https://www.ncbi.nlm.nih.gov/pubmed/6473487</v>
      </c>
      <c r="D299" s="255" t="str">
        <f>IF(AND(A299&lt;&gt;"",ISNUMBER(A299)),VLOOKUP(A299,Studies!A:BR,4,FALSE),"")</f>
        <v>Individual 12 (900 mg, 1 h infusion)</v>
      </c>
      <c r="E299" s="255" t="str">
        <f>IF(AND(A299&lt;&gt;"",ISNUMBER(A299)),VLOOKUP(A299,Studies!A:BR,5,FALSE),"")</f>
        <v>Rifampicin</v>
      </c>
      <c r="F299" s="256"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54" t="str">
        <f>IF(AND(A300&lt;&gt;"",ISNUMBER(A300)),VLOOKUP(A300,Studies!A:BR,2,FALSE),"")</f>
        <v>Acocella 1984</v>
      </c>
      <c r="C300" s="255" t="str">
        <f>IF(AND(A300&lt;&gt;"",ISNUMBER(A300)),VLOOKUP(A300,Studies!A:BR,3,FALSE),"")</f>
        <v>https://www.ncbi.nlm.nih.gov/pubmed/6473487</v>
      </c>
      <c r="D300" s="255" t="str">
        <f>IF(AND(A300&lt;&gt;"",ISNUMBER(A300)),VLOOKUP(A300,Studies!A:BR,4,FALSE),"")</f>
        <v>Individual 12 (900 mg, 1 h infusion)</v>
      </c>
      <c r="E300" s="255" t="str">
        <f>IF(AND(A300&lt;&gt;"",ISNUMBER(A300)),VLOOKUP(A300,Studies!A:BR,5,FALSE),"")</f>
        <v>Rifampicin</v>
      </c>
      <c r="F300" s="256"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54" t="str">
        <f>IF(AND(A301&lt;&gt;"",ISNUMBER(A301)),VLOOKUP(A301,Studies!A:BR,2,FALSE),"")</f>
        <v>Acocella 1984</v>
      </c>
      <c r="C301" s="255" t="str">
        <f>IF(AND(A301&lt;&gt;"",ISNUMBER(A301)),VLOOKUP(A301,Studies!A:BR,3,FALSE),"")</f>
        <v>https://www.ncbi.nlm.nih.gov/pubmed/6473487</v>
      </c>
      <c r="D301" s="255" t="str">
        <f>IF(AND(A301&lt;&gt;"",ISNUMBER(A301)),VLOOKUP(A301,Studies!A:BR,4,FALSE),"")</f>
        <v>Individual 12 (900 mg, 1 h infusion)</v>
      </c>
      <c r="E301" s="255" t="str">
        <f>IF(AND(A301&lt;&gt;"",ISNUMBER(A301)),VLOOKUP(A301,Studies!A:BR,5,FALSE),"")</f>
        <v>Rifampicin</v>
      </c>
      <c r="F301" s="256"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54" t="str">
        <f>IF(AND(A302&lt;&gt;"",ISNUMBER(A302)),VLOOKUP(A302,Studies!A:BR,2,FALSE),"")</f>
        <v>Acocella 1984</v>
      </c>
      <c r="C302" s="255" t="str">
        <f>IF(AND(A302&lt;&gt;"",ISNUMBER(A302)),VLOOKUP(A302,Studies!A:BR,3,FALSE),"")</f>
        <v>https://www.ncbi.nlm.nih.gov/pubmed/6473487</v>
      </c>
      <c r="D302" s="255" t="str">
        <f>IF(AND(A302&lt;&gt;"",ISNUMBER(A302)),VLOOKUP(A302,Studies!A:BR,4,FALSE),"")</f>
        <v>Individual 12 (900 mg, 1 h infusion)</v>
      </c>
      <c r="E302" s="255" t="str">
        <f>IF(AND(A302&lt;&gt;"",ISNUMBER(A302)),VLOOKUP(A302,Studies!A:BR,5,FALSE),"")</f>
        <v>Rifampicin</v>
      </c>
      <c r="F302" s="256"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54" t="str">
        <f>IF(AND(A303&lt;&gt;"",ISNUMBER(A303)),VLOOKUP(A303,Studies!A:BR,2,FALSE),"")</f>
        <v>Acocella 1984</v>
      </c>
      <c r="C303" s="255" t="str">
        <f>IF(AND(A303&lt;&gt;"",ISNUMBER(A303)),VLOOKUP(A303,Studies!A:BR,3,FALSE),"")</f>
        <v>https://www.ncbi.nlm.nih.gov/pubmed/6473487</v>
      </c>
      <c r="D303" s="255" t="str">
        <f>IF(AND(A303&lt;&gt;"",ISNUMBER(A303)),VLOOKUP(A303,Studies!A:BR,4,FALSE),"")</f>
        <v>Individual 12 (900 mg, 1 h infusion)</v>
      </c>
      <c r="E303" s="255" t="str">
        <f>IF(AND(A303&lt;&gt;"",ISNUMBER(A303)),VLOOKUP(A303,Studies!A:BR,5,FALSE),"")</f>
        <v>Rifampicin</v>
      </c>
      <c r="F303" s="256"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54" t="str">
        <f>IF(AND(A304&lt;&gt;"",ISNUMBER(A304)),VLOOKUP(A304,Studies!A:BR,2,FALSE),"")</f>
        <v>Acocella 1984</v>
      </c>
      <c r="C304" s="255" t="str">
        <f>IF(AND(A304&lt;&gt;"",ISNUMBER(A304)),VLOOKUP(A304,Studies!A:BR,3,FALSE),"")</f>
        <v>https://www.ncbi.nlm.nih.gov/pubmed/6473487</v>
      </c>
      <c r="D304" s="255" t="str">
        <f>IF(AND(A304&lt;&gt;"",ISNUMBER(A304)),VLOOKUP(A304,Studies!A:BR,4,FALSE),"")</f>
        <v>Individual 12 (900 mg, 1 h infusion)</v>
      </c>
      <c r="E304" s="255" t="str">
        <f>IF(AND(A304&lt;&gt;"",ISNUMBER(A304)),VLOOKUP(A304,Studies!A:BR,5,FALSE),"")</f>
        <v>Rifampicin</v>
      </c>
      <c r="F304" s="256"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54" t="str">
        <f>IF(AND(A305&lt;&gt;"",ISNUMBER(A305)),VLOOKUP(A305,Studies!A:BR,2,FALSE),"")</f>
        <v>Acocella 1984</v>
      </c>
      <c r="C305" s="255" t="str">
        <f>IF(AND(A305&lt;&gt;"",ISNUMBER(A305)),VLOOKUP(A305,Studies!A:BR,3,FALSE),"")</f>
        <v>https://www.ncbi.nlm.nih.gov/pubmed/6473487</v>
      </c>
      <c r="D305" s="255" t="str">
        <f>IF(AND(A305&lt;&gt;"",ISNUMBER(A305)),VLOOKUP(A305,Studies!A:BR,4,FALSE),"")</f>
        <v>Individual 13 (1200 mg, 3 h infusion)</v>
      </c>
      <c r="E305" s="255" t="str">
        <f>IF(AND(A305&lt;&gt;"",ISNUMBER(A305)),VLOOKUP(A305,Studies!A:BR,5,FALSE),"")</f>
        <v>Rifampicin</v>
      </c>
      <c r="F305" s="256"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54" t="str">
        <f>IF(AND(A306&lt;&gt;"",ISNUMBER(A306)),VLOOKUP(A306,Studies!A:BR,2,FALSE),"")</f>
        <v>Acocella 1984</v>
      </c>
      <c r="C306" s="255" t="str">
        <f>IF(AND(A306&lt;&gt;"",ISNUMBER(A306)),VLOOKUP(A306,Studies!A:BR,3,FALSE),"")</f>
        <v>https://www.ncbi.nlm.nih.gov/pubmed/6473487</v>
      </c>
      <c r="D306" s="255" t="str">
        <f>IF(AND(A306&lt;&gt;"",ISNUMBER(A306)),VLOOKUP(A306,Studies!A:BR,4,FALSE),"")</f>
        <v>Individual 13 (1200 mg, 3 h infusion)</v>
      </c>
      <c r="E306" s="255" t="str">
        <f>IF(AND(A306&lt;&gt;"",ISNUMBER(A306)),VLOOKUP(A306,Studies!A:BR,5,FALSE),"")</f>
        <v>Rifampicin</v>
      </c>
      <c r="F306" s="256"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54" t="str">
        <f>IF(AND(A307&lt;&gt;"",ISNUMBER(A307)),VLOOKUP(A307,Studies!A:BR,2,FALSE),"")</f>
        <v>Acocella 1984</v>
      </c>
      <c r="C307" s="255" t="str">
        <f>IF(AND(A307&lt;&gt;"",ISNUMBER(A307)),VLOOKUP(A307,Studies!A:BR,3,FALSE),"")</f>
        <v>https://www.ncbi.nlm.nih.gov/pubmed/6473487</v>
      </c>
      <c r="D307" s="255" t="str">
        <f>IF(AND(A307&lt;&gt;"",ISNUMBER(A307)),VLOOKUP(A307,Studies!A:BR,4,FALSE),"")</f>
        <v>Individual 13 (1200 mg, 3 h infusion)</v>
      </c>
      <c r="E307" s="255" t="str">
        <f>IF(AND(A307&lt;&gt;"",ISNUMBER(A307)),VLOOKUP(A307,Studies!A:BR,5,FALSE),"")</f>
        <v>Rifampicin</v>
      </c>
      <c r="F307" s="256"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54" t="str">
        <f>IF(AND(A308&lt;&gt;"",ISNUMBER(A308)),VLOOKUP(A308,Studies!A:BR,2,FALSE),"")</f>
        <v>Acocella 1984</v>
      </c>
      <c r="C308" s="255" t="str">
        <f>IF(AND(A308&lt;&gt;"",ISNUMBER(A308)),VLOOKUP(A308,Studies!A:BR,3,FALSE),"")</f>
        <v>https://www.ncbi.nlm.nih.gov/pubmed/6473487</v>
      </c>
      <c r="D308" s="255" t="str">
        <f>IF(AND(A308&lt;&gt;"",ISNUMBER(A308)),VLOOKUP(A308,Studies!A:BR,4,FALSE),"")</f>
        <v>Individual 13 (1200 mg, 3 h infusion)</v>
      </c>
      <c r="E308" s="255" t="str">
        <f>IF(AND(A308&lt;&gt;"",ISNUMBER(A308)),VLOOKUP(A308,Studies!A:BR,5,FALSE),"")</f>
        <v>Rifampicin</v>
      </c>
      <c r="F308" s="256"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54" t="str">
        <f>IF(AND(A309&lt;&gt;"",ISNUMBER(A309)),VLOOKUP(A309,Studies!A:BR,2,FALSE),"")</f>
        <v>Acocella 1984</v>
      </c>
      <c r="C309" s="255" t="str">
        <f>IF(AND(A309&lt;&gt;"",ISNUMBER(A309)),VLOOKUP(A309,Studies!A:BR,3,FALSE),"")</f>
        <v>https://www.ncbi.nlm.nih.gov/pubmed/6473487</v>
      </c>
      <c r="D309" s="255" t="str">
        <f>IF(AND(A309&lt;&gt;"",ISNUMBER(A309)),VLOOKUP(A309,Studies!A:BR,4,FALSE),"")</f>
        <v>Individual 13 (1200 mg, 3 h infusion)</v>
      </c>
      <c r="E309" s="255" t="str">
        <f>IF(AND(A309&lt;&gt;"",ISNUMBER(A309)),VLOOKUP(A309,Studies!A:BR,5,FALSE),"")</f>
        <v>Rifampicin</v>
      </c>
      <c r="F309" s="256"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54" t="str">
        <f>IF(AND(A310&lt;&gt;"",ISNUMBER(A310)),VLOOKUP(A310,Studies!A:BR,2,FALSE),"")</f>
        <v>Acocella 1984</v>
      </c>
      <c r="C310" s="255" t="str">
        <f>IF(AND(A310&lt;&gt;"",ISNUMBER(A310)),VLOOKUP(A310,Studies!A:BR,3,FALSE),"")</f>
        <v>https://www.ncbi.nlm.nih.gov/pubmed/6473487</v>
      </c>
      <c r="D310" s="255" t="str">
        <f>IF(AND(A310&lt;&gt;"",ISNUMBER(A310)),VLOOKUP(A310,Studies!A:BR,4,FALSE),"")</f>
        <v>Individual 13 (1200 mg, 3 h infusion)</v>
      </c>
      <c r="E310" s="255" t="str">
        <f>IF(AND(A310&lt;&gt;"",ISNUMBER(A310)),VLOOKUP(A310,Studies!A:BR,5,FALSE),"")</f>
        <v>Rifampicin</v>
      </c>
      <c r="F310" s="256"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54" t="str">
        <f>IF(AND(A311&lt;&gt;"",ISNUMBER(A311)),VLOOKUP(A311,Studies!A:BR,2,FALSE),"")</f>
        <v>Acocella 1984</v>
      </c>
      <c r="C311" s="255" t="str">
        <f>IF(AND(A311&lt;&gt;"",ISNUMBER(A311)),VLOOKUP(A311,Studies!A:BR,3,FALSE),"")</f>
        <v>https://www.ncbi.nlm.nih.gov/pubmed/6473487</v>
      </c>
      <c r="D311" s="255" t="str">
        <f>IF(AND(A311&lt;&gt;"",ISNUMBER(A311)),VLOOKUP(A311,Studies!A:BR,4,FALSE),"")</f>
        <v>Individual 13 (1200 mg, 3 h infusion)</v>
      </c>
      <c r="E311" s="255" t="str">
        <f>IF(AND(A311&lt;&gt;"",ISNUMBER(A311)),VLOOKUP(A311,Studies!A:BR,5,FALSE),"")</f>
        <v>Rifampicin</v>
      </c>
      <c r="F311" s="256"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54" t="str">
        <f>IF(AND(A312&lt;&gt;"",ISNUMBER(A312)),VLOOKUP(A312,Studies!A:BR,2,FALSE),"")</f>
        <v>Acocella 1984</v>
      </c>
      <c r="C312" s="255" t="str">
        <f>IF(AND(A312&lt;&gt;"",ISNUMBER(A312)),VLOOKUP(A312,Studies!A:BR,3,FALSE),"")</f>
        <v>https://www.ncbi.nlm.nih.gov/pubmed/6473487</v>
      </c>
      <c r="D312" s="255" t="str">
        <f>IF(AND(A312&lt;&gt;"",ISNUMBER(A312)),VLOOKUP(A312,Studies!A:BR,4,FALSE),"")</f>
        <v>Individual 14 (1200 mg, 3 h infusion)</v>
      </c>
      <c r="E312" s="255" t="str">
        <f>IF(AND(A312&lt;&gt;"",ISNUMBER(A312)),VLOOKUP(A312,Studies!A:BR,5,FALSE),"")</f>
        <v>Rifampicin</v>
      </c>
      <c r="F312" s="256"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54" t="str">
        <f>IF(AND(A313&lt;&gt;"",ISNUMBER(A313)),VLOOKUP(A313,Studies!A:BR,2,FALSE),"")</f>
        <v>Acocella 1984</v>
      </c>
      <c r="C313" s="255" t="str">
        <f>IF(AND(A313&lt;&gt;"",ISNUMBER(A313)),VLOOKUP(A313,Studies!A:BR,3,FALSE),"")</f>
        <v>https://www.ncbi.nlm.nih.gov/pubmed/6473487</v>
      </c>
      <c r="D313" s="255" t="str">
        <f>IF(AND(A313&lt;&gt;"",ISNUMBER(A313)),VLOOKUP(A313,Studies!A:BR,4,FALSE),"")</f>
        <v>Individual 14 (1200 mg, 3 h infusion)</v>
      </c>
      <c r="E313" s="255" t="str">
        <f>IF(AND(A313&lt;&gt;"",ISNUMBER(A313)),VLOOKUP(A313,Studies!A:BR,5,FALSE),"")</f>
        <v>Rifampicin</v>
      </c>
      <c r="F313" s="256"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54" t="str">
        <f>IF(AND(A314&lt;&gt;"",ISNUMBER(A314)),VLOOKUP(A314,Studies!A:BR,2,FALSE),"")</f>
        <v>Acocella 1984</v>
      </c>
      <c r="C314" s="255" t="str">
        <f>IF(AND(A314&lt;&gt;"",ISNUMBER(A314)),VLOOKUP(A314,Studies!A:BR,3,FALSE),"")</f>
        <v>https://www.ncbi.nlm.nih.gov/pubmed/6473487</v>
      </c>
      <c r="D314" s="255" t="str">
        <f>IF(AND(A314&lt;&gt;"",ISNUMBER(A314)),VLOOKUP(A314,Studies!A:BR,4,FALSE),"")</f>
        <v>Individual 14 (1200 mg, 3 h infusion)</v>
      </c>
      <c r="E314" s="255" t="str">
        <f>IF(AND(A314&lt;&gt;"",ISNUMBER(A314)),VLOOKUP(A314,Studies!A:BR,5,FALSE),"")</f>
        <v>Rifampicin</v>
      </c>
      <c r="F314" s="256"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54" t="str">
        <f>IF(AND(A315&lt;&gt;"",ISNUMBER(A315)),VLOOKUP(A315,Studies!A:BR,2,FALSE),"")</f>
        <v>Acocella 1984</v>
      </c>
      <c r="C315" s="255" t="str">
        <f>IF(AND(A315&lt;&gt;"",ISNUMBER(A315)),VLOOKUP(A315,Studies!A:BR,3,FALSE),"")</f>
        <v>https://www.ncbi.nlm.nih.gov/pubmed/6473487</v>
      </c>
      <c r="D315" s="255" t="str">
        <f>IF(AND(A315&lt;&gt;"",ISNUMBER(A315)),VLOOKUP(A315,Studies!A:BR,4,FALSE),"")</f>
        <v>Individual 14 (1200 mg, 3 h infusion)</v>
      </c>
      <c r="E315" s="255" t="str">
        <f>IF(AND(A315&lt;&gt;"",ISNUMBER(A315)),VLOOKUP(A315,Studies!A:BR,5,FALSE),"")</f>
        <v>Rifampicin</v>
      </c>
      <c r="F315" s="256"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54" t="str">
        <f>IF(AND(A316&lt;&gt;"",ISNUMBER(A316)),VLOOKUP(A316,Studies!A:BR,2,FALSE),"")</f>
        <v>Acocella 1984</v>
      </c>
      <c r="C316" s="255" t="str">
        <f>IF(AND(A316&lt;&gt;"",ISNUMBER(A316)),VLOOKUP(A316,Studies!A:BR,3,FALSE),"")</f>
        <v>https://www.ncbi.nlm.nih.gov/pubmed/6473487</v>
      </c>
      <c r="D316" s="255" t="str">
        <f>IF(AND(A316&lt;&gt;"",ISNUMBER(A316)),VLOOKUP(A316,Studies!A:BR,4,FALSE),"")</f>
        <v>Individual 14 (1200 mg, 3 h infusion)</v>
      </c>
      <c r="E316" s="255" t="str">
        <f>IF(AND(A316&lt;&gt;"",ISNUMBER(A316)),VLOOKUP(A316,Studies!A:BR,5,FALSE),"")</f>
        <v>Rifampicin</v>
      </c>
      <c r="F316" s="256"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54" t="str">
        <f>IF(AND(A317&lt;&gt;"",ISNUMBER(A317)),VLOOKUP(A317,Studies!A:BR,2,FALSE),"")</f>
        <v>Acocella 1984</v>
      </c>
      <c r="C317" s="255" t="str">
        <f>IF(AND(A317&lt;&gt;"",ISNUMBER(A317)),VLOOKUP(A317,Studies!A:BR,3,FALSE),"")</f>
        <v>https://www.ncbi.nlm.nih.gov/pubmed/6473487</v>
      </c>
      <c r="D317" s="255" t="str">
        <f>IF(AND(A317&lt;&gt;"",ISNUMBER(A317)),VLOOKUP(A317,Studies!A:BR,4,FALSE),"")</f>
        <v>Individual 14 (1200 mg, 3 h infusion)</v>
      </c>
      <c r="E317" s="255" t="str">
        <f>IF(AND(A317&lt;&gt;"",ISNUMBER(A317)),VLOOKUP(A317,Studies!A:BR,5,FALSE),"")</f>
        <v>Rifampicin</v>
      </c>
      <c r="F317" s="256"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54" t="str">
        <f>IF(AND(A318&lt;&gt;"",ISNUMBER(A318)),VLOOKUP(A318,Studies!A:BR,2,FALSE),"")</f>
        <v>Acocella 1984</v>
      </c>
      <c r="C318" s="255" t="str">
        <f>IF(AND(A318&lt;&gt;"",ISNUMBER(A318)),VLOOKUP(A318,Studies!A:BR,3,FALSE),"")</f>
        <v>https://www.ncbi.nlm.nih.gov/pubmed/6473487</v>
      </c>
      <c r="D318" s="255" t="str">
        <f>IF(AND(A318&lt;&gt;"",ISNUMBER(A318)),VLOOKUP(A318,Studies!A:BR,4,FALSE),"")</f>
        <v>Individual 14 (1200 mg, 3 h infusion)</v>
      </c>
      <c r="E318" s="255" t="str">
        <f>IF(AND(A318&lt;&gt;"",ISNUMBER(A318)),VLOOKUP(A318,Studies!A:BR,5,FALSE),"")</f>
        <v>Rifampicin</v>
      </c>
      <c r="F318" s="256"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54" t="str">
        <f>IF(AND(A319&lt;&gt;"",ISNUMBER(A319)),VLOOKUP(A319,Studies!A:BR,2,FALSE),"")</f>
        <v>Acocella 1984</v>
      </c>
      <c r="C319" s="255" t="str">
        <f>IF(AND(A319&lt;&gt;"",ISNUMBER(A319)),VLOOKUP(A319,Studies!A:BR,3,FALSE),"")</f>
        <v>https://www.ncbi.nlm.nih.gov/pubmed/6473487</v>
      </c>
      <c r="D319" s="255" t="str">
        <f>IF(AND(A319&lt;&gt;"",ISNUMBER(A319)),VLOOKUP(A319,Studies!A:BR,4,FALSE),"")</f>
        <v>Individual 15 (1200 mg, 2 h infusion)</v>
      </c>
      <c r="E319" s="255" t="str">
        <f>IF(AND(A319&lt;&gt;"",ISNUMBER(A319)),VLOOKUP(A319,Studies!A:BR,5,FALSE),"")</f>
        <v>Rifampicin</v>
      </c>
      <c r="F319" s="256"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54" t="str">
        <f>IF(AND(A320&lt;&gt;"",ISNUMBER(A320)),VLOOKUP(A320,Studies!A:BR,2,FALSE),"")</f>
        <v>Acocella 1984</v>
      </c>
      <c r="C320" s="255" t="str">
        <f>IF(AND(A320&lt;&gt;"",ISNUMBER(A320)),VLOOKUP(A320,Studies!A:BR,3,FALSE),"")</f>
        <v>https://www.ncbi.nlm.nih.gov/pubmed/6473487</v>
      </c>
      <c r="D320" s="255" t="str">
        <f>IF(AND(A320&lt;&gt;"",ISNUMBER(A320)),VLOOKUP(A320,Studies!A:BR,4,FALSE),"")</f>
        <v>Individual 15 (1200 mg, 2 h infusion)</v>
      </c>
      <c r="E320" s="255" t="str">
        <f>IF(AND(A320&lt;&gt;"",ISNUMBER(A320)),VLOOKUP(A320,Studies!A:BR,5,FALSE),"")</f>
        <v>Rifampicin</v>
      </c>
      <c r="F320" s="256"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54" t="str">
        <f>IF(AND(A321&lt;&gt;"",ISNUMBER(A321)),VLOOKUP(A321,Studies!A:BR,2,FALSE),"")</f>
        <v>Acocella 1984</v>
      </c>
      <c r="C321" s="255" t="str">
        <f>IF(AND(A321&lt;&gt;"",ISNUMBER(A321)),VLOOKUP(A321,Studies!A:BR,3,FALSE),"")</f>
        <v>https://www.ncbi.nlm.nih.gov/pubmed/6473487</v>
      </c>
      <c r="D321" s="255" t="str">
        <f>IF(AND(A321&lt;&gt;"",ISNUMBER(A321)),VLOOKUP(A321,Studies!A:BR,4,FALSE),"")</f>
        <v>Individual 15 (1200 mg, 2 h infusion)</v>
      </c>
      <c r="E321" s="255" t="str">
        <f>IF(AND(A321&lt;&gt;"",ISNUMBER(A321)),VLOOKUP(A321,Studies!A:BR,5,FALSE),"")</f>
        <v>Rifampicin</v>
      </c>
      <c r="F321" s="256"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54" t="str">
        <f>IF(AND(A322&lt;&gt;"",ISNUMBER(A322)),VLOOKUP(A322,Studies!A:BR,2,FALSE),"")</f>
        <v>Acocella 1984</v>
      </c>
      <c r="C322" s="255" t="str">
        <f>IF(AND(A322&lt;&gt;"",ISNUMBER(A322)),VLOOKUP(A322,Studies!A:BR,3,FALSE),"")</f>
        <v>https://www.ncbi.nlm.nih.gov/pubmed/6473487</v>
      </c>
      <c r="D322" s="255" t="str">
        <f>IF(AND(A322&lt;&gt;"",ISNUMBER(A322)),VLOOKUP(A322,Studies!A:BR,4,FALSE),"")</f>
        <v>Individual 15 (1200 mg, 2 h infusion)</v>
      </c>
      <c r="E322" s="255" t="str">
        <f>IF(AND(A322&lt;&gt;"",ISNUMBER(A322)),VLOOKUP(A322,Studies!A:BR,5,FALSE),"")</f>
        <v>Rifampicin</v>
      </c>
      <c r="F322" s="256"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54" t="str">
        <f>IF(AND(A323&lt;&gt;"",ISNUMBER(A323)),VLOOKUP(A323,Studies!A:BR,2,FALSE),"")</f>
        <v>Acocella 1984</v>
      </c>
      <c r="C323" s="255" t="str">
        <f>IF(AND(A323&lt;&gt;"",ISNUMBER(A323)),VLOOKUP(A323,Studies!A:BR,3,FALSE),"")</f>
        <v>https://www.ncbi.nlm.nih.gov/pubmed/6473487</v>
      </c>
      <c r="D323" s="255" t="str">
        <f>IF(AND(A323&lt;&gt;"",ISNUMBER(A323)),VLOOKUP(A323,Studies!A:BR,4,FALSE),"")</f>
        <v>Individual 15 (1200 mg, 2 h infusion)</v>
      </c>
      <c r="E323" s="255" t="str">
        <f>IF(AND(A323&lt;&gt;"",ISNUMBER(A323)),VLOOKUP(A323,Studies!A:BR,5,FALSE),"")</f>
        <v>Rifampicin</v>
      </c>
      <c r="F323" s="256"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54" t="str">
        <f>IF(AND(A324&lt;&gt;"",ISNUMBER(A324)),VLOOKUP(A324,Studies!A:BR,2,FALSE),"")</f>
        <v>Acocella 1984</v>
      </c>
      <c r="C324" s="255" t="str">
        <f>IF(AND(A324&lt;&gt;"",ISNUMBER(A324)),VLOOKUP(A324,Studies!A:BR,3,FALSE),"")</f>
        <v>https://www.ncbi.nlm.nih.gov/pubmed/6473487</v>
      </c>
      <c r="D324" s="255" t="str">
        <f>IF(AND(A324&lt;&gt;"",ISNUMBER(A324)),VLOOKUP(A324,Studies!A:BR,4,FALSE),"")</f>
        <v>Individual 15 (1200 mg, 2 h infusion)</v>
      </c>
      <c r="E324" s="255" t="str">
        <f>IF(AND(A324&lt;&gt;"",ISNUMBER(A324)),VLOOKUP(A324,Studies!A:BR,5,FALSE),"")</f>
        <v>Rifampicin</v>
      </c>
      <c r="F324" s="256"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54" t="str">
        <f>IF(AND(A325&lt;&gt;"",ISNUMBER(A325)),VLOOKUP(A325,Studies!A:BR,2,FALSE),"")</f>
        <v>Acocella 1984</v>
      </c>
      <c r="C325" s="255" t="str">
        <f>IF(AND(A325&lt;&gt;"",ISNUMBER(A325)),VLOOKUP(A325,Studies!A:BR,3,FALSE),"")</f>
        <v>https://www.ncbi.nlm.nih.gov/pubmed/6473487</v>
      </c>
      <c r="D325" s="255" t="str">
        <f>IF(AND(A325&lt;&gt;"",ISNUMBER(A325)),VLOOKUP(A325,Studies!A:BR,4,FALSE),"")</f>
        <v>Individual 15 (1200 mg, 2 h infusion)</v>
      </c>
      <c r="E325" s="255" t="str">
        <f>IF(AND(A325&lt;&gt;"",ISNUMBER(A325)),VLOOKUP(A325,Studies!A:BR,5,FALSE),"")</f>
        <v>Rifampicin</v>
      </c>
      <c r="F325" s="256"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54" t="str">
        <f>IF(AND(A326&lt;&gt;"",ISNUMBER(A326)),VLOOKUP(A326,Studies!A:BR,2,FALSE),"")</f>
        <v>Acocella 1984</v>
      </c>
      <c r="C326" s="255" t="str">
        <f>IF(AND(A326&lt;&gt;"",ISNUMBER(A326)),VLOOKUP(A326,Studies!A:BR,3,FALSE),"")</f>
        <v>https://www.ncbi.nlm.nih.gov/pubmed/6473487</v>
      </c>
      <c r="D326" s="255" t="str">
        <f>IF(AND(A326&lt;&gt;"",ISNUMBER(A326)),VLOOKUP(A326,Studies!A:BR,4,FALSE),"")</f>
        <v>Individual 16 (1200 mg, 2 h infusion)</v>
      </c>
      <c r="E326" s="255" t="str">
        <f>IF(AND(A326&lt;&gt;"",ISNUMBER(A326)),VLOOKUP(A326,Studies!A:BR,5,FALSE),"")</f>
        <v>Rifampicin</v>
      </c>
      <c r="F326" s="256"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54" t="str">
        <f>IF(AND(A327&lt;&gt;"",ISNUMBER(A327)),VLOOKUP(A327,Studies!A:BR,2,FALSE),"")</f>
        <v>Acocella 1984</v>
      </c>
      <c r="C327" s="255" t="str">
        <f>IF(AND(A327&lt;&gt;"",ISNUMBER(A327)),VLOOKUP(A327,Studies!A:BR,3,FALSE),"")</f>
        <v>https://www.ncbi.nlm.nih.gov/pubmed/6473487</v>
      </c>
      <c r="D327" s="255" t="str">
        <f>IF(AND(A327&lt;&gt;"",ISNUMBER(A327)),VLOOKUP(A327,Studies!A:BR,4,FALSE),"")</f>
        <v>Individual 16 (1200 mg, 2 h infusion)</v>
      </c>
      <c r="E327" s="255" t="str">
        <f>IF(AND(A327&lt;&gt;"",ISNUMBER(A327)),VLOOKUP(A327,Studies!A:BR,5,FALSE),"")</f>
        <v>Rifampicin</v>
      </c>
      <c r="F327" s="256"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54" t="str">
        <f>IF(AND(A328&lt;&gt;"",ISNUMBER(A328)),VLOOKUP(A328,Studies!A:BR,2,FALSE),"")</f>
        <v>Acocella 1984</v>
      </c>
      <c r="C328" s="255" t="str">
        <f>IF(AND(A328&lt;&gt;"",ISNUMBER(A328)),VLOOKUP(A328,Studies!A:BR,3,FALSE),"")</f>
        <v>https://www.ncbi.nlm.nih.gov/pubmed/6473487</v>
      </c>
      <c r="D328" s="255" t="str">
        <f>IF(AND(A328&lt;&gt;"",ISNUMBER(A328)),VLOOKUP(A328,Studies!A:BR,4,FALSE),"")</f>
        <v>Individual 16 (1200 mg, 2 h infusion)</v>
      </c>
      <c r="E328" s="255" t="str">
        <f>IF(AND(A328&lt;&gt;"",ISNUMBER(A328)),VLOOKUP(A328,Studies!A:BR,5,FALSE),"")</f>
        <v>Rifampicin</v>
      </c>
      <c r="F328" s="256"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54" t="str">
        <f>IF(AND(A329&lt;&gt;"",ISNUMBER(A329)),VLOOKUP(A329,Studies!A:BR,2,FALSE),"")</f>
        <v>Acocella 1984</v>
      </c>
      <c r="C329" s="255" t="str">
        <f>IF(AND(A329&lt;&gt;"",ISNUMBER(A329)),VLOOKUP(A329,Studies!A:BR,3,FALSE),"")</f>
        <v>https://www.ncbi.nlm.nih.gov/pubmed/6473487</v>
      </c>
      <c r="D329" s="255" t="str">
        <f>IF(AND(A329&lt;&gt;"",ISNUMBER(A329)),VLOOKUP(A329,Studies!A:BR,4,FALSE),"")</f>
        <v>Individual 16 (1200 mg, 2 h infusion)</v>
      </c>
      <c r="E329" s="255" t="str">
        <f>IF(AND(A329&lt;&gt;"",ISNUMBER(A329)),VLOOKUP(A329,Studies!A:BR,5,FALSE),"")</f>
        <v>Rifampicin</v>
      </c>
      <c r="F329" s="256"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54" t="str">
        <f>IF(AND(A330&lt;&gt;"",ISNUMBER(A330)),VLOOKUP(A330,Studies!A:BR,2,FALSE),"")</f>
        <v>Acocella 1984</v>
      </c>
      <c r="C330" s="255" t="str">
        <f>IF(AND(A330&lt;&gt;"",ISNUMBER(A330)),VLOOKUP(A330,Studies!A:BR,3,FALSE),"")</f>
        <v>https://www.ncbi.nlm.nih.gov/pubmed/6473487</v>
      </c>
      <c r="D330" s="255" t="str">
        <f>IF(AND(A330&lt;&gt;"",ISNUMBER(A330)),VLOOKUP(A330,Studies!A:BR,4,FALSE),"")</f>
        <v>Individual 16 (1200 mg, 2 h infusion)</v>
      </c>
      <c r="E330" s="255" t="str">
        <f>IF(AND(A330&lt;&gt;"",ISNUMBER(A330)),VLOOKUP(A330,Studies!A:BR,5,FALSE),"")</f>
        <v>Rifampicin</v>
      </c>
      <c r="F330" s="256"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54" t="str">
        <f>IF(AND(A331&lt;&gt;"",ISNUMBER(A331)),VLOOKUP(A331,Studies!A:BR,2,FALSE),"")</f>
        <v>Acocella 1984</v>
      </c>
      <c r="C331" s="255" t="str">
        <f>IF(AND(A331&lt;&gt;"",ISNUMBER(A331)),VLOOKUP(A331,Studies!A:BR,3,FALSE),"")</f>
        <v>https://www.ncbi.nlm.nih.gov/pubmed/6473487</v>
      </c>
      <c r="D331" s="255" t="str">
        <f>IF(AND(A331&lt;&gt;"",ISNUMBER(A331)),VLOOKUP(A331,Studies!A:BR,4,FALSE),"")</f>
        <v>Individual 16 (1200 mg, 2 h infusion)</v>
      </c>
      <c r="E331" s="255" t="str">
        <f>IF(AND(A331&lt;&gt;"",ISNUMBER(A331)),VLOOKUP(A331,Studies!A:BR,5,FALSE),"")</f>
        <v>Rifampicin</v>
      </c>
      <c r="F331" s="256"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54" t="str">
        <f>IF(AND(A332&lt;&gt;"",ISNUMBER(A332)),VLOOKUP(A332,Studies!A:BR,2,FALSE),"")</f>
        <v>Acocella 1984</v>
      </c>
      <c r="C332" s="255" t="str">
        <f>IF(AND(A332&lt;&gt;"",ISNUMBER(A332)),VLOOKUP(A332,Studies!A:BR,3,FALSE),"")</f>
        <v>https://www.ncbi.nlm.nih.gov/pubmed/6473487</v>
      </c>
      <c r="D332" s="255" t="str">
        <f>IF(AND(A332&lt;&gt;"",ISNUMBER(A332)),VLOOKUP(A332,Studies!A:BR,4,FALSE),"")</f>
        <v>Individual 16 (1200 mg, 2 h infusion)</v>
      </c>
      <c r="E332" s="255" t="str">
        <f>IF(AND(A332&lt;&gt;"",ISNUMBER(A332)),VLOOKUP(A332,Studies!A:BR,5,FALSE),"")</f>
        <v>Rifampicin</v>
      </c>
      <c r="F332" s="256"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54" t="str">
        <f>IF(AND(A333&lt;&gt;"",ISNUMBER(A333)),VLOOKUP(A333,Studies!A:BR,2,FALSE),"")</f>
        <v>Acocella 1984</v>
      </c>
      <c r="C333" s="255" t="str">
        <f>IF(AND(A333&lt;&gt;"",ISNUMBER(A333)),VLOOKUP(A333,Studies!A:BR,3,FALSE),"")</f>
        <v>https://www.ncbi.nlm.nih.gov/pubmed/6473487</v>
      </c>
      <c r="D333" s="255" t="str">
        <f>IF(AND(A333&lt;&gt;"",ISNUMBER(A333)),VLOOKUP(A333,Studies!A:BR,4,FALSE),"")</f>
        <v>Individual 17 (1200 mg, 1 h infusion)</v>
      </c>
      <c r="E333" s="255" t="str">
        <f>IF(AND(A333&lt;&gt;"",ISNUMBER(A333)),VLOOKUP(A333,Studies!A:BR,5,FALSE),"")</f>
        <v>Rifampicin</v>
      </c>
      <c r="F333" s="256"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54" t="str">
        <f>IF(AND(A334&lt;&gt;"",ISNUMBER(A334)),VLOOKUP(A334,Studies!A:BR,2,FALSE),"")</f>
        <v>Acocella 1984</v>
      </c>
      <c r="C334" s="255" t="str">
        <f>IF(AND(A334&lt;&gt;"",ISNUMBER(A334)),VLOOKUP(A334,Studies!A:BR,3,FALSE),"")</f>
        <v>https://www.ncbi.nlm.nih.gov/pubmed/6473487</v>
      </c>
      <c r="D334" s="255" t="str">
        <f>IF(AND(A334&lt;&gt;"",ISNUMBER(A334)),VLOOKUP(A334,Studies!A:BR,4,FALSE),"")</f>
        <v>Individual 17 (1200 mg, 1 h infusion)</v>
      </c>
      <c r="E334" s="255" t="str">
        <f>IF(AND(A334&lt;&gt;"",ISNUMBER(A334)),VLOOKUP(A334,Studies!A:BR,5,FALSE),"")</f>
        <v>Rifampicin</v>
      </c>
      <c r="F334" s="256"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54" t="str">
        <f>IF(AND(A335&lt;&gt;"",ISNUMBER(A335)),VLOOKUP(A335,Studies!A:BR,2,FALSE),"")</f>
        <v>Acocella 1984</v>
      </c>
      <c r="C335" s="255" t="str">
        <f>IF(AND(A335&lt;&gt;"",ISNUMBER(A335)),VLOOKUP(A335,Studies!A:BR,3,FALSE),"")</f>
        <v>https://www.ncbi.nlm.nih.gov/pubmed/6473487</v>
      </c>
      <c r="D335" s="255" t="str">
        <f>IF(AND(A335&lt;&gt;"",ISNUMBER(A335)),VLOOKUP(A335,Studies!A:BR,4,FALSE),"")</f>
        <v>Individual 17 (1200 mg, 1 h infusion)</v>
      </c>
      <c r="E335" s="255" t="str">
        <f>IF(AND(A335&lt;&gt;"",ISNUMBER(A335)),VLOOKUP(A335,Studies!A:BR,5,FALSE),"")</f>
        <v>Rifampicin</v>
      </c>
      <c r="F335" s="256"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54" t="str">
        <f>IF(AND(A336&lt;&gt;"",ISNUMBER(A336)),VLOOKUP(A336,Studies!A:BR,2,FALSE),"")</f>
        <v>Acocella 1984</v>
      </c>
      <c r="C336" s="255" t="str">
        <f>IF(AND(A336&lt;&gt;"",ISNUMBER(A336)),VLOOKUP(A336,Studies!A:BR,3,FALSE),"")</f>
        <v>https://www.ncbi.nlm.nih.gov/pubmed/6473487</v>
      </c>
      <c r="D336" s="255" t="str">
        <f>IF(AND(A336&lt;&gt;"",ISNUMBER(A336)),VLOOKUP(A336,Studies!A:BR,4,FALSE),"")</f>
        <v>Individual 17 (1200 mg, 1 h infusion)</v>
      </c>
      <c r="E336" s="255" t="str">
        <f>IF(AND(A336&lt;&gt;"",ISNUMBER(A336)),VLOOKUP(A336,Studies!A:BR,5,FALSE),"")</f>
        <v>Rifampicin</v>
      </c>
      <c r="F336" s="256"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54" t="str">
        <f>IF(AND(A337&lt;&gt;"",ISNUMBER(A337)),VLOOKUP(A337,Studies!A:BR,2,FALSE),"")</f>
        <v>Acocella 1984</v>
      </c>
      <c r="C337" s="255" t="str">
        <f>IF(AND(A337&lt;&gt;"",ISNUMBER(A337)),VLOOKUP(A337,Studies!A:BR,3,FALSE),"")</f>
        <v>https://www.ncbi.nlm.nih.gov/pubmed/6473487</v>
      </c>
      <c r="D337" s="255" t="str">
        <f>IF(AND(A337&lt;&gt;"",ISNUMBER(A337)),VLOOKUP(A337,Studies!A:BR,4,FALSE),"")</f>
        <v>Individual 17 (1200 mg, 1 h infusion)</v>
      </c>
      <c r="E337" s="255" t="str">
        <f>IF(AND(A337&lt;&gt;"",ISNUMBER(A337)),VLOOKUP(A337,Studies!A:BR,5,FALSE),"")</f>
        <v>Rifampicin</v>
      </c>
      <c r="F337" s="256"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54" t="str">
        <f>IF(AND(A338&lt;&gt;"",ISNUMBER(A338)),VLOOKUP(A338,Studies!A:BR,2,FALSE),"")</f>
        <v>Acocella 1984</v>
      </c>
      <c r="C338" s="255" t="str">
        <f>IF(AND(A338&lt;&gt;"",ISNUMBER(A338)),VLOOKUP(A338,Studies!A:BR,3,FALSE),"")</f>
        <v>https://www.ncbi.nlm.nih.gov/pubmed/6473487</v>
      </c>
      <c r="D338" s="255" t="str">
        <f>IF(AND(A338&lt;&gt;"",ISNUMBER(A338)),VLOOKUP(A338,Studies!A:BR,4,FALSE),"")</f>
        <v>Individual 17 (1200 mg, 1 h infusion)</v>
      </c>
      <c r="E338" s="255" t="str">
        <f>IF(AND(A338&lt;&gt;"",ISNUMBER(A338)),VLOOKUP(A338,Studies!A:BR,5,FALSE),"")</f>
        <v>Rifampicin</v>
      </c>
      <c r="F338" s="256"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54" t="str">
        <f>IF(AND(A339&lt;&gt;"",ISNUMBER(A339)),VLOOKUP(A339,Studies!A:BR,2,FALSE),"")</f>
        <v>Acocella 1984</v>
      </c>
      <c r="C339" s="255" t="str">
        <f>IF(AND(A339&lt;&gt;"",ISNUMBER(A339)),VLOOKUP(A339,Studies!A:BR,3,FALSE),"")</f>
        <v>https://www.ncbi.nlm.nih.gov/pubmed/6473487</v>
      </c>
      <c r="D339" s="255" t="str">
        <f>IF(AND(A339&lt;&gt;"",ISNUMBER(A339)),VLOOKUP(A339,Studies!A:BR,4,FALSE),"")</f>
        <v>Individual 17 (1200 mg, 1 h infusion)</v>
      </c>
      <c r="E339" s="255" t="str">
        <f>IF(AND(A339&lt;&gt;"",ISNUMBER(A339)),VLOOKUP(A339,Studies!A:BR,5,FALSE),"")</f>
        <v>Rifampicin</v>
      </c>
      <c r="F339" s="256"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54" t="str">
        <f>IF(AND(A340&lt;&gt;"",ISNUMBER(A340)),VLOOKUP(A340,Studies!A:BR,2,FALSE),"")</f>
        <v>Acocella 1984</v>
      </c>
      <c r="C340" s="255" t="str">
        <f>IF(AND(A340&lt;&gt;"",ISNUMBER(A340)),VLOOKUP(A340,Studies!A:BR,3,FALSE),"")</f>
        <v>https://www.ncbi.nlm.nih.gov/pubmed/6473487</v>
      </c>
      <c r="D340" s="255" t="str">
        <f>IF(AND(A340&lt;&gt;"",ISNUMBER(A340)),VLOOKUP(A340,Studies!A:BR,4,FALSE),"")</f>
        <v>Individual 18 (1200 mg, 1 h infusion)</v>
      </c>
      <c r="E340" s="255" t="str">
        <f>IF(AND(A340&lt;&gt;"",ISNUMBER(A340)),VLOOKUP(A340,Studies!A:BR,5,FALSE),"")</f>
        <v>Rifampicin</v>
      </c>
      <c r="F340" s="256"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54" t="str">
        <f>IF(AND(A341&lt;&gt;"",ISNUMBER(A341)),VLOOKUP(A341,Studies!A:BR,2,FALSE),"")</f>
        <v>Acocella 1984</v>
      </c>
      <c r="C341" s="255" t="str">
        <f>IF(AND(A341&lt;&gt;"",ISNUMBER(A341)),VLOOKUP(A341,Studies!A:BR,3,FALSE),"")</f>
        <v>https://www.ncbi.nlm.nih.gov/pubmed/6473487</v>
      </c>
      <c r="D341" s="255" t="str">
        <f>IF(AND(A341&lt;&gt;"",ISNUMBER(A341)),VLOOKUP(A341,Studies!A:BR,4,FALSE),"")</f>
        <v>Individual 18 (1200 mg, 1 h infusion)</v>
      </c>
      <c r="E341" s="255" t="str">
        <f>IF(AND(A341&lt;&gt;"",ISNUMBER(A341)),VLOOKUP(A341,Studies!A:BR,5,FALSE),"")</f>
        <v>Rifampicin</v>
      </c>
      <c r="F341" s="256"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54" t="str">
        <f>IF(AND(A342&lt;&gt;"",ISNUMBER(A342)),VLOOKUP(A342,Studies!A:BR,2,FALSE),"")</f>
        <v>Acocella 1984</v>
      </c>
      <c r="C342" s="255" t="str">
        <f>IF(AND(A342&lt;&gt;"",ISNUMBER(A342)),VLOOKUP(A342,Studies!A:BR,3,FALSE),"")</f>
        <v>https://www.ncbi.nlm.nih.gov/pubmed/6473487</v>
      </c>
      <c r="D342" s="255" t="str">
        <f>IF(AND(A342&lt;&gt;"",ISNUMBER(A342)),VLOOKUP(A342,Studies!A:BR,4,FALSE),"")</f>
        <v>Individual 18 (1200 mg, 1 h infusion)</v>
      </c>
      <c r="E342" s="255" t="str">
        <f>IF(AND(A342&lt;&gt;"",ISNUMBER(A342)),VLOOKUP(A342,Studies!A:BR,5,FALSE),"")</f>
        <v>Rifampicin</v>
      </c>
      <c r="F342" s="256"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54" t="str">
        <f>IF(AND(A343&lt;&gt;"",ISNUMBER(A343)),VLOOKUP(A343,Studies!A:BR,2,FALSE),"")</f>
        <v>Acocella 1984</v>
      </c>
      <c r="C343" s="255" t="str">
        <f>IF(AND(A343&lt;&gt;"",ISNUMBER(A343)),VLOOKUP(A343,Studies!A:BR,3,FALSE),"")</f>
        <v>https://www.ncbi.nlm.nih.gov/pubmed/6473487</v>
      </c>
      <c r="D343" s="255" t="str">
        <f>IF(AND(A343&lt;&gt;"",ISNUMBER(A343)),VLOOKUP(A343,Studies!A:BR,4,FALSE),"")</f>
        <v>Individual 18 (1200 mg, 1 h infusion)</v>
      </c>
      <c r="E343" s="255" t="str">
        <f>IF(AND(A343&lt;&gt;"",ISNUMBER(A343)),VLOOKUP(A343,Studies!A:BR,5,FALSE),"")</f>
        <v>Rifampicin</v>
      </c>
      <c r="F343" s="256"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54" t="str">
        <f>IF(AND(A344&lt;&gt;"",ISNUMBER(A344)),VLOOKUP(A344,Studies!A:BR,2,FALSE),"")</f>
        <v>Acocella 1984</v>
      </c>
      <c r="C344" s="255" t="str">
        <f>IF(AND(A344&lt;&gt;"",ISNUMBER(A344)),VLOOKUP(A344,Studies!A:BR,3,FALSE),"")</f>
        <v>https://www.ncbi.nlm.nih.gov/pubmed/6473487</v>
      </c>
      <c r="D344" s="255" t="str">
        <f>IF(AND(A344&lt;&gt;"",ISNUMBER(A344)),VLOOKUP(A344,Studies!A:BR,4,FALSE),"")</f>
        <v>Individual 18 (1200 mg, 1 h infusion)</v>
      </c>
      <c r="E344" s="255" t="str">
        <f>IF(AND(A344&lt;&gt;"",ISNUMBER(A344)),VLOOKUP(A344,Studies!A:BR,5,FALSE),"")</f>
        <v>Rifampicin</v>
      </c>
      <c r="F344" s="256"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54" t="str">
        <f>IF(AND(A345&lt;&gt;"",ISNUMBER(A345)),VLOOKUP(A345,Studies!A:BR,2,FALSE),"")</f>
        <v>Acocella 1984</v>
      </c>
      <c r="C345" s="255" t="str">
        <f>IF(AND(A345&lt;&gt;"",ISNUMBER(A345)),VLOOKUP(A345,Studies!A:BR,3,FALSE),"")</f>
        <v>https://www.ncbi.nlm.nih.gov/pubmed/6473487</v>
      </c>
      <c r="D345" s="255" t="str">
        <f>IF(AND(A345&lt;&gt;"",ISNUMBER(A345)),VLOOKUP(A345,Studies!A:BR,4,FALSE),"")</f>
        <v>Individual 18 (1200 mg, 1 h infusion)</v>
      </c>
      <c r="E345" s="255" t="str">
        <f>IF(AND(A345&lt;&gt;"",ISNUMBER(A345)),VLOOKUP(A345,Studies!A:BR,5,FALSE),"")</f>
        <v>Rifampicin</v>
      </c>
      <c r="F345" s="256"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54" t="str">
        <f>IF(AND(A346&lt;&gt;"",ISNUMBER(A346)),VLOOKUP(A346,Studies!A:BR,2,FALSE),"")</f>
        <v>Acocella 1984</v>
      </c>
      <c r="C346" s="255" t="str">
        <f>IF(AND(A346&lt;&gt;"",ISNUMBER(A346)),VLOOKUP(A346,Studies!A:BR,3,FALSE),"")</f>
        <v>https://www.ncbi.nlm.nih.gov/pubmed/6473487</v>
      </c>
      <c r="D346" s="255" t="str">
        <f>IF(AND(A346&lt;&gt;"",ISNUMBER(A346)),VLOOKUP(A346,Studies!A:BR,4,FALSE),"")</f>
        <v>Individual 18 (1200 mg, 1 h infusion)</v>
      </c>
      <c r="E346" s="255" t="str">
        <f>IF(AND(A346&lt;&gt;"",ISNUMBER(A346)),VLOOKUP(A346,Studies!A:BR,5,FALSE),"")</f>
        <v>Rifampicin</v>
      </c>
      <c r="F346" s="256"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54" t="str">
        <f>IF(AND(A347&lt;&gt;"",ISNUMBER(A347)),VLOOKUP(A347,Studies!A:BR,2,FALSE),"")</f>
        <v>Acocella 1985</v>
      </c>
      <c r="C347" s="255" t="str">
        <f>IF(AND(A347&lt;&gt;"",ISNUMBER(A347)),VLOOKUP(A347,Studies!A:BR,3,FALSE),"")</f>
        <v>https://www.ncbi.nlm.nih.gov/pubmed/4037525</v>
      </c>
      <c r="D347" s="255" t="str">
        <f>IF(AND(A347&lt;&gt;"",ISNUMBER(A347)),VLOOKUP(A347,Studies!A:BR,4,FALSE),"")</f>
        <v>R alone</v>
      </c>
      <c r="E347" s="255" t="str">
        <f>IF(AND(A347&lt;&gt;"",ISNUMBER(A347)),VLOOKUP(A347,Studies!A:BR,5,FALSE),"")</f>
        <v>Rifampicin</v>
      </c>
      <c r="F347" s="256"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54" t="str">
        <f>IF(AND(A348&lt;&gt;"",ISNUMBER(A348)),VLOOKUP(A348,Studies!A:BR,2,FALSE),"")</f>
        <v>Acocella 1985</v>
      </c>
      <c r="C348" s="255" t="str">
        <f>IF(AND(A348&lt;&gt;"",ISNUMBER(A348)),VLOOKUP(A348,Studies!A:BR,3,FALSE),"")</f>
        <v>https://www.ncbi.nlm.nih.gov/pubmed/4037525</v>
      </c>
      <c r="D348" s="255" t="str">
        <f>IF(AND(A348&lt;&gt;"",ISNUMBER(A348)),VLOOKUP(A348,Studies!A:BR,4,FALSE),"")</f>
        <v>R alone</v>
      </c>
      <c r="E348" s="255" t="str">
        <f>IF(AND(A348&lt;&gt;"",ISNUMBER(A348)),VLOOKUP(A348,Studies!A:BR,5,FALSE),"")</f>
        <v>Rifampicin</v>
      </c>
      <c r="F348" s="256"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54" t="str">
        <f>IF(AND(A349&lt;&gt;"",ISNUMBER(A349)),VLOOKUP(A349,Studies!A:BR,2,FALSE),"")</f>
        <v>Acocella 1985</v>
      </c>
      <c r="C349" s="255" t="str">
        <f>IF(AND(A349&lt;&gt;"",ISNUMBER(A349)),VLOOKUP(A349,Studies!A:BR,3,FALSE),"")</f>
        <v>https://www.ncbi.nlm.nih.gov/pubmed/4037525</v>
      </c>
      <c r="D349" s="255" t="str">
        <f>IF(AND(A349&lt;&gt;"",ISNUMBER(A349)),VLOOKUP(A349,Studies!A:BR,4,FALSE),"")</f>
        <v>R alone</v>
      </c>
      <c r="E349" s="255" t="str">
        <f>IF(AND(A349&lt;&gt;"",ISNUMBER(A349)),VLOOKUP(A349,Studies!A:BR,5,FALSE),"")</f>
        <v>Rifampicin</v>
      </c>
      <c r="F349" s="256"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54" t="str">
        <f>IF(AND(A350&lt;&gt;"",ISNUMBER(A350)),VLOOKUP(A350,Studies!A:BR,2,FALSE),"")</f>
        <v>Acocella 1985</v>
      </c>
      <c r="C350" s="255" t="str">
        <f>IF(AND(A350&lt;&gt;"",ISNUMBER(A350)),VLOOKUP(A350,Studies!A:BR,3,FALSE),"")</f>
        <v>https://www.ncbi.nlm.nih.gov/pubmed/4037525</v>
      </c>
      <c r="D350" s="255" t="str">
        <f>IF(AND(A350&lt;&gt;"",ISNUMBER(A350)),VLOOKUP(A350,Studies!A:BR,4,FALSE),"")</f>
        <v>R alone</v>
      </c>
      <c r="E350" s="255" t="str">
        <f>IF(AND(A350&lt;&gt;"",ISNUMBER(A350)),VLOOKUP(A350,Studies!A:BR,5,FALSE),"")</f>
        <v>Rifampicin</v>
      </c>
      <c r="F350" s="256"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54" t="str">
        <f>IF(AND(A351&lt;&gt;"",ISNUMBER(A351)),VLOOKUP(A351,Studies!A:BR,2,FALSE),"")</f>
        <v>Acocella 1985</v>
      </c>
      <c r="C351" s="255" t="str">
        <f>IF(AND(A351&lt;&gt;"",ISNUMBER(A351)),VLOOKUP(A351,Studies!A:BR,3,FALSE),"")</f>
        <v>https://www.ncbi.nlm.nih.gov/pubmed/4037525</v>
      </c>
      <c r="D351" s="255" t="str">
        <f>IF(AND(A351&lt;&gt;"",ISNUMBER(A351)),VLOOKUP(A351,Studies!A:BR,4,FALSE),"")</f>
        <v>R alone</v>
      </c>
      <c r="E351" s="255" t="str">
        <f>IF(AND(A351&lt;&gt;"",ISNUMBER(A351)),VLOOKUP(A351,Studies!A:BR,5,FALSE),"")</f>
        <v>Rifampicin</v>
      </c>
      <c r="F351" s="256"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54" t="str">
        <f>IF(AND(A352&lt;&gt;"",ISNUMBER(A352)),VLOOKUP(A352,Studies!A:BR,2,FALSE),"")</f>
        <v>Acocella 1985</v>
      </c>
      <c r="C352" s="255" t="str">
        <f>IF(AND(A352&lt;&gt;"",ISNUMBER(A352)),VLOOKUP(A352,Studies!A:BR,3,FALSE),"")</f>
        <v>https://www.ncbi.nlm.nih.gov/pubmed/4037525</v>
      </c>
      <c r="D352" s="255" t="str">
        <f>IF(AND(A352&lt;&gt;"",ISNUMBER(A352)),VLOOKUP(A352,Studies!A:BR,4,FALSE),"")</f>
        <v>R alone</v>
      </c>
      <c r="E352" s="255" t="str">
        <f>IF(AND(A352&lt;&gt;"",ISNUMBER(A352)),VLOOKUP(A352,Studies!A:BR,5,FALSE),"")</f>
        <v>Rifampicin</v>
      </c>
      <c r="F352" s="256"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54" t="str">
        <f>IF(AND(A353&lt;&gt;"",ISNUMBER(A353)),VLOOKUP(A353,Studies!A:BR,2,FALSE),"")</f>
        <v>Acocella 1985</v>
      </c>
      <c r="C353" s="255" t="str">
        <f>IF(AND(A353&lt;&gt;"",ISNUMBER(A353)),VLOOKUP(A353,Studies!A:BR,3,FALSE),"")</f>
        <v>https://www.ncbi.nlm.nih.gov/pubmed/4037525</v>
      </c>
      <c r="D353" s="255" t="str">
        <f>IF(AND(A353&lt;&gt;"",ISNUMBER(A353)),VLOOKUP(A353,Studies!A:BR,4,FALSE),"")</f>
        <v>R alone</v>
      </c>
      <c r="E353" s="255" t="str">
        <f>IF(AND(A353&lt;&gt;"",ISNUMBER(A353)),VLOOKUP(A353,Studies!A:BR,5,FALSE),"")</f>
        <v>Rifampicin</v>
      </c>
      <c r="F353" s="256"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54" t="str">
        <f>IF(AND(A354&lt;&gt;"",ISNUMBER(A354)),VLOOKUP(A354,Studies!A:BR,2,FALSE),"")</f>
        <v>Ahonen 1995</v>
      </c>
      <c r="C354" s="255" t="str">
        <f>IF(AND(A354&lt;&gt;"",ISNUMBER(A354)),VLOOKUP(A354,Studies!A:BR,3,FALSE),"")</f>
        <v>http://www.ncbi.nlm.nih.gov/pubmed/8527290</v>
      </c>
      <c r="D354" s="255" t="str">
        <f>IF(AND(A354&lt;&gt;"",ISNUMBER(A354)),VLOOKUP(A354,Studies!A:BR,4,FALSE),"")</f>
        <v>Control (Perpetrator Placebo)</v>
      </c>
      <c r="E354" s="255" t="str">
        <f>IF(AND(A354&lt;&gt;"",ISNUMBER(A354)),VLOOKUP(A354,Studies!A:BR,5,FALSE),"")</f>
        <v>Midazolam</v>
      </c>
      <c r="F354" s="256"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54" t="str">
        <f>IF(AND(A355&lt;&gt;"",ISNUMBER(A355)),VLOOKUP(A355,Studies!A:BR,2,FALSE),"")</f>
        <v>Ahonen 1995</v>
      </c>
      <c r="C355" s="255" t="str">
        <f>IF(AND(A355&lt;&gt;"",ISNUMBER(A355)),VLOOKUP(A355,Studies!A:BR,3,FALSE),"")</f>
        <v>http://www.ncbi.nlm.nih.gov/pubmed/8527290</v>
      </c>
      <c r="D355" s="255" t="str">
        <f>IF(AND(A355&lt;&gt;"",ISNUMBER(A355)),VLOOKUP(A355,Studies!A:BR,4,FALSE),"")</f>
        <v>Control (Perpetrator Placebo)</v>
      </c>
      <c r="E355" s="255" t="str">
        <f>IF(AND(A355&lt;&gt;"",ISNUMBER(A355)),VLOOKUP(A355,Studies!A:BR,5,FALSE),"")</f>
        <v>Midazolam</v>
      </c>
      <c r="F355" s="256"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54" t="str">
        <f>IF(AND(A356&lt;&gt;"",ISNUMBER(A356)),VLOOKUP(A356,Studies!A:BR,2,FALSE),"")</f>
        <v>Ahonen 1995</v>
      </c>
      <c r="C356" s="255" t="str">
        <f>IF(AND(A356&lt;&gt;"",ISNUMBER(A356)),VLOOKUP(A356,Studies!A:BR,3,FALSE),"")</f>
        <v>http://www.ncbi.nlm.nih.gov/pubmed/8527290</v>
      </c>
      <c r="D356" s="255" t="str">
        <f>IF(AND(A356&lt;&gt;"",ISNUMBER(A356)),VLOOKUP(A356,Studies!A:BR,4,FALSE),"")</f>
        <v>Control (Perpetrator Placebo)</v>
      </c>
      <c r="E356" s="255" t="str">
        <f>IF(AND(A356&lt;&gt;"",ISNUMBER(A356)),VLOOKUP(A356,Studies!A:BR,5,FALSE),"")</f>
        <v>Midazolam</v>
      </c>
      <c r="F356" s="256"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54" t="str">
        <f>IF(AND(A357&lt;&gt;"",ISNUMBER(A357)),VLOOKUP(A357,Studies!A:BR,2,FALSE),"")</f>
        <v>Ahonen 1995</v>
      </c>
      <c r="C357" s="255" t="str">
        <f>IF(AND(A357&lt;&gt;"",ISNUMBER(A357)),VLOOKUP(A357,Studies!A:BR,3,FALSE),"")</f>
        <v>http://www.ncbi.nlm.nih.gov/pubmed/8527290</v>
      </c>
      <c r="D357" s="255" t="str">
        <f>IF(AND(A357&lt;&gt;"",ISNUMBER(A357)),VLOOKUP(A357,Studies!A:BR,4,FALSE),"")</f>
        <v>Control (Perpetrator Placebo)</v>
      </c>
      <c r="E357" s="255" t="str">
        <f>IF(AND(A357&lt;&gt;"",ISNUMBER(A357)),VLOOKUP(A357,Studies!A:BR,5,FALSE),"")</f>
        <v>Midazolam</v>
      </c>
      <c r="F357" s="256"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54" t="str">
        <f>IF(AND(A358&lt;&gt;"",ISNUMBER(A358)),VLOOKUP(A358,Studies!A:BR,2,FALSE),"")</f>
        <v>Ahonen 1995</v>
      </c>
      <c r="C358" s="255" t="str">
        <f>IF(AND(A358&lt;&gt;"",ISNUMBER(A358)),VLOOKUP(A358,Studies!A:BR,3,FALSE),"")</f>
        <v>http://www.ncbi.nlm.nih.gov/pubmed/8527290</v>
      </c>
      <c r="D358" s="255" t="str">
        <f>IF(AND(A358&lt;&gt;"",ISNUMBER(A358)),VLOOKUP(A358,Studies!A:BR,4,FALSE),"")</f>
        <v>Control (Perpetrator Placebo)</v>
      </c>
      <c r="E358" s="255" t="str">
        <f>IF(AND(A358&lt;&gt;"",ISNUMBER(A358)),VLOOKUP(A358,Studies!A:BR,5,FALSE),"")</f>
        <v>Midazolam</v>
      </c>
      <c r="F358" s="256"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54" t="str">
        <f>IF(AND(A359&lt;&gt;"",ISNUMBER(A359)),VLOOKUP(A359,Studies!A:BR,2,FALSE),"")</f>
        <v>Ahonen 1995</v>
      </c>
      <c r="C359" s="255" t="str">
        <f>IF(AND(A359&lt;&gt;"",ISNUMBER(A359)),VLOOKUP(A359,Studies!A:BR,3,FALSE),"")</f>
        <v>http://www.ncbi.nlm.nih.gov/pubmed/8527290</v>
      </c>
      <c r="D359" s="255" t="str">
        <f>IF(AND(A359&lt;&gt;"",ISNUMBER(A359)),VLOOKUP(A359,Studies!A:BR,4,FALSE),"")</f>
        <v>Control (Perpetrator Placebo)</v>
      </c>
      <c r="E359" s="255" t="str">
        <f>IF(AND(A359&lt;&gt;"",ISNUMBER(A359)),VLOOKUP(A359,Studies!A:BR,5,FALSE),"")</f>
        <v>Midazolam</v>
      </c>
      <c r="F359" s="256"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54" t="str">
        <f>IF(AND(A360&lt;&gt;"",ISNUMBER(A360)),VLOOKUP(A360,Studies!A:BR,2,FALSE),"")</f>
        <v>Ahonen 1995</v>
      </c>
      <c r="C360" s="255" t="str">
        <f>IF(AND(A360&lt;&gt;"",ISNUMBER(A360)),VLOOKUP(A360,Studies!A:BR,3,FALSE),"")</f>
        <v>http://www.ncbi.nlm.nih.gov/pubmed/8527290</v>
      </c>
      <c r="D360" s="255" t="str">
        <f>IF(AND(A360&lt;&gt;"",ISNUMBER(A360)),VLOOKUP(A360,Studies!A:BR,4,FALSE),"")</f>
        <v>Control (Perpetrator Placebo)</v>
      </c>
      <c r="E360" s="255" t="str">
        <f>IF(AND(A360&lt;&gt;"",ISNUMBER(A360)),VLOOKUP(A360,Studies!A:BR,5,FALSE),"")</f>
        <v>Midazolam</v>
      </c>
      <c r="F360" s="256"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54" t="str">
        <f>IF(AND(A361&lt;&gt;"",ISNUMBER(A361)),VLOOKUP(A361,Studies!A:BR,2,FALSE),"")</f>
        <v>Ahonen 1995</v>
      </c>
      <c r="C361" s="255" t="str">
        <f>IF(AND(A361&lt;&gt;"",ISNUMBER(A361)),VLOOKUP(A361,Studies!A:BR,3,FALSE),"")</f>
        <v>http://www.ncbi.nlm.nih.gov/pubmed/8527290</v>
      </c>
      <c r="D361" s="255" t="str">
        <f>IF(AND(A361&lt;&gt;"",ISNUMBER(A361)),VLOOKUP(A361,Studies!A:BR,4,FALSE),"")</f>
        <v>Control (Perpetrator Placebo)</v>
      </c>
      <c r="E361" s="255" t="str">
        <f>IF(AND(A361&lt;&gt;"",ISNUMBER(A361)),VLOOKUP(A361,Studies!A:BR,5,FALSE),"")</f>
        <v>Midazolam</v>
      </c>
      <c r="F361" s="256"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54" t="str">
        <f>IF(AND(A362&lt;&gt;"",ISNUMBER(A362)),VLOOKUP(A362,Studies!A:BR,2,FALSE),"")</f>
        <v>Ahonen 1995</v>
      </c>
      <c r="C362" s="255" t="str">
        <f>IF(AND(A362&lt;&gt;"",ISNUMBER(A362)),VLOOKUP(A362,Studies!A:BR,3,FALSE),"")</f>
        <v>http://www.ncbi.nlm.nih.gov/pubmed/8527290</v>
      </c>
      <c r="D362" s="255" t="str">
        <f>IF(AND(A362&lt;&gt;"",ISNUMBER(A362)),VLOOKUP(A362,Studies!A:BR,4,FALSE),"")</f>
        <v>Control (Perpetrator Placebo)</v>
      </c>
      <c r="E362" s="255" t="str">
        <f>IF(AND(A362&lt;&gt;"",ISNUMBER(A362)),VLOOKUP(A362,Studies!A:BR,5,FALSE),"")</f>
        <v>Midazolam</v>
      </c>
      <c r="F362" s="256"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54" t="str">
        <f>IF(AND(A363&lt;&gt;"",ISNUMBER(A363)),VLOOKUP(A363,Studies!A:BR,2,FALSE),"")</f>
        <v>Ahonen 1995</v>
      </c>
      <c r="C363" s="255" t="str">
        <f>IF(AND(A363&lt;&gt;"",ISNUMBER(A363)),VLOOKUP(A363,Studies!A:BR,3,FALSE),"")</f>
        <v>http://www.ncbi.nlm.nih.gov/pubmed/8527290</v>
      </c>
      <c r="D363" s="255" t="str">
        <f>IF(AND(A363&lt;&gt;"",ISNUMBER(A363)),VLOOKUP(A363,Studies!A:BR,4,FALSE),"")</f>
        <v>Control (Perpetrator Placebo)</v>
      </c>
      <c r="E363" s="255" t="str">
        <f>IF(AND(A363&lt;&gt;"",ISNUMBER(A363)),VLOOKUP(A363,Studies!A:BR,5,FALSE),"")</f>
        <v>Midazolam</v>
      </c>
      <c r="F363" s="256"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54" t="str">
        <f>IF(AND(A364&lt;&gt;"",ISNUMBER(A364)),VLOOKUP(A364,Studies!A:BR,2,FALSE),"")</f>
        <v>Ahonen 1995</v>
      </c>
      <c r="C364" s="255" t="str">
        <f>IF(AND(A364&lt;&gt;"",ISNUMBER(A364)),VLOOKUP(A364,Studies!A:BR,3,FALSE),"")</f>
        <v>http://www.ncbi.nlm.nih.gov/pubmed/8527290</v>
      </c>
      <c r="D364" s="255" t="str">
        <f>IF(AND(A364&lt;&gt;"",ISNUMBER(A364)),VLOOKUP(A364,Studies!A:BR,4,FALSE),"")</f>
        <v>Control (Perpetrator Placebo)</v>
      </c>
      <c r="E364" s="255" t="str">
        <f>IF(AND(A364&lt;&gt;"",ISNUMBER(A364)),VLOOKUP(A364,Studies!A:BR,5,FALSE),"")</f>
        <v>Midazolam</v>
      </c>
      <c r="F364" s="256"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54" t="str">
        <f>IF(AND(A365&lt;&gt;"",ISNUMBER(A365)),VLOOKUP(A365,Studies!A:BR,2,FALSE),"")</f>
        <v>Ahonen 1995</v>
      </c>
      <c r="C365" s="255" t="str">
        <f>IF(AND(A365&lt;&gt;"",ISNUMBER(A365)),VLOOKUP(A365,Studies!A:BR,3,FALSE),"")</f>
        <v>http://www.ncbi.nlm.nih.gov/pubmed/8527290</v>
      </c>
      <c r="D365" s="255" t="str">
        <f>IF(AND(A365&lt;&gt;"",ISNUMBER(A365)),VLOOKUP(A365,Studies!A:BR,4,FALSE),"")</f>
        <v>with Perpetrator (Itraconazole)</v>
      </c>
      <c r="E365" s="255" t="str">
        <f>IF(AND(A365&lt;&gt;"",ISNUMBER(A365)),VLOOKUP(A365,Studies!A:BR,5,FALSE),"")</f>
        <v>Midazolam</v>
      </c>
      <c r="F365" s="256"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54" t="str">
        <f>IF(AND(A366&lt;&gt;"",ISNUMBER(A366)),VLOOKUP(A366,Studies!A:BR,2,FALSE),"")</f>
        <v>Ahonen 1995</v>
      </c>
      <c r="C366" s="255" t="str">
        <f>IF(AND(A366&lt;&gt;"",ISNUMBER(A366)),VLOOKUP(A366,Studies!A:BR,3,FALSE),"")</f>
        <v>http://www.ncbi.nlm.nih.gov/pubmed/8527290</v>
      </c>
      <c r="D366" s="255" t="str">
        <f>IF(AND(A366&lt;&gt;"",ISNUMBER(A366)),VLOOKUP(A366,Studies!A:BR,4,FALSE),"")</f>
        <v>with Perpetrator (Itraconazole)</v>
      </c>
      <c r="E366" s="255" t="str">
        <f>IF(AND(A366&lt;&gt;"",ISNUMBER(A366)),VLOOKUP(A366,Studies!A:BR,5,FALSE),"")</f>
        <v>Midazolam</v>
      </c>
      <c r="F366" s="256"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54" t="str">
        <f>IF(AND(A367&lt;&gt;"",ISNUMBER(A367)),VLOOKUP(A367,Studies!A:BR,2,FALSE),"")</f>
        <v>Ahonen 1995</v>
      </c>
      <c r="C367" s="255" t="str">
        <f>IF(AND(A367&lt;&gt;"",ISNUMBER(A367)),VLOOKUP(A367,Studies!A:BR,3,FALSE),"")</f>
        <v>http://www.ncbi.nlm.nih.gov/pubmed/8527290</v>
      </c>
      <c r="D367" s="255" t="str">
        <f>IF(AND(A367&lt;&gt;"",ISNUMBER(A367)),VLOOKUP(A367,Studies!A:BR,4,FALSE),"")</f>
        <v>with Perpetrator (Itraconazole)</v>
      </c>
      <c r="E367" s="255" t="str">
        <f>IF(AND(A367&lt;&gt;"",ISNUMBER(A367)),VLOOKUP(A367,Studies!A:BR,5,FALSE),"")</f>
        <v>Midazolam</v>
      </c>
      <c r="F367" s="256"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54" t="str">
        <f>IF(AND(A368&lt;&gt;"",ISNUMBER(A368)),VLOOKUP(A368,Studies!A:BR,2,FALSE),"")</f>
        <v>Ahonen 1995</v>
      </c>
      <c r="C368" s="255" t="str">
        <f>IF(AND(A368&lt;&gt;"",ISNUMBER(A368)),VLOOKUP(A368,Studies!A:BR,3,FALSE),"")</f>
        <v>http://www.ncbi.nlm.nih.gov/pubmed/8527290</v>
      </c>
      <c r="D368" s="255" t="str">
        <f>IF(AND(A368&lt;&gt;"",ISNUMBER(A368)),VLOOKUP(A368,Studies!A:BR,4,FALSE),"")</f>
        <v>with Perpetrator (Itraconazole)</v>
      </c>
      <c r="E368" s="255" t="str">
        <f>IF(AND(A368&lt;&gt;"",ISNUMBER(A368)),VLOOKUP(A368,Studies!A:BR,5,FALSE),"")</f>
        <v>Midazolam</v>
      </c>
      <c r="F368" s="256"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54" t="str">
        <f>IF(AND(A369&lt;&gt;"",ISNUMBER(A369)),VLOOKUP(A369,Studies!A:BR,2,FALSE),"")</f>
        <v>Ahonen 1995</v>
      </c>
      <c r="C369" s="255" t="str">
        <f>IF(AND(A369&lt;&gt;"",ISNUMBER(A369)),VLOOKUP(A369,Studies!A:BR,3,FALSE),"")</f>
        <v>http://www.ncbi.nlm.nih.gov/pubmed/8527290</v>
      </c>
      <c r="D369" s="255" t="str">
        <f>IF(AND(A369&lt;&gt;"",ISNUMBER(A369)),VLOOKUP(A369,Studies!A:BR,4,FALSE),"")</f>
        <v>with Perpetrator (Itraconazole)</v>
      </c>
      <c r="E369" s="255" t="str">
        <f>IF(AND(A369&lt;&gt;"",ISNUMBER(A369)),VLOOKUP(A369,Studies!A:BR,5,FALSE),"")</f>
        <v>Midazolam</v>
      </c>
      <c r="F369" s="256"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54" t="str">
        <f>IF(AND(A370&lt;&gt;"",ISNUMBER(A370)),VLOOKUP(A370,Studies!A:BR,2,FALSE),"")</f>
        <v>Ahonen 1995</v>
      </c>
      <c r="C370" s="255" t="str">
        <f>IF(AND(A370&lt;&gt;"",ISNUMBER(A370)),VLOOKUP(A370,Studies!A:BR,3,FALSE),"")</f>
        <v>http://www.ncbi.nlm.nih.gov/pubmed/8527290</v>
      </c>
      <c r="D370" s="255" t="str">
        <f>IF(AND(A370&lt;&gt;"",ISNUMBER(A370)),VLOOKUP(A370,Studies!A:BR,4,FALSE),"")</f>
        <v>with Perpetrator (Itraconazole)</v>
      </c>
      <c r="E370" s="255" t="str">
        <f>IF(AND(A370&lt;&gt;"",ISNUMBER(A370)),VLOOKUP(A370,Studies!A:BR,5,FALSE),"")</f>
        <v>Midazolam</v>
      </c>
      <c r="F370" s="256"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54" t="str">
        <f>IF(AND(A371&lt;&gt;"",ISNUMBER(A371)),VLOOKUP(A371,Studies!A:BR,2,FALSE),"")</f>
        <v>Ahonen 1995</v>
      </c>
      <c r="C371" s="255" t="str">
        <f>IF(AND(A371&lt;&gt;"",ISNUMBER(A371)),VLOOKUP(A371,Studies!A:BR,3,FALSE),"")</f>
        <v>http://www.ncbi.nlm.nih.gov/pubmed/8527290</v>
      </c>
      <c r="D371" s="255" t="str">
        <f>IF(AND(A371&lt;&gt;"",ISNUMBER(A371)),VLOOKUP(A371,Studies!A:BR,4,FALSE),"")</f>
        <v>with Perpetrator (Itraconazole)</v>
      </c>
      <c r="E371" s="255" t="str">
        <f>IF(AND(A371&lt;&gt;"",ISNUMBER(A371)),VLOOKUP(A371,Studies!A:BR,5,FALSE),"")</f>
        <v>Midazolam</v>
      </c>
      <c r="F371" s="256"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54" t="str">
        <f>IF(AND(A372&lt;&gt;"",ISNUMBER(A372)),VLOOKUP(A372,Studies!A:BR,2,FALSE),"")</f>
        <v>Ahonen 1995</v>
      </c>
      <c r="C372" s="255" t="str">
        <f>IF(AND(A372&lt;&gt;"",ISNUMBER(A372)),VLOOKUP(A372,Studies!A:BR,3,FALSE),"")</f>
        <v>http://www.ncbi.nlm.nih.gov/pubmed/8527290</v>
      </c>
      <c r="D372" s="255" t="str">
        <f>IF(AND(A372&lt;&gt;"",ISNUMBER(A372)),VLOOKUP(A372,Studies!A:BR,4,FALSE),"")</f>
        <v>with Perpetrator (Itraconazole)</v>
      </c>
      <c r="E372" s="255" t="str">
        <f>IF(AND(A372&lt;&gt;"",ISNUMBER(A372)),VLOOKUP(A372,Studies!A:BR,5,FALSE),"")</f>
        <v>Midazolam</v>
      </c>
      <c r="F372" s="256"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54" t="str">
        <f>IF(AND(A373&lt;&gt;"",ISNUMBER(A373)),VLOOKUP(A373,Studies!A:BR,2,FALSE),"")</f>
        <v>Ahonen 1995</v>
      </c>
      <c r="C373" s="255" t="str">
        <f>IF(AND(A373&lt;&gt;"",ISNUMBER(A373)),VLOOKUP(A373,Studies!A:BR,3,FALSE),"")</f>
        <v>http://www.ncbi.nlm.nih.gov/pubmed/8527290</v>
      </c>
      <c r="D373" s="255" t="str">
        <f>IF(AND(A373&lt;&gt;"",ISNUMBER(A373)),VLOOKUP(A373,Studies!A:BR,4,FALSE),"")</f>
        <v>with Perpetrator (Itraconazole)</v>
      </c>
      <c r="E373" s="255" t="str">
        <f>IF(AND(A373&lt;&gt;"",ISNUMBER(A373)),VLOOKUP(A373,Studies!A:BR,5,FALSE),"")</f>
        <v>Midazolam</v>
      </c>
      <c r="F373" s="256"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54" t="str">
        <f>IF(AND(A374&lt;&gt;"",ISNUMBER(A374)),VLOOKUP(A374,Studies!A:BR,2,FALSE),"")</f>
        <v>Ahonen 1995</v>
      </c>
      <c r="C374" s="255" t="str">
        <f>IF(AND(A374&lt;&gt;"",ISNUMBER(A374)),VLOOKUP(A374,Studies!A:BR,3,FALSE),"")</f>
        <v>http://www.ncbi.nlm.nih.gov/pubmed/8527290</v>
      </c>
      <c r="D374" s="255" t="str">
        <f>IF(AND(A374&lt;&gt;"",ISNUMBER(A374)),VLOOKUP(A374,Studies!A:BR,4,FALSE),"")</f>
        <v>with Perpetrator (Itraconazole)</v>
      </c>
      <c r="E374" s="255" t="str">
        <f>IF(AND(A374&lt;&gt;"",ISNUMBER(A374)),VLOOKUP(A374,Studies!A:BR,5,FALSE),"")</f>
        <v>Midazolam</v>
      </c>
      <c r="F374" s="256"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54" t="str">
        <f>IF(AND(A375&lt;&gt;"",ISNUMBER(A375)),VLOOKUP(A375,Studies!A:BR,2,FALSE),"")</f>
        <v>Ahonen 1995</v>
      </c>
      <c r="C375" s="255" t="str">
        <f>IF(AND(A375&lt;&gt;"",ISNUMBER(A375)),VLOOKUP(A375,Studies!A:BR,3,FALSE),"")</f>
        <v>http://www.ncbi.nlm.nih.gov/pubmed/8527290</v>
      </c>
      <c r="D375" s="255" t="str">
        <f>IF(AND(A375&lt;&gt;"",ISNUMBER(A375)),VLOOKUP(A375,Studies!A:BR,4,FALSE),"")</f>
        <v>with Perpetrator (Itraconazole)</v>
      </c>
      <c r="E375" s="255" t="str">
        <f>IF(AND(A375&lt;&gt;"",ISNUMBER(A375)),VLOOKUP(A375,Studies!A:BR,5,FALSE),"")</f>
        <v>Midazolam</v>
      </c>
      <c r="F375" s="256"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54" t="str">
        <f>IF(AND(A376&lt;&gt;"",ISNUMBER(A376)),VLOOKUP(A376,Studies!A:BR,2,FALSE),"")</f>
        <v>Allonen 1981</v>
      </c>
      <c r="C376" s="255" t="str">
        <f>IF(AND(A376&lt;&gt;"",ISNUMBER(A376)),VLOOKUP(A376,Studies!A:BR,3,FALSE),"")</f>
        <v>https://www.ncbi.nlm.nih.gov/pubmed/6117393</v>
      </c>
      <c r="D376" s="255" t="str">
        <f>IF(AND(A376&lt;&gt;"",ISNUMBER(A376)),VLOOKUP(A376,Studies!A:BR,4,FALSE),"")</f>
        <v>oral</v>
      </c>
      <c r="E376" s="255" t="str">
        <f>IF(AND(A376&lt;&gt;"",ISNUMBER(A376)),VLOOKUP(A376,Studies!A:BR,5,FALSE),"")</f>
        <v>Midazolam</v>
      </c>
      <c r="F376" s="256"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54" t="str">
        <f>IF(AND(A377&lt;&gt;"",ISNUMBER(A377)),VLOOKUP(A377,Studies!A:BR,2,FALSE),"")</f>
        <v>Allonen 1981</v>
      </c>
      <c r="C377" s="255" t="str">
        <f>IF(AND(A377&lt;&gt;"",ISNUMBER(A377)),VLOOKUP(A377,Studies!A:BR,3,FALSE),"")</f>
        <v>https://www.ncbi.nlm.nih.gov/pubmed/6117393</v>
      </c>
      <c r="D377" s="255" t="str">
        <f>IF(AND(A377&lt;&gt;"",ISNUMBER(A377)),VLOOKUP(A377,Studies!A:BR,4,FALSE),"")</f>
        <v>oral</v>
      </c>
      <c r="E377" s="255" t="str">
        <f>IF(AND(A377&lt;&gt;"",ISNUMBER(A377)),VLOOKUP(A377,Studies!A:BR,5,FALSE),"")</f>
        <v>Midazolam</v>
      </c>
      <c r="F377" s="256"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54" t="str">
        <f>IF(AND(A378&lt;&gt;"",ISNUMBER(A378)),VLOOKUP(A378,Studies!A:BR,2,FALSE),"")</f>
        <v>Allonen 1981</v>
      </c>
      <c r="C378" s="255" t="str">
        <f>IF(AND(A378&lt;&gt;"",ISNUMBER(A378)),VLOOKUP(A378,Studies!A:BR,3,FALSE),"")</f>
        <v>https://www.ncbi.nlm.nih.gov/pubmed/6117393</v>
      </c>
      <c r="D378" s="255" t="str">
        <f>IF(AND(A378&lt;&gt;"",ISNUMBER(A378)),VLOOKUP(A378,Studies!A:BR,4,FALSE),"")</f>
        <v>oral</v>
      </c>
      <c r="E378" s="255" t="str">
        <f>IF(AND(A378&lt;&gt;"",ISNUMBER(A378)),VLOOKUP(A378,Studies!A:BR,5,FALSE),"")</f>
        <v>Midazolam</v>
      </c>
      <c r="F378" s="256"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54" t="str">
        <f>IF(AND(A379&lt;&gt;"",ISNUMBER(A379)),VLOOKUP(A379,Studies!A:BR,2,FALSE),"")</f>
        <v>Allonen 1981</v>
      </c>
      <c r="C379" s="255" t="str">
        <f>IF(AND(A379&lt;&gt;"",ISNUMBER(A379)),VLOOKUP(A379,Studies!A:BR,3,FALSE),"")</f>
        <v>https://www.ncbi.nlm.nih.gov/pubmed/6117393</v>
      </c>
      <c r="D379" s="255" t="str">
        <f>IF(AND(A379&lt;&gt;"",ISNUMBER(A379)),VLOOKUP(A379,Studies!A:BR,4,FALSE),"")</f>
        <v>oral</v>
      </c>
      <c r="E379" s="255" t="str">
        <f>IF(AND(A379&lt;&gt;"",ISNUMBER(A379)),VLOOKUP(A379,Studies!A:BR,5,FALSE),"")</f>
        <v>Midazolam</v>
      </c>
      <c r="F379" s="256"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54" t="str">
        <f>IF(AND(A380&lt;&gt;"",ISNUMBER(A380)),VLOOKUP(A380,Studies!A:BR,2,FALSE),"")</f>
        <v>Allonen 1981</v>
      </c>
      <c r="C380" s="255" t="str">
        <f>IF(AND(A380&lt;&gt;"",ISNUMBER(A380)),VLOOKUP(A380,Studies!A:BR,3,FALSE),"")</f>
        <v>https://www.ncbi.nlm.nih.gov/pubmed/6117393</v>
      </c>
      <c r="D380" s="255" t="str">
        <f>IF(AND(A380&lt;&gt;"",ISNUMBER(A380)),VLOOKUP(A380,Studies!A:BR,4,FALSE),"")</f>
        <v>oral</v>
      </c>
      <c r="E380" s="255" t="str">
        <f>IF(AND(A380&lt;&gt;"",ISNUMBER(A380)),VLOOKUP(A380,Studies!A:BR,5,FALSE),"")</f>
        <v>Midazolam</v>
      </c>
      <c r="F380" s="256"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54" t="str">
        <f>IF(AND(A381&lt;&gt;"",ISNUMBER(A381)),VLOOKUP(A381,Studies!A:BR,2,FALSE),"")</f>
        <v>Allonen 1981</v>
      </c>
      <c r="C381" s="255" t="str">
        <f>IF(AND(A381&lt;&gt;"",ISNUMBER(A381)),VLOOKUP(A381,Studies!A:BR,3,FALSE),"")</f>
        <v>https://www.ncbi.nlm.nih.gov/pubmed/6117393</v>
      </c>
      <c r="D381" s="255" t="str">
        <f>IF(AND(A381&lt;&gt;"",ISNUMBER(A381)),VLOOKUP(A381,Studies!A:BR,4,FALSE),"")</f>
        <v>oral</v>
      </c>
      <c r="E381" s="255" t="str">
        <f>IF(AND(A381&lt;&gt;"",ISNUMBER(A381)),VLOOKUP(A381,Studies!A:BR,5,FALSE),"")</f>
        <v>Midazolam</v>
      </c>
      <c r="F381" s="256"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54" t="str">
        <f>IF(AND(A382&lt;&gt;"",ISNUMBER(A382)),VLOOKUP(A382,Studies!A:BR,2,FALSE),"")</f>
        <v>Allonen 1981</v>
      </c>
      <c r="C382" s="255" t="str">
        <f>IF(AND(A382&lt;&gt;"",ISNUMBER(A382)),VLOOKUP(A382,Studies!A:BR,3,FALSE),"")</f>
        <v>https://www.ncbi.nlm.nih.gov/pubmed/6117393</v>
      </c>
      <c r="D382" s="255" t="str">
        <f>IF(AND(A382&lt;&gt;"",ISNUMBER(A382)),VLOOKUP(A382,Studies!A:BR,4,FALSE),"")</f>
        <v>oral</v>
      </c>
      <c r="E382" s="255" t="str">
        <f>IF(AND(A382&lt;&gt;"",ISNUMBER(A382)),VLOOKUP(A382,Studies!A:BR,5,FALSE),"")</f>
        <v>Midazolam</v>
      </c>
      <c r="F382" s="256"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54" t="str">
        <f>IF(AND(A383&lt;&gt;"",ISNUMBER(A383)),VLOOKUP(A383,Studies!A:BR,2,FALSE),"")</f>
        <v>Allonen 1981</v>
      </c>
      <c r="C383" s="255" t="str">
        <f>IF(AND(A383&lt;&gt;"",ISNUMBER(A383)),VLOOKUP(A383,Studies!A:BR,3,FALSE),"")</f>
        <v>https://www.ncbi.nlm.nih.gov/pubmed/6117393</v>
      </c>
      <c r="D383" s="255" t="str">
        <f>IF(AND(A383&lt;&gt;"",ISNUMBER(A383)),VLOOKUP(A383,Studies!A:BR,4,FALSE),"")</f>
        <v>oral</v>
      </c>
      <c r="E383" s="255" t="str">
        <f>IF(AND(A383&lt;&gt;"",ISNUMBER(A383)),VLOOKUP(A383,Studies!A:BR,5,FALSE),"")</f>
        <v>Midazolam</v>
      </c>
      <c r="F383" s="256"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54" t="str">
        <f>IF(AND(A384&lt;&gt;"",ISNUMBER(A384)),VLOOKUP(A384,Studies!A:BR,2,FALSE),"")</f>
        <v>Allonen 1981</v>
      </c>
      <c r="C384" s="255" t="str">
        <f>IF(AND(A384&lt;&gt;"",ISNUMBER(A384)),VLOOKUP(A384,Studies!A:BR,3,FALSE),"")</f>
        <v>https://www.ncbi.nlm.nih.gov/pubmed/6117393</v>
      </c>
      <c r="D384" s="255" t="str">
        <f>IF(AND(A384&lt;&gt;"",ISNUMBER(A384)),VLOOKUP(A384,Studies!A:BR,4,FALSE),"")</f>
        <v>oral</v>
      </c>
      <c r="E384" s="255" t="str">
        <f>IF(AND(A384&lt;&gt;"",ISNUMBER(A384)),VLOOKUP(A384,Studies!A:BR,5,FALSE),"")</f>
        <v>Midazolam</v>
      </c>
      <c r="F384" s="256"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54" t="str">
        <f>IF(AND(A385&lt;&gt;"",ISNUMBER(A385)),VLOOKUP(A385,Studies!A:BR,2,FALSE),"")</f>
        <v>Allonen 1981</v>
      </c>
      <c r="C385" s="255" t="str">
        <f>IF(AND(A385&lt;&gt;"",ISNUMBER(A385)),VLOOKUP(A385,Studies!A:BR,3,FALSE),"")</f>
        <v>https://www.ncbi.nlm.nih.gov/pubmed/6117393</v>
      </c>
      <c r="D385" s="255" t="str">
        <f>IF(AND(A385&lt;&gt;"",ISNUMBER(A385)),VLOOKUP(A385,Studies!A:BR,4,FALSE),"")</f>
        <v>oral</v>
      </c>
      <c r="E385" s="255" t="str">
        <f>IF(AND(A385&lt;&gt;"",ISNUMBER(A385)),VLOOKUP(A385,Studies!A:BR,5,FALSE),"")</f>
        <v>Midazolam</v>
      </c>
      <c r="F385" s="256"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54" t="str">
        <f>IF(AND(A386&lt;&gt;"",ISNUMBER(A386)),VLOOKUP(A386,Studies!A:BR,2,FALSE),"")</f>
        <v>Allonen 1981</v>
      </c>
      <c r="C386" s="255" t="str">
        <f>IF(AND(A386&lt;&gt;"",ISNUMBER(A386)),VLOOKUP(A386,Studies!A:BR,3,FALSE),"")</f>
        <v>https://www.ncbi.nlm.nih.gov/pubmed/6117393</v>
      </c>
      <c r="D386" s="255" t="str">
        <f>IF(AND(A386&lt;&gt;"",ISNUMBER(A386)),VLOOKUP(A386,Studies!A:BR,4,FALSE),"")</f>
        <v>oral</v>
      </c>
      <c r="E386" s="255" t="str">
        <f>IF(AND(A386&lt;&gt;"",ISNUMBER(A386)),VLOOKUP(A386,Studies!A:BR,5,FALSE),"")</f>
        <v>Midazolam</v>
      </c>
      <c r="F386" s="256"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54" t="str">
        <f>IF(AND(A387&lt;&gt;"",ISNUMBER(A387)),VLOOKUP(A387,Studies!A:BR,2,FALSE),"")</f>
        <v>Allonen 1981</v>
      </c>
      <c r="C387" s="255" t="str">
        <f>IF(AND(A387&lt;&gt;"",ISNUMBER(A387)),VLOOKUP(A387,Studies!A:BR,3,FALSE),"")</f>
        <v>https://www.ncbi.nlm.nih.gov/pubmed/6117393</v>
      </c>
      <c r="D387" s="255" t="str">
        <f>IF(AND(A387&lt;&gt;"",ISNUMBER(A387)),VLOOKUP(A387,Studies!A:BR,4,FALSE),"")</f>
        <v>oral</v>
      </c>
      <c r="E387" s="255" t="str">
        <f>IF(AND(A387&lt;&gt;"",ISNUMBER(A387)),VLOOKUP(A387,Studies!A:BR,5,FALSE),"")</f>
        <v>Midazolam</v>
      </c>
      <c r="F387" s="256"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54" t="str">
        <f>IF(AND(A388&lt;&gt;"",ISNUMBER(A388)),VLOOKUP(A388,Studies!A:BR,2,FALSE),"")</f>
        <v>Allonen 1981</v>
      </c>
      <c r="C388" s="255" t="str">
        <f>IF(AND(A388&lt;&gt;"",ISNUMBER(A388)),VLOOKUP(A388,Studies!A:BR,3,FALSE),"")</f>
        <v>https://www.ncbi.nlm.nih.gov/pubmed/6117393</v>
      </c>
      <c r="D388" s="255" t="str">
        <f>IF(AND(A388&lt;&gt;"",ISNUMBER(A388)),VLOOKUP(A388,Studies!A:BR,4,FALSE),"")</f>
        <v>iv</v>
      </c>
      <c r="E388" s="255" t="str">
        <f>IF(AND(A388&lt;&gt;"",ISNUMBER(A388)),VLOOKUP(A388,Studies!A:BR,5,FALSE),"")</f>
        <v>Midazolam</v>
      </c>
      <c r="F388" s="256"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54" t="str">
        <f>IF(AND(A389&lt;&gt;"",ISNUMBER(A389)),VLOOKUP(A389,Studies!A:BR,2,FALSE),"")</f>
        <v>Allonen 1981</v>
      </c>
      <c r="C389" s="255" t="str">
        <f>IF(AND(A389&lt;&gt;"",ISNUMBER(A389)),VLOOKUP(A389,Studies!A:BR,3,FALSE),"")</f>
        <v>https://www.ncbi.nlm.nih.gov/pubmed/6117393</v>
      </c>
      <c r="D389" s="255" t="str">
        <f>IF(AND(A389&lt;&gt;"",ISNUMBER(A389)),VLOOKUP(A389,Studies!A:BR,4,FALSE),"")</f>
        <v>iv</v>
      </c>
      <c r="E389" s="255" t="str">
        <f>IF(AND(A389&lt;&gt;"",ISNUMBER(A389)),VLOOKUP(A389,Studies!A:BR,5,FALSE),"")</f>
        <v>Midazolam</v>
      </c>
      <c r="F389" s="256"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54" t="str">
        <f>IF(AND(A390&lt;&gt;"",ISNUMBER(A390)),VLOOKUP(A390,Studies!A:BR,2,FALSE),"")</f>
        <v>Allonen 1981</v>
      </c>
      <c r="C390" s="255" t="str">
        <f>IF(AND(A390&lt;&gt;"",ISNUMBER(A390)),VLOOKUP(A390,Studies!A:BR,3,FALSE),"")</f>
        <v>https://www.ncbi.nlm.nih.gov/pubmed/6117393</v>
      </c>
      <c r="D390" s="255" t="str">
        <f>IF(AND(A390&lt;&gt;"",ISNUMBER(A390)),VLOOKUP(A390,Studies!A:BR,4,FALSE),"")</f>
        <v>iv</v>
      </c>
      <c r="E390" s="255" t="str">
        <f>IF(AND(A390&lt;&gt;"",ISNUMBER(A390)),VLOOKUP(A390,Studies!A:BR,5,FALSE),"")</f>
        <v>Midazolam</v>
      </c>
      <c r="F390" s="256"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54" t="str">
        <f>IF(AND(A391&lt;&gt;"",ISNUMBER(A391)),VLOOKUP(A391,Studies!A:BR,2,FALSE),"")</f>
        <v>Allonen 1981</v>
      </c>
      <c r="C391" s="255" t="str">
        <f>IF(AND(A391&lt;&gt;"",ISNUMBER(A391)),VLOOKUP(A391,Studies!A:BR,3,FALSE),"")</f>
        <v>https://www.ncbi.nlm.nih.gov/pubmed/6117393</v>
      </c>
      <c r="D391" s="255" t="str">
        <f>IF(AND(A391&lt;&gt;"",ISNUMBER(A391)),VLOOKUP(A391,Studies!A:BR,4,FALSE),"")</f>
        <v>iv</v>
      </c>
      <c r="E391" s="255" t="str">
        <f>IF(AND(A391&lt;&gt;"",ISNUMBER(A391)),VLOOKUP(A391,Studies!A:BR,5,FALSE),"")</f>
        <v>Midazolam</v>
      </c>
      <c r="F391" s="256"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54" t="str">
        <f>IF(AND(A392&lt;&gt;"",ISNUMBER(A392)),VLOOKUP(A392,Studies!A:BR,2,FALSE),"")</f>
        <v>Allonen 1981</v>
      </c>
      <c r="C392" s="255" t="str">
        <f>IF(AND(A392&lt;&gt;"",ISNUMBER(A392)),VLOOKUP(A392,Studies!A:BR,3,FALSE),"")</f>
        <v>https://www.ncbi.nlm.nih.gov/pubmed/6117393</v>
      </c>
      <c r="D392" s="255" t="str">
        <f>IF(AND(A392&lt;&gt;"",ISNUMBER(A392)),VLOOKUP(A392,Studies!A:BR,4,FALSE),"")</f>
        <v>iv</v>
      </c>
      <c r="E392" s="255" t="str">
        <f>IF(AND(A392&lt;&gt;"",ISNUMBER(A392)),VLOOKUP(A392,Studies!A:BR,5,FALSE),"")</f>
        <v>Midazolam</v>
      </c>
      <c r="F392" s="256"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54" t="str">
        <f>IF(AND(A393&lt;&gt;"",ISNUMBER(A393)),VLOOKUP(A393,Studies!A:BR,2,FALSE),"")</f>
        <v>Allonen 1981</v>
      </c>
      <c r="C393" s="255" t="str">
        <f>IF(AND(A393&lt;&gt;"",ISNUMBER(A393)),VLOOKUP(A393,Studies!A:BR,3,FALSE),"")</f>
        <v>https://www.ncbi.nlm.nih.gov/pubmed/6117393</v>
      </c>
      <c r="D393" s="255" t="str">
        <f>IF(AND(A393&lt;&gt;"",ISNUMBER(A393)),VLOOKUP(A393,Studies!A:BR,4,FALSE),"")</f>
        <v>iv</v>
      </c>
      <c r="E393" s="255" t="str">
        <f>IF(AND(A393&lt;&gt;"",ISNUMBER(A393)),VLOOKUP(A393,Studies!A:BR,5,FALSE),"")</f>
        <v>Midazolam</v>
      </c>
      <c r="F393" s="256"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54" t="str">
        <f>IF(AND(A394&lt;&gt;"",ISNUMBER(A394)),VLOOKUP(A394,Studies!A:BR,2,FALSE),"")</f>
        <v>Allonen 1981</v>
      </c>
      <c r="C394" s="255" t="str">
        <f>IF(AND(A394&lt;&gt;"",ISNUMBER(A394)),VLOOKUP(A394,Studies!A:BR,3,FALSE),"")</f>
        <v>https://www.ncbi.nlm.nih.gov/pubmed/6117393</v>
      </c>
      <c r="D394" s="255" t="str">
        <f>IF(AND(A394&lt;&gt;"",ISNUMBER(A394)),VLOOKUP(A394,Studies!A:BR,4,FALSE),"")</f>
        <v>iv</v>
      </c>
      <c r="E394" s="255" t="str">
        <f>IF(AND(A394&lt;&gt;"",ISNUMBER(A394)),VLOOKUP(A394,Studies!A:BR,5,FALSE),"")</f>
        <v>Midazolam</v>
      </c>
      <c r="F394" s="256"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54" t="str">
        <f>IF(AND(A395&lt;&gt;"",ISNUMBER(A395)),VLOOKUP(A395,Studies!A:BR,2,FALSE),"")</f>
        <v>Allonen 1981</v>
      </c>
      <c r="C395" s="255" t="str">
        <f>IF(AND(A395&lt;&gt;"",ISNUMBER(A395)),VLOOKUP(A395,Studies!A:BR,3,FALSE),"")</f>
        <v>https://www.ncbi.nlm.nih.gov/pubmed/6117393</v>
      </c>
      <c r="D395" s="255" t="str">
        <f>IF(AND(A395&lt;&gt;"",ISNUMBER(A395)),VLOOKUP(A395,Studies!A:BR,4,FALSE),"")</f>
        <v>iv</v>
      </c>
      <c r="E395" s="255" t="str">
        <f>IF(AND(A395&lt;&gt;"",ISNUMBER(A395)),VLOOKUP(A395,Studies!A:BR,5,FALSE),"")</f>
        <v>Midazolam</v>
      </c>
      <c r="F395" s="256"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54" t="str">
        <f>IF(AND(A396&lt;&gt;"",ISNUMBER(A396)),VLOOKUP(A396,Studies!A:BR,2,FALSE),"")</f>
        <v>Allonen 1981</v>
      </c>
      <c r="C396" s="255" t="str">
        <f>IF(AND(A396&lt;&gt;"",ISNUMBER(A396)),VLOOKUP(A396,Studies!A:BR,3,FALSE),"")</f>
        <v>https://www.ncbi.nlm.nih.gov/pubmed/6117393</v>
      </c>
      <c r="D396" s="255" t="str">
        <f>IF(AND(A396&lt;&gt;"",ISNUMBER(A396)),VLOOKUP(A396,Studies!A:BR,4,FALSE),"")</f>
        <v>iv</v>
      </c>
      <c r="E396" s="255" t="str">
        <f>IF(AND(A396&lt;&gt;"",ISNUMBER(A396)),VLOOKUP(A396,Studies!A:BR,5,FALSE),"")</f>
        <v>Midazolam</v>
      </c>
      <c r="F396" s="256"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54" t="str">
        <f>IF(AND(A397&lt;&gt;"",ISNUMBER(A397)),VLOOKUP(A397,Studies!A:BR,2,FALSE),"")</f>
        <v>Allonen 1981</v>
      </c>
      <c r="C397" s="255" t="str">
        <f>IF(AND(A397&lt;&gt;"",ISNUMBER(A397)),VLOOKUP(A397,Studies!A:BR,3,FALSE),"")</f>
        <v>https://www.ncbi.nlm.nih.gov/pubmed/6117393</v>
      </c>
      <c r="D397" s="255" t="str">
        <f>IF(AND(A397&lt;&gt;"",ISNUMBER(A397)),VLOOKUP(A397,Studies!A:BR,4,FALSE),"")</f>
        <v>iv</v>
      </c>
      <c r="E397" s="255" t="str">
        <f>IF(AND(A397&lt;&gt;"",ISNUMBER(A397)),VLOOKUP(A397,Studies!A:BR,5,FALSE),"")</f>
        <v>Midazolam</v>
      </c>
      <c r="F397" s="256"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54" t="str">
        <f>IF(AND(A398&lt;&gt;"",ISNUMBER(A398)),VLOOKUP(A398,Studies!A:BR,2,FALSE),"")</f>
        <v>Allonen 1981</v>
      </c>
      <c r="C398" s="255" t="str">
        <f>IF(AND(A398&lt;&gt;"",ISNUMBER(A398)),VLOOKUP(A398,Studies!A:BR,3,FALSE),"")</f>
        <v>https://www.ncbi.nlm.nih.gov/pubmed/6117393</v>
      </c>
      <c r="D398" s="255" t="str">
        <f>IF(AND(A398&lt;&gt;"",ISNUMBER(A398)),VLOOKUP(A398,Studies!A:BR,4,FALSE),"")</f>
        <v>iv</v>
      </c>
      <c r="E398" s="255" t="str">
        <f>IF(AND(A398&lt;&gt;"",ISNUMBER(A398)),VLOOKUP(A398,Studies!A:BR,5,FALSE),"")</f>
        <v>Midazolam</v>
      </c>
      <c r="F398" s="256"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54" t="str">
        <f>IF(AND(A399&lt;&gt;"",ISNUMBER(A399)),VLOOKUP(A399,Studies!A:BR,2,FALSE),"")</f>
        <v>Allonen 1981</v>
      </c>
      <c r="C399" s="255" t="str">
        <f>IF(AND(A399&lt;&gt;"",ISNUMBER(A399)),VLOOKUP(A399,Studies!A:BR,3,FALSE),"")</f>
        <v>https://www.ncbi.nlm.nih.gov/pubmed/6117393</v>
      </c>
      <c r="D399" s="255" t="str">
        <f>IF(AND(A399&lt;&gt;"",ISNUMBER(A399)),VLOOKUP(A399,Studies!A:BR,4,FALSE),"")</f>
        <v>iv</v>
      </c>
      <c r="E399" s="255" t="str">
        <f>IF(AND(A399&lt;&gt;"",ISNUMBER(A399)),VLOOKUP(A399,Studies!A:BR,5,FALSE),"")</f>
        <v>Midazolam</v>
      </c>
      <c r="F399" s="256"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54" t="str">
        <f>IF(AND(A400&lt;&gt;"",ISNUMBER(A400)),VLOOKUP(A400,Studies!A:BR,2,FALSE),"")</f>
        <v>Allonen 1981</v>
      </c>
      <c r="C400" s="255" t="str">
        <f>IF(AND(A400&lt;&gt;"",ISNUMBER(A400)),VLOOKUP(A400,Studies!A:BR,3,FALSE),"")</f>
        <v>https://www.ncbi.nlm.nih.gov/pubmed/6117393</v>
      </c>
      <c r="D400" s="255" t="str">
        <f>IF(AND(A400&lt;&gt;"",ISNUMBER(A400)),VLOOKUP(A400,Studies!A:BR,4,FALSE),"")</f>
        <v>iv</v>
      </c>
      <c r="E400" s="255" t="str">
        <f>IF(AND(A400&lt;&gt;"",ISNUMBER(A400)),VLOOKUP(A400,Studies!A:BR,5,FALSE),"")</f>
        <v>Midazolam</v>
      </c>
      <c r="F400" s="256"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54" t="str">
        <f>IF(AND(A401&lt;&gt;"",ISNUMBER(A401)),VLOOKUP(A401,Studies!A:BR,2,FALSE),"")</f>
        <v>Backman 1996</v>
      </c>
      <c r="C401" s="255" t="str">
        <f>IF(AND(A401&lt;&gt;"",ISNUMBER(A401)),VLOOKUP(A401,Studies!A:BR,3,FALSE),"")</f>
        <v>https://www.ncbi.nlm.nih.gov/pubmed/8549036</v>
      </c>
      <c r="D401" s="255" t="str">
        <f>IF(AND(A401&lt;&gt;"",ISNUMBER(A401)),VLOOKUP(A401,Studies!A:BR,4,FALSE),"")</f>
        <v>Control (Perpetrator Placebo)</v>
      </c>
      <c r="E401" s="255" t="str">
        <f>IF(AND(A401&lt;&gt;"",ISNUMBER(A401)),VLOOKUP(A401,Studies!A:BR,5,FALSE),"")</f>
        <v>Midazolam</v>
      </c>
      <c r="F401" s="256"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54" t="str">
        <f>IF(AND(A402&lt;&gt;"",ISNUMBER(A402)),VLOOKUP(A402,Studies!A:BR,2,FALSE),"")</f>
        <v>Backman 1996</v>
      </c>
      <c r="C402" s="255" t="str">
        <f>IF(AND(A402&lt;&gt;"",ISNUMBER(A402)),VLOOKUP(A402,Studies!A:BR,3,FALSE),"")</f>
        <v>https://www.ncbi.nlm.nih.gov/pubmed/8549036</v>
      </c>
      <c r="D402" s="255" t="str">
        <f>IF(AND(A402&lt;&gt;"",ISNUMBER(A402)),VLOOKUP(A402,Studies!A:BR,4,FALSE),"")</f>
        <v>Control (Perpetrator Placebo)</v>
      </c>
      <c r="E402" s="255" t="str">
        <f>IF(AND(A402&lt;&gt;"",ISNUMBER(A402)),VLOOKUP(A402,Studies!A:BR,5,FALSE),"")</f>
        <v>Midazolam</v>
      </c>
      <c r="F402" s="256"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54" t="str">
        <f>IF(AND(A403&lt;&gt;"",ISNUMBER(A403)),VLOOKUP(A403,Studies!A:BR,2,FALSE),"")</f>
        <v>Backman 1996</v>
      </c>
      <c r="C403" s="255" t="str">
        <f>IF(AND(A403&lt;&gt;"",ISNUMBER(A403)),VLOOKUP(A403,Studies!A:BR,3,FALSE),"")</f>
        <v>https://www.ncbi.nlm.nih.gov/pubmed/8549036</v>
      </c>
      <c r="D403" s="255" t="str">
        <f>IF(AND(A403&lt;&gt;"",ISNUMBER(A403)),VLOOKUP(A403,Studies!A:BR,4,FALSE),"")</f>
        <v>Control (Perpetrator Placebo)</v>
      </c>
      <c r="E403" s="255" t="str">
        <f>IF(AND(A403&lt;&gt;"",ISNUMBER(A403)),VLOOKUP(A403,Studies!A:BR,5,FALSE),"")</f>
        <v>Midazolam</v>
      </c>
      <c r="F403" s="256"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54" t="str">
        <f>IF(AND(A404&lt;&gt;"",ISNUMBER(A404)),VLOOKUP(A404,Studies!A:BR,2,FALSE),"")</f>
        <v>Backman 1996</v>
      </c>
      <c r="C404" s="255" t="str">
        <f>IF(AND(A404&lt;&gt;"",ISNUMBER(A404)),VLOOKUP(A404,Studies!A:BR,3,FALSE),"")</f>
        <v>https://www.ncbi.nlm.nih.gov/pubmed/8549036</v>
      </c>
      <c r="D404" s="255" t="str">
        <f>IF(AND(A404&lt;&gt;"",ISNUMBER(A404)),VLOOKUP(A404,Studies!A:BR,4,FALSE),"")</f>
        <v>Control (Perpetrator Placebo)</v>
      </c>
      <c r="E404" s="255" t="str">
        <f>IF(AND(A404&lt;&gt;"",ISNUMBER(A404)),VLOOKUP(A404,Studies!A:BR,5,FALSE),"")</f>
        <v>Midazolam</v>
      </c>
      <c r="F404" s="256"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54" t="str">
        <f>IF(AND(A405&lt;&gt;"",ISNUMBER(A405)),VLOOKUP(A405,Studies!A:BR,2,FALSE),"")</f>
        <v>Backman 1996</v>
      </c>
      <c r="C405" s="255" t="str">
        <f>IF(AND(A405&lt;&gt;"",ISNUMBER(A405)),VLOOKUP(A405,Studies!A:BR,3,FALSE),"")</f>
        <v>https://www.ncbi.nlm.nih.gov/pubmed/8549036</v>
      </c>
      <c r="D405" s="255" t="str">
        <f>IF(AND(A405&lt;&gt;"",ISNUMBER(A405)),VLOOKUP(A405,Studies!A:BR,4,FALSE),"")</f>
        <v>Control (Perpetrator Placebo)</v>
      </c>
      <c r="E405" s="255" t="str">
        <f>IF(AND(A405&lt;&gt;"",ISNUMBER(A405)),VLOOKUP(A405,Studies!A:BR,5,FALSE),"")</f>
        <v>Midazolam</v>
      </c>
      <c r="F405" s="256"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54" t="str">
        <f>IF(AND(A406&lt;&gt;"",ISNUMBER(A406)),VLOOKUP(A406,Studies!A:BR,2,FALSE),"")</f>
        <v>Backman 1996</v>
      </c>
      <c r="C406" s="255" t="str">
        <f>IF(AND(A406&lt;&gt;"",ISNUMBER(A406)),VLOOKUP(A406,Studies!A:BR,3,FALSE),"")</f>
        <v>https://www.ncbi.nlm.nih.gov/pubmed/8549036</v>
      </c>
      <c r="D406" s="255" t="str">
        <f>IF(AND(A406&lt;&gt;"",ISNUMBER(A406)),VLOOKUP(A406,Studies!A:BR,4,FALSE),"")</f>
        <v>Control (Perpetrator Placebo)</v>
      </c>
      <c r="E406" s="255" t="str">
        <f>IF(AND(A406&lt;&gt;"",ISNUMBER(A406)),VLOOKUP(A406,Studies!A:BR,5,FALSE),"")</f>
        <v>Midazolam</v>
      </c>
      <c r="F406" s="256"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54" t="str">
        <f>IF(AND(A407&lt;&gt;"",ISNUMBER(A407)),VLOOKUP(A407,Studies!A:BR,2,FALSE),"")</f>
        <v>Backman 1996</v>
      </c>
      <c r="C407" s="255" t="str">
        <f>IF(AND(A407&lt;&gt;"",ISNUMBER(A407)),VLOOKUP(A407,Studies!A:BR,3,FALSE),"")</f>
        <v>https://www.ncbi.nlm.nih.gov/pubmed/8549036</v>
      </c>
      <c r="D407" s="255" t="str">
        <f>IF(AND(A407&lt;&gt;"",ISNUMBER(A407)),VLOOKUP(A407,Studies!A:BR,4,FALSE),"")</f>
        <v>Control (Perpetrator Placebo)</v>
      </c>
      <c r="E407" s="255" t="str">
        <f>IF(AND(A407&lt;&gt;"",ISNUMBER(A407)),VLOOKUP(A407,Studies!A:BR,5,FALSE),"")</f>
        <v>Midazolam</v>
      </c>
      <c r="F407" s="256"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54" t="str">
        <f>IF(AND(A408&lt;&gt;"",ISNUMBER(A408)),VLOOKUP(A408,Studies!A:BR,2,FALSE),"")</f>
        <v>Backman 1996</v>
      </c>
      <c r="C408" s="255" t="str">
        <f>IF(AND(A408&lt;&gt;"",ISNUMBER(A408)),VLOOKUP(A408,Studies!A:BR,3,FALSE),"")</f>
        <v>https://www.ncbi.nlm.nih.gov/pubmed/8549036</v>
      </c>
      <c r="D408" s="255" t="str">
        <f>IF(AND(A408&lt;&gt;"",ISNUMBER(A408)),VLOOKUP(A408,Studies!A:BR,4,FALSE),"")</f>
        <v>Control (Perpetrator Placebo)</v>
      </c>
      <c r="E408" s="255" t="str">
        <f>IF(AND(A408&lt;&gt;"",ISNUMBER(A408)),VLOOKUP(A408,Studies!A:BR,5,FALSE),"")</f>
        <v>Midazolam</v>
      </c>
      <c r="F408" s="256"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54" t="str">
        <f>IF(AND(A409&lt;&gt;"",ISNUMBER(A409)),VLOOKUP(A409,Studies!A:BR,2,FALSE),"")</f>
        <v>Backman 1996</v>
      </c>
      <c r="C409" s="255" t="str">
        <f>IF(AND(A409&lt;&gt;"",ISNUMBER(A409)),VLOOKUP(A409,Studies!A:BR,3,FALSE),"")</f>
        <v>https://www.ncbi.nlm.nih.gov/pubmed/8549036</v>
      </c>
      <c r="D409" s="255" t="str">
        <f>IF(AND(A409&lt;&gt;"",ISNUMBER(A409)),VLOOKUP(A409,Studies!A:BR,4,FALSE),"")</f>
        <v>Control (Perpetrator Placebo)</v>
      </c>
      <c r="E409" s="255" t="str">
        <f>IF(AND(A409&lt;&gt;"",ISNUMBER(A409)),VLOOKUP(A409,Studies!A:BR,5,FALSE),"")</f>
        <v>Midazolam</v>
      </c>
      <c r="F409" s="256"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54" t="str">
        <f>IF(AND(A410&lt;&gt;"",ISNUMBER(A410)),VLOOKUP(A410,Studies!A:BR,2,FALSE),"")</f>
        <v>Backman 1996</v>
      </c>
      <c r="C410" s="255" t="str">
        <f>IF(AND(A410&lt;&gt;"",ISNUMBER(A410)),VLOOKUP(A410,Studies!A:BR,3,FALSE),"")</f>
        <v>https://www.ncbi.nlm.nih.gov/pubmed/8549036</v>
      </c>
      <c r="D410" s="255" t="str">
        <f>IF(AND(A410&lt;&gt;"",ISNUMBER(A410)),VLOOKUP(A410,Studies!A:BR,4,FALSE),"")</f>
        <v>Control (Perpetrator Placebo)</v>
      </c>
      <c r="E410" s="255" t="str">
        <f>IF(AND(A410&lt;&gt;"",ISNUMBER(A410)),VLOOKUP(A410,Studies!A:BR,5,FALSE),"")</f>
        <v>Midazolam</v>
      </c>
      <c r="F410" s="256"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54" t="str">
        <f>IF(AND(A411&lt;&gt;"",ISNUMBER(A411)),VLOOKUP(A411,Studies!A:BR,2,FALSE),"")</f>
        <v>Backman 1996</v>
      </c>
      <c r="C411" s="255" t="str">
        <f>IF(AND(A411&lt;&gt;"",ISNUMBER(A411)),VLOOKUP(A411,Studies!A:BR,3,FALSE),"")</f>
        <v>https://www.ncbi.nlm.nih.gov/pubmed/8549036</v>
      </c>
      <c r="D411" s="255" t="str">
        <f>IF(AND(A411&lt;&gt;"",ISNUMBER(A411)),VLOOKUP(A411,Studies!A:BR,4,FALSE),"")</f>
        <v>with Perpetrator (Rifampicin)</v>
      </c>
      <c r="E411" s="255" t="str">
        <f>IF(AND(A411&lt;&gt;"",ISNUMBER(A411)),VLOOKUP(A411,Studies!A:BR,5,FALSE),"")</f>
        <v>Midazolam</v>
      </c>
      <c r="F411" s="256"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54" t="str">
        <f>IF(AND(A412&lt;&gt;"",ISNUMBER(A412)),VLOOKUP(A412,Studies!A:BR,2,FALSE),"")</f>
        <v>Backman 1996</v>
      </c>
      <c r="C412" s="255" t="str">
        <f>IF(AND(A412&lt;&gt;"",ISNUMBER(A412)),VLOOKUP(A412,Studies!A:BR,3,FALSE),"")</f>
        <v>https://www.ncbi.nlm.nih.gov/pubmed/8549036</v>
      </c>
      <c r="D412" s="255" t="str">
        <f>IF(AND(A412&lt;&gt;"",ISNUMBER(A412)),VLOOKUP(A412,Studies!A:BR,4,FALSE),"")</f>
        <v>with Perpetrator (Rifampicin)</v>
      </c>
      <c r="E412" s="255" t="str">
        <f>IF(AND(A412&lt;&gt;"",ISNUMBER(A412)),VLOOKUP(A412,Studies!A:BR,5,FALSE),"")</f>
        <v>Midazolam</v>
      </c>
      <c r="F412" s="256"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54" t="str">
        <f>IF(AND(A413&lt;&gt;"",ISNUMBER(A413)),VLOOKUP(A413,Studies!A:BR,2,FALSE),"")</f>
        <v>Backman 1996</v>
      </c>
      <c r="C413" s="255" t="str">
        <f>IF(AND(A413&lt;&gt;"",ISNUMBER(A413)),VLOOKUP(A413,Studies!A:BR,3,FALSE),"")</f>
        <v>https://www.ncbi.nlm.nih.gov/pubmed/8549036</v>
      </c>
      <c r="D413" s="255" t="str">
        <f>IF(AND(A413&lt;&gt;"",ISNUMBER(A413)),VLOOKUP(A413,Studies!A:BR,4,FALSE),"")</f>
        <v>with Perpetrator (Rifampicin)</v>
      </c>
      <c r="E413" s="255" t="str">
        <f>IF(AND(A413&lt;&gt;"",ISNUMBER(A413)),VLOOKUP(A413,Studies!A:BR,5,FALSE),"")</f>
        <v>Midazolam</v>
      </c>
      <c r="F413" s="256"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54" t="str">
        <f>IF(AND(A414&lt;&gt;"",ISNUMBER(A414)),VLOOKUP(A414,Studies!A:BR,2,FALSE),"")</f>
        <v>Backman 1996</v>
      </c>
      <c r="C414" s="255" t="str">
        <f>IF(AND(A414&lt;&gt;"",ISNUMBER(A414)),VLOOKUP(A414,Studies!A:BR,3,FALSE),"")</f>
        <v>https://www.ncbi.nlm.nih.gov/pubmed/8549036</v>
      </c>
      <c r="D414" s="255" t="str">
        <f>IF(AND(A414&lt;&gt;"",ISNUMBER(A414)),VLOOKUP(A414,Studies!A:BR,4,FALSE),"")</f>
        <v>with Perpetrator (Rifampicin)</v>
      </c>
      <c r="E414" s="255" t="str">
        <f>IF(AND(A414&lt;&gt;"",ISNUMBER(A414)),VLOOKUP(A414,Studies!A:BR,5,FALSE),"")</f>
        <v>Midazolam</v>
      </c>
      <c r="F414" s="256"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54" t="str">
        <f>IF(AND(A415&lt;&gt;"",ISNUMBER(A415)),VLOOKUP(A415,Studies!A:BR,2,FALSE),"")</f>
        <v>Backman 1996</v>
      </c>
      <c r="C415" s="255" t="str">
        <f>IF(AND(A415&lt;&gt;"",ISNUMBER(A415)),VLOOKUP(A415,Studies!A:BR,3,FALSE),"")</f>
        <v>https://www.ncbi.nlm.nih.gov/pubmed/8549036</v>
      </c>
      <c r="D415" s="255" t="str">
        <f>IF(AND(A415&lt;&gt;"",ISNUMBER(A415)),VLOOKUP(A415,Studies!A:BR,4,FALSE),"")</f>
        <v>with Perpetrator (Rifampicin)</v>
      </c>
      <c r="E415" s="255" t="str">
        <f>IF(AND(A415&lt;&gt;"",ISNUMBER(A415)),VLOOKUP(A415,Studies!A:BR,5,FALSE),"")</f>
        <v>Midazolam</v>
      </c>
      <c r="F415" s="256"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54" t="str">
        <f>IF(AND(A416&lt;&gt;"",ISNUMBER(A416)),VLOOKUP(A416,Studies!A:BR,2,FALSE),"")</f>
        <v>Backman 1996</v>
      </c>
      <c r="C416" s="255" t="str">
        <f>IF(AND(A416&lt;&gt;"",ISNUMBER(A416)),VLOOKUP(A416,Studies!A:BR,3,FALSE),"")</f>
        <v>https://www.ncbi.nlm.nih.gov/pubmed/8549036</v>
      </c>
      <c r="D416" s="255" t="str">
        <f>IF(AND(A416&lt;&gt;"",ISNUMBER(A416)),VLOOKUP(A416,Studies!A:BR,4,FALSE),"")</f>
        <v>with Perpetrator (Rifampicin)</v>
      </c>
      <c r="E416" s="255" t="str">
        <f>IF(AND(A416&lt;&gt;"",ISNUMBER(A416)),VLOOKUP(A416,Studies!A:BR,5,FALSE),"")</f>
        <v>Midazolam</v>
      </c>
      <c r="F416" s="256"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54" t="str">
        <f>IF(AND(A417&lt;&gt;"",ISNUMBER(A417)),VLOOKUP(A417,Studies!A:BR,2,FALSE),"")</f>
        <v>Backman 1996</v>
      </c>
      <c r="C417" s="255" t="str">
        <f>IF(AND(A417&lt;&gt;"",ISNUMBER(A417)),VLOOKUP(A417,Studies!A:BR,3,FALSE),"")</f>
        <v>https://www.ncbi.nlm.nih.gov/pubmed/8549036</v>
      </c>
      <c r="D417" s="255" t="str">
        <f>IF(AND(A417&lt;&gt;"",ISNUMBER(A417)),VLOOKUP(A417,Studies!A:BR,4,FALSE),"")</f>
        <v>with Perpetrator (Rifampicin)</v>
      </c>
      <c r="E417" s="255" t="str">
        <f>IF(AND(A417&lt;&gt;"",ISNUMBER(A417)),VLOOKUP(A417,Studies!A:BR,5,FALSE),"")</f>
        <v>Midazolam</v>
      </c>
      <c r="F417" s="256"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54" t="str">
        <f>IF(AND(A418&lt;&gt;"",ISNUMBER(A418)),VLOOKUP(A418,Studies!A:BR,2,FALSE),"")</f>
        <v>Backman 1996</v>
      </c>
      <c r="C418" s="255" t="str">
        <f>IF(AND(A418&lt;&gt;"",ISNUMBER(A418)),VLOOKUP(A418,Studies!A:BR,3,FALSE),"")</f>
        <v>https://www.ncbi.nlm.nih.gov/pubmed/8549036</v>
      </c>
      <c r="D418" s="255" t="str">
        <f>IF(AND(A418&lt;&gt;"",ISNUMBER(A418)),VLOOKUP(A418,Studies!A:BR,4,FALSE),"")</f>
        <v>with Perpetrator (Rifampicin)</v>
      </c>
      <c r="E418" s="255" t="str">
        <f>IF(AND(A418&lt;&gt;"",ISNUMBER(A418)),VLOOKUP(A418,Studies!A:BR,5,FALSE),"")</f>
        <v>Midazolam</v>
      </c>
      <c r="F418" s="256"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54" t="str">
        <f>IF(AND(A419&lt;&gt;"",ISNUMBER(A419)),VLOOKUP(A419,Studies!A:BR,2,FALSE),"")</f>
        <v>Backman 1996</v>
      </c>
      <c r="C419" s="255" t="str">
        <f>IF(AND(A419&lt;&gt;"",ISNUMBER(A419)),VLOOKUP(A419,Studies!A:BR,3,FALSE),"")</f>
        <v>https://www.ncbi.nlm.nih.gov/pubmed/8549036</v>
      </c>
      <c r="D419" s="255" t="str">
        <f>IF(AND(A419&lt;&gt;"",ISNUMBER(A419)),VLOOKUP(A419,Studies!A:BR,4,FALSE),"")</f>
        <v>with Perpetrator (Rifampicin)</v>
      </c>
      <c r="E419" s="255" t="str">
        <f>IF(AND(A419&lt;&gt;"",ISNUMBER(A419)),VLOOKUP(A419,Studies!A:BR,5,FALSE),"")</f>
        <v>Midazolam</v>
      </c>
      <c r="F419" s="256"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54" t="str">
        <f>IF(AND(A420&lt;&gt;"",ISNUMBER(A420)),VLOOKUP(A420,Studies!A:BR,2,FALSE),"")</f>
        <v>Backman 1996</v>
      </c>
      <c r="C420" s="255" t="str">
        <f>IF(AND(A420&lt;&gt;"",ISNUMBER(A420)),VLOOKUP(A420,Studies!A:BR,3,FALSE),"")</f>
        <v>https://www.ncbi.nlm.nih.gov/pubmed/8549036</v>
      </c>
      <c r="D420" s="255" t="str">
        <f>IF(AND(A420&lt;&gt;"",ISNUMBER(A420)),VLOOKUP(A420,Studies!A:BR,4,FALSE),"")</f>
        <v>with Perpetrator (Rifampicin)</v>
      </c>
      <c r="E420" s="255" t="str">
        <f>IF(AND(A420&lt;&gt;"",ISNUMBER(A420)),VLOOKUP(A420,Studies!A:BR,5,FALSE),"")</f>
        <v>Midazolam</v>
      </c>
      <c r="F420" s="256"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54" t="str">
        <f>IF(AND(A421&lt;&gt;"",ISNUMBER(A421)),VLOOKUP(A421,Studies!A:BR,2,FALSE),"")</f>
        <v>Backman 1998</v>
      </c>
      <c r="C421" s="255" t="str">
        <f>IF(AND(A421&lt;&gt;"",ISNUMBER(A421)),VLOOKUP(A421,Studies!A:BR,3,FALSE),"")</f>
        <v>https://www.ncbi.nlm.nih.gov/pubmed/9591931</v>
      </c>
      <c r="D421" s="255" t="str">
        <f>IF(AND(A421&lt;&gt;"",ISNUMBER(A421)),VLOOKUP(A421,Studies!A:BR,4,FALSE),"")</f>
        <v>Phase I (Control (Perpetrator Placebo))</v>
      </c>
      <c r="E421" s="255" t="str">
        <f>IF(AND(A421&lt;&gt;"",ISNUMBER(A421)),VLOOKUP(A421,Studies!A:BR,5,FALSE),"")</f>
        <v>Midazolam</v>
      </c>
      <c r="F421" s="256"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54" t="str">
        <f>IF(AND(A422&lt;&gt;"",ISNUMBER(A422)),VLOOKUP(A422,Studies!A:BR,2,FALSE),"")</f>
        <v>Backman 1998</v>
      </c>
      <c r="C422" s="255" t="str">
        <f>IF(AND(A422&lt;&gt;"",ISNUMBER(A422)),VLOOKUP(A422,Studies!A:BR,3,FALSE),"")</f>
        <v>https://www.ncbi.nlm.nih.gov/pubmed/9591931</v>
      </c>
      <c r="D422" s="255" t="str">
        <f>IF(AND(A422&lt;&gt;"",ISNUMBER(A422)),VLOOKUP(A422,Studies!A:BR,4,FALSE),"")</f>
        <v>Phase I (Control (Perpetrator Placebo))</v>
      </c>
      <c r="E422" s="255" t="str">
        <f>IF(AND(A422&lt;&gt;"",ISNUMBER(A422)),VLOOKUP(A422,Studies!A:BR,5,FALSE),"")</f>
        <v>Midazolam</v>
      </c>
      <c r="F422" s="256"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54" t="str">
        <f>IF(AND(A423&lt;&gt;"",ISNUMBER(A423)),VLOOKUP(A423,Studies!A:BR,2,FALSE),"")</f>
        <v>Backman 1998</v>
      </c>
      <c r="C423" s="255" t="str">
        <f>IF(AND(A423&lt;&gt;"",ISNUMBER(A423)),VLOOKUP(A423,Studies!A:BR,3,FALSE),"")</f>
        <v>https://www.ncbi.nlm.nih.gov/pubmed/9591931</v>
      </c>
      <c r="D423" s="255" t="str">
        <f>IF(AND(A423&lt;&gt;"",ISNUMBER(A423)),VLOOKUP(A423,Studies!A:BR,4,FALSE),"")</f>
        <v>Phase I (Control (Perpetrator Placebo))</v>
      </c>
      <c r="E423" s="255" t="str">
        <f>IF(AND(A423&lt;&gt;"",ISNUMBER(A423)),VLOOKUP(A423,Studies!A:BR,5,FALSE),"")</f>
        <v>Midazolam</v>
      </c>
      <c r="F423" s="256"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54" t="str">
        <f>IF(AND(A424&lt;&gt;"",ISNUMBER(A424)),VLOOKUP(A424,Studies!A:BR,2,FALSE),"")</f>
        <v>Backman 1998</v>
      </c>
      <c r="C424" s="255" t="str">
        <f>IF(AND(A424&lt;&gt;"",ISNUMBER(A424)),VLOOKUP(A424,Studies!A:BR,3,FALSE),"")</f>
        <v>https://www.ncbi.nlm.nih.gov/pubmed/9591931</v>
      </c>
      <c r="D424" s="255" t="str">
        <f>IF(AND(A424&lt;&gt;"",ISNUMBER(A424)),VLOOKUP(A424,Studies!A:BR,4,FALSE),"")</f>
        <v>Phase I (Control (Perpetrator Placebo))</v>
      </c>
      <c r="E424" s="255" t="str">
        <f>IF(AND(A424&lt;&gt;"",ISNUMBER(A424)),VLOOKUP(A424,Studies!A:BR,5,FALSE),"")</f>
        <v>Midazolam</v>
      </c>
      <c r="F424" s="256"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54" t="str">
        <f>IF(AND(A425&lt;&gt;"",ISNUMBER(A425)),VLOOKUP(A425,Studies!A:BR,2,FALSE),"")</f>
        <v>Backman 1998</v>
      </c>
      <c r="C425" s="255" t="str">
        <f>IF(AND(A425&lt;&gt;"",ISNUMBER(A425)),VLOOKUP(A425,Studies!A:BR,3,FALSE),"")</f>
        <v>https://www.ncbi.nlm.nih.gov/pubmed/9591931</v>
      </c>
      <c r="D425" s="255" t="str">
        <f>IF(AND(A425&lt;&gt;"",ISNUMBER(A425)),VLOOKUP(A425,Studies!A:BR,4,FALSE),"")</f>
        <v>Phase I (Control (Perpetrator Placebo))</v>
      </c>
      <c r="E425" s="255" t="str">
        <f>IF(AND(A425&lt;&gt;"",ISNUMBER(A425)),VLOOKUP(A425,Studies!A:BR,5,FALSE),"")</f>
        <v>Midazolam</v>
      </c>
      <c r="F425" s="256"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54" t="str">
        <f>IF(AND(A426&lt;&gt;"",ISNUMBER(A426)),VLOOKUP(A426,Studies!A:BR,2,FALSE),"")</f>
        <v>Backman 1998</v>
      </c>
      <c r="C426" s="255" t="str">
        <f>IF(AND(A426&lt;&gt;"",ISNUMBER(A426)),VLOOKUP(A426,Studies!A:BR,3,FALSE),"")</f>
        <v>https://www.ncbi.nlm.nih.gov/pubmed/9591931</v>
      </c>
      <c r="D426" s="255" t="str">
        <f>IF(AND(A426&lt;&gt;"",ISNUMBER(A426)),VLOOKUP(A426,Studies!A:BR,4,FALSE),"")</f>
        <v>Phase I (Control (Perpetrator Placebo))</v>
      </c>
      <c r="E426" s="255" t="str">
        <f>IF(AND(A426&lt;&gt;"",ISNUMBER(A426)),VLOOKUP(A426,Studies!A:BR,5,FALSE),"")</f>
        <v>Midazolam</v>
      </c>
      <c r="F426" s="256"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54" t="str">
        <f>IF(AND(A427&lt;&gt;"",ISNUMBER(A427)),VLOOKUP(A427,Studies!A:BR,2,FALSE),"")</f>
        <v>Backman 1998</v>
      </c>
      <c r="C427" s="255" t="str">
        <f>IF(AND(A427&lt;&gt;"",ISNUMBER(A427)),VLOOKUP(A427,Studies!A:BR,3,FALSE),"")</f>
        <v>https://www.ncbi.nlm.nih.gov/pubmed/9591931</v>
      </c>
      <c r="D427" s="255" t="str">
        <f>IF(AND(A427&lt;&gt;"",ISNUMBER(A427)),VLOOKUP(A427,Studies!A:BR,4,FALSE),"")</f>
        <v>Phase I (Control (Perpetrator Placebo))</v>
      </c>
      <c r="E427" s="255" t="str">
        <f>IF(AND(A427&lt;&gt;"",ISNUMBER(A427)),VLOOKUP(A427,Studies!A:BR,5,FALSE),"")</f>
        <v>Midazolam</v>
      </c>
      <c r="F427" s="256"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54" t="str">
        <f>IF(AND(A428&lt;&gt;"",ISNUMBER(A428)),VLOOKUP(A428,Studies!A:BR,2,FALSE),"")</f>
        <v>Backman 1998</v>
      </c>
      <c r="C428" s="255" t="str">
        <f>IF(AND(A428&lt;&gt;"",ISNUMBER(A428)),VLOOKUP(A428,Studies!A:BR,3,FALSE),"")</f>
        <v>https://www.ncbi.nlm.nih.gov/pubmed/9591931</v>
      </c>
      <c r="D428" s="255" t="str">
        <f>IF(AND(A428&lt;&gt;"",ISNUMBER(A428)),VLOOKUP(A428,Studies!A:BR,4,FALSE),"")</f>
        <v>Phase I (Control (Perpetrator Placebo))</v>
      </c>
      <c r="E428" s="255" t="str">
        <f>IF(AND(A428&lt;&gt;"",ISNUMBER(A428)),VLOOKUP(A428,Studies!A:BR,5,FALSE),"")</f>
        <v>Midazolam</v>
      </c>
      <c r="F428" s="256"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54" t="str">
        <f>IF(AND(A429&lt;&gt;"",ISNUMBER(A429)),VLOOKUP(A429,Studies!A:BR,2,FALSE),"")</f>
        <v>Backman 1998</v>
      </c>
      <c r="C429" s="255" t="str">
        <f>IF(AND(A429&lt;&gt;"",ISNUMBER(A429)),VLOOKUP(A429,Studies!A:BR,3,FALSE),"")</f>
        <v>https://www.ncbi.nlm.nih.gov/pubmed/9591931</v>
      </c>
      <c r="D429" s="255" t="str">
        <f>IF(AND(A429&lt;&gt;"",ISNUMBER(A429)),VLOOKUP(A429,Studies!A:BR,4,FALSE),"")</f>
        <v>Phase I (Control (Perpetrator Placebo))</v>
      </c>
      <c r="E429" s="255" t="str">
        <f>IF(AND(A429&lt;&gt;"",ISNUMBER(A429)),VLOOKUP(A429,Studies!A:BR,5,FALSE),"")</f>
        <v>Midazolam</v>
      </c>
      <c r="F429" s="256"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54" t="str">
        <f>IF(AND(A430&lt;&gt;"",ISNUMBER(A430)),VLOOKUP(A430,Studies!A:BR,2,FALSE),"")</f>
        <v>Backman 1998</v>
      </c>
      <c r="C430" s="255" t="str">
        <f>IF(AND(A430&lt;&gt;"",ISNUMBER(A430)),VLOOKUP(A430,Studies!A:BR,3,FALSE),"")</f>
        <v>https://www.ncbi.nlm.nih.gov/pubmed/9591931</v>
      </c>
      <c r="D430" s="255" t="str">
        <f>IF(AND(A430&lt;&gt;"",ISNUMBER(A430)),VLOOKUP(A430,Studies!A:BR,4,FALSE),"")</f>
        <v>Phase I (Control (Perpetrator Placebo))</v>
      </c>
      <c r="E430" s="255" t="str">
        <f>IF(AND(A430&lt;&gt;"",ISNUMBER(A430)),VLOOKUP(A430,Studies!A:BR,5,FALSE),"")</f>
        <v>Midazolam</v>
      </c>
      <c r="F430" s="256"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54" t="str">
        <f>IF(AND(A431&lt;&gt;"",ISNUMBER(A431)),VLOOKUP(A431,Studies!A:BR,2,FALSE),"")</f>
        <v>Backman 1998</v>
      </c>
      <c r="C431" s="255" t="str">
        <f>IF(AND(A431&lt;&gt;"",ISNUMBER(A431)),VLOOKUP(A431,Studies!A:BR,3,FALSE),"")</f>
        <v>https://www.ncbi.nlm.nih.gov/pubmed/9591931</v>
      </c>
      <c r="D431" s="255" t="str">
        <f>IF(AND(A431&lt;&gt;"",ISNUMBER(A431)),VLOOKUP(A431,Studies!A:BR,4,FALSE),"")</f>
        <v>Phase I (Control (Perpetrator Placebo))</v>
      </c>
      <c r="E431" s="255" t="str">
        <f>IF(AND(A431&lt;&gt;"",ISNUMBER(A431)),VLOOKUP(A431,Studies!A:BR,5,FALSE),"")</f>
        <v>Midazolam</v>
      </c>
      <c r="F431" s="256"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54" t="str">
        <f>IF(AND(A432&lt;&gt;"",ISNUMBER(A432)),VLOOKUP(A432,Studies!A:BR,2,FALSE),"")</f>
        <v>Backman 1998</v>
      </c>
      <c r="C432" s="255" t="str">
        <f>IF(AND(A432&lt;&gt;"",ISNUMBER(A432)),VLOOKUP(A432,Studies!A:BR,3,FALSE),"")</f>
        <v>https://www.ncbi.nlm.nih.gov/pubmed/9591931</v>
      </c>
      <c r="D432" s="255" t="str">
        <f>IF(AND(A432&lt;&gt;"",ISNUMBER(A432)),VLOOKUP(A432,Studies!A:BR,4,FALSE),"")</f>
        <v>Phase IV (during Perpetrator (Rifampicin))</v>
      </c>
      <c r="E432" s="255" t="str">
        <f>IF(AND(A432&lt;&gt;"",ISNUMBER(A432)),VLOOKUP(A432,Studies!A:BR,5,FALSE),"")</f>
        <v>Midazolam</v>
      </c>
      <c r="F432" s="256"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54" t="str">
        <f>IF(AND(A433&lt;&gt;"",ISNUMBER(A433)),VLOOKUP(A433,Studies!A:BR,2,FALSE),"")</f>
        <v>Backman 1998</v>
      </c>
      <c r="C433" s="255" t="str">
        <f>IF(AND(A433&lt;&gt;"",ISNUMBER(A433)),VLOOKUP(A433,Studies!A:BR,3,FALSE),"")</f>
        <v>https://www.ncbi.nlm.nih.gov/pubmed/9591931</v>
      </c>
      <c r="D433" s="255" t="str">
        <f>IF(AND(A433&lt;&gt;"",ISNUMBER(A433)),VLOOKUP(A433,Studies!A:BR,4,FALSE),"")</f>
        <v>Phase IV (during Perpetrator (Rifampicin))</v>
      </c>
      <c r="E433" s="255" t="str">
        <f>IF(AND(A433&lt;&gt;"",ISNUMBER(A433)),VLOOKUP(A433,Studies!A:BR,5,FALSE),"")</f>
        <v>Midazolam</v>
      </c>
      <c r="F433" s="256"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54" t="str">
        <f>IF(AND(A434&lt;&gt;"",ISNUMBER(A434)),VLOOKUP(A434,Studies!A:BR,2,FALSE),"")</f>
        <v>Backman 1998</v>
      </c>
      <c r="C434" s="255" t="str">
        <f>IF(AND(A434&lt;&gt;"",ISNUMBER(A434)),VLOOKUP(A434,Studies!A:BR,3,FALSE),"")</f>
        <v>https://www.ncbi.nlm.nih.gov/pubmed/9591931</v>
      </c>
      <c r="D434" s="255" t="str">
        <f>IF(AND(A434&lt;&gt;"",ISNUMBER(A434)),VLOOKUP(A434,Studies!A:BR,4,FALSE),"")</f>
        <v>Phase IV (during Perpetrator (Rifampicin))</v>
      </c>
      <c r="E434" s="255" t="str">
        <f>IF(AND(A434&lt;&gt;"",ISNUMBER(A434)),VLOOKUP(A434,Studies!A:BR,5,FALSE),"")</f>
        <v>Midazolam</v>
      </c>
      <c r="F434" s="256"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54" t="str">
        <f>IF(AND(A435&lt;&gt;"",ISNUMBER(A435)),VLOOKUP(A435,Studies!A:BR,2,FALSE),"")</f>
        <v>Backman 1998</v>
      </c>
      <c r="C435" s="255" t="str">
        <f>IF(AND(A435&lt;&gt;"",ISNUMBER(A435)),VLOOKUP(A435,Studies!A:BR,3,FALSE),"")</f>
        <v>https://www.ncbi.nlm.nih.gov/pubmed/9591931</v>
      </c>
      <c r="D435" s="255" t="str">
        <f>IF(AND(A435&lt;&gt;"",ISNUMBER(A435)),VLOOKUP(A435,Studies!A:BR,4,FALSE),"")</f>
        <v>Phase IV (during Perpetrator (Rifampicin))</v>
      </c>
      <c r="E435" s="255" t="str">
        <f>IF(AND(A435&lt;&gt;"",ISNUMBER(A435)),VLOOKUP(A435,Studies!A:BR,5,FALSE),"")</f>
        <v>Midazolam</v>
      </c>
      <c r="F435" s="256"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54" t="str">
        <f>IF(AND(A436&lt;&gt;"",ISNUMBER(A436)),VLOOKUP(A436,Studies!A:BR,2,FALSE),"")</f>
        <v>Backman 1998</v>
      </c>
      <c r="C436" s="255" t="str">
        <f>IF(AND(A436&lt;&gt;"",ISNUMBER(A436)),VLOOKUP(A436,Studies!A:BR,3,FALSE),"")</f>
        <v>https://www.ncbi.nlm.nih.gov/pubmed/9591931</v>
      </c>
      <c r="D436" s="255" t="str">
        <f>IF(AND(A436&lt;&gt;"",ISNUMBER(A436)),VLOOKUP(A436,Studies!A:BR,4,FALSE),"")</f>
        <v>Phase IV (during Perpetrator (Rifampicin))</v>
      </c>
      <c r="E436" s="255" t="str">
        <f>IF(AND(A436&lt;&gt;"",ISNUMBER(A436)),VLOOKUP(A436,Studies!A:BR,5,FALSE),"")</f>
        <v>Midazolam</v>
      </c>
      <c r="F436" s="256"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54" t="str">
        <f>IF(AND(A437&lt;&gt;"",ISNUMBER(A437)),VLOOKUP(A437,Studies!A:BR,2,FALSE),"")</f>
        <v>Backman 1998</v>
      </c>
      <c r="C437" s="255" t="str">
        <f>IF(AND(A437&lt;&gt;"",ISNUMBER(A437)),VLOOKUP(A437,Studies!A:BR,3,FALSE),"")</f>
        <v>https://www.ncbi.nlm.nih.gov/pubmed/9591931</v>
      </c>
      <c r="D437" s="255" t="str">
        <f>IF(AND(A437&lt;&gt;"",ISNUMBER(A437)),VLOOKUP(A437,Studies!A:BR,4,FALSE),"")</f>
        <v>Phase V (4 days after Perpetrator (Rifampicin))</v>
      </c>
      <c r="E437" s="255" t="str">
        <f>IF(AND(A437&lt;&gt;"",ISNUMBER(A437)),VLOOKUP(A437,Studies!A:BR,5,FALSE),"")</f>
        <v>Midazolam</v>
      </c>
      <c r="F437" s="256"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54" t="str">
        <f>IF(AND(A438&lt;&gt;"",ISNUMBER(A438)),VLOOKUP(A438,Studies!A:BR,2,FALSE),"")</f>
        <v>Backman 1998</v>
      </c>
      <c r="C438" s="255" t="str">
        <f>IF(AND(A438&lt;&gt;"",ISNUMBER(A438)),VLOOKUP(A438,Studies!A:BR,3,FALSE),"")</f>
        <v>https://www.ncbi.nlm.nih.gov/pubmed/9591931</v>
      </c>
      <c r="D438" s="255" t="str">
        <f>IF(AND(A438&lt;&gt;"",ISNUMBER(A438)),VLOOKUP(A438,Studies!A:BR,4,FALSE),"")</f>
        <v>Phase V (4 days after Perpetrator (Rifampicin))</v>
      </c>
      <c r="E438" s="255" t="str">
        <f>IF(AND(A438&lt;&gt;"",ISNUMBER(A438)),VLOOKUP(A438,Studies!A:BR,5,FALSE),"")</f>
        <v>Midazolam</v>
      </c>
      <c r="F438" s="256"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54" t="str">
        <f>IF(AND(A439&lt;&gt;"",ISNUMBER(A439)),VLOOKUP(A439,Studies!A:BR,2,FALSE),"")</f>
        <v>Backman 1998</v>
      </c>
      <c r="C439" s="255" t="str">
        <f>IF(AND(A439&lt;&gt;"",ISNUMBER(A439)),VLOOKUP(A439,Studies!A:BR,3,FALSE),"")</f>
        <v>https://www.ncbi.nlm.nih.gov/pubmed/9591931</v>
      </c>
      <c r="D439" s="255" t="str">
        <f>IF(AND(A439&lt;&gt;"",ISNUMBER(A439)),VLOOKUP(A439,Studies!A:BR,4,FALSE),"")</f>
        <v>Phase V (4 days after Perpetrator (Rifampicin))</v>
      </c>
      <c r="E439" s="255" t="str">
        <f>IF(AND(A439&lt;&gt;"",ISNUMBER(A439)),VLOOKUP(A439,Studies!A:BR,5,FALSE),"")</f>
        <v>Midazolam</v>
      </c>
      <c r="F439" s="256"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54" t="str">
        <f>IF(AND(A440&lt;&gt;"",ISNUMBER(A440)),VLOOKUP(A440,Studies!A:BR,2,FALSE),"")</f>
        <v>Backman 1998</v>
      </c>
      <c r="C440" s="255" t="str">
        <f>IF(AND(A440&lt;&gt;"",ISNUMBER(A440)),VLOOKUP(A440,Studies!A:BR,3,FALSE),"")</f>
        <v>https://www.ncbi.nlm.nih.gov/pubmed/9591931</v>
      </c>
      <c r="D440" s="255" t="str">
        <f>IF(AND(A440&lt;&gt;"",ISNUMBER(A440)),VLOOKUP(A440,Studies!A:BR,4,FALSE),"")</f>
        <v>Phase V (4 days after Perpetrator (Rifampicin))</v>
      </c>
      <c r="E440" s="255" t="str">
        <f>IF(AND(A440&lt;&gt;"",ISNUMBER(A440)),VLOOKUP(A440,Studies!A:BR,5,FALSE),"")</f>
        <v>Midazolam</v>
      </c>
      <c r="F440" s="256"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54" t="str">
        <f>IF(AND(A441&lt;&gt;"",ISNUMBER(A441)),VLOOKUP(A441,Studies!A:BR,2,FALSE),"")</f>
        <v>Backman 1998</v>
      </c>
      <c r="C441" s="255" t="str">
        <f>IF(AND(A441&lt;&gt;"",ISNUMBER(A441)),VLOOKUP(A441,Studies!A:BR,3,FALSE),"")</f>
        <v>https://www.ncbi.nlm.nih.gov/pubmed/9591931</v>
      </c>
      <c r="D441" s="255" t="str">
        <f>IF(AND(A441&lt;&gt;"",ISNUMBER(A441)),VLOOKUP(A441,Studies!A:BR,4,FALSE),"")</f>
        <v>Phase V (4 days after Perpetrator (Rifampicin))</v>
      </c>
      <c r="E441" s="255" t="str">
        <f>IF(AND(A441&lt;&gt;"",ISNUMBER(A441)),VLOOKUP(A441,Studies!A:BR,5,FALSE),"")</f>
        <v>Midazolam</v>
      </c>
      <c r="F441" s="256"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54" t="str">
        <f>IF(AND(A442&lt;&gt;"",ISNUMBER(A442)),VLOOKUP(A442,Studies!A:BR,2,FALSE),"")</f>
        <v>Backman 1998</v>
      </c>
      <c r="C442" s="255" t="str">
        <f>IF(AND(A442&lt;&gt;"",ISNUMBER(A442)),VLOOKUP(A442,Studies!A:BR,3,FALSE),"")</f>
        <v>https://www.ncbi.nlm.nih.gov/pubmed/9591931</v>
      </c>
      <c r="D442" s="255" t="str">
        <f>IF(AND(A442&lt;&gt;"",ISNUMBER(A442)),VLOOKUP(A442,Studies!A:BR,4,FALSE),"")</f>
        <v>Phase V (4 days after Perpetrator (Rifampicin))</v>
      </c>
      <c r="E442" s="255" t="str">
        <f>IF(AND(A442&lt;&gt;"",ISNUMBER(A442)),VLOOKUP(A442,Studies!A:BR,5,FALSE),"")</f>
        <v>Midazolam</v>
      </c>
      <c r="F442" s="256"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54" t="str">
        <f>IF(AND(A443&lt;&gt;"",ISNUMBER(A443)),VLOOKUP(A443,Studies!A:BR,2,FALSE),"")</f>
        <v>Backman 1998</v>
      </c>
      <c r="C443" s="255" t="str">
        <f>IF(AND(A443&lt;&gt;"",ISNUMBER(A443)),VLOOKUP(A443,Studies!A:BR,3,FALSE),"")</f>
        <v>https://www.ncbi.nlm.nih.gov/pubmed/9591931</v>
      </c>
      <c r="D443" s="255" t="str">
        <f>IF(AND(A443&lt;&gt;"",ISNUMBER(A443)),VLOOKUP(A443,Studies!A:BR,4,FALSE),"")</f>
        <v>Phase V (4 days after Perpetrator (Rifampicin))</v>
      </c>
      <c r="E443" s="255" t="str">
        <f>IF(AND(A443&lt;&gt;"",ISNUMBER(A443)),VLOOKUP(A443,Studies!A:BR,5,FALSE),"")</f>
        <v>Midazolam</v>
      </c>
      <c r="F443" s="256"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54" t="str">
        <f>IF(AND(A444&lt;&gt;"",ISNUMBER(A444)),VLOOKUP(A444,Studies!A:BR,2,FALSE),"")</f>
        <v>Backman 1998</v>
      </c>
      <c r="C444" s="255" t="str">
        <f>IF(AND(A444&lt;&gt;"",ISNUMBER(A444)),VLOOKUP(A444,Studies!A:BR,3,FALSE),"")</f>
        <v>https://www.ncbi.nlm.nih.gov/pubmed/9591931</v>
      </c>
      <c r="D444" s="255" t="str">
        <f>IF(AND(A444&lt;&gt;"",ISNUMBER(A444)),VLOOKUP(A444,Studies!A:BR,4,FALSE),"")</f>
        <v>Phase V (4 days after Perpetrator (Rifampicin))</v>
      </c>
      <c r="E444" s="255" t="str">
        <f>IF(AND(A444&lt;&gt;"",ISNUMBER(A444)),VLOOKUP(A444,Studies!A:BR,5,FALSE),"")</f>
        <v>Midazolam</v>
      </c>
      <c r="F444" s="256"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54" t="str">
        <f>IF(AND(A445&lt;&gt;"",ISNUMBER(A445)),VLOOKUP(A445,Studies!A:BR,2,FALSE),"")</f>
        <v>Backman 1998</v>
      </c>
      <c r="C445" s="255" t="str">
        <f>IF(AND(A445&lt;&gt;"",ISNUMBER(A445)),VLOOKUP(A445,Studies!A:BR,3,FALSE),"")</f>
        <v>https://www.ncbi.nlm.nih.gov/pubmed/9591931</v>
      </c>
      <c r="D445" s="255" t="str">
        <f>IF(AND(A445&lt;&gt;"",ISNUMBER(A445)),VLOOKUP(A445,Studies!A:BR,4,FALSE),"")</f>
        <v>Phase II (during Perpetrator (Itraconazole))</v>
      </c>
      <c r="E445" s="255" t="str">
        <f>IF(AND(A445&lt;&gt;"",ISNUMBER(A445)),VLOOKUP(A445,Studies!A:BR,5,FALSE),"")</f>
        <v>Midazolam</v>
      </c>
      <c r="F445" s="256"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54" t="str">
        <f>IF(AND(A446&lt;&gt;"",ISNUMBER(A446)),VLOOKUP(A446,Studies!A:BR,2,FALSE),"")</f>
        <v>Backman 1998</v>
      </c>
      <c r="C446" s="255" t="str">
        <f>IF(AND(A446&lt;&gt;"",ISNUMBER(A446)),VLOOKUP(A446,Studies!A:BR,3,FALSE),"")</f>
        <v>https://www.ncbi.nlm.nih.gov/pubmed/9591931</v>
      </c>
      <c r="D446" s="255" t="str">
        <f>IF(AND(A446&lt;&gt;"",ISNUMBER(A446)),VLOOKUP(A446,Studies!A:BR,4,FALSE),"")</f>
        <v>Phase II (during Perpetrator (Itraconazole))</v>
      </c>
      <c r="E446" s="255" t="str">
        <f>IF(AND(A446&lt;&gt;"",ISNUMBER(A446)),VLOOKUP(A446,Studies!A:BR,5,FALSE),"")</f>
        <v>Midazolam</v>
      </c>
      <c r="F446" s="256"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54" t="str">
        <f>IF(AND(A447&lt;&gt;"",ISNUMBER(A447)),VLOOKUP(A447,Studies!A:BR,2,FALSE),"")</f>
        <v>Backman 1998</v>
      </c>
      <c r="C447" s="255" t="str">
        <f>IF(AND(A447&lt;&gt;"",ISNUMBER(A447)),VLOOKUP(A447,Studies!A:BR,3,FALSE),"")</f>
        <v>https://www.ncbi.nlm.nih.gov/pubmed/9591931</v>
      </c>
      <c r="D447" s="255" t="str">
        <f>IF(AND(A447&lt;&gt;"",ISNUMBER(A447)),VLOOKUP(A447,Studies!A:BR,4,FALSE),"")</f>
        <v>Phase II (during Perpetrator (Itraconazole))</v>
      </c>
      <c r="E447" s="255" t="str">
        <f>IF(AND(A447&lt;&gt;"",ISNUMBER(A447)),VLOOKUP(A447,Studies!A:BR,5,FALSE),"")</f>
        <v>Midazolam</v>
      </c>
      <c r="F447" s="256"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54" t="str">
        <f>IF(AND(A448&lt;&gt;"",ISNUMBER(A448)),VLOOKUP(A448,Studies!A:BR,2,FALSE),"")</f>
        <v>Backman 1998</v>
      </c>
      <c r="C448" s="255" t="str">
        <f>IF(AND(A448&lt;&gt;"",ISNUMBER(A448)),VLOOKUP(A448,Studies!A:BR,3,FALSE),"")</f>
        <v>https://www.ncbi.nlm.nih.gov/pubmed/9591931</v>
      </c>
      <c r="D448" s="255" t="str">
        <f>IF(AND(A448&lt;&gt;"",ISNUMBER(A448)),VLOOKUP(A448,Studies!A:BR,4,FALSE),"")</f>
        <v>Phase II (during Perpetrator (Itraconazole))</v>
      </c>
      <c r="E448" s="255" t="str">
        <f>IF(AND(A448&lt;&gt;"",ISNUMBER(A448)),VLOOKUP(A448,Studies!A:BR,5,FALSE),"")</f>
        <v>Midazolam</v>
      </c>
      <c r="F448" s="256"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54" t="str">
        <f>IF(AND(A449&lt;&gt;"",ISNUMBER(A449)),VLOOKUP(A449,Studies!A:BR,2,FALSE),"")</f>
        <v>Backman 1998</v>
      </c>
      <c r="C449" s="255" t="str">
        <f>IF(AND(A449&lt;&gt;"",ISNUMBER(A449)),VLOOKUP(A449,Studies!A:BR,3,FALSE),"")</f>
        <v>https://www.ncbi.nlm.nih.gov/pubmed/9591931</v>
      </c>
      <c r="D449" s="255" t="str">
        <f>IF(AND(A449&lt;&gt;"",ISNUMBER(A449)),VLOOKUP(A449,Studies!A:BR,4,FALSE),"")</f>
        <v>Phase II (during Perpetrator (Itraconazole))</v>
      </c>
      <c r="E449" s="255" t="str">
        <f>IF(AND(A449&lt;&gt;"",ISNUMBER(A449)),VLOOKUP(A449,Studies!A:BR,5,FALSE),"")</f>
        <v>Midazolam</v>
      </c>
      <c r="F449" s="256"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54" t="str">
        <f>IF(AND(A450&lt;&gt;"",ISNUMBER(A450)),VLOOKUP(A450,Studies!A:BR,2,FALSE),"")</f>
        <v>Backman 1998</v>
      </c>
      <c r="C450" s="255" t="str">
        <f>IF(AND(A450&lt;&gt;"",ISNUMBER(A450)),VLOOKUP(A450,Studies!A:BR,3,FALSE),"")</f>
        <v>https://www.ncbi.nlm.nih.gov/pubmed/9591931</v>
      </c>
      <c r="D450" s="255" t="str">
        <f>IF(AND(A450&lt;&gt;"",ISNUMBER(A450)),VLOOKUP(A450,Studies!A:BR,4,FALSE),"")</f>
        <v>Phase II (during Perpetrator (Itraconazole))</v>
      </c>
      <c r="E450" s="255" t="str">
        <f>IF(AND(A450&lt;&gt;"",ISNUMBER(A450)),VLOOKUP(A450,Studies!A:BR,5,FALSE),"")</f>
        <v>Midazolam</v>
      </c>
      <c r="F450" s="256"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54" t="str">
        <f>IF(AND(A451&lt;&gt;"",ISNUMBER(A451)),VLOOKUP(A451,Studies!A:BR,2,FALSE),"")</f>
        <v>Backman 1998</v>
      </c>
      <c r="C451" s="255" t="str">
        <f>IF(AND(A451&lt;&gt;"",ISNUMBER(A451)),VLOOKUP(A451,Studies!A:BR,3,FALSE),"")</f>
        <v>https://www.ncbi.nlm.nih.gov/pubmed/9591931</v>
      </c>
      <c r="D451" s="255" t="str">
        <f>IF(AND(A451&lt;&gt;"",ISNUMBER(A451)),VLOOKUP(A451,Studies!A:BR,4,FALSE),"")</f>
        <v>Phase II (during Perpetrator (Itraconazole))</v>
      </c>
      <c r="E451" s="255" t="str">
        <f>IF(AND(A451&lt;&gt;"",ISNUMBER(A451)),VLOOKUP(A451,Studies!A:BR,5,FALSE),"")</f>
        <v>Midazolam</v>
      </c>
      <c r="F451" s="256"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54" t="str">
        <f>IF(AND(A452&lt;&gt;"",ISNUMBER(A452)),VLOOKUP(A452,Studies!A:BR,2,FALSE),"")</f>
        <v>Backman 1998</v>
      </c>
      <c r="C452" s="255" t="str">
        <f>IF(AND(A452&lt;&gt;"",ISNUMBER(A452)),VLOOKUP(A452,Studies!A:BR,3,FALSE),"")</f>
        <v>https://www.ncbi.nlm.nih.gov/pubmed/9591931</v>
      </c>
      <c r="D452" s="255" t="str">
        <f>IF(AND(A452&lt;&gt;"",ISNUMBER(A452)),VLOOKUP(A452,Studies!A:BR,4,FALSE),"")</f>
        <v>Phase II (during Perpetrator (Itraconazole))</v>
      </c>
      <c r="E452" s="255" t="str">
        <f>IF(AND(A452&lt;&gt;"",ISNUMBER(A452)),VLOOKUP(A452,Studies!A:BR,5,FALSE),"")</f>
        <v>Midazolam</v>
      </c>
      <c r="F452" s="256"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54" t="str">
        <f>IF(AND(A453&lt;&gt;"",ISNUMBER(A453)),VLOOKUP(A453,Studies!A:BR,2,FALSE),"")</f>
        <v>Backman 1998</v>
      </c>
      <c r="C453" s="255" t="str">
        <f>IF(AND(A453&lt;&gt;"",ISNUMBER(A453)),VLOOKUP(A453,Studies!A:BR,3,FALSE),"")</f>
        <v>https://www.ncbi.nlm.nih.gov/pubmed/9591931</v>
      </c>
      <c r="D453" s="255" t="str">
        <f>IF(AND(A453&lt;&gt;"",ISNUMBER(A453)),VLOOKUP(A453,Studies!A:BR,4,FALSE),"")</f>
        <v>Phase II (during Perpetrator (Itraconazole))</v>
      </c>
      <c r="E453" s="255" t="str">
        <f>IF(AND(A453&lt;&gt;"",ISNUMBER(A453)),VLOOKUP(A453,Studies!A:BR,5,FALSE),"")</f>
        <v>Midazolam</v>
      </c>
      <c r="F453" s="256"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54" t="str">
        <f>IF(AND(A454&lt;&gt;"",ISNUMBER(A454)),VLOOKUP(A454,Studies!A:BR,2,FALSE),"")</f>
        <v>Backman 1998</v>
      </c>
      <c r="C454" s="255" t="str">
        <f>IF(AND(A454&lt;&gt;"",ISNUMBER(A454)),VLOOKUP(A454,Studies!A:BR,3,FALSE),"")</f>
        <v>https://www.ncbi.nlm.nih.gov/pubmed/9591931</v>
      </c>
      <c r="D454" s="255" t="str">
        <f>IF(AND(A454&lt;&gt;"",ISNUMBER(A454)),VLOOKUP(A454,Studies!A:BR,4,FALSE),"")</f>
        <v>Phase II (during Perpetrator (Itraconazole))</v>
      </c>
      <c r="E454" s="255" t="str">
        <f>IF(AND(A454&lt;&gt;"",ISNUMBER(A454)),VLOOKUP(A454,Studies!A:BR,5,FALSE),"")</f>
        <v>Midazolam</v>
      </c>
      <c r="F454" s="256"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54" t="str">
        <f>IF(AND(A455&lt;&gt;"",ISNUMBER(A455)),VLOOKUP(A455,Studies!A:BR,2,FALSE),"")</f>
        <v>Backman 1998</v>
      </c>
      <c r="C455" s="255" t="str">
        <f>IF(AND(A455&lt;&gt;"",ISNUMBER(A455)),VLOOKUP(A455,Studies!A:BR,3,FALSE),"")</f>
        <v>https://www.ncbi.nlm.nih.gov/pubmed/9591931</v>
      </c>
      <c r="D455" s="255" t="str">
        <f>IF(AND(A455&lt;&gt;"",ISNUMBER(A455)),VLOOKUP(A455,Studies!A:BR,4,FALSE),"")</f>
        <v>Phase II (during Perpetrator (Itraconazole))</v>
      </c>
      <c r="E455" s="255" t="str">
        <f>IF(AND(A455&lt;&gt;"",ISNUMBER(A455)),VLOOKUP(A455,Studies!A:BR,5,FALSE),"")</f>
        <v>Midazolam</v>
      </c>
      <c r="F455" s="256"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54" t="str">
        <f>IF(AND(A456&lt;&gt;"",ISNUMBER(A456)),VLOOKUP(A456,Studies!A:BR,2,FALSE),"")</f>
        <v>Backman 1998</v>
      </c>
      <c r="C456" s="255" t="str">
        <f>IF(AND(A456&lt;&gt;"",ISNUMBER(A456)),VLOOKUP(A456,Studies!A:BR,3,FALSE),"")</f>
        <v>https://www.ncbi.nlm.nih.gov/pubmed/9591931</v>
      </c>
      <c r="D456" s="255" t="str">
        <f>IF(AND(A456&lt;&gt;"",ISNUMBER(A456)),VLOOKUP(A456,Studies!A:BR,4,FALSE),"")</f>
        <v>Phase II (during Perpetrator (Itraconazole))</v>
      </c>
      <c r="E456" s="255" t="str">
        <f>IF(AND(A456&lt;&gt;"",ISNUMBER(A456)),VLOOKUP(A456,Studies!A:BR,5,FALSE),"")</f>
        <v>Midazolam</v>
      </c>
      <c r="F456" s="256"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54" t="str">
        <f>IF(AND(A457&lt;&gt;"",ISNUMBER(A457)),VLOOKUP(A457,Studies!A:BR,2,FALSE),"")</f>
        <v>Backman 1998</v>
      </c>
      <c r="C457" s="255" t="str">
        <f>IF(AND(A457&lt;&gt;"",ISNUMBER(A457)),VLOOKUP(A457,Studies!A:BR,3,FALSE),"")</f>
        <v>https://www.ncbi.nlm.nih.gov/pubmed/9591931</v>
      </c>
      <c r="D457" s="255" t="str">
        <f>IF(AND(A457&lt;&gt;"",ISNUMBER(A457)),VLOOKUP(A457,Studies!A:BR,4,FALSE),"")</f>
        <v>Phase III (4 days after Perpetrator (Itraconazole))</v>
      </c>
      <c r="E457" s="255" t="str">
        <f>IF(AND(A457&lt;&gt;"",ISNUMBER(A457)),VLOOKUP(A457,Studies!A:BR,5,FALSE),"")</f>
        <v>Midazolam</v>
      </c>
      <c r="F457" s="256"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54" t="str">
        <f>IF(AND(A458&lt;&gt;"",ISNUMBER(A458)),VLOOKUP(A458,Studies!A:BR,2,FALSE),"")</f>
        <v>Backman 1998</v>
      </c>
      <c r="C458" s="255" t="str">
        <f>IF(AND(A458&lt;&gt;"",ISNUMBER(A458)),VLOOKUP(A458,Studies!A:BR,3,FALSE),"")</f>
        <v>https://www.ncbi.nlm.nih.gov/pubmed/9591931</v>
      </c>
      <c r="D458" s="255" t="str">
        <f>IF(AND(A458&lt;&gt;"",ISNUMBER(A458)),VLOOKUP(A458,Studies!A:BR,4,FALSE),"")</f>
        <v>Phase III (4 days after Perpetrator (Itraconazole))</v>
      </c>
      <c r="E458" s="255" t="str">
        <f>IF(AND(A458&lt;&gt;"",ISNUMBER(A458)),VLOOKUP(A458,Studies!A:BR,5,FALSE),"")</f>
        <v>Midazolam</v>
      </c>
      <c r="F458" s="256"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54" t="str">
        <f>IF(AND(A459&lt;&gt;"",ISNUMBER(A459)),VLOOKUP(A459,Studies!A:BR,2,FALSE),"")</f>
        <v>Backman 1998</v>
      </c>
      <c r="C459" s="255" t="str">
        <f>IF(AND(A459&lt;&gt;"",ISNUMBER(A459)),VLOOKUP(A459,Studies!A:BR,3,FALSE),"")</f>
        <v>https://www.ncbi.nlm.nih.gov/pubmed/9591931</v>
      </c>
      <c r="D459" s="255" t="str">
        <f>IF(AND(A459&lt;&gt;"",ISNUMBER(A459)),VLOOKUP(A459,Studies!A:BR,4,FALSE),"")</f>
        <v>Phase III (4 days after Perpetrator (Itraconazole))</v>
      </c>
      <c r="E459" s="255" t="str">
        <f>IF(AND(A459&lt;&gt;"",ISNUMBER(A459)),VLOOKUP(A459,Studies!A:BR,5,FALSE),"")</f>
        <v>Midazolam</v>
      </c>
      <c r="F459" s="256"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54" t="str">
        <f>IF(AND(A460&lt;&gt;"",ISNUMBER(A460)),VLOOKUP(A460,Studies!A:BR,2,FALSE),"")</f>
        <v>Backman 1998</v>
      </c>
      <c r="C460" s="255" t="str">
        <f>IF(AND(A460&lt;&gt;"",ISNUMBER(A460)),VLOOKUP(A460,Studies!A:BR,3,FALSE),"")</f>
        <v>https://www.ncbi.nlm.nih.gov/pubmed/9591931</v>
      </c>
      <c r="D460" s="255" t="str">
        <f>IF(AND(A460&lt;&gt;"",ISNUMBER(A460)),VLOOKUP(A460,Studies!A:BR,4,FALSE),"")</f>
        <v>Phase III (4 days after Perpetrator (Itraconazole))</v>
      </c>
      <c r="E460" s="255" t="str">
        <f>IF(AND(A460&lt;&gt;"",ISNUMBER(A460)),VLOOKUP(A460,Studies!A:BR,5,FALSE),"")</f>
        <v>Midazolam</v>
      </c>
      <c r="F460" s="256"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54" t="str">
        <f>IF(AND(A461&lt;&gt;"",ISNUMBER(A461)),VLOOKUP(A461,Studies!A:BR,2,FALSE),"")</f>
        <v>Backman 1998</v>
      </c>
      <c r="C461" s="255" t="str">
        <f>IF(AND(A461&lt;&gt;"",ISNUMBER(A461)),VLOOKUP(A461,Studies!A:BR,3,FALSE),"")</f>
        <v>https://www.ncbi.nlm.nih.gov/pubmed/9591931</v>
      </c>
      <c r="D461" s="255" t="str">
        <f>IF(AND(A461&lt;&gt;"",ISNUMBER(A461)),VLOOKUP(A461,Studies!A:BR,4,FALSE),"")</f>
        <v>Phase III (4 days after Perpetrator (Itraconazole))</v>
      </c>
      <c r="E461" s="255" t="str">
        <f>IF(AND(A461&lt;&gt;"",ISNUMBER(A461)),VLOOKUP(A461,Studies!A:BR,5,FALSE),"")</f>
        <v>Midazolam</v>
      </c>
      <c r="F461" s="256"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54" t="str">
        <f>IF(AND(A462&lt;&gt;"",ISNUMBER(A462)),VLOOKUP(A462,Studies!A:BR,2,FALSE),"")</f>
        <v>Backman 1998</v>
      </c>
      <c r="C462" s="255" t="str">
        <f>IF(AND(A462&lt;&gt;"",ISNUMBER(A462)),VLOOKUP(A462,Studies!A:BR,3,FALSE),"")</f>
        <v>https://www.ncbi.nlm.nih.gov/pubmed/9591931</v>
      </c>
      <c r="D462" s="255" t="str">
        <f>IF(AND(A462&lt;&gt;"",ISNUMBER(A462)),VLOOKUP(A462,Studies!A:BR,4,FALSE),"")</f>
        <v>Phase III (4 days after Perpetrator (Itraconazole))</v>
      </c>
      <c r="E462" s="255" t="str">
        <f>IF(AND(A462&lt;&gt;"",ISNUMBER(A462)),VLOOKUP(A462,Studies!A:BR,5,FALSE),"")</f>
        <v>Midazolam</v>
      </c>
      <c r="F462" s="256"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54" t="str">
        <f>IF(AND(A463&lt;&gt;"",ISNUMBER(A463)),VLOOKUP(A463,Studies!A:BR,2,FALSE),"")</f>
        <v>Backman 1998</v>
      </c>
      <c r="C463" s="255" t="str">
        <f>IF(AND(A463&lt;&gt;"",ISNUMBER(A463)),VLOOKUP(A463,Studies!A:BR,3,FALSE),"")</f>
        <v>https://www.ncbi.nlm.nih.gov/pubmed/9591931</v>
      </c>
      <c r="D463" s="255" t="str">
        <f>IF(AND(A463&lt;&gt;"",ISNUMBER(A463)),VLOOKUP(A463,Studies!A:BR,4,FALSE),"")</f>
        <v>Phase III (4 days after Perpetrator (Itraconazole))</v>
      </c>
      <c r="E463" s="255" t="str">
        <f>IF(AND(A463&lt;&gt;"",ISNUMBER(A463)),VLOOKUP(A463,Studies!A:BR,5,FALSE),"")</f>
        <v>Midazolam</v>
      </c>
      <c r="F463" s="256"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54" t="str">
        <f>IF(AND(A464&lt;&gt;"",ISNUMBER(A464)),VLOOKUP(A464,Studies!A:BR,2,FALSE),"")</f>
        <v>Backman 1998</v>
      </c>
      <c r="C464" s="255" t="str">
        <f>IF(AND(A464&lt;&gt;"",ISNUMBER(A464)),VLOOKUP(A464,Studies!A:BR,3,FALSE),"")</f>
        <v>https://www.ncbi.nlm.nih.gov/pubmed/9591931</v>
      </c>
      <c r="D464" s="255" t="str">
        <f>IF(AND(A464&lt;&gt;"",ISNUMBER(A464)),VLOOKUP(A464,Studies!A:BR,4,FALSE),"")</f>
        <v>Phase III (4 days after Perpetrator (Itraconazole))</v>
      </c>
      <c r="E464" s="255" t="str">
        <f>IF(AND(A464&lt;&gt;"",ISNUMBER(A464)),VLOOKUP(A464,Studies!A:BR,5,FALSE),"")</f>
        <v>Midazolam</v>
      </c>
      <c r="F464" s="256"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54" t="str">
        <f>IF(AND(A465&lt;&gt;"",ISNUMBER(A465)),VLOOKUP(A465,Studies!A:BR,2,FALSE),"")</f>
        <v>Backman 1998</v>
      </c>
      <c r="C465" s="255" t="str">
        <f>IF(AND(A465&lt;&gt;"",ISNUMBER(A465)),VLOOKUP(A465,Studies!A:BR,3,FALSE),"")</f>
        <v>https://www.ncbi.nlm.nih.gov/pubmed/9591931</v>
      </c>
      <c r="D465" s="255" t="str">
        <f>IF(AND(A465&lt;&gt;"",ISNUMBER(A465)),VLOOKUP(A465,Studies!A:BR,4,FALSE),"")</f>
        <v>Phase III (4 days after Perpetrator (Itraconazole))</v>
      </c>
      <c r="E465" s="255" t="str">
        <f>IF(AND(A465&lt;&gt;"",ISNUMBER(A465)),VLOOKUP(A465,Studies!A:BR,5,FALSE),"")</f>
        <v>Midazolam</v>
      </c>
      <c r="F465" s="256"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54" t="str">
        <f>IF(AND(A466&lt;&gt;"",ISNUMBER(A466)),VLOOKUP(A466,Studies!A:BR,2,FALSE),"")</f>
        <v>Backman 1998</v>
      </c>
      <c r="C466" s="255" t="str">
        <f>IF(AND(A466&lt;&gt;"",ISNUMBER(A466)),VLOOKUP(A466,Studies!A:BR,3,FALSE),"")</f>
        <v>https://www.ncbi.nlm.nih.gov/pubmed/9591931</v>
      </c>
      <c r="D466" s="255" t="str">
        <f>IF(AND(A466&lt;&gt;"",ISNUMBER(A466)),VLOOKUP(A466,Studies!A:BR,4,FALSE),"")</f>
        <v>Phase III (4 days after Perpetrator (Itraconazole))</v>
      </c>
      <c r="E466" s="255" t="str">
        <f>IF(AND(A466&lt;&gt;"",ISNUMBER(A466)),VLOOKUP(A466,Studies!A:BR,5,FALSE),"")</f>
        <v>Midazolam</v>
      </c>
      <c r="F466" s="256"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54" t="str">
        <f>IF(AND(A467&lt;&gt;"",ISNUMBER(A467)),VLOOKUP(A467,Studies!A:BR,2,FALSE),"")</f>
        <v>Backman 1998</v>
      </c>
      <c r="C467" s="255" t="str">
        <f>IF(AND(A467&lt;&gt;"",ISNUMBER(A467)),VLOOKUP(A467,Studies!A:BR,3,FALSE),"")</f>
        <v>https://www.ncbi.nlm.nih.gov/pubmed/9591931</v>
      </c>
      <c r="D467" s="255" t="str">
        <f>IF(AND(A467&lt;&gt;"",ISNUMBER(A467)),VLOOKUP(A467,Studies!A:BR,4,FALSE),"")</f>
        <v>Phase III (4 days after Perpetrator (Itraconazole))</v>
      </c>
      <c r="E467" s="255" t="str">
        <f>IF(AND(A467&lt;&gt;"",ISNUMBER(A467)),VLOOKUP(A467,Studies!A:BR,5,FALSE),"")</f>
        <v>Midazolam</v>
      </c>
      <c r="F467" s="256"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54" t="str">
        <f>IF(AND(A468&lt;&gt;"",ISNUMBER(A468)),VLOOKUP(A468,Studies!A:BR,2,FALSE),"")</f>
        <v>Backman 1998</v>
      </c>
      <c r="C468" s="255" t="str">
        <f>IF(AND(A468&lt;&gt;"",ISNUMBER(A468)),VLOOKUP(A468,Studies!A:BR,3,FALSE),"")</f>
        <v>https://www.ncbi.nlm.nih.gov/pubmed/9591931</v>
      </c>
      <c r="D468" s="255" t="str">
        <f>IF(AND(A468&lt;&gt;"",ISNUMBER(A468)),VLOOKUP(A468,Studies!A:BR,4,FALSE),"")</f>
        <v>Phase III (4 days after Perpetrator (Itraconazole))</v>
      </c>
      <c r="E468" s="255" t="str">
        <f>IF(AND(A468&lt;&gt;"",ISNUMBER(A468)),VLOOKUP(A468,Studies!A:BR,5,FALSE),"")</f>
        <v>Midazolam</v>
      </c>
      <c r="F468" s="256"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54" t="str">
        <f>IF(AND(A469&lt;&gt;"",ISNUMBER(A469)),VLOOKUP(A469,Studies!A:BR,2,FALSE),"")</f>
        <v>Baneyx 2014</v>
      </c>
      <c r="C469" s="255" t="str">
        <f>IF(AND(A469&lt;&gt;"",ISNUMBER(A469)),VLOOKUP(A469,Studies!A:BR,3,FALSE),"")</f>
        <v>https://www.ncbi.nlm.nih.gov/pubmed/24530864</v>
      </c>
      <c r="D469" s="255" t="str">
        <f>IF(AND(A469&lt;&gt;"",ISNUMBER(A469)),VLOOKUP(A469,Studies!A:BR,4,FALSE),"")</f>
        <v>Day 4 - 600 mg po MD</v>
      </c>
      <c r="E469" s="255" t="str">
        <f>IF(AND(A469&lt;&gt;"",ISNUMBER(A469)),VLOOKUP(A469,Studies!A:BR,5,FALSE),"")</f>
        <v>Rifampicin</v>
      </c>
      <c r="F469" s="256"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54" t="str">
        <f>IF(AND(A470&lt;&gt;"",ISNUMBER(A470)),VLOOKUP(A470,Studies!A:BR,2,FALSE),"")</f>
        <v>Baneyx 2014</v>
      </c>
      <c r="C470" s="255" t="str">
        <f>IF(AND(A470&lt;&gt;"",ISNUMBER(A470)),VLOOKUP(A470,Studies!A:BR,3,FALSE),"")</f>
        <v>https://www.ncbi.nlm.nih.gov/pubmed/24530864</v>
      </c>
      <c r="D470" s="255" t="str">
        <f>IF(AND(A470&lt;&gt;"",ISNUMBER(A470)),VLOOKUP(A470,Studies!A:BR,4,FALSE),"")</f>
        <v>Day 4 - 600 mg po MD</v>
      </c>
      <c r="E470" s="255" t="str">
        <f>IF(AND(A470&lt;&gt;"",ISNUMBER(A470)),VLOOKUP(A470,Studies!A:BR,5,FALSE),"")</f>
        <v>Rifampicin</v>
      </c>
      <c r="F470" s="256"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54" t="str">
        <f>IF(AND(A471&lt;&gt;"",ISNUMBER(A471)),VLOOKUP(A471,Studies!A:BR,2,FALSE),"")</f>
        <v>Baneyx 2014</v>
      </c>
      <c r="C471" s="255" t="str">
        <f>IF(AND(A471&lt;&gt;"",ISNUMBER(A471)),VLOOKUP(A471,Studies!A:BR,3,FALSE),"")</f>
        <v>https://www.ncbi.nlm.nih.gov/pubmed/24530864</v>
      </c>
      <c r="D471" s="255" t="str">
        <f>IF(AND(A471&lt;&gt;"",ISNUMBER(A471)),VLOOKUP(A471,Studies!A:BR,4,FALSE),"")</f>
        <v>Day 4 - 600 mg po MD</v>
      </c>
      <c r="E471" s="255" t="str">
        <f>IF(AND(A471&lt;&gt;"",ISNUMBER(A471)),VLOOKUP(A471,Studies!A:BR,5,FALSE),"")</f>
        <v>Rifampicin</v>
      </c>
      <c r="F471" s="256"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54" t="str">
        <f>IF(AND(A472&lt;&gt;"",ISNUMBER(A472)),VLOOKUP(A472,Studies!A:BR,2,FALSE),"")</f>
        <v>Baneyx 2014</v>
      </c>
      <c r="C472" s="255" t="str">
        <f>IF(AND(A472&lt;&gt;"",ISNUMBER(A472)),VLOOKUP(A472,Studies!A:BR,3,FALSE),"")</f>
        <v>https://www.ncbi.nlm.nih.gov/pubmed/24530864</v>
      </c>
      <c r="D472" s="255" t="str">
        <f>IF(AND(A472&lt;&gt;"",ISNUMBER(A472)),VLOOKUP(A472,Studies!A:BR,4,FALSE),"")</f>
        <v>Day 4 - 600 mg po MD</v>
      </c>
      <c r="E472" s="255" t="str">
        <f>IF(AND(A472&lt;&gt;"",ISNUMBER(A472)),VLOOKUP(A472,Studies!A:BR,5,FALSE),"")</f>
        <v>Rifampicin</v>
      </c>
      <c r="F472" s="256"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54" t="str">
        <f>IF(AND(A473&lt;&gt;"",ISNUMBER(A473)),VLOOKUP(A473,Studies!A:BR,2,FALSE),"")</f>
        <v>Baneyx 2014</v>
      </c>
      <c r="C473" s="255" t="str">
        <f>IF(AND(A473&lt;&gt;"",ISNUMBER(A473)),VLOOKUP(A473,Studies!A:BR,3,FALSE),"")</f>
        <v>https://www.ncbi.nlm.nih.gov/pubmed/24530864</v>
      </c>
      <c r="D473" s="255" t="str">
        <f>IF(AND(A473&lt;&gt;"",ISNUMBER(A473)),VLOOKUP(A473,Studies!A:BR,4,FALSE),"")</f>
        <v>Day 4 - 600 mg po MD</v>
      </c>
      <c r="E473" s="255" t="str">
        <f>IF(AND(A473&lt;&gt;"",ISNUMBER(A473)),VLOOKUP(A473,Studies!A:BR,5,FALSE),"")</f>
        <v>Rifampicin</v>
      </c>
      <c r="F473" s="256"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54" t="str">
        <f>IF(AND(A474&lt;&gt;"",ISNUMBER(A474)),VLOOKUP(A474,Studies!A:BR,2,FALSE),"")</f>
        <v>Baneyx 2014</v>
      </c>
      <c r="C474" s="255" t="str">
        <f>IF(AND(A474&lt;&gt;"",ISNUMBER(A474)),VLOOKUP(A474,Studies!A:BR,3,FALSE),"")</f>
        <v>https://www.ncbi.nlm.nih.gov/pubmed/24530864</v>
      </c>
      <c r="D474" s="255" t="str">
        <f>IF(AND(A474&lt;&gt;"",ISNUMBER(A474)),VLOOKUP(A474,Studies!A:BR,4,FALSE),"")</f>
        <v>Day 4 - 600 mg po MD</v>
      </c>
      <c r="E474" s="255" t="str">
        <f>IF(AND(A474&lt;&gt;"",ISNUMBER(A474)),VLOOKUP(A474,Studies!A:BR,5,FALSE),"")</f>
        <v>Rifampicin</v>
      </c>
      <c r="F474" s="256"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54" t="str">
        <f>IF(AND(A475&lt;&gt;"",ISNUMBER(A475)),VLOOKUP(A475,Studies!A:BR,2,FALSE),"")</f>
        <v>Barbhaiya 1993</v>
      </c>
      <c r="C475" s="255" t="str">
        <f>IF(AND(A475&lt;&gt;"",ISNUMBER(A475)),VLOOKUP(A475,Studies!A:BR,3,FALSE),"")</f>
        <v>https://www.ncbi.nlm.nih.gov/pubmed/7911763</v>
      </c>
      <c r="D475" s="255" t="str">
        <f>IF(AND(A475&lt;&gt;"",ISNUMBER(A475)),VLOOKUP(A475,Studies!A:BR,4,FALSE),"")</f>
        <v>Day 1 Normal</v>
      </c>
      <c r="E475" s="255" t="str">
        <f>IF(AND(A475&lt;&gt;"",ISNUMBER(A475)),VLOOKUP(A475,Studies!A:BR,5,FALSE),"")</f>
        <v>Buspirone</v>
      </c>
      <c r="F475" s="256"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54" t="str">
        <f>IF(AND(A476&lt;&gt;"",ISNUMBER(A476)),VLOOKUP(A476,Studies!A:BR,2,FALSE),"")</f>
        <v>Barbhaiya 1993</v>
      </c>
      <c r="C476" s="255" t="str">
        <f>IF(AND(A476&lt;&gt;"",ISNUMBER(A476)),VLOOKUP(A476,Studies!A:BR,3,FALSE),"")</f>
        <v>https://www.ncbi.nlm.nih.gov/pubmed/7911763</v>
      </c>
      <c r="D476" s="255" t="str">
        <f>IF(AND(A476&lt;&gt;"",ISNUMBER(A476)),VLOOKUP(A476,Studies!A:BR,4,FALSE),"")</f>
        <v>Day 1 Normal</v>
      </c>
      <c r="E476" s="255" t="str">
        <f>IF(AND(A476&lt;&gt;"",ISNUMBER(A476)),VLOOKUP(A476,Studies!A:BR,5,FALSE),"")</f>
        <v>Buspirone</v>
      </c>
      <c r="F476" s="256"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54" t="str">
        <f>IF(AND(A477&lt;&gt;"",ISNUMBER(A477)),VLOOKUP(A477,Studies!A:BR,2,FALSE),"")</f>
        <v>Barbhaiya 1993</v>
      </c>
      <c r="C477" s="255" t="str">
        <f>IF(AND(A477&lt;&gt;"",ISNUMBER(A477)),VLOOKUP(A477,Studies!A:BR,3,FALSE),"")</f>
        <v>https://www.ncbi.nlm.nih.gov/pubmed/7911763</v>
      </c>
      <c r="D477" s="255" t="str">
        <f>IF(AND(A477&lt;&gt;"",ISNUMBER(A477)),VLOOKUP(A477,Studies!A:BR,4,FALSE),"")</f>
        <v>Day 1 Normal</v>
      </c>
      <c r="E477" s="255" t="str">
        <f>IF(AND(A477&lt;&gt;"",ISNUMBER(A477)),VLOOKUP(A477,Studies!A:BR,5,FALSE),"")</f>
        <v>Buspirone</v>
      </c>
      <c r="F477" s="256"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54" t="str">
        <f>IF(AND(A478&lt;&gt;"",ISNUMBER(A478)),VLOOKUP(A478,Studies!A:BR,2,FALSE),"")</f>
        <v>Barbhaiya 1993</v>
      </c>
      <c r="C478" s="255" t="str">
        <f>IF(AND(A478&lt;&gt;"",ISNUMBER(A478)),VLOOKUP(A478,Studies!A:BR,3,FALSE),"")</f>
        <v>https://www.ncbi.nlm.nih.gov/pubmed/7911763</v>
      </c>
      <c r="D478" s="255" t="str">
        <f>IF(AND(A478&lt;&gt;"",ISNUMBER(A478)),VLOOKUP(A478,Studies!A:BR,4,FALSE),"")</f>
        <v>Day 1 Normal</v>
      </c>
      <c r="E478" s="255" t="str">
        <f>IF(AND(A478&lt;&gt;"",ISNUMBER(A478)),VLOOKUP(A478,Studies!A:BR,5,FALSE),"")</f>
        <v>Buspirone</v>
      </c>
      <c r="F478" s="256"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54" t="str">
        <f>IF(AND(A479&lt;&gt;"",ISNUMBER(A479)),VLOOKUP(A479,Studies!A:BR,2,FALSE),"")</f>
        <v>Barbhaiya 1993</v>
      </c>
      <c r="C479" s="255" t="str">
        <f>IF(AND(A479&lt;&gt;"",ISNUMBER(A479)),VLOOKUP(A479,Studies!A:BR,3,FALSE),"")</f>
        <v>https://www.ncbi.nlm.nih.gov/pubmed/7911763</v>
      </c>
      <c r="D479" s="255" t="str">
        <f>IF(AND(A479&lt;&gt;"",ISNUMBER(A479)),VLOOKUP(A479,Studies!A:BR,4,FALSE),"")</f>
        <v>Day 1 Normal</v>
      </c>
      <c r="E479" s="255" t="str">
        <f>IF(AND(A479&lt;&gt;"",ISNUMBER(A479)),VLOOKUP(A479,Studies!A:BR,5,FALSE),"")</f>
        <v>Buspirone</v>
      </c>
      <c r="F479" s="256"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54" t="str">
        <f>IF(AND(A480&lt;&gt;"",ISNUMBER(A480)),VLOOKUP(A480,Studies!A:BR,2,FALSE),"")</f>
        <v>Barbhaiya 1993</v>
      </c>
      <c r="C480" s="255" t="str">
        <f>IF(AND(A480&lt;&gt;"",ISNUMBER(A480)),VLOOKUP(A480,Studies!A:BR,3,FALSE),"")</f>
        <v>https://www.ncbi.nlm.nih.gov/pubmed/7911763</v>
      </c>
      <c r="D480" s="255" t="str">
        <f>IF(AND(A480&lt;&gt;"",ISNUMBER(A480)),VLOOKUP(A480,Studies!A:BR,4,FALSE),"")</f>
        <v>Day 1 Normal</v>
      </c>
      <c r="E480" s="255" t="str">
        <f>IF(AND(A480&lt;&gt;"",ISNUMBER(A480)),VLOOKUP(A480,Studies!A:BR,5,FALSE),"")</f>
        <v>Buspirone</v>
      </c>
      <c r="F480" s="256"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54" t="str">
        <f>IF(AND(A481&lt;&gt;"",ISNUMBER(A481)),VLOOKUP(A481,Studies!A:BR,2,FALSE),"")</f>
        <v>Barbhaiya 1993</v>
      </c>
      <c r="C481" s="255" t="str">
        <f>IF(AND(A481&lt;&gt;"",ISNUMBER(A481)),VLOOKUP(A481,Studies!A:BR,3,FALSE),"")</f>
        <v>https://www.ncbi.nlm.nih.gov/pubmed/7911763</v>
      </c>
      <c r="D481" s="255" t="str">
        <f>IF(AND(A481&lt;&gt;"",ISNUMBER(A481)),VLOOKUP(A481,Studies!A:BR,4,FALSE),"")</f>
        <v>Day 5 Normal</v>
      </c>
      <c r="E481" s="255" t="str">
        <f>IF(AND(A481&lt;&gt;"",ISNUMBER(A481)),VLOOKUP(A481,Studies!A:BR,5,FALSE),"")</f>
        <v>Buspirone</v>
      </c>
      <c r="F481" s="256"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54" t="str">
        <f>IF(AND(A482&lt;&gt;"",ISNUMBER(A482)),VLOOKUP(A482,Studies!A:BR,2,FALSE),"")</f>
        <v>Barbhaiya 1993</v>
      </c>
      <c r="C482" s="255" t="str">
        <f>IF(AND(A482&lt;&gt;"",ISNUMBER(A482)),VLOOKUP(A482,Studies!A:BR,3,FALSE),"")</f>
        <v>https://www.ncbi.nlm.nih.gov/pubmed/7911763</v>
      </c>
      <c r="D482" s="255" t="str">
        <f>IF(AND(A482&lt;&gt;"",ISNUMBER(A482)),VLOOKUP(A482,Studies!A:BR,4,FALSE),"")</f>
        <v>Day 5 Normal</v>
      </c>
      <c r="E482" s="255" t="str">
        <f>IF(AND(A482&lt;&gt;"",ISNUMBER(A482)),VLOOKUP(A482,Studies!A:BR,5,FALSE),"")</f>
        <v>Buspirone</v>
      </c>
      <c r="F482" s="256"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54" t="str">
        <f>IF(AND(A483&lt;&gt;"",ISNUMBER(A483)),VLOOKUP(A483,Studies!A:BR,2,FALSE),"")</f>
        <v>Barbhaiya 1993</v>
      </c>
      <c r="C483" s="255" t="str">
        <f>IF(AND(A483&lt;&gt;"",ISNUMBER(A483)),VLOOKUP(A483,Studies!A:BR,3,FALSE),"")</f>
        <v>https://www.ncbi.nlm.nih.gov/pubmed/7911763</v>
      </c>
      <c r="D483" s="255" t="str">
        <f>IF(AND(A483&lt;&gt;"",ISNUMBER(A483)),VLOOKUP(A483,Studies!A:BR,4,FALSE),"")</f>
        <v>Day 5 Normal</v>
      </c>
      <c r="E483" s="255" t="str">
        <f>IF(AND(A483&lt;&gt;"",ISNUMBER(A483)),VLOOKUP(A483,Studies!A:BR,5,FALSE),"")</f>
        <v>Buspirone</v>
      </c>
      <c r="F483" s="256"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54" t="str">
        <f>IF(AND(A484&lt;&gt;"",ISNUMBER(A484)),VLOOKUP(A484,Studies!A:BR,2,FALSE),"")</f>
        <v>Barbhaiya 1993</v>
      </c>
      <c r="C484" s="255" t="str">
        <f>IF(AND(A484&lt;&gt;"",ISNUMBER(A484)),VLOOKUP(A484,Studies!A:BR,3,FALSE),"")</f>
        <v>https://www.ncbi.nlm.nih.gov/pubmed/7911763</v>
      </c>
      <c r="D484" s="255" t="str">
        <f>IF(AND(A484&lt;&gt;"",ISNUMBER(A484)),VLOOKUP(A484,Studies!A:BR,4,FALSE),"")</f>
        <v>Day 5 Normal</v>
      </c>
      <c r="E484" s="255" t="str">
        <f>IF(AND(A484&lt;&gt;"",ISNUMBER(A484)),VLOOKUP(A484,Studies!A:BR,5,FALSE),"")</f>
        <v>Buspirone</v>
      </c>
      <c r="F484" s="256"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54" t="str">
        <f>IF(AND(A485&lt;&gt;"",ISNUMBER(A485)),VLOOKUP(A485,Studies!A:BR,2,FALSE),"")</f>
        <v>Barbhaiya 1993</v>
      </c>
      <c r="C485" s="255" t="str">
        <f>IF(AND(A485&lt;&gt;"",ISNUMBER(A485)),VLOOKUP(A485,Studies!A:BR,3,FALSE),"")</f>
        <v>https://www.ncbi.nlm.nih.gov/pubmed/7911763</v>
      </c>
      <c r="D485" s="255" t="str">
        <f>IF(AND(A485&lt;&gt;"",ISNUMBER(A485)),VLOOKUP(A485,Studies!A:BR,4,FALSE),"")</f>
        <v>Day 5 Normal</v>
      </c>
      <c r="E485" s="255" t="str">
        <f>IF(AND(A485&lt;&gt;"",ISNUMBER(A485)),VLOOKUP(A485,Studies!A:BR,5,FALSE),"")</f>
        <v>Buspirone</v>
      </c>
      <c r="F485" s="256"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54" t="str">
        <f>IF(AND(A486&lt;&gt;"",ISNUMBER(A486)),VLOOKUP(A486,Studies!A:BR,2,FALSE),"")</f>
        <v>Barbhaiya 1993</v>
      </c>
      <c r="C486" s="255" t="str">
        <f>IF(AND(A486&lt;&gt;"",ISNUMBER(A486)),VLOOKUP(A486,Studies!A:BR,3,FALSE),"")</f>
        <v>https://www.ncbi.nlm.nih.gov/pubmed/7911763</v>
      </c>
      <c r="D486" s="255" t="str">
        <f>IF(AND(A486&lt;&gt;"",ISNUMBER(A486)),VLOOKUP(A486,Studies!A:BR,4,FALSE),"")</f>
        <v>Day 5 Normal</v>
      </c>
      <c r="E486" s="255" t="str">
        <f>IF(AND(A486&lt;&gt;"",ISNUMBER(A486)),VLOOKUP(A486,Studies!A:BR,5,FALSE),"")</f>
        <v>Buspirone</v>
      </c>
      <c r="F486" s="256"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54" t="str">
        <f>IF(AND(A487&lt;&gt;"",ISNUMBER(A487)),VLOOKUP(A487,Studies!A:BR,2,FALSE),"")</f>
        <v>Barbhaiya 1993</v>
      </c>
      <c r="C487" s="255" t="str">
        <f>IF(AND(A487&lt;&gt;"",ISNUMBER(A487)),VLOOKUP(A487,Studies!A:BR,3,FALSE),"")</f>
        <v>https://www.ncbi.nlm.nih.gov/pubmed/7911763</v>
      </c>
      <c r="D487" s="255" t="str">
        <f>IF(AND(A487&lt;&gt;"",ISNUMBER(A487)),VLOOKUP(A487,Studies!A:BR,4,FALSE),"")</f>
        <v>Day 5 Normal</v>
      </c>
      <c r="E487" s="255" t="str">
        <f>IF(AND(A487&lt;&gt;"",ISNUMBER(A487)),VLOOKUP(A487,Studies!A:BR,5,FALSE),"")</f>
        <v>Buspirone</v>
      </c>
      <c r="F487" s="256"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54" t="str">
        <f>IF(AND(A488&lt;&gt;"",ISNUMBER(A488)),VLOOKUP(A488,Studies!A:BR,2,FALSE),"")</f>
        <v>Barbhaiya 1993</v>
      </c>
      <c r="C488" s="255" t="str">
        <f>IF(AND(A488&lt;&gt;"",ISNUMBER(A488)),VLOOKUP(A488,Studies!A:BR,3,FALSE),"")</f>
        <v>https://www.ncbi.nlm.nih.gov/pubmed/7911763</v>
      </c>
      <c r="D488" s="255" t="str">
        <f>IF(AND(A488&lt;&gt;"",ISNUMBER(A488)),VLOOKUP(A488,Studies!A:BR,4,FALSE),"")</f>
        <v>Day 10 Normal</v>
      </c>
      <c r="E488" s="255" t="str">
        <f>IF(AND(A488&lt;&gt;"",ISNUMBER(A488)),VLOOKUP(A488,Studies!A:BR,5,FALSE),"")</f>
        <v>Buspirone</v>
      </c>
      <c r="F488" s="256"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54" t="str">
        <f>IF(AND(A489&lt;&gt;"",ISNUMBER(A489)),VLOOKUP(A489,Studies!A:BR,2,FALSE),"")</f>
        <v>Barbhaiya 1993</v>
      </c>
      <c r="C489" s="255" t="str">
        <f>IF(AND(A489&lt;&gt;"",ISNUMBER(A489)),VLOOKUP(A489,Studies!A:BR,3,FALSE),"")</f>
        <v>https://www.ncbi.nlm.nih.gov/pubmed/7911763</v>
      </c>
      <c r="D489" s="255" t="str">
        <f>IF(AND(A489&lt;&gt;"",ISNUMBER(A489)),VLOOKUP(A489,Studies!A:BR,4,FALSE),"")</f>
        <v>Day 10 Normal</v>
      </c>
      <c r="E489" s="255" t="str">
        <f>IF(AND(A489&lt;&gt;"",ISNUMBER(A489)),VLOOKUP(A489,Studies!A:BR,5,FALSE),"")</f>
        <v>Buspirone</v>
      </c>
      <c r="F489" s="256"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54" t="str">
        <f>IF(AND(A490&lt;&gt;"",ISNUMBER(A490)),VLOOKUP(A490,Studies!A:BR,2,FALSE),"")</f>
        <v>Barbhaiya 1993</v>
      </c>
      <c r="C490" s="255" t="str">
        <f>IF(AND(A490&lt;&gt;"",ISNUMBER(A490)),VLOOKUP(A490,Studies!A:BR,3,FALSE),"")</f>
        <v>https://www.ncbi.nlm.nih.gov/pubmed/7911763</v>
      </c>
      <c r="D490" s="255" t="str">
        <f>IF(AND(A490&lt;&gt;"",ISNUMBER(A490)),VLOOKUP(A490,Studies!A:BR,4,FALSE),"")</f>
        <v>Day 10 Normal</v>
      </c>
      <c r="E490" s="255" t="str">
        <f>IF(AND(A490&lt;&gt;"",ISNUMBER(A490)),VLOOKUP(A490,Studies!A:BR,5,FALSE),"")</f>
        <v>Buspirone</v>
      </c>
      <c r="F490" s="256"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54" t="str">
        <f>IF(AND(A491&lt;&gt;"",ISNUMBER(A491)),VLOOKUP(A491,Studies!A:BR,2,FALSE),"")</f>
        <v>Barbhaiya 1993</v>
      </c>
      <c r="C491" s="255" t="str">
        <f>IF(AND(A491&lt;&gt;"",ISNUMBER(A491)),VLOOKUP(A491,Studies!A:BR,3,FALSE),"")</f>
        <v>https://www.ncbi.nlm.nih.gov/pubmed/7911763</v>
      </c>
      <c r="D491" s="255" t="str">
        <f>IF(AND(A491&lt;&gt;"",ISNUMBER(A491)),VLOOKUP(A491,Studies!A:BR,4,FALSE),"")</f>
        <v>Day 10 Normal</v>
      </c>
      <c r="E491" s="255" t="str">
        <f>IF(AND(A491&lt;&gt;"",ISNUMBER(A491)),VLOOKUP(A491,Studies!A:BR,5,FALSE),"")</f>
        <v>Buspirone</v>
      </c>
      <c r="F491" s="256"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54" t="str">
        <f>IF(AND(A492&lt;&gt;"",ISNUMBER(A492)),VLOOKUP(A492,Studies!A:BR,2,FALSE),"")</f>
        <v>Barbhaiya 1993</v>
      </c>
      <c r="C492" s="255" t="str">
        <f>IF(AND(A492&lt;&gt;"",ISNUMBER(A492)),VLOOKUP(A492,Studies!A:BR,3,FALSE),"")</f>
        <v>https://www.ncbi.nlm.nih.gov/pubmed/7911763</v>
      </c>
      <c r="D492" s="255" t="str">
        <f>IF(AND(A492&lt;&gt;"",ISNUMBER(A492)),VLOOKUP(A492,Studies!A:BR,4,FALSE),"")</f>
        <v>Day 10 Normal</v>
      </c>
      <c r="E492" s="255" t="str">
        <f>IF(AND(A492&lt;&gt;"",ISNUMBER(A492)),VLOOKUP(A492,Studies!A:BR,5,FALSE),"")</f>
        <v>Buspirone</v>
      </c>
      <c r="F492" s="256"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54" t="str">
        <f>IF(AND(A493&lt;&gt;"",ISNUMBER(A493)),VLOOKUP(A493,Studies!A:BR,2,FALSE),"")</f>
        <v>Barbhaiya 1993</v>
      </c>
      <c r="C493" s="255" t="str">
        <f>IF(AND(A493&lt;&gt;"",ISNUMBER(A493)),VLOOKUP(A493,Studies!A:BR,3,FALSE),"")</f>
        <v>https://www.ncbi.nlm.nih.gov/pubmed/7911763</v>
      </c>
      <c r="D493" s="255" t="str">
        <f>IF(AND(A493&lt;&gt;"",ISNUMBER(A493)),VLOOKUP(A493,Studies!A:BR,4,FALSE),"")</f>
        <v>Day 10 Normal</v>
      </c>
      <c r="E493" s="255" t="str">
        <f>IF(AND(A493&lt;&gt;"",ISNUMBER(A493)),VLOOKUP(A493,Studies!A:BR,5,FALSE),"")</f>
        <v>Buspirone</v>
      </c>
      <c r="F493" s="256"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54" t="str">
        <f>IF(AND(A494&lt;&gt;"",ISNUMBER(A494)),VLOOKUP(A494,Studies!A:BR,2,FALSE),"")</f>
        <v>Barbhaiya 1993</v>
      </c>
      <c r="C494" s="255" t="str">
        <f>IF(AND(A494&lt;&gt;"",ISNUMBER(A494)),VLOOKUP(A494,Studies!A:BR,3,FALSE),"")</f>
        <v>https://www.ncbi.nlm.nih.gov/pubmed/7911763</v>
      </c>
      <c r="D494" s="255" t="str">
        <f>IF(AND(A494&lt;&gt;"",ISNUMBER(A494)),VLOOKUP(A494,Studies!A:BR,4,FALSE),"")</f>
        <v>Day 10 Normal</v>
      </c>
      <c r="E494" s="255" t="str">
        <f>IF(AND(A494&lt;&gt;"",ISNUMBER(A494)),VLOOKUP(A494,Studies!A:BR,5,FALSE),"")</f>
        <v>Buspirone</v>
      </c>
      <c r="F494" s="256"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54" t="str">
        <f>IF(AND(A495&lt;&gt;"",ISNUMBER(A495)),VLOOKUP(A495,Studies!A:BR,2,FALSE),"")</f>
        <v>Barone 1993</v>
      </c>
      <c r="C495" s="255" t="str">
        <f>IF(AND(A495&lt;&gt;"",ISNUMBER(A495)),VLOOKUP(A495,Studies!A:BR,3,FALSE),"")</f>
        <v>https://www.ncbi.nlm.nih.gov/pubmed/8388198</v>
      </c>
      <c r="D495" s="255" t="str">
        <f>IF(AND(A495&lt;&gt;"",ISNUMBER(A495)),VLOOKUP(A495,Studies!A:BR,4,FALSE),"")</f>
        <v>day 1 fasted</v>
      </c>
      <c r="E495" s="255" t="str">
        <f>IF(AND(A495&lt;&gt;"",ISNUMBER(A495)),VLOOKUP(A495,Studies!A:BR,5,FALSE),"")</f>
        <v>Itraconazole</v>
      </c>
      <c r="F495" s="256"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54" t="str">
        <f>IF(AND(A496&lt;&gt;"",ISNUMBER(A496)),VLOOKUP(A496,Studies!A:BR,2,FALSE),"")</f>
        <v>Barone 1993</v>
      </c>
      <c r="C496" s="255" t="str">
        <f>IF(AND(A496&lt;&gt;"",ISNUMBER(A496)),VLOOKUP(A496,Studies!A:BR,3,FALSE),"")</f>
        <v>https://www.ncbi.nlm.nih.gov/pubmed/8388198</v>
      </c>
      <c r="D496" s="255" t="str">
        <f>IF(AND(A496&lt;&gt;"",ISNUMBER(A496)),VLOOKUP(A496,Studies!A:BR,4,FALSE),"")</f>
        <v>day 1 fasted</v>
      </c>
      <c r="E496" s="255" t="str">
        <f>IF(AND(A496&lt;&gt;"",ISNUMBER(A496)),VLOOKUP(A496,Studies!A:BR,5,FALSE),"")</f>
        <v>Itraconazole</v>
      </c>
      <c r="F496" s="256"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54" t="str">
        <f>IF(AND(A497&lt;&gt;"",ISNUMBER(A497)),VLOOKUP(A497,Studies!A:BR,2,FALSE),"")</f>
        <v>Barone 1993</v>
      </c>
      <c r="C497" s="255" t="str">
        <f>IF(AND(A497&lt;&gt;"",ISNUMBER(A497)),VLOOKUP(A497,Studies!A:BR,3,FALSE),"")</f>
        <v>https://www.ncbi.nlm.nih.gov/pubmed/8388198</v>
      </c>
      <c r="D497" s="255" t="str">
        <f>IF(AND(A497&lt;&gt;"",ISNUMBER(A497)),VLOOKUP(A497,Studies!A:BR,4,FALSE),"")</f>
        <v>day 1 fasted</v>
      </c>
      <c r="E497" s="255" t="str">
        <f>IF(AND(A497&lt;&gt;"",ISNUMBER(A497)),VLOOKUP(A497,Studies!A:BR,5,FALSE),"")</f>
        <v>Itraconazole</v>
      </c>
      <c r="F497" s="256"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54" t="str">
        <f>IF(AND(A498&lt;&gt;"",ISNUMBER(A498)),VLOOKUP(A498,Studies!A:BR,2,FALSE),"")</f>
        <v>Barone 1993</v>
      </c>
      <c r="C498" s="255" t="str">
        <f>IF(AND(A498&lt;&gt;"",ISNUMBER(A498)),VLOOKUP(A498,Studies!A:BR,3,FALSE),"")</f>
        <v>https://www.ncbi.nlm.nih.gov/pubmed/8388198</v>
      </c>
      <c r="D498" s="255" t="str">
        <f>IF(AND(A498&lt;&gt;"",ISNUMBER(A498)),VLOOKUP(A498,Studies!A:BR,4,FALSE),"")</f>
        <v>day 1 fasted</v>
      </c>
      <c r="E498" s="255" t="str">
        <f>IF(AND(A498&lt;&gt;"",ISNUMBER(A498)),VLOOKUP(A498,Studies!A:BR,5,FALSE),"")</f>
        <v>Itraconazole</v>
      </c>
      <c r="F498" s="256"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54" t="str">
        <f>IF(AND(A499&lt;&gt;"",ISNUMBER(A499)),VLOOKUP(A499,Studies!A:BR,2,FALSE),"")</f>
        <v>Barone 1993</v>
      </c>
      <c r="C499" s="255" t="str">
        <f>IF(AND(A499&lt;&gt;"",ISNUMBER(A499)),VLOOKUP(A499,Studies!A:BR,3,FALSE),"")</f>
        <v>https://www.ncbi.nlm.nih.gov/pubmed/8388198</v>
      </c>
      <c r="D499" s="255" t="str">
        <f>IF(AND(A499&lt;&gt;"",ISNUMBER(A499)),VLOOKUP(A499,Studies!A:BR,4,FALSE),"")</f>
        <v>day 1 fasted</v>
      </c>
      <c r="E499" s="255" t="str">
        <f>IF(AND(A499&lt;&gt;"",ISNUMBER(A499)),VLOOKUP(A499,Studies!A:BR,5,FALSE),"")</f>
        <v>Itraconazole</v>
      </c>
      <c r="F499" s="256"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54" t="str">
        <f>IF(AND(A500&lt;&gt;"",ISNUMBER(A500)),VLOOKUP(A500,Studies!A:BR,2,FALSE),"")</f>
        <v>Barone 1993</v>
      </c>
      <c r="C500" s="255" t="str">
        <f>IF(AND(A500&lt;&gt;"",ISNUMBER(A500)),VLOOKUP(A500,Studies!A:BR,3,FALSE),"")</f>
        <v>https://www.ncbi.nlm.nih.gov/pubmed/8388198</v>
      </c>
      <c r="D500" s="255" t="str">
        <f>IF(AND(A500&lt;&gt;"",ISNUMBER(A500)),VLOOKUP(A500,Studies!A:BR,4,FALSE),"")</f>
        <v>day 1 fasted</v>
      </c>
      <c r="E500" s="255" t="str">
        <f>IF(AND(A500&lt;&gt;"",ISNUMBER(A500)),VLOOKUP(A500,Studies!A:BR,5,FALSE),"")</f>
        <v>Itraconazole</v>
      </c>
      <c r="F500" s="256"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54" t="str">
        <f>IF(AND(A501&lt;&gt;"",ISNUMBER(A501)),VLOOKUP(A501,Studies!A:BR,2,FALSE),"")</f>
        <v>Barone 1993</v>
      </c>
      <c r="C501" s="255" t="str">
        <f>IF(AND(A501&lt;&gt;"",ISNUMBER(A501)),VLOOKUP(A501,Studies!A:BR,3,FALSE),"")</f>
        <v>https://www.ncbi.nlm.nih.gov/pubmed/8388198</v>
      </c>
      <c r="D501" s="255" t="str">
        <f>IF(AND(A501&lt;&gt;"",ISNUMBER(A501)),VLOOKUP(A501,Studies!A:BR,4,FALSE),"")</f>
        <v>day 1 fasted</v>
      </c>
      <c r="E501" s="255" t="str">
        <f>IF(AND(A501&lt;&gt;"",ISNUMBER(A501)),VLOOKUP(A501,Studies!A:BR,5,FALSE),"")</f>
        <v>Itraconazole</v>
      </c>
      <c r="F501" s="256"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54" t="str">
        <f>IF(AND(A502&lt;&gt;"",ISNUMBER(A502)),VLOOKUP(A502,Studies!A:BR,2,FALSE),"")</f>
        <v>Barone 1993</v>
      </c>
      <c r="C502" s="255" t="str">
        <f>IF(AND(A502&lt;&gt;"",ISNUMBER(A502)),VLOOKUP(A502,Studies!A:BR,3,FALSE),"")</f>
        <v>https://www.ncbi.nlm.nih.gov/pubmed/8388198</v>
      </c>
      <c r="D502" s="255" t="str">
        <f>IF(AND(A502&lt;&gt;"",ISNUMBER(A502)),VLOOKUP(A502,Studies!A:BR,4,FALSE),"")</f>
        <v>day 1 fasted</v>
      </c>
      <c r="E502" s="255" t="str">
        <f>IF(AND(A502&lt;&gt;"",ISNUMBER(A502)),VLOOKUP(A502,Studies!A:BR,5,FALSE),"")</f>
        <v>Itraconazole</v>
      </c>
      <c r="F502" s="256"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54" t="str">
        <f>IF(AND(A503&lt;&gt;"",ISNUMBER(A503)),VLOOKUP(A503,Studies!A:BR,2,FALSE),"")</f>
        <v>Barone 1993</v>
      </c>
      <c r="C503" s="255" t="str">
        <f>IF(AND(A503&lt;&gt;"",ISNUMBER(A503)),VLOOKUP(A503,Studies!A:BR,3,FALSE),"")</f>
        <v>https://www.ncbi.nlm.nih.gov/pubmed/8388198</v>
      </c>
      <c r="D503" s="255" t="str">
        <f>IF(AND(A503&lt;&gt;"",ISNUMBER(A503)),VLOOKUP(A503,Studies!A:BR,4,FALSE),"")</f>
        <v>day 1 fasted</v>
      </c>
      <c r="E503" s="255" t="str">
        <f>IF(AND(A503&lt;&gt;"",ISNUMBER(A503)),VLOOKUP(A503,Studies!A:BR,5,FALSE),"")</f>
        <v>Itraconazole</v>
      </c>
      <c r="F503" s="256"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54" t="str">
        <f>IF(AND(A504&lt;&gt;"",ISNUMBER(A504)),VLOOKUP(A504,Studies!A:BR,2,FALSE),"")</f>
        <v>Barone 1993</v>
      </c>
      <c r="C504" s="255" t="str">
        <f>IF(AND(A504&lt;&gt;"",ISNUMBER(A504)),VLOOKUP(A504,Studies!A:BR,3,FALSE),"")</f>
        <v>https://www.ncbi.nlm.nih.gov/pubmed/8388198</v>
      </c>
      <c r="D504" s="255" t="str">
        <f>IF(AND(A504&lt;&gt;"",ISNUMBER(A504)),VLOOKUP(A504,Studies!A:BR,4,FALSE),"")</f>
        <v>day 1 fasted</v>
      </c>
      <c r="E504" s="255" t="str">
        <f>IF(AND(A504&lt;&gt;"",ISNUMBER(A504)),VLOOKUP(A504,Studies!A:BR,5,FALSE),"")</f>
        <v>Itraconazole</v>
      </c>
      <c r="F504" s="256"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54" t="str">
        <f>IF(AND(A505&lt;&gt;"",ISNUMBER(A505)),VLOOKUP(A505,Studies!A:BR,2,FALSE),"")</f>
        <v>Barone 1993</v>
      </c>
      <c r="C505" s="255" t="str">
        <f>IF(AND(A505&lt;&gt;"",ISNUMBER(A505)),VLOOKUP(A505,Studies!A:BR,3,FALSE),"")</f>
        <v>https://www.ncbi.nlm.nih.gov/pubmed/8388198</v>
      </c>
      <c r="D505" s="255" t="str">
        <f>IF(AND(A505&lt;&gt;"",ISNUMBER(A505)),VLOOKUP(A505,Studies!A:BR,4,FALSE),"")</f>
        <v>day 1 fasted</v>
      </c>
      <c r="E505" s="255" t="str">
        <f>IF(AND(A505&lt;&gt;"",ISNUMBER(A505)),VLOOKUP(A505,Studies!A:BR,5,FALSE),"")</f>
        <v>Itraconazole</v>
      </c>
      <c r="F505" s="256"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54" t="str">
        <f>IF(AND(A506&lt;&gt;"",ISNUMBER(A506)),VLOOKUP(A506,Studies!A:BR,2,FALSE),"")</f>
        <v>Barone 1993</v>
      </c>
      <c r="C506" s="255" t="str">
        <f>IF(AND(A506&lt;&gt;"",ISNUMBER(A506)),VLOOKUP(A506,Studies!A:BR,3,FALSE),"")</f>
        <v>https://www.ncbi.nlm.nih.gov/pubmed/8388198</v>
      </c>
      <c r="D506" s="255" t="str">
        <f>IF(AND(A506&lt;&gt;"",ISNUMBER(A506)),VLOOKUP(A506,Studies!A:BR,4,FALSE),"")</f>
        <v>day 1 fasted</v>
      </c>
      <c r="E506" s="255" t="str">
        <f>IF(AND(A506&lt;&gt;"",ISNUMBER(A506)),VLOOKUP(A506,Studies!A:BR,5,FALSE),"")</f>
        <v>Itraconazole</v>
      </c>
      <c r="F506" s="256"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54" t="str">
        <f>IF(AND(A507&lt;&gt;"",ISNUMBER(A507)),VLOOKUP(A507,Studies!A:BR,2,FALSE),"")</f>
        <v>Barone 1993</v>
      </c>
      <c r="C507" s="255" t="str">
        <f>IF(AND(A507&lt;&gt;"",ISNUMBER(A507)),VLOOKUP(A507,Studies!A:BR,3,FALSE),"")</f>
        <v>https://www.ncbi.nlm.nih.gov/pubmed/8388198</v>
      </c>
      <c r="D507" s="255" t="str">
        <f>IF(AND(A507&lt;&gt;"",ISNUMBER(A507)),VLOOKUP(A507,Studies!A:BR,4,FALSE),"")</f>
        <v>day 1 fasted</v>
      </c>
      <c r="E507" s="255" t="str">
        <f>IF(AND(A507&lt;&gt;"",ISNUMBER(A507)),VLOOKUP(A507,Studies!A:BR,5,FALSE),"")</f>
        <v>Itraconazole</v>
      </c>
      <c r="F507" s="256"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54" t="str">
        <f>IF(AND(A508&lt;&gt;"",ISNUMBER(A508)),VLOOKUP(A508,Studies!A:BR,2,FALSE),"")</f>
        <v>Barone 1993</v>
      </c>
      <c r="C508" s="255" t="str">
        <f>IF(AND(A508&lt;&gt;"",ISNUMBER(A508)),VLOOKUP(A508,Studies!A:BR,3,FALSE),"")</f>
        <v>https://www.ncbi.nlm.nih.gov/pubmed/8388198</v>
      </c>
      <c r="D508" s="255" t="str">
        <f>IF(AND(A508&lt;&gt;"",ISNUMBER(A508)),VLOOKUP(A508,Studies!A:BR,4,FALSE),"")</f>
        <v>day 1 fasted</v>
      </c>
      <c r="E508" s="255" t="str">
        <f>IF(AND(A508&lt;&gt;"",ISNUMBER(A508)),VLOOKUP(A508,Studies!A:BR,5,FALSE),"")</f>
        <v>Hydroxy-Itraconazole</v>
      </c>
      <c r="F508" s="256"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54" t="str">
        <f>IF(AND(A509&lt;&gt;"",ISNUMBER(A509)),VLOOKUP(A509,Studies!A:BR,2,FALSE),"")</f>
        <v>Barone 1993</v>
      </c>
      <c r="C509" s="255" t="str">
        <f>IF(AND(A509&lt;&gt;"",ISNUMBER(A509)),VLOOKUP(A509,Studies!A:BR,3,FALSE),"")</f>
        <v>https://www.ncbi.nlm.nih.gov/pubmed/8388198</v>
      </c>
      <c r="D509" s="255" t="str">
        <f>IF(AND(A509&lt;&gt;"",ISNUMBER(A509)),VLOOKUP(A509,Studies!A:BR,4,FALSE),"")</f>
        <v>day 1 fasted</v>
      </c>
      <c r="E509" s="255" t="str">
        <f>IF(AND(A509&lt;&gt;"",ISNUMBER(A509)),VLOOKUP(A509,Studies!A:BR,5,FALSE),"")</f>
        <v>Hydroxy-Itraconazole</v>
      </c>
      <c r="F509" s="256"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54" t="str">
        <f>IF(AND(A510&lt;&gt;"",ISNUMBER(A510)),VLOOKUP(A510,Studies!A:BR,2,FALSE),"")</f>
        <v>Barone 1993</v>
      </c>
      <c r="C510" s="255" t="str">
        <f>IF(AND(A510&lt;&gt;"",ISNUMBER(A510)),VLOOKUP(A510,Studies!A:BR,3,FALSE),"")</f>
        <v>https://www.ncbi.nlm.nih.gov/pubmed/8388198</v>
      </c>
      <c r="D510" s="255" t="str">
        <f>IF(AND(A510&lt;&gt;"",ISNUMBER(A510)),VLOOKUP(A510,Studies!A:BR,4,FALSE),"")</f>
        <v>day 1 fasted</v>
      </c>
      <c r="E510" s="255" t="str">
        <f>IF(AND(A510&lt;&gt;"",ISNUMBER(A510)),VLOOKUP(A510,Studies!A:BR,5,FALSE),"")</f>
        <v>Hydroxy-Itraconazole</v>
      </c>
      <c r="F510" s="256"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54" t="str">
        <f>IF(AND(A511&lt;&gt;"",ISNUMBER(A511)),VLOOKUP(A511,Studies!A:BR,2,FALSE),"")</f>
        <v>Barone 1993</v>
      </c>
      <c r="C511" s="255" t="str">
        <f>IF(AND(A511&lt;&gt;"",ISNUMBER(A511)),VLOOKUP(A511,Studies!A:BR,3,FALSE),"")</f>
        <v>https://www.ncbi.nlm.nih.gov/pubmed/8388198</v>
      </c>
      <c r="D511" s="255" t="str">
        <f>IF(AND(A511&lt;&gt;"",ISNUMBER(A511)),VLOOKUP(A511,Studies!A:BR,4,FALSE),"")</f>
        <v>day 1 fasted</v>
      </c>
      <c r="E511" s="255" t="str">
        <f>IF(AND(A511&lt;&gt;"",ISNUMBER(A511)),VLOOKUP(A511,Studies!A:BR,5,FALSE),"")</f>
        <v>Hydroxy-Itraconazole</v>
      </c>
      <c r="F511" s="256"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54" t="str">
        <f>IF(AND(A512&lt;&gt;"",ISNUMBER(A512)),VLOOKUP(A512,Studies!A:BR,2,FALSE),"")</f>
        <v>Barone 1993</v>
      </c>
      <c r="C512" s="255" t="str">
        <f>IF(AND(A512&lt;&gt;"",ISNUMBER(A512)),VLOOKUP(A512,Studies!A:BR,3,FALSE),"")</f>
        <v>https://www.ncbi.nlm.nih.gov/pubmed/8388198</v>
      </c>
      <c r="D512" s="255" t="str">
        <f>IF(AND(A512&lt;&gt;"",ISNUMBER(A512)),VLOOKUP(A512,Studies!A:BR,4,FALSE),"")</f>
        <v>day 1 fasted</v>
      </c>
      <c r="E512" s="255" t="str">
        <f>IF(AND(A512&lt;&gt;"",ISNUMBER(A512)),VLOOKUP(A512,Studies!A:BR,5,FALSE),"")</f>
        <v>Hydroxy-Itraconazole</v>
      </c>
      <c r="F512" s="256"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4.25" x14ac:dyDescent="0.2">
      <c r="A513" s="183">
        <v>80</v>
      </c>
      <c r="B513" s="254" t="str">
        <f>IF(AND(A513&lt;&gt;"",ISNUMBER(A513)),VLOOKUP(A513,Studies!A:BR,2,FALSE),"")</f>
        <v>Barone 1993</v>
      </c>
      <c r="C513" s="255" t="str">
        <f>IF(AND(A513&lt;&gt;"",ISNUMBER(A513)),VLOOKUP(A513,Studies!A:BR,3,FALSE),"")</f>
        <v>https://www.ncbi.nlm.nih.gov/pubmed/8388198</v>
      </c>
      <c r="D513" s="255" t="str">
        <f>IF(AND(A513&lt;&gt;"",ISNUMBER(A513)),VLOOKUP(A513,Studies!A:BR,4,FALSE),"")</f>
        <v>day 1 fasted</v>
      </c>
      <c r="E513" s="255" t="str">
        <f>IF(AND(A513&lt;&gt;"",ISNUMBER(A513)),VLOOKUP(A513,Studies!A:BR,5,FALSE),"")</f>
        <v>Hydroxy-Itraconazole</v>
      </c>
      <c r="F513" s="256"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4.25" x14ac:dyDescent="0.2">
      <c r="A514" s="183">
        <v>80</v>
      </c>
      <c r="B514" s="254" t="str">
        <f>IF(AND(A514&lt;&gt;"",ISNUMBER(A514)),VLOOKUP(A514,Studies!A:BR,2,FALSE),"")</f>
        <v>Barone 1993</v>
      </c>
      <c r="C514" s="255" t="str">
        <f>IF(AND(A514&lt;&gt;"",ISNUMBER(A514)),VLOOKUP(A514,Studies!A:BR,3,FALSE),"")</f>
        <v>https://www.ncbi.nlm.nih.gov/pubmed/8388198</v>
      </c>
      <c r="D514" s="255" t="str">
        <f>IF(AND(A514&lt;&gt;"",ISNUMBER(A514)),VLOOKUP(A514,Studies!A:BR,4,FALSE),"")</f>
        <v>day 1 fasted</v>
      </c>
      <c r="E514" s="255" t="str">
        <f>IF(AND(A514&lt;&gt;"",ISNUMBER(A514)),VLOOKUP(A514,Studies!A:BR,5,FALSE),"")</f>
        <v>Hydroxy-Itraconazole</v>
      </c>
      <c r="F514" s="256"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54" t="str">
        <f>IF(AND(A515&lt;&gt;"",ISNUMBER(A515)),VLOOKUP(A515,Studies!A:BR,2,FALSE),"")</f>
        <v>Barone 1993</v>
      </c>
      <c r="C515" s="255" t="str">
        <f>IF(AND(A515&lt;&gt;"",ISNUMBER(A515)),VLOOKUP(A515,Studies!A:BR,3,FALSE),"")</f>
        <v>https://www.ncbi.nlm.nih.gov/pubmed/8388198</v>
      </c>
      <c r="D515" s="255" t="str">
        <f>IF(AND(A515&lt;&gt;"",ISNUMBER(A515)),VLOOKUP(A515,Studies!A:BR,4,FALSE),"")</f>
        <v>day 1 fasted</v>
      </c>
      <c r="E515" s="255" t="str">
        <f>IF(AND(A515&lt;&gt;"",ISNUMBER(A515)),VLOOKUP(A515,Studies!A:BR,5,FALSE),"")</f>
        <v>Hydroxy-Itraconazole</v>
      </c>
      <c r="F515" s="256"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54" t="str">
        <f>IF(AND(A516&lt;&gt;"",ISNUMBER(A516)),VLOOKUP(A516,Studies!A:BR,2,FALSE),"")</f>
        <v>Barone 1993</v>
      </c>
      <c r="C516" s="255" t="str">
        <f>IF(AND(A516&lt;&gt;"",ISNUMBER(A516)),VLOOKUP(A516,Studies!A:BR,3,FALSE),"")</f>
        <v>https://www.ncbi.nlm.nih.gov/pubmed/8388198</v>
      </c>
      <c r="D516" s="255" t="str">
        <f>IF(AND(A516&lt;&gt;"",ISNUMBER(A516)),VLOOKUP(A516,Studies!A:BR,4,FALSE),"")</f>
        <v>day 1 fasted</v>
      </c>
      <c r="E516" s="255" t="str">
        <f>IF(AND(A516&lt;&gt;"",ISNUMBER(A516)),VLOOKUP(A516,Studies!A:BR,5,FALSE),"")</f>
        <v>Hydroxy-Itraconazole</v>
      </c>
      <c r="F516" s="256"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4.25" x14ac:dyDescent="0.2">
      <c r="A517" s="183">
        <v>80</v>
      </c>
      <c r="B517" s="254" t="str">
        <f>IF(AND(A517&lt;&gt;"",ISNUMBER(A517)),VLOOKUP(A517,Studies!A:BR,2,FALSE),"")</f>
        <v>Barone 1993</v>
      </c>
      <c r="C517" s="255" t="str">
        <f>IF(AND(A517&lt;&gt;"",ISNUMBER(A517)),VLOOKUP(A517,Studies!A:BR,3,FALSE),"")</f>
        <v>https://www.ncbi.nlm.nih.gov/pubmed/8388198</v>
      </c>
      <c r="D517" s="255" t="str">
        <f>IF(AND(A517&lt;&gt;"",ISNUMBER(A517)),VLOOKUP(A517,Studies!A:BR,4,FALSE),"")</f>
        <v>day 1 fasted</v>
      </c>
      <c r="E517" s="255" t="str">
        <f>IF(AND(A517&lt;&gt;"",ISNUMBER(A517)),VLOOKUP(A517,Studies!A:BR,5,FALSE),"")</f>
        <v>Hydroxy-Itraconazole</v>
      </c>
      <c r="F517" s="256"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54" t="str">
        <f>IF(AND(A518&lt;&gt;"",ISNUMBER(A518)),VLOOKUP(A518,Studies!A:BR,2,FALSE),"")</f>
        <v>Barone 1993</v>
      </c>
      <c r="C518" s="255" t="str">
        <f>IF(AND(A518&lt;&gt;"",ISNUMBER(A518)),VLOOKUP(A518,Studies!A:BR,3,FALSE),"")</f>
        <v>https://www.ncbi.nlm.nih.gov/pubmed/8388198</v>
      </c>
      <c r="D518" s="255" t="str">
        <f>IF(AND(A518&lt;&gt;"",ISNUMBER(A518)),VLOOKUP(A518,Studies!A:BR,4,FALSE),"")</f>
        <v>day 1 fasted</v>
      </c>
      <c r="E518" s="255" t="str">
        <f>IF(AND(A518&lt;&gt;"",ISNUMBER(A518)),VLOOKUP(A518,Studies!A:BR,5,FALSE),"")</f>
        <v>Hydroxy-Itraconazole</v>
      </c>
      <c r="F518" s="256"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54" t="str">
        <f>IF(AND(A519&lt;&gt;"",ISNUMBER(A519)),VLOOKUP(A519,Studies!A:BR,2,FALSE),"")</f>
        <v>Barone 1993</v>
      </c>
      <c r="C519" s="255" t="str">
        <f>IF(AND(A519&lt;&gt;"",ISNUMBER(A519)),VLOOKUP(A519,Studies!A:BR,3,FALSE),"")</f>
        <v>https://www.ncbi.nlm.nih.gov/pubmed/8388198</v>
      </c>
      <c r="D519" s="255" t="str">
        <f>IF(AND(A519&lt;&gt;"",ISNUMBER(A519)),VLOOKUP(A519,Studies!A:BR,4,FALSE),"")</f>
        <v>day 1 fasted</v>
      </c>
      <c r="E519" s="255" t="str">
        <f>IF(AND(A519&lt;&gt;"",ISNUMBER(A519)),VLOOKUP(A519,Studies!A:BR,5,FALSE),"")</f>
        <v>Hydroxy-Itraconazole</v>
      </c>
      <c r="F519" s="256"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54" t="str">
        <f>IF(AND(A520&lt;&gt;"",ISNUMBER(A520)),VLOOKUP(A520,Studies!A:BR,2,FALSE),"")</f>
        <v>Barone 1993</v>
      </c>
      <c r="C520" s="255" t="str">
        <f>IF(AND(A520&lt;&gt;"",ISNUMBER(A520)),VLOOKUP(A520,Studies!A:BR,3,FALSE),"")</f>
        <v>https://www.ncbi.nlm.nih.gov/pubmed/8388198</v>
      </c>
      <c r="D520" s="255" t="str">
        <f>IF(AND(A520&lt;&gt;"",ISNUMBER(A520)),VLOOKUP(A520,Studies!A:BR,4,FALSE),"")</f>
        <v>day 1 fasted</v>
      </c>
      <c r="E520" s="255" t="str">
        <f>IF(AND(A520&lt;&gt;"",ISNUMBER(A520)),VLOOKUP(A520,Studies!A:BR,5,FALSE),"")</f>
        <v>Hydroxy-Itraconazole</v>
      </c>
      <c r="F520" s="256"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54" t="str">
        <f>IF(AND(A521&lt;&gt;"",ISNUMBER(A521)),VLOOKUP(A521,Studies!A:BR,2,FALSE),"")</f>
        <v>Barone 1993</v>
      </c>
      <c r="C521" s="255" t="str">
        <f>IF(AND(A521&lt;&gt;"",ISNUMBER(A521)),VLOOKUP(A521,Studies!A:BR,3,FALSE),"")</f>
        <v>https://www.ncbi.nlm.nih.gov/pubmed/8388198</v>
      </c>
      <c r="D521" s="255" t="str">
        <f>IF(AND(A521&lt;&gt;"",ISNUMBER(A521)),VLOOKUP(A521,Studies!A:BR,4,FALSE),"")</f>
        <v>day 1 fed</v>
      </c>
      <c r="E521" s="255" t="str">
        <f>IF(AND(A521&lt;&gt;"",ISNUMBER(A521)),VLOOKUP(A521,Studies!A:BR,5,FALSE),"")</f>
        <v>Itraconazole</v>
      </c>
      <c r="F521" s="256"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54" t="str">
        <f>IF(AND(A522&lt;&gt;"",ISNUMBER(A522)),VLOOKUP(A522,Studies!A:BR,2,FALSE),"")</f>
        <v>Barone 1993</v>
      </c>
      <c r="C522" s="255" t="str">
        <f>IF(AND(A522&lt;&gt;"",ISNUMBER(A522)),VLOOKUP(A522,Studies!A:BR,3,FALSE),"")</f>
        <v>https://www.ncbi.nlm.nih.gov/pubmed/8388198</v>
      </c>
      <c r="D522" s="255" t="str">
        <f>IF(AND(A522&lt;&gt;"",ISNUMBER(A522)),VLOOKUP(A522,Studies!A:BR,4,FALSE),"")</f>
        <v>day 1 fed</v>
      </c>
      <c r="E522" s="255" t="str">
        <f>IF(AND(A522&lt;&gt;"",ISNUMBER(A522)),VLOOKUP(A522,Studies!A:BR,5,FALSE),"")</f>
        <v>Itraconazole</v>
      </c>
      <c r="F522" s="256"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54" t="str">
        <f>IF(AND(A523&lt;&gt;"",ISNUMBER(A523)),VLOOKUP(A523,Studies!A:BR,2,FALSE),"")</f>
        <v>Barone 1993</v>
      </c>
      <c r="C523" s="255" t="str">
        <f>IF(AND(A523&lt;&gt;"",ISNUMBER(A523)),VLOOKUP(A523,Studies!A:BR,3,FALSE),"")</f>
        <v>https://www.ncbi.nlm.nih.gov/pubmed/8388198</v>
      </c>
      <c r="D523" s="255" t="str">
        <f>IF(AND(A523&lt;&gt;"",ISNUMBER(A523)),VLOOKUP(A523,Studies!A:BR,4,FALSE),"")</f>
        <v>day 1 fed</v>
      </c>
      <c r="E523" s="255" t="str">
        <f>IF(AND(A523&lt;&gt;"",ISNUMBER(A523)),VLOOKUP(A523,Studies!A:BR,5,FALSE),"")</f>
        <v>Itraconazole</v>
      </c>
      <c r="F523" s="256"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54" t="str">
        <f>IF(AND(A524&lt;&gt;"",ISNUMBER(A524)),VLOOKUP(A524,Studies!A:BR,2,FALSE),"")</f>
        <v>Barone 1993</v>
      </c>
      <c r="C524" s="255" t="str">
        <f>IF(AND(A524&lt;&gt;"",ISNUMBER(A524)),VLOOKUP(A524,Studies!A:BR,3,FALSE),"")</f>
        <v>https://www.ncbi.nlm.nih.gov/pubmed/8388198</v>
      </c>
      <c r="D524" s="255" t="str">
        <f>IF(AND(A524&lt;&gt;"",ISNUMBER(A524)),VLOOKUP(A524,Studies!A:BR,4,FALSE),"")</f>
        <v>day 1 fed</v>
      </c>
      <c r="E524" s="255" t="str">
        <f>IF(AND(A524&lt;&gt;"",ISNUMBER(A524)),VLOOKUP(A524,Studies!A:BR,5,FALSE),"")</f>
        <v>Itraconazole</v>
      </c>
      <c r="F524" s="256"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54" t="str">
        <f>IF(AND(A525&lt;&gt;"",ISNUMBER(A525)),VLOOKUP(A525,Studies!A:BR,2,FALSE),"")</f>
        <v>Barone 1993</v>
      </c>
      <c r="C525" s="255" t="str">
        <f>IF(AND(A525&lt;&gt;"",ISNUMBER(A525)),VLOOKUP(A525,Studies!A:BR,3,FALSE),"")</f>
        <v>https://www.ncbi.nlm.nih.gov/pubmed/8388198</v>
      </c>
      <c r="D525" s="255" t="str">
        <f>IF(AND(A525&lt;&gt;"",ISNUMBER(A525)),VLOOKUP(A525,Studies!A:BR,4,FALSE),"")</f>
        <v>day 1 fed</v>
      </c>
      <c r="E525" s="255" t="str">
        <f>IF(AND(A525&lt;&gt;"",ISNUMBER(A525)),VLOOKUP(A525,Studies!A:BR,5,FALSE),"")</f>
        <v>Itraconazole</v>
      </c>
      <c r="F525" s="256"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54" t="str">
        <f>IF(AND(A526&lt;&gt;"",ISNUMBER(A526)),VLOOKUP(A526,Studies!A:BR,2,FALSE),"")</f>
        <v>Barone 1993</v>
      </c>
      <c r="C526" s="255" t="str">
        <f>IF(AND(A526&lt;&gt;"",ISNUMBER(A526)),VLOOKUP(A526,Studies!A:BR,3,FALSE),"")</f>
        <v>https://www.ncbi.nlm.nih.gov/pubmed/8388198</v>
      </c>
      <c r="D526" s="255" t="str">
        <f>IF(AND(A526&lt;&gt;"",ISNUMBER(A526)),VLOOKUP(A526,Studies!A:BR,4,FALSE),"")</f>
        <v>day 1 fed</v>
      </c>
      <c r="E526" s="255" t="str">
        <f>IF(AND(A526&lt;&gt;"",ISNUMBER(A526)),VLOOKUP(A526,Studies!A:BR,5,FALSE),"")</f>
        <v>Itraconazole</v>
      </c>
      <c r="F526" s="256"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54" t="str">
        <f>IF(AND(A527&lt;&gt;"",ISNUMBER(A527)),VLOOKUP(A527,Studies!A:BR,2,FALSE),"")</f>
        <v>Barone 1993</v>
      </c>
      <c r="C527" s="255" t="str">
        <f>IF(AND(A527&lt;&gt;"",ISNUMBER(A527)),VLOOKUP(A527,Studies!A:BR,3,FALSE),"")</f>
        <v>https://www.ncbi.nlm.nih.gov/pubmed/8388198</v>
      </c>
      <c r="D527" s="255" t="str">
        <f>IF(AND(A527&lt;&gt;"",ISNUMBER(A527)),VLOOKUP(A527,Studies!A:BR,4,FALSE),"")</f>
        <v>day 1 fed</v>
      </c>
      <c r="E527" s="255" t="str">
        <f>IF(AND(A527&lt;&gt;"",ISNUMBER(A527)),VLOOKUP(A527,Studies!A:BR,5,FALSE),"")</f>
        <v>Itraconazole</v>
      </c>
      <c r="F527" s="256"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54" t="str">
        <f>IF(AND(A528&lt;&gt;"",ISNUMBER(A528)),VLOOKUP(A528,Studies!A:BR,2,FALSE),"")</f>
        <v>Barone 1993</v>
      </c>
      <c r="C528" s="255" t="str">
        <f>IF(AND(A528&lt;&gt;"",ISNUMBER(A528)),VLOOKUP(A528,Studies!A:BR,3,FALSE),"")</f>
        <v>https://www.ncbi.nlm.nih.gov/pubmed/8388198</v>
      </c>
      <c r="D528" s="255" t="str">
        <f>IF(AND(A528&lt;&gt;"",ISNUMBER(A528)),VLOOKUP(A528,Studies!A:BR,4,FALSE),"")</f>
        <v>day 1 fed</v>
      </c>
      <c r="E528" s="255" t="str">
        <f>IF(AND(A528&lt;&gt;"",ISNUMBER(A528)),VLOOKUP(A528,Studies!A:BR,5,FALSE),"")</f>
        <v>Itraconazole</v>
      </c>
      <c r="F528" s="256"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54" t="str">
        <f>IF(AND(A529&lt;&gt;"",ISNUMBER(A529)),VLOOKUP(A529,Studies!A:BR,2,FALSE),"")</f>
        <v>Barone 1993</v>
      </c>
      <c r="C529" s="255" t="str">
        <f>IF(AND(A529&lt;&gt;"",ISNUMBER(A529)),VLOOKUP(A529,Studies!A:BR,3,FALSE),"")</f>
        <v>https://www.ncbi.nlm.nih.gov/pubmed/8388198</v>
      </c>
      <c r="D529" s="255" t="str">
        <f>IF(AND(A529&lt;&gt;"",ISNUMBER(A529)),VLOOKUP(A529,Studies!A:BR,4,FALSE),"")</f>
        <v>day 1 fed</v>
      </c>
      <c r="E529" s="255" t="str">
        <f>IF(AND(A529&lt;&gt;"",ISNUMBER(A529)),VLOOKUP(A529,Studies!A:BR,5,FALSE),"")</f>
        <v>Itraconazole</v>
      </c>
      <c r="F529" s="256"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54" t="str">
        <f>IF(AND(A530&lt;&gt;"",ISNUMBER(A530)),VLOOKUP(A530,Studies!A:BR,2,FALSE),"")</f>
        <v>Barone 1993</v>
      </c>
      <c r="C530" s="255" t="str">
        <f>IF(AND(A530&lt;&gt;"",ISNUMBER(A530)),VLOOKUP(A530,Studies!A:BR,3,FALSE),"")</f>
        <v>https://www.ncbi.nlm.nih.gov/pubmed/8388198</v>
      </c>
      <c r="D530" s="255" t="str">
        <f>IF(AND(A530&lt;&gt;"",ISNUMBER(A530)),VLOOKUP(A530,Studies!A:BR,4,FALSE),"")</f>
        <v>day 1 fed</v>
      </c>
      <c r="E530" s="255" t="str">
        <f>IF(AND(A530&lt;&gt;"",ISNUMBER(A530)),VLOOKUP(A530,Studies!A:BR,5,FALSE),"")</f>
        <v>Itraconazole</v>
      </c>
      <c r="F530" s="256"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54" t="str">
        <f>IF(AND(A531&lt;&gt;"",ISNUMBER(A531)),VLOOKUP(A531,Studies!A:BR,2,FALSE),"")</f>
        <v>Barone 1993</v>
      </c>
      <c r="C531" s="255" t="str">
        <f>IF(AND(A531&lt;&gt;"",ISNUMBER(A531)),VLOOKUP(A531,Studies!A:BR,3,FALSE),"")</f>
        <v>https://www.ncbi.nlm.nih.gov/pubmed/8388198</v>
      </c>
      <c r="D531" s="255" t="str">
        <f>IF(AND(A531&lt;&gt;"",ISNUMBER(A531)),VLOOKUP(A531,Studies!A:BR,4,FALSE),"")</f>
        <v>day 1 fed</v>
      </c>
      <c r="E531" s="255" t="str">
        <f>IF(AND(A531&lt;&gt;"",ISNUMBER(A531)),VLOOKUP(A531,Studies!A:BR,5,FALSE),"")</f>
        <v>Itraconazole</v>
      </c>
      <c r="F531" s="256"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54" t="str">
        <f>IF(AND(A532&lt;&gt;"",ISNUMBER(A532)),VLOOKUP(A532,Studies!A:BR,2,FALSE),"")</f>
        <v>Barone 1993</v>
      </c>
      <c r="C532" s="255" t="str">
        <f>IF(AND(A532&lt;&gt;"",ISNUMBER(A532)),VLOOKUP(A532,Studies!A:BR,3,FALSE),"")</f>
        <v>https://www.ncbi.nlm.nih.gov/pubmed/8388198</v>
      </c>
      <c r="D532" s="255" t="str">
        <f>IF(AND(A532&lt;&gt;"",ISNUMBER(A532)),VLOOKUP(A532,Studies!A:BR,4,FALSE),"")</f>
        <v>day 1 fed</v>
      </c>
      <c r="E532" s="255" t="str">
        <f>IF(AND(A532&lt;&gt;"",ISNUMBER(A532)),VLOOKUP(A532,Studies!A:BR,5,FALSE),"")</f>
        <v>Itraconazole</v>
      </c>
      <c r="F532" s="256"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54" t="str">
        <f>IF(AND(A533&lt;&gt;"",ISNUMBER(A533)),VLOOKUP(A533,Studies!A:BR,2,FALSE),"")</f>
        <v>Barone 1993</v>
      </c>
      <c r="C533" s="255" t="str">
        <f>IF(AND(A533&lt;&gt;"",ISNUMBER(A533)),VLOOKUP(A533,Studies!A:BR,3,FALSE),"")</f>
        <v>https://www.ncbi.nlm.nih.gov/pubmed/8388198</v>
      </c>
      <c r="D533" s="255" t="str">
        <f>IF(AND(A533&lt;&gt;"",ISNUMBER(A533)),VLOOKUP(A533,Studies!A:BR,4,FALSE),"")</f>
        <v>day 1 fed</v>
      </c>
      <c r="E533" s="255" t="str">
        <f>IF(AND(A533&lt;&gt;"",ISNUMBER(A533)),VLOOKUP(A533,Studies!A:BR,5,FALSE),"")</f>
        <v>Hydroxy-Itraconazole</v>
      </c>
      <c r="F533" s="256"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54" t="str">
        <f>IF(AND(A534&lt;&gt;"",ISNUMBER(A534)),VLOOKUP(A534,Studies!A:BR,2,FALSE),"")</f>
        <v>Barone 1993</v>
      </c>
      <c r="C534" s="255" t="str">
        <f>IF(AND(A534&lt;&gt;"",ISNUMBER(A534)),VLOOKUP(A534,Studies!A:BR,3,FALSE),"")</f>
        <v>https://www.ncbi.nlm.nih.gov/pubmed/8388198</v>
      </c>
      <c r="D534" s="255" t="str">
        <f>IF(AND(A534&lt;&gt;"",ISNUMBER(A534)),VLOOKUP(A534,Studies!A:BR,4,FALSE),"")</f>
        <v>day 1 fed</v>
      </c>
      <c r="E534" s="255" t="str">
        <f>IF(AND(A534&lt;&gt;"",ISNUMBER(A534)),VLOOKUP(A534,Studies!A:BR,5,FALSE),"")</f>
        <v>Hydroxy-Itraconazole</v>
      </c>
      <c r="F534" s="256"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54" t="str">
        <f>IF(AND(A535&lt;&gt;"",ISNUMBER(A535)),VLOOKUP(A535,Studies!A:BR,2,FALSE),"")</f>
        <v>Barone 1993</v>
      </c>
      <c r="C535" s="255" t="str">
        <f>IF(AND(A535&lt;&gt;"",ISNUMBER(A535)),VLOOKUP(A535,Studies!A:BR,3,FALSE),"")</f>
        <v>https://www.ncbi.nlm.nih.gov/pubmed/8388198</v>
      </c>
      <c r="D535" s="255" t="str">
        <f>IF(AND(A535&lt;&gt;"",ISNUMBER(A535)),VLOOKUP(A535,Studies!A:BR,4,FALSE),"")</f>
        <v>day 1 fed</v>
      </c>
      <c r="E535" s="255" t="str">
        <f>IF(AND(A535&lt;&gt;"",ISNUMBER(A535)),VLOOKUP(A535,Studies!A:BR,5,FALSE),"")</f>
        <v>Hydroxy-Itraconazole</v>
      </c>
      <c r="F535" s="256"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54" t="str">
        <f>IF(AND(A536&lt;&gt;"",ISNUMBER(A536)),VLOOKUP(A536,Studies!A:BR,2,FALSE),"")</f>
        <v>Barone 1993</v>
      </c>
      <c r="C536" s="255" t="str">
        <f>IF(AND(A536&lt;&gt;"",ISNUMBER(A536)),VLOOKUP(A536,Studies!A:BR,3,FALSE),"")</f>
        <v>https://www.ncbi.nlm.nih.gov/pubmed/8388198</v>
      </c>
      <c r="D536" s="255" t="str">
        <f>IF(AND(A536&lt;&gt;"",ISNUMBER(A536)),VLOOKUP(A536,Studies!A:BR,4,FALSE),"")</f>
        <v>day 1 fed</v>
      </c>
      <c r="E536" s="255" t="str">
        <f>IF(AND(A536&lt;&gt;"",ISNUMBER(A536)),VLOOKUP(A536,Studies!A:BR,5,FALSE),"")</f>
        <v>Hydroxy-Itraconazole</v>
      </c>
      <c r="F536" s="256"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54" t="str">
        <f>IF(AND(A537&lt;&gt;"",ISNUMBER(A537)),VLOOKUP(A537,Studies!A:BR,2,FALSE),"")</f>
        <v>Barone 1993</v>
      </c>
      <c r="C537" s="255" t="str">
        <f>IF(AND(A537&lt;&gt;"",ISNUMBER(A537)),VLOOKUP(A537,Studies!A:BR,3,FALSE),"")</f>
        <v>https://www.ncbi.nlm.nih.gov/pubmed/8388198</v>
      </c>
      <c r="D537" s="255" t="str">
        <f>IF(AND(A537&lt;&gt;"",ISNUMBER(A537)),VLOOKUP(A537,Studies!A:BR,4,FALSE),"")</f>
        <v>day 1 fed</v>
      </c>
      <c r="E537" s="255" t="str">
        <f>IF(AND(A537&lt;&gt;"",ISNUMBER(A537)),VLOOKUP(A537,Studies!A:BR,5,FALSE),"")</f>
        <v>Hydroxy-Itraconazole</v>
      </c>
      <c r="F537" s="256"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54" t="str">
        <f>IF(AND(A538&lt;&gt;"",ISNUMBER(A538)),VLOOKUP(A538,Studies!A:BR,2,FALSE),"")</f>
        <v>Barone 1993</v>
      </c>
      <c r="C538" s="255" t="str">
        <f>IF(AND(A538&lt;&gt;"",ISNUMBER(A538)),VLOOKUP(A538,Studies!A:BR,3,FALSE),"")</f>
        <v>https://www.ncbi.nlm.nih.gov/pubmed/8388198</v>
      </c>
      <c r="D538" s="255" t="str">
        <f>IF(AND(A538&lt;&gt;"",ISNUMBER(A538)),VLOOKUP(A538,Studies!A:BR,4,FALSE),"")</f>
        <v>day 1 fed</v>
      </c>
      <c r="E538" s="255" t="str">
        <f>IF(AND(A538&lt;&gt;"",ISNUMBER(A538)),VLOOKUP(A538,Studies!A:BR,5,FALSE),"")</f>
        <v>Hydroxy-Itraconazole</v>
      </c>
      <c r="F538" s="256"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54" t="str">
        <f>IF(AND(A539&lt;&gt;"",ISNUMBER(A539)),VLOOKUP(A539,Studies!A:BR,2,FALSE),"")</f>
        <v>Barone 1993</v>
      </c>
      <c r="C539" s="255" t="str">
        <f>IF(AND(A539&lt;&gt;"",ISNUMBER(A539)),VLOOKUP(A539,Studies!A:BR,3,FALSE),"")</f>
        <v>https://www.ncbi.nlm.nih.gov/pubmed/8388198</v>
      </c>
      <c r="D539" s="255" t="str">
        <f>IF(AND(A539&lt;&gt;"",ISNUMBER(A539)),VLOOKUP(A539,Studies!A:BR,4,FALSE),"")</f>
        <v>day 1 fed</v>
      </c>
      <c r="E539" s="255" t="str">
        <f>IF(AND(A539&lt;&gt;"",ISNUMBER(A539)),VLOOKUP(A539,Studies!A:BR,5,FALSE),"")</f>
        <v>Hydroxy-Itraconazole</v>
      </c>
      <c r="F539" s="256"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54" t="str">
        <f>IF(AND(A540&lt;&gt;"",ISNUMBER(A540)),VLOOKUP(A540,Studies!A:BR,2,FALSE),"")</f>
        <v>Barone 1993</v>
      </c>
      <c r="C540" s="255" t="str">
        <f>IF(AND(A540&lt;&gt;"",ISNUMBER(A540)),VLOOKUP(A540,Studies!A:BR,3,FALSE),"")</f>
        <v>https://www.ncbi.nlm.nih.gov/pubmed/8388198</v>
      </c>
      <c r="D540" s="255" t="str">
        <f>IF(AND(A540&lt;&gt;"",ISNUMBER(A540)),VLOOKUP(A540,Studies!A:BR,4,FALSE),"")</f>
        <v>day 1 fed</v>
      </c>
      <c r="E540" s="255" t="str">
        <f>IF(AND(A540&lt;&gt;"",ISNUMBER(A540)),VLOOKUP(A540,Studies!A:BR,5,FALSE),"")</f>
        <v>Hydroxy-Itraconazole</v>
      </c>
      <c r="F540" s="256"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54" t="str">
        <f>IF(AND(A541&lt;&gt;"",ISNUMBER(A541)),VLOOKUP(A541,Studies!A:BR,2,FALSE),"")</f>
        <v>Barone 1993</v>
      </c>
      <c r="C541" s="255" t="str">
        <f>IF(AND(A541&lt;&gt;"",ISNUMBER(A541)),VLOOKUP(A541,Studies!A:BR,3,FALSE),"")</f>
        <v>https://www.ncbi.nlm.nih.gov/pubmed/8388198</v>
      </c>
      <c r="D541" s="255" t="str">
        <f>IF(AND(A541&lt;&gt;"",ISNUMBER(A541)),VLOOKUP(A541,Studies!A:BR,4,FALSE),"")</f>
        <v>day 1 fed</v>
      </c>
      <c r="E541" s="255" t="str">
        <f>IF(AND(A541&lt;&gt;"",ISNUMBER(A541)),VLOOKUP(A541,Studies!A:BR,5,FALSE),"")</f>
        <v>Hydroxy-Itraconazole</v>
      </c>
      <c r="F541" s="256"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54" t="str">
        <f>IF(AND(A542&lt;&gt;"",ISNUMBER(A542)),VLOOKUP(A542,Studies!A:BR,2,FALSE),"")</f>
        <v>Barone 1993</v>
      </c>
      <c r="C542" s="255" t="str">
        <f>IF(AND(A542&lt;&gt;"",ISNUMBER(A542)),VLOOKUP(A542,Studies!A:BR,3,FALSE),"")</f>
        <v>https://www.ncbi.nlm.nih.gov/pubmed/8388198</v>
      </c>
      <c r="D542" s="255" t="str">
        <f>IF(AND(A542&lt;&gt;"",ISNUMBER(A542)),VLOOKUP(A542,Studies!A:BR,4,FALSE),"")</f>
        <v>day 1 fed</v>
      </c>
      <c r="E542" s="255" t="str">
        <f>IF(AND(A542&lt;&gt;"",ISNUMBER(A542)),VLOOKUP(A542,Studies!A:BR,5,FALSE),"")</f>
        <v>Hydroxy-Itraconazole</v>
      </c>
      <c r="F542" s="256"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54" t="str">
        <f>IF(AND(A543&lt;&gt;"",ISNUMBER(A543)),VLOOKUP(A543,Studies!A:BR,2,FALSE),"")</f>
        <v>Barone 1993</v>
      </c>
      <c r="C543" s="255" t="str">
        <f>IF(AND(A543&lt;&gt;"",ISNUMBER(A543)),VLOOKUP(A543,Studies!A:BR,3,FALSE),"")</f>
        <v>https://www.ncbi.nlm.nih.gov/pubmed/8388198</v>
      </c>
      <c r="D543" s="255" t="str">
        <f>IF(AND(A543&lt;&gt;"",ISNUMBER(A543)),VLOOKUP(A543,Studies!A:BR,4,FALSE),"")</f>
        <v>day 1 fed</v>
      </c>
      <c r="E543" s="255" t="str">
        <f>IF(AND(A543&lt;&gt;"",ISNUMBER(A543)),VLOOKUP(A543,Studies!A:BR,5,FALSE),"")</f>
        <v>Hydroxy-Itraconazole</v>
      </c>
      <c r="F543" s="256"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54" t="str">
        <f>IF(AND(A544&lt;&gt;"",ISNUMBER(A544)),VLOOKUP(A544,Studies!A:BR,2,FALSE),"")</f>
        <v>Barone 1993</v>
      </c>
      <c r="C544" s="255" t="str">
        <f>IF(AND(A544&lt;&gt;"",ISNUMBER(A544)),VLOOKUP(A544,Studies!A:BR,3,FALSE),"")</f>
        <v>https://www.ncbi.nlm.nih.gov/pubmed/8388198</v>
      </c>
      <c r="D544" s="255" t="str">
        <f>IF(AND(A544&lt;&gt;"",ISNUMBER(A544)),VLOOKUP(A544,Studies!A:BR,4,FALSE),"")</f>
        <v>day 1 fed</v>
      </c>
      <c r="E544" s="255" t="str">
        <f>IF(AND(A544&lt;&gt;"",ISNUMBER(A544)),VLOOKUP(A544,Studies!A:BR,5,FALSE),"")</f>
        <v>Hydroxy-Itraconazole</v>
      </c>
      <c r="F544" s="256"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54" t="str">
        <f>IF(AND(A545&lt;&gt;"",ISNUMBER(A545)),VLOOKUP(A545,Studies!A:BR,2,FALSE),"")</f>
        <v>Barone 1993</v>
      </c>
      <c r="C545" s="255" t="str">
        <f>IF(AND(A545&lt;&gt;"",ISNUMBER(A545)),VLOOKUP(A545,Studies!A:BR,3,FALSE),"")</f>
        <v>https://www.ncbi.nlm.nih.gov/pubmed/8388198</v>
      </c>
      <c r="D545" s="255" t="str">
        <f>IF(AND(A545&lt;&gt;"",ISNUMBER(A545)),VLOOKUP(A545,Studies!A:BR,4,FALSE),"")</f>
        <v>day 15 fed</v>
      </c>
      <c r="E545" s="255" t="str">
        <f>IF(AND(A545&lt;&gt;"",ISNUMBER(A545)),VLOOKUP(A545,Studies!A:BR,5,FALSE),"")</f>
        <v>Itraconazole</v>
      </c>
      <c r="F545" s="256"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54" t="str">
        <f>IF(AND(A546&lt;&gt;"",ISNUMBER(A546)),VLOOKUP(A546,Studies!A:BR,2,FALSE),"")</f>
        <v>Barone 1993</v>
      </c>
      <c r="C546" s="255" t="str">
        <f>IF(AND(A546&lt;&gt;"",ISNUMBER(A546)),VLOOKUP(A546,Studies!A:BR,3,FALSE),"")</f>
        <v>https://www.ncbi.nlm.nih.gov/pubmed/8388198</v>
      </c>
      <c r="D546" s="255" t="str">
        <f>IF(AND(A546&lt;&gt;"",ISNUMBER(A546)),VLOOKUP(A546,Studies!A:BR,4,FALSE),"")</f>
        <v>day 15 fed</v>
      </c>
      <c r="E546" s="255" t="str">
        <f>IF(AND(A546&lt;&gt;"",ISNUMBER(A546)),VLOOKUP(A546,Studies!A:BR,5,FALSE),"")</f>
        <v>Itraconazole</v>
      </c>
      <c r="F546" s="256"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54" t="str">
        <f>IF(AND(A547&lt;&gt;"",ISNUMBER(A547)),VLOOKUP(A547,Studies!A:BR,2,FALSE),"")</f>
        <v>Barone 1993</v>
      </c>
      <c r="C547" s="255" t="str">
        <f>IF(AND(A547&lt;&gt;"",ISNUMBER(A547)),VLOOKUP(A547,Studies!A:BR,3,FALSE),"")</f>
        <v>https://www.ncbi.nlm.nih.gov/pubmed/8388198</v>
      </c>
      <c r="D547" s="255" t="str">
        <f>IF(AND(A547&lt;&gt;"",ISNUMBER(A547)),VLOOKUP(A547,Studies!A:BR,4,FALSE),"")</f>
        <v>day 15 fed</v>
      </c>
      <c r="E547" s="255" t="str">
        <f>IF(AND(A547&lt;&gt;"",ISNUMBER(A547)),VLOOKUP(A547,Studies!A:BR,5,FALSE),"")</f>
        <v>Itraconazole</v>
      </c>
      <c r="F547" s="256"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54" t="str">
        <f>IF(AND(A548&lt;&gt;"",ISNUMBER(A548)),VLOOKUP(A548,Studies!A:BR,2,FALSE),"")</f>
        <v>Barone 1993</v>
      </c>
      <c r="C548" s="255" t="str">
        <f>IF(AND(A548&lt;&gt;"",ISNUMBER(A548)),VLOOKUP(A548,Studies!A:BR,3,FALSE),"")</f>
        <v>https://www.ncbi.nlm.nih.gov/pubmed/8388198</v>
      </c>
      <c r="D548" s="255" t="str">
        <f>IF(AND(A548&lt;&gt;"",ISNUMBER(A548)),VLOOKUP(A548,Studies!A:BR,4,FALSE),"")</f>
        <v>day 15 fed</v>
      </c>
      <c r="E548" s="255" t="str">
        <f>IF(AND(A548&lt;&gt;"",ISNUMBER(A548)),VLOOKUP(A548,Studies!A:BR,5,FALSE),"")</f>
        <v>Itraconazole</v>
      </c>
      <c r="F548" s="256"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54" t="str">
        <f>IF(AND(A549&lt;&gt;"",ISNUMBER(A549)),VLOOKUP(A549,Studies!A:BR,2,FALSE),"")</f>
        <v>Barone 1993</v>
      </c>
      <c r="C549" s="255" t="str">
        <f>IF(AND(A549&lt;&gt;"",ISNUMBER(A549)),VLOOKUP(A549,Studies!A:BR,3,FALSE),"")</f>
        <v>https://www.ncbi.nlm.nih.gov/pubmed/8388198</v>
      </c>
      <c r="D549" s="255" t="str">
        <f>IF(AND(A549&lt;&gt;"",ISNUMBER(A549)),VLOOKUP(A549,Studies!A:BR,4,FALSE),"")</f>
        <v>day 15 fed</v>
      </c>
      <c r="E549" s="255" t="str">
        <f>IF(AND(A549&lt;&gt;"",ISNUMBER(A549)),VLOOKUP(A549,Studies!A:BR,5,FALSE),"")</f>
        <v>Itraconazole</v>
      </c>
      <c r="F549" s="256"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54" t="str">
        <f>IF(AND(A550&lt;&gt;"",ISNUMBER(A550)),VLOOKUP(A550,Studies!A:BR,2,FALSE),"")</f>
        <v>Barone 1993</v>
      </c>
      <c r="C550" s="255" t="str">
        <f>IF(AND(A550&lt;&gt;"",ISNUMBER(A550)),VLOOKUP(A550,Studies!A:BR,3,FALSE),"")</f>
        <v>https://www.ncbi.nlm.nih.gov/pubmed/8388198</v>
      </c>
      <c r="D550" s="255" t="str">
        <f>IF(AND(A550&lt;&gt;"",ISNUMBER(A550)),VLOOKUP(A550,Studies!A:BR,4,FALSE),"")</f>
        <v>day 15 fed</v>
      </c>
      <c r="E550" s="255" t="str">
        <f>IF(AND(A550&lt;&gt;"",ISNUMBER(A550)),VLOOKUP(A550,Studies!A:BR,5,FALSE),"")</f>
        <v>Itraconazole</v>
      </c>
      <c r="F550" s="256"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54" t="str">
        <f>IF(AND(A551&lt;&gt;"",ISNUMBER(A551)),VLOOKUP(A551,Studies!A:BR,2,FALSE),"")</f>
        <v>Barone 1993</v>
      </c>
      <c r="C551" s="255" t="str">
        <f>IF(AND(A551&lt;&gt;"",ISNUMBER(A551)),VLOOKUP(A551,Studies!A:BR,3,FALSE),"")</f>
        <v>https://www.ncbi.nlm.nih.gov/pubmed/8388198</v>
      </c>
      <c r="D551" s="255" t="str">
        <f>IF(AND(A551&lt;&gt;"",ISNUMBER(A551)),VLOOKUP(A551,Studies!A:BR,4,FALSE),"")</f>
        <v>day 15 fed</v>
      </c>
      <c r="E551" s="255" t="str">
        <f>IF(AND(A551&lt;&gt;"",ISNUMBER(A551)),VLOOKUP(A551,Studies!A:BR,5,FALSE),"")</f>
        <v>Itraconazole</v>
      </c>
      <c r="F551" s="256"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54" t="str">
        <f>IF(AND(A552&lt;&gt;"",ISNUMBER(A552)),VLOOKUP(A552,Studies!A:BR,2,FALSE),"")</f>
        <v>Barone 1993</v>
      </c>
      <c r="C552" s="255" t="str">
        <f>IF(AND(A552&lt;&gt;"",ISNUMBER(A552)),VLOOKUP(A552,Studies!A:BR,3,FALSE),"")</f>
        <v>https://www.ncbi.nlm.nih.gov/pubmed/8388198</v>
      </c>
      <c r="D552" s="255" t="str">
        <f>IF(AND(A552&lt;&gt;"",ISNUMBER(A552)),VLOOKUP(A552,Studies!A:BR,4,FALSE),"")</f>
        <v>day 15 fed</v>
      </c>
      <c r="E552" s="255" t="str">
        <f>IF(AND(A552&lt;&gt;"",ISNUMBER(A552)),VLOOKUP(A552,Studies!A:BR,5,FALSE),"")</f>
        <v>Itraconazole</v>
      </c>
      <c r="F552" s="256"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54" t="str">
        <f>IF(AND(A553&lt;&gt;"",ISNUMBER(A553)),VLOOKUP(A553,Studies!A:BR,2,FALSE),"")</f>
        <v>Barone 1993</v>
      </c>
      <c r="C553" s="255" t="str">
        <f>IF(AND(A553&lt;&gt;"",ISNUMBER(A553)),VLOOKUP(A553,Studies!A:BR,3,FALSE),"")</f>
        <v>https://www.ncbi.nlm.nih.gov/pubmed/8388198</v>
      </c>
      <c r="D553" s="255" t="str">
        <f>IF(AND(A553&lt;&gt;"",ISNUMBER(A553)),VLOOKUP(A553,Studies!A:BR,4,FALSE),"")</f>
        <v>day 15 fed</v>
      </c>
      <c r="E553" s="255" t="str">
        <f>IF(AND(A553&lt;&gt;"",ISNUMBER(A553)),VLOOKUP(A553,Studies!A:BR,5,FALSE),"")</f>
        <v>Itraconazole</v>
      </c>
      <c r="F553" s="256"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54" t="str">
        <f>IF(AND(A554&lt;&gt;"",ISNUMBER(A554)),VLOOKUP(A554,Studies!A:BR,2,FALSE),"")</f>
        <v>Barone 1993</v>
      </c>
      <c r="C554" s="255" t="str">
        <f>IF(AND(A554&lt;&gt;"",ISNUMBER(A554)),VLOOKUP(A554,Studies!A:BR,3,FALSE),"")</f>
        <v>https://www.ncbi.nlm.nih.gov/pubmed/8388198</v>
      </c>
      <c r="D554" s="255" t="str">
        <f>IF(AND(A554&lt;&gt;"",ISNUMBER(A554)),VLOOKUP(A554,Studies!A:BR,4,FALSE),"")</f>
        <v>day 15 fed</v>
      </c>
      <c r="E554" s="255" t="str">
        <f>IF(AND(A554&lt;&gt;"",ISNUMBER(A554)),VLOOKUP(A554,Studies!A:BR,5,FALSE),"")</f>
        <v>Itraconazole</v>
      </c>
      <c r="F554" s="256"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54" t="str">
        <f>IF(AND(A555&lt;&gt;"",ISNUMBER(A555)),VLOOKUP(A555,Studies!A:BR,2,FALSE),"")</f>
        <v>Barone 1993</v>
      </c>
      <c r="C555" s="255" t="str">
        <f>IF(AND(A555&lt;&gt;"",ISNUMBER(A555)),VLOOKUP(A555,Studies!A:BR,3,FALSE),"")</f>
        <v>https://www.ncbi.nlm.nih.gov/pubmed/8388198</v>
      </c>
      <c r="D555" s="255" t="str">
        <f>IF(AND(A555&lt;&gt;"",ISNUMBER(A555)),VLOOKUP(A555,Studies!A:BR,4,FALSE),"")</f>
        <v>day 15 fed</v>
      </c>
      <c r="E555" s="255" t="str">
        <f>IF(AND(A555&lt;&gt;"",ISNUMBER(A555)),VLOOKUP(A555,Studies!A:BR,5,FALSE),"")</f>
        <v>Itraconazole</v>
      </c>
      <c r="F555" s="256"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54" t="str">
        <f>IF(AND(A556&lt;&gt;"",ISNUMBER(A556)),VLOOKUP(A556,Studies!A:BR,2,FALSE),"")</f>
        <v>Barone 1993</v>
      </c>
      <c r="C556" s="255" t="str">
        <f>IF(AND(A556&lt;&gt;"",ISNUMBER(A556)),VLOOKUP(A556,Studies!A:BR,3,FALSE),"")</f>
        <v>https://www.ncbi.nlm.nih.gov/pubmed/8388198</v>
      </c>
      <c r="D556" s="255" t="str">
        <f>IF(AND(A556&lt;&gt;"",ISNUMBER(A556)),VLOOKUP(A556,Studies!A:BR,4,FALSE),"")</f>
        <v>day 15 fed</v>
      </c>
      <c r="E556" s="255" t="str">
        <f>IF(AND(A556&lt;&gt;"",ISNUMBER(A556)),VLOOKUP(A556,Studies!A:BR,5,FALSE),"")</f>
        <v>Itraconazole</v>
      </c>
      <c r="F556" s="256"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54" t="str">
        <f>IF(AND(A557&lt;&gt;"",ISNUMBER(A557)),VLOOKUP(A557,Studies!A:BR,2,FALSE),"")</f>
        <v>Barone 1993</v>
      </c>
      <c r="C557" s="255" t="str">
        <f>IF(AND(A557&lt;&gt;"",ISNUMBER(A557)),VLOOKUP(A557,Studies!A:BR,3,FALSE),"")</f>
        <v>https://www.ncbi.nlm.nih.gov/pubmed/8388198</v>
      </c>
      <c r="D557" s="255" t="str">
        <f>IF(AND(A557&lt;&gt;"",ISNUMBER(A557)),VLOOKUP(A557,Studies!A:BR,4,FALSE),"")</f>
        <v>day 15 fed</v>
      </c>
      <c r="E557" s="255" t="str">
        <f>IF(AND(A557&lt;&gt;"",ISNUMBER(A557)),VLOOKUP(A557,Studies!A:BR,5,FALSE),"")</f>
        <v>Itraconazole</v>
      </c>
      <c r="F557" s="256"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54" t="str">
        <f>IF(AND(A558&lt;&gt;"",ISNUMBER(A558)),VLOOKUP(A558,Studies!A:BR,2,FALSE),"")</f>
        <v>Barone 1993</v>
      </c>
      <c r="C558" s="255" t="str">
        <f>IF(AND(A558&lt;&gt;"",ISNUMBER(A558)),VLOOKUP(A558,Studies!A:BR,3,FALSE),"")</f>
        <v>https://www.ncbi.nlm.nih.gov/pubmed/8388198</v>
      </c>
      <c r="D558" s="255" t="str">
        <f>IF(AND(A558&lt;&gt;"",ISNUMBER(A558)),VLOOKUP(A558,Studies!A:BR,4,FALSE),"")</f>
        <v>day 15 fed</v>
      </c>
      <c r="E558" s="255" t="str">
        <f>IF(AND(A558&lt;&gt;"",ISNUMBER(A558)),VLOOKUP(A558,Studies!A:BR,5,FALSE),"")</f>
        <v>Itraconazole</v>
      </c>
      <c r="F558" s="256"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54" t="str">
        <f>IF(AND(A559&lt;&gt;"",ISNUMBER(A559)),VLOOKUP(A559,Studies!A:BR,2,FALSE),"")</f>
        <v>Barone 1993</v>
      </c>
      <c r="C559" s="255" t="str">
        <f>IF(AND(A559&lt;&gt;"",ISNUMBER(A559)),VLOOKUP(A559,Studies!A:BR,3,FALSE),"")</f>
        <v>https://www.ncbi.nlm.nih.gov/pubmed/8388198</v>
      </c>
      <c r="D559" s="255" t="str">
        <f>IF(AND(A559&lt;&gt;"",ISNUMBER(A559)),VLOOKUP(A559,Studies!A:BR,4,FALSE),"")</f>
        <v>day 15 fed</v>
      </c>
      <c r="E559" s="255" t="str">
        <f>IF(AND(A559&lt;&gt;"",ISNUMBER(A559)),VLOOKUP(A559,Studies!A:BR,5,FALSE),"")</f>
        <v>Itraconazole</v>
      </c>
      <c r="F559" s="256"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54" t="str">
        <f>IF(AND(A560&lt;&gt;"",ISNUMBER(A560)),VLOOKUP(A560,Studies!A:BR,2,FALSE),"")</f>
        <v>Barone 1993</v>
      </c>
      <c r="C560" s="255" t="str">
        <f>IF(AND(A560&lt;&gt;"",ISNUMBER(A560)),VLOOKUP(A560,Studies!A:BR,3,FALSE),"")</f>
        <v>https://www.ncbi.nlm.nih.gov/pubmed/8388198</v>
      </c>
      <c r="D560" s="255" t="str">
        <f>IF(AND(A560&lt;&gt;"",ISNUMBER(A560)),VLOOKUP(A560,Studies!A:BR,4,FALSE),"")</f>
        <v>day 15 fed</v>
      </c>
      <c r="E560" s="255" t="str">
        <f>IF(AND(A560&lt;&gt;"",ISNUMBER(A560)),VLOOKUP(A560,Studies!A:BR,5,FALSE),"")</f>
        <v>Itraconazole</v>
      </c>
      <c r="F560" s="256"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54" t="str">
        <f>IF(AND(A561&lt;&gt;"",ISNUMBER(A561)),VLOOKUP(A561,Studies!A:BR,2,FALSE),"")</f>
        <v>Barone 1993</v>
      </c>
      <c r="C561" s="255" t="str">
        <f>IF(AND(A561&lt;&gt;"",ISNUMBER(A561)),VLOOKUP(A561,Studies!A:BR,3,FALSE),"")</f>
        <v>https://www.ncbi.nlm.nih.gov/pubmed/8388198</v>
      </c>
      <c r="D561" s="255" t="str">
        <f>IF(AND(A561&lt;&gt;"",ISNUMBER(A561)),VLOOKUP(A561,Studies!A:BR,4,FALSE),"")</f>
        <v>day 15 fed</v>
      </c>
      <c r="E561" s="255" t="str">
        <f>IF(AND(A561&lt;&gt;"",ISNUMBER(A561)),VLOOKUP(A561,Studies!A:BR,5,FALSE),"")</f>
        <v>Itraconazole</v>
      </c>
      <c r="F561" s="256"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54" t="str">
        <f>IF(AND(A562&lt;&gt;"",ISNUMBER(A562)),VLOOKUP(A562,Studies!A:BR,2,FALSE),"")</f>
        <v>Barone 1993</v>
      </c>
      <c r="C562" s="255" t="str">
        <f>IF(AND(A562&lt;&gt;"",ISNUMBER(A562)),VLOOKUP(A562,Studies!A:BR,3,FALSE),"")</f>
        <v>https://www.ncbi.nlm.nih.gov/pubmed/8388198</v>
      </c>
      <c r="D562" s="255" t="str">
        <f>IF(AND(A562&lt;&gt;"",ISNUMBER(A562)),VLOOKUP(A562,Studies!A:BR,4,FALSE),"")</f>
        <v>day 15 fed</v>
      </c>
      <c r="E562" s="255" t="str">
        <f>IF(AND(A562&lt;&gt;"",ISNUMBER(A562)),VLOOKUP(A562,Studies!A:BR,5,FALSE),"")</f>
        <v>Itraconazole</v>
      </c>
      <c r="F562" s="256"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54" t="str">
        <f>IF(AND(A563&lt;&gt;"",ISNUMBER(A563)),VLOOKUP(A563,Studies!A:BR,2,FALSE),"")</f>
        <v>Barone 1993</v>
      </c>
      <c r="C563" s="255" t="str">
        <f>IF(AND(A563&lt;&gt;"",ISNUMBER(A563)),VLOOKUP(A563,Studies!A:BR,3,FALSE),"")</f>
        <v>https://www.ncbi.nlm.nih.gov/pubmed/8388198</v>
      </c>
      <c r="D563" s="255" t="str">
        <f>IF(AND(A563&lt;&gt;"",ISNUMBER(A563)),VLOOKUP(A563,Studies!A:BR,4,FALSE),"")</f>
        <v>day 15 fed</v>
      </c>
      <c r="E563" s="255" t="str">
        <f>IF(AND(A563&lt;&gt;"",ISNUMBER(A563)),VLOOKUP(A563,Studies!A:BR,5,FALSE),"")</f>
        <v>Itraconazole</v>
      </c>
      <c r="F563" s="256"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54" t="str">
        <f>IF(AND(A564&lt;&gt;"",ISNUMBER(A564)),VLOOKUP(A564,Studies!A:BR,2,FALSE),"")</f>
        <v>Barone 1993</v>
      </c>
      <c r="C564" s="255" t="str">
        <f>IF(AND(A564&lt;&gt;"",ISNUMBER(A564)),VLOOKUP(A564,Studies!A:BR,3,FALSE),"")</f>
        <v>https://www.ncbi.nlm.nih.gov/pubmed/8388198</v>
      </c>
      <c r="D564" s="255" t="str">
        <f>IF(AND(A564&lt;&gt;"",ISNUMBER(A564)),VLOOKUP(A564,Studies!A:BR,4,FALSE),"")</f>
        <v>day 15 fed</v>
      </c>
      <c r="E564" s="255" t="str">
        <f>IF(AND(A564&lt;&gt;"",ISNUMBER(A564)),VLOOKUP(A564,Studies!A:BR,5,FALSE),"")</f>
        <v>Hydroxy-Itraconazole</v>
      </c>
      <c r="F564" s="256"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54" t="str">
        <f>IF(AND(A565&lt;&gt;"",ISNUMBER(A565)),VLOOKUP(A565,Studies!A:BR,2,FALSE),"")</f>
        <v>Barone 1993</v>
      </c>
      <c r="C565" s="255" t="str">
        <f>IF(AND(A565&lt;&gt;"",ISNUMBER(A565)),VLOOKUP(A565,Studies!A:BR,3,FALSE),"")</f>
        <v>https://www.ncbi.nlm.nih.gov/pubmed/8388198</v>
      </c>
      <c r="D565" s="255" t="str">
        <f>IF(AND(A565&lt;&gt;"",ISNUMBER(A565)),VLOOKUP(A565,Studies!A:BR,4,FALSE),"")</f>
        <v>day 15 fed</v>
      </c>
      <c r="E565" s="255" t="str">
        <f>IF(AND(A565&lt;&gt;"",ISNUMBER(A565)),VLOOKUP(A565,Studies!A:BR,5,FALSE),"")</f>
        <v>Hydroxy-Itraconazole</v>
      </c>
      <c r="F565" s="256"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54" t="str">
        <f>IF(AND(A566&lt;&gt;"",ISNUMBER(A566)),VLOOKUP(A566,Studies!A:BR,2,FALSE),"")</f>
        <v>Barone 1993</v>
      </c>
      <c r="C566" s="255" t="str">
        <f>IF(AND(A566&lt;&gt;"",ISNUMBER(A566)),VLOOKUP(A566,Studies!A:BR,3,FALSE),"")</f>
        <v>https://www.ncbi.nlm.nih.gov/pubmed/8388198</v>
      </c>
      <c r="D566" s="255" t="str">
        <f>IF(AND(A566&lt;&gt;"",ISNUMBER(A566)),VLOOKUP(A566,Studies!A:BR,4,FALSE),"")</f>
        <v>day 15 fed</v>
      </c>
      <c r="E566" s="255" t="str">
        <f>IF(AND(A566&lt;&gt;"",ISNUMBER(A566)),VLOOKUP(A566,Studies!A:BR,5,FALSE),"")</f>
        <v>Hydroxy-Itraconazole</v>
      </c>
      <c r="F566" s="256"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54" t="str">
        <f>IF(AND(A567&lt;&gt;"",ISNUMBER(A567)),VLOOKUP(A567,Studies!A:BR,2,FALSE),"")</f>
        <v>Barone 1993</v>
      </c>
      <c r="C567" s="255" t="str">
        <f>IF(AND(A567&lt;&gt;"",ISNUMBER(A567)),VLOOKUP(A567,Studies!A:BR,3,FALSE),"")</f>
        <v>https://www.ncbi.nlm.nih.gov/pubmed/8388198</v>
      </c>
      <c r="D567" s="255" t="str">
        <f>IF(AND(A567&lt;&gt;"",ISNUMBER(A567)),VLOOKUP(A567,Studies!A:BR,4,FALSE),"")</f>
        <v>day 15 fed</v>
      </c>
      <c r="E567" s="255" t="str">
        <f>IF(AND(A567&lt;&gt;"",ISNUMBER(A567)),VLOOKUP(A567,Studies!A:BR,5,FALSE),"")</f>
        <v>Hydroxy-Itraconazole</v>
      </c>
      <c r="F567" s="256"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54" t="str">
        <f>IF(AND(A568&lt;&gt;"",ISNUMBER(A568)),VLOOKUP(A568,Studies!A:BR,2,FALSE),"")</f>
        <v>Barone 1993</v>
      </c>
      <c r="C568" s="255" t="str">
        <f>IF(AND(A568&lt;&gt;"",ISNUMBER(A568)),VLOOKUP(A568,Studies!A:BR,3,FALSE),"")</f>
        <v>https://www.ncbi.nlm.nih.gov/pubmed/8388198</v>
      </c>
      <c r="D568" s="255" t="str">
        <f>IF(AND(A568&lt;&gt;"",ISNUMBER(A568)),VLOOKUP(A568,Studies!A:BR,4,FALSE),"")</f>
        <v>day 15 fed</v>
      </c>
      <c r="E568" s="255" t="str">
        <f>IF(AND(A568&lt;&gt;"",ISNUMBER(A568)),VLOOKUP(A568,Studies!A:BR,5,FALSE),"")</f>
        <v>Hydroxy-Itraconazole</v>
      </c>
      <c r="F568" s="256"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54" t="str">
        <f>IF(AND(A569&lt;&gt;"",ISNUMBER(A569)),VLOOKUP(A569,Studies!A:BR,2,FALSE),"")</f>
        <v>Barone 1993</v>
      </c>
      <c r="C569" s="255" t="str">
        <f>IF(AND(A569&lt;&gt;"",ISNUMBER(A569)),VLOOKUP(A569,Studies!A:BR,3,FALSE),"")</f>
        <v>https://www.ncbi.nlm.nih.gov/pubmed/8388198</v>
      </c>
      <c r="D569" s="255" t="str">
        <f>IF(AND(A569&lt;&gt;"",ISNUMBER(A569)),VLOOKUP(A569,Studies!A:BR,4,FALSE),"")</f>
        <v>day 15 fed</v>
      </c>
      <c r="E569" s="255" t="str">
        <f>IF(AND(A569&lt;&gt;"",ISNUMBER(A569)),VLOOKUP(A569,Studies!A:BR,5,FALSE),"")</f>
        <v>Hydroxy-Itraconazole</v>
      </c>
      <c r="F569" s="256"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54" t="str">
        <f>IF(AND(A570&lt;&gt;"",ISNUMBER(A570)),VLOOKUP(A570,Studies!A:BR,2,FALSE),"")</f>
        <v>Barone 1993</v>
      </c>
      <c r="C570" s="255" t="str">
        <f>IF(AND(A570&lt;&gt;"",ISNUMBER(A570)),VLOOKUP(A570,Studies!A:BR,3,FALSE),"")</f>
        <v>https://www.ncbi.nlm.nih.gov/pubmed/8388198</v>
      </c>
      <c r="D570" s="255" t="str">
        <f>IF(AND(A570&lt;&gt;"",ISNUMBER(A570)),VLOOKUP(A570,Studies!A:BR,4,FALSE),"")</f>
        <v>day 15 fed</v>
      </c>
      <c r="E570" s="255" t="str">
        <f>IF(AND(A570&lt;&gt;"",ISNUMBER(A570)),VLOOKUP(A570,Studies!A:BR,5,FALSE),"")</f>
        <v>Hydroxy-Itraconazole</v>
      </c>
      <c r="F570" s="256"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54" t="str">
        <f>IF(AND(A571&lt;&gt;"",ISNUMBER(A571)),VLOOKUP(A571,Studies!A:BR,2,FALSE),"")</f>
        <v>Barone 1993</v>
      </c>
      <c r="C571" s="255" t="str">
        <f>IF(AND(A571&lt;&gt;"",ISNUMBER(A571)),VLOOKUP(A571,Studies!A:BR,3,FALSE),"")</f>
        <v>https://www.ncbi.nlm.nih.gov/pubmed/8388198</v>
      </c>
      <c r="D571" s="255" t="str">
        <f>IF(AND(A571&lt;&gt;"",ISNUMBER(A571)),VLOOKUP(A571,Studies!A:BR,4,FALSE),"")</f>
        <v>day 15 fed</v>
      </c>
      <c r="E571" s="255" t="str">
        <f>IF(AND(A571&lt;&gt;"",ISNUMBER(A571)),VLOOKUP(A571,Studies!A:BR,5,FALSE),"")</f>
        <v>Hydroxy-Itraconazole</v>
      </c>
      <c r="F571" s="256"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54" t="str">
        <f>IF(AND(A572&lt;&gt;"",ISNUMBER(A572)),VLOOKUP(A572,Studies!A:BR,2,FALSE),"")</f>
        <v>Barone 1993</v>
      </c>
      <c r="C572" s="255" t="str">
        <f>IF(AND(A572&lt;&gt;"",ISNUMBER(A572)),VLOOKUP(A572,Studies!A:BR,3,FALSE),"")</f>
        <v>https://www.ncbi.nlm.nih.gov/pubmed/8388198</v>
      </c>
      <c r="D572" s="255" t="str">
        <f>IF(AND(A572&lt;&gt;"",ISNUMBER(A572)),VLOOKUP(A572,Studies!A:BR,4,FALSE),"")</f>
        <v>day 15 fed</v>
      </c>
      <c r="E572" s="255" t="str">
        <f>IF(AND(A572&lt;&gt;"",ISNUMBER(A572)),VLOOKUP(A572,Studies!A:BR,5,FALSE),"")</f>
        <v>Hydroxy-Itraconazole</v>
      </c>
      <c r="F572" s="256"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54" t="str">
        <f>IF(AND(A573&lt;&gt;"",ISNUMBER(A573)),VLOOKUP(A573,Studies!A:BR,2,FALSE),"")</f>
        <v>Barone 1993</v>
      </c>
      <c r="C573" s="255" t="str">
        <f>IF(AND(A573&lt;&gt;"",ISNUMBER(A573)),VLOOKUP(A573,Studies!A:BR,3,FALSE),"")</f>
        <v>https://www.ncbi.nlm.nih.gov/pubmed/8388198</v>
      </c>
      <c r="D573" s="255" t="str">
        <f>IF(AND(A573&lt;&gt;"",ISNUMBER(A573)),VLOOKUP(A573,Studies!A:BR,4,FALSE),"")</f>
        <v>day 15 fed</v>
      </c>
      <c r="E573" s="255" t="str">
        <f>IF(AND(A573&lt;&gt;"",ISNUMBER(A573)),VLOOKUP(A573,Studies!A:BR,5,FALSE),"")</f>
        <v>Hydroxy-Itraconazole</v>
      </c>
      <c r="F573" s="256"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54" t="str">
        <f>IF(AND(A574&lt;&gt;"",ISNUMBER(A574)),VLOOKUP(A574,Studies!A:BR,2,FALSE),"")</f>
        <v>Barone 1993</v>
      </c>
      <c r="C574" s="255" t="str">
        <f>IF(AND(A574&lt;&gt;"",ISNUMBER(A574)),VLOOKUP(A574,Studies!A:BR,3,FALSE),"")</f>
        <v>https://www.ncbi.nlm.nih.gov/pubmed/8388198</v>
      </c>
      <c r="D574" s="255" t="str">
        <f>IF(AND(A574&lt;&gt;"",ISNUMBER(A574)),VLOOKUP(A574,Studies!A:BR,4,FALSE),"")</f>
        <v>day 15 fed</v>
      </c>
      <c r="E574" s="255" t="str">
        <f>IF(AND(A574&lt;&gt;"",ISNUMBER(A574)),VLOOKUP(A574,Studies!A:BR,5,FALSE),"")</f>
        <v>Hydroxy-Itraconazole</v>
      </c>
      <c r="F574" s="256"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54" t="str">
        <f>IF(AND(A575&lt;&gt;"",ISNUMBER(A575)),VLOOKUP(A575,Studies!A:BR,2,FALSE),"")</f>
        <v>Barone 1993</v>
      </c>
      <c r="C575" s="255" t="str">
        <f>IF(AND(A575&lt;&gt;"",ISNUMBER(A575)),VLOOKUP(A575,Studies!A:BR,3,FALSE),"")</f>
        <v>https://www.ncbi.nlm.nih.gov/pubmed/8388198</v>
      </c>
      <c r="D575" s="255" t="str">
        <f>IF(AND(A575&lt;&gt;"",ISNUMBER(A575)),VLOOKUP(A575,Studies!A:BR,4,FALSE),"")</f>
        <v>day 15 fed</v>
      </c>
      <c r="E575" s="255" t="str">
        <f>IF(AND(A575&lt;&gt;"",ISNUMBER(A575)),VLOOKUP(A575,Studies!A:BR,5,FALSE),"")</f>
        <v>Hydroxy-Itraconazole</v>
      </c>
      <c r="F575" s="256"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54" t="str">
        <f>IF(AND(A576&lt;&gt;"",ISNUMBER(A576)),VLOOKUP(A576,Studies!A:BR,2,FALSE),"")</f>
        <v>Barone 1993</v>
      </c>
      <c r="C576" s="255" t="str">
        <f>IF(AND(A576&lt;&gt;"",ISNUMBER(A576)),VLOOKUP(A576,Studies!A:BR,3,FALSE),"")</f>
        <v>https://www.ncbi.nlm.nih.gov/pubmed/8388198</v>
      </c>
      <c r="D576" s="255" t="str">
        <f>IF(AND(A576&lt;&gt;"",ISNUMBER(A576)),VLOOKUP(A576,Studies!A:BR,4,FALSE),"")</f>
        <v>day 15 fed</v>
      </c>
      <c r="E576" s="255" t="str">
        <f>IF(AND(A576&lt;&gt;"",ISNUMBER(A576)),VLOOKUP(A576,Studies!A:BR,5,FALSE),"")</f>
        <v>Hydroxy-Itraconazole</v>
      </c>
      <c r="F576" s="256"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54" t="str">
        <f>IF(AND(A577&lt;&gt;"",ISNUMBER(A577)),VLOOKUP(A577,Studies!A:BR,2,FALSE),"")</f>
        <v>Barone 1993</v>
      </c>
      <c r="C577" s="255" t="str">
        <f>IF(AND(A577&lt;&gt;"",ISNUMBER(A577)),VLOOKUP(A577,Studies!A:BR,3,FALSE),"")</f>
        <v>https://www.ncbi.nlm.nih.gov/pubmed/8388198</v>
      </c>
      <c r="D577" s="255" t="str">
        <f>IF(AND(A577&lt;&gt;"",ISNUMBER(A577)),VLOOKUP(A577,Studies!A:BR,4,FALSE),"")</f>
        <v>day 15 fed</v>
      </c>
      <c r="E577" s="255" t="str">
        <f>IF(AND(A577&lt;&gt;"",ISNUMBER(A577)),VLOOKUP(A577,Studies!A:BR,5,FALSE),"")</f>
        <v>Hydroxy-Itraconazole</v>
      </c>
      <c r="F577" s="256"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54" t="str">
        <f>IF(AND(A578&lt;&gt;"",ISNUMBER(A578)),VLOOKUP(A578,Studies!A:BR,2,FALSE),"")</f>
        <v>Barone 1993</v>
      </c>
      <c r="C578" s="255" t="str">
        <f>IF(AND(A578&lt;&gt;"",ISNUMBER(A578)),VLOOKUP(A578,Studies!A:BR,3,FALSE),"")</f>
        <v>https://www.ncbi.nlm.nih.gov/pubmed/8388198</v>
      </c>
      <c r="D578" s="255" t="str">
        <f>IF(AND(A578&lt;&gt;"",ISNUMBER(A578)),VLOOKUP(A578,Studies!A:BR,4,FALSE),"")</f>
        <v>day 15 fed</v>
      </c>
      <c r="E578" s="255" t="str">
        <f>IF(AND(A578&lt;&gt;"",ISNUMBER(A578)),VLOOKUP(A578,Studies!A:BR,5,FALSE),"")</f>
        <v>Hydroxy-Itraconazole</v>
      </c>
      <c r="F578" s="256"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54" t="str">
        <f>IF(AND(A579&lt;&gt;"",ISNUMBER(A579)),VLOOKUP(A579,Studies!A:BR,2,FALSE),"")</f>
        <v>Barone 1993</v>
      </c>
      <c r="C579" s="255" t="str">
        <f>IF(AND(A579&lt;&gt;"",ISNUMBER(A579)),VLOOKUP(A579,Studies!A:BR,3,FALSE),"")</f>
        <v>https://www.ncbi.nlm.nih.gov/pubmed/8388198</v>
      </c>
      <c r="D579" s="255" t="str">
        <f>IF(AND(A579&lt;&gt;"",ISNUMBER(A579)),VLOOKUP(A579,Studies!A:BR,4,FALSE),"")</f>
        <v>day 15 fed</v>
      </c>
      <c r="E579" s="255" t="str">
        <f>IF(AND(A579&lt;&gt;"",ISNUMBER(A579)),VLOOKUP(A579,Studies!A:BR,5,FALSE),"")</f>
        <v>Hydroxy-Itraconazole</v>
      </c>
      <c r="F579" s="256"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54" t="str">
        <f>IF(AND(A580&lt;&gt;"",ISNUMBER(A580)),VLOOKUP(A580,Studies!A:BR,2,FALSE),"")</f>
        <v>Barone 1993</v>
      </c>
      <c r="C580" s="255" t="str">
        <f>IF(AND(A580&lt;&gt;"",ISNUMBER(A580)),VLOOKUP(A580,Studies!A:BR,3,FALSE),"")</f>
        <v>https://www.ncbi.nlm.nih.gov/pubmed/8388198</v>
      </c>
      <c r="D580" s="255" t="str">
        <f>IF(AND(A580&lt;&gt;"",ISNUMBER(A580)),VLOOKUP(A580,Studies!A:BR,4,FALSE),"")</f>
        <v>day 15 fed</v>
      </c>
      <c r="E580" s="255" t="str">
        <f>IF(AND(A580&lt;&gt;"",ISNUMBER(A580)),VLOOKUP(A580,Studies!A:BR,5,FALSE),"")</f>
        <v>Hydroxy-Itraconazole</v>
      </c>
      <c r="F580" s="256"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54" t="str">
        <f>IF(AND(A581&lt;&gt;"",ISNUMBER(A581)),VLOOKUP(A581,Studies!A:BR,2,FALSE),"")</f>
        <v>Barone 1998a</v>
      </c>
      <c r="C581" s="255" t="str">
        <f>IF(AND(A581&lt;&gt;"",ISNUMBER(A581)),VLOOKUP(A581,Studies!A:BR,3,FALSE),"")</f>
        <v>https://www.ncbi.nlm.nih.gov/pubmed/9545149</v>
      </c>
      <c r="D581" s="255" t="str">
        <f>IF(AND(A581&lt;&gt;"",ISNUMBER(A581)),VLOOKUP(A581,Studies!A:BR,4,FALSE),"")</f>
        <v>day 1 fasted</v>
      </c>
      <c r="E581" s="255" t="str">
        <f>IF(AND(A581&lt;&gt;"",ISNUMBER(A581)),VLOOKUP(A581,Studies!A:BR,5,FALSE),"")</f>
        <v>Itraconazole</v>
      </c>
      <c r="F581" s="256"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54" t="str">
        <f>IF(AND(A582&lt;&gt;"",ISNUMBER(A582)),VLOOKUP(A582,Studies!A:BR,2,FALSE),"")</f>
        <v>Barone 1998a</v>
      </c>
      <c r="C582" s="255" t="str">
        <f>IF(AND(A582&lt;&gt;"",ISNUMBER(A582)),VLOOKUP(A582,Studies!A:BR,3,FALSE),"")</f>
        <v>https://www.ncbi.nlm.nih.gov/pubmed/9545149</v>
      </c>
      <c r="D582" s="255" t="str">
        <f>IF(AND(A582&lt;&gt;"",ISNUMBER(A582)),VLOOKUP(A582,Studies!A:BR,4,FALSE),"")</f>
        <v>day 1 fasted</v>
      </c>
      <c r="E582" s="255" t="str">
        <f>IF(AND(A582&lt;&gt;"",ISNUMBER(A582)),VLOOKUP(A582,Studies!A:BR,5,FALSE),"")</f>
        <v>Itraconazole</v>
      </c>
      <c r="F582" s="256"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54" t="str">
        <f>IF(AND(A583&lt;&gt;"",ISNUMBER(A583)),VLOOKUP(A583,Studies!A:BR,2,FALSE),"")</f>
        <v>Barone 1998a</v>
      </c>
      <c r="C583" s="255" t="str">
        <f>IF(AND(A583&lt;&gt;"",ISNUMBER(A583)),VLOOKUP(A583,Studies!A:BR,3,FALSE),"")</f>
        <v>https://www.ncbi.nlm.nih.gov/pubmed/9545149</v>
      </c>
      <c r="D583" s="255" t="str">
        <f>IF(AND(A583&lt;&gt;"",ISNUMBER(A583)),VLOOKUP(A583,Studies!A:BR,4,FALSE),"")</f>
        <v>day 1 fasted</v>
      </c>
      <c r="E583" s="255" t="str">
        <f>IF(AND(A583&lt;&gt;"",ISNUMBER(A583)),VLOOKUP(A583,Studies!A:BR,5,FALSE),"")</f>
        <v>Itraconazole</v>
      </c>
      <c r="F583" s="256"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54" t="str">
        <f>IF(AND(A584&lt;&gt;"",ISNUMBER(A584)),VLOOKUP(A584,Studies!A:BR,2,FALSE),"")</f>
        <v>Barone 1998a</v>
      </c>
      <c r="C584" s="255" t="str">
        <f>IF(AND(A584&lt;&gt;"",ISNUMBER(A584)),VLOOKUP(A584,Studies!A:BR,3,FALSE),"")</f>
        <v>https://www.ncbi.nlm.nih.gov/pubmed/9545149</v>
      </c>
      <c r="D584" s="255" t="str">
        <f>IF(AND(A584&lt;&gt;"",ISNUMBER(A584)),VLOOKUP(A584,Studies!A:BR,4,FALSE),"")</f>
        <v>day 1 fasted</v>
      </c>
      <c r="E584" s="255" t="str">
        <f>IF(AND(A584&lt;&gt;"",ISNUMBER(A584)),VLOOKUP(A584,Studies!A:BR,5,FALSE),"")</f>
        <v>Itraconazole</v>
      </c>
      <c r="F584" s="256"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54" t="str">
        <f>IF(AND(A585&lt;&gt;"",ISNUMBER(A585)),VLOOKUP(A585,Studies!A:BR,2,FALSE),"")</f>
        <v>Barone 1998a</v>
      </c>
      <c r="C585" s="255" t="str">
        <f>IF(AND(A585&lt;&gt;"",ISNUMBER(A585)),VLOOKUP(A585,Studies!A:BR,3,FALSE),"")</f>
        <v>https://www.ncbi.nlm.nih.gov/pubmed/9545149</v>
      </c>
      <c r="D585" s="255" t="str">
        <f>IF(AND(A585&lt;&gt;"",ISNUMBER(A585)),VLOOKUP(A585,Studies!A:BR,4,FALSE),"")</f>
        <v>day 1 fasted</v>
      </c>
      <c r="E585" s="255" t="str">
        <f>IF(AND(A585&lt;&gt;"",ISNUMBER(A585)),VLOOKUP(A585,Studies!A:BR,5,FALSE),"")</f>
        <v>Itraconazole</v>
      </c>
      <c r="F585" s="256"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54" t="str">
        <f>IF(AND(A586&lt;&gt;"",ISNUMBER(A586)),VLOOKUP(A586,Studies!A:BR,2,FALSE),"")</f>
        <v>Barone 1998a</v>
      </c>
      <c r="C586" s="255" t="str">
        <f>IF(AND(A586&lt;&gt;"",ISNUMBER(A586)),VLOOKUP(A586,Studies!A:BR,3,FALSE),"")</f>
        <v>https://www.ncbi.nlm.nih.gov/pubmed/9545149</v>
      </c>
      <c r="D586" s="255" t="str">
        <f>IF(AND(A586&lt;&gt;"",ISNUMBER(A586)),VLOOKUP(A586,Studies!A:BR,4,FALSE),"")</f>
        <v>day 1 fasted</v>
      </c>
      <c r="E586" s="255" t="str">
        <f>IF(AND(A586&lt;&gt;"",ISNUMBER(A586)),VLOOKUP(A586,Studies!A:BR,5,FALSE),"")</f>
        <v>Itraconazole</v>
      </c>
      <c r="F586" s="256"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54" t="str">
        <f>IF(AND(A587&lt;&gt;"",ISNUMBER(A587)),VLOOKUP(A587,Studies!A:BR,2,FALSE),"")</f>
        <v>Barone 1998a</v>
      </c>
      <c r="C587" s="255" t="str">
        <f>IF(AND(A587&lt;&gt;"",ISNUMBER(A587)),VLOOKUP(A587,Studies!A:BR,3,FALSE),"")</f>
        <v>https://www.ncbi.nlm.nih.gov/pubmed/9545149</v>
      </c>
      <c r="D587" s="255" t="str">
        <f>IF(AND(A587&lt;&gt;"",ISNUMBER(A587)),VLOOKUP(A587,Studies!A:BR,4,FALSE),"")</f>
        <v>day 1 fasted</v>
      </c>
      <c r="E587" s="255" t="str">
        <f>IF(AND(A587&lt;&gt;"",ISNUMBER(A587)),VLOOKUP(A587,Studies!A:BR,5,FALSE),"")</f>
        <v>Itraconazole</v>
      </c>
      <c r="F587" s="256"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54" t="str">
        <f>IF(AND(A588&lt;&gt;"",ISNUMBER(A588)),VLOOKUP(A588,Studies!A:BR,2,FALSE),"")</f>
        <v>Barone 1998a</v>
      </c>
      <c r="C588" s="255" t="str">
        <f>IF(AND(A588&lt;&gt;"",ISNUMBER(A588)),VLOOKUP(A588,Studies!A:BR,3,FALSE),"")</f>
        <v>https://www.ncbi.nlm.nih.gov/pubmed/9545149</v>
      </c>
      <c r="D588" s="255" t="str">
        <f>IF(AND(A588&lt;&gt;"",ISNUMBER(A588)),VLOOKUP(A588,Studies!A:BR,4,FALSE),"")</f>
        <v>day 1 fasted</v>
      </c>
      <c r="E588" s="255" t="str">
        <f>IF(AND(A588&lt;&gt;"",ISNUMBER(A588)),VLOOKUP(A588,Studies!A:BR,5,FALSE),"")</f>
        <v>Itraconazole</v>
      </c>
      <c r="F588" s="256"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54" t="str">
        <f>IF(AND(A589&lt;&gt;"",ISNUMBER(A589)),VLOOKUP(A589,Studies!A:BR,2,FALSE),"")</f>
        <v>Barone 1998a</v>
      </c>
      <c r="C589" s="255" t="str">
        <f>IF(AND(A589&lt;&gt;"",ISNUMBER(A589)),VLOOKUP(A589,Studies!A:BR,3,FALSE),"")</f>
        <v>https://www.ncbi.nlm.nih.gov/pubmed/9545149</v>
      </c>
      <c r="D589" s="255" t="str">
        <f>IF(AND(A589&lt;&gt;"",ISNUMBER(A589)),VLOOKUP(A589,Studies!A:BR,4,FALSE),"")</f>
        <v>day 1 fasted</v>
      </c>
      <c r="E589" s="255" t="str">
        <f>IF(AND(A589&lt;&gt;"",ISNUMBER(A589)),VLOOKUP(A589,Studies!A:BR,5,FALSE),"")</f>
        <v>Itraconazole</v>
      </c>
      <c r="F589" s="256"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54" t="str">
        <f>IF(AND(A590&lt;&gt;"",ISNUMBER(A590)),VLOOKUP(A590,Studies!A:BR,2,FALSE),"")</f>
        <v>Barone 1998a</v>
      </c>
      <c r="C590" s="255" t="str">
        <f>IF(AND(A590&lt;&gt;"",ISNUMBER(A590)),VLOOKUP(A590,Studies!A:BR,3,FALSE),"")</f>
        <v>https://www.ncbi.nlm.nih.gov/pubmed/9545149</v>
      </c>
      <c r="D590" s="255" t="str">
        <f>IF(AND(A590&lt;&gt;"",ISNUMBER(A590)),VLOOKUP(A590,Studies!A:BR,4,FALSE),"")</f>
        <v>day 1 fasted</v>
      </c>
      <c r="E590" s="255" t="str">
        <f>IF(AND(A590&lt;&gt;"",ISNUMBER(A590)),VLOOKUP(A590,Studies!A:BR,5,FALSE),"")</f>
        <v>Itraconazole</v>
      </c>
      <c r="F590" s="256"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54" t="str">
        <f>IF(AND(A591&lt;&gt;"",ISNUMBER(A591)),VLOOKUP(A591,Studies!A:BR,2,FALSE),"")</f>
        <v>Barone 1998a</v>
      </c>
      <c r="C591" s="255" t="str">
        <f>IF(AND(A591&lt;&gt;"",ISNUMBER(A591)),VLOOKUP(A591,Studies!A:BR,3,FALSE),"")</f>
        <v>https://www.ncbi.nlm.nih.gov/pubmed/9545149</v>
      </c>
      <c r="D591" s="255" t="str">
        <f>IF(AND(A591&lt;&gt;"",ISNUMBER(A591)),VLOOKUP(A591,Studies!A:BR,4,FALSE),"")</f>
        <v>day 1 fasted</v>
      </c>
      <c r="E591" s="255" t="str">
        <f>IF(AND(A591&lt;&gt;"",ISNUMBER(A591)),VLOOKUP(A591,Studies!A:BR,5,FALSE),"")</f>
        <v>Hydroxy-Itraconazole</v>
      </c>
      <c r="F591" s="256"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54" t="str">
        <f>IF(AND(A592&lt;&gt;"",ISNUMBER(A592)),VLOOKUP(A592,Studies!A:BR,2,FALSE),"")</f>
        <v>Barone 1998a</v>
      </c>
      <c r="C592" s="255" t="str">
        <f>IF(AND(A592&lt;&gt;"",ISNUMBER(A592)),VLOOKUP(A592,Studies!A:BR,3,FALSE),"")</f>
        <v>https://www.ncbi.nlm.nih.gov/pubmed/9545149</v>
      </c>
      <c r="D592" s="255" t="str">
        <f>IF(AND(A592&lt;&gt;"",ISNUMBER(A592)),VLOOKUP(A592,Studies!A:BR,4,FALSE),"")</f>
        <v>day 1 fasted</v>
      </c>
      <c r="E592" s="255" t="str">
        <f>IF(AND(A592&lt;&gt;"",ISNUMBER(A592)),VLOOKUP(A592,Studies!A:BR,5,FALSE),"")</f>
        <v>Hydroxy-Itraconazole</v>
      </c>
      <c r="F592" s="256"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54" t="str">
        <f>IF(AND(A593&lt;&gt;"",ISNUMBER(A593)),VLOOKUP(A593,Studies!A:BR,2,FALSE),"")</f>
        <v>Barone 1998a</v>
      </c>
      <c r="C593" s="255" t="str">
        <f>IF(AND(A593&lt;&gt;"",ISNUMBER(A593)),VLOOKUP(A593,Studies!A:BR,3,FALSE),"")</f>
        <v>https://www.ncbi.nlm.nih.gov/pubmed/9545149</v>
      </c>
      <c r="D593" s="255" t="str">
        <f>IF(AND(A593&lt;&gt;"",ISNUMBER(A593)),VLOOKUP(A593,Studies!A:BR,4,FALSE),"")</f>
        <v>day 1 fasted</v>
      </c>
      <c r="E593" s="255" t="str">
        <f>IF(AND(A593&lt;&gt;"",ISNUMBER(A593)),VLOOKUP(A593,Studies!A:BR,5,FALSE),"")</f>
        <v>Hydroxy-Itraconazole</v>
      </c>
      <c r="F593" s="256"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54" t="str">
        <f>IF(AND(A594&lt;&gt;"",ISNUMBER(A594)),VLOOKUP(A594,Studies!A:BR,2,FALSE),"")</f>
        <v>Barone 1998a</v>
      </c>
      <c r="C594" s="255" t="str">
        <f>IF(AND(A594&lt;&gt;"",ISNUMBER(A594)),VLOOKUP(A594,Studies!A:BR,3,FALSE),"")</f>
        <v>https://www.ncbi.nlm.nih.gov/pubmed/9545149</v>
      </c>
      <c r="D594" s="255" t="str">
        <f>IF(AND(A594&lt;&gt;"",ISNUMBER(A594)),VLOOKUP(A594,Studies!A:BR,4,FALSE),"")</f>
        <v>day 1 fasted</v>
      </c>
      <c r="E594" s="255" t="str">
        <f>IF(AND(A594&lt;&gt;"",ISNUMBER(A594)),VLOOKUP(A594,Studies!A:BR,5,FALSE),"")</f>
        <v>Hydroxy-Itraconazole</v>
      </c>
      <c r="F594" s="256"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54" t="str">
        <f>IF(AND(A595&lt;&gt;"",ISNUMBER(A595)),VLOOKUP(A595,Studies!A:BR,2,FALSE),"")</f>
        <v>Barone 1998a</v>
      </c>
      <c r="C595" s="255" t="str">
        <f>IF(AND(A595&lt;&gt;"",ISNUMBER(A595)),VLOOKUP(A595,Studies!A:BR,3,FALSE),"")</f>
        <v>https://www.ncbi.nlm.nih.gov/pubmed/9545149</v>
      </c>
      <c r="D595" s="255" t="str">
        <f>IF(AND(A595&lt;&gt;"",ISNUMBER(A595)),VLOOKUP(A595,Studies!A:BR,4,FALSE),"")</f>
        <v>day 1 fasted</v>
      </c>
      <c r="E595" s="255" t="str">
        <f>IF(AND(A595&lt;&gt;"",ISNUMBER(A595)),VLOOKUP(A595,Studies!A:BR,5,FALSE),"")</f>
        <v>Hydroxy-Itraconazole</v>
      </c>
      <c r="F595" s="256"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54" t="str">
        <f>IF(AND(A596&lt;&gt;"",ISNUMBER(A596)),VLOOKUP(A596,Studies!A:BR,2,FALSE),"")</f>
        <v>Barone 1998a</v>
      </c>
      <c r="C596" s="255" t="str">
        <f>IF(AND(A596&lt;&gt;"",ISNUMBER(A596)),VLOOKUP(A596,Studies!A:BR,3,FALSE),"")</f>
        <v>https://www.ncbi.nlm.nih.gov/pubmed/9545149</v>
      </c>
      <c r="D596" s="255" t="str">
        <f>IF(AND(A596&lt;&gt;"",ISNUMBER(A596)),VLOOKUP(A596,Studies!A:BR,4,FALSE),"")</f>
        <v>day 1 fasted</v>
      </c>
      <c r="E596" s="255" t="str">
        <f>IF(AND(A596&lt;&gt;"",ISNUMBER(A596)),VLOOKUP(A596,Studies!A:BR,5,FALSE),"")</f>
        <v>Hydroxy-Itraconazole</v>
      </c>
      <c r="F596" s="256"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54" t="str">
        <f>IF(AND(A597&lt;&gt;"",ISNUMBER(A597)),VLOOKUP(A597,Studies!A:BR,2,FALSE),"")</f>
        <v>Barone 1998a</v>
      </c>
      <c r="C597" s="255" t="str">
        <f>IF(AND(A597&lt;&gt;"",ISNUMBER(A597)),VLOOKUP(A597,Studies!A:BR,3,FALSE),"")</f>
        <v>https://www.ncbi.nlm.nih.gov/pubmed/9545149</v>
      </c>
      <c r="D597" s="255" t="str">
        <f>IF(AND(A597&lt;&gt;"",ISNUMBER(A597)),VLOOKUP(A597,Studies!A:BR,4,FALSE),"")</f>
        <v>day 1 fasted</v>
      </c>
      <c r="E597" s="255" t="str">
        <f>IF(AND(A597&lt;&gt;"",ISNUMBER(A597)),VLOOKUP(A597,Studies!A:BR,5,FALSE),"")</f>
        <v>Hydroxy-Itraconazole</v>
      </c>
      <c r="F597" s="256"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54" t="str">
        <f>IF(AND(A598&lt;&gt;"",ISNUMBER(A598)),VLOOKUP(A598,Studies!A:BR,2,FALSE),"")</f>
        <v>Barone 1998a</v>
      </c>
      <c r="C598" s="255" t="str">
        <f>IF(AND(A598&lt;&gt;"",ISNUMBER(A598)),VLOOKUP(A598,Studies!A:BR,3,FALSE),"")</f>
        <v>https://www.ncbi.nlm.nih.gov/pubmed/9545149</v>
      </c>
      <c r="D598" s="255" t="str">
        <f>IF(AND(A598&lt;&gt;"",ISNUMBER(A598)),VLOOKUP(A598,Studies!A:BR,4,FALSE),"")</f>
        <v>day 1 fasted</v>
      </c>
      <c r="E598" s="255" t="str">
        <f>IF(AND(A598&lt;&gt;"",ISNUMBER(A598)),VLOOKUP(A598,Studies!A:BR,5,FALSE),"")</f>
        <v>Hydroxy-Itraconazole</v>
      </c>
      <c r="F598" s="256"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54" t="str">
        <f>IF(AND(A599&lt;&gt;"",ISNUMBER(A599)),VLOOKUP(A599,Studies!A:BR,2,FALSE),"")</f>
        <v>Barone 1998a</v>
      </c>
      <c r="C599" s="255" t="str">
        <f>IF(AND(A599&lt;&gt;"",ISNUMBER(A599)),VLOOKUP(A599,Studies!A:BR,3,FALSE),"")</f>
        <v>https://www.ncbi.nlm.nih.gov/pubmed/9545149</v>
      </c>
      <c r="D599" s="255" t="str">
        <f>IF(AND(A599&lt;&gt;"",ISNUMBER(A599)),VLOOKUP(A599,Studies!A:BR,4,FALSE),"")</f>
        <v>day 1 fasted</v>
      </c>
      <c r="E599" s="255" t="str">
        <f>IF(AND(A599&lt;&gt;"",ISNUMBER(A599)),VLOOKUP(A599,Studies!A:BR,5,FALSE),"")</f>
        <v>Hydroxy-Itraconazole</v>
      </c>
      <c r="F599" s="256"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54" t="str">
        <f>IF(AND(A600&lt;&gt;"",ISNUMBER(A600)),VLOOKUP(A600,Studies!A:BR,2,FALSE),"")</f>
        <v>Barone 1998a</v>
      </c>
      <c r="C600" s="255" t="str">
        <f>IF(AND(A600&lt;&gt;"",ISNUMBER(A600)),VLOOKUP(A600,Studies!A:BR,3,FALSE),"")</f>
        <v>https://www.ncbi.nlm.nih.gov/pubmed/9545149</v>
      </c>
      <c r="D600" s="255" t="str">
        <f>IF(AND(A600&lt;&gt;"",ISNUMBER(A600)),VLOOKUP(A600,Studies!A:BR,4,FALSE),"")</f>
        <v>day 1 fasted</v>
      </c>
      <c r="E600" s="255" t="str">
        <f>IF(AND(A600&lt;&gt;"",ISNUMBER(A600)),VLOOKUP(A600,Studies!A:BR,5,FALSE),"")</f>
        <v>Hydroxy-Itraconazole</v>
      </c>
      <c r="F600" s="256"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54" t="str">
        <f>IF(AND(A601&lt;&gt;"",ISNUMBER(A601)),VLOOKUP(A601,Studies!A:BR,2,FALSE),"")</f>
        <v>Barone 1998a</v>
      </c>
      <c r="C601" s="255" t="str">
        <f>IF(AND(A601&lt;&gt;"",ISNUMBER(A601)),VLOOKUP(A601,Studies!A:BR,3,FALSE),"")</f>
        <v>https://www.ncbi.nlm.nih.gov/pubmed/9545149</v>
      </c>
      <c r="D601" s="255" t="str">
        <f>IF(AND(A601&lt;&gt;"",ISNUMBER(A601)),VLOOKUP(A601,Studies!A:BR,4,FALSE),"")</f>
        <v>day 15 fasted</v>
      </c>
      <c r="E601" s="255" t="str">
        <f>IF(AND(A601&lt;&gt;"",ISNUMBER(A601)),VLOOKUP(A601,Studies!A:BR,5,FALSE),"")</f>
        <v>Itraconazole</v>
      </c>
      <c r="F601" s="256"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54" t="str">
        <f>IF(AND(A602&lt;&gt;"",ISNUMBER(A602)),VLOOKUP(A602,Studies!A:BR,2,FALSE),"")</f>
        <v>Barone 1998a</v>
      </c>
      <c r="C602" s="255" t="str">
        <f>IF(AND(A602&lt;&gt;"",ISNUMBER(A602)),VLOOKUP(A602,Studies!A:BR,3,FALSE),"")</f>
        <v>https://www.ncbi.nlm.nih.gov/pubmed/9545149</v>
      </c>
      <c r="D602" s="255" t="str">
        <f>IF(AND(A602&lt;&gt;"",ISNUMBER(A602)),VLOOKUP(A602,Studies!A:BR,4,FALSE),"")</f>
        <v>day 15 fasted</v>
      </c>
      <c r="E602" s="255" t="str">
        <f>IF(AND(A602&lt;&gt;"",ISNUMBER(A602)),VLOOKUP(A602,Studies!A:BR,5,FALSE),"")</f>
        <v>Itraconazole</v>
      </c>
      <c r="F602" s="256"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54" t="str">
        <f>IF(AND(A603&lt;&gt;"",ISNUMBER(A603)),VLOOKUP(A603,Studies!A:BR,2,FALSE),"")</f>
        <v>Barone 1998a</v>
      </c>
      <c r="C603" s="255" t="str">
        <f>IF(AND(A603&lt;&gt;"",ISNUMBER(A603)),VLOOKUP(A603,Studies!A:BR,3,FALSE),"")</f>
        <v>https://www.ncbi.nlm.nih.gov/pubmed/9545149</v>
      </c>
      <c r="D603" s="255" t="str">
        <f>IF(AND(A603&lt;&gt;"",ISNUMBER(A603)),VLOOKUP(A603,Studies!A:BR,4,FALSE),"")</f>
        <v>day 15 fasted</v>
      </c>
      <c r="E603" s="255" t="str">
        <f>IF(AND(A603&lt;&gt;"",ISNUMBER(A603)),VLOOKUP(A603,Studies!A:BR,5,FALSE),"")</f>
        <v>Itraconazole</v>
      </c>
      <c r="F603" s="256"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54" t="str">
        <f>IF(AND(A604&lt;&gt;"",ISNUMBER(A604)),VLOOKUP(A604,Studies!A:BR,2,FALSE),"")</f>
        <v>Barone 1998a</v>
      </c>
      <c r="C604" s="255" t="str">
        <f>IF(AND(A604&lt;&gt;"",ISNUMBER(A604)),VLOOKUP(A604,Studies!A:BR,3,FALSE),"")</f>
        <v>https://www.ncbi.nlm.nih.gov/pubmed/9545149</v>
      </c>
      <c r="D604" s="255" t="str">
        <f>IF(AND(A604&lt;&gt;"",ISNUMBER(A604)),VLOOKUP(A604,Studies!A:BR,4,FALSE),"")</f>
        <v>day 15 fasted</v>
      </c>
      <c r="E604" s="255" t="str">
        <f>IF(AND(A604&lt;&gt;"",ISNUMBER(A604)),VLOOKUP(A604,Studies!A:BR,5,FALSE),"")</f>
        <v>Itraconazole</v>
      </c>
      <c r="F604" s="256"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54" t="str">
        <f>IF(AND(A605&lt;&gt;"",ISNUMBER(A605)),VLOOKUP(A605,Studies!A:BR,2,FALSE),"")</f>
        <v>Barone 1998a</v>
      </c>
      <c r="C605" s="255" t="str">
        <f>IF(AND(A605&lt;&gt;"",ISNUMBER(A605)),VLOOKUP(A605,Studies!A:BR,3,FALSE),"")</f>
        <v>https://www.ncbi.nlm.nih.gov/pubmed/9545149</v>
      </c>
      <c r="D605" s="255" t="str">
        <f>IF(AND(A605&lt;&gt;"",ISNUMBER(A605)),VLOOKUP(A605,Studies!A:BR,4,FALSE),"")</f>
        <v>day 15 fasted</v>
      </c>
      <c r="E605" s="255" t="str">
        <f>IF(AND(A605&lt;&gt;"",ISNUMBER(A605)),VLOOKUP(A605,Studies!A:BR,5,FALSE),"")</f>
        <v>Itraconazole</v>
      </c>
      <c r="F605" s="256"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54" t="str">
        <f>IF(AND(A606&lt;&gt;"",ISNUMBER(A606)),VLOOKUP(A606,Studies!A:BR,2,FALSE),"")</f>
        <v>Barone 1998a</v>
      </c>
      <c r="C606" s="255" t="str">
        <f>IF(AND(A606&lt;&gt;"",ISNUMBER(A606)),VLOOKUP(A606,Studies!A:BR,3,FALSE),"")</f>
        <v>https://www.ncbi.nlm.nih.gov/pubmed/9545149</v>
      </c>
      <c r="D606" s="255" t="str">
        <f>IF(AND(A606&lt;&gt;"",ISNUMBER(A606)),VLOOKUP(A606,Studies!A:BR,4,FALSE),"")</f>
        <v>day 15 fasted</v>
      </c>
      <c r="E606" s="255" t="str">
        <f>IF(AND(A606&lt;&gt;"",ISNUMBER(A606)),VLOOKUP(A606,Studies!A:BR,5,FALSE),"")</f>
        <v>Itraconazole</v>
      </c>
      <c r="F606" s="256"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54" t="str">
        <f>IF(AND(A607&lt;&gt;"",ISNUMBER(A607)),VLOOKUP(A607,Studies!A:BR,2,FALSE),"")</f>
        <v>Barone 1998a</v>
      </c>
      <c r="C607" s="255" t="str">
        <f>IF(AND(A607&lt;&gt;"",ISNUMBER(A607)),VLOOKUP(A607,Studies!A:BR,3,FALSE),"")</f>
        <v>https://www.ncbi.nlm.nih.gov/pubmed/9545149</v>
      </c>
      <c r="D607" s="255" t="str">
        <f>IF(AND(A607&lt;&gt;"",ISNUMBER(A607)),VLOOKUP(A607,Studies!A:BR,4,FALSE),"")</f>
        <v>day 15 fasted</v>
      </c>
      <c r="E607" s="255" t="str">
        <f>IF(AND(A607&lt;&gt;"",ISNUMBER(A607)),VLOOKUP(A607,Studies!A:BR,5,FALSE),"")</f>
        <v>Itraconazole</v>
      </c>
      <c r="F607" s="256"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54" t="str">
        <f>IF(AND(A608&lt;&gt;"",ISNUMBER(A608)),VLOOKUP(A608,Studies!A:BR,2,FALSE),"")</f>
        <v>Barone 1998a</v>
      </c>
      <c r="C608" s="255" t="str">
        <f>IF(AND(A608&lt;&gt;"",ISNUMBER(A608)),VLOOKUP(A608,Studies!A:BR,3,FALSE),"")</f>
        <v>https://www.ncbi.nlm.nih.gov/pubmed/9545149</v>
      </c>
      <c r="D608" s="255" t="str">
        <f>IF(AND(A608&lt;&gt;"",ISNUMBER(A608)),VLOOKUP(A608,Studies!A:BR,4,FALSE),"")</f>
        <v>day 15 fasted</v>
      </c>
      <c r="E608" s="255" t="str">
        <f>IF(AND(A608&lt;&gt;"",ISNUMBER(A608)),VLOOKUP(A608,Studies!A:BR,5,FALSE),"")</f>
        <v>Itraconazole</v>
      </c>
      <c r="F608" s="256"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54" t="str">
        <f>IF(AND(A609&lt;&gt;"",ISNUMBER(A609)),VLOOKUP(A609,Studies!A:BR,2,FALSE),"")</f>
        <v>Barone 1998a</v>
      </c>
      <c r="C609" s="255" t="str">
        <f>IF(AND(A609&lt;&gt;"",ISNUMBER(A609)),VLOOKUP(A609,Studies!A:BR,3,FALSE),"")</f>
        <v>https://www.ncbi.nlm.nih.gov/pubmed/9545149</v>
      </c>
      <c r="D609" s="255" t="str">
        <f>IF(AND(A609&lt;&gt;"",ISNUMBER(A609)),VLOOKUP(A609,Studies!A:BR,4,FALSE),"")</f>
        <v>day 15 fasted</v>
      </c>
      <c r="E609" s="255" t="str">
        <f>IF(AND(A609&lt;&gt;"",ISNUMBER(A609)),VLOOKUP(A609,Studies!A:BR,5,FALSE),"")</f>
        <v>Itraconazole</v>
      </c>
      <c r="F609" s="256"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54" t="str">
        <f>IF(AND(A610&lt;&gt;"",ISNUMBER(A610)),VLOOKUP(A610,Studies!A:BR,2,FALSE),"")</f>
        <v>Barone 1998a</v>
      </c>
      <c r="C610" s="255" t="str">
        <f>IF(AND(A610&lt;&gt;"",ISNUMBER(A610)),VLOOKUP(A610,Studies!A:BR,3,FALSE),"")</f>
        <v>https://www.ncbi.nlm.nih.gov/pubmed/9545149</v>
      </c>
      <c r="D610" s="255" t="str">
        <f>IF(AND(A610&lt;&gt;"",ISNUMBER(A610)),VLOOKUP(A610,Studies!A:BR,4,FALSE),"")</f>
        <v>day 15 fasted</v>
      </c>
      <c r="E610" s="255" t="str">
        <f>IF(AND(A610&lt;&gt;"",ISNUMBER(A610)),VLOOKUP(A610,Studies!A:BR,5,FALSE),"")</f>
        <v>Itraconazole</v>
      </c>
      <c r="F610" s="256"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54" t="str">
        <f>IF(AND(A611&lt;&gt;"",ISNUMBER(A611)),VLOOKUP(A611,Studies!A:BR,2,FALSE),"")</f>
        <v>Barone 1998a</v>
      </c>
      <c r="C611" s="255" t="str">
        <f>IF(AND(A611&lt;&gt;"",ISNUMBER(A611)),VLOOKUP(A611,Studies!A:BR,3,FALSE),"")</f>
        <v>https://www.ncbi.nlm.nih.gov/pubmed/9545149</v>
      </c>
      <c r="D611" s="255" t="str">
        <f>IF(AND(A611&lt;&gt;"",ISNUMBER(A611)),VLOOKUP(A611,Studies!A:BR,4,FALSE),"")</f>
        <v>day 15 fasted</v>
      </c>
      <c r="E611" s="255" t="str">
        <f>IF(AND(A611&lt;&gt;"",ISNUMBER(A611)),VLOOKUP(A611,Studies!A:BR,5,FALSE),"")</f>
        <v>Itraconazole</v>
      </c>
      <c r="F611" s="256"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54" t="str">
        <f>IF(AND(A612&lt;&gt;"",ISNUMBER(A612)),VLOOKUP(A612,Studies!A:BR,2,FALSE),"")</f>
        <v>Barone 1998a</v>
      </c>
      <c r="C612" s="255" t="str">
        <f>IF(AND(A612&lt;&gt;"",ISNUMBER(A612)),VLOOKUP(A612,Studies!A:BR,3,FALSE),"")</f>
        <v>https://www.ncbi.nlm.nih.gov/pubmed/9545149</v>
      </c>
      <c r="D612" s="255" t="str">
        <f>IF(AND(A612&lt;&gt;"",ISNUMBER(A612)),VLOOKUP(A612,Studies!A:BR,4,FALSE),"")</f>
        <v>day 15 fasted</v>
      </c>
      <c r="E612" s="255" t="str">
        <f>IF(AND(A612&lt;&gt;"",ISNUMBER(A612)),VLOOKUP(A612,Studies!A:BR,5,FALSE),"")</f>
        <v>Hydroxy-Itraconazole</v>
      </c>
      <c r="F612" s="256"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54" t="str">
        <f>IF(AND(A613&lt;&gt;"",ISNUMBER(A613)),VLOOKUP(A613,Studies!A:BR,2,FALSE),"")</f>
        <v>Barone 1998a</v>
      </c>
      <c r="C613" s="255" t="str">
        <f>IF(AND(A613&lt;&gt;"",ISNUMBER(A613)),VLOOKUP(A613,Studies!A:BR,3,FALSE),"")</f>
        <v>https://www.ncbi.nlm.nih.gov/pubmed/9545149</v>
      </c>
      <c r="D613" s="255" t="str">
        <f>IF(AND(A613&lt;&gt;"",ISNUMBER(A613)),VLOOKUP(A613,Studies!A:BR,4,FALSE),"")</f>
        <v>day 15 fasted</v>
      </c>
      <c r="E613" s="255" t="str">
        <f>IF(AND(A613&lt;&gt;"",ISNUMBER(A613)),VLOOKUP(A613,Studies!A:BR,5,FALSE),"")</f>
        <v>Hydroxy-Itraconazole</v>
      </c>
      <c r="F613" s="256"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54" t="str">
        <f>IF(AND(A614&lt;&gt;"",ISNUMBER(A614)),VLOOKUP(A614,Studies!A:BR,2,FALSE),"")</f>
        <v>Barone 1998a</v>
      </c>
      <c r="C614" s="255" t="str">
        <f>IF(AND(A614&lt;&gt;"",ISNUMBER(A614)),VLOOKUP(A614,Studies!A:BR,3,FALSE),"")</f>
        <v>https://www.ncbi.nlm.nih.gov/pubmed/9545149</v>
      </c>
      <c r="D614" s="255" t="str">
        <f>IF(AND(A614&lt;&gt;"",ISNUMBER(A614)),VLOOKUP(A614,Studies!A:BR,4,FALSE),"")</f>
        <v>day 15 fasted</v>
      </c>
      <c r="E614" s="255" t="str">
        <f>IF(AND(A614&lt;&gt;"",ISNUMBER(A614)),VLOOKUP(A614,Studies!A:BR,5,FALSE),"")</f>
        <v>Hydroxy-Itraconazole</v>
      </c>
      <c r="F614" s="256"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54" t="str">
        <f>IF(AND(A615&lt;&gt;"",ISNUMBER(A615)),VLOOKUP(A615,Studies!A:BR,2,FALSE),"")</f>
        <v>Barone 1998a</v>
      </c>
      <c r="C615" s="255" t="str">
        <f>IF(AND(A615&lt;&gt;"",ISNUMBER(A615)),VLOOKUP(A615,Studies!A:BR,3,FALSE),"")</f>
        <v>https://www.ncbi.nlm.nih.gov/pubmed/9545149</v>
      </c>
      <c r="D615" s="255" t="str">
        <f>IF(AND(A615&lt;&gt;"",ISNUMBER(A615)),VLOOKUP(A615,Studies!A:BR,4,FALSE),"")</f>
        <v>day 15 fasted</v>
      </c>
      <c r="E615" s="255" t="str">
        <f>IF(AND(A615&lt;&gt;"",ISNUMBER(A615)),VLOOKUP(A615,Studies!A:BR,5,FALSE),"")</f>
        <v>Hydroxy-Itraconazole</v>
      </c>
      <c r="F615" s="256"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54" t="str">
        <f>IF(AND(A616&lt;&gt;"",ISNUMBER(A616)),VLOOKUP(A616,Studies!A:BR,2,FALSE),"")</f>
        <v>Barone 1998a</v>
      </c>
      <c r="C616" s="255" t="str">
        <f>IF(AND(A616&lt;&gt;"",ISNUMBER(A616)),VLOOKUP(A616,Studies!A:BR,3,FALSE),"")</f>
        <v>https://www.ncbi.nlm.nih.gov/pubmed/9545149</v>
      </c>
      <c r="D616" s="255" t="str">
        <f>IF(AND(A616&lt;&gt;"",ISNUMBER(A616)),VLOOKUP(A616,Studies!A:BR,4,FALSE),"")</f>
        <v>day 15 fasted</v>
      </c>
      <c r="E616" s="255" t="str">
        <f>IF(AND(A616&lt;&gt;"",ISNUMBER(A616)),VLOOKUP(A616,Studies!A:BR,5,FALSE),"")</f>
        <v>Hydroxy-Itraconazole</v>
      </c>
      <c r="F616" s="256"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54" t="str">
        <f>IF(AND(A617&lt;&gt;"",ISNUMBER(A617)),VLOOKUP(A617,Studies!A:BR,2,FALSE),"")</f>
        <v>Barone 1998a</v>
      </c>
      <c r="C617" s="255" t="str">
        <f>IF(AND(A617&lt;&gt;"",ISNUMBER(A617)),VLOOKUP(A617,Studies!A:BR,3,FALSE),"")</f>
        <v>https://www.ncbi.nlm.nih.gov/pubmed/9545149</v>
      </c>
      <c r="D617" s="255" t="str">
        <f>IF(AND(A617&lt;&gt;"",ISNUMBER(A617)),VLOOKUP(A617,Studies!A:BR,4,FALSE),"")</f>
        <v>day 15 fasted</v>
      </c>
      <c r="E617" s="255" t="str">
        <f>IF(AND(A617&lt;&gt;"",ISNUMBER(A617)),VLOOKUP(A617,Studies!A:BR,5,FALSE),"")</f>
        <v>Hydroxy-Itraconazole</v>
      </c>
      <c r="F617" s="256"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54" t="str">
        <f>IF(AND(A618&lt;&gt;"",ISNUMBER(A618)),VLOOKUP(A618,Studies!A:BR,2,FALSE),"")</f>
        <v>Barone 1998a</v>
      </c>
      <c r="C618" s="255" t="str">
        <f>IF(AND(A618&lt;&gt;"",ISNUMBER(A618)),VLOOKUP(A618,Studies!A:BR,3,FALSE),"")</f>
        <v>https://www.ncbi.nlm.nih.gov/pubmed/9545149</v>
      </c>
      <c r="D618" s="255" t="str">
        <f>IF(AND(A618&lt;&gt;"",ISNUMBER(A618)),VLOOKUP(A618,Studies!A:BR,4,FALSE),"")</f>
        <v>day 15 fasted</v>
      </c>
      <c r="E618" s="255" t="str">
        <f>IF(AND(A618&lt;&gt;"",ISNUMBER(A618)),VLOOKUP(A618,Studies!A:BR,5,FALSE),"")</f>
        <v>Hydroxy-Itraconazole</v>
      </c>
      <c r="F618" s="256"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54" t="str">
        <f>IF(AND(A619&lt;&gt;"",ISNUMBER(A619)),VLOOKUP(A619,Studies!A:BR,2,FALSE),"")</f>
        <v>Barone 1998a</v>
      </c>
      <c r="C619" s="255" t="str">
        <f>IF(AND(A619&lt;&gt;"",ISNUMBER(A619)),VLOOKUP(A619,Studies!A:BR,3,FALSE),"")</f>
        <v>https://www.ncbi.nlm.nih.gov/pubmed/9545149</v>
      </c>
      <c r="D619" s="255" t="str">
        <f>IF(AND(A619&lt;&gt;"",ISNUMBER(A619)),VLOOKUP(A619,Studies!A:BR,4,FALSE),"")</f>
        <v>day 15 fasted</v>
      </c>
      <c r="E619" s="255" t="str">
        <f>IF(AND(A619&lt;&gt;"",ISNUMBER(A619)),VLOOKUP(A619,Studies!A:BR,5,FALSE),"")</f>
        <v>Hydroxy-Itraconazole</v>
      </c>
      <c r="F619" s="256"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54" t="str">
        <f>IF(AND(A620&lt;&gt;"",ISNUMBER(A620)),VLOOKUP(A620,Studies!A:BR,2,FALSE),"")</f>
        <v>Barone 1998a</v>
      </c>
      <c r="C620" s="255" t="str">
        <f>IF(AND(A620&lt;&gt;"",ISNUMBER(A620)),VLOOKUP(A620,Studies!A:BR,3,FALSE),"")</f>
        <v>https://www.ncbi.nlm.nih.gov/pubmed/9545149</v>
      </c>
      <c r="D620" s="255" t="str">
        <f>IF(AND(A620&lt;&gt;"",ISNUMBER(A620)),VLOOKUP(A620,Studies!A:BR,4,FALSE),"")</f>
        <v>day 15 fasted</v>
      </c>
      <c r="E620" s="255" t="str">
        <f>IF(AND(A620&lt;&gt;"",ISNUMBER(A620)),VLOOKUP(A620,Studies!A:BR,5,FALSE),"")</f>
        <v>Hydroxy-Itraconazole</v>
      </c>
      <c r="F620" s="256"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54" t="str">
        <f>IF(AND(A621&lt;&gt;"",ISNUMBER(A621)),VLOOKUP(A621,Studies!A:BR,2,FALSE),"")</f>
        <v>Barone 1998a</v>
      </c>
      <c r="C621" s="255" t="str">
        <f>IF(AND(A621&lt;&gt;"",ISNUMBER(A621)),VLOOKUP(A621,Studies!A:BR,3,FALSE),"")</f>
        <v>https://www.ncbi.nlm.nih.gov/pubmed/9545149</v>
      </c>
      <c r="D621" s="255" t="str">
        <f>IF(AND(A621&lt;&gt;"",ISNUMBER(A621)),VLOOKUP(A621,Studies!A:BR,4,FALSE),"")</f>
        <v>day 15 fasted</v>
      </c>
      <c r="E621" s="255" t="str">
        <f>IF(AND(A621&lt;&gt;"",ISNUMBER(A621)),VLOOKUP(A621,Studies!A:BR,5,FALSE),"")</f>
        <v>Hydroxy-Itraconazole</v>
      </c>
      <c r="F621" s="256"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54" t="str">
        <f>IF(AND(A622&lt;&gt;"",ISNUMBER(A622)),VLOOKUP(A622,Studies!A:BR,2,FALSE),"")</f>
        <v>Barone 1998a</v>
      </c>
      <c r="C622" s="255" t="str">
        <f>IF(AND(A622&lt;&gt;"",ISNUMBER(A622)),VLOOKUP(A622,Studies!A:BR,3,FALSE),"")</f>
        <v>https://www.ncbi.nlm.nih.gov/pubmed/9545149</v>
      </c>
      <c r="D622" s="255" t="str">
        <f>IF(AND(A622&lt;&gt;"",ISNUMBER(A622)),VLOOKUP(A622,Studies!A:BR,4,FALSE),"")</f>
        <v>day 15 fasted</v>
      </c>
      <c r="E622" s="255" t="str">
        <f>IF(AND(A622&lt;&gt;"",ISNUMBER(A622)),VLOOKUP(A622,Studies!A:BR,5,FALSE),"")</f>
        <v>Hydroxy-Itraconazole</v>
      </c>
      <c r="F622" s="256"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54" t="str">
        <f>IF(AND(A623&lt;&gt;"",ISNUMBER(A623)),VLOOKUP(A623,Studies!A:BR,2,FALSE),"")</f>
        <v>Barone 1998a</v>
      </c>
      <c r="C623" s="255" t="str">
        <f>IF(AND(A623&lt;&gt;"",ISNUMBER(A623)),VLOOKUP(A623,Studies!A:BR,3,FALSE),"")</f>
        <v>https://www.ncbi.nlm.nih.gov/pubmed/9545149</v>
      </c>
      <c r="D623" s="255" t="str">
        <f>IF(AND(A623&lt;&gt;"",ISNUMBER(A623)),VLOOKUP(A623,Studies!A:BR,4,FALSE),"")</f>
        <v>day 1 fed</v>
      </c>
      <c r="E623" s="255" t="str">
        <f>IF(AND(A623&lt;&gt;"",ISNUMBER(A623)),VLOOKUP(A623,Studies!A:BR,5,FALSE),"")</f>
        <v>Itraconazole</v>
      </c>
      <c r="F623" s="256"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54" t="str">
        <f>IF(AND(A624&lt;&gt;"",ISNUMBER(A624)),VLOOKUP(A624,Studies!A:BR,2,FALSE),"")</f>
        <v>Barone 1998a</v>
      </c>
      <c r="C624" s="255" t="str">
        <f>IF(AND(A624&lt;&gt;"",ISNUMBER(A624)),VLOOKUP(A624,Studies!A:BR,3,FALSE),"")</f>
        <v>https://www.ncbi.nlm.nih.gov/pubmed/9545149</v>
      </c>
      <c r="D624" s="255" t="str">
        <f>IF(AND(A624&lt;&gt;"",ISNUMBER(A624)),VLOOKUP(A624,Studies!A:BR,4,FALSE),"")</f>
        <v>day 1 fed</v>
      </c>
      <c r="E624" s="255" t="str">
        <f>IF(AND(A624&lt;&gt;"",ISNUMBER(A624)),VLOOKUP(A624,Studies!A:BR,5,FALSE),"")</f>
        <v>Itraconazole</v>
      </c>
      <c r="F624" s="256"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54" t="str">
        <f>IF(AND(A625&lt;&gt;"",ISNUMBER(A625)),VLOOKUP(A625,Studies!A:BR,2,FALSE),"")</f>
        <v>Barone 1998a</v>
      </c>
      <c r="C625" s="255" t="str">
        <f>IF(AND(A625&lt;&gt;"",ISNUMBER(A625)),VLOOKUP(A625,Studies!A:BR,3,FALSE),"")</f>
        <v>https://www.ncbi.nlm.nih.gov/pubmed/9545149</v>
      </c>
      <c r="D625" s="255" t="str">
        <f>IF(AND(A625&lt;&gt;"",ISNUMBER(A625)),VLOOKUP(A625,Studies!A:BR,4,FALSE),"")</f>
        <v>day 1 fed</v>
      </c>
      <c r="E625" s="255" t="str">
        <f>IF(AND(A625&lt;&gt;"",ISNUMBER(A625)),VLOOKUP(A625,Studies!A:BR,5,FALSE),"")</f>
        <v>Itraconazole</v>
      </c>
      <c r="F625" s="256"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54" t="str">
        <f>IF(AND(A626&lt;&gt;"",ISNUMBER(A626)),VLOOKUP(A626,Studies!A:BR,2,FALSE),"")</f>
        <v>Barone 1998a</v>
      </c>
      <c r="C626" s="255" t="str">
        <f>IF(AND(A626&lt;&gt;"",ISNUMBER(A626)),VLOOKUP(A626,Studies!A:BR,3,FALSE),"")</f>
        <v>https://www.ncbi.nlm.nih.gov/pubmed/9545149</v>
      </c>
      <c r="D626" s="255" t="str">
        <f>IF(AND(A626&lt;&gt;"",ISNUMBER(A626)),VLOOKUP(A626,Studies!A:BR,4,FALSE),"")</f>
        <v>day 1 fed</v>
      </c>
      <c r="E626" s="255" t="str">
        <f>IF(AND(A626&lt;&gt;"",ISNUMBER(A626)),VLOOKUP(A626,Studies!A:BR,5,FALSE),"")</f>
        <v>Itraconazole</v>
      </c>
      <c r="F626" s="256"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4.25" x14ac:dyDescent="0.2">
      <c r="A627" s="183">
        <v>89</v>
      </c>
      <c r="B627" s="254" t="str">
        <f>IF(AND(A627&lt;&gt;"",ISNUMBER(A627)),VLOOKUP(A627,Studies!A:BR,2,FALSE),"")</f>
        <v>Barone 1998a</v>
      </c>
      <c r="C627" s="255" t="str">
        <f>IF(AND(A627&lt;&gt;"",ISNUMBER(A627)),VLOOKUP(A627,Studies!A:BR,3,FALSE),"")</f>
        <v>https://www.ncbi.nlm.nih.gov/pubmed/9545149</v>
      </c>
      <c r="D627" s="255" t="str">
        <f>IF(AND(A627&lt;&gt;"",ISNUMBER(A627)),VLOOKUP(A627,Studies!A:BR,4,FALSE),"")</f>
        <v>day 1 fed</v>
      </c>
      <c r="E627" s="255" t="str">
        <f>IF(AND(A627&lt;&gt;"",ISNUMBER(A627)),VLOOKUP(A627,Studies!A:BR,5,FALSE),"")</f>
        <v>Itraconazole</v>
      </c>
      <c r="F627" s="256"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4.25" x14ac:dyDescent="0.2">
      <c r="A628" s="183">
        <v>89</v>
      </c>
      <c r="B628" s="254" t="str">
        <f>IF(AND(A628&lt;&gt;"",ISNUMBER(A628)),VLOOKUP(A628,Studies!A:BR,2,FALSE),"")</f>
        <v>Barone 1998a</v>
      </c>
      <c r="C628" s="255" t="str">
        <f>IF(AND(A628&lt;&gt;"",ISNUMBER(A628)),VLOOKUP(A628,Studies!A:BR,3,FALSE),"")</f>
        <v>https://www.ncbi.nlm.nih.gov/pubmed/9545149</v>
      </c>
      <c r="D628" s="255" t="str">
        <f>IF(AND(A628&lt;&gt;"",ISNUMBER(A628)),VLOOKUP(A628,Studies!A:BR,4,FALSE),"")</f>
        <v>day 1 fed</v>
      </c>
      <c r="E628" s="255" t="str">
        <f>IF(AND(A628&lt;&gt;"",ISNUMBER(A628)),VLOOKUP(A628,Studies!A:BR,5,FALSE),"")</f>
        <v>Itraconazole</v>
      </c>
      <c r="F628" s="256"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54" t="str">
        <f>IF(AND(A629&lt;&gt;"",ISNUMBER(A629)),VLOOKUP(A629,Studies!A:BR,2,FALSE),"")</f>
        <v>Barone 1998a</v>
      </c>
      <c r="C629" s="255" t="str">
        <f>IF(AND(A629&lt;&gt;"",ISNUMBER(A629)),VLOOKUP(A629,Studies!A:BR,3,FALSE),"")</f>
        <v>https://www.ncbi.nlm.nih.gov/pubmed/9545149</v>
      </c>
      <c r="D629" s="255" t="str">
        <f>IF(AND(A629&lt;&gt;"",ISNUMBER(A629)),VLOOKUP(A629,Studies!A:BR,4,FALSE),"")</f>
        <v>day 1 fed</v>
      </c>
      <c r="E629" s="255" t="str">
        <f>IF(AND(A629&lt;&gt;"",ISNUMBER(A629)),VLOOKUP(A629,Studies!A:BR,5,FALSE),"")</f>
        <v>Itraconazole</v>
      </c>
      <c r="F629" s="256"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4.25" x14ac:dyDescent="0.2">
      <c r="A630" s="183">
        <v>89</v>
      </c>
      <c r="B630" s="254" t="str">
        <f>IF(AND(A630&lt;&gt;"",ISNUMBER(A630)),VLOOKUP(A630,Studies!A:BR,2,FALSE),"")</f>
        <v>Barone 1998a</v>
      </c>
      <c r="C630" s="255" t="str">
        <f>IF(AND(A630&lt;&gt;"",ISNUMBER(A630)),VLOOKUP(A630,Studies!A:BR,3,FALSE),"")</f>
        <v>https://www.ncbi.nlm.nih.gov/pubmed/9545149</v>
      </c>
      <c r="D630" s="255" t="str">
        <f>IF(AND(A630&lt;&gt;"",ISNUMBER(A630)),VLOOKUP(A630,Studies!A:BR,4,FALSE),"")</f>
        <v>day 1 fed</v>
      </c>
      <c r="E630" s="255" t="str">
        <f>IF(AND(A630&lt;&gt;"",ISNUMBER(A630)),VLOOKUP(A630,Studies!A:BR,5,FALSE),"")</f>
        <v>Itraconazole</v>
      </c>
      <c r="F630" s="256"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54" t="str">
        <f>IF(AND(A631&lt;&gt;"",ISNUMBER(A631)),VLOOKUP(A631,Studies!A:BR,2,FALSE),"")</f>
        <v>Barone 1998a</v>
      </c>
      <c r="C631" s="255" t="str">
        <f>IF(AND(A631&lt;&gt;"",ISNUMBER(A631)),VLOOKUP(A631,Studies!A:BR,3,FALSE),"")</f>
        <v>https://www.ncbi.nlm.nih.gov/pubmed/9545149</v>
      </c>
      <c r="D631" s="255" t="str">
        <f>IF(AND(A631&lt;&gt;"",ISNUMBER(A631)),VLOOKUP(A631,Studies!A:BR,4,FALSE),"")</f>
        <v>day 1 fed</v>
      </c>
      <c r="E631" s="255" t="str">
        <f>IF(AND(A631&lt;&gt;"",ISNUMBER(A631)),VLOOKUP(A631,Studies!A:BR,5,FALSE),"")</f>
        <v>Itraconazole</v>
      </c>
      <c r="F631" s="256"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54" t="str">
        <f>IF(AND(A632&lt;&gt;"",ISNUMBER(A632)),VLOOKUP(A632,Studies!A:BR,2,FALSE),"")</f>
        <v>Barone 1998a</v>
      </c>
      <c r="C632" s="255" t="str">
        <f>IF(AND(A632&lt;&gt;"",ISNUMBER(A632)),VLOOKUP(A632,Studies!A:BR,3,FALSE),"")</f>
        <v>https://www.ncbi.nlm.nih.gov/pubmed/9545149</v>
      </c>
      <c r="D632" s="255" t="str">
        <f>IF(AND(A632&lt;&gt;"",ISNUMBER(A632)),VLOOKUP(A632,Studies!A:BR,4,FALSE),"")</f>
        <v>day 1 fed</v>
      </c>
      <c r="E632" s="255" t="str">
        <f>IF(AND(A632&lt;&gt;"",ISNUMBER(A632)),VLOOKUP(A632,Studies!A:BR,5,FALSE),"")</f>
        <v>Itraconazole</v>
      </c>
      <c r="F632" s="256"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54" t="str">
        <f>IF(AND(A633&lt;&gt;"",ISNUMBER(A633)),VLOOKUP(A633,Studies!A:BR,2,FALSE),"")</f>
        <v>Barone 1998a</v>
      </c>
      <c r="C633" s="255" t="str">
        <f>IF(AND(A633&lt;&gt;"",ISNUMBER(A633)),VLOOKUP(A633,Studies!A:BR,3,FALSE),"")</f>
        <v>https://www.ncbi.nlm.nih.gov/pubmed/9545149</v>
      </c>
      <c r="D633" s="255" t="str">
        <f>IF(AND(A633&lt;&gt;"",ISNUMBER(A633)),VLOOKUP(A633,Studies!A:BR,4,FALSE),"")</f>
        <v>day 1 fed</v>
      </c>
      <c r="E633" s="255" t="str">
        <f>IF(AND(A633&lt;&gt;"",ISNUMBER(A633)),VLOOKUP(A633,Studies!A:BR,5,FALSE),"")</f>
        <v>Hydroxy-Itraconazole</v>
      </c>
      <c r="F633" s="256"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54" t="str">
        <f>IF(AND(A634&lt;&gt;"",ISNUMBER(A634)),VLOOKUP(A634,Studies!A:BR,2,FALSE),"")</f>
        <v>Barone 1998a</v>
      </c>
      <c r="C634" s="255" t="str">
        <f>IF(AND(A634&lt;&gt;"",ISNUMBER(A634)),VLOOKUP(A634,Studies!A:BR,3,FALSE),"")</f>
        <v>https://www.ncbi.nlm.nih.gov/pubmed/9545149</v>
      </c>
      <c r="D634" s="255" t="str">
        <f>IF(AND(A634&lt;&gt;"",ISNUMBER(A634)),VLOOKUP(A634,Studies!A:BR,4,FALSE),"")</f>
        <v>day 1 fed</v>
      </c>
      <c r="E634" s="255" t="str">
        <f>IF(AND(A634&lt;&gt;"",ISNUMBER(A634)),VLOOKUP(A634,Studies!A:BR,5,FALSE),"")</f>
        <v>Hydroxy-Itraconazole</v>
      </c>
      <c r="F634" s="256"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54" t="str">
        <f>IF(AND(A635&lt;&gt;"",ISNUMBER(A635)),VLOOKUP(A635,Studies!A:BR,2,FALSE),"")</f>
        <v>Barone 1998a</v>
      </c>
      <c r="C635" s="255" t="str">
        <f>IF(AND(A635&lt;&gt;"",ISNUMBER(A635)),VLOOKUP(A635,Studies!A:BR,3,FALSE),"")</f>
        <v>https://www.ncbi.nlm.nih.gov/pubmed/9545149</v>
      </c>
      <c r="D635" s="255" t="str">
        <f>IF(AND(A635&lt;&gt;"",ISNUMBER(A635)),VLOOKUP(A635,Studies!A:BR,4,FALSE),"")</f>
        <v>day 1 fed</v>
      </c>
      <c r="E635" s="255" t="str">
        <f>IF(AND(A635&lt;&gt;"",ISNUMBER(A635)),VLOOKUP(A635,Studies!A:BR,5,FALSE),"")</f>
        <v>Hydroxy-Itraconazole</v>
      </c>
      <c r="F635" s="256"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54" t="str">
        <f>IF(AND(A636&lt;&gt;"",ISNUMBER(A636)),VLOOKUP(A636,Studies!A:BR,2,FALSE),"")</f>
        <v>Barone 1998a</v>
      </c>
      <c r="C636" s="255" t="str">
        <f>IF(AND(A636&lt;&gt;"",ISNUMBER(A636)),VLOOKUP(A636,Studies!A:BR,3,FALSE),"")</f>
        <v>https://www.ncbi.nlm.nih.gov/pubmed/9545149</v>
      </c>
      <c r="D636" s="255" t="str">
        <f>IF(AND(A636&lt;&gt;"",ISNUMBER(A636)),VLOOKUP(A636,Studies!A:BR,4,FALSE),"")</f>
        <v>day 1 fed</v>
      </c>
      <c r="E636" s="255" t="str">
        <f>IF(AND(A636&lt;&gt;"",ISNUMBER(A636)),VLOOKUP(A636,Studies!A:BR,5,FALSE),"")</f>
        <v>Hydroxy-Itraconazole</v>
      </c>
      <c r="F636" s="256"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4.25" x14ac:dyDescent="0.2">
      <c r="A637" s="183">
        <v>90</v>
      </c>
      <c r="B637" s="254" t="str">
        <f>IF(AND(A637&lt;&gt;"",ISNUMBER(A637)),VLOOKUP(A637,Studies!A:BR,2,FALSE),"")</f>
        <v>Barone 1998a</v>
      </c>
      <c r="C637" s="255" t="str">
        <f>IF(AND(A637&lt;&gt;"",ISNUMBER(A637)),VLOOKUP(A637,Studies!A:BR,3,FALSE),"")</f>
        <v>https://www.ncbi.nlm.nih.gov/pubmed/9545149</v>
      </c>
      <c r="D637" s="255" t="str">
        <f>IF(AND(A637&lt;&gt;"",ISNUMBER(A637)),VLOOKUP(A637,Studies!A:BR,4,FALSE),"")</f>
        <v>day 1 fed</v>
      </c>
      <c r="E637" s="255" t="str">
        <f>IF(AND(A637&lt;&gt;"",ISNUMBER(A637)),VLOOKUP(A637,Studies!A:BR,5,FALSE),"")</f>
        <v>Hydroxy-Itraconazole</v>
      </c>
      <c r="F637" s="256"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4.25" x14ac:dyDescent="0.2">
      <c r="A638" s="183">
        <v>90</v>
      </c>
      <c r="B638" s="254" t="str">
        <f>IF(AND(A638&lt;&gt;"",ISNUMBER(A638)),VLOOKUP(A638,Studies!A:BR,2,FALSE),"")</f>
        <v>Barone 1998a</v>
      </c>
      <c r="C638" s="255" t="str">
        <f>IF(AND(A638&lt;&gt;"",ISNUMBER(A638)),VLOOKUP(A638,Studies!A:BR,3,FALSE),"")</f>
        <v>https://www.ncbi.nlm.nih.gov/pubmed/9545149</v>
      </c>
      <c r="D638" s="255" t="str">
        <f>IF(AND(A638&lt;&gt;"",ISNUMBER(A638)),VLOOKUP(A638,Studies!A:BR,4,FALSE),"")</f>
        <v>day 1 fed</v>
      </c>
      <c r="E638" s="255" t="str">
        <f>IF(AND(A638&lt;&gt;"",ISNUMBER(A638)),VLOOKUP(A638,Studies!A:BR,5,FALSE),"")</f>
        <v>Hydroxy-Itraconazole</v>
      </c>
      <c r="F638" s="256"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54" t="str">
        <f>IF(AND(A639&lt;&gt;"",ISNUMBER(A639)),VLOOKUP(A639,Studies!A:BR,2,FALSE),"")</f>
        <v>Barone 1998a</v>
      </c>
      <c r="C639" s="255" t="str">
        <f>IF(AND(A639&lt;&gt;"",ISNUMBER(A639)),VLOOKUP(A639,Studies!A:BR,3,FALSE),"")</f>
        <v>https://www.ncbi.nlm.nih.gov/pubmed/9545149</v>
      </c>
      <c r="D639" s="255" t="str">
        <f>IF(AND(A639&lt;&gt;"",ISNUMBER(A639)),VLOOKUP(A639,Studies!A:BR,4,FALSE),"")</f>
        <v>day 1 fed</v>
      </c>
      <c r="E639" s="255" t="str">
        <f>IF(AND(A639&lt;&gt;"",ISNUMBER(A639)),VLOOKUP(A639,Studies!A:BR,5,FALSE),"")</f>
        <v>Hydroxy-Itraconazole</v>
      </c>
      <c r="F639" s="256"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54" t="str">
        <f>IF(AND(A640&lt;&gt;"",ISNUMBER(A640)),VLOOKUP(A640,Studies!A:BR,2,FALSE),"")</f>
        <v>Barone 1998a</v>
      </c>
      <c r="C640" s="255" t="str">
        <f>IF(AND(A640&lt;&gt;"",ISNUMBER(A640)),VLOOKUP(A640,Studies!A:BR,3,FALSE),"")</f>
        <v>https://www.ncbi.nlm.nih.gov/pubmed/9545149</v>
      </c>
      <c r="D640" s="255" t="str">
        <f>IF(AND(A640&lt;&gt;"",ISNUMBER(A640)),VLOOKUP(A640,Studies!A:BR,4,FALSE),"")</f>
        <v>day 1 fed</v>
      </c>
      <c r="E640" s="255" t="str">
        <f>IF(AND(A640&lt;&gt;"",ISNUMBER(A640)),VLOOKUP(A640,Studies!A:BR,5,FALSE),"")</f>
        <v>Hydroxy-Itraconazole</v>
      </c>
      <c r="F640" s="256"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54" t="str">
        <f>IF(AND(A641&lt;&gt;"",ISNUMBER(A641)),VLOOKUP(A641,Studies!A:BR,2,FALSE),"")</f>
        <v>Barone 1998a</v>
      </c>
      <c r="C641" s="255" t="str">
        <f>IF(AND(A641&lt;&gt;"",ISNUMBER(A641)),VLOOKUP(A641,Studies!A:BR,3,FALSE),"")</f>
        <v>https://www.ncbi.nlm.nih.gov/pubmed/9545149</v>
      </c>
      <c r="D641" s="255" t="str">
        <f>IF(AND(A641&lt;&gt;"",ISNUMBER(A641)),VLOOKUP(A641,Studies!A:BR,4,FALSE),"")</f>
        <v>day 1 fed</v>
      </c>
      <c r="E641" s="255" t="str">
        <f>IF(AND(A641&lt;&gt;"",ISNUMBER(A641)),VLOOKUP(A641,Studies!A:BR,5,FALSE),"")</f>
        <v>Hydroxy-Itraconazole</v>
      </c>
      <c r="F641" s="256"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54" t="str">
        <f>IF(AND(A642&lt;&gt;"",ISNUMBER(A642)),VLOOKUP(A642,Studies!A:BR,2,FALSE),"")</f>
        <v>Barone 1998a</v>
      </c>
      <c r="C642" s="255" t="str">
        <f>IF(AND(A642&lt;&gt;"",ISNUMBER(A642)),VLOOKUP(A642,Studies!A:BR,3,FALSE),"")</f>
        <v>https://www.ncbi.nlm.nih.gov/pubmed/9545149</v>
      </c>
      <c r="D642" s="255" t="str">
        <f>IF(AND(A642&lt;&gt;"",ISNUMBER(A642)),VLOOKUP(A642,Studies!A:BR,4,FALSE),"")</f>
        <v>day 1 fed</v>
      </c>
      <c r="E642" s="255" t="str">
        <f>IF(AND(A642&lt;&gt;"",ISNUMBER(A642)),VLOOKUP(A642,Studies!A:BR,5,FALSE),"")</f>
        <v>Hydroxy-Itraconazole</v>
      </c>
      <c r="F642" s="256"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54" t="str">
        <f>IF(AND(A643&lt;&gt;"",ISNUMBER(A643)),VLOOKUP(A643,Studies!A:BR,2,FALSE),"")</f>
        <v>Barone 1998a</v>
      </c>
      <c r="C643" s="255" t="str">
        <f>IF(AND(A643&lt;&gt;"",ISNUMBER(A643)),VLOOKUP(A643,Studies!A:BR,3,FALSE),"")</f>
        <v>https://www.ncbi.nlm.nih.gov/pubmed/9545149</v>
      </c>
      <c r="D643" s="255" t="str">
        <f>IF(AND(A643&lt;&gt;"",ISNUMBER(A643)),VLOOKUP(A643,Studies!A:BR,4,FALSE),"")</f>
        <v>day 15 fed</v>
      </c>
      <c r="E643" s="255" t="str">
        <f>IF(AND(A643&lt;&gt;"",ISNUMBER(A643)),VLOOKUP(A643,Studies!A:BR,5,FALSE),"")</f>
        <v>Itraconazole</v>
      </c>
      <c r="F643" s="256"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54" t="str">
        <f>IF(AND(A644&lt;&gt;"",ISNUMBER(A644)),VLOOKUP(A644,Studies!A:BR,2,FALSE),"")</f>
        <v>Barone 1998a</v>
      </c>
      <c r="C644" s="255" t="str">
        <f>IF(AND(A644&lt;&gt;"",ISNUMBER(A644)),VLOOKUP(A644,Studies!A:BR,3,FALSE),"")</f>
        <v>https://www.ncbi.nlm.nih.gov/pubmed/9545149</v>
      </c>
      <c r="D644" s="255" t="str">
        <f>IF(AND(A644&lt;&gt;"",ISNUMBER(A644)),VLOOKUP(A644,Studies!A:BR,4,FALSE),"")</f>
        <v>day 15 fed</v>
      </c>
      <c r="E644" s="255" t="str">
        <f>IF(AND(A644&lt;&gt;"",ISNUMBER(A644)),VLOOKUP(A644,Studies!A:BR,5,FALSE),"")</f>
        <v>Itraconazole</v>
      </c>
      <c r="F644" s="256"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54" t="str">
        <f>IF(AND(A645&lt;&gt;"",ISNUMBER(A645)),VLOOKUP(A645,Studies!A:BR,2,FALSE),"")</f>
        <v>Barone 1998a</v>
      </c>
      <c r="C645" s="255" t="str">
        <f>IF(AND(A645&lt;&gt;"",ISNUMBER(A645)),VLOOKUP(A645,Studies!A:BR,3,FALSE),"")</f>
        <v>https://www.ncbi.nlm.nih.gov/pubmed/9545149</v>
      </c>
      <c r="D645" s="255" t="str">
        <f>IF(AND(A645&lt;&gt;"",ISNUMBER(A645)),VLOOKUP(A645,Studies!A:BR,4,FALSE),"")</f>
        <v>day 15 fed</v>
      </c>
      <c r="E645" s="255" t="str">
        <f>IF(AND(A645&lt;&gt;"",ISNUMBER(A645)),VLOOKUP(A645,Studies!A:BR,5,FALSE),"")</f>
        <v>Itraconazole</v>
      </c>
      <c r="F645" s="256"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54" t="str">
        <f>IF(AND(A646&lt;&gt;"",ISNUMBER(A646)),VLOOKUP(A646,Studies!A:BR,2,FALSE),"")</f>
        <v>Barone 1998a</v>
      </c>
      <c r="C646" s="255" t="str">
        <f>IF(AND(A646&lt;&gt;"",ISNUMBER(A646)),VLOOKUP(A646,Studies!A:BR,3,FALSE),"")</f>
        <v>https://www.ncbi.nlm.nih.gov/pubmed/9545149</v>
      </c>
      <c r="D646" s="255" t="str">
        <f>IF(AND(A646&lt;&gt;"",ISNUMBER(A646)),VLOOKUP(A646,Studies!A:BR,4,FALSE),"")</f>
        <v>day 15 fed</v>
      </c>
      <c r="E646" s="255" t="str">
        <f>IF(AND(A646&lt;&gt;"",ISNUMBER(A646)),VLOOKUP(A646,Studies!A:BR,5,FALSE),"")</f>
        <v>Itraconazole</v>
      </c>
      <c r="F646" s="256"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54" t="str">
        <f>IF(AND(A647&lt;&gt;"",ISNUMBER(A647)),VLOOKUP(A647,Studies!A:BR,2,FALSE),"")</f>
        <v>Barone 1998a</v>
      </c>
      <c r="C647" s="255" t="str">
        <f>IF(AND(A647&lt;&gt;"",ISNUMBER(A647)),VLOOKUP(A647,Studies!A:BR,3,FALSE),"")</f>
        <v>https://www.ncbi.nlm.nih.gov/pubmed/9545149</v>
      </c>
      <c r="D647" s="255" t="str">
        <f>IF(AND(A647&lt;&gt;"",ISNUMBER(A647)),VLOOKUP(A647,Studies!A:BR,4,FALSE),"")</f>
        <v>day 15 fed</v>
      </c>
      <c r="E647" s="255" t="str">
        <f>IF(AND(A647&lt;&gt;"",ISNUMBER(A647)),VLOOKUP(A647,Studies!A:BR,5,FALSE),"")</f>
        <v>Itraconazole</v>
      </c>
      <c r="F647" s="256"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54" t="str">
        <f>IF(AND(A648&lt;&gt;"",ISNUMBER(A648)),VLOOKUP(A648,Studies!A:BR,2,FALSE),"")</f>
        <v>Barone 1998a</v>
      </c>
      <c r="C648" s="255" t="str">
        <f>IF(AND(A648&lt;&gt;"",ISNUMBER(A648)),VLOOKUP(A648,Studies!A:BR,3,FALSE),"")</f>
        <v>https://www.ncbi.nlm.nih.gov/pubmed/9545149</v>
      </c>
      <c r="D648" s="255" t="str">
        <f>IF(AND(A648&lt;&gt;"",ISNUMBER(A648)),VLOOKUP(A648,Studies!A:BR,4,FALSE),"")</f>
        <v>day 15 fed</v>
      </c>
      <c r="E648" s="255" t="str">
        <f>IF(AND(A648&lt;&gt;"",ISNUMBER(A648)),VLOOKUP(A648,Studies!A:BR,5,FALSE),"")</f>
        <v>Itraconazole</v>
      </c>
      <c r="F648" s="256"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54" t="str">
        <f>IF(AND(A649&lt;&gt;"",ISNUMBER(A649)),VLOOKUP(A649,Studies!A:BR,2,FALSE),"")</f>
        <v>Barone 1998a</v>
      </c>
      <c r="C649" s="255" t="str">
        <f>IF(AND(A649&lt;&gt;"",ISNUMBER(A649)),VLOOKUP(A649,Studies!A:BR,3,FALSE),"")</f>
        <v>https://www.ncbi.nlm.nih.gov/pubmed/9545149</v>
      </c>
      <c r="D649" s="255" t="str">
        <f>IF(AND(A649&lt;&gt;"",ISNUMBER(A649)),VLOOKUP(A649,Studies!A:BR,4,FALSE),"")</f>
        <v>day 15 fed</v>
      </c>
      <c r="E649" s="255" t="str">
        <f>IF(AND(A649&lt;&gt;"",ISNUMBER(A649)),VLOOKUP(A649,Studies!A:BR,5,FALSE),"")</f>
        <v>Itraconazole</v>
      </c>
      <c r="F649" s="256"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54" t="str">
        <f>IF(AND(A650&lt;&gt;"",ISNUMBER(A650)),VLOOKUP(A650,Studies!A:BR,2,FALSE),"")</f>
        <v>Barone 1998a</v>
      </c>
      <c r="C650" s="255" t="str">
        <f>IF(AND(A650&lt;&gt;"",ISNUMBER(A650)),VLOOKUP(A650,Studies!A:BR,3,FALSE),"")</f>
        <v>https://www.ncbi.nlm.nih.gov/pubmed/9545149</v>
      </c>
      <c r="D650" s="255" t="str">
        <f>IF(AND(A650&lt;&gt;"",ISNUMBER(A650)),VLOOKUP(A650,Studies!A:BR,4,FALSE),"")</f>
        <v>day 15 fed</v>
      </c>
      <c r="E650" s="255" t="str">
        <f>IF(AND(A650&lt;&gt;"",ISNUMBER(A650)),VLOOKUP(A650,Studies!A:BR,5,FALSE),"")</f>
        <v>Itraconazole</v>
      </c>
      <c r="F650" s="256"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54" t="str">
        <f>IF(AND(A651&lt;&gt;"",ISNUMBER(A651)),VLOOKUP(A651,Studies!A:BR,2,FALSE),"")</f>
        <v>Barone 1998a</v>
      </c>
      <c r="C651" s="255" t="str">
        <f>IF(AND(A651&lt;&gt;"",ISNUMBER(A651)),VLOOKUP(A651,Studies!A:BR,3,FALSE),"")</f>
        <v>https://www.ncbi.nlm.nih.gov/pubmed/9545149</v>
      </c>
      <c r="D651" s="255" t="str">
        <f>IF(AND(A651&lt;&gt;"",ISNUMBER(A651)),VLOOKUP(A651,Studies!A:BR,4,FALSE),"")</f>
        <v>day 15 fed</v>
      </c>
      <c r="E651" s="255" t="str">
        <f>IF(AND(A651&lt;&gt;"",ISNUMBER(A651)),VLOOKUP(A651,Studies!A:BR,5,FALSE),"")</f>
        <v>Itraconazole</v>
      </c>
      <c r="F651" s="256"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54" t="str">
        <f>IF(AND(A652&lt;&gt;"",ISNUMBER(A652)),VLOOKUP(A652,Studies!A:BR,2,FALSE),"")</f>
        <v>Barone 1998a</v>
      </c>
      <c r="C652" s="255" t="str">
        <f>IF(AND(A652&lt;&gt;"",ISNUMBER(A652)),VLOOKUP(A652,Studies!A:BR,3,FALSE),"")</f>
        <v>https://www.ncbi.nlm.nih.gov/pubmed/9545149</v>
      </c>
      <c r="D652" s="255" t="str">
        <f>IF(AND(A652&lt;&gt;"",ISNUMBER(A652)),VLOOKUP(A652,Studies!A:BR,4,FALSE),"")</f>
        <v>day 15 fed</v>
      </c>
      <c r="E652" s="255" t="str">
        <f>IF(AND(A652&lt;&gt;"",ISNUMBER(A652)),VLOOKUP(A652,Studies!A:BR,5,FALSE),"")</f>
        <v>Itraconazole</v>
      </c>
      <c r="F652" s="256"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54" t="str">
        <f>IF(AND(A653&lt;&gt;"",ISNUMBER(A653)),VLOOKUP(A653,Studies!A:BR,2,FALSE),"")</f>
        <v>Barone 1998a</v>
      </c>
      <c r="C653" s="255" t="str">
        <f>IF(AND(A653&lt;&gt;"",ISNUMBER(A653)),VLOOKUP(A653,Studies!A:BR,3,FALSE),"")</f>
        <v>https://www.ncbi.nlm.nih.gov/pubmed/9545149</v>
      </c>
      <c r="D653" s="255" t="str">
        <f>IF(AND(A653&lt;&gt;"",ISNUMBER(A653)),VLOOKUP(A653,Studies!A:BR,4,FALSE),"")</f>
        <v>day 15 fed</v>
      </c>
      <c r="E653" s="255" t="str">
        <f>IF(AND(A653&lt;&gt;"",ISNUMBER(A653)),VLOOKUP(A653,Studies!A:BR,5,FALSE),"")</f>
        <v>Itraconazole</v>
      </c>
      <c r="F653" s="256"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54" t="str">
        <f>IF(AND(A654&lt;&gt;"",ISNUMBER(A654)),VLOOKUP(A654,Studies!A:BR,2,FALSE),"")</f>
        <v>Barone 1998a</v>
      </c>
      <c r="C654" s="255" t="str">
        <f>IF(AND(A654&lt;&gt;"",ISNUMBER(A654)),VLOOKUP(A654,Studies!A:BR,3,FALSE),"")</f>
        <v>https://www.ncbi.nlm.nih.gov/pubmed/9545149</v>
      </c>
      <c r="D654" s="255" t="str">
        <f>IF(AND(A654&lt;&gt;"",ISNUMBER(A654)),VLOOKUP(A654,Studies!A:BR,4,FALSE),"")</f>
        <v>day 15 fed</v>
      </c>
      <c r="E654" s="255" t="str">
        <f>IF(AND(A654&lt;&gt;"",ISNUMBER(A654)),VLOOKUP(A654,Studies!A:BR,5,FALSE),"")</f>
        <v>Hydroxy-Itraconazole</v>
      </c>
      <c r="F654" s="256"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54" t="str">
        <f>IF(AND(A655&lt;&gt;"",ISNUMBER(A655)),VLOOKUP(A655,Studies!A:BR,2,FALSE),"")</f>
        <v>Barone 1998a</v>
      </c>
      <c r="C655" s="255" t="str">
        <f>IF(AND(A655&lt;&gt;"",ISNUMBER(A655)),VLOOKUP(A655,Studies!A:BR,3,FALSE),"")</f>
        <v>https://www.ncbi.nlm.nih.gov/pubmed/9545149</v>
      </c>
      <c r="D655" s="255" t="str">
        <f>IF(AND(A655&lt;&gt;"",ISNUMBER(A655)),VLOOKUP(A655,Studies!A:BR,4,FALSE),"")</f>
        <v>day 15 fed</v>
      </c>
      <c r="E655" s="255" t="str">
        <f>IF(AND(A655&lt;&gt;"",ISNUMBER(A655)),VLOOKUP(A655,Studies!A:BR,5,FALSE),"")</f>
        <v>Hydroxy-Itraconazole</v>
      </c>
      <c r="F655" s="256"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54" t="str">
        <f>IF(AND(A656&lt;&gt;"",ISNUMBER(A656)),VLOOKUP(A656,Studies!A:BR,2,FALSE),"")</f>
        <v>Barone 1998a</v>
      </c>
      <c r="C656" s="255" t="str">
        <f>IF(AND(A656&lt;&gt;"",ISNUMBER(A656)),VLOOKUP(A656,Studies!A:BR,3,FALSE),"")</f>
        <v>https://www.ncbi.nlm.nih.gov/pubmed/9545149</v>
      </c>
      <c r="D656" s="255" t="str">
        <f>IF(AND(A656&lt;&gt;"",ISNUMBER(A656)),VLOOKUP(A656,Studies!A:BR,4,FALSE),"")</f>
        <v>day 15 fed</v>
      </c>
      <c r="E656" s="255" t="str">
        <f>IF(AND(A656&lt;&gt;"",ISNUMBER(A656)),VLOOKUP(A656,Studies!A:BR,5,FALSE),"")</f>
        <v>Hydroxy-Itraconazole</v>
      </c>
      <c r="F656" s="256"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54" t="str">
        <f>IF(AND(A657&lt;&gt;"",ISNUMBER(A657)),VLOOKUP(A657,Studies!A:BR,2,FALSE),"")</f>
        <v>Barone 1998a</v>
      </c>
      <c r="C657" s="255" t="str">
        <f>IF(AND(A657&lt;&gt;"",ISNUMBER(A657)),VLOOKUP(A657,Studies!A:BR,3,FALSE),"")</f>
        <v>https://www.ncbi.nlm.nih.gov/pubmed/9545149</v>
      </c>
      <c r="D657" s="255" t="str">
        <f>IF(AND(A657&lt;&gt;"",ISNUMBER(A657)),VLOOKUP(A657,Studies!A:BR,4,FALSE),"")</f>
        <v>day 15 fed</v>
      </c>
      <c r="E657" s="255" t="str">
        <f>IF(AND(A657&lt;&gt;"",ISNUMBER(A657)),VLOOKUP(A657,Studies!A:BR,5,FALSE),"")</f>
        <v>Hydroxy-Itraconazole</v>
      </c>
      <c r="F657" s="256"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54" t="str">
        <f>IF(AND(A658&lt;&gt;"",ISNUMBER(A658)),VLOOKUP(A658,Studies!A:BR,2,FALSE),"")</f>
        <v>Barone 1998a</v>
      </c>
      <c r="C658" s="255" t="str">
        <f>IF(AND(A658&lt;&gt;"",ISNUMBER(A658)),VLOOKUP(A658,Studies!A:BR,3,FALSE),"")</f>
        <v>https://www.ncbi.nlm.nih.gov/pubmed/9545149</v>
      </c>
      <c r="D658" s="255" t="str">
        <f>IF(AND(A658&lt;&gt;"",ISNUMBER(A658)),VLOOKUP(A658,Studies!A:BR,4,FALSE),"")</f>
        <v>day 15 fed</v>
      </c>
      <c r="E658" s="255" t="str">
        <f>IF(AND(A658&lt;&gt;"",ISNUMBER(A658)),VLOOKUP(A658,Studies!A:BR,5,FALSE),"")</f>
        <v>Hydroxy-Itraconazole</v>
      </c>
      <c r="F658" s="256"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54" t="str">
        <f>IF(AND(A659&lt;&gt;"",ISNUMBER(A659)),VLOOKUP(A659,Studies!A:BR,2,FALSE),"")</f>
        <v>Barone 1998a</v>
      </c>
      <c r="C659" s="255" t="str">
        <f>IF(AND(A659&lt;&gt;"",ISNUMBER(A659)),VLOOKUP(A659,Studies!A:BR,3,FALSE),"")</f>
        <v>https://www.ncbi.nlm.nih.gov/pubmed/9545149</v>
      </c>
      <c r="D659" s="255" t="str">
        <f>IF(AND(A659&lt;&gt;"",ISNUMBER(A659)),VLOOKUP(A659,Studies!A:BR,4,FALSE),"")</f>
        <v>day 15 fed</v>
      </c>
      <c r="E659" s="255" t="str">
        <f>IF(AND(A659&lt;&gt;"",ISNUMBER(A659)),VLOOKUP(A659,Studies!A:BR,5,FALSE),"")</f>
        <v>Hydroxy-Itraconazole</v>
      </c>
      <c r="F659" s="256"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54" t="str">
        <f>IF(AND(A660&lt;&gt;"",ISNUMBER(A660)),VLOOKUP(A660,Studies!A:BR,2,FALSE),"")</f>
        <v>Barone 1998a</v>
      </c>
      <c r="C660" s="255" t="str">
        <f>IF(AND(A660&lt;&gt;"",ISNUMBER(A660)),VLOOKUP(A660,Studies!A:BR,3,FALSE),"")</f>
        <v>https://www.ncbi.nlm.nih.gov/pubmed/9545149</v>
      </c>
      <c r="D660" s="255" t="str">
        <f>IF(AND(A660&lt;&gt;"",ISNUMBER(A660)),VLOOKUP(A660,Studies!A:BR,4,FALSE),"")</f>
        <v>day 15 fed</v>
      </c>
      <c r="E660" s="255" t="str">
        <f>IF(AND(A660&lt;&gt;"",ISNUMBER(A660)),VLOOKUP(A660,Studies!A:BR,5,FALSE),"")</f>
        <v>Hydroxy-Itraconazole</v>
      </c>
      <c r="F660" s="256"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54" t="str">
        <f>IF(AND(A661&lt;&gt;"",ISNUMBER(A661)),VLOOKUP(A661,Studies!A:BR,2,FALSE),"")</f>
        <v>Barone 1998a</v>
      </c>
      <c r="C661" s="255" t="str">
        <f>IF(AND(A661&lt;&gt;"",ISNUMBER(A661)),VLOOKUP(A661,Studies!A:BR,3,FALSE),"")</f>
        <v>https://www.ncbi.nlm.nih.gov/pubmed/9545149</v>
      </c>
      <c r="D661" s="255" t="str">
        <f>IF(AND(A661&lt;&gt;"",ISNUMBER(A661)),VLOOKUP(A661,Studies!A:BR,4,FALSE),"")</f>
        <v>day 15 fed</v>
      </c>
      <c r="E661" s="255" t="str">
        <f>IF(AND(A661&lt;&gt;"",ISNUMBER(A661)),VLOOKUP(A661,Studies!A:BR,5,FALSE),"")</f>
        <v>Hydroxy-Itraconazole</v>
      </c>
      <c r="F661" s="256"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54" t="str">
        <f>IF(AND(A662&lt;&gt;"",ISNUMBER(A662)),VLOOKUP(A662,Studies!A:BR,2,FALSE),"")</f>
        <v>Barone 1998a</v>
      </c>
      <c r="C662" s="255" t="str">
        <f>IF(AND(A662&lt;&gt;"",ISNUMBER(A662)),VLOOKUP(A662,Studies!A:BR,3,FALSE),"")</f>
        <v>https://www.ncbi.nlm.nih.gov/pubmed/9545149</v>
      </c>
      <c r="D662" s="255" t="str">
        <f>IF(AND(A662&lt;&gt;"",ISNUMBER(A662)),VLOOKUP(A662,Studies!A:BR,4,FALSE),"")</f>
        <v>day 15 fed</v>
      </c>
      <c r="E662" s="255" t="str">
        <f>IF(AND(A662&lt;&gt;"",ISNUMBER(A662)),VLOOKUP(A662,Studies!A:BR,5,FALSE),"")</f>
        <v>Hydroxy-Itraconazole</v>
      </c>
      <c r="F662" s="256"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54" t="str">
        <f>IF(AND(A663&lt;&gt;"",ISNUMBER(A663)),VLOOKUP(A663,Studies!A:BR,2,FALSE),"")</f>
        <v>Barone 1998a</v>
      </c>
      <c r="C663" s="255" t="str">
        <f>IF(AND(A663&lt;&gt;"",ISNUMBER(A663)),VLOOKUP(A663,Studies!A:BR,3,FALSE),"")</f>
        <v>https://www.ncbi.nlm.nih.gov/pubmed/9545149</v>
      </c>
      <c r="D663" s="255" t="str">
        <f>IF(AND(A663&lt;&gt;"",ISNUMBER(A663)),VLOOKUP(A663,Studies!A:BR,4,FALSE),"")</f>
        <v>day 15 fed</v>
      </c>
      <c r="E663" s="255" t="str">
        <f>IF(AND(A663&lt;&gt;"",ISNUMBER(A663)),VLOOKUP(A663,Studies!A:BR,5,FALSE),"")</f>
        <v>Hydroxy-Itraconazole</v>
      </c>
      <c r="F663" s="256"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54" t="str">
        <f>IF(AND(A664&lt;&gt;"",ISNUMBER(A664)),VLOOKUP(A664,Studies!A:BR,2,FALSE),"")</f>
        <v>Barone 1998a</v>
      </c>
      <c r="C664" s="255" t="str">
        <f>IF(AND(A664&lt;&gt;"",ISNUMBER(A664)),VLOOKUP(A664,Studies!A:BR,3,FALSE),"")</f>
        <v>https://www.ncbi.nlm.nih.gov/pubmed/9545149</v>
      </c>
      <c r="D664" s="255" t="str">
        <f>IF(AND(A664&lt;&gt;"",ISNUMBER(A664)),VLOOKUP(A664,Studies!A:BR,4,FALSE),"")</f>
        <v>day 15 fed</v>
      </c>
      <c r="E664" s="255" t="str">
        <f>IF(AND(A664&lt;&gt;"",ISNUMBER(A664)),VLOOKUP(A664,Studies!A:BR,5,FALSE),"")</f>
        <v>Hydroxy-Itraconazole</v>
      </c>
      <c r="F664" s="256"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54" t="str">
        <f>IF(AND(A665&lt;&gt;"",ISNUMBER(A665)),VLOOKUP(A665,Studies!A:BR,2,FALSE),"")</f>
        <v>Barone 1998b</v>
      </c>
      <c r="C665" s="255" t="str">
        <f>IF(AND(A665&lt;&gt;"",ISNUMBER(A665)),VLOOKUP(A665,Studies!A:BR,3,FALSE),"")</f>
        <v>https://www.ncbi.nlm.nih.gov/pubmed/9661037</v>
      </c>
      <c r="D665" s="255" t="str">
        <f>IF(AND(A665&lt;&gt;"",ISNUMBER(A665)),VLOOKUP(A665,Studies!A:BR,4,FALSE),"")</f>
        <v>Solution</v>
      </c>
      <c r="E665" s="255" t="str">
        <f>IF(AND(A665&lt;&gt;"",ISNUMBER(A665)),VLOOKUP(A665,Studies!A:BR,5,FALSE),"")</f>
        <v>Itraconazole</v>
      </c>
      <c r="F665" s="256"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54" t="str">
        <f>IF(AND(A666&lt;&gt;"",ISNUMBER(A666)),VLOOKUP(A666,Studies!A:BR,2,FALSE),"")</f>
        <v>Barone 1998b</v>
      </c>
      <c r="C666" s="255" t="str">
        <f>IF(AND(A666&lt;&gt;"",ISNUMBER(A666)),VLOOKUP(A666,Studies!A:BR,3,FALSE),"")</f>
        <v>https://www.ncbi.nlm.nih.gov/pubmed/9661037</v>
      </c>
      <c r="D666" s="255" t="str">
        <f>IF(AND(A666&lt;&gt;"",ISNUMBER(A666)),VLOOKUP(A666,Studies!A:BR,4,FALSE),"")</f>
        <v>Solution</v>
      </c>
      <c r="E666" s="255" t="str">
        <f>IF(AND(A666&lt;&gt;"",ISNUMBER(A666)),VLOOKUP(A666,Studies!A:BR,5,FALSE),"")</f>
        <v>Itraconazole</v>
      </c>
      <c r="F666" s="256"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54" t="str">
        <f>IF(AND(A667&lt;&gt;"",ISNUMBER(A667)),VLOOKUP(A667,Studies!A:BR,2,FALSE),"")</f>
        <v>Barone 1998b</v>
      </c>
      <c r="C667" s="255" t="str">
        <f>IF(AND(A667&lt;&gt;"",ISNUMBER(A667)),VLOOKUP(A667,Studies!A:BR,3,FALSE),"")</f>
        <v>https://www.ncbi.nlm.nih.gov/pubmed/9661037</v>
      </c>
      <c r="D667" s="255" t="str">
        <f>IF(AND(A667&lt;&gt;"",ISNUMBER(A667)),VLOOKUP(A667,Studies!A:BR,4,FALSE),"")</f>
        <v>Solution</v>
      </c>
      <c r="E667" s="255" t="str">
        <f>IF(AND(A667&lt;&gt;"",ISNUMBER(A667)),VLOOKUP(A667,Studies!A:BR,5,FALSE),"")</f>
        <v>Itraconazole</v>
      </c>
      <c r="F667" s="256"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54" t="str">
        <f>IF(AND(A668&lt;&gt;"",ISNUMBER(A668)),VLOOKUP(A668,Studies!A:BR,2,FALSE),"")</f>
        <v>Barone 1998b</v>
      </c>
      <c r="C668" s="255" t="str">
        <f>IF(AND(A668&lt;&gt;"",ISNUMBER(A668)),VLOOKUP(A668,Studies!A:BR,3,FALSE),"")</f>
        <v>https://www.ncbi.nlm.nih.gov/pubmed/9661037</v>
      </c>
      <c r="D668" s="255" t="str">
        <f>IF(AND(A668&lt;&gt;"",ISNUMBER(A668)),VLOOKUP(A668,Studies!A:BR,4,FALSE),"")</f>
        <v>Solution</v>
      </c>
      <c r="E668" s="255" t="str">
        <f>IF(AND(A668&lt;&gt;"",ISNUMBER(A668)),VLOOKUP(A668,Studies!A:BR,5,FALSE),"")</f>
        <v>Itraconazole</v>
      </c>
      <c r="F668" s="256"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54" t="str">
        <f>IF(AND(A669&lt;&gt;"",ISNUMBER(A669)),VLOOKUP(A669,Studies!A:BR,2,FALSE),"")</f>
        <v>Barone 1998b</v>
      </c>
      <c r="C669" s="255" t="str">
        <f>IF(AND(A669&lt;&gt;"",ISNUMBER(A669)),VLOOKUP(A669,Studies!A:BR,3,FALSE),"")</f>
        <v>https://www.ncbi.nlm.nih.gov/pubmed/9661037</v>
      </c>
      <c r="D669" s="255" t="str">
        <f>IF(AND(A669&lt;&gt;"",ISNUMBER(A669)),VLOOKUP(A669,Studies!A:BR,4,FALSE),"")</f>
        <v>Solution</v>
      </c>
      <c r="E669" s="255" t="str">
        <f>IF(AND(A669&lt;&gt;"",ISNUMBER(A669)),VLOOKUP(A669,Studies!A:BR,5,FALSE),"")</f>
        <v>Itraconazole</v>
      </c>
      <c r="F669" s="256"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4.25" x14ac:dyDescent="0.2">
      <c r="A670" s="183">
        <v>93</v>
      </c>
      <c r="B670" s="254" t="str">
        <f>IF(AND(A670&lt;&gt;"",ISNUMBER(A670)),VLOOKUP(A670,Studies!A:BR,2,FALSE),"")</f>
        <v>Barone 1998b</v>
      </c>
      <c r="C670" s="255" t="str">
        <f>IF(AND(A670&lt;&gt;"",ISNUMBER(A670)),VLOOKUP(A670,Studies!A:BR,3,FALSE),"")</f>
        <v>https://www.ncbi.nlm.nih.gov/pubmed/9661037</v>
      </c>
      <c r="D670" s="255" t="str">
        <f>IF(AND(A670&lt;&gt;"",ISNUMBER(A670)),VLOOKUP(A670,Studies!A:BR,4,FALSE),"")</f>
        <v>Solution</v>
      </c>
      <c r="E670" s="255" t="str">
        <f>IF(AND(A670&lt;&gt;"",ISNUMBER(A670)),VLOOKUP(A670,Studies!A:BR,5,FALSE),"")</f>
        <v>Itraconazole</v>
      </c>
      <c r="F670" s="256"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54" t="str">
        <f>IF(AND(A671&lt;&gt;"",ISNUMBER(A671)),VLOOKUP(A671,Studies!A:BR,2,FALSE),"")</f>
        <v>Barone 1998b</v>
      </c>
      <c r="C671" s="255" t="str">
        <f>IF(AND(A671&lt;&gt;"",ISNUMBER(A671)),VLOOKUP(A671,Studies!A:BR,3,FALSE),"")</f>
        <v>https://www.ncbi.nlm.nih.gov/pubmed/9661037</v>
      </c>
      <c r="D671" s="255" t="str">
        <f>IF(AND(A671&lt;&gt;"",ISNUMBER(A671)),VLOOKUP(A671,Studies!A:BR,4,FALSE),"")</f>
        <v>Solution</v>
      </c>
      <c r="E671" s="255" t="str">
        <f>IF(AND(A671&lt;&gt;"",ISNUMBER(A671)),VLOOKUP(A671,Studies!A:BR,5,FALSE),"")</f>
        <v>Itraconazole</v>
      </c>
      <c r="F671" s="256"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54" t="str">
        <f>IF(AND(A672&lt;&gt;"",ISNUMBER(A672)),VLOOKUP(A672,Studies!A:BR,2,FALSE),"")</f>
        <v>Barone 1998b</v>
      </c>
      <c r="C672" s="255" t="str">
        <f>IF(AND(A672&lt;&gt;"",ISNUMBER(A672)),VLOOKUP(A672,Studies!A:BR,3,FALSE),"")</f>
        <v>https://www.ncbi.nlm.nih.gov/pubmed/9661037</v>
      </c>
      <c r="D672" s="255" t="str">
        <f>IF(AND(A672&lt;&gt;"",ISNUMBER(A672)),VLOOKUP(A672,Studies!A:BR,4,FALSE),"")</f>
        <v>Solution</v>
      </c>
      <c r="E672" s="255" t="str">
        <f>IF(AND(A672&lt;&gt;"",ISNUMBER(A672)),VLOOKUP(A672,Studies!A:BR,5,FALSE),"")</f>
        <v>Itraconazole</v>
      </c>
      <c r="F672" s="256"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4.25" x14ac:dyDescent="0.2">
      <c r="A673" s="183">
        <v>93</v>
      </c>
      <c r="B673" s="254" t="str">
        <f>IF(AND(A673&lt;&gt;"",ISNUMBER(A673)),VLOOKUP(A673,Studies!A:BR,2,FALSE),"")</f>
        <v>Barone 1998b</v>
      </c>
      <c r="C673" s="255" t="str">
        <f>IF(AND(A673&lt;&gt;"",ISNUMBER(A673)),VLOOKUP(A673,Studies!A:BR,3,FALSE),"")</f>
        <v>https://www.ncbi.nlm.nih.gov/pubmed/9661037</v>
      </c>
      <c r="D673" s="255" t="str">
        <f>IF(AND(A673&lt;&gt;"",ISNUMBER(A673)),VLOOKUP(A673,Studies!A:BR,4,FALSE),"")</f>
        <v>Solution</v>
      </c>
      <c r="E673" s="255" t="str">
        <f>IF(AND(A673&lt;&gt;"",ISNUMBER(A673)),VLOOKUP(A673,Studies!A:BR,5,FALSE),"")</f>
        <v>Itraconazole</v>
      </c>
      <c r="F673" s="256"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54" t="str">
        <f>IF(AND(A674&lt;&gt;"",ISNUMBER(A674)),VLOOKUP(A674,Studies!A:BR,2,FALSE),"")</f>
        <v>Barone 1998b</v>
      </c>
      <c r="C674" s="255" t="str">
        <f>IF(AND(A674&lt;&gt;"",ISNUMBER(A674)),VLOOKUP(A674,Studies!A:BR,3,FALSE),"")</f>
        <v>https://www.ncbi.nlm.nih.gov/pubmed/9661037</v>
      </c>
      <c r="D674" s="255" t="str">
        <f>IF(AND(A674&lt;&gt;"",ISNUMBER(A674)),VLOOKUP(A674,Studies!A:BR,4,FALSE),"")</f>
        <v>Solution</v>
      </c>
      <c r="E674" s="255" t="str">
        <f>IF(AND(A674&lt;&gt;"",ISNUMBER(A674)),VLOOKUP(A674,Studies!A:BR,5,FALSE),"")</f>
        <v>Itraconazole</v>
      </c>
      <c r="F674" s="256"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54" t="str">
        <f>IF(AND(A675&lt;&gt;"",ISNUMBER(A675)),VLOOKUP(A675,Studies!A:BR,2,FALSE),"")</f>
        <v>Barone 1998b</v>
      </c>
      <c r="C675" s="255" t="str">
        <f>IF(AND(A675&lt;&gt;"",ISNUMBER(A675)),VLOOKUP(A675,Studies!A:BR,3,FALSE),"")</f>
        <v>https://www.ncbi.nlm.nih.gov/pubmed/9661037</v>
      </c>
      <c r="D675" s="255" t="str">
        <f>IF(AND(A675&lt;&gt;"",ISNUMBER(A675)),VLOOKUP(A675,Studies!A:BR,4,FALSE),"")</f>
        <v>Solution</v>
      </c>
      <c r="E675" s="255" t="str">
        <f>IF(AND(A675&lt;&gt;"",ISNUMBER(A675)),VLOOKUP(A675,Studies!A:BR,5,FALSE),"")</f>
        <v>Itraconazole</v>
      </c>
      <c r="F675" s="256"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54" t="str">
        <f>IF(AND(A676&lt;&gt;"",ISNUMBER(A676)),VLOOKUP(A676,Studies!A:BR,2,FALSE),"")</f>
        <v>Barone 1998b</v>
      </c>
      <c r="C676" s="255" t="str">
        <f>IF(AND(A676&lt;&gt;"",ISNUMBER(A676)),VLOOKUP(A676,Studies!A:BR,3,FALSE),"")</f>
        <v>https://www.ncbi.nlm.nih.gov/pubmed/9661037</v>
      </c>
      <c r="D676" s="255" t="str">
        <f>IF(AND(A676&lt;&gt;"",ISNUMBER(A676)),VLOOKUP(A676,Studies!A:BR,4,FALSE),"")</f>
        <v>Solution</v>
      </c>
      <c r="E676" s="255" t="str">
        <f>IF(AND(A676&lt;&gt;"",ISNUMBER(A676)),VLOOKUP(A676,Studies!A:BR,5,FALSE),"")</f>
        <v>Itraconazole</v>
      </c>
      <c r="F676" s="256"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54" t="str">
        <f>IF(AND(A677&lt;&gt;"",ISNUMBER(A677)),VLOOKUP(A677,Studies!A:BR,2,FALSE),"")</f>
        <v>Barone 1998b</v>
      </c>
      <c r="C677" s="255" t="str">
        <f>IF(AND(A677&lt;&gt;"",ISNUMBER(A677)),VLOOKUP(A677,Studies!A:BR,3,FALSE),"")</f>
        <v>https://www.ncbi.nlm.nih.gov/pubmed/9661037</v>
      </c>
      <c r="D677" s="255" t="str">
        <f>IF(AND(A677&lt;&gt;"",ISNUMBER(A677)),VLOOKUP(A677,Studies!A:BR,4,FALSE),"")</f>
        <v>Solution</v>
      </c>
      <c r="E677" s="255" t="str">
        <f>IF(AND(A677&lt;&gt;"",ISNUMBER(A677)),VLOOKUP(A677,Studies!A:BR,5,FALSE),"")</f>
        <v>Itraconazole</v>
      </c>
      <c r="F677" s="256"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54" t="str">
        <f>IF(AND(A678&lt;&gt;"",ISNUMBER(A678)),VLOOKUP(A678,Studies!A:BR,2,FALSE),"")</f>
        <v>Barone 1998b</v>
      </c>
      <c r="C678" s="255" t="str">
        <f>IF(AND(A678&lt;&gt;"",ISNUMBER(A678)),VLOOKUP(A678,Studies!A:BR,3,FALSE),"")</f>
        <v>https://www.ncbi.nlm.nih.gov/pubmed/9661037</v>
      </c>
      <c r="D678" s="255" t="str">
        <f>IF(AND(A678&lt;&gt;"",ISNUMBER(A678)),VLOOKUP(A678,Studies!A:BR,4,FALSE),"")</f>
        <v>Solution</v>
      </c>
      <c r="E678" s="255" t="str">
        <f>IF(AND(A678&lt;&gt;"",ISNUMBER(A678)),VLOOKUP(A678,Studies!A:BR,5,FALSE),"")</f>
        <v>Itraconazole</v>
      </c>
      <c r="F678" s="256"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54" t="str">
        <f>IF(AND(A679&lt;&gt;"",ISNUMBER(A679)),VLOOKUP(A679,Studies!A:BR,2,FALSE),"")</f>
        <v>Barone 1998b</v>
      </c>
      <c r="C679" s="255" t="str">
        <f>IF(AND(A679&lt;&gt;"",ISNUMBER(A679)),VLOOKUP(A679,Studies!A:BR,3,FALSE),"")</f>
        <v>https://www.ncbi.nlm.nih.gov/pubmed/9661037</v>
      </c>
      <c r="D679" s="255" t="str">
        <f>IF(AND(A679&lt;&gt;"",ISNUMBER(A679)),VLOOKUP(A679,Studies!A:BR,4,FALSE),"")</f>
        <v>Solution</v>
      </c>
      <c r="E679" s="255" t="str">
        <f>IF(AND(A679&lt;&gt;"",ISNUMBER(A679)),VLOOKUP(A679,Studies!A:BR,5,FALSE),"")</f>
        <v>Hydroxy-Itraconazole</v>
      </c>
      <c r="F679" s="256"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54" t="str">
        <f>IF(AND(A680&lt;&gt;"",ISNUMBER(A680)),VLOOKUP(A680,Studies!A:BR,2,FALSE),"")</f>
        <v>Barone 1998b</v>
      </c>
      <c r="C680" s="255" t="str">
        <f>IF(AND(A680&lt;&gt;"",ISNUMBER(A680)),VLOOKUP(A680,Studies!A:BR,3,FALSE),"")</f>
        <v>https://www.ncbi.nlm.nih.gov/pubmed/9661037</v>
      </c>
      <c r="D680" s="255" t="str">
        <f>IF(AND(A680&lt;&gt;"",ISNUMBER(A680)),VLOOKUP(A680,Studies!A:BR,4,FALSE),"")</f>
        <v>Solution</v>
      </c>
      <c r="E680" s="255" t="str">
        <f>IF(AND(A680&lt;&gt;"",ISNUMBER(A680)),VLOOKUP(A680,Studies!A:BR,5,FALSE),"")</f>
        <v>Hydroxy-Itraconazole</v>
      </c>
      <c r="F680" s="256"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54" t="str">
        <f>IF(AND(A681&lt;&gt;"",ISNUMBER(A681)),VLOOKUP(A681,Studies!A:BR,2,FALSE),"")</f>
        <v>Barone 1998b</v>
      </c>
      <c r="C681" s="255" t="str">
        <f>IF(AND(A681&lt;&gt;"",ISNUMBER(A681)),VLOOKUP(A681,Studies!A:BR,3,FALSE),"")</f>
        <v>https://www.ncbi.nlm.nih.gov/pubmed/9661037</v>
      </c>
      <c r="D681" s="255" t="str">
        <f>IF(AND(A681&lt;&gt;"",ISNUMBER(A681)),VLOOKUP(A681,Studies!A:BR,4,FALSE),"")</f>
        <v>Solution</v>
      </c>
      <c r="E681" s="255" t="str">
        <f>IF(AND(A681&lt;&gt;"",ISNUMBER(A681)),VLOOKUP(A681,Studies!A:BR,5,FALSE),"")</f>
        <v>Hydroxy-Itraconazole</v>
      </c>
      <c r="F681" s="256"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4.25" x14ac:dyDescent="0.2">
      <c r="A682" s="183">
        <v>94</v>
      </c>
      <c r="B682" s="254" t="str">
        <f>IF(AND(A682&lt;&gt;"",ISNUMBER(A682)),VLOOKUP(A682,Studies!A:BR,2,FALSE),"")</f>
        <v>Barone 1998b</v>
      </c>
      <c r="C682" s="255" t="str">
        <f>IF(AND(A682&lt;&gt;"",ISNUMBER(A682)),VLOOKUP(A682,Studies!A:BR,3,FALSE),"")</f>
        <v>https://www.ncbi.nlm.nih.gov/pubmed/9661037</v>
      </c>
      <c r="D682" s="255" t="str">
        <f>IF(AND(A682&lt;&gt;"",ISNUMBER(A682)),VLOOKUP(A682,Studies!A:BR,4,FALSE),"")</f>
        <v>Solution</v>
      </c>
      <c r="E682" s="255" t="str">
        <f>IF(AND(A682&lt;&gt;"",ISNUMBER(A682)),VLOOKUP(A682,Studies!A:BR,5,FALSE),"")</f>
        <v>Hydroxy-Itraconazole</v>
      </c>
      <c r="F682" s="256"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4.25" x14ac:dyDescent="0.2">
      <c r="A683" s="183">
        <v>94</v>
      </c>
      <c r="B683" s="254" t="str">
        <f>IF(AND(A683&lt;&gt;"",ISNUMBER(A683)),VLOOKUP(A683,Studies!A:BR,2,FALSE),"")</f>
        <v>Barone 1998b</v>
      </c>
      <c r="C683" s="255" t="str">
        <f>IF(AND(A683&lt;&gt;"",ISNUMBER(A683)),VLOOKUP(A683,Studies!A:BR,3,FALSE),"")</f>
        <v>https://www.ncbi.nlm.nih.gov/pubmed/9661037</v>
      </c>
      <c r="D683" s="255" t="str">
        <f>IF(AND(A683&lt;&gt;"",ISNUMBER(A683)),VLOOKUP(A683,Studies!A:BR,4,FALSE),"")</f>
        <v>Solution</v>
      </c>
      <c r="E683" s="255" t="str">
        <f>IF(AND(A683&lt;&gt;"",ISNUMBER(A683)),VLOOKUP(A683,Studies!A:BR,5,FALSE),"")</f>
        <v>Hydroxy-Itraconazole</v>
      </c>
      <c r="F683" s="256"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4.25" x14ac:dyDescent="0.2">
      <c r="A684" s="183">
        <v>94</v>
      </c>
      <c r="B684" s="254" t="str">
        <f>IF(AND(A684&lt;&gt;"",ISNUMBER(A684)),VLOOKUP(A684,Studies!A:BR,2,FALSE),"")</f>
        <v>Barone 1998b</v>
      </c>
      <c r="C684" s="255" t="str">
        <f>IF(AND(A684&lt;&gt;"",ISNUMBER(A684)),VLOOKUP(A684,Studies!A:BR,3,FALSE),"")</f>
        <v>https://www.ncbi.nlm.nih.gov/pubmed/9661037</v>
      </c>
      <c r="D684" s="255" t="str">
        <f>IF(AND(A684&lt;&gt;"",ISNUMBER(A684)),VLOOKUP(A684,Studies!A:BR,4,FALSE),"")</f>
        <v>Solution</v>
      </c>
      <c r="E684" s="255" t="str">
        <f>IF(AND(A684&lt;&gt;"",ISNUMBER(A684)),VLOOKUP(A684,Studies!A:BR,5,FALSE),"")</f>
        <v>Hydroxy-Itraconazole</v>
      </c>
      <c r="F684" s="256"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54" t="str">
        <f>IF(AND(A685&lt;&gt;"",ISNUMBER(A685)),VLOOKUP(A685,Studies!A:BR,2,FALSE),"")</f>
        <v>Barone 1998b</v>
      </c>
      <c r="C685" s="255" t="str">
        <f>IF(AND(A685&lt;&gt;"",ISNUMBER(A685)),VLOOKUP(A685,Studies!A:BR,3,FALSE),"")</f>
        <v>https://www.ncbi.nlm.nih.gov/pubmed/9661037</v>
      </c>
      <c r="D685" s="255" t="str">
        <f>IF(AND(A685&lt;&gt;"",ISNUMBER(A685)),VLOOKUP(A685,Studies!A:BR,4,FALSE),"")</f>
        <v>Solution</v>
      </c>
      <c r="E685" s="255" t="str">
        <f>IF(AND(A685&lt;&gt;"",ISNUMBER(A685)),VLOOKUP(A685,Studies!A:BR,5,FALSE),"")</f>
        <v>Hydroxy-Itraconazole</v>
      </c>
      <c r="F685" s="256"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4.25" x14ac:dyDescent="0.2">
      <c r="A686" s="183">
        <v>94</v>
      </c>
      <c r="B686" s="254" t="str">
        <f>IF(AND(A686&lt;&gt;"",ISNUMBER(A686)),VLOOKUP(A686,Studies!A:BR,2,FALSE),"")</f>
        <v>Barone 1998b</v>
      </c>
      <c r="C686" s="255" t="str">
        <f>IF(AND(A686&lt;&gt;"",ISNUMBER(A686)),VLOOKUP(A686,Studies!A:BR,3,FALSE),"")</f>
        <v>https://www.ncbi.nlm.nih.gov/pubmed/9661037</v>
      </c>
      <c r="D686" s="255" t="str">
        <f>IF(AND(A686&lt;&gt;"",ISNUMBER(A686)),VLOOKUP(A686,Studies!A:BR,4,FALSE),"")</f>
        <v>Solution</v>
      </c>
      <c r="E686" s="255" t="str">
        <f>IF(AND(A686&lt;&gt;"",ISNUMBER(A686)),VLOOKUP(A686,Studies!A:BR,5,FALSE),"")</f>
        <v>Hydroxy-Itraconazole</v>
      </c>
      <c r="F686" s="256"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54" t="str">
        <f>IF(AND(A687&lt;&gt;"",ISNUMBER(A687)),VLOOKUP(A687,Studies!A:BR,2,FALSE),"")</f>
        <v>Barone 1998b</v>
      </c>
      <c r="C687" s="255" t="str">
        <f>IF(AND(A687&lt;&gt;"",ISNUMBER(A687)),VLOOKUP(A687,Studies!A:BR,3,FALSE),"")</f>
        <v>https://www.ncbi.nlm.nih.gov/pubmed/9661037</v>
      </c>
      <c r="D687" s="255" t="str">
        <f>IF(AND(A687&lt;&gt;"",ISNUMBER(A687)),VLOOKUP(A687,Studies!A:BR,4,FALSE),"")</f>
        <v>Solution</v>
      </c>
      <c r="E687" s="255" t="str">
        <f>IF(AND(A687&lt;&gt;"",ISNUMBER(A687)),VLOOKUP(A687,Studies!A:BR,5,FALSE),"")</f>
        <v>Hydroxy-Itraconazole</v>
      </c>
      <c r="F687" s="256"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54" t="str">
        <f>IF(AND(A688&lt;&gt;"",ISNUMBER(A688)),VLOOKUP(A688,Studies!A:BR,2,FALSE),"")</f>
        <v>Barone 1998b</v>
      </c>
      <c r="C688" s="255" t="str">
        <f>IF(AND(A688&lt;&gt;"",ISNUMBER(A688)),VLOOKUP(A688,Studies!A:BR,3,FALSE),"")</f>
        <v>https://www.ncbi.nlm.nih.gov/pubmed/9661037</v>
      </c>
      <c r="D688" s="255" t="str">
        <f>IF(AND(A688&lt;&gt;"",ISNUMBER(A688)),VLOOKUP(A688,Studies!A:BR,4,FALSE),"")</f>
        <v>Solution</v>
      </c>
      <c r="E688" s="255" t="str">
        <f>IF(AND(A688&lt;&gt;"",ISNUMBER(A688)),VLOOKUP(A688,Studies!A:BR,5,FALSE),"")</f>
        <v>Hydroxy-Itraconazole</v>
      </c>
      <c r="F688" s="256"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4.25" x14ac:dyDescent="0.2">
      <c r="A689" s="183">
        <v>94</v>
      </c>
      <c r="B689" s="254" t="str">
        <f>IF(AND(A689&lt;&gt;"",ISNUMBER(A689)),VLOOKUP(A689,Studies!A:BR,2,FALSE),"")</f>
        <v>Barone 1998b</v>
      </c>
      <c r="C689" s="255" t="str">
        <f>IF(AND(A689&lt;&gt;"",ISNUMBER(A689)),VLOOKUP(A689,Studies!A:BR,3,FALSE),"")</f>
        <v>https://www.ncbi.nlm.nih.gov/pubmed/9661037</v>
      </c>
      <c r="D689" s="255" t="str">
        <f>IF(AND(A689&lt;&gt;"",ISNUMBER(A689)),VLOOKUP(A689,Studies!A:BR,4,FALSE),"")</f>
        <v>Solution</v>
      </c>
      <c r="E689" s="255" t="str">
        <f>IF(AND(A689&lt;&gt;"",ISNUMBER(A689)),VLOOKUP(A689,Studies!A:BR,5,FALSE),"")</f>
        <v>Hydroxy-Itraconazole</v>
      </c>
      <c r="F689" s="256"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54" t="str">
        <f>IF(AND(A690&lt;&gt;"",ISNUMBER(A690)),VLOOKUP(A690,Studies!A:BR,2,FALSE),"")</f>
        <v>Barone 1998b</v>
      </c>
      <c r="C690" s="255" t="str">
        <f>IF(AND(A690&lt;&gt;"",ISNUMBER(A690)),VLOOKUP(A690,Studies!A:BR,3,FALSE),"")</f>
        <v>https://www.ncbi.nlm.nih.gov/pubmed/9661037</v>
      </c>
      <c r="D690" s="255" t="str">
        <f>IF(AND(A690&lt;&gt;"",ISNUMBER(A690)),VLOOKUP(A690,Studies!A:BR,4,FALSE),"")</f>
        <v>Solution</v>
      </c>
      <c r="E690" s="255" t="str">
        <f>IF(AND(A690&lt;&gt;"",ISNUMBER(A690)),VLOOKUP(A690,Studies!A:BR,5,FALSE),"")</f>
        <v>Hydroxy-Itraconazole</v>
      </c>
      <c r="F690" s="256"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54" t="str">
        <f>IF(AND(A691&lt;&gt;"",ISNUMBER(A691)),VLOOKUP(A691,Studies!A:BR,2,FALSE),"")</f>
        <v>Barone 1998b</v>
      </c>
      <c r="C691" s="255" t="str">
        <f>IF(AND(A691&lt;&gt;"",ISNUMBER(A691)),VLOOKUP(A691,Studies!A:BR,3,FALSE),"")</f>
        <v>https://www.ncbi.nlm.nih.gov/pubmed/9661037</v>
      </c>
      <c r="D691" s="255" t="str">
        <f>IF(AND(A691&lt;&gt;"",ISNUMBER(A691)),VLOOKUP(A691,Studies!A:BR,4,FALSE),"")</f>
        <v>Solution</v>
      </c>
      <c r="E691" s="255" t="str">
        <f>IF(AND(A691&lt;&gt;"",ISNUMBER(A691)),VLOOKUP(A691,Studies!A:BR,5,FALSE),"")</f>
        <v>Hydroxy-Itraconazole</v>
      </c>
      <c r="F691" s="256"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54" t="str">
        <f>IF(AND(A692&lt;&gt;"",ISNUMBER(A692)),VLOOKUP(A692,Studies!A:BR,2,FALSE),"")</f>
        <v>Barone 1998b</v>
      </c>
      <c r="C692" s="255" t="str">
        <f>IF(AND(A692&lt;&gt;"",ISNUMBER(A692)),VLOOKUP(A692,Studies!A:BR,3,FALSE),"")</f>
        <v>https://www.ncbi.nlm.nih.gov/pubmed/9661037</v>
      </c>
      <c r="D692" s="255" t="str">
        <f>IF(AND(A692&lt;&gt;"",ISNUMBER(A692)),VLOOKUP(A692,Studies!A:BR,4,FALSE),"")</f>
        <v>Solution</v>
      </c>
      <c r="E692" s="255" t="str">
        <f>IF(AND(A692&lt;&gt;"",ISNUMBER(A692)),VLOOKUP(A692,Studies!A:BR,5,FALSE),"")</f>
        <v>Hydroxy-Itraconazole</v>
      </c>
      <c r="F692" s="256"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54" t="str">
        <f>IF(AND(A693&lt;&gt;"",ISNUMBER(A693)),VLOOKUP(A693,Studies!A:BR,2,FALSE),"")</f>
        <v>Barone 1998b</v>
      </c>
      <c r="C693" s="255" t="str">
        <f>IF(AND(A693&lt;&gt;"",ISNUMBER(A693)),VLOOKUP(A693,Studies!A:BR,3,FALSE),"")</f>
        <v>https://www.ncbi.nlm.nih.gov/pubmed/9661037</v>
      </c>
      <c r="D693" s="255" t="str">
        <f>IF(AND(A693&lt;&gt;"",ISNUMBER(A693)),VLOOKUP(A693,Studies!A:BR,4,FALSE),"")</f>
        <v>F05 Capsule</v>
      </c>
      <c r="E693" s="255" t="str">
        <f>IF(AND(A693&lt;&gt;"",ISNUMBER(A693)),VLOOKUP(A693,Studies!A:BR,5,FALSE),"")</f>
        <v>Itraconazole</v>
      </c>
      <c r="F693" s="256"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54" t="str">
        <f>IF(AND(A694&lt;&gt;"",ISNUMBER(A694)),VLOOKUP(A694,Studies!A:BR,2,FALSE),"")</f>
        <v>Barone 1998b</v>
      </c>
      <c r="C694" s="255" t="str">
        <f>IF(AND(A694&lt;&gt;"",ISNUMBER(A694)),VLOOKUP(A694,Studies!A:BR,3,FALSE),"")</f>
        <v>https://www.ncbi.nlm.nih.gov/pubmed/9661037</v>
      </c>
      <c r="D694" s="255" t="str">
        <f>IF(AND(A694&lt;&gt;"",ISNUMBER(A694)),VLOOKUP(A694,Studies!A:BR,4,FALSE),"")</f>
        <v>F05 Capsule</v>
      </c>
      <c r="E694" s="255" t="str">
        <f>IF(AND(A694&lt;&gt;"",ISNUMBER(A694)),VLOOKUP(A694,Studies!A:BR,5,FALSE),"")</f>
        <v>Itraconazole</v>
      </c>
      <c r="F694" s="256"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54" t="str">
        <f>IF(AND(A695&lt;&gt;"",ISNUMBER(A695)),VLOOKUP(A695,Studies!A:BR,2,FALSE),"")</f>
        <v>Barone 1998b</v>
      </c>
      <c r="C695" s="255" t="str">
        <f>IF(AND(A695&lt;&gt;"",ISNUMBER(A695)),VLOOKUP(A695,Studies!A:BR,3,FALSE),"")</f>
        <v>https://www.ncbi.nlm.nih.gov/pubmed/9661037</v>
      </c>
      <c r="D695" s="255" t="str">
        <f>IF(AND(A695&lt;&gt;"",ISNUMBER(A695)),VLOOKUP(A695,Studies!A:BR,4,FALSE),"")</f>
        <v>F05 Capsule</v>
      </c>
      <c r="E695" s="255" t="str">
        <f>IF(AND(A695&lt;&gt;"",ISNUMBER(A695)),VLOOKUP(A695,Studies!A:BR,5,FALSE),"")</f>
        <v>Itraconazole</v>
      </c>
      <c r="F695" s="256"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54" t="str">
        <f>IF(AND(A696&lt;&gt;"",ISNUMBER(A696)),VLOOKUP(A696,Studies!A:BR,2,FALSE),"")</f>
        <v>Barone 1998b</v>
      </c>
      <c r="C696" s="255" t="str">
        <f>IF(AND(A696&lt;&gt;"",ISNUMBER(A696)),VLOOKUP(A696,Studies!A:BR,3,FALSE),"")</f>
        <v>https://www.ncbi.nlm.nih.gov/pubmed/9661037</v>
      </c>
      <c r="D696" s="255" t="str">
        <f>IF(AND(A696&lt;&gt;"",ISNUMBER(A696)),VLOOKUP(A696,Studies!A:BR,4,FALSE),"")</f>
        <v>F05 Capsule</v>
      </c>
      <c r="E696" s="255" t="str">
        <f>IF(AND(A696&lt;&gt;"",ISNUMBER(A696)),VLOOKUP(A696,Studies!A:BR,5,FALSE),"")</f>
        <v>Itraconazole</v>
      </c>
      <c r="F696" s="256"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54" t="str">
        <f>IF(AND(A697&lt;&gt;"",ISNUMBER(A697)),VLOOKUP(A697,Studies!A:BR,2,FALSE),"")</f>
        <v>Barone 1998b</v>
      </c>
      <c r="C697" s="255" t="str">
        <f>IF(AND(A697&lt;&gt;"",ISNUMBER(A697)),VLOOKUP(A697,Studies!A:BR,3,FALSE),"")</f>
        <v>https://www.ncbi.nlm.nih.gov/pubmed/9661037</v>
      </c>
      <c r="D697" s="255" t="str">
        <f>IF(AND(A697&lt;&gt;"",ISNUMBER(A697)),VLOOKUP(A697,Studies!A:BR,4,FALSE),"")</f>
        <v>F05 Capsule</v>
      </c>
      <c r="E697" s="255" t="str">
        <f>IF(AND(A697&lt;&gt;"",ISNUMBER(A697)),VLOOKUP(A697,Studies!A:BR,5,FALSE),"")</f>
        <v>Itraconazole</v>
      </c>
      <c r="F697" s="256"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54" t="str">
        <f>IF(AND(A698&lt;&gt;"",ISNUMBER(A698)),VLOOKUP(A698,Studies!A:BR,2,FALSE),"")</f>
        <v>Barone 1998b</v>
      </c>
      <c r="C698" s="255" t="str">
        <f>IF(AND(A698&lt;&gt;"",ISNUMBER(A698)),VLOOKUP(A698,Studies!A:BR,3,FALSE),"")</f>
        <v>https://www.ncbi.nlm.nih.gov/pubmed/9661037</v>
      </c>
      <c r="D698" s="255" t="str">
        <f>IF(AND(A698&lt;&gt;"",ISNUMBER(A698)),VLOOKUP(A698,Studies!A:BR,4,FALSE),"")</f>
        <v>F05 Capsule</v>
      </c>
      <c r="E698" s="255" t="str">
        <f>IF(AND(A698&lt;&gt;"",ISNUMBER(A698)),VLOOKUP(A698,Studies!A:BR,5,FALSE),"")</f>
        <v>Itraconazole</v>
      </c>
      <c r="F698" s="256"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54" t="str">
        <f>IF(AND(A699&lt;&gt;"",ISNUMBER(A699)),VLOOKUP(A699,Studies!A:BR,2,FALSE),"")</f>
        <v>Barone 1998b</v>
      </c>
      <c r="C699" s="255" t="str">
        <f>IF(AND(A699&lt;&gt;"",ISNUMBER(A699)),VLOOKUP(A699,Studies!A:BR,3,FALSE),"")</f>
        <v>https://www.ncbi.nlm.nih.gov/pubmed/9661037</v>
      </c>
      <c r="D699" s="255" t="str">
        <f>IF(AND(A699&lt;&gt;"",ISNUMBER(A699)),VLOOKUP(A699,Studies!A:BR,4,FALSE),"")</f>
        <v>F05 Capsule</v>
      </c>
      <c r="E699" s="255" t="str">
        <f>IF(AND(A699&lt;&gt;"",ISNUMBER(A699)),VLOOKUP(A699,Studies!A:BR,5,FALSE),"")</f>
        <v>Itraconazole</v>
      </c>
      <c r="F699" s="256"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54" t="str">
        <f>IF(AND(A700&lt;&gt;"",ISNUMBER(A700)),VLOOKUP(A700,Studies!A:BR,2,FALSE),"")</f>
        <v>Barone 1998b</v>
      </c>
      <c r="C700" s="255" t="str">
        <f>IF(AND(A700&lt;&gt;"",ISNUMBER(A700)),VLOOKUP(A700,Studies!A:BR,3,FALSE),"")</f>
        <v>https://www.ncbi.nlm.nih.gov/pubmed/9661037</v>
      </c>
      <c r="D700" s="255" t="str">
        <f>IF(AND(A700&lt;&gt;"",ISNUMBER(A700)),VLOOKUP(A700,Studies!A:BR,4,FALSE),"")</f>
        <v>F05 Capsule</v>
      </c>
      <c r="E700" s="255" t="str">
        <f>IF(AND(A700&lt;&gt;"",ISNUMBER(A700)),VLOOKUP(A700,Studies!A:BR,5,FALSE),"")</f>
        <v>Itraconazole</v>
      </c>
      <c r="F700" s="256"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54" t="str">
        <f>IF(AND(A701&lt;&gt;"",ISNUMBER(A701)),VLOOKUP(A701,Studies!A:BR,2,FALSE),"")</f>
        <v>Barone 1998b</v>
      </c>
      <c r="C701" s="255" t="str">
        <f>IF(AND(A701&lt;&gt;"",ISNUMBER(A701)),VLOOKUP(A701,Studies!A:BR,3,FALSE),"")</f>
        <v>https://www.ncbi.nlm.nih.gov/pubmed/9661037</v>
      </c>
      <c r="D701" s="255" t="str">
        <f>IF(AND(A701&lt;&gt;"",ISNUMBER(A701)),VLOOKUP(A701,Studies!A:BR,4,FALSE),"")</f>
        <v>F05 Capsule</v>
      </c>
      <c r="E701" s="255" t="str">
        <f>IF(AND(A701&lt;&gt;"",ISNUMBER(A701)),VLOOKUP(A701,Studies!A:BR,5,FALSE),"")</f>
        <v>Itraconazole</v>
      </c>
      <c r="F701" s="256"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54" t="str">
        <f>IF(AND(A702&lt;&gt;"",ISNUMBER(A702)),VLOOKUP(A702,Studies!A:BR,2,FALSE),"")</f>
        <v>Barone 1998b</v>
      </c>
      <c r="C702" s="255" t="str">
        <f>IF(AND(A702&lt;&gt;"",ISNUMBER(A702)),VLOOKUP(A702,Studies!A:BR,3,FALSE),"")</f>
        <v>https://www.ncbi.nlm.nih.gov/pubmed/9661037</v>
      </c>
      <c r="D702" s="255" t="str">
        <f>IF(AND(A702&lt;&gt;"",ISNUMBER(A702)),VLOOKUP(A702,Studies!A:BR,4,FALSE),"")</f>
        <v>F05 Capsule</v>
      </c>
      <c r="E702" s="255" t="str">
        <f>IF(AND(A702&lt;&gt;"",ISNUMBER(A702)),VLOOKUP(A702,Studies!A:BR,5,FALSE),"")</f>
        <v>Itraconazole</v>
      </c>
      <c r="F702" s="256"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54" t="str">
        <f>IF(AND(A703&lt;&gt;"",ISNUMBER(A703)),VLOOKUP(A703,Studies!A:BR,2,FALSE),"")</f>
        <v>Barone 1998b</v>
      </c>
      <c r="C703" s="255" t="str">
        <f>IF(AND(A703&lt;&gt;"",ISNUMBER(A703)),VLOOKUP(A703,Studies!A:BR,3,FALSE),"")</f>
        <v>https://www.ncbi.nlm.nih.gov/pubmed/9661037</v>
      </c>
      <c r="D703" s="255" t="str">
        <f>IF(AND(A703&lt;&gt;"",ISNUMBER(A703)),VLOOKUP(A703,Studies!A:BR,4,FALSE),"")</f>
        <v>F05 Capsule</v>
      </c>
      <c r="E703" s="255" t="str">
        <f>IF(AND(A703&lt;&gt;"",ISNUMBER(A703)),VLOOKUP(A703,Studies!A:BR,5,FALSE),"")</f>
        <v>Itraconazole</v>
      </c>
      <c r="F703" s="256"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54" t="str">
        <f>IF(AND(A704&lt;&gt;"",ISNUMBER(A704)),VLOOKUP(A704,Studies!A:BR,2,FALSE),"")</f>
        <v>Barone 1998b</v>
      </c>
      <c r="C704" s="255" t="str">
        <f>IF(AND(A704&lt;&gt;"",ISNUMBER(A704)),VLOOKUP(A704,Studies!A:BR,3,FALSE),"")</f>
        <v>https://www.ncbi.nlm.nih.gov/pubmed/9661037</v>
      </c>
      <c r="D704" s="255" t="str">
        <f>IF(AND(A704&lt;&gt;"",ISNUMBER(A704)),VLOOKUP(A704,Studies!A:BR,4,FALSE),"")</f>
        <v>F05 Capsule</v>
      </c>
      <c r="E704" s="255" t="str">
        <f>IF(AND(A704&lt;&gt;"",ISNUMBER(A704)),VLOOKUP(A704,Studies!A:BR,5,FALSE),"")</f>
        <v>Itraconazole</v>
      </c>
      <c r="F704" s="256"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54" t="str">
        <f>IF(AND(A705&lt;&gt;"",ISNUMBER(A705)),VLOOKUP(A705,Studies!A:BR,2,FALSE),"")</f>
        <v>Barone 1998b</v>
      </c>
      <c r="C705" s="255" t="str">
        <f>IF(AND(A705&lt;&gt;"",ISNUMBER(A705)),VLOOKUP(A705,Studies!A:BR,3,FALSE),"")</f>
        <v>https://www.ncbi.nlm.nih.gov/pubmed/9661037</v>
      </c>
      <c r="D705" s="255" t="str">
        <f>IF(AND(A705&lt;&gt;"",ISNUMBER(A705)),VLOOKUP(A705,Studies!A:BR,4,FALSE),"")</f>
        <v>F05 Capsule</v>
      </c>
      <c r="E705" s="255" t="str">
        <f>IF(AND(A705&lt;&gt;"",ISNUMBER(A705)),VLOOKUP(A705,Studies!A:BR,5,FALSE),"")</f>
        <v>Hydroxy-Itraconazole</v>
      </c>
      <c r="F705" s="256"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54" t="str">
        <f>IF(AND(A706&lt;&gt;"",ISNUMBER(A706)),VLOOKUP(A706,Studies!A:BR,2,FALSE),"")</f>
        <v>Barone 1998b</v>
      </c>
      <c r="C706" s="255" t="str">
        <f>IF(AND(A706&lt;&gt;"",ISNUMBER(A706)),VLOOKUP(A706,Studies!A:BR,3,FALSE),"")</f>
        <v>https://www.ncbi.nlm.nih.gov/pubmed/9661037</v>
      </c>
      <c r="D706" s="255" t="str">
        <f>IF(AND(A706&lt;&gt;"",ISNUMBER(A706)),VLOOKUP(A706,Studies!A:BR,4,FALSE),"")</f>
        <v>F05 Capsule</v>
      </c>
      <c r="E706" s="255" t="str">
        <f>IF(AND(A706&lt;&gt;"",ISNUMBER(A706)),VLOOKUP(A706,Studies!A:BR,5,FALSE),"")</f>
        <v>Hydroxy-Itraconazole</v>
      </c>
      <c r="F706" s="256"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54" t="str">
        <f>IF(AND(A707&lt;&gt;"",ISNUMBER(A707)),VLOOKUP(A707,Studies!A:BR,2,FALSE),"")</f>
        <v>Barone 1998b</v>
      </c>
      <c r="C707" s="255" t="str">
        <f>IF(AND(A707&lt;&gt;"",ISNUMBER(A707)),VLOOKUP(A707,Studies!A:BR,3,FALSE),"")</f>
        <v>https://www.ncbi.nlm.nih.gov/pubmed/9661037</v>
      </c>
      <c r="D707" s="255" t="str">
        <f>IF(AND(A707&lt;&gt;"",ISNUMBER(A707)),VLOOKUP(A707,Studies!A:BR,4,FALSE),"")</f>
        <v>F05 Capsule</v>
      </c>
      <c r="E707" s="255" t="str">
        <f>IF(AND(A707&lt;&gt;"",ISNUMBER(A707)),VLOOKUP(A707,Studies!A:BR,5,FALSE),"")</f>
        <v>Hydroxy-Itraconazole</v>
      </c>
      <c r="F707" s="256"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54" t="str">
        <f>IF(AND(A708&lt;&gt;"",ISNUMBER(A708)),VLOOKUP(A708,Studies!A:BR,2,FALSE),"")</f>
        <v>Barone 1998b</v>
      </c>
      <c r="C708" s="255" t="str">
        <f>IF(AND(A708&lt;&gt;"",ISNUMBER(A708)),VLOOKUP(A708,Studies!A:BR,3,FALSE),"")</f>
        <v>https://www.ncbi.nlm.nih.gov/pubmed/9661037</v>
      </c>
      <c r="D708" s="255" t="str">
        <f>IF(AND(A708&lt;&gt;"",ISNUMBER(A708)),VLOOKUP(A708,Studies!A:BR,4,FALSE),"")</f>
        <v>F05 Capsule</v>
      </c>
      <c r="E708" s="255" t="str">
        <f>IF(AND(A708&lt;&gt;"",ISNUMBER(A708)),VLOOKUP(A708,Studies!A:BR,5,FALSE),"")</f>
        <v>Hydroxy-Itraconazole</v>
      </c>
      <c r="F708" s="256"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54" t="str">
        <f>IF(AND(A709&lt;&gt;"",ISNUMBER(A709)),VLOOKUP(A709,Studies!A:BR,2,FALSE),"")</f>
        <v>Barone 1998b</v>
      </c>
      <c r="C709" s="255" t="str">
        <f>IF(AND(A709&lt;&gt;"",ISNUMBER(A709)),VLOOKUP(A709,Studies!A:BR,3,FALSE),"")</f>
        <v>https://www.ncbi.nlm.nih.gov/pubmed/9661037</v>
      </c>
      <c r="D709" s="255" t="str">
        <f>IF(AND(A709&lt;&gt;"",ISNUMBER(A709)),VLOOKUP(A709,Studies!A:BR,4,FALSE),"")</f>
        <v>F05 Capsule</v>
      </c>
      <c r="E709" s="255" t="str">
        <f>IF(AND(A709&lt;&gt;"",ISNUMBER(A709)),VLOOKUP(A709,Studies!A:BR,5,FALSE),"")</f>
        <v>Hydroxy-Itraconazole</v>
      </c>
      <c r="F709" s="256"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54" t="str">
        <f>IF(AND(A710&lt;&gt;"",ISNUMBER(A710)),VLOOKUP(A710,Studies!A:BR,2,FALSE),"")</f>
        <v>Barone 1998b</v>
      </c>
      <c r="C710" s="255" t="str">
        <f>IF(AND(A710&lt;&gt;"",ISNUMBER(A710)),VLOOKUP(A710,Studies!A:BR,3,FALSE),"")</f>
        <v>https://www.ncbi.nlm.nih.gov/pubmed/9661037</v>
      </c>
      <c r="D710" s="255" t="str">
        <f>IF(AND(A710&lt;&gt;"",ISNUMBER(A710)),VLOOKUP(A710,Studies!A:BR,4,FALSE),"")</f>
        <v>F05 Capsule</v>
      </c>
      <c r="E710" s="255" t="str">
        <f>IF(AND(A710&lt;&gt;"",ISNUMBER(A710)),VLOOKUP(A710,Studies!A:BR,5,FALSE),"")</f>
        <v>Hydroxy-Itraconazole</v>
      </c>
      <c r="F710" s="256"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54" t="str">
        <f>IF(AND(A711&lt;&gt;"",ISNUMBER(A711)),VLOOKUP(A711,Studies!A:BR,2,FALSE),"")</f>
        <v>Barone 1998b</v>
      </c>
      <c r="C711" s="255" t="str">
        <f>IF(AND(A711&lt;&gt;"",ISNUMBER(A711)),VLOOKUP(A711,Studies!A:BR,3,FALSE),"")</f>
        <v>https://www.ncbi.nlm.nih.gov/pubmed/9661037</v>
      </c>
      <c r="D711" s="255" t="str">
        <f>IF(AND(A711&lt;&gt;"",ISNUMBER(A711)),VLOOKUP(A711,Studies!A:BR,4,FALSE),"")</f>
        <v>F05 Capsule</v>
      </c>
      <c r="E711" s="255" t="str">
        <f>IF(AND(A711&lt;&gt;"",ISNUMBER(A711)),VLOOKUP(A711,Studies!A:BR,5,FALSE),"")</f>
        <v>Hydroxy-Itraconazole</v>
      </c>
      <c r="F711" s="256"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54" t="str">
        <f>IF(AND(A712&lt;&gt;"",ISNUMBER(A712)),VLOOKUP(A712,Studies!A:BR,2,FALSE),"")</f>
        <v>Barone 1998b</v>
      </c>
      <c r="C712" s="255" t="str">
        <f>IF(AND(A712&lt;&gt;"",ISNUMBER(A712)),VLOOKUP(A712,Studies!A:BR,3,FALSE),"")</f>
        <v>https://www.ncbi.nlm.nih.gov/pubmed/9661037</v>
      </c>
      <c r="D712" s="255" t="str">
        <f>IF(AND(A712&lt;&gt;"",ISNUMBER(A712)),VLOOKUP(A712,Studies!A:BR,4,FALSE),"")</f>
        <v>F05 Capsule</v>
      </c>
      <c r="E712" s="255" t="str">
        <f>IF(AND(A712&lt;&gt;"",ISNUMBER(A712)),VLOOKUP(A712,Studies!A:BR,5,FALSE),"")</f>
        <v>Hydroxy-Itraconazole</v>
      </c>
      <c r="F712" s="256"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54" t="str">
        <f>IF(AND(A713&lt;&gt;"",ISNUMBER(A713)),VLOOKUP(A713,Studies!A:BR,2,FALSE),"")</f>
        <v>Barone 1998b</v>
      </c>
      <c r="C713" s="255" t="str">
        <f>IF(AND(A713&lt;&gt;"",ISNUMBER(A713)),VLOOKUP(A713,Studies!A:BR,3,FALSE),"")</f>
        <v>https://www.ncbi.nlm.nih.gov/pubmed/9661037</v>
      </c>
      <c r="D713" s="255" t="str">
        <f>IF(AND(A713&lt;&gt;"",ISNUMBER(A713)),VLOOKUP(A713,Studies!A:BR,4,FALSE),"")</f>
        <v>F05 Capsule</v>
      </c>
      <c r="E713" s="255" t="str">
        <f>IF(AND(A713&lt;&gt;"",ISNUMBER(A713)),VLOOKUP(A713,Studies!A:BR,5,FALSE),"")</f>
        <v>Hydroxy-Itraconazole</v>
      </c>
      <c r="F713" s="256"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54" t="str">
        <f>IF(AND(A714&lt;&gt;"",ISNUMBER(A714)),VLOOKUP(A714,Studies!A:BR,2,FALSE),"")</f>
        <v>Barone 1998b</v>
      </c>
      <c r="C714" s="255" t="str">
        <f>IF(AND(A714&lt;&gt;"",ISNUMBER(A714)),VLOOKUP(A714,Studies!A:BR,3,FALSE),"")</f>
        <v>https://www.ncbi.nlm.nih.gov/pubmed/9661037</v>
      </c>
      <c r="D714" s="255" t="str">
        <f>IF(AND(A714&lt;&gt;"",ISNUMBER(A714)),VLOOKUP(A714,Studies!A:BR,4,FALSE),"")</f>
        <v>F05 Capsule</v>
      </c>
      <c r="E714" s="255" t="str">
        <f>IF(AND(A714&lt;&gt;"",ISNUMBER(A714)),VLOOKUP(A714,Studies!A:BR,5,FALSE),"")</f>
        <v>Hydroxy-Itraconazole</v>
      </c>
      <c r="F714" s="256"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54" t="str">
        <f>IF(AND(A715&lt;&gt;"",ISNUMBER(A715)),VLOOKUP(A715,Studies!A:BR,2,FALSE),"")</f>
        <v>Barone 1998b</v>
      </c>
      <c r="C715" s="255" t="str">
        <f>IF(AND(A715&lt;&gt;"",ISNUMBER(A715)),VLOOKUP(A715,Studies!A:BR,3,FALSE),"")</f>
        <v>https://www.ncbi.nlm.nih.gov/pubmed/9661037</v>
      </c>
      <c r="D715" s="255" t="str">
        <f>IF(AND(A715&lt;&gt;"",ISNUMBER(A715)),VLOOKUP(A715,Studies!A:BR,4,FALSE),"")</f>
        <v>F05 Capsule</v>
      </c>
      <c r="E715" s="255" t="str">
        <f>IF(AND(A715&lt;&gt;"",ISNUMBER(A715)),VLOOKUP(A715,Studies!A:BR,5,FALSE),"")</f>
        <v>Hydroxy-Itraconazole</v>
      </c>
      <c r="F715" s="256"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54" t="str">
        <f>IF(AND(A716&lt;&gt;"",ISNUMBER(A716)),VLOOKUP(A716,Studies!A:BR,2,FALSE),"")</f>
        <v>Barone 1998b</v>
      </c>
      <c r="C716" s="255" t="str">
        <f>IF(AND(A716&lt;&gt;"",ISNUMBER(A716)),VLOOKUP(A716,Studies!A:BR,3,FALSE),"")</f>
        <v>https://www.ncbi.nlm.nih.gov/pubmed/9661037</v>
      </c>
      <c r="D716" s="255" t="str">
        <f>IF(AND(A716&lt;&gt;"",ISNUMBER(A716)),VLOOKUP(A716,Studies!A:BR,4,FALSE),"")</f>
        <v>F05 Capsule</v>
      </c>
      <c r="E716" s="255" t="str">
        <f>IF(AND(A716&lt;&gt;"",ISNUMBER(A716)),VLOOKUP(A716,Studies!A:BR,5,FALSE),"")</f>
        <v>Hydroxy-Itraconazole</v>
      </c>
      <c r="F716" s="256"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54" t="str">
        <f>IF(AND(A717&lt;&gt;"",ISNUMBER(A717)),VLOOKUP(A717,Studies!A:BR,2,FALSE),"")</f>
        <v>Blume 1989</v>
      </c>
      <c r="C717" s="255" t="str">
        <f>IF(AND(A717&lt;&gt;"",ISNUMBER(A717)),VLOOKUP(A717,Studies!A:BR,3,FALSE),"")</f>
        <v>https://doi.org/10.1002/pauz.19900190516</v>
      </c>
      <c r="D717" s="255" t="str">
        <f>IF(AND(A717&lt;&gt;"",ISNUMBER(A717)),VLOOKUP(A717,Studies!A:BR,4,FALSE),"")</f>
        <v>450 mg REFERENZ</v>
      </c>
      <c r="E717" s="255" t="str">
        <f>IF(AND(A717&lt;&gt;"",ISNUMBER(A717)),VLOOKUP(A717,Studies!A:BR,5,FALSE),"")</f>
        <v>Rifampicin</v>
      </c>
      <c r="F717" s="256"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54" t="str">
        <f>IF(AND(A718&lt;&gt;"",ISNUMBER(A718)),VLOOKUP(A718,Studies!A:BR,2,FALSE),"")</f>
        <v>Blume 1989</v>
      </c>
      <c r="C718" s="255" t="str">
        <f>IF(AND(A718&lt;&gt;"",ISNUMBER(A718)),VLOOKUP(A718,Studies!A:BR,3,FALSE),"")</f>
        <v>https://doi.org/10.1002/pauz.19900190516</v>
      </c>
      <c r="D718" s="255" t="str">
        <f>IF(AND(A718&lt;&gt;"",ISNUMBER(A718)),VLOOKUP(A718,Studies!A:BR,4,FALSE),"")</f>
        <v>450 mg REFERENZ</v>
      </c>
      <c r="E718" s="255" t="str">
        <f>IF(AND(A718&lt;&gt;"",ISNUMBER(A718)),VLOOKUP(A718,Studies!A:BR,5,FALSE),"")</f>
        <v>Rifampicin</v>
      </c>
      <c r="F718" s="256"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54" t="str">
        <f>IF(AND(A719&lt;&gt;"",ISNUMBER(A719)),VLOOKUP(A719,Studies!A:BR,2,FALSE),"")</f>
        <v>Blume 1989</v>
      </c>
      <c r="C719" s="255" t="str">
        <f>IF(AND(A719&lt;&gt;"",ISNUMBER(A719)),VLOOKUP(A719,Studies!A:BR,3,FALSE),"")</f>
        <v>https://doi.org/10.1002/pauz.19900190516</v>
      </c>
      <c r="D719" s="255" t="str">
        <f>IF(AND(A719&lt;&gt;"",ISNUMBER(A719)),VLOOKUP(A719,Studies!A:BR,4,FALSE),"")</f>
        <v>450 mg REFERENZ</v>
      </c>
      <c r="E719" s="255" t="str">
        <f>IF(AND(A719&lt;&gt;"",ISNUMBER(A719)),VLOOKUP(A719,Studies!A:BR,5,FALSE),"")</f>
        <v>Rifampicin</v>
      </c>
      <c r="F719" s="256"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54" t="str">
        <f>IF(AND(A720&lt;&gt;"",ISNUMBER(A720)),VLOOKUP(A720,Studies!A:BR,2,FALSE),"")</f>
        <v>Blume 1989</v>
      </c>
      <c r="C720" s="255" t="str">
        <f>IF(AND(A720&lt;&gt;"",ISNUMBER(A720)),VLOOKUP(A720,Studies!A:BR,3,FALSE),"")</f>
        <v>https://doi.org/10.1002/pauz.19900190516</v>
      </c>
      <c r="D720" s="255" t="str">
        <f>IF(AND(A720&lt;&gt;"",ISNUMBER(A720)),VLOOKUP(A720,Studies!A:BR,4,FALSE),"")</f>
        <v>450 mg REFERENZ</v>
      </c>
      <c r="E720" s="255" t="str">
        <f>IF(AND(A720&lt;&gt;"",ISNUMBER(A720)),VLOOKUP(A720,Studies!A:BR,5,FALSE),"")</f>
        <v>Rifampicin</v>
      </c>
      <c r="F720" s="256"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54" t="str">
        <f>IF(AND(A721&lt;&gt;"",ISNUMBER(A721)),VLOOKUP(A721,Studies!A:BR,2,FALSE),"")</f>
        <v>Blume 1989</v>
      </c>
      <c r="C721" s="255" t="str">
        <f>IF(AND(A721&lt;&gt;"",ISNUMBER(A721)),VLOOKUP(A721,Studies!A:BR,3,FALSE),"")</f>
        <v>https://doi.org/10.1002/pauz.19900190516</v>
      </c>
      <c r="D721" s="255" t="str">
        <f>IF(AND(A721&lt;&gt;"",ISNUMBER(A721)),VLOOKUP(A721,Studies!A:BR,4,FALSE),"")</f>
        <v>600 mg REFERENZ</v>
      </c>
      <c r="E721" s="255" t="str">
        <f>IF(AND(A721&lt;&gt;"",ISNUMBER(A721)),VLOOKUP(A721,Studies!A:BR,5,FALSE),"")</f>
        <v>Rifampicin</v>
      </c>
      <c r="F721" s="256"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54" t="str">
        <f>IF(AND(A722&lt;&gt;"",ISNUMBER(A722)),VLOOKUP(A722,Studies!A:BR,2,FALSE),"")</f>
        <v>Blume 1989</v>
      </c>
      <c r="C722" s="255" t="str">
        <f>IF(AND(A722&lt;&gt;"",ISNUMBER(A722)),VLOOKUP(A722,Studies!A:BR,3,FALSE),"")</f>
        <v>https://doi.org/10.1002/pauz.19900190516</v>
      </c>
      <c r="D722" s="255" t="str">
        <f>IF(AND(A722&lt;&gt;"",ISNUMBER(A722)),VLOOKUP(A722,Studies!A:BR,4,FALSE),"")</f>
        <v>600 mg REFERENZ</v>
      </c>
      <c r="E722" s="255" t="str">
        <f>IF(AND(A722&lt;&gt;"",ISNUMBER(A722)),VLOOKUP(A722,Studies!A:BR,5,FALSE),"")</f>
        <v>Rifampicin</v>
      </c>
      <c r="F722" s="256"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54" t="str">
        <f>IF(AND(A723&lt;&gt;"",ISNUMBER(A723)),VLOOKUP(A723,Studies!A:BR,2,FALSE),"")</f>
        <v>Blume 1989</v>
      </c>
      <c r="C723" s="255" t="str">
        <f>IF(AND(A723&lt;&gt;"",ISNUMBER(A723)),VLOOKUP(A723,Studies!A:BR,3,FALSE),"")</f>
        <v>https://doi.org/10.1002/pauz.19900190516</v>
      </c>
      <c r="D723" s="255" t="str">
        <f>IF(AND(A723&lt;&gt;"",ISNUMBER(A723)),VLOOKUP(A723,Studies!A:BR,4,FALSE),"")</f>
        <v>600 mg REFERENZ</v>
      </c>
      <c r="E723" s="255" t="str">
        <f>IF(AND(A723&lt;&gt;"",ISNUMBER(A723)),VLOOKUP(A723,Studies!A:BR,5,FALSE),"")</f>
        <v>Rifampicin</v>
      </c>
      <c r="F723" s="256"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54" t="str">
        <f>IF(AND(A724&lt;&gt;"",ISNUMBER(A724)),VLOOKUP(A724,Studies!A:BR,2,FALSE),"")</f>
        <v>Blume 1989</v>
      </c>
      <c r="C724" s="255" t="str">
        <f>IF(AND(A724&lt;&gt;"",ISNUMBER(A724)),VLOOKUP(A724,Studies!A:BR,3,FALSE),"")</f>
        <v>https://doi.org/10.1002/pauz.19900190516</v>
      </c>
      <c r="D724" s="255" t="str">
        <f>IF(AND(A724&lt;&gt;"",ISNUMBER(A724)),VLOOKUP(A724,Studies!A:BR,4,FALSE),"")</f>
        <v>600 mg REFERENZ</v>
      </c>
      <c r="E724" s="255" t="str">
        <f>IF(AND(A724&lt;&gt;"",ISNUMBER(A724)),VLOOKUP(A724,Studies!A:BR,5,FALSE),"")</f>
        <v>Rifampicin</v>
      </c>
      <c r="F724" s="256"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54" t="str">
        <f>IF(AND(A725&lt;&gt;"",ISNUMBER(A725)),VLOOKUP(A725,Studies!A:BR,2,FALSE),"")</f>
        <v>Blume 1989</v>
      </c>
      <c r="C725" s="255" t="str">
        <f>IF(AND(A725&lt;&gt;"",ISNUMBER(A725)),VLOOKUP(A725,Studies!A:BR,3,FALSE),"")</f>
        <v>https://doi.org/10.1002/pauz.19900190516</v>
      </c>
      <c r="D725" s="255" t="str">
        <f>IF(AND(A725&lt;&gt;"",ISNUMBER(A725)),VLOOKUP(A725,Studies!A:BR,4,FALSE),"")</f>
        <v>600 mg REFERENZ</v>
      </c>
      <c r="E725" s="255" t="str">
        <f>IF(AND(A725&lt;&gt;"",ISNUMBER(A725)),VLOOKUP(A725,Studies!A:BR,5,FALSE),"")</f>
        <v>Rifampicin</v>
      </c>
      <c r="F725" s="256"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54" t="str">
        <f>IF(AND(A726&lt;&gt;"",ISNUMBER(A726)),VLOOKUP(A726,Studies!A:BR,2,FALSE),"")</f>
        <v>Blume 1989</v>
      </c>
      <c r="C726" s="255" t="str">
        <f>IF(AND(A726&lt;&gt;"",ISNUMBER(A726)),VLOOKUP(A726,Studies!A:BR,3,FALSE),"")</f>
        <v>https://doi.org/10.1002/pauz.19900190516</v>
      </c>
      <c r="D726" s="255" t="str">
        <f>IF(AND(A726&lt;&gt;"",ISNUMBER(A726)),VLOOKUP(A726,Studies!A:BR,4,FALSE),"")</f>
        <v>600 mg REFERENZ</v>
      </c>
      <c r="E726" s="255" t="str">
        <f>IF(AND(A726&lt;&gt;"",ISNUMBER(A726)),VLOOKUP(A726,Studies!A:BR,5,FALSE),"")</f>
        <v>Rifampicin</v>
      </c>
      <c r="F726" s="256"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54" t="str">
        <f>IF(AND(A727&lt;&gt;"",ISNUMBER(A727)),VLOOKUP(A727,Studies!A:BR,2,FALSE),"")</f>
        <v>Blume 1989</v>
      </c>
      <c r="C727" s="255" t="str">
        <f>IF(AND(A727&lt;&gt;"",ISNUMBER(A727)),VLOOKUP(A727,Studies!A:BR,3,FALSE),"")</f>
        <v>https://doi.org/10.1002/pauz.19900190516</v>
      </c>
      <c r="D727" s="255" t="str">
        <f>IF(AND(A727&lt;&gt;"",ISNUMBER(A727)),VLOOKUP(A727,Studies!A:BR,4,FALSE),"")</f>
        <v>600 mg REFERENZ</v>
      </c>
      <c r="E727" s="255" t="str">
        <f>IF(AND(A727&lt;&gt;"",ISNUMBER(A727)),VLOOKUP(A727,Studies!A:BR,5,FALSE),"")</f>
        <v>Rifampicin</v>
      </c>
      <c r="F727" s="256"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54" t="str">
        <f>IF(AND(A728&lt;&gt;"",ISNUMBER(A728)),VLOOKUP(A728,Studies!A:BR,2,FALSE),"")</f>
        <v>Blume 1989</v>
      </c>
      <c r="C728" s="255" t="str">
        <f>IF(AND(A728&lt;&gt;"",ISNUMBER(A728)),VLOOKUP(A728,Studies!A:BR,3,FALSE),"")</f>
        <v>https://doi.org/10.1002/pauz.19900190516</v>
      </c>
      <c r="D728" s="255" t="str">
        <f>IF(AND(A728&lt;&gt;"",ISNUMBER(A728)),VLOOKUP(A728,Studies!A:BR,4,FALSE),"")</f>
        <v>600 mg REFERENZ</v>
      </c>
      <c r="E728" s="255" t="str">
        <f>IF(AND(A728&lt;&gt;"",ISNUMBER(A728)),VLOOKUP(A728,Studies!A:BR,5,FALSE),"")</f>
        <v>Rifampicin</v>
      </c>
      <c r="F728" s="256"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54" t="str">
        <f>IF(AND(A729&lt;&gt;"",ISNUMBER(A729)),VLOOKUP(A729,Studies!A:BR,2,FALSE),"")</f>
        <v>Blume 1989</v>
      </c>
      <c r="C729" s="255" t="str">
        <f>IF(AND(A729&lt;&gt;"",ISNUMBER(A729)),VLOOKUP(A729,Studies!A:BR,3,FALSE),"")</f>
        <v>https://doi.org/10.1002/pauz.19900190516</v>
      </c>
      <c r="D729" s="255" t="str">
        <f>IF(AND(A729&lt;&gt;"",ISNUMBER(A729)),VLOOKUP(A729,Studies!A:BR,4,FALSE),"")</f>
        <v>600 mg REFERENZ</v>
      </c>
      <c r="E729" s="255" t="str">
        <f>IF(AND(A729&lt;&gt;"",ISNUMBER(A729)),VLOOKUP(A729,Studies!A:BR,5,FALSE),"")</f>
        <v>Rifampicin</v>
      </c>
      <c r="F729" s="256"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54" t="str">
        <f>IF(AND(A730&lt;&gt;"",ISNUMBER(A730)),VLOOKUP(A730,Studies!A:BR,2,FALSE),"")</f>
        <v>Blume 1989</v>
      </c>
      <c r="C730" s="255" t="str">
        <f>IF(AND(A730&lt;&gt;"",ISNUMBER(A730)),VLOOKUP(A730,Studies!A:BR,3,FALSE),"")</f>
        <v>https://doi.org/10.1002/pauz.19900190516</v>
      </c>
      <c r="D730" s="255" t="str">
        <f>IF(AND(A730&lt;&gt;"",ISNUMBER(A730)),VLOOKUP(A730,Studies!A:BR,4,FALSE),"")</f>
        <v>600 mg REFERENZ</v>
      </c>
      <c r="E730" s="255" t="str">
        <f>IF(AND(A730&lt;&gt;"",ISNUMBER(A730)),VLOOKUP(A730,Studies!A:BR,5,FALSE),"")</f>
        <v>Rifampicin</v>
      </c>
      <c r="F730" s="256"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54" t="str">
        <f>IF(AND(A731&lt;&gt;"",ISNUMBER(A731)),VLOOKUP(A731,Studies!A:BR,2,FALSE),"")</f>
        <v>Bornemann 1986</v>
      </c>
      <c r="C731" s="255" t="str">
        <f>IF(AND(A731&lt;&gt;"",ISNUMBER(A731)),VLOOKUP(A731,Studies!A:BR,3,FALSE),"")</f>
        <v>https://www.ncbi.nlm.nih.gov/pubmed/2936766</v>
      </c>
      <c r="D731" s="255" t="str">
        <f>IF(AND(A731&lt;&gt;"",ISNUMBER(A731)),VLOOKUP(A731,Studies!A:BR,4,FALSE),"")</f>
        <v>1 h after a meal</v>
      </c>
      <c r="E731" s="255" t="str">
        <f>IF(AND(A731&lt;&gt;"",ISNUMBER(A731)),VLOOKUP(A731,Studies!A:BR,5,FALSE),"")</f>
        <v>Midazolam</v>
      </c>
      <c r="F731" s="256"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x14ac:dyDescent="0.2">
      <c r="A732" s="189">
        <v>104</v>
      </c>
      <c r="B732" s="254" t="str">
        <f>IF(AND(A732&lt;&gt;"",ISNUMBER(A732)),VLOOKUP(A732,Studies!A:BR,2,FALSE),"")</f>
        <v>Bornemann 1986</v>
      </c>
      <c r="C732" s="255" t="str">
        <f>IF(AND(A732&lt;&gt;"",ISNUMBER(A732)),VLOOKUP(A732,Studies!A:BR,3,FALSE),"")</f>
        <v>https://www.ncbi.nlm.nih.gov/pubmed/2936766</v>
      </c>
      <c r="D732" s="255" t="str">
        <f>IF(AND(A732&lt;&gt;"",ISNUMBER(A732)),VLOOKUP(A732,Studies!A:BR,4,FALSE),"")</f>
        <v>1 h after a meal</v>
      </c>
      <c r="E732" s="255" t="str">
        <f>IF(AND(A732&lt;&gt;"",ISNUMBER(A732)),VLOOKUP(A732,Studies!A:BR,5,FALSE),"")</f>
        <v>Midazolam</v>
      </c>
      <c r="F732" s="256"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54" t="str">
        <f>IF(AND(A733&lt;&gt;"",ISNUMBER(A733)),VLOOKUP(A733,Studies!A:BR,2,FALSE),"")</f>
        <v>Bornemann 1986</v>
      </c>
      <c r="C733" s="255" t="str">
        <f>IF(AND(A733&lt;&gt;"",ISNUMBER(A733)),VLOOKUP(A733,Studies!A:BR,3,FALSE),"")</f>
        <v>https://www.ncbi.nlm.nih.gov/pubmed/2936766</v>
      </c>
      <c r="D733" s="255" t="str">
        <f>IF(AND(A733&lt;&gt;"",ISNUMBER(A733)),VLOOKUP(A733,Studies!A:BR,4,FALSE),"")</f>
        <v>1 h after a meal</v>
      </c>
      <c r="E733" s="255" t="str">
        <f>IF(AND(A733&lt;&gt;"",ISNUMBER(A733)),VLOOKUP(A733,Studies!A:BR,5,FALSE),"")</f>
        <v>Midazolam</v>
      </c>
      <c r="F733" s="256"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54" t="str">
        <f>IF(AND(A734&lt;&gt;"",ISNUMBER(A734)),VLOOKUP(A734,Studies!A:BR,2,FALSE),"")</f>
        <v>Bornemann 1986</v>
      </c>
      <c r="C734" s="255" t="str">
        <f>IF(AND(A734&lt;&gt;"",ISNUMBER(A734)),VLOOKUP(A734,Studies!A:BR,3,FALSE),"")</f>
        <v>https://www.ncbi.nlm.nih.gov/pubmed/2936766</v>
      </c>
      <c r="D734" s="255" t="str">
        <f>IF(AND(A734&lt;&gt;"",ISNUMBER(A734)),VLOOKUP(A734,Studies!A:BR,4,FALSE),"")</f>
        <v>1 h after a meal</v>
      </c>
      <c r="E734" s="255" t="str">
        <f>IF(AND(A734&lt;&gt;"",ISNUMBER(A734)),VLOOKUP(A734,Studies!A:BR,5,FALSE),"")</f>
        <v>Midazolam</v>
      </c>
      <c r="F734" s="256"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54" t="str">
        <f>IF(AND(A735&lt;&gt;"",ISNUMBER(A735)),VLOOKUP(A735,Studies!A:BR,2,FALSE),"")</f>
        <v>Bornemann 1986</v>
      </c>
      <c r="C735" s="255" t="str">
        <f>IF(AND(A735&lt;&gt;"",ISNUMBER(A735)),VLOOKUP(A735,Studies!A:BR,3,FALSE),"")</f>
        <v>https://www.ncbi.nlm.nih.gov/pubmed/2936766</v>
      </c>
      <c r="D735" s="255" t="str">
        <f>IF(AND(A735&lt;&gt;"",ISNUMBER(A735)),VLOOKUP(A735,Studies!A:BR,4,FALSE),"")</f>
        <v>1 h after a meal</v>
      </c>
      <c r="E735" s="255" t="str">
        <f>IF(AND(A735&lt;&gt;"",ISNUMBER(A735)),VLOOKUP(A735,Studies!A:BR,5,FALSE),"")</f>
        <v>Midazolam</v>
      </c>
      <c r="F735" s="256"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54" t="str">
        <f>IF(AND(A736&lt;&gt;"",ISNUMBER(A736)),VLOOKUP(A736,Studies!A:BR,2,FALSE),"")</f>
        <v>Bornemann 1986</v>
      </c>
      <c r="C736" s="255" t="str">
        <f>IF(AND(A736&lt;&gt;"",ISNUMBER(A736)),VLOOKUP(A736,Studies!A:BR,3,FALSE),"")</f>
        <v>https://www.ncbi.nlm.nih.gov/pubmed/2936766</v>
      </c>
      <c r="D736" s="255" t="str">
        <f>IF(AND(A736&lt;&gt;"",ISNUMBER(A736)),VLOOKUP(A736,Studies!A:BR,4,FALSE),"")</f>
        <v>1 h after a meal</v>
      </c>
      <c r="E736" s="255" t="str">
        <f>IF(AND(A736&lt;&gt;"",ISNUMBER(A736)),VLOOKUP(A736,Studies!A:BR,5,FALSE),"")</f>
        <v>Midazolam</v>
      </c>
      <c r="F736" s="256"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54" t="str">
        <f>IF(AND(A737&lt;&gt;"",ISNUMBER(A737)),VLOOKUP(A737,Studies!A:BR,2,FALSE),"")</f>
        <v>Bornemann 1986</v>
      </c>
      <c r="C737" s="255" t="str">
        <f>IF(AND(A737&lt;&gt;"",ISNUMBER(A737)),VLOOKUP(A737,Studies!A:BR,3,FALSE),"")</f>
        <v>https://www.ncbi.nlm.nih.gov/pubmed/2936766</v>
      </c>
      <c r="D737" s="255" t="str">
        <f>IF(AND(A737&lt;&gt;"",ISNUMBER(A737)),VLOOKUP(A737,Studies!A:BR,4,FALSE),"")</f>
        <v>1 h after a meal</v>
      </c>
      <c r="E737" s="255" t="str">
        <f>IF(AND(A737&lt;&gt;"",ISNUMBER(A737)),VLOOKUP(A737,Studies!A:BR,5,FALSE),"")</f>
        <v>Midazolam</v>
      </c>
      <c r="F737" s="256"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54" t="str">
        <f>IF(AND(A738&lt;&gt;"",ISNUMBER(A738)),VLOOKUP(A738,Studies!A:BR,2,FALSE),"")</f>
        <v>Bornemann 1986</v>
      </c>
      <c r="C738" s="255" t="str">
        <f>IF(AND(A738&lt;&gt;"",ISNUMBER(A738)),VLOOKUP(A738,Studies!A:BR,3,FALSE),"")</f>
        <v>https://www.ncbi.nlm.nih.gov/pubmed/2936766</v>
      </c>
      <c r="D738" s="255" t="str">
        <f>IF(AND(A738&lt;&gt;"",ISNUMBER(A738)),VLOOKUP(A738,Studies!A:BR,4,FALSE),"")</f>
        <v>1 h after a meal</v>
      </c>
      <c r="E738" s="255" t="str">
        <f>IF(AND(A738&lt;&gt;"",ISNUMBER(A738)),VLOOKUP(A738,Studies!A:BR,5,FALSE),"")</f>
        <v>Midazolam</v>
      </c>
      <c r="F738" s="256"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54" t="str">
        <f>IF(AND(A739&lt;&gt;"",ISNUMBER(A739)),VLOOKUP(A739,Studies!A:BR,2,FALSE),"")</f>
        <v>Bornemann 1986</v>
      </c>
      <c r="C739" s="255" t="str">
        <f>IF(AND(A739&lt;&gt;"",ISNUMBER(A739)),VLOOKUP(A739,Studies!A:BR,3,FALSE),"")</f>
        <v>https://www.ncbi.nlm.nih.gov/pubmed/2936766</v>
      </c>
      <c r="D739" s="255" t="str">
        <f>IF(AND(A739&lt;&gt;"",ISNUMBER(A739)),VLOOKUP(A739,Studies!A:BR,4,FALSE),"")</f>
        <v>1 h after a meal</v>
      </c>
      <c r="E739" s="255" t="str">
        <f>IF(AND(A739&lt;&gt;"",ISNUMBER(A739)),VLOOKUP(A739,Studies!A:BR,5,FALSE),"")</f>
        <v>Midazolam</v>
      </c>
      <c r="F739" s="256"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54" t="str">
        <f>IF(AND(A740&lt;&gt;"",ISNUMBER(A740)),VLOOKUP(A740,Studies!A:BR,2,FALSE),"")</f>
        <v>Bornemann 1986</v>
      </c>
      <c r="C740" s="255" t="str">
        <f>IF(AND(A740&lt;&gt;"",ISNUMBER(A740)),VLOOKUP(A740,Studies!A:BR,3,FALSE),"")</f>
        <v>https://www.ncbi.nlm.nih.gov/pubmed/2936766</v>
      </c>
      <c r="D740" s="255" t="str">
        <f>IF(AND(A740&lt;&gt;"",ISNUMBER(A740)),VLOOKUP(A740,Studies!A:BR,4,FALSE),"")</f>
        <v>1 h after a meal</v>
      </c>
      <c r="E740" s="255" t="str">
        <f>IF(AND(A740&lt;&gt;"",ISNUMBER(A740)),VLOOKUP(A740,Studies!A:BR,5,FALSE),"")</f>
        <v>Midazolam</v>
      </c>
      <c r="F740" s="256"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54" t="str">
        <f>IF(AND(A741&lt;&gt;"",ISNUMBER(A741)),VLOOKUP(A741,Studies!A:BR,2,FALSE),"")</f>
        <v>Bornemann 1986</v>
      </c>
      <c r="C741" s="255" t="str">
        <f>IF(AND(A741&lt;&gt;"",ISNUMBER(A741)),VLOOKUP(A741,Studies!A:BR,3,FALSE),"")</f>
        <v>https://www.ncbi.nlm.nih.gov/pubmed/2936766</v>
      </c>
      <c r="D741" s="255" t="str">
        <f>IF(AND(A741&lt;&gt;"",ISNUMBER(A741)),VLOOKUP(A741,Studies!A:BR,4,FALSE),"")</f>
        <v>1 h after a meal</v>
      </c>
      <c r="E741" s="255" t="str">
        <f>IF(AND(A741&lt;&gt;"",ISNUMBER(A741)),VLOOKUP(A741,Studies!A:BR,5,FALSE),"")</f>
        <v>Midazolam</v>
      </c>
      <c r="F741" s="256"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54" t="str">
        <f>IF(AND(A742&lt;&gt;"",ISNUMBER(A742)),VLOOKUP(A742,Studies!A:BR,2,FALSE),"")</f>
        <v>Bornemann 1986</v>
      </c>
      <c r="C742" s="255" t="str">
        <f>IF(AND(A742&lt;&gt;"",ISNUMBER(A742)),VLOOKUP(A742,Studies!A:BR,3,FALSE),"")</f>
        <v>https://www.ncbi.nlm.nih.gov/pubmed/2936766</v>
      </c>
      <c r="D742" s="255" t="str">
        <f>IF(AND(A742&lt;&gt;"",ISNUMBER(A742)),VLOOKUP(A742,Studies!A:BR,4,FALSE),"")</f>
        <v>1 h after a meal</v>
      </c>
      <c r="E742" s="255" t="str">
        <f>IF(AND(A742&lt;&gt;"",ISNUMBER(A742)),VLOOKUP(A742,Studies!A:BR,5,FALSE),"")</f>
        <v>Midazolam</v>
      </c>
      <c r="F742" s="256"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54" t="str">
        <f>IF(AND(A743&lt;&gt;"",ISNUMBER(A743)),VLOOKUP(A743,Studies!A:BR,2,FALSE),"")</f>
        <v>Bornemann 1986</v>
      </c>
      <c r="C743" s="255" t="str">
        <f>IF(AND(A743&lt;&gt;"",ISNUMBER(A743)),VLOOKUP(A743,Studies!A:BR,3,FALSE),"")</f>
        <v>https://www.ncbi.nlm.nih.gov/pubmed/2936766</v>
      </c>
      <c r="D743" s="255" t="str">
        <f>IF(AND(A743&lt;&gt;"",ISNUMBER(A743)),VLOOKUP(A743,Studies!A:BR,4,FALSE),"")</f>
        <v>1 h after a meal</v>
      </c>
      <c r="E743" s="255" t="str">
        <f>IF(AND(A743&lt;&gt;"",ISNUMBER(A743)),VLOOKUP(A743,Studies!A:BR,5,FALSE),"")</f>
        <v>Midazolam</v>
      </c>
      <c r="F743" s="256"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54" t="str">
        <f>IF(AND(A744&lt;&gt;"",ISNUMBER(A744)),VLOOKUP(A744,Studies!A:BR,2,FALSE),"")</f>
        <v>Bornemann 1986</v>
      </c>
      <c r="C744" s="255" t="str">
        <f>IF(AND(A744&lt;&gt;"",ISNUMBER(A744)),VLOOKUP(A744,Studies!A:BR,3,FALSE),"")</f>
        <v>https://www.ncbi.nlm.nih.gov/pubmed/2936766</v>
      </c>
      <c r="D744" s="255" t="str">
        <f>IF(AND(A744&lt;&gt;"",ISNUMBER(A744)),VLOOKUP(A744,Studies!A:BR,4,FALSE),"")</f>
        <v>1 h before a meal</v>
      </c>
      <c r="E744" s="255" t="str">
        <f>IF(AND(A744&lt;&gt;"",ISNUMBER(A744)),VLOOKUP(A744,Studies!A:BR,5,FALSE),"")</f>
        <v>Midazolam</v>
      </c>
      <c r="F744" s="256"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54" t="str">
        <f>IF(AND(A745&lt;&gt;"",ISNUMBER(A745)),VLOOKUP(A745,Studies!A:BR,2,FALSE),"")</f>
        <v>Bornemann 1986</v>
      </c>
      <c r="C745" s="255" t="str">
        <f>IF(AND(A745&lt;&gt;"",ISNUMBER(A745)),VLOOKUP(A745,Studies!A:BR,3,FALSE),"")</f>
        <v>https://www.ncbi.nlm.nih.gov/pubmed/2936766</v>
      </c>
      <c r="D745" s="255" t="str">
        <f>IF(AND(A745&lt;&gt;"",ISNUMBER(A745)),VLOOKUP(A745,Studies!A:BR,4,FALSE),"")</f>
        <v>1 h before a meal</v>
      </c>
      <c r="E745" s="255" t="str">
        <f>IF(AND(A745&lt;&gt;"",ISNUMBER(A745)),VLOOKUP(A745,Studies!A:BR,5,FALSE),"")</f>
        <v>Midazolam</v>
      </c>
      <c r="F745" s="256"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54" t="str">
        <f>IF(AND(A746&lt;&gt;"",ISNUMBER(A746)),VLOOKUP(A746,Studies!A:BR,2,FALSE),"")</f>
        <v>Bornemann 1986</v>
      </c>
      <c r="C746" s="255" t="str">
        <f>IF(AND(A746&lt;&gt;"",ISNUMBER(A746)),VLOOKUP(A746,Studies!A:BR,3,FALSE),"")</f>
        <v>https://www.ncbi.nlm.nih.gov/pubmed/2936766</v>
      </c>
      <c r="D746" s="255" t="str">
        <f>IF(AND(A746&lt;&gt;"",ISNUMBER(A746)),VLOOKUP(A746,Studies!A:BR,4,FALSE),"")</f>
        <v>1 h before a meal</v>
      </c>
      <c r="E746" s="255" t="str">
        <f>IF(AND(A746&lt;&gt;"",ISNUMBER(A746)),VLOOKUP(A746,Studies!A:BR,5,FALSE),"")</f>
        <v>Midazolam</v>
      </c>
      <c r="F746" s="256"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54" t="str">
        <f>IF(AND(A747&lt;&gt;"",ISNUMBER(A747)),VLOOKUP(A747,Studies!A:BR,2,FALSE),"")</f>
        <v>Bornemann 1986</v>
      </c>
      <c r="C747" s="255" t="str">
        <f>IF(AND(A747&lt;&gt;"",ISNUMBER(A747)),VLOOKUP(A747,Studies!A:BR,3,FALSE),"")</f>
        <v>https://www.ncbi.nlm.nih.gov/pubmed/2936766</v>
      </c>
      <c r="D747" s="255" t="str">
        <f>IF(AND(A747&lt;&gt;"",ISNUMBER(A747)),VLOOKUP(A747,Studies!A:BR,4,FALSE),"")</f>
        <v>1 h before a meal</v>
      </c>
      <c r="E747" s="255" t="str">
        <f>IF(AND(A747&lt;&gt;"",ISNUMBER(A747)),VLOOKUP(A747,Studies!A:BR,5,FALSE),"")</f>
        <v>Midazolam</v>
      </c>
      <c r="F747" s="256"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54" t="str">
        <f>IF(AND(A748&lt;&gt;"",ISNUMBER(A748)),VLOOKUP(A748,Studies!A:BR,2,FALSE),"")</f>
        <v>Bornemann 1986</v>
      </c>
      <c r="C748" s="255" t="str">
        <f>IF(AND(A748&lt;&gt;"",ISNUMBER(A748)),VLOOKUP(A748,Studies!A:BR,3,FALSE),"")</f>
        <v>https://www.ncbi.nlm.nih.gov/pubmed/2936766</v>
      </c>
      <c r="D748" s="255" t="str">
        <f>IF(AND(A748&lt;&gt;"",ISNUMBER(A748)),VLOOKUP(A748,Studies!A:BR,4,FALSE),"")</f>
        <v>1 h before a meal</v>
      </c>
      <c r="E748" s="255" t="str">
        <f>IF(AND(A748&lt;&gt;"",ISNUMBER(A748)),VLOOKUP(A748,Studies!A:BR,5,FALSE),"")</f>
        <v>Midazolam</v>
      </c>
      <c r="F748" s="256"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54" t="str">
        <f>IF(AND(A749&lt;&gt;"",ISNUMBER(A749)),VLOOKUP(A749,Studies!A:BR,2,FALSE),"")</f>
        <v>Bornemann 1986</v>
      </c>
      <c r="C749" s="255" t="str">
        <f>IF(AND(A749&lt;&gt;"",ISNUMBER(A749)),VLOOKUP(A749,Studies!A:BR,3,FALSE),"")</f>
        <v>https://www.ncbi.nlm.nih.gov/pubmed/2936766</v>
      </c>
      <c r="D749" s="255" t="str">
        <f>IF(AND(A749&lt;&gt;"",ISNUMBER(A749)),VLOOKUP(A749,Studies!A:BR,4,FALSE),"")</f>
        <v>1 h before a meal</v>
      </c>
      <c r="E749" s="255" t="str">
        <f>IF(AND(A749&lt;&gt;"",ISNUMBER(A749)),VLOOKUP(A749,Studies!A:BR,5,FALSE),"")</f>
        <v>Midazolam</v>
      </c>
      <c r="F749" s="256"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54" t="str">
        <f>IF(AND(A750&lt;&gt;"",ISNUMBER(A750)),VLOOKUP(A750,Studies!A:BR,2,FALSE),"")</f>
        <v>Bornemann 1986</v>
      </c>
      <c r="C750" s="255" t="str">
        <f>IF(AND(A750&lt;&gt;"",ISNUMBER(A750)),VLOOKUP(A750,Studies!A:BR,3,FALSE),"")</f>
        <v>https://www.ncbi.nlm.nih.gov/pubmed/2936766</v>
      </c>
      <c r="D750" s="255" t="str">
        <f>IF(AND(A750&lt;&gt;"",ISNUMBER(A750)),VLOOKUP(A750,Studies!A:BR,4,FALSE),"")</f>
        <v>1 h before a meal</v>
      </c>
      <c r="E750" s="255" t="str">
        <f>IF(AND(A750&lt;&gt;"",ISNUMBER(A750)),VLOOKUP(A750,Studies!A:BR,5,FALSE),"")</f>
        <v>Midazolam</v>
      </c>
      <c r="F750" s="256"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54" t="str">
        <f>IF(AND(A751&lt;&gt;"",ISNUMBER(A751)),VLOOKUP(A751,Studies!A:BR,2,FALSE),"")</f>
        <v>Bornemann 1986</v>
      </c>
      <c r="C751" s="255" t="str">
        <f>IF(AND(A751&lt;&gt;"",ISNUMBER(A751)),VLOOKUP(A751,Studies!A:BR,3,FALSE),"")</f>
        <v>https://www.ncbi.nlm.nih.gov/pubmed/2936766</v>
      </c>
      <c r="D751" s="255" t="str">
        <f>IF(AND(A751&lt;&gt;"",ISNUMBER(A751)),VLOOKUP(A751,Studies!A:BR,4,FALSE),"")</f>
        <v>1 h before a meal</v>
      </c>
      <c r="E751" s="255" t="str">
        <f>IF(AND(A751&lt;&gt;"",ISNUMBER(A751)),VLOOKUP(A751,Studies!A:BR,5,FALSE),"")</f>
        <v>Midazolam</v>
      </c>
      <c r="F751" s="256"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54" t="str">
        <f>IF(AND(A752&lt;&gt;"",ISNUMBER(A752)),VLOOKUP(A752,Studies!A:BR,2,FALSE),"")</f>
        <v>Bornemann 1986</v>
      </c>
      <c r="C752" s="255" t="str">
        <f>IF(AND(A752&lt;&gt;"",ISNUMBER(A752)),VLOOKUP(A752,Studies!A:BR,3,FALSE),"")</f>
        <v>https://www.ncbi.nlm.nih.gov/pubmed/2936766</v>
      </c>
      <c r="D752" s="255" t="str">
        <f>IF(AND(A752&lt;&gt;"",ISNUMBER(A752)),VLOOKUP(A752,Studies!A:BR,4,FALSE),"")</f>
        <v>1 h before a meal</v>
      </c>
      <c r="E752" s="255" t="str">
        <f>IF(AND(A752&lt;&gt;"",ISNUMBER(A752)),VLOOKUP(A752,Studies!A:BR,5,FALSE),"")</f>
        <v>Midazolam</v>
      </c>
      <c r="F752" s="256"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54" t="str">
        <f>IF(AND(A753&lt;&gt;"",ISNUMBER(A753)),VLOOKUP(A753,Studies!A:BR,2,FALSE),"")</f>
        <v>Bornemann 1986</v>
      </c>
      <c r="C753" s="255" t="str">
        <f>IF(AND(A753&lt;&gt;"",ISNUMBER(A753)),VLOOKUP(A753,Studies!A:BR,3,FALSE),"")</f>
        <v>https://www.ncbi.nlm.nih.gov/pubmed/2936766</v>
      </c>
      <c r="D753" s="255" t="str">
        <f>IF(AND(A753&lt;&gt;"",ISNUMBER(A753)),VLOOKUP(A753,Studies!A:BR,4,FALSE),"")</f>
        <v>1 h before a meal</v>
      </c>
      <c r="E753" s="255" t="str">
        <f>IF(AND(A753&lt;&gt;"",ISNUMBER(A753)),VLOOKUP(A753,Studies!A:BR,5,FALSE),"")</f>
        <v>Midazolam</v>
      </c>
      <c r="F753" s="256"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54" t="str">
        <f>IF(AND(A754&lt;&gt;"",ISNUMBER(A754)),VLOOKUP(A754,Studies!A:BR,2,FALSE),"")</f>
        <v>Bornemann 1986</v>
      </c>
      <c r="C754" s="255" t="str">
        <f>IF(AND(A754&lt;&gt;"",ISNUMBER(A754)),VLOOKUP(A754,Studies!A:BR,3,FALSE),"")</f>
        <v>https://www.ncbi.nlm.nih.gov/pubmed/2936766</v>
      </c>
      <c r="D754" s="255" t="str">
        <f>IF(AND(A754&lt;&gt;"",ISNUMBER(A754)),VLOOKUP(A754,Studies!A:BR,4,FALSE),"")</f>
        <v>1 h before a meal</v>
      </c>
      <c r="E754" s="255" t="str">
        <f>IF(AND(A754&lt;&gt;"",ISNUMBER(A754)),VLOOKUP(A754,Studies!A:BR,5,FALSE),"")</f>
        <v>Midazolam</v>
      </c>
      <c r="F754" s="256"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54" t="str">
        <f>IF(AND(A755&lt;&gt;"",ISNUMBER(A755)),VLOOKUP(A755,Studies!A:BR,2,FALSE),"")</f>
        <v>Bornemann 1986</v>
      </c>
      <c r="C755" s="255" t="str">
        <f>IF(AND(A755&lt;&gt;"",ISNUMBER(A755)),VLOOKUP(A755,Studies!A:BR,3,FALSE),"")</f>
        <v>https://www.ncbi.nlm.nih.gov/pubmed/2936766</v>
      </c>
      <c r="D755" s="255" t="str">
        <f>IF(AND(A755&lt;&gt;"",ISNUMBER(A755)),VLOOKUP(A755,Studies!A:BR,4,FALSE),"")</f>
        <v>1 h before a meal</v>
      </c>
      <c r="E755" s="255" t="str">
        <f>IF(AND(A755&lt;&gt;"",ISNUMBER(A755)),VLOOKUP(A755,Studies!A:BR,5,FALSE),"")</f>
        <v>Midazolam</v>
      </c>
      <c r="F755" s="256"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54" t="str">
        <f>IF(AND(A756&lt;&gt;"",ISNUMBER(A756)),VLOOKUP(A756,Studies!A:BR,2,FALSE),"")</f>
        <v>Bornemann 1986</v>
      </c>
      <c r="C756" s="255" t="str">
        <f>IF(AND(A756&lt;&gt;"",ISNUMBER(A756)),VLOOKUP(A756,Studies!A:BR,3,FALSE),"")</f>
        <v>https://www.ncbi.nlm.nih.gov/pubmed/2936766</v>
      </c>
      <c r="D756" s="255" t="str">
        <f>IF(AND(A756&lt;&gt;"",ISNUMBER(A756)),VLOOKUP(A756,Studies!A:BR,4,FALSE),"")</f>
        <v>1 h before a meal</v>
      </c>
      <c r="E756" s="255" t="str">
        <f>IF(AND(A756&lt;&gt;"",ISNUMBER(A756)),VLOOKUP(A756,Studies!A:BR,5,FALSE),"")</f>
        <v>Midazolam</v>
      </c>
      <c r="F756" s="256"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54" t="str">
        <f>IF(AND(A757&lt;&gt;"",ISNUMBER(A757)),VLOOKUP(A757,Studies!A:BR,2,FALSE),"")</f>
        <v>Bornemann 1986</v>
      </c>
      <c r="C757" s="255" t="str">
        <f>IF(AND(A757&lt;&gt;"",ISNUMBER(A757)),VLOOKUP(A757,Studies!A:BR,3,FALSE),"")</f>
        <v>https://www.ncbi.nlm.nih.gov/pubmed/2936766</v>
      </c>
      <c r="D757" s="255" t="str">
        <f>IF(AND(A757&lt;&gt;"",ISNUMBER(A757)),VLOOKUP(A757,Studies!A:BR,4,FALSE),"")</f>
        <v>1 h before a meal</v>
      </c>
      <c r="E757" s="255" t="str">
        <f>IF(AND(A757&lt;&gt;"",ISNUMBER(A757)),VLOOKUP(A757,Studies!A:BR,5,FALSE),"")</f>
        <v>Midazolam</v>
      </c>
      <c r="F757" s="256"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x14ac:dyDescent="0.2">
      <c r="A758" s="189">
        <v>106</v>
      </c>
      <c r="B758" s="254" t="str">
        <f>IF(AND(A758&lt;&gt;"",ISNUMBER(A758)),VLOOKUP(A758,Studies!A:BR,2,FALSE),"")</f>
        <v>Bornemann 1986</v>
      </c>
      <c r="C758" s="255" t="str">
        <f>IF(AND(A758&lt;&gt;"",ISNUMBER(A758)),VLOOKUP(A758,Studies!A:BR,3,FALSE),"")</f>
        <v>https://www.ncbi.nlm.nih.gov/pubmed/2936766</v>
      </c>
      <c r="D758" s="255" t="str">
        <f>IF(AND(A758&lt;&gt;"",ISNUMBER(A758)),VLOOKUP(A758,Studies!A:BR,4,FALSE),"")</f>
        <v>with a meal</v>
      </c>
      <c r="E758" s="255" t="str">
        <f>IF(AND(A758&lt;&gt;"",ISNUMBER(A758)),VLOOKUP(A758,Studies!A:BR,5,FALSE),"")</f>
        <v>Midazolam</v>
      </c>
      <c r="F758" s="256"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54" t="str">
        <f>IF(AND(A759&lt;&gt;"",ISNUMBER(A759)),VLOOKUP(A759,Studies!A:BR,2,FALSE),"")</f>
        <v>Bornemann 1986</v>
      </c>
      <c r="C759" s="255" t="str">
        <f>IF(AND(A759&lt;&gt;"",ISNUMBER(A759)),VLOOKUP(A759,Studies!A:BR,3,FALSE),"")</f>
        <v>https://www.ncbi.nlm.nih.gov/pubmed/2936766</v>
      </c>
      <c r="D759" s="255" t="str">
        <f>IF(AND(A759&lt;&gt;"",ISNUMBER(A759)),VLOOKUP(A759,Studies!A:BR,4,FALSE),"")</f>
        <v>with a meal</v>
      </c>
      <c r="E759" s="255" t="str">
        <f>IF(AND(A759&lt;&gt;"",ISNUMBER(A759)),VLOOKUP(A759,Studies!A:BR,5,FALSE),"")</f>
        <v>Midazolam</v>
      </c>
      <c r="F759" s="256"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54" t="str">
        <f>IF(AND(A760&lt;&gt;"",ISNUMBER(A760)),VLOOKUP(A760,Studies!A:BR,2,FALSE),"")</f>
        <v>Bornemann 1986</v>
      </c>
      <c r="C760" s="255" t="str">
        <f>IF(AND(A760&lt;&gt;"",ISNUMBER(A760)),VLOOKUP(A760,Studies!A:BR,3,FALSE),"")</f>
        <v>https://www.ncbi.nlm.nih.gov/pubmed/2936766</v>
      </c>
      <c r="D760" s="255" t="str">
        <f>IF(AND(A760&lt;&gt;"",ISNUMBER(A760)),VLOOKUP(A760,Studies!A:BR,4,FALSE),"")</f>
        <v>with a meal</v>
      </c>
      <c r="E760" s="255" t="str">
        <f>IF(AND(A760&lt;&gt;"",ISNUMBER(A760)),VLOOKUP(A760,Studies!A:BR,5,FALSE),"")</f>
        <v>Midazolam</v>
      </c>
      <c r="F760" s="256"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54" t="str">
        <f>IF(AND(A761&lt;&gt;"",ISNUMBER(A761)),VLOOKUP(A761,Studies!A:BR,2,FALSE),"")</f>
        <v>Bornemann 1986</v>
      </c>
      <c r="C761" s="255" t="str">
        <f>IF(AND(A761&lt;&gt;"",ISNUMBER(A761)),VLOOKUP(A761,Studies!A:BR,3,FALSE),"")</f>
        <v>https://www.ncbi.nlm.nih.gov/pubmed/2936766</v>
      </c>
      <c r="D761" s="255" t="str">
        <f>IF(AND(A761&lt;&gt;"",ISNUMBER(A761)),VLOOKUP(A761,Studies!A:BR,4,FALSE),"")</f>
        <v>with a meal</v>
      </c>
      <c r="E761" s="255" t="str">
        <f>IF(AND(A761&lt;&gt;"",ISNUMBER(A761)),VLOOKUP(A761,Studies!A:BR,5,FALSE),"")</f>
        <v>Midazolam</v>
      </c>
      <c r="F761" s="256"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54" t="str">
        <f>IF(AND(A762&lt;&gt;"",ISNUMBER(A762)),VLOOKUP(A762,Studies!A:BR,2,FALSE),"")</f>
        <v>Bornemann 1986</v>
      </c>
      <c r="C762" s="255" t="str">
        <f>IF(AND(A762&lt;&gt;"",ISNUMBER(A762)),VLOOKUP(A762,Studies!A:BR,3,FALSE),"")</f>
        <v>https://www.ncbi.nlm.nih.gov/pubmed/2936766</v>
      </c>
      <c r="D762" s="255" t="str">
        <f>IF(AND(A762&lt;&gt;"",ISNUMBER(A762)),VLOOKUP(A762,Studies!A:BR,4,FALSE),"")</f>
        <v>with a meal</v>
      </c>
      <c r="E762" s="255" t="str">
        <f>IF(AND(A762&lt;&gt;"",ISNUMBER(A762)),VLOOKUP(A762,Studies!A:BR,5,FALSE),"")</f>
        <v>Midazolam</v>
      </c>
      <c r="F762" s="256"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54" t="str">
        <f>IF(AND(A763&lt;&gt;"",ISNUMBER(A763)),VLOOKUP(A763,Studies!A:BR,2,FALSE),"")</f>
        <v>Bornemann 1986</v>
      </c>
      <c r="C763" s="255" t="str">
        <f>IF(AND(A763&lt;&gt;"",ISNUMBER(A763)),VLOOKUP(A763,Studies!A:BR,3,FALSE),"")</f>
        <v>https://www.ncbi.nlm.nih.gov/pubmed/2936766</v>
      </c>
      <c r="D763" s="255" t="str">
        <f>IF(AND(A763&lt;&gt;"",ISNUMBER(A763)),VLOOKUP(A763,Studies!A:BR,4,FALSE),"")</f>
        <v>with a meal</v>
      </c>
      <c r="E763" s="255" t="str">
        <f>IF(AND(A763&lt;&gt;"",ISNUMBER(A763)),VLOOKUP(A763,Studies!A:BR,5,FALSE),"")</f>
        <v>Midazolam</v>
      </c>
      <c r="F763" s="256"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54" t="str">
        <f>IF(AND(A764&lt;&gt;"",ISNUMBER(A764)),VLOOKUP(A764,Studies!A:BR,2,FALSE),"")</f>
        <v>Bornemann 1986</v>
      </c>
      <c r="C764" s="255" t="str">
        <f>IF(AND(A764&lt;&gt;"",ISNUMBER(A764)),VLOOKUP(A764,Studies!A:BR,3,FALSE),"")</f>
        <v>https://www.ncbi.nlm.nih.gov/pubmed/2936766</v>
      </c>
      <c r="D764" s="255" t="str">
        <f>IF(AND(A764&lt;&gt;"",ISNUMBER(A764)),VLOOKUP(A764,Studies!A:BR,4,FALSE),"")</f>
        <v>with a meal</v>
      </c>
      <c r="E764" s="255" t="str">
        <f>IF(AND(A764&lt;&gt;"",ISNUMBER(A764)),VLOOKUP(A764,Studies!A:BR,5,FALSE),"")</f>
        <v>Midazolam</v>
      </c>
      <c r="F764" s="256"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54" t="str">
        <f>IF(AND(A765&lt;&gt;"",ISNUMBER(A765)),VLOOKUP(A765,Studies!A:BR,2,FALSE),"")</f>
        <v>Bornemann 1986</v>
      </c>
      <c r="C765" s="255" t="str">
        <f>IF(AND(A765&lt;&gt;"",ISNUMBER(A765)),VLOOKUP(A765,Studies!A:BR,3,FALSE),"")</f>
        <v>https://www.ncbi.nlm.nih.gov/pubmed/2936766</v>
      </c>
      <c r="D765" s="255" t="str">
        <f>IF(AND(A765&lt;&gt;"",ISNUMBER(A765)),VLOOKUP(A765,Studies!A:BR,4,FALSE),"")</f>
        <v>with a meal</v>
      </c>
      <c r="E765" s="255" t="str">
        <f>IF(AND(A765&lt;&gt;"",ISNUMBER(A765)),VLOOKUP(A765,Studies!A:BR,5,FALSE),"")</f>
        <v>Midazolam</v>
      </c>
      <c r="F765" s="256"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54" t="str">
        <f>IF(AND(A766&lt;&gt;"",ISNUMBER(A766)),VLOOKUP(A766,Studies!A:BR,2,FALSE),"")</f>
        <v>Bornemann 1986</v>
      </c>
      <c r="C766" s="255" t="str">
        <f>IF(AND(A766&lt;&gt;"",ISNUMBER(A766)),VLOOKUP(A766,Studies!A:BR,3,FALSE),"")</f>
        <v>https://www.ncbi.nlm.nih.gov/pubmed/2936766</v>
      </c>
      <c r="D766" s="255" t="str">
        <f>IF(AND(A766&lt;&gt;"",ISNUMBER(A766)),VLOOKUP(A766,Studies!A:BR,4,FALSE),"")</f>
        <v>with a meal</v>
      </c>
      <c r="E766" s="255" t="str">
        <f>IF(AND(A766&lt;&gt;"",ISNUMBER(A766)),VLOOKUP(A766,Studies!A:BR,5,FALSE),"")</f>
        <v>Midazolam</v>
      </c>
      <c r="F766" s="256"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54" t="str">
        <f>IF(AND(A767&lt;&gt;"",ISNUMBER(A767)),VLOOKUP(A767,Studies!A:BR,2,FALSE),"")</f>
        <v>Bornemann 1986</v>
      </c>
      <c r="C767" s="255" t="str">
        <f>IF(AND(A767&lt;&gt;"",ISNUMBER(A767)),VLOOKUP(A767,Studies!A:BR,3,FALSE),"")</f>
        <v>https://www.ncbi.nlm.nih.gov/pubmed/2936766</v>
      </c>
      <c r="D767" s="255" t="str">
        <f>IF(AND(A767&lt;&gt;"",ISNUMBER(A767)),VLOOKUP(A767,Studies!A:BR,4,FALSE),"")</f>
        <v>with a meal</v>
      </c>
      <c r="E767" s="255" t="str">
        <f>IF(AND(A767&lt;&gt;"",ISNUMBER(A767)),VLOOKUP(A767,Studies!A:BR,5,FALSE),"")</f>
        <v>Midazolam</v>
      </c>
      <c r="F767" s="256"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54" t="str">
        <f>IF(AND(A768&lt;&gt;"",ISNUMBER(A768)),VLOOKUP(A768,Studies!A:BR,2,FALSE),"")</f>
        <v>Bornemann 1986</v>
      </c>
      <c r="C768" s="255" t="str">
        <f>IF(AND(A768&lt;&gt;"",ISNUMBER(A768)),VLOOKUP(A768,Studies!A:BR,3,FALSE),"")</f>
        <v>https://www.ncbi.nlm.nih.gov/pubmed/2936766</v>
      </c>
      <c r="D768" s="255" t="str">
        <f>IF(AND(A768&lt;&gt;"",ISNUMBER(A768)),VLOOKUP(A768,Studies!A:BR,4,FALSE),"")</f>
        <v>with a meal</v>
      </c>
      <c r="E768" s="255" t="str">
        <f>IF(AND(A768&lt;&gt;"",ISNUMBER(A768)),VLOOKUP(A768,Studies!A:BR,5,FALSE),"")</f>
        <v>Midazolam</v>
      </c>
      <c r="F768" s="256"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54" t="str">
        <f>IF(AND(A769&lt;&gt;"",ISNUMBER(A769)),VLOOKUP(A769,Studies!A:BR,2,FALSE),"")</f>
        <v>Bornemann 1986</v>
      </c>
      <c r="C769" s="255" t="str">
        <f>IF(AND(A769&lt;&gt;"",ISNUMBER(A769)),VLOOKUP(A769,Studies!A:BR,3,FALSE),"")</f>
        <v>https://www.ncbi.nlm.nih.gov/pubmed/2936766</v>
      </c>
      <c r="D769" s="255" t="str">
        <f>IF(AND(A769&lt;&gt;"",ISNUMBER(A769)),VLOOKUP(A769,Studies!A:BR,4,FALSE),"")</f>
        <v>with a meal</v>
      </c>
      <c r="E769" s="255" t="str">
        <f>IF(AND(A769&lt;&gt;"",ISNUMBER(A769)),VLOOKUP(A769,Studies!A:BR,5,FALSE),"")</f>
        <v>Midazolam</v>
      </c>
      <c r="F769" s="256"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54" t="str">
        <f>IF(AND(A770&lt;&gt;"",ISNUMBER(A770)),VLOOKUP(A770,Studies!A:BR,2,FALSE),"")</f>
        <v>Bornemann 1986</v>
      </c>
      <c r="C770" s="255" t="str">
        <f>IF(AND(A770&lt;&gt;"",ISNUMBER(A770)),VLOOKUP(A770,Studies!A:BR,3,FALSE),"")</f>
        <v>https://www.ncbi.nlm.nih.gov/pubmed/2936766</v>
      </c>
      <c r="D770" s="255" t="str">
        <f>IF(AND(A770&lt;&gt;"",ISNUMBER(A770)),VLOOKUP(A770,Studies!A:BR,4,FALSE),"")</f>
        <v>with a meal</v>
      </c>
      <c r="E770" s="255" t="str">
        <f>IF(AND(A770&lt;&gt;"",ISNUMBER(A770)),VLOOKUP(A770,Studies!A:BR,5,FALSE),"")</f>
        <v>Midazolam</v>
      </c>
      <c r="F770" s="256"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54" t="str">
        <f>IF(AND(A771&lt;&gt;"",ISNUMBER(A771)),VLOOKUP(A771,Studies!A:BR,2,FALSE),"")</f>
        <v>Bornemann 1986</v>
      </c>
      <c r="C771" s="255" t="str">
        <f>IF(AND(A771&lt;&gt;"",ISNUMBER(A771)),VLOOKUP(A771,Studies!A:BR,3,FALSE),"")</f>
        <v>https://www.ncbi.nlm.nih.gov/pubmed/2936766</v>
      </c>
      <c r="D771" s="255" t="str">
        <f>IF(AND(A771&lt;&gt;"",ISNUMBER(A771)),VLOOKUP(A771,Studies!A:BR,4,FALSE),"")</f>
        <v>with a meal</v>
      </c>
      <c r="E771" s="255" t="str">
        <f>IF(AND(A771&lt;&gt;"",ISNUMBER(A771)),VLOOKUP(A771,Studies!A:BR,5,FALSE),"")</f>
        <v>Midazolam</v>
      </c>
      <c r="F771" s="256"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54" t="str">
        <f>IF(AND(A772&lt;&gt;"",ISNUMBER(A772)),VLOOKUP(A772,Studies!A:BR,2,FALSE),"")</f>
        <v>Bornemann 1986</v>
      </c>
      <c r="C772" s="255" t="str">
        <f>IF(AND(A772&lt;&gt;"",ISNUMBER(A772)),VLOOKUP(A772,Studies!A:BR,3,FALSE),"")</f>
        <v>https://www.ncbi.nlm.nih.gov/pubmed/2936766</v>
      </c>
      <c r="D772" s="255" t="str">
        <f>IF(AND(A772&lt;&gt;"",ISNUMBER(A772)),VLOOKUP(A772,Studies!A:BR,4,FALSE),"")</f>
        <v>with a meal</v>
      </c>
      <c r="E772" s="255" t="str">
        <f>IF(AND(A772&lt;&gt;"",ISNUMBER(A772)),VLOOKUP(A772,Studies!A:BR,5,FALSE),"")</f>
        <v>Midazolam</v>
      </c>
      <c r="F772" s="256"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x14ac:dyDescent="0.2">
      <c r="A773" s="189">
        <v>107</v>
      </c>
      <c r="B773" s="254" t="str">
        <f>IF(AND(A773&lt;&gt;"",ISNUMBER(A773)),VLOOKUP(A773,Studies!A:BR,2,FALSE),"")</f>
        <v>Bornemann 1986</v>
      </c>
      <c r="C773" s="255" t="str">
        <f>IF(AND(A773&lt;&gt;"",ISNUMBER(A773)),VLOOKUP(A773,Studies!A:BR,3,FALSE),"")</f>
        <v>https://www.ncbi.nlm.nih.gov/pubmed/2936766</v>
      </c>
      <c r="D773" s="255" t="str">
        <f>IF(AND(A773&lt;&gt;"",ISNUMBER(A773)),VLOOKUP(A773,Studies!A:BR,4,FALSE),"")</f>
        <v>fasting condition</v>
      </c>
      <c r="E773" s="255" t="str">
        <f>IF(AND(A773&lt;&gt;"",ISNUMBER(A773)),VLOOKUP(A773,Studies!A:BR,5,FALSE),"")</f>
        <v>Midazolam</v>
      </c>
      <c r="F773" s="256"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54" t="str">
        <f>IF(AND(A774&lt;&gt;"",ISNUMBER(A774)),VLOOKUP(A774,Studies!A:BR,2,FALSE),"")</f>
        <v>Bornemann 1986</v>
      </c>
      <c r="C774" s="255" t="str">
        <f>IF(AND(A774&lt;&gt;"",ISNUMBER(A774)),VLOOKUP(A774,Studies!A:BR,3,FALSE),"")</f>
        <v>https://www.ncbi.nlm.nih.gov/pubmed/2936766</v>
      </c>
      <c r="D774" s="255" t="str">
        <f>IF(AND(A774&lt;&gt;"",ISNUMBER(A774)),VLOOKUP(A774,Studies!A:BR,4,FALSE),"")</f>
        <v>fasting condition</v>
      </c>
      <c r="E774" s="255" t="str">
        <f>IF(AND(A774&lt;&gt;"",ISNUMBER(A774)),VLOOKUP(A774,Studies!A:BR,5,FALSE),"")</f>
        <v>Midazolam</v>
      </c>
      <c r="F774" s="256"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54" t="str">
        <f>IF(AND(A775&lt;&gt;"",ISNUMBER(A775)),VLOOKUP(A775,Studies!A:BR,2,FALSE),"")</f>
        <v>Bornemann 1986</v>
      </c>
      <c r="C775" s="255" t="str">
        <f>IF(AND(A775&lt;&gt;"",ISNUMBER(A775)),VLOOKUP(A775,Studies!A:BR,3,FALSE),"")</f>
        <v>https://www.ncbi.nlm.nih.gov/pubmed/2936766</v>
      </c>
      <c r="D775" s="255" t="str">
        <f>IF(AND(A775&lt;&gt;"",ISNUMBER(A775)),VLOOKUP(A775,Studies!A:BR,4,FALSE),"")</f>
        <v>fasting condition</v>
      </c>
      <c r="E775" s="255" t="str">
        <f>IF(AND(A775&lt;&gt;"",ISNUMBER(A775)),VLOOKUP(A775,Studies!A:BR,5,FALSE),"")</f>
        <v>Midazolam</v>
      </c>
      <c r="F775" s="256"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54" t="str">
        <f>IF(AND(A776&lt;&gt;"",ISNUMBER(A776)),VLOOKUP(A776,Studies!A:BR,2,FALSE),"")</f>
        <v>Bornemann 1986</v>
      </c>
      <c r="C776" s="255" t="str">
        <f>IF(AND(A776&lt;&gt;"",ISNUMBER(A776)),VLOOKUP(A776,Studies!A:BR,3,FALSE),"")</f>
        <v>https://www.ncbi.nlm.nih.gov/pubmed/2936766</v>
      </c>
      <c r="D776" s="255" t="str">
        <f>IF(AND(A776&lt;&gt;"",ISNUMBER(A776)),VLOOKUP(A776,Studies!A:BR,4,FALSE),"")</f>
        <v>fasting condition</v>
      </c>
      <c r="E776" s="255" t="str">
        <f>IF(AND(A776&lt;&gt;"",ISNUMBER(A776)),VLOOKUP(A776,Studies!A:BR,5,FALSE),"")</f>
        <v>Midazolam</v>
      </c>
      <c r="F776" s="256"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54" t="str">
        <f>IF(AND(A777&lt;&gt;"",ISNUMBER(A777)),VLOOKUP(A777,Studies!A:BR,2,FALSE),"")</f>
        <v>Bornemann 1986</v>
      </c>
      <c r="C777" s="255" t="str">
        <f>IF(AND(A777&lt;&gt;"",ISNUMBER(A777)),VLOOKUP(A777,Studies!A:BR,3,FALSE),"")</f>
        <v>https://www.ncbi.nlm.nih.gov/pubmed/2936766</v>
      </c>
      <c r="D777" s="255" t="str">
        <f>IF(AND(A777&lt;&gt;"",ISNUMBER(A777)),VLOOKUP(A777,Studies!A:BR,4,FALSE),"")</f>
        <v>fasting condition</v>
      </c>
      <c r="E777" s="255" t="str">
        <f>IF(AND(A777&lt;&gt;"",ISNUMBER(A777)),VLOOKUP(A777,Studies!A:BR,5,FALSE),"")</f>
        <v>Midazolam</v>
      </c>
      <c r="F777" s="256"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54" t="str">
        <f>IF(AND(A778&lt;&gt;"",ISNUMBER(A778)),VLOOKUP(A778,Studies!A:BR,2,FALSE),"")</f>
        <v>Bornemann 1986</v>
      </c>
      <c r="C778" s="255" t="str">
        <f>IF(AND(A778&lt;&gt;"",ISNUMBER(A778)),VLOOKUP(A778,Studies!A:BR,3,FALSE),"")</f>
        <v>https://www.ncbi.nlm.nih.gov/pubmed/2936766</v>
      </c>
      <c r="D778" s="255" t="str">
        <f>IF(AND(A778&lt;&gt;"",ISNUMBER(A778)),VLOOKUP(A778,Studies!A:BR,4,FALSE),"")</f>
        <v>fasting condition</v>
      </c>
      <c r="E778" s="255" t="str">
        <f>IF(AND(A778&lt;&gt;"",ISNUMBER(A778)),VLOOKUP(A778,Studies!A:BR,5,FALSE),"")</f>
        <v>Midazolam</v>
      </c>
      <c r="F778" s="256"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54" t="str">
        <f>IF(AND(A779&lt;&gt;"",ISNUMBER(A779)),VLOOKUP(A779,Studies!A:BR,2,FALSE),"")</f>
        <v>Bornemann 1986</v>
      </c>
      <c r="C779" s="255" t="str">
        <f>IF(AND(A779&lt;&gt;"",ISNUMBER(A779)),VLOOKUP(A779,Studies!A:BR,3,FALSE),"")</f>
        <v>https://www.ncbi.nlm.nih.gov/pubmed/2936766</v>
      </c>
      <c r="D779" s="255" t="str">
        <f>IF(AND(A779&lt;&gt;"",ISNUMBER(A779)),VLOOKUP(A779,Studies!A:BR,4,FALSE),"")</f>
        <v>fasting condition</v>
      </c>
      <c r="E779" s="255" t="str">
        <f>IF(AND(A779&lt;&gt;"",ISNUMBER(A779)),VLOOKUP(A779,Studies!A:BR,5,FALSE),"")</f>
        <v>Midazolam</v>
      </c>
      <c r="F779" s="256"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54" t="str">
        <f>IF(AND(A780&lt;&gt;"",ISNUMBER(A780)),VLOOKUP(A780,Studies!A:BR,2,FALSE),"")</f>
        <v>Bornemann 1986</v>
      </c>
      <c r="C780" s="255" t="str">
        <f>IF(AND(A780&lt;&gt;"",ISNUMBER(A780)),VLOOKUP(A780,Studies!A:BR,3,FALSE),"")</f>
        <v>https://www.ncbi.nlm.nih.gov/pubmed/2936766</v>
      </c>
      <c r="D780" s="255" t="str">
        <f>IF(AND(A780&lt;&gt;"",ISNUMBER(A780)),VLOOKUP(A780,Studies!A:BR,4,FALSE),"")</f>
        <v>fasting condition</v>
      </c>
      <c r="E780" s="255" t="str">
        <f>IF(AND(A780&lt;&gt;"",ISNUMBER(A780)),VLOOKUP(A780,Studies!A:BR,5,FALSE),"")</f>
        <v>Midazolam</v>
      </c>
      <c r="F780" s="256"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54" t="str">
        <f>IF(AND(A781&lt;&gt;"",ISNUMBER(A781)),VLOOKUP(A781,Studies!A:BR,2,FALSE),"")</f>
        <v>Bornemann 1986</v>
      </c>
      <c r="C781" s="255" t="str">
        <f>IF(AND(A781&lt;&gt;"",ISNUMBER(A781)),VLOOKUP(A781,Studies!A:BR,3,FALSE),"")</f>
        <v>https://www.ncbi.nlm.nih.gov/pubmed/2936766</v>
      </c>
      <c r="D781" s="255" t="str">
        <f>IF(AND(A781&lt;&gt;"",ISNUMBER(A781)),VLOOKUP(A781,Studies!A:BR,4,FALSE),"")</f>
        <v>fasting condition</v>
      </c>
      <c r="E781" s="255" t="str">
        <f>IF(AND(A781&lt;&gt;"",ISNUMBER(A781)),VLOOKUP(A781,Studies!A:BR,5,FALSE),"")</f>
        <v>Midazolam</v>
      </c>
      <c r="F781" s="256"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54" t="str">
        <f>IF(AND(A782&lt;&gt;"",ISNUMBER(A782)),VLOOKUP(A782,Studies!A:BR,2,FALSE),"")</f>
        <v>Bornemann 1986</v>
      </c>
      <c r="C782" s="255" t="str">
        <f>IF(AND(A782&lt;&gt;"",ISNUMBER(A782)),VLOOKUP(A782,Studies!A:BR,3,FALSE),"")</f>
        <v>https://www.ncbi.nlm.nih.gov/pubmed/2936766</v>
      </c>
      <c r="D782" s="255" t="str">
        <f>IF(AND(A782&lt;&gt;"",ISNUMBER(A782)),VLOOKUP(A782,Studies!A:BR,4,FALSE),"")</f>
        <v>fasting condition</v>
      </c>
      <c r="E782" s="255" t="str">
        <f>IF(AND(A782&lt;&gt;"",ISNUMBER(A782)),VLOOKUP(A782,Studies!A:BR,5,FALSE),"")</f>
        <v>Midazolam</v>
      </c>
      <c r="F782" s="256"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54" t="str">
        <f>IF(AND(A783&lt;&gt;"",ISNUMBER(A783)),VLOOKUP(A783,Studies!A:BR,2,FALSE),"")</f>
        <v>Bornemann 1986</v>
      </c>
      <c r="C783" s="255" t="str">
        <f>IF(AND(A783&lt;&gt;"",ISNUMBER(A783)),VLOOKUP(A783,Studies!A:BR,3,FALSE),"")</f>
        <v>https://www.ncbi.nlm.nih.gov/pubmed/2936766</v>
      </c>
      <c r="D783" s="255" t="str">
        <f>IF(AND(A783&lt;&gt;"",ISNUMBER(A783)),VLOOKUP(A783,Studies!A:BR,4,FALSE),"")</f>
        <v>fasting condition</v>
      </c>
      <c r="E783" s="255" t="str">
        <f>IF(AND(A783&lt;&gt;"",ISNUMBER(A783)),VLOOKUP(A783,Studies!A:BR,5,FALSE),"")</f>
        <v>Midazolam</v>
      </c>
      <c r="F783" s="256"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54" t="str">
        <f>IF(AND(A784&lt;&gt;"",ISNUMBER(A784)),VLOOKUP(A784,Studies!A:BR,2,FALSE),"")</f>
        <v>Bornemann 1986</v>
      </c>
      <c r="C784" s="255" t="str">
        <f>IF(AND(A784&lt;&gt;"",ISNUMBER(A784)),VLOOKUP(A784,Studies!A:BR,3,FALSE),"")</f>
        <v>https://www.ncbi.nlm.nih.gov/pubmed/2936766</v>
      </c>
      <c r="D784" s="255" t="str">
        <f>IF(AND(A784&lt;&gt;"",ISNUMBER(A784)),VLOOKUP(A784,Studies!A:BR,4,FALSE),"")</f>
        <v>fasting condition</v>
      </c>
      <c r="E784" s="255" t="str">
        <f>IF(AND(A784&lt;&gt;"",ISNUMBER(A784)),VLOOKUP(A784,Studies!A:BR,5,FALSE),"")</f>
        <v>Midazolam</v>
      </c>
      <c r="F784" s="256"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54" t="str">
        <f>IF(AND(A785&lt;&gt;"",ISNUMBER(A785)),VLOOKUP(A785,Studies!A:BR,2,FALSE),"")</f>
        <v>Bornemann 1986</v>
      </c>
      <c r="C785" s="255" t="str">
        <f>IF(AND(A785&lt;&gt;"",ISNUMBER(A785)),VLOOKUP(A785,Studies!A:BR,3,FALSE),"")</f>
        <v>https://www.ncbi.nlm.nih.gov/pubmed/2936766</v>
      </c>
      <c r="D785" s="255" t="str">
        <f>IF(AND(A785&lt;&gt;"",ISNUMBER(A785)),VLOOKUP(A785,Studies!A:BR,4,FALSE),"")</f>
        <v>fasting condition</v>
      </c>
      <c r="E785" s="255" t="str">
        <f>IF(AND(A785&lt;&gt;"",ISNUMBER(A785)),VLOOKUP(A785,Studies!A:BR,5,FALSE),"")</f>
        <v>Midazolam</v>
      </c>
      <c r="F785" s="256"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54" t="str">
        <f>IF(AND(A786&lt;&gt;"",ISNUMBER(A786)),VLOOKUP(A786,Studies!A:BR,2,FALSE),"")</f>
        <v>Bornemann 1986</v>
      </c>
      <c r="C786" s="255" t="str">
        <f>IF(AND(A786&lt;&gt;"",ISNUMBER(A786)),VLOOKUP(A786,Studies!A:BR,3,FALSE),"")</f>
        <v>https://www.ncbi.nlm.nih.gov/pubmed/2936766</v>
      </c>
      <c r="D786" s="255" t="str">
        <f>IF(AND(A786&lt;&gt;"",ISNUMBER(A786)),VLOOKUP(A786,Studies!A:BR,4,FALSE),"")</f>
        <v>fasting condition</v>
      </c>
      <c r="E786" s="255" t="str">
        <f>IF(AND(A786&lt;&gt;"",ISNUMBER(A786)),VLOOKUP(A786,Studies!A:BR,5,FALSE),"")</f>
        <v>Midazolam</v>
      </c>
      <c r="F786" s="256"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4.25" x14ac:dyDescent="0.2">
      <c r="A787" s="189">
        <v>109</v>
      </c>
      <c r="B787" s="254" t="str">
        <f>IF(AND(A787&lt;&gt;"",ISNUMBER(A787)),VLOOKUP(A787,Studies!A:BR,2,FALSE),"")</f>
        <v>Burger 2006</v>
      </c>
      <c r="C787" s="255" t="str">
        <f>IF(AND(A787&lt;&gt;"",ISNUMBER(A787)),VLOOKUP(A787,Studies!A:BR,3,FALSE),"")</f>
        <v>https://www.ncbi.nlm.nih.gov/pubmed/17005814</v>
      </c>
      <c r="D787" s="255" t="str">
        <f>IF(AND(A787&lt;&gt;"",ISNUMBER(A787)),VLOOKUP(A787,Studies!A:BR,4,FALSE),"")</f>
        <v>Rifampin alone</v>
      </c>
      <c r="E787" s="255" t="str">
        <f>IF(AND(A787&lt;&gt;"",ISNUMBER(A787)),VLOOKUP(A787,Studies!A:BR,5,FALSE),"")</f>
        <v>Rifampicin</v>
      </c>
      <c r="F787" s="256"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54" t="str">
        <f>IF(AND(A788&lt;&gt;"",ISNUMBER(A788)),VLOOKUP(A788,Studies!A:BR,2,FALSE),"")</f>
        <v>Burger 2006</v>
      </c>
      <c r="C788" s="255" t="str">
        <f>IF(AND(A788&lt;&gt;"",ISNUMBER(A788)),VLOOKUP(A788,Studies!A:BR,3,FALSE),"")</f>
        <v>https://www.ncbi.nlm.nih.gov/pubmed/17005814</v>
      </c>
      <c r="D788" s="255" t="str">
        <f>IF(AND(A788&lt;&gt;"",ISNUMBER(A788)),VLOOKUP(A788,Studies!A:BR,4,FALSE),"")</f>
        <v>Rifampin alone</v>
      </c>
      <c r="E788" s="255" t="str">
        <f>IF(AND(A788&lt;&gt;"",ISNUMBER(A788)),VLOOKUP(A788,Studies!A:BR,5,FALSE),"")</f>
        <v>Rifampicin</v>
      </c>
      <c r="F788" s="256"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54" t="str">
        <f>IF(AND(A789&lt;&gt;"",ISNUMBER(A789)),VLOOKUP(A789,Studies!A:BR,2,FALSE),"")</f>
        <v>Burger 2006</v>
      </c>
      <c r="C789" s="255" t="str">
        <f>IF(AND(A789&lt;&gt;"",ISNUMBER(A789)),VLOOKUP(A789,Studies!A:BR,3,FALSE),"")</f>
        <v>https://www.ncbi.nlm.nih.gov/pubmed/17005814</v>
      </c>
      <c r="D789" s="255" t="str">
        <f>IF(AND(A789&lt;&gt;"",ISNUMBER(A789)),VLOOKUP(A789,Studies!A:BR,4,FALSE),"")</f>
        <v>Rifampin alone</v>
      </c>
      <c r="E789" s="255" t="str">
        <f>IF(AND(A789&lt;&gt;"",ISNUMBER(A789)),VLOOKUP(A789,Studies!A:BR,5,FALSE),"")</f>
        <v>Rifampicin</v>
      </c>
      <c r="F789" s="256"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54" t="str">
        <f>IF(AND(A790&lt;&gt;"",ISNUMBER(A790)),VLOOKUP(A790,Studies!A:BR,2,FALSE),"")</f>
        <v>Burger 2006</v>
      </c>
      <c r="C790" s="255" t="str">
        <f>IF(AND(A790&lt;&gt;"",ISNUMBER(A790)),VLOOKUP(A790,Studies!A:BR,3,FALSE),"")</f>
        <v>https://www.ncbi.nlm.nih.gov/pubmed/17005814</v>
      </c>
      <c r="D790" s="255" t="str">
        <f>IF(AND(A790&lt;&gt;"",ISNUMBER(A790)),VLOOKUP(A790,Studies!A:BR,4,FALSE),"")</f>
        <v>Rifampin alone</v>
      </c>
      <c r="E790" s="255" t="str">
        <f>IF(AND(A790&lt;&gt;"",ISNUMBER(A790)),VLOOKUP(A790,Studies!A:BR,5,FALSE),"")</f>
        <v>Rifampicin</v>
      </c>
      <c r="F790" s="256"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54" t="str">
        <f>IF(AND(A791&lt;&gt;"",ISNUMBER(A791)),VLOOKUP(A791,Studies!A:BR,2,FALSE),"")</f>
        <v>Burger 2006</v>
      </c>
      <c r="C791" s="255" t="str">
        <f>IF(AND(A791&lt;&gt;"",ISNUMBER(A791)),VLOOKUP(A791,Studies!A:BR,3,FALSE),"")</f>
        <v>https://www.ncbi.nlm.nih.gov/pubmed/17005814</v>
      </c>
      <c r="D791" s="255" t="str">
        <f>IF(AND(A791&lt;&gt;"",ISNUMBER(A791)),VLOOKUP(A791,Studies!A:BR,4,FALSE),"")</f>
        <v>Rifampin alone</v>
      </c>
      <c r="E791" s="255" t="str">
        <f>IF(AND(A791&lt;&gt;"",ISNUMBER(A791)),VLOOKUP(A791,Studies!A:BR,5,FALSE),"")</f>
        <v>Rifampicin</v>
      </c>
      <c r="F791" s="256"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54" t="str">
        <f>IF(AND(A792&lt;&gt;"",ISNUMBER(A792)),VLOOKUP(A792,Studies!A:BR,2,FALSE),"")</f>
        <v>Burger 2006</v>
      </c>
      <c r="C792" s="255" t="str">
        <f>IF(AND(A792&lt;&gt;"",ISNUMBER(A792)),VLOOKUP(A792,Studies!A:BR,3,FALSE),"")</f>
        <v>https://www.ncbi.nlm.nih.gov/pubmed/17005814</v>
      </c>
      <c r="D792" s="255" t="str">
        <f>IF(AND(A792&lt;&gt;"",ISNUMBER(A792)),VLOOKUP(A792,Studies!A:BR,4,FALSE),"")</f>
        <v>Rifampin alone</v>
      </c>
      <c r="E792" s="255" t="str">
        <f>IF(AND(A792&lt;&gt;"",ISNUMBER(A792)),VLOOKUP(A792,Studies!A:BR,5,FALSE),"")</f>
        <v>Rifampicin</v>
      </c>
      <c r="F792" s="256"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54" t="str">
        <f>IF(AND(A793&lt;&gt;"",ISNUMBER(A793)),VLOOKUP(A793,Studies!A:BR,2,FALSE),"")</f>
        <v>Burger 2006</v>
      </c>
      <c r="C793" s="255" t="str">
        <f>IF(AND(A793&lt;&gt;"",ISNUMBER(A793)),VLOOKUP(A793,Studies!A:BR,3,FALSE),"")</f>
        <v>https://www.ncbi.nlm.nih.gov/pubmed/17005814</v>
      </c>
      <c r="D793" s="255" t="str">
        <f>IF(AND(A793&lt;&gt;"",ISNUMBER(A793)),VLOOKUP(A793,Studies!A:BR,4,FALSE),"")</f>
        <v>Rifampin alone</v>
      </c>
      <c r="E793" s="255" t="str">
        <f>IF(AND(A793&lt;&gt;"",ISNUMBER(A793)),VLOOKUP(A793,Studies!A:BR,5,FALSE),"")</f>
        <v>Rifampicin</v>
      </c>
      <c r="F793" s="256"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54" t="str">
        <f>IF(AND(A794&lt;&gt;"",ISNUMBER(A794)),VLOOKUP(A794,Studies!A:BR,2,FALSE),"")</f>
        <v>Burger 2006</v>
      </c>
      <c r="C794" s="255" t="str">
        <f>IF(AND(A794&lt;&gt;"",ISNUMBER(A794)),VLOOKUP(A794,Studies!A:BR,3,FALSE),"")</f>
        <v>https://www.ncbi.nlm.nih.gov/pubmed/17005814</v>
      </c>
      <c r="D794" s="255" t="str">
        <f>IF(AND(A794&lt;&gt;"",ISNUMBER(A794)),VLOOKUP(A794,Studies!A:BR,4,FALSE),"")</f>
        <v>Rifampin alone</v>
      </c>
      <c r="E794" s="255" t="str">
        <f>IF(AND(A794&lt;&gt;"",ISNUMBER(A794)),VLOOKUP(A794,Studies!A:BR,5,FALSE),"")</f>
        <v>Rifampicin</v>
      </c>
      <c r="F794" s="256"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54" t="str">
        <f>IF(AND(A795&lt;&gt;"",ISNUMBER(A795)),VLOOKUP(A795,Studies!A:BR,2,FALSE),"")</f>
        <v>Burger 2006</v>
      </c>
      <c r="C795" s="255" t="str">
        <f>IF(AND(A795&lt;&gt;"",ISNUMBER(A795)),VLOOKUP(A795,Studies!A:BR,3,FALSE),"")</f>
        <v>https://www.ncbi.nlm.nih.gov/pubmed/17005814</v>
      </c>
      <c r="D795" s="255" t="str">
        <f>IF(AND(A795&lt;&gt;"",ISNUMBER(A795)),VLOOKUP(A795,Studies!A:BR,4,FALSE),"")</f>
        <v>Rifampin alone</v>
      </c>
      <c r="E795" s="255" t="str">
        <f>IF(AND(A795&lt;&gt;"",ISNUMBER(A795)),VLOOKUP(A795,Studies!A:BR,5,FALSE),"")</f>
        <v>Rifampicin</v>
      </c>
      <c r="F795" s="256"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54" t="str">
        <f>IF(AND(A796&lt;&gt;"",ISNUMBER(A796)),VLOOKUP(A796,Studies!A:BR,2,FALSE),"")</f>
        <v>Burger 2006</v>
      </c>
      <c r="C796" s="255" t="str">
        <f>IF(AND(A796&lt;&gt;"",ISNUMBER(A796)),VLOOKUP(A796,Studies!A:BR,3,FALSE),"")</f>
        <v>https://www.ncbi.nlm.nih.gov/pubmed/17005814</v>
      </c>
      <c r="D796" s="255" t="str">
        <f>IF(AND(A796&lt;&gt;"",ISNUMBER(A796)),VLOOKUP(A796,Studies!A:BR,4,FALSE),"")</f>
        <v>Rifampin alone</v>
      </c>
      <c r="E796" s="255" t="str">
        <f>IF(AND(A796&lt;&gt;"",ISNUMBER(A796)),VLOOKUP(A796,Studies!A:BR,5,FALSE),"")</f>
        <v>Rifampicin</v>
      </c>
      <c r="F796" s="256"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54" t="str">
        <f>IF(AND(A797&lt;&gt;"",ISNUMBER(A797)),VLOOKUP(A797,Studies!A:BR,2,FALSE),"")</f>
        <v>Burger 2006</v>
      </c>
      <c r="C797" s="255" t="str">
        <f>IF(AND(A797&lt;&gt;"",ISNUMBER(A797)),VLOOKUP(A797,Studies!A:BR,3,FALSE),"")</f>
        <v>https://www.ncbi.nlm.nih.gov/pubmed/17005814</v>
      </c>
      <c r="D797" s="255" t="str">
        <f>IF(AND(A797&lt;&gt;"",ISNUMBER(A797)),VLOOKUP(A797,Studies!A:BR,4,FALSE),"")</f>
        <v>Rifampin alone</v>
      </c>
      <c r="E797" s="255" t="str">
        <f>IF(AND(A797&lt;&gt;"",ISNUMBER(A797)),VLOOKUP(A797,Studies!A:BR,5,FALSE),"")</f>
        <v>Rifampicin</v>
      </c>
      <c r="F797" s="256"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54" t="str">
        <f>IF(AND(A798&lt;&gt;"",ISNUMBER(A798)),VLOOKUP(A798,Studies!A:BR,2,FALSE),"")</f>
        <v>Chouchane 1995</v>
      </c>
      <c r="C798" s="255" t="str">
        <f>IF(AND(A798&lt;&gt;"",ISNUMBER(A798)),VLOOKUP(A798,Studies!A:BR,3,FALSE),"")</f>
        <v>https://www.ncbi.nlm.nih.gov/pubmed/8983939</v>
      </c>
      <c r="D798" s="255" t="str">
        <f>IF(AND(A798&lt;&gt;"",ISNUMBER(A798)),VLOOKUP(A798,Studies!A:BR,4,FALSE),"")</f>
        <v>Rimactan</v>
      </c>
      <c r="E798" s="255" t="str">
        <f>IF(AND(A798&lt;&gt;"",ISNUMBER(A798)),VLOOKUP(A798,Studies!A:BR,5,FALSE),"")</f>
        <v>Rifampicin</v>
      </c>
      <c r="F798" s="256"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54" t="str">
        <f>IF(AND(A799&lt;&gt;"",ISNUMBER(A799)),VLOOKUP(A799,Studies!A:BR,2,FALSE),"")</f>
        <v>Chouchane 1995</v>
      </c>
      <c r="C799" s="255" t="str">
        <f>IF(AND(A799&lt;&gt;"",ISNUMBER(A799)),VLOOKUP(A799,Studies!A:BR,3,FALSE),"")</f>
        <v>https://www.ncbi.nlm.nih.gov/pubmed/8983939</v>
      </c>
      <c r="D799" s="255" t="str">
        <f>IF(AND(A799&lt;&gt;"",ISNUMBER(A799)),VLOOKUP(A799,Studies!A:BR,4,FALSE),"")</f>
        <v>Rimactan</v>
      </c>
      <c r="E799" s="255" t="str">
        <f>IF(AND(A799&lt;&gt;"",ISNUMBER(A799)),VLOOKUP(A799,Studies!A:BR,5,FALSE),"")</f>
        <v>Rifampicin</v>
      </c>
      <c r="F799" s="256"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54" t="str">
        <f>IF(AND(A800&lt;&gt;"",ISNUMBER(A800)),VLOOKUP(A800,Studies!A:BR,2,FALSE),"")</f>
        <v>Chouchane 1995</v>
      </c>
      <c r="C800" s="255" t="str">
        <f>IF(AND(A800&lt;&gt;"",ISNUMBER(A800)),VLOOKUP(A800,Studies!A:BR,3,FALSE),"")</f>
        <v>https://www.ncbi.nlm.nih.gov/pubmed/8983939</v>
      </c>
      <c r="D800" s="255" t="str">
        <f>IF(AND(A800&lt;&gt;"",ISNUMBER(A800)),VLOOKUP(A800,Studies!A:BR,4,FALSE),"")</f>
        <v>Rimactan</v>
      </c>
      <c r="E800" s="255" t="str">
        <f>IF(AND(A800&lt;&gt;"",ISNUMBER(A800)),VLOOKUP(A800,Studies!A:BR,5,FALSE),"")</f>
        <v>Rifampicin</v>
      </c>
      <c r="F800" s="256"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54" t="str">
        <f>IF(AND(A801&lt;&gt;"",ISNUMBER(A801)),VLOOKUP(A801,Studies!A:BR,2,FALSE),"")</f>
        <v>Chouchane 1995</v>
      </c>
      <c r="C801" s="255" t="str">
        <f>IF(AND(A801&lt;&gt;"",ISNUMBER(A801)),VLOOKUP(A801,Studies!A:BR,3,FALSE),"")</f>
        <v>https://www.ncbi.nlm.nih.gov/pubmed/8983939</v>
      </c>
      <c r="D801" s="255" t="str">
        <f>IF(AND(A801&lt;&gt;"",ISNUMBER(A801)),VLOOKUP(A801,Studies!A:BR,4,FALSE),"")</f>
        <v>Rimactan</v>
      </c>
      <c r="E801" s="255" t="str">
        <f>IF(AND(A801&lt;&gt;"",ISNUMBER(A801)),VLOOKUP(A801,Studies!A:BR,5,FALSE),"")</f>
        <v>Rifampicin</v>
      </c>
      <c r="F801" s="256"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54" t="str">
        <f>IF(AND(A802&lt;&gt;"",ISNUMBER(A802)),VLOOKUP(A802,Studies!A:BR,2,FALSE),"")</f>
        <v>Chouchane 1995</v>
      </c>
      <c r="C802" s="255" t="str">
        <f>IF(AND(A802&lt;&gt;"",ISNUMBER(A802)),VLOOKUP(A802,Studies!A:BR,3,FALSE),"")</f>
        <v>https://www.ncbi.nlm.nih.gov/pubmed/8983939</v>
      </c>
      <c r="D802" s="255" t="str">
        <f>IF(AND(A802&lt;&gt;"",ISNUMBER(A802)),VLOOKUP(A802,Studies!A:BR,4,FALSE),"")</f>
        <v>Rimactan</v>
      </c>
      <c r="E802" s="255" t="str">
        <f>IF(AND(A802&lt;&gt;"",ISNUMBER(A802)),VLOOKUP(A802,Studies!A:BR,5,FALSE),"")</f>
        <v>Rifampicin</v>
      </c>
      <c r="F802" s="256"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54" t="str">
        <f>IF(AND(A803&lt;&gt;"",ISNUMBER(A803)),VLOOKUP(A803,Studies!A:BR,2,FALSE),"")</f>
        <v>Chouchane 1995</v>
      </c>
      <c r="C803" s="255" t="str">
        <f>IF(AND(A803&lt;&gt;"",ISNUMBER(A803)),VLOOKUP(A803,Studies!A:BR,3,FALSE),"")</f>
        <v>https://www.ncbi.nlm.nih.gov/pubmed/8983939</v>
      </c>
      <c r="D803" s="255" t="str">
        <f>IF(AND(A803&lt;&gt;"",ISNUMBER(A803)),VLOOKUP(A803,Studies!A:BR,4,FALSE),"")</f>
        <v>Rimactan</v>
      </c>
      <c r="E803" s="255" t="str">
        <f>IF(AND(A803&lt;&gt;"",ISNUMBER(A803)),VLOOKUP(A803,Studies!A:BR,5,FALSE),"")</f>
        <v>Rifampicin</v>
      </c>
      <c r="F803" s="256"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54" t="str">
        <f>IF(AND(A804&lt;&gt;"",ISNUMBER(A804)),VLOOKUP(A804,Studies!A:BR,2,FALSE),"")</f>
        <v>Chouchane 1995</v>
      </c>
      <c r="C804" s="255" t="str">
        <f>IF(AND(A804&lt;&gt;"",ISNUMBER(A804)),VLOOKUP(A804,Studies!A:BR,3,FALSE),"")</f>
        <v>https://www.ncbi.nlm.nih.gov/pubmed/8983939</v>
      </c>
      <c r="D804" s="255" t="str">
        <f>IF(AND(A804&lt;&gt;"",ISNUMBER(A804)),VLOOKUP(A804,Studies!A:BR,4,FALSE),"")</f>
        <v>Rimactan</v>
      </c>
      <c r="E804" s="255" t="str">
        <f>IF(AND(A804&lt;&gt;"",ISNUMBER(A804)),VLOOKUP(A804,Studies!A:BR,5,FALSE),"")</f>
        <v>Rifampicin</v>
      </c>
      <c r="F804" s="256"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54" t="str">
        <f>IF(AND(A805&lt;&gt;"",ISNUMBER(A805)),VLOOKUP(A805,Studies!A:BR,2,FALSE),"")</f>
        <v>Chouchane 1995</v>
      </c>
      <c r="C805" s="255" t="str">
        <f>IF(AND(A805&lt;&gt;"",ISNUMBER(A805)),VLOOKUP(A805,Studies!A:BR,3,FALSE),"")</f>
        <v>https://www.ncbi.nlm.nih.gov/pubmed/8983939</v>
      </c>
      <c r="D805" s="255" t="str">
        <f>IF(AND(A805&lt;&gt;"",ISNUMBER(A805)),VLOOKUP(A805,Studies!A:BR,4,FALSE),"")</f>
        <v>Rimactan</v>
      </c>
      <c r="E805" s="255" t="str">
        <f>IF(AND(A805&lt;&gt;"",ISNUMBER(A805)),VLOOKUP(A805,Studies!A:BR,5,FALSE),"")</f>
        <v>Rifampicin</v>
      </c>
      <c r="F805" s="256"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54" t="str">
        <f>IF(AND(A806&lt;&gt;"",ISNUMBER(A806)),VLOOKUP(A806,Studies!A:BR,2,FALSE),"")</f>
        <v>Chouchane 1995</v>
      </c>
      <c r="C806" s="255" t="str">
        <f>IF(AND(A806&lt;&gt;"",ISNUMBER(A806)),VLOOKUP(A806,Studies!A:BR,3,FALSE),"")</f>
        <v>https://www.ncbi.nlm.nih.gov/pubmed/8983939</v>
      </c>
      <c r="D806" s="255" t="str">
        <f>IF(AND(A806&lt;&gt;"",ISNUMBER(A806)),VLOOKUP(A806,Studies!A:BR,4,FALSE),"")</f>
        <v>Rimactan</v>
      </c>
      <c r="E806" s="255" t="str">
        <f>IF(AND(A806&lt;&gt;"",ISNUMBER(A806)),VLOOKUP(A806,Studies!A:BR,5,FALSE),"")</f>
        <v>Rifampicin</v>
      </c>
      <c r="F806" s="256"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54" t="str">
        <f>IF(AND(A807&lt;&gt;"",ISNUMBER(A807)),VLOOKUP(A807,Studies!A:BR,2,FALSE),"")</f>
        <v>Chouchane 1995</v>
      </c>
      <c r="C807" s="255" t="str">
        <f>IF(AND(A807&lt;&gt;"",ISNUMBER(A807)),VLOOKUP(A807,Studies!A:BR,3,FALSE),"")</f>
        <v>https://www.ncbi.nlm.nih.gov/pubmed/8983939</v>
      </c>
      <c r="D807" s="255" t="str">
        <f>IF(AND(A807&lt;&gt;"",ISNUMBER(A807)),VLOOKUP(A807,Studies!A:BR,4,FALSE),"")</f>
        <v>Rimactan</v>
      </c>
      <c r="E807" s="255" t="str">
        <f>IF(AND(A807&lt;&gt;"",ISNUMBER(A807)),VLOOKUP(A807,Studies!A:BR,5,FALSE),"")</f>
        <v>Rifampicin</v>
      </c>
      <c r="F807" s="256"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54" t="str">
        <f>IF(AND(A808&lt;&gt;"",ISNUMBER(A808)),VLOOKUP(A808,Studies!A:BR,2,FALSE),"")</f>
        <v>Chouchane 1995</v>
      </c>
      <c r="C808" s="255" t="str">
        <f>IF(AND(A808&lt;&gt;"",ISNUMBER(A808)),VLOOKUP(A808,Studies!A:BR,3,FALSE),"")</f>
        <v>https://www.ncbi.nlm.nih.gov/pubmed/8983939</v>
      </c>
      <c r="D808" s="255" t="str">
        <f>IF(AND(A808&lt;&gt;"",ISNUMBER(A808)),VLOOKUP(A808,Studies!A:BR,4,FALSE),"")</f>
        <v>Rimactan</v>
      </c>
      <c r="E808" s="255" t="str">
        <f>IF(AND(A808&lt;&gt;"",ISNUMBER(A808)),VLOOKUP(A808,Studies!A:BR,5,FALSE),"")</f>
        <v>Rifampicin</v>
      </c>
      <c r="F808" s="256"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54" t="str">
        <f>IF(AND(A809&lt;&gt;"",ISNUMBER(A809)),VLOOKUP(A809,Studies!A:BR,2,FALSE),"")</f>
        <v>Chouchane 1995</v>
      </c>
      <c r="C809" s="255" t="str">
        <f>IF(AND(A809&lt;&gt;"",ISNUMBER(A809)),VLOOKUP(A809,Studies!A:BR,3,FALSE),"")</f>
        <v>https://www.ncbi.nlm.nih.gov/pubmed/8983939</v>
      </c>
      <c r="D809" s="255" t="str">
        <f>IF(AND(A809&lt;&gt;"",ISNUMBER(A809)),VLOOKUP(A809,Studies!A:BR,4,FALSE),"")</f>
        <v>Rimactan</v>
      </c>
      <c r="E809" s="255" t="str">
        <f>IF(AND(A809&lt;&gt;"",ISNUMBER(A809)),VLOOKUP(A809,Studies!A:BR,5,FALSE),"")</f>
        <v>Rifampicin</v>
      </c>
      <c r="F809" s="256"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54" t="str">
        <f>IF(AND(A810&lt;&gt;"",ISNUMBER(A810)),VLOOKUP(A810,Studies!A:BR,2,FALSE),"")</f>
        <v>Chouchane 1995</v>
      </c>
      <c r="C810" s="255" t="str">
        <f>IF(AND(A810&lt;&gt;"",ISNUMBER(A810)),VLOOKUP(A810,Studies!A:BR,3,FALSE),"")</f>
        <v>https://www.ncbi.nlm.nih.gov/pubmed/8983939</v>
      </c>
      <c r="D810" s="255" t="str">
        <f>IF(AND(A810&lt;&gt;"",ISNUMBER(A810)),VLOOKUP(A810,Studies!A:BR,4,FALSE),"")</f>
        <v>Rifampicin Generic</v>
      </c>
      <c r="E810" s="255" t="str">
        <f>IF(AND(A810&lt;&gt;"",ISNUMBER(A810)),VLOOKUP(A810,Studies!A:BR,5,FALSE),"")</f>
        <v>Rifampicin</v>
      </c>
      <c r="F810" s="256"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54" t="str">
        <f>IF(AND(A811&lt;&gt;"",ISNUMBER(A811)),VLOOKUP(A811,Studies!A:BR,2,FALSE),"")</f>
        <v>Chouchane 1995</v>
      </c>
      <c r="C811" s="255" t="str">
        <f>IF(AND(A811&lt;&gt;"",ISNUMBER(A811)),VLOOKUP(A811,Studies!A:BR,3,FALSE),"")</f>
        <v>https://www.ncbi.nlm.nih.gov/pubmed/8983939</v>
      </c>
      <c r="D811" s="255" t="str">
        <f>IF(AND(A811&lt;&gt;"",ISNUMBER(A811)),VLOOKUP(A811,Studies!A:BR,4,FALSE),"")</f>
        <v>Rifampicin Generic</v>
      </c>
      <c r="E811" s="255" t="str">
        <f>IF(AND(A811&lt;&gt;"",ISNUMBER(A811)),VLOOKUP(A811,Studies!A:BR,5,FALSE),"")</f>
        <v>Rifampicin</v>
      </c>
      <c r="F811" s="256"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54" t="str">
        <f>IF(AND(A812&lt;&gt;"",ISNUMBER(A812)),VLOOKUP(A812,Studies!A:BR,2,FALSE),"")</f>
        <v>Chouchane 1995</v>
      </c>
      <c r="C812" s="255" t="str">
        <f>IF(AND(A812&lt;&gt;"",ISNUMBER(A812)),VLOOKUP(A812,Studies!A:BR,3,FALSE),"")</f>
        <v>https://www.ncbi.nlm.nih.gov/pubmed/8983939</v>
      </c>
      <c r="D812" s="255" t="str">
        <f>IF(AND(A812&lt;&gt;"",ISNUMBER(A812)),VLOOKUP(A812,Studies!A:BR,4,FALSE),"")</f>
        <v>Rifampicin Generic</v>
      </c>
      <c r="E812" s="255" t="str">
        <f>IF(AND(A812&lt;&gt;"",ISNUMBER(A812)),VLOOKUP(A812,Studies!A:BR,5,FALSE),"")</f>
        <v>Rifampicin</v>
      </c>
      <c r="F812" s="256"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54" t="str">
        <f>IF(AND(A813&lt;&gt;"",ISNUMBER(A813)),VLOOKUP(A813,Studies!A:BR,2,FALSE),"")</f>
        <v>Chouchane 1995</v>
      </c>
      <c r="C813" s="255" t="str">
        <f>IF(AND(A813&lt;&gt;"",ISNUMBER(A813)),VLOOKUP(A813,Studies!A:BR,3,FALSE),"")</f>
        <v>https://www.ncbi.nlm.nih.gov/pubmed/8983939</v>
      </c>
      <c r="D813" s="255" t="str">
        <f>IF(AND(A813&lt;&gt;"",ISNUMBER(A813)),VLOOKUP(A813,Studies!A:BR,4,FALSE),"")</f>
        <v>Rifampicin Generic</v>
      </c>
      <c r="E813" s="255" t="str">
        <f>IF(AND(A813&lt;&gt;"",ISNUMBER(A813)),VLOOKUP(A813,Studies!A:BR,5,FALSE),"")</f>
        <v>Rifampicin</v>
      </c>
      <c r="F813" s="256"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54" t="str">
        <f>IF(AND(A814&lt;&gt;"",ISNUMBER(A814)),VLOOKUP(A814,Studies!A:BR,2,FALSE),"")</f>
        <v>Chouchane 1995</v>
      </c>
      <c r="C814" s="255" t="str">
        <f>IF(AND(A814&lt;&gt;"",ISNUMBER(A814)),VLOOKUP(A814,Studies!A:BR,3,FALSE),"")</f>
        <v>https://www.ncbi.nlm.nih.gov/pubmed/8983939</v>
      </c>
      <c r="D814" s="255" t="str">
        <f>IF(AND(A814&lt;&gt;"",ISNUMBER(A814)),VLOOKUP(A814,Studies!A:BR,4,FALSE),"")</f>
        <v>Rifampicin Generic</v>
      </c>
      <c r="E814" s="255" t="str">
        <f>IF(AND(A814&lt;&gt;"",ISNUMBER(A814)),VLOOKUP(A814,Studies!A:BR,5,FALSE),"")</f>
        <v>Rifampicin</v>
      </c>
      <c r="F814" s="256"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54" t="str">
        <f>IF(AND(A815&lt;&gt;"",ISNUMBER(A815)),VLOOKUP(A815,Studies!A:BR,2,FALSE),"")</f>
        <v>Chouchane 1995</v>
      </c>
      <c r="C815" s="255" t="str">
        <f>IF(AND(A815&lt;&gt;"",ISNUMBER(A815)),VLOOKUP(A815,Studies!A:BR,3,FALSE),"")</f>
        <v>https://www.ncbi.nlm.nih.gov/pubmed/8983939</v>
      </c>
      <c r="D815" s="255" t="str">
        <f>IF(AND(A815&lt;&gt;"",ISNUMBER(A815)),VLOOKUP(A815,Studies!A:BR,4,FALSE),"")</f>
        <v>Rifampicin Generic</v>
      </c>
      <c r="E815" s="255" t="str">
        <f>IF(AND(A815&lt;&gt;"",ISNUMBER(A815)),VLOOKUP(A815,Studies!A:BR,5,FALSE),"")</f>
        <v>Rifampicin</v>
      </c>
      <c r="F815" s="256"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54" t="str">
        <f>IF(AND(A816&lt;&gt;"",ISNUMBER(A816)),VLOOKUP(A816,Studies!A:BR,2,FALSE),"")</f>
        <v>Chouchane 1995</v>
      </c>
      <c r="C816" s="255" t="str">
        <f>IF(AND(A816&lt;&gt;"",ISNUMBER(A816)),VLOOKUP(A816,Studies!A:BR,3,FALSE),"")</f>
        <v>https://www.ncbi.nlm.nih.gov/pubmed/8983939</v>
      </c>
      <c r="D816" s="255" t="str">
        <f>IF(AND(A816&lt;&gt;"",ISNUMBER(A816)),VLOOKUP(A816,Studies!A:BR,4,FALSE),"")</f>
        <v>Rifampicin Generic</v>
      </c>
      <c r="E816" s="255" t="str">
        <f>IF(AND(A816&lt;&gt;"",ISNUMBER(A816)),VLOOKUP(A816,Studies!A:BR,5,FALSE),"")</f>
        <v>Rifampicin</v>
      </c>
      <c r="F816" s="256"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54" t="str">
        <f>IF(AND(A817&lt;&gt;"",ISNUMBER(A817)),VLOOKUP(A817,Studies!A:BR,2,FALSE),"")</f>
        <v>Chouchane 1995</v>
      </c>
      <c r="C817" s="255" t="str">
        <f>IF(AND(A817&lt;&gt;"",ISNUMBER(A817)),VLOOKUP(A817,Studies!A:BR,3,FALSE),"")</f>
        <v>https://www.ncbi.nlm.nih.gov/pubmed/8983939</v>
      </c>
      <c r="D817" s="255" t="str">
        <f>IF(AND(A817&lt;&gt;"",ISNUMBER(A817)),VLOOKUP(A817,Studies!A:BR,4,FALSE),"")</f>
        <v>Rifampicin Generic</v>
      </c>
      <c r="E817" s="255" t="str">
        <f>IF(AND(A817&lt;&gt;"",ISNUMBER(A817)),VLOOKUP(A817,Studies!A:BR,5,FALSE),"")</f>
        <v>Rifampicin</v>
      </c>
      <c r="F817" s="256"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54" t="str">
        <f>IF(AND(A818&lt;&gt;"",ISNUMBER(A818)),VLOOKUP(A818,Studies!A:BR,2,FALSE),"")</f>
        <v>Chouchane 1995</v>
      </c>
      <c r="C818" s="255" t="str">
        <f>IF(AND(A818&lt;&gt;"",ISNUMBER(A818)),VLOOKUP(A818,Studies!A:BR,3,FALSE),"")</f>
        <v>https://www.ncbi.nlm.nih.gov/pubmed/8983939</v>
      </c>
      <c r="D818" s="255" t="str">
        <f>IF(AND(A818&lt;&gt;"",ISNUMBER(A818)),VLOOKUP(A818,Studies!A:BR,4,FALSE),"")</f>
        <v>Rifampicin Generic</v>
      </c>
      <c r="E818" s="255" t="str">
        <f>IF(AND(A818&lt;&gt;"",ISNUMBER(A818)),VLOOKUP(A818,Studies!A:BR,5,FALSE),"")</f>
        <v>Rifampicin</v>
      </c>
      <c r="F818" s="256"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54" t="str">
        <f>IF(AND(A819&lt;&gt;"",ISNUMBER(A819)),VLOOKUP(A819,Studies!A:BR,2,FALSE),"")</f>
        <v>Chouchane 1995</v>
      </c>
      <c r="C819" s="255" t="str">
        <f>IF(AND(A819&lt;&gt;"",ISNUMBER(A819)),VLOOKUP(A819,Studies!A:BR,3,FALSE),"")</f>
        <v>https://www.ncbi.nlm.nih.gov/pubmed/8983939</v>
      </c>
      <c r="D819" s="255" t="str">
        <f>IF(AND(A819&lt;&gt;"",ISNUMBER(A819)),VLOOKUP(A819,Studies!A:BR,4,FALSE),"")</f>
        <v>Rifampicin Generic</v>
      </c>
      <c r="E819" s="255" t="str">
        <f>IF(AND(A819&lt;&gt;"",ISNUMBER(A819)),VLOOKUP(A819,Studies!A:BR,5,FALSE),"")</f>
        <v>Rifampicin</v>
      </c>
      <c r="F819" s="256"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54" t="str">
        <f>IF(AND(A820&lt;&gt;"",ISNUMBER(A820)),VLOOKUP(A820,Studies!A:BR,2,FALSE),"")</f>
        <v>Chouchane 1995</v>
      </c>
      <c r="C820" s="255" t="str">
        <f>IF(AND(A820&lt;&gt;"",ISNUMBER(A820)),VLOOKUP(A820,Studies!A:BR,3,FALSE),"")</f>
        <v>https://www.ncbi.nlm.nih.gov/pubmed/8983939</v>
      </c>
      <c r="D820" s="255" t="str">
        <f>IF(AND(A820&lt;&gt;"",ISNUMBER(A820)),VLOOKUP(A820,Studies!A:BR,4,FALSE),"")</f>
        <v>Rifampicin Generic</v>
      </c>
      <c r="E820" s="255" t="str">
        <f>IF(AND(A820&lt;&gt;"",ISNUMBER(A820)),VLOOKUP(A820,Studies!A:BR,5,FALSE),"")</f>
        <v>Rifampicin</v>
      </c>
      <c r="F820" s="256"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54" t="str">
        <f>IF(AND(A821&lt;&gt;"",ISNUMBER(A821)),VLOOKUP(A821,Studies!A:BR,2,FALSE),"")</f>
        <v>Chouchane 1995</v>
      </c>
      <c r="C821" s="255" t="str">
        <f>IF(AND(A821&lt;&gt;"",ISNUMBER(A821)),VLOOKUP(A821,Studies!A:BR,3,FALSE),"")</f>
        <v>https://www.ncbi.nlm.nih.gov/pubmed/8983939</v>
      </c>
      <c r="D821" s="255" t="str">
        <f>IF(AND(A821&lt;&gt;"",ISNUMBER(A821)),VLOOKUP(A821,Studies!A:BR,4,FALSE),"")</f>
        <v>Rifampicin Generic</v>
      </c>
      <c r="E821" s="255" t="str">
        <f>IF(AND(A821&lt;&gt;"",ISNUMBER(A821)),VLOOKUP(A821,Studies!A:BR,5,FALSE),"")</f>
        <v>Rifampicin</v>
      </c>
      <c r="F821" s="256"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54" t="str">
        <f>IF(AND(A822&lt;&gt;"",ISNUMBER(A822)),VLOOKUP(A822,Studies!A:BR,2,FALSE),"")</f>
        <v>Chung 2006</v>
      </c>
      <c r="C822" s="255" t="str">
        <f>IF(AND(A822&lt;&gt;"",ISNUMBER(A822)),VLOOKUP(A822,Studies!A:BR,3,FALSE),"")</f>
        <v>https://www.ncbi.nlm.nih.gov/pubmed/16580903</v>
      </c>
      <c r="D822" s="255" t="str">
        <f>IF(AND(A822&lt;&gt;"",ISNUMBER(A822)),VLOOKUP(A822,Studies!A:BR,4,FALSE),"")</f>
        <v>Control (Perpetrator Placebo)</v>
      </c>
      <c r="E822" s="255" t="str">
        <f>IF(AND(A822&lt;&gt;"",ISNUMBER(A822)),VLOOKUP(A822,Studies!A:BR,5,FALSE),"")</f>
        <v>Midazolam</v>
      </c>
      <c r="F822" s="256"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54" t="str">
        <f>IF(AND(A823&lt;&gt;"",ISNUMBER(A823)),VLOOKUP(A823,Studies!A:BR,2,FALSE),"")</f>
        <v>Chung 2006</v>
      </c>
      <c r="C823" s="255" t="str">
        <f>IF(AND(A823&lt;&gt;"",ISNUMBER(A823)),VLOOKUP(A823,Studies!A:BR,3,FALSE),"")</f>
        <v>https://www.ncbi.nlm.nih.gov/pubmed/16580903</v>
      </c>
      <c r="D823" s="255" t="str">
        <f>IF(AND(A823&lt;&gt;"",ISNUMBER(A823)),VLOOKUP(A823,Studies!A:BR,4,FALSE),"")</f>
        <v>Control (Perpetrator Placebo)</v>
      </c>
      <c r="E823" s="255" t="str">
        <f>IF(AND(A823&lt;&gt;"",ISNUMBER(A823)),VLOOKUP(A823,Studies!A:BR,5,FALSE),"")</f>
        <v>Midazolam</v>
      </c>
      <c r="F823" s="256"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54" t="str">
        <f>IF(AND(A824&lt;&gt;"",ISNUMBER(A824)),VLOOKUP(A824,Studies!A:BR,2,FALSE),"")</f>
        <v>Chung 2006</v>
      </c>
      <c r="C824" s="255" t="str">
        <f>IF(AND(A824&lt;&gt;"",ISNUMBER(A824)),VLOOKUP(A824,Studies!A:BR,3,FALSE),"")</f>
        <v>https://www.ncbi.nlm.nih.gov/pubmed/16580903</v>
      </c>
      <c r="D824" s="255" t="str">
        <f>IF(AND(A824&lt;&gt;"",ISNUMBER(A824)),VLOOKUP(A824,Studies!A:BR,4,FALSE),"")</f>
        <v>Control (Perpetrator Placebo)</v>
      </c>
      <c r="E824" s="255" t="str">
        <f>IF(AND(A824&lt;&gt;"",ISNUMBER(A824)),VLOOKUP(A824,Studies!A:BR,5,FALSE),"")</f>
        <v>Midazolam</v>
      </c>
      <c r="F824" s="256"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54" t="str">
        <f>IF(AND(A825&lt;&gt;"",ISNUMBER(A825)),VLOOKUP(A825,Studies!A:BR,2,FALSE),"")</f>
        <v>Chung 2006</v>
      </c>
      <c r="C825" s="255" t="str">
        <f>IF(AND(A825&lt;&gt;"",ISNUMBER(A825)),VLOOKUP(A825,Studies!A:BR,3,FALSE),"")</f>
        <v>https://www.ncbi.nlm.nih.gov/pubmed/16580903</v>
      </c>
      <c r="D825" s="255" t="str">
        <f>IF(AND(A825&lt;&gt;"",ISNUMBER(A825)),VLOOKUP(A825,Studies!A:BR,4,FALSE),"")</f>
        <v>Control (Perpetrator Placebo)</v>
      </c>
      <c r="E825" s="255" t="str">
        <f>IF(AND(A825&lt;&gt;"",ISNUMBER(A825)),VLOOKUP(A825,Studies!A:BR,5,FALSE),"")</f>
        <v>Midazolam</v>
      </c>
      <c r="F825" s="256"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54" t="str">
        <f>IF(AND(A826&lt;&gt;"",ISNUMBER(A826)),VLOOKUP(A826,Studies!A:BR,2,FALSE),"")</f>
        <v>Chung 2006</v>
      </c>
      <c r="C826" s="255" t="str">
        <f>IF(AND(A826&lt;&gt;"",ISNUMBER(A826)),VLOOKUP(A826,Studies!A:BR,3,FALSE),"")</f>
        <v>https://www.ncbi.nlm.nih.gov/pubmed/16580903</v>
      </c>
      <c r="D826" s="255" t="str">
        <f>IF(AND(A826&lt;&gt;"",ISNUMBER(A826)),VLOOKUP(A826,Studies!A:BR,4,FALSE),"")</f>
        <v>Control (Perpetrator Placebo)</v>
      </c>
      <c r="E826" s="255" t="str">
        <f>IF(AND(A826&lt;&gt;"",ISNUMBER(A826)),VLOOKUP(A826,Studies!A:BR,5,FALSE),"")</f>
        <v>Midazolam</v>
      </c>
      <c r="F826" s="256"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54" t="str">
        <f>IF(AND(A827&lt;&gt;"",ISNUMBER(A827)),VLOOKUP(A827,Studies!A:BR,2,FALSE),"")</f>
        <v>Chung 2006</v>
      </c>
      <c r="C827" s="255" t="str">
        <f>IF(AND(A827&lt;&gt;"",ISNUMBER(A827)),VLOOKUP(A827,Studies!A:BR,3,FALSE),"")</f>
        <v>https://www.ncbi.nlm.nih.gov/pubmed/16580903</v>
      </c>
      <c r="D827" s="255" t="str">
        <f>IF(AND(A827&lt;&gt;"",ISNUMBER(A827)),VLOOKUP(A827,Studies!A:BR,4,FALSE),"")</f>
        <v>Control (Perpetrator Placebo)</v>
      </c>
      <c r="E827" s="255" t="str">
        <f>IF(AND(A827&lt;&gt;"",ISNUMBER(A827)),VLOOKUP(A827,Studies!A:BR,5,FALSE),"")</f>
        <v>Midazolam</v>
      </c>
      <c r="F827" s="256"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54" t="str">
        <f>IF(AND(A828&lt;&gt;"",ISNUMBER(A828)),VLOOKUP(A828,Studies!A:BR,2,FALSE),"")</f>
        <v>Chung 2006</v>
      </c>
      <c r="C828" s="255" t="str">
        <f>IF(AND(A828&lt;&gt;"",ISNUMBER(A828)),VLOOKUP(A828,Studies!A:BR,3,FALSE),"")</f>
        <v>https://www.ncbi.nlm.nih.gov/pubmed/16580903</v>
      </c>
      <c r="D828" s="255" t="str">
        <f>IF(AND(A828&lt;&gt;"",ISNUMBER(A828)),VLOOKUP(A828,Studies!A:BR,4,FALSE),"")</f>
        <v>Control (Perpetrator Placebo)</v>
      </c>
      <c r="E828" s="255" t="str">
        <f>IF(AND(A828&lt;&gt;"",ISNUMBER(A828)),VLOOKUP(A828,Studies!A:BR,5,FALSE),"")</f>
        <v>Midazolam</v>
      </c>
      <c r="F828" s="256"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54" t="str">
        <f>IF(AND(A829&lt;&gt;"",ISNUMBER(A829)),VLOOKUP(A829,Studies!A:BR,2,FALSE),"")</f>
        <v>Chung 2006</v>
      </c>
      <c r="C829" s="255" t="str">
        <f>IF(AND(A829&lt;&gt;"",ISNUMBER(A829)),VLOOKUP(A829,Studies!A:BR,3,FALSE),"")</f>
        <v>https://www.ncbi.nlm.nih.gov/pubmed/16580903</v>
      </c>
      <c r="D829" s="255" t="str">
        <f>IF(AND(A829&lt;&gt;"",ISNUMBER(A829)),VLOOKUP(A829,Studies!A:BR,4,FALSE),"")</f>
        <v>with Perpetrator (Rifampicin)</v>
      </c>
      <c r="E829" s="255" t="str">
        <f>IF(AND(A829&lt;&gt;"",ISNUMBER(A829)),VLOOKUP(A829,Studies!A:BR,5,FALSE),"")</f>
        <v>Midazolam</v>
      </c>
      <c r="F829" s="256"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54" t="str">
        <f>IF(AND(A830&lt;&gt;"",ISNUMBER(A830)),VLOOKUP(A830,Studies!A:BR,2,FALSE),"")</f>
        <v>Chung 2006</v>
      </c>
      <c r="C830" s="255" t="str">
        <f>IF(AND(A830&lt;&gt;"",ISNUMBER(A830)),VLOOKUP(A830,Studies!A:BR,3,FALSE),"")</f>
        <v>https://www.ncbi.nlm.nih.gov/pubmed/16580903</v>
      </c>
      <c r="D830" s="255" t="str">
        <f>IF(AND(A830&lt;&gt;"",ISNUMBER(A830)),VLOOKUP(A830,Studies!A:BR,4,FALSE),"")</f>
        <v>with Perpetrator (Rifampicin)</v>
      </c>
      <c r="E830" s="255" t="str">
        <f>IF(AND(A830&lt;&gt;"",ISNUMBER(A830)),VLOOKUP(A830,Studies!A:BR,5,FALSE),"")</f>
        <v>Midazolam</v>
      </c>
      <c r="F830" s="256"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54" t="str">
        <f>IF(AND(A831&lt;&gt;"",ISNUMBER(A831)),VLOOKUP(A831,Studies!A:BR,2,FALSE),"")</f>
        <v>Chung 2006</v>
      </c>
      <c r="C831" s="255" t="str">
        <f>IF(AND(A831&lt;&gt;"",ISNUMBER(A831)),VLOOKUP(A831,Studies!A:BR,3,FALSE),"")</f>
        <v>https://www.ncbi.nlm.nih.gov/pubmed/16580903</v>
      </c>
      <c r="D831" s="255" t="str">
        <f>IF(AND(A831&lt;&gt;"",ISNUMBER(A831)),VLOOKUP(A831,Studies!A:BR,4,FALSE),"")</f>
        <v>with Perpetrator (Rifampicin)</v>
      </c>
      <c r="E831" s="255" t="str">
        <f>IF(AND(A831&lt;&gt;"",ISNUMBER(A831)),VLOOKUP(A831,Studies!A:BR,5,FALSE),"")</f>
        <v>Midazolam</v>
      </c>
      <c r="F831" s="256"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54" t="str">
        <f>IF(AND(A832&lt;&gt;"",ISNUMBER(A832)),VLOOKUP(A832,Studies!A:BR,2,FALSE),"")</f>
        <v>Chung 2006</v>
      </c>
      <c r="C832" s="255" t="str">
        <f>IF(AND(A832&lt;&gt;"",ISNUMBER(A832)),VLOOKUP(A832,Studies!A:BR,3,FALSE),"")</f>
        <v>https://www.ncbi.nlm.nih.gov/pubmed/16580903</v>
      </c>
      <c r="D832" s="255" t="str">
        <f>IF(AND(A832&lt;&gt;"",ISNUMBER(A832)),VLOOKUP(A832,Studies!A:BR,4,FALSE),"")</f>
        <v>with Perpetrator (Rifampicin)</v>
      </c>
      <c r="E832" s="255" t="str">
        <f>IF(AND(A832&lt;&gt;"",ISNUMBER(A832)),VLOOKUP(A832,Studies!A:BR,5,FALSE),"")</f>
        <v>Midazolam</v>
      </c>
      <c r="F832" s="256"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54" t="str">
        <f>IF(AND(A833&lt;&gt;"",ISNUMBER(A833)),VLOOKUP(A833,Studies!A:BR,2,FALSE),"")</f>
        <v>Chung 2006</v>
      </c>
      <c r="C833" s="255" t="str">
        <f>IF(AND(A833&lt;&gt;"",ISNUMBER(A833)),VLOOKUP(A833,Studies!A:BR,3,FALSE),"")</f>
        <v>https://www.ncbi.nlm.nih.gov/pubmed/16580903</v>
      </c>
      <c r="D833" s="255" t="str">
        <f>IF(AND(A833&lt;&gt;"",ISNUMBER(A833)),VLOOKUP(A833,Studies!A:BR,4,FALSE),"")</f>
        <v>with Perpetrator (Rifampicin)</v>
      </c>
      <c r="E833" s="255" t="str">
        <f>IF(AND(A833&lt;&gt;"",ISNUMBER(A833)),VLOOKUP(A833,Studies!A:BR,5,FALSE),"")</f>
        <v>Midazolam</v>
      </c>
      <c r="F833" s="256"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54" t="str">
        <f>IF(AND(A834&lt;&gt;"",ISNUMBER(A834)),VLOOKUP(A834,Studies!A:BR,2,FALSE),"")</f>
        <v>Chung 2006</v>
      </c>
      <c r="C834" s="255" t="str">
        <f>IF(AND(A834&lt;&gt;"",ISNUMBER(A834)),VLOOKUP(A834,Studies!A:BR,3,FALSE),"")</f>
        <v>https://www.ncbi.nlm.nih.gov/pubmed/16580903</v>
      </c>
      <c r="D834" s="255" t="str">
        <f>IF(AND(A834&lt;&gt;"",ISNUMBER(A834)),VLOOKUP(A834,Studies!A:BR,4,FALSE),"")</f>
        <v>with Perpetrator (Ketoconazole)</v>
      </c>
      <c r="E834" s="255" t="str">
        <f>IF(AND(A834&lt;&gt;"",ISNUMBER(A834)),VLOOKUP(A834,Studies!A:BR,5,FALSE),"")</f>
        <v>Midazolam</v>
      </c>
      <c r="F834" s="256"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54" t="str">
        <f>IF(AND(A835&lt;&gt;"",ISNUMBER(A835)),VLOOKUP(A835,Studies!A:BR,2,FALSE),"")</f>
        <v>Chung 2006</v>
      </c>
      <c r="C835" s="255" t="str">
        <f>IF(AND(A835&lt;&gt;"",ISNUMBER(A835)),VLOOKUP(A835,Studies!A:BR,3,FALSE),"")</f>
        <v>https://www.ncbi.nlm.nih.gov/pubmed/16580903</v>
      </c>
      <c r="D835" s="255" t="str">
        <f>IF(AND(A835&lt;&gt;"",ISNUMBER(A835)),VLOOKUP(A835,Studies!A:BR,4,FALSE),"")</f>
        <v>with Perpetrator (Ketoconazole)</v>
      </c>
      <c r="E835" s="255" t="str">
        <f>IF(AND(A835&lt;&gt;"",ISNUMBER(A835)),VLOOKUP(A835,Studies!A:BR,5,FALSE),"")</f>
        <v>Midazolam</v>
      </c>
      <c r="F835" s="256"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54" t="str">
        <f>IF(AND(A836&lt;&gt;"",ISNUMBER(A836)),VLOOKUP(A836,Studies!A:BR,2,FALSE),"")</f>
        <v>Chung 2006</v>
      </c>
      <c r="C836" s="255" t="str">
        <f>IF(AND(A836&lt;&gt;"",ISNUMBER(A836)),VLOOKUP(A836,Studies!A:BR,3,FALSE),"")</f>
        <v>https://www.ncbi.nlm.nih.gov/pubmed/16580903</v>
      </c>
      <c r="D836" s="255" t="str">
        <f>IF(AND(A836&lt;&gt;"",ISNUMBER(A836)),VLOOKUP(A836,Studies!A:BR,4,FALSE),"")</f>
        <v>with Perpetrator (Ketoconazole)</v>
      </c>
      <c r="E836" s="255" t="str">
        <f>IF(AND(A836&lt;&gt;"",ISNUMBER(A836)),VLOOKUP(A836,Studies!A:BR,5,FALSE),"")</f>
        <v>Midazolam</v>
      </c>
      <c r="F836" s="256"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54" t="str">
        <f>IF(AND(A837&lt;&gt;"",ISNUMBER(A837)),VLOOKUP(A837,Studies!A:BR,2,FALSE),"")</f>
        <v>Chung 2006</v>
      </c>
      <c r="C837" s="255" t="str">
        <f>IF(AND(A837&lt;&gt;"",ISNUMBER(A837)),VLOOKUP(A837,Studies!A:BR,3,FALSE),"")</f>
        <v>https://www.ncbi.nlm.nih.gov/pubmed/16580903</v>
      </c>
      <c r="D837" s="255" t="str">
        <f>IF(AND(A837&lt;&gt;"",ISNUMBER(A837)),VLOOKUP(A837,Studies!A:BR,4,FALSE),"")</f>
        <v>with Perpetrator (Ketoconazole)</v>
      </c>
      <c r="E837" s="255" t="str">
        <f>IF(AND(A837&lt;&gt;"",ISNUMBER(A837)),VLOOKUP(A837,Studies!A:BR,5,FALSE),"")</f>
        <v>Midazolam</v>
      </c>
      <c r="F837" s="256"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54" t="str">
        <f>IF(AND(A838&lt;&gt;"",ISNUMBER(A838)),VLOOKUP(A838,Studies!A:BR,2,FALSE),"")</f>
        <v>Chung 2006</v>
      </c>
      <c r="C838" s="255" t="str">
        <f>IF(AND(A838&lt;&gt;"",ISNUMBER(A838)),VLOOKUP(A838,Studies!A:BR,3,FALSE),"")</f>
        <v>https://www.ncbi.nlm.nih.gov/pubmed/16580903</v>
      </c>
      <c r="D838" s="255" t="str">
        <f>IF(AND(A838&lt;&gt;"",ISNUMBER(A838)),VLOOKUP(A838,Studies!A:BR,4,FALSE),"")</f>
        <v>with Perpetrator (Ketoconazole)</v>
      </c>
      <c r="E838" s="255" t="str">
        <f>IF(AND(A838&lt;&gt;"",ISNUMBER(A838)),VLOOKUP(A838,Studies!A:BR,5,FALSE),"")</f>
        <v>Midazolam</v>
      </c>
      <c r="F838" s="256"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54" t="str">
        <f>IF(AND(A839&lt;&gt;"",ISNUMBER(A839)),VLOOKUP(A839,Studies!A:BR,2,FALSE),"")</f>
        <v>Chung 2006</v>
      </c>
      <c r="C839" s="255" t="str">
        <f>IF(AND(A839&lt;&gt;"",ISNUMBER(A839)),VLOOKUP(A839,Studies!A:BR,3,FALSE),"")</f>
        <v>https://www.ncbi.nlm.nih.gov/pubmed/16580903</v>
      </c>
      <c r="D839" s="255" t="str">
        <f>IF(AND(A839&lt;&gt;"",ISNUMBER(A839)),VLOOKUP(A839,Studies!A:BR,4,FALSE),"")</f>
        <v>with Perpetrator (Ketoconazole)</v>
      </c>
      <c r="E839" s="255" t="str">
        <f>IF(AND(A839&lt;&gt;"",ISNUMBER(A839)),VLOOKUP(A839,Studies!A:BR,5,FALSE),"")</f>
        <v>Midazolam</v>
      </c>
      <c r="F839" s="256"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54" t="str">
        <f>IF(AND(A840&lt;&gt;"",ISNUMBER(A840)),VLOOKUP(A840,Studies!A:BR,2,FALSE),"")</f>
        <v>Chung 2006</v>
      </c>
      <c r="C840" s="255" t="str">
        <f>IF(AND(A840&lt;&gt;"",ISNUMBER(A840)),VLOOKUP(A840,Studies!A:BR,3,FALSE),"")</f>
        <v>https://www.ncbi.nlm.nih.gov/pubmed/16580903</v>
      </c>
      <c r="D840" s="255" t="str">
        <f>IF(AND(A840&lt;&gt;"",ISNUMBER(A840)),VLOOKUP(A840,Studies!A:BR,4,FALSE),"")</f>
        <v>with Perpetrator (Ketoconazole)</v>
      </c>
      <c r="E840" s="255" t="str">
        <f>IF(AND(A840&lt;&gt;"",ISNUMBER(A840)),VLOOKUP(A840,Studies!A:BR,5,FALSE),"")</f>
        <v>Midazolam</v>
      </c>
      <c r="F840" s="256"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54" t="str">
        <f>IF(AND(A841&lt;&gt;"",ISNUMBER(A841)),VLOOKUP(A841,Studies!A:BR,2,FALSE),"")</f>
        <v>Chung 2006</v>
      </c>
      <c r="C841" s="255" t="str">
        <f>IF(AND(A841&lt;&gt;"",ISNUMBER(A841)),VLOOKUP(A841,Studies!A:BR,3,FALSE),"")</f>
        <v>https://www.ncbi.nlm.nih.gov/pubmed/16580903</v>
      </c>
      <c r="D841" s="255" t="str">
        <f>IF(AND(A841&lt;&gt;"",ISNUMBER(A841)),VLOOKUP(A841,Studies!A:BR,4,FALSE),"")</f>
        <v>with Perpetrator (Ketoconazole)</v>
      </c>
      <c r="E841" s="255" t="str">
        <f>IF(AND(A841&lt;&gt;"",ISNUMBER(A841)),VLOOKUP(A841,Studies!A:BR,5,FALSE),"")</f>
        <v>Midazolam</v>
      </c>
      <c r="F841" s="256"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54" t="str">
        <f>IF(AND(A842&lt;&gt;"",ISNUMBER(A842)),VLOOKUP(A842,Studies!A:BR,2,FALSE),"")</f>
        <v>Chung 2006</v>
      </c>
      <c r="C842" s="255" t="str">
        <f>IF(AND(A842&lt;&gt;"",ISNUMBER(A842)),VLOOKUP(A842,Studies!A:BR,3,FALSE),"")</f>
        <v>https://www.ncbi.nlm.nih.gov/pubmed/16580903</v>
      </c>
      <c r="D842" s="255" t="str">
        <f>IF(AND(A842&lt;&gt;"",ISNUMBER(A842)),VLOOKUP(A842,Studies!A:BR,4,FALSE),"")</f>
        <v>with Perpetrator (Ketoconazole)</v>
      </c>
      <c r="E842" s="255" t="str">
        <f>IF(AND(A842&lt;&gt;"",ISNUMBER(A842)),VLOOKUP(A842,Studies!A:BR,5,FALSE),"")</f>
        <v>Midazolam</v>
      </c>
      <c r="F842" s="256"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54" t="str">
        <f>IF(AND(A843&lt;&gt;"",ISNUMBER(A843)),VLOOKUP(A843,Studies!A:BR,2,FALSE),"")</f>
        <v>Chung 2006</v>
      </c>
      <c r="C843" s="255" t="str">
        <f>IF(AND(A843&lt;&gt;"",ISNUMBER(A843)),VLOOKUP(A843,Studies!A:BR,3,FALSE),"")</f>
        <v>https://www.ncbi.nlm.nih.gov/pubmed/16580903</v>
      </c>
      <c r="D843" s="255" t="str">
        <f>IF(AND(A843&lt;&gt;"",ISNUMBER(A843)),VLOOKUP(A843,Studies!A:BR,4,FALSE),"")</f>
        <v>Control (Perpetrator Placebo)</v>
      </c>
      <c r="E843" s="255" t="str">
        <f>IF(AND(A843&lt;&gt;"",ISNUMBER(A843)),VLOOKUP(A843,Studies!A:BR,5,FALSE),"")</f>
        <v>Simvastatin</v>
      </c>
      <c r="F843" s="256"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54" t="str">
        <f>IF(AND(A844&lt;&gt;"",ISNUMBER(A844)),VLOOKUP(A844,Studies!A:BR,2,FALSE),"")</f>
        <v>Chung 2006</v>
      </c>
      <c r="C844" s="255" t="str">
        <f>IF(AND(A844&lt;&gt;"",ISNUMBER(A844)),VLOOKUP(A844,Studies!A:BR,3,FALSE),"")</f>
        <v>https://www.ncbi.nlm.nih.gov/pubmed/16580903</v>
      </c>
      <c r="D844" s="255" t="str">
        <f>IF(AND(A844&lt;&gt;"",ISNUMBER(A844)),VLOOKUP(A844,Studies!A:BR,4,FALSE),"")</f>
        <v>Control (Perpetrator Placebo)</v>
      </c>
      <c r="E844" s="255" t="str">
        <f>IF(AND(A844&lt;&gt;"",ISNUMBER(A844)),VLOOKUP(A844,Studies!A:BR,5,FALSE),"")</f>
        <v>Simvastatin</v>
      </c>
      <c r="F844" s="256"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54" t="str">
        <f>IF(AND(A845&lt;&gt;"",ISNUMBER(A845)),VLOOKUP(A845,Studies!A:BR,2,FALSE),"")</f>
        <v>Chung 2006</v>
      </c>
      <c r="C845" s="255" t="str">
        <f>IF(AND(A845&lt;&gt;"",ISNUMBER(A845)),VLOOKUP(A845,Studies!A:BR,3,FALSE),"")</f>
        <v>https://www.ncbi.nlm.nih.gov/pubmed/16580903</v>
      </c>
      <c r="D845" s="255" t="str">
        <f>IF(AND(A845&lt;&gt;"",ISNUMBER(A845)),VLOOKUP(A845,Studies!A:BR,4,FALSE),"")</f>
        <v>Control (Perpetrator Placebo)</v>
      </c>
      <c r="E845" s="255" t="str">
        <f>IF(AND(A845&lt;&gt;"",ISNUMBER(A845)),VLOOKUP(A845,Studies!A:BR,5,FALSE),"")</f>
        <v>Simvastatin</v>
      </c>
      <c r="F845" s="256"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54" t="str">
        <f>IF(AND(A846&lt;&gt;"",ISNUMBER(A846)),VLOOKUP(A846,Studies!A:BR,2,FALSE),"")</f>
        <v>Chung 2006</v>
      </c>
      <c r="C846" s="255" t="str">
        <f>IF(AND(A846&lt;&gt;"",ISNUMBER(A846)),VLOOKUP(A846,Studies!A:BR,3,FALSE),"")</f>
        <v>https://www.ncbi.nlm.nih.gov/pubmed/16580903</v>
      </c>
      <c r="D846" s="255" t="str">
        <f>IF(AND(A846&lt;&gt;"",ISNUMBER(A846)),VLOOKUP(A846,Studies!A:BR,4,FALSE),"")</f>
        <v>Control (Perpetrator Placebo)</v>
      </c>
      <c r="E846" s="255" t="str">
        <f>IF(AND(A846&lt;&gt;"",ISNUMBER(A846)),VLOOKUP(A846,Studies!A:BR,5,FALSE),"")</f>
        <v>Simvastatin</v>
      </c>
      <c r="F846" s="256"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54" t="str">
        <f>IF(AND(A847&lt;&gt;"",ISNUMBER(A847)),VLOOKUP(A847,Studies!A:BR,2,FALSE),"")</f>
        <v>Chung 2006</v>
      </c>
      <c r="C847" s="255" t="str">
        <f>IF(AND(A847&lt;&gt;"",ISNUMBER(A847)),VLOOKUP(A847,Studies!A:BR,3,FALSE),"")</f>
        <v>https://www.ncbi.nlm.nih.gov/pubmed/16580903</v>
      </c>
      <c r="D847" s="255" t="str">
        <f>IF(AND(A847&lt;&gt;"",ISNUMBER(A847)),VLOOKUP(A847,Studies!A:BR,4,FALSE),"")</f>
        <v>Control (Perpetrator Placebo)</v>
      </c>
      <c r="E847" s="255" t="str">
        <f>IF(AND(A847&lt;&gt;"",ISNUMBER(A847)),VLOOKUP(A847,Studies!A:BR,5,FALSE),"")</f>
        <v>Simvastatin</v>
      </c>
      <c r="F847" s="256"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54" t="str">
        <f>IF(AND(A848&lt;&gt;"",ISNUMBER(A848)),VLOOKUP(A848,Studies!A:BR,2,FALSE),"")</f>
        <v>Chung 2006</v>
      </c>
      <c r="C848" s="255" t="str">
        <f>IF(AND(A848&lt;&gt;"",ISNUMBER(A848)),VLOOKUP(A848,Studies!A:BR,3,FALSE),"")</f>
        <v>https://www.ncbi.nlm.nih.gov/pubmed/16580903</v>
      </c>
      <c r="D848" s="255" t="str">
        <f>IF(AND(A848&lt;&gt;"",ISNUMBER(A848)),VLOOKUP(A848,Studies!A:BR,4,FALSE),"")</f>
        <v>Control (Perpetrator Placebo)</v>
      </c>
      <c r="E848" s="255" t="str">
        <f>IF(AND(A848&lt;&gt;"",ISNUMBER(A848)),VLOOKUP(A848,Studies!A:BR,5,FALSE),"")</f>
        <v>Simvastatin</v>
      </c>
      <c r="F848" s="256"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54" t="str">
        <f>IF(AND(A849&lt;&gt;"",ISNUMBER(A849)),VLOOKUP(A849,Studies!A:BR,2,FALSE),"")</f>
        <v>Chung 2006</v>
      </c>
      <c r="C849" s="255" t="str">
        <f>IF(AND(A849&lt;&gt;"",ISNUMBER(A849)),VLOOKUP(A849,Studies!A:BR,3,FALSE),"")</f>
        <v>https://www.ncbi.nlm.nih.gov/pubmed/16580903</v>
      </c>
      <c r="D849" s="255" t="str">
        <f>IF(AND(A849&lt;&gt;"",ISNUMBER(A849)),VLOOKUP(A849,Studies!A:BR,4,FALSE),"")</f>
        <v>Control (Perpetrator Placebo)</v>
      </c>
      <c r="E849" s="255" t="str">
        <f>IF(AND(A849&lt;&gt;"",ISNUMBER(A849)),VLOOKUP(A849,Studies!A:BR,5,FALSE),"")</f>
        <v>Simvastatin</v>
      </c>
      <c r="F849" s="256"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54" t="str">
        <f>IF(AND(A850&lt;&gt;"",ISNUMBER(A850)),VLOOKUP(A850,Studies!A:BR,2,FALSE),"")</f>
        <v>Chung 2006</v>
      </c>
      <c r="C850" s="255" t="str">
        <f>IF(AND(A850&lt;&gt;"",ISNUMBER(A850)),VLOOKUP(A850,Studies!A:BR,3,FALSE),"")</f>
        <v>https://www.ncbi.nlm.nih.gov/pubmed/16580903</v>
      </c>
      <c r="D850" s="255" t="str">
        <f>IF(AND(A850&lt;&gt;"",ISNUMBER(A850)),VLOOKUP(A850,Studies!A:BR,4,FALSE),"")</f>
        <v>Control (Perpetrator Placebo)</v>
      </c>
      <c r="E850" s="255" t="str">
        <f>IF(AND(A850&lt;&gt;"",ISNUMBER(A850)),VLOOKUP(A850,Studies!A:BR,5,FALSE),"")</f>
        <v>Simvastatin</v>
      </c>
      <c r="F850" s="256"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54" t="str">
        <f>IF(AND(A851&lt;&gt;"",ISNUMBER(A851)),VLOOKUP(A851,Studies!A:BR,2,FALSE),"")</f>
        <v>Chung 2006</v>
      </c>
      <c r="C851" s="255" t="str">
        <f>IF(AND(A851&lt;&gt;"",ISNUMBER(A851)),VLOOKUP(A851,Studies!A:BR,3,FALSE),"")</f>
        <v>https://www.ncbi.nlm.nih.gov/pubmed/16580903</v>
      </c>
      <c r="D851" s="255" t="str">
        <f>IF(AND(A851&lt;&gt;"",ISNUMBER(A851)),VLOOKUP(A851,Studies!A:BR,4,FALSE),"")</f>
        <v>with Perpetrator (Rifampicin)</v>
      </c>
      <c r="E851" s="255" t="str">
        <f>IF(AND(A851&lt;&gt;"",ISNUMBER(A851)),VLOOKUP(A851,Studies!A:BR,5,FALSE),"")</f>
        <v>Simvastatin</v>
      </c>
      <c r="F851" s="256"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54" t="str">
        <f>IF(AND(A852&lt;&gt;"",ISNUMBER(A852)),VLOOKUP(A852,Studies!A:BR,2,FALSE),"")</f>
        <v>Chung 2006</v>
      </c>
      <c r="C852" s="255" t="str">
        <f>IF(AND(A852&lt;&gt;"",ISNUMBER(A852)),VLOOKUP(A852,Studies!A:BR,3,FALSE),"")</f>
        <v>https://www.ncbi.nlm.nih.gov/pubmed/16580903</v>
      </c>
      <c r="D852" s="255" t="str">
        <f>IF(AND(A852&lt;&gt;"",ISNUMBER(A852)),VLOOKUP(A852,Studies!A:BR,4,FALSE),"")</f>
        <v>with Perpetrator (Rifampicin)</v>
      </c>
      <c r="E852" s="255" t="str">
        <f>IF(AND(A852&lt;&gt;"",ISNUMBER(A852)),VLOOKUP(A852,Studies!A:BR,5,FALSE),"")</f>
        <v>Simvastatin</v>
      </c>
      <c r="F852" s="256"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54" t="str">
        <f>IF(AND(A853&lt;&gt;"",ISNUMBER(A853)),VLOOKUP(A853,Studies!A:BR,2,FALSE),"")</f>
        <v>Chung 2006</v>
      </c>
      <c r="C853" s="255" t="str">
        <f>IF(AND(A853&lt;&gt;"",ISNUMBER(A853)),VLOOKUP(A853,Studies!A:BR,3,FALSE),"")</f>
        <v>https://www.ncbi.nlm.nih.gov/pubmed/16580903</v>
      </c>
      <c r="D853" s="255" t="str">
        <f>IF(AND(A853&lt;&gt;"",ISNUMBER(A853)),VLOOKUP(A853,Studies!A:BR,4,FALSE),"")</f>
        <v>with Perpetrator (Rifampicin)</v>
      </c>
      <c r="E853" s="255" t="str">
        <f>IF(AND(A853&lt;&gt;"",ISNUMBER(A853)),VLOOKUP(A853,Studies!A:BR,5,FALSE),"")</f>
        <v>Simvastatin</v>
      </c>
      <c r="F853" s="256"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54" t="str">
        <f>IF(AND(A854&lt;&gt;"",ISNUMBER(A854)),VLOOKUP(A854,Studies!A:BR,2,FALSE),"")</f>
        <v>Chung 2006</v>
      </c>
      <c r="C854" s="255" t="str">
        <f>IF(AND(A854&lt;&gt;"",ISNUMBER(A854)),VLOOKUP(A854,Studies!A:BR,3,FALSE),"")</f>
        <v>https://www.ncbi.nlm.nih.gov/pubmed/16580903</v>
      </c>
      <c r="D854" s="255" t="str">
        <f>IF(AND(A854&lt;&gt;"",ISNUMBER(A854)),VLOOKUP(A854,Studies!A:BR,4,FALSE),"")</f>
        <v>with Perpetrator (Rifampicin)</v>
      </c>
      <c r="E854" s="255" t="str">
        <f>IF(AND(A854&lt;&gt;"",ISNUMBER(A854)),VLOOKUP(A854,Studies!A:BR,5,FALSE),"")</f>
        <v>Simvastatin</v>
      </c>
      <c r="F854" s="256"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54" t="str">
        <f>IF(AND(A855&lt;&gt;"",ISNUMBER(A855)),VLOOKUP(A855,Studies!A:BR,2,FALSE),"")</f>
        <v>Chung 2006</v>
      </c>
      <c r="C855" s="255" t="str">
        <f>IF(AND(A855&lt;&gt;"",ISNUMBER(A855)),VLOOKUP(A855,Studies!A:BR,3,FALSE),"")</f>
        <v>https://www.ncbi.nlm.nih.gov/pubmed/16580903</v>
      </c>
      <c r="D855" s="255" t="str">
        <f>IF(AND(A855&lt;&gt;"",ISNUMBER(A855)),VLOOKUP(A855,Studies!A:BR,4,FALSE),"")</f>
        <v>with Perpetrator (Rifampicin)</v>
      </c>
      <c r="E855" s="255" t="str">
        <f>IF(AND(A855&lt;&gt;"",ISNUMBER(A855)),VLOOKUP(A855,Studies!A:BR,5,FALSE),"")</f>
        <v>Simvastatin</v>
      </c>
      <c r="F855" s="256"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54" t="str">
        <f>IF(AND(A856&lt;&gt;"",ISNUMBER(A856)),VLOOKUP(A856,Studies!A:BR,2,FALSE),"")</f>
        <v>Chung 2006</v>
      </c>
      <c r="C856" s="255" t="str">
        <f>IF(AND(A856&lt;&gt;"",ISNUMBER(A856)),VLOOKUP(A856,Studies!A:BR,3,FALSE),"")</f>
        <v>https://www.ncbi.nlm.nih.gov/pubmed/16580903</v>
      </c>
      <c r="D856" s="255" t="str">
        <f>IF(AND(A856&lt;&gt;"",ISNUMBER(A856)),VLOOKUP(A856,Studies!A:BR,4,FALSE),"")</f>
        <v>with Perpetrator (Rifampicin)</v>
      </c>
      <c r="E856" s="255" t="str">
        <f>IF(AND(A856&lt;&gt;"",ISNUMBER(A856)),VLOOKUP(A856,Studies!A:BR,5,FALSE),"")</f>
        <v>Simvastatin</v>
      </c>
      <c r="F856" s="256"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54" t="str">
        <f>IF(AND(A857&lt;&gt;"",ISNUMBER(A857)),VLOOKUP(A857,Studies!A:BR,2,FALSE),"")</f>
        <v>Chung 2006</v>
      </c>
      <c r="C857" s="255" t="str">
        <f>IF(AND(A857&lt;&gt;"",ISNUMBER(A857)),VLOOKUP(A857,Studies!A:BR,3,FALSE),"")</f>
        <v>https://www.ncbi.nlm.nih.gov/pubmed/16580903</v>
      </c>
      <c r="D857" s="255" t="str">
        <f>IF(AND(A857&lt;&gt;"",ISNUMBER(A857)),VLOOKUP(A857,Studies!A:BR,4,FALSE),"")</f>
        <v>with Perpetrator (Rifampicin)</v>
      </c>
      <c r="E857" s="255" t="str">
        <f>IF(AND(A857&lt;&gt;"",ISNUMBER(A857)),VLOOKUP(A857,Studies!A:BR,5,FALSE),"")</f>
        <v>Simvastatin</v>
      </c>
      <c r="F857" s="256"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54" t="str">
        <f>IF(AND(A858&lt;&gt;"",ISNUMBER(A858)),VLOOKUP(A858,Studies!A:BR,2,FALSE),"")</f>
        <v>Chung 2006</v>
      </c>
      <c r="C858" s="255" t="str">
        <f>IF(AND(A858&lt;&gt;"",ISNUMBER(A858)),VLOOKUP(A858,Studies!A:BR,3,FALSE),"")</f>
        <v>https://www.ncbi.nlm.nih.gov/pubmed/16580903</v>
      </c>
      <c r="D858" s="255" t="str">
        <f>IF(AND(A858&lt;&gt;"",ISNUMBER(A858)),VLOOKUP(A858,Studies!A:BR,4,FALSE),"")</f>
        <v>with Perpetrator (Rifampicin)</v>
      </c>
      <c r="E858" s="255" t="str">
        <f>IF(AND(A858&lt;&gt;"",ISNUMBER(A858)),VLOOKUP(A858,Studies!A:BR,5,FALSE),"")</f>
        <v>Simvastatin</v>
      </c>
      <c r="F858" s="256"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54" t="str">
        <f>IF(AND(A859&lt;&gt;"",ISNUMBER(A859)),VLOOKUP(A859,Studies!A:BR,2,FALSE),"")</f>
        <v>Chung 2006</v>
      </c>
      <c r="C859" s="255" t="str">
        <f>IF(AND(A859&lt;&gt;"",ISNUMBER(A859)),VLOOKUP(A859,Studies!A:BR,3,FALSE),"")</f>
        <v>https://www.ncbi.nlm.nih.gov/pubmed/16580903</v>
      </c>
      <c r="D859" s="255" t="str">
        <f>IF(AND(A859&lt;&gt;"",ISNUMBER(A859)),VLOOKUP(A859,Studies!A:BR,4,FALSE),"")</f>
        <v>with Perpetrator (Ketoconazole)</v>
      </c>
      <c r="E859" s="255" t="str">
        <f>IF(AND(A859&lt;&gt;"",ISNUMBER(A859)),VLOOKUP(A859,Studies!A:BR,5,FALSE),"")</f>
        <v>Simvastatin</v>
      </c>
      <c r="F859" s="256"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54" t="str">
        <f>IF(AND(A860&lt;&gt;"",ISNUMBER(A860)),VLOOKUP(A860,Studies!A:BR,2,FALSE),"")</f>
        <v>Chung 2006</v>
      </c>
      <c r="C860" s="255" t="str">
        <f>IF(AND(A860&lt;&gt;"",ISNUMBER(A860)),VLOOKUP(A860,Studies!A:BR,3,FALSE),"")</f>
        <v>https://www.ncbi.nlm.nih.gov/pubmed/16580903</v>
      </c>
      <c r="D860" s="255" t="str">
        <f>IF(AND(A860&lt;&gt;"",ISNUMBER(A860)),VLOOKUP(A860,Studies!A:BR,4,FALSE),"")</f>
        <v>with Perpetrator (Ketoconazole)</v>
      </c>
      <c r="E860" s="255" t="str">
        <f>IF(AND(A860&lt;&gt;"",ISNUMBER(A860)),VLOOKUP(A860,Studies!A:BR,5,FALSE),"")</f>
        <v>Simvastatin</v>
      </c>
      <c r="F860" s="256"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54" t="str">
        <f>IF(AND(A861&lt;&gt;"",ISNUMBER(A861)),VLOOKUP(A861,Studies!A:BR,2,FALSE),"")</f>
        <v>Chung 2006</v>
      </c>
      <c r="C861" s="255" t="str">
        <f>IF(AND(A861&lt;&gt;"",ISNUMBER(A861)),VLOOKUP(A861,Studies!A:BR,3,FALSE),"")</f>
        <v>https://www.ncbi.nlm.nih.gov/pubmed/16580903</v>
      </c>
      <c r="D861" s="255" t="str">
        <f>IF(AND(A861&lt;&gt;"",ISNUMBER(A861)),VLOOKUP(A861,Studies!A:BR,4,FALSE),"")</f>
        <v>with Perpetrator (Ketoconazole)</v>
      </c>
      <c r="E861" s="255" t="str">
        <f>IF(AND(A861&lt;&gt;"",ISNUMBER(A861)),VLOOKUP(A861,Studies!A:BR,5,FALSE),"")</f>
        <v>Simvastatin</v>
      </c>
      <c r="F861" s="256"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54" t="str">
        <f>IF(AND(A862&lt;&gt;"",ISNUMBER(A862)),VLOOKUP(A862,Studies!A:BR,2,FALSE),"")</f>
        <v>Chung 2006</v>
      </c>
      <c r="C862" s="255" t="str">
        <f>IF(AND(A862&lt;&gt;"",ISNUMBER(A862)),VLOOKUP(A862,Studies!A:BR,3,FALSE),"")</f>
        <v>https://www.ncbi.nlm.nih.gov/pubmed/16580903</v>
      </c>
      <c r="D862" s="255" t="str">
        <f>IF(AND(A862&lt;&gt;"",ISNUMBER(A862)),VLOOKUP(A862,Studies!A:BR,4,FALSE),"")</f>
        <v>with Perpetrator (Ketoconazole)</v>
      </c>
      <c r="E862" s="255" t="str">
        <f>IF(AND(A862&lt;&gt;"",ISNUMBER(A862)),VLOOKUP(A862,Studies!A:BR,5,FALSE),"")</f>
        <v>Simvastatin</v>
      </c>
      <c r="F862" s="256"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54" t="str">
        <f>IF(AND(A863&lt;&gt;"",ISNUMBER(A863)),VLOOKUP(A863,Studies!A:BR,2,FALSE),"")</f>
        <v>Chung 2006</v>
      </c>
      <c r="C863" s="255" t="str">
        <f>IF(AND(A863&lt;&gt;"",ISNUMBER(A863)),VLOOKUP(A863,Studies!A:BR,3,FALSE),"")</f>
        <v>https://www.ncbi.nlm.nih.gov/pubmed/16580903</v>
      </c>
      <c r="D863" s="255" t="str">
        <f>IF(AND(A863&lt;&gt;"",ISNUMBER(A863)),VLOOKUP(A863,Studies!A:BR,4,FALSE),"")</f>
        <v>with Perpetrator (Ketoconazole)</v>
      </c>
      <c r="E863" s="255" t="str">
        <f>IF(AND(A863&lt;&gt;"",ISNUMBER(A863)),VLOOKUP(A863,Studies!A:BR,5,FALSE),"")</f>
        <v>Simvastatin</v>
      </c>
      <c r="F863" s="256"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54" t="str">
        <f>IF(AND(A864&lt;&gt;"",ISNUMBER(A864)),VLOOKUP(A864,Studies!A:BR,2,FALSE),"")</f>
        <v>Chung 2006</v>
      </c>
      <c r="C864" s="255" t="str">
        <f>IF(AND(A864&lt;&gt;"",ISNUMBER(A864)),VLOOKUP(A864,Studies!A:BR,3,FALSE),"")</f>
        <v>https://www.ncbi.nlm.nih.gov/pubmed/16580903</v>
      </c>
      <c r="D864" s="255" t="str">
        <f>IF(AND(A864&lt;&gt;"",ISNUMBER(A864)),VLOOKUP(A864,Studies!A:BR,4,FALSE),"")</f>
        <v>with Perpetrator (Ketoconazole)</v>
      </c>
      <c r="E864" s="255" t="str">
        <f>IF(AND(A864&lt;&gt;"",ISNUMBER(A864)),VLOOKUP(A864,Studies!A:BR,5,FALSE),"")</f>
        <v>Simvastatin</v>
      </c>
      <c r="F864" s="256"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54" t="str">
        <f>IF(AND(A865&lt;&gt;"",ISNUMBER(A865)),VLOOKUP(A865,Studies!A:BR,2,FALSE),"")</f>
        <v>Chung 2006</v>
      </c>
      <c r="C865" s="255" t="str">
        <f>IF(AND(A865&lt;&gt;"",ISNUMBER(A865)),VLOOKUP(A865,Studies!A:BR,3,FALSE),"")</f>
        <v>https://www.ncbi.nlm.nih.gov/pubmed/16580903</v>
      </c>
      <c r="D865" s="255" t="str">
        <f>IF(AND(A865&lt;&gt;"",ISNUMBER(A865)),VLOOKUP(A865,Studies!A:BR,4,FALSE),"")</f>
        <v>with Perpetrator (Ketoconazole)</v>
      </c>
      <c r="E865" s="255" t="str">
        <f>IF(AND(A865&lt;&gt;"",ISNUMBER(A865)),VLOOKUP(A865,Studies!A:BR,5,FALSE),"")</f>
        <v>Simvastatin</v>
      </c>
      <c r="F865" s="256"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54" t="str">
        <f>IF(AND(A866&lt;&gt;"",ISNUMBER(A866)),VLOOKUP(A866,Studies!A:BR,2,FALSE),"")</f>
        <v>Chung 2006</v>
      </c>
      <c r="C866" s="255" t="str">
        <f>IF(AND(A866&lt;&gt;"",ISNUMBER(A866)),VLOOKUP(A866,Studies!A:BR,3,FALSE),"")</f>
        <v>https://www.ncbi.nlm.nih.gov/pubmed/16580903</v>
      </c>
      <c r="D866" s="255" t="str">
        <f>IF(AND(A866&lt;&gt;"",ISNUMBER(A866)),VLOOKUP(A866,Studies!A:BR,4,FALSE),"")</f>
        <v>with Perpetrator (Ketoconazole)</v>
      </c>
      <c r="E866" s="255" t="str">
        <f>IF(AND(A866&lt;&gt;"",ISNUMBER(A866)),VLOOKUP(A866,Studies!A:BR,5,FALSE),"")</f>
        <v>Simvastatin</v>
      </c>
      <c r="F866" s="256"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54" t="str">
        <f>IF(AND(A867&lt;&gt;"",ISNUMBER(A867)),VLOOKUP(A867,Studies!A:BR,2,FALSE),"")</f>
        <v>Chung 2006</v>
      </c>
      <c r="C867" s="255" t="str">
        <f>IF(AND(A867&lt;&gt;"",ISNUMBER(A867)),VLOOKUP(A867,Studies!A:BR,3,FALSE),"")</f>
        <v>https://www.ncbi.nlm.nih.gov/pubmed/16580903</v>
      </c>
      <c r="D867" s="255" t="str">
        <f>IF(AND(A867&lt;&gt;"",ISNUMBER(A867)),VLOOKUP(A867,Studies!A:BR,4,FALSE),"")</f>
        <v>with Perpetrator (Ketoconazole)</v>
      </c>
      <c r="E867" s="255" t="str">
        <f>IF(AND(A867&lt;&gt;"",ISNUMBER(A867)),VLOOKUP(A867,Studies!A:BR,5,FALSE),"")</f>
        <v>Simvastatin</v>
      </c>
      <c r="F867" s="256"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54" t="str">
        <f>IF(AND(A868&lt;&gt;"",ISNUMBER(A868)),VLOOKUP(A868,Studies!A:BR,2,FALSE),"")</f>
        <v>Darwish 2008</v>
      </c>
      <c r="C868" s="255" t="str">
        <f>IF(AND(A868&lt;&gt;"",ISNUMBER(A868)),VLOOKUP(A868,Studies!A:BR,3,FALSE),"")</f>
        <v>https://www.ncbi.nlm.nih.gov/pubmed/18076219</v>
      </c>
      <c r="D868" s="255" t="str">
        <f>IF(AND(A868&lt;&gt;"",ISNUMBER(A868)),VLOOKUP(A868,Studies!A:BR,4,FALSE),"")</f>
        <v>oral</v>
      </c>
      <c r="E868" s="255" t="str">
        <f>IF(AND(A868&lt;&gt;"",ISNUMBER(A868)),VLOOKUP(A868,Studies!A:BR,5,FALSE),"")</f>
        <v>Midazolam</v>
      </c>
      <c r="F868" s="256"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54" t="str">
        <f>IF(AND(A869&lt;&gt;"",ISNUMBER(A869)),VLOOKUP(A869,Studies!A:BR,2,FALSE),"")</f>
        <v>Darwish 2008</v>
      </c>
      <c r="C869" s="255" t="str">
        <f>IF(AND(A869&lt;&gt;"",ISNUMBER(A869)),VLOOKUP(A869,Studies!A:BR,3,FALSE),"")</f>
        <v>https://www.ncbi.nlm.nih.gov/pubmed/18076219</v>
      </c>
      <c r="D869" s="255" t="str">
        <f>IF(AND(A869&lt;&gt;"",ISNUMBER(A869)),VLOOKUP(A869,Studies!A:BR,4,FALSE),"")</f>
        <v>oral</v>
      </c>
      <c r="E869" s="255" t="str">
        <f>IF(AND(A869&lt;&gt;"",ISNUMBER(A869)),VLOOKUP(A869,Studies!A:BR,5,FALSE),"")</f>
        <v>Midazolam</v>
      </c>
      <c r="F869" s="256"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54" t="str">
        <f>IF(AND(A870&lt;&gt;"",ISNUMBER(A870)),VLOOKUP(A870,Studies!A:BR,2,FALSE),"")</f>
        <v>Darwish 2008</v>
      </c>
      <c r="C870" s="255" t="str">
        <f>IF(AND(A870&lt;&gt;"",ISNUMBER(A870)),VLOOKUP(A870,Studies!A:BR,3,FALSE),"")</f>
        <v>https://www.ncbi.nlm.nih.gov/pubmed/18076219</v>
      </c>
      <c r="D870" s="255" t="str">
        <f>IF(AND(A870&lt;&gt;"",ISNUMBER(A870)),VLOOKUP(A870,Studies!A:BR,4,FALSE),"")</f>
        <v>oral</v>
      </c>
      <c r="E870" s="255" t="str">
        <f>IF(AND(A870&lt;&gt;"",ISNUMBER(A870)),VLOOKUP(A870,Studies!A:BR,5,FALSE),"")</f>
        <v>Midazolam</v>
      </c>
      <c r="F870" s="256"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54" t="str">
        <f>IF(AND(A871&lt;&gt;"",ISNUMBER(A871)),VLOOKUP(A871,Studies!A:BR,2,FALSE),"")</f>
        <v>Darwish 2008</v>
      </c>
      <c r="C871" s="255" t="str">
        <f>IF(AND(A871&lt;&gt;"",ISNUMBER(A871)),VLOOKUP(A871,Studies!A:BR,3,FALSE),"")</f>
        <v>https://www.ncbi.nlm.nih.gov/pubmed/18076219</v>
      </c>
      <c r="D871" s="255" t="str">
        <f>IF(AND(A871&lt;&gt;"",ISNUMBER(A871)),VLOOKUP(A871,Studies!A:BR,4,FALSE),"")</f>
        <v>oral</v>
      </c>
      <c r="E871" s="255" t="str">
        <f>IF(AND(A871&lt;&gt;"",ISNUMBER(A871)),VLOOKUP(A871,Studies!A:BR,5,FALSE),"")</f>
        <v>Midazolam</v>
      </c>
      <c r="F871" s="256"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54" t="str">
        <f>IF(AND(A872&lt;&gt;"",ISNUMBER(A872)),VLOOKUP(A872,Studies!A:BR,2,FALSE),"")</f>
        <v>Darwish 2008</v>
      </c>
      <c r="C872" s="255" t="str">
        <f>IF(AND(A872&lt;&gt;"",ISNUMBER(A872)),VLOOKUP(A872,Studies!A:BR,3,FALSE),"")</f>
        <v>https://www.ncbi.nlm.nih.gov/pubmed/18076219</v>
      </c>
      <c r="D872" s="255" t="str">
        <f>IF(AND(A872&lt;&gt;"",ISNUMBER(A872)),VLOOKUP(A872,Studies!A:BR,4,FALSE),"")</f>
        <v>oral</v>
      </c>
      <c r="E872" s="255" t="str">
        <f>IF(AND(A872&lt;&gt;"",ISNUMBER(A872)),VLOOKUP(A872,Studies!A:BR,5,FALSE),"")</f>
        <v>Midazolam</v>
      </c>
      <c r="F872" s="256"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54" t="str">
        <f>IF(AND(A873&lt;&gt;"",ISNUMBER(A873)),VLOOKUP(A873,Studies!A:BR,2,FALSE),"")</f>
        <v>Darwish 2008</v>
      </c>
      <c r="C873" s="255" t="str">
        <f>IF(AND(A873&lt;&gt;"",ISNUMBER(A873)),VLOOKUP(A873,Studies!A:BR,3,FALSE),"")</f>
        <v>https://www.ncbi.nlm.nih.gov/pubmed/18076219</v>
      </c>
      <c r="D873" s="255" t="str">
        <f>IF(AND(A873&lt;&gt;"",ISNUMBER(A873)),VLOOKUP(A873,Studies!A:BR,4,FALSE),"")</f>
        <v>oral</v>
      </c>
      <c r="E873" s="255" t="str">
        <f>IF(AND(A873&lt;&gt;"",ISNUMBER(A873)),VLOOKUP(A873,Studies!A:BR,5,FALSE),"")</f>
        <v>Midazolam</v>
      </c>
      <c r="F873" s="256"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54" t="str">
        <f>IF(AND(A874&lt;&gt;"",ISNUMBER(A874)),VLOOKUP(A874,Studies!A:BR,2,FALSE),"")</f>
        <v>Darwish 2008</v>
      </c>
      <c r="C874" s="255" t="str">
        <f>IF(AND(A874&lt;&gt;"",ISNUMBER(A874)),VLOOKUP(A874,Studies!A:BR,3,FALSE),"")</f>
        <v>https://www.ncbi.nlm.nih.gov/pubmed/18076219</v>
      </c>
      <c r="D874" s="255" t="str">
        <f>IF(AND(A874&lt;&gt;"",ISNUMBER(A874)),VLOOKUP(A874,Studies!A:BR,4,FALSE),"")</f>
        <v>oral</v>
      </c>
      <c r="E874" s="255" t="str">
        <f>IF(AND(A874&lt;&gt;"",ISNUMBER(A874)),VLOOKUP(A874,Studies!A:BR,5,FALSE),"")</f>
        <v>Midazolam</v>
      </c>
      <c r="F874" s="256"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54" t="str">
        <f>IF(AND(A875&lt;&gt;"",ISNUMBER(A875)),VLOOKUP(A875,Studies!A:BR,2,FALSE),"")</f>
        <v>Darwish 2008</v>
      </c>
      <c r="C875" s="255" t="str">
        <f>IF(AND(A875&lt;&gt;"",ISNUMBER(A875)),VLOOKUP(A875,Studies!A:BR,3,FALSE),"")</f>
        <v>https://www.ncbi.nlm.nih.gov/pubmed/18076219</v>
      </c>
      <c r="D875" s="255" t="str">
        <f>IF(AND(A875&lt;&gt;"",ISNUMBER(A875)),VLOOKUP(A875,Studies!A:BR,4,FALSE),"")</f>
        <v>oral</v>
      </c>
      <c r="E875" s="255" t="str">
        <f>IF(AND(A875&lt;&gt;"",ISNUMBER(A875)),VLOOKUP(A875,Studies!A:BR,5,FALSE),"")</f>
        <v>Midazolam</v>
      </c>
      <c r="F875" s="256"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54" t="str">
        <f>IF(AND(A876&lt;&gt;"",ISNUMBER(A876)),VLOOKUP(A876,Studies!A:BR,2,FALSE),"")</f>
        <v>Darwish 2008</v>
      </c>
      <c r="C876" s="255" t="str">
        <f>IF(AND(A876&lt;&gt;"",ISNUMBER(A876)),VLOOKUP(A876,Studies!A:BR,3,FALSE),"")</f>
        <v>https://www.ncbi.nlm.nih.gov/pubmed/18076219</v>
      </c>
      <c r="D876" s="255" t="str">
        <f>IF(AND(A876&lt;&gt;"",ISNUMBER(A876)),VLOOKUP(A876,Studies!A:BR,4,FALSE),"")</f>
        <v>oral</v>
      </c>
      <c r="E876" s="255" t="str">
        <f>IF(AND(A876&lt;&gt;"",ISNUMBER(A876)),VLOOKUP(A876,Studies!A:BR,5,FALSE),"")</f>
        <v>Midazolam</v>
      </c>
      <c r="F876" s="256"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54" t="str">
        <f>IF(AND(A877&lt;&gt;"",ISNUMBER(A877)),VLOOKUP(A877,Studies!A:BR,2,FALSE),"")</f>
        <v>Darwish 2008</v>
      </c>
      <c r="C877" s="255" t="str">
        <f>IF(AND(A877&lt;&gt;"",ISNUMBER(A877)),VLOOKUP(A877,Studies!A:BR,3,FALSE),"")</f>
        <v>https://www.ncbi.nlm.nih.gov/pubmed/18076219</v>
      </c>
      <c r="D877" s="255" t="str">
        <f>IF(AND(A877&lt;&gt;"",ISNUMBER(A877)),VLOOKUP(A877,Studies!A:BR,4,FALSE),"")</f>
        <v>oral</v>
      </c>
      <c r="E877" s="255" t="str">
        <f>IF(AND(A877&lt;&gt;"",ISNUMBER(A877)),VLOOKUP(A877,Studies!A:BR,5,FALSE),"")</f>
        <v>Midazolam</v>
      </c>
      <c r="F877" s="256"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54" t="str">
        <f>IF(AND(A878&lt;&gt;"",ISNUMBER(A878)),VLOOKUP(A878,Studies!A:BR,2,FALSE),"")</f>
        <v>Darwish 2008</v>
      </c>
      <c r="C878" s="255" t="str">
        <f>IF(AND(A878&lt;&gt;"",ISNUMBER(A878)),VLOOKUP(A878,Studies!A:BR,3,FALSE),"")</f>
        <v>https://www.ncbi.nlm.nih.gov/pubmed/18076219</v>
      </c>
      <c r="D878" s="255" t="str">
        <f>IF(AND(A878&lt;&gt;"",ISNUMBER(A878)),VLOOKUP(A878,Studies!A:BR,4,FALSE),"")</f>
        <v>oral</v>
      </c>
      <c r="E878" s="255" t="str">
        <f>IF(AND(A878&lt;&gt;"",ISNUMBER(A878)),VLOOKUP(A878,Studies!A:BR,5,FALSE),"")</f>
        <v>Midazolam</v>
      </c>
      <c r="F878" s="256"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54" t="str">
        <f>IF(AND(A879&lt;&gt;"",ISNUMBER(A879)),VLOOKUP(A879,Studies!A:BR,2,FALSE),"")</f>
        <v>Darwish 2008</v>
      </c>
      <c r="C879" s="255" t="str">
        <f>IF(AND(A879&lt;&gt;"",ISNUMBER(A879)),VLOOKUP(A879,Studies!A:BR,3,FALSE),"")</f>
        <v>https://www.ncbi.nlm.nih.gov/pubmed/18076219</v>
      </c>
      <c r="D879" s="255" t="str">
        <f>IF(AND(A879&lt;&gt;"",ISNUMBER(A879)),VLOOKUP(A879,Studies!A:BR,4,FALSE),"")</f>
        <v>oral</v>
      </c>
      <c r="E879" s="255" t="str">
        <f>IF(AND(A879&lt;&gt;"",ISNUMBER(A879)),VLOOKUP(A879,Studies!A:BR,5,FALSE),"")</f>
        <v>Midazolam</v>
      </c>
      <c r="F879" s="256"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54" t="str">
        <f>IF(AND(A880&lt;&gt;"",ISNUMBER(A880)),VLOOKUP(A880,Studies!A:BR,2,FALSE),"")</f>
        <v>Darwish 2008</v>
      </c>
      <c r="C880" s="255" t="str">
        <f>IF(AND(A880&lt;&gt;"",ISNUMBER(A880)),VLOOKUP(A880,Studies!A:BR,3,FALSE),"")</f>
        <v>https://www.ncbi.nlm.nih.gov/pubmed/18076219</v>
      </c>
      <c r="D880" s="255" t="str">
        <f>IF(AND(A880&lt;&gt;"",ISNUMBER(A880)),VLOOKUP(A880,Studies!A:BR,4,FALSE),"")</f>
        <v>oral</v>
      </c>
      <c r="E880" s="255" t="str">
        <f>IF(AND(A880&lt;&gt;"",ISNUMBER(A880)),VLOOKUP(A880,Studies!A:BR,5,FALSE),"")</f>
        <v>Midazolam</v>
      </c>
      <c r="F880" s="256"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54" t="str">
        <f>IF(AND(A881&lt;&gt;"",ISNUMBER(A881)),VLOOKUP(A881,Studies!A:BR,2,FALSE),"")</f>
        <v>Darwish 2008</v>
      </c>
      <c r="C881" s="255" t="str">
        <f>IF(AND(A881&lt;&gt;"",ISNUMBER(A881)),VLOOKUP(A881,Studies!A:BR,3,FALSE),"")</f>
        <v>https://www.ncbi.nlm.nih.gov/pubmed/18076219</v>
      </c>
      <c r="D881" s="255" t="str">
        <f>IF(AND(A881&lt;&gt;"",ISNUMBER(A881)),VLOOKUP(A881,Studies!A:BR,4,FALSE),"")</f>
        <v>oral</v>
      </c>
      <c r="E881" s="255" t="str">
        <f>IF(AND(A881&lt;&gt;"",ISNUMBER(A881)),VLOOKUP(A881,Studies!A:BR,5,FALSE),"")</f>
        <v>Midazolam</v>
      </c>
      <c r="F881" s="256"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54" t="str">
        <f>IF(AND(A882&lt;&gt;"",ISNUMBER(A882)),VLOOKUP(A882,Studies!A:BR,2,FALSE),"")</f>
        <v>Darwish 2008</v>
      </c>
      <c r="C882" s="255" t="str">
        <f>IF(AND(A882&lt;&gt;"",ISNUMBER(A882)),VLOOKUP(A882,Studies!A:BR,3,FALSE),"")</f>
        <v>https://www.ncbi.nlm.nih.gov/pubmed/18076219</v>
      </c>
      <c r="D882" s="255" t="str">
        <f>IF(AND(A882&lt;&gt;"",ISNUMBER(A882)),VLOOKUP(A882,Studies!A:BR,4,FALSE),"")</f>
        <v>oral</v>
      </c>
      <c r="E882" s="255" t="str">
        <f>IF(AND(A882&lt;&gt;"",ISNUMBER(A882)),VLOOKUP(A882,Studies!A:BR,5,FALSE),"")</f>
        <v>Midazolam</v>
      </c>
      <c r="F882" s="256"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54" t="str">
        <f>IF(AND(A883&lt;&gt;"",ISNUMBER(A883)),VLOOKUP(A883,Studies!A:BR,2,FALSE),"")</f>
        <v>Darwish 2008</v>
      </c>
      <c r="C883" s="255" t="str">
        <f>IF(AND(A883&lt;&gt;"",ISNUMBER(A883)),VLOOKUP(A883,Studies!A:BR,3,FALSE),"")</f>
        <v xml:space="preserve">https://www.ncbi.nlm.nih.gov/pubmed/18076219 </v>
      </c>
      <c r="D883" s="255" t="str">
        <f>IF(AND(A883&lt;&gt;"",ISNUMBER(A883)),VLOOKUP(A883,Studies!A:BR,4,FALSE),"")</f>
        <v>iv</v>
      </c>
      <c r="E883" s="255" t="str">
        <f>IF(AND(A883&lt;&gt;"",ISNUMBER(A883)),VLOOKUP(A883,Studies!A:BR,5,FALSE),"")</f>
        <v>Midazolam</v>
      </c>
      <c r="F883" s="256"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54" t="str">
        <f>IF(AND(A884&lt;&gt;"",ISNUMBER(A884)),VLOOKUP(A884,Studies!A:BR,2,FALSE),"")</f>
        <v>Darwish 2008</v>
      </c>
      <c r="C884" s="255" t="str">
        <f>IF(AND(A884&lt;&gt;"",ISNUMBER(A884)),VLOOKUP(A884,Studies!A:BR,3,FALSE),"")</f>
        <v xml:space="preserve">https://www.ncbi.nlm.nih.gov/pubmed/18076219 </v>
      </c>
      <c r="D884" s="255" t="str">
        <f>IF(AND(A884&lt;&gt;"",ISNUMBER(A884)),VLOOKUP(A884,Studies!A:BR,4,FALSE),"")</f>
        <v>iv</v>
      </c>
      <c r="E884" s="255" t="str">
        <f>IF(AND(A884&lt;&gt;"",ISNUMBER(A884)),VLOOKUP(A884,Studies!A:BR,5,FALSE),"")</f>
        <v>Midazolam</v>
      </c>
      <c r="F884" s="256"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54" t="str">
        <f>IF(AND(A885&lt;&gt;"",ISNUMBER(A885)),VLOOKUP(A885,Studies!A:BR,2,FALSE),"")</f>
        <v>Darwish 2008</v>
      </c>
      <c r="C885" s="255" t="str">
        <f>IF(AND(A885&lt;&gt;"",ISNUMBER(A885)),VLOOKUP(A885,Studies!A:BR,3,FALSE),"")</f>
        <v xml:space="preserve">https://www.ncbi.nlm.nih.gov/pubmed/18076219 </v>
      </c>
      <c r="D885" s="255" t="str">
        <f>IF(AND(A885&lt;&gt;"",ISNUMBER(A885)),VLOOKUP(A885,Studies!A:BR,4,FALSE),"")</f>
        <v>iv</v>
      </c>
      <c r="E885" s="255" t="str">
        <f>IF(AND(A885&lt;&gt;"",ISNUMBER(A885)),VLOOKUP(A885,Studies!A:BR,5,FALSE),"")</f>
        <v>Midazolam</v>
      </c>
      <c r="F885" s="256"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54" t="str">
        <f>IF(AND(A886&lt;&gt;"",ISNUMBER(A886)),VLOOKUP(A886,Studies!A:BR,2,FALSE),"")</f>
        <v>Darwish 2008</v>
      </c>
      <c r="C886" s="255" t="str">
        <f>IF(AND(A886&lt;&gt;"",ISNUMBER(A886)),VLOOKUP(A886,Studies!A:BR,3,FALSE),"")</f>
        <v xml:space="preserve">https://www.ncbi.nlm.nih.gov/pubmed/18076219 </v>
      </c>
      <c r="D886" s="255" t="str">
        <f>IF(AND(A886&lt;&gt;"",ISNUMBER(A886)),VLOOKUP(A886,Studies!A:BR,4,FALSE),"")</f>
        <v>iv</v>
      </c>
      <c r="E886" s="255" t="str">
        <f>IF(AND(A886&lt;&gt;"",ISNUMBER(A886)),VLOOKUP(A886,Studies!A:BR,5,FALSE),"")</f>
        <v>Midazolam</v>
      </c>
      <c r="F886" s="256"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54" t="str">
        <f>IF(AND(A887&lt;&gt;"",ISNUMBER(A887)),VLOOKUP(A887,Studies!A:BR,2,FALSE),"")</f>
        <v>Darwish 2008</v>
      </c>
      <c r="C887" s="255" t="str">
        <f>IF(AND(A887&lt;&gt;"",ISNUMBER(A887)),VLOOKUP(A887,Studies!A:BR,3,FALSE),"")</f>
        <v xml:space="preserve">https://www.ncbi.nlm.nih.gov/pubmed/18076219 </v>
      </c>
      <c r="D887" s="255" t="str">
        <f>IF(AND(A887&lt;&gt;"",ISNUMBER(A887)),VLOOKUP(A887,Studies!A:BR,4,FALSE),"")</f>
        <v>iv</v>
      </c>
      <c r="E887" s="255" t="str">
        <f>IF(AND(A887&lt;&gt;"",ISNUMBER(A887)),VLOOKUP(A887,Studies!A:BR,5,FALSE),"")</f>
        <v>Midazolam</v>
      </c>
      <c r="F887" s="256"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54" t="str">
        <f>IF(AND(A888&lt;&gt;"",ISNUMBER(A888)),VLOOKUP(A888,Studies!A:BR,2,FALSE),"")</f>
        <v>Darwish 2008</v>
      </c>
      <c r="C888" s="255" t="str">
        <f>IF(AND(A888&lt;&gt;"",ISNUMBER(A888)),VLOOKUP(A888,Studies!A:BR,3,FALSE),"")</f>
        <v xml:space="preserve">https://www.ncbi.nlm.nih.gov/pubmed/18076219 </v>
      </c>
      <c r="D888" s="255" t="str">
        <f>IF(AND(A888&lt;&gt;"",ISNUMBER(A888)),VLOOKUP(A888,Studies!A:BR,4,FALSE),"")</f>
        <v>iv</v>
      </c>
      <c r="E888" s="255" t="str">
        <f>IF(AND(A888&lt;&gt;"",ISNUMBER(A888)),VLOOKUP(A888,Studies!A:BR,5,FALSE),"")</f>
        <v>Midazolam</v>
      </c>
      <c r="F888" s="256"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54" t="str">
        <f>IF(AND(A889&lt;&gt;"",ISNUMBER(A889)),VLOOKUP(A889,Studies!A:BR,2,FALSE),"")</f>
        <v>Darwish 2008</v>
      </c>
      <c r="C889" s="255" t="str">
        <f>IF(AND(A889&lt;&gt;"",ISNUMBER(A889)),VLOOKUP(A889,Studies!A:BR,3,FALSE),"")</f>
        <v xml:space="preserve">https://www.ncbi.nlm.nih.gov/pubmed/18076219 </v>
      </c>
      <c r="D889" s="255" t="str">
        <f>IF(AND(A889&lt;&gt;"",ISNUMBER(A889)),VLOOKUP(A889,Studies!A:BR,4,FALSE),"")</f>
        <v>iv</v>
      </c>
      <c r="E889" s="255" t="str">
        <f>IF(AND(A889&lt;&gt;"",ISNUMBER(A889)),VLOOKUP(A889,Studies!A:BR,5,FALSE),"")</f>
        <v>Midazolam</v>
      </c>
      <c r="F889" s="256"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54" t="str">
        <f>IF(AND(A890&lt;&gt;"",ISNUMBER(A890)),VLOOKUP(A890,Studies!A:BR,2,FALSE),"")</f>
        <v>Darwish 2008</v>
      </c>
      <c r="C890" s="255" t="str">
        <f>IF(AND(A890&lt;&gt;"",ISNUMBER(A890)),VLOOKUP(A890,Studies!A:BR,3,FALSE),"")</f>
        <v xml:space="preserve">https://www.ncbi.nlm.nih.gov/pubmed/18076219 </v>
      </c>
      <c r="D890" s="255" t="str">
        <f>IF(AND(A890&lt;&gt;"",ISNUMBER(A890)),VLOOKUP(A890,Studies!A:BR,4,FALSE),"")</f>
        <v>iv</v>
      </c>
      <c r="E890" s="255" t="str">
        <f>IF(AND(A890&lt;&gt;"",ISNUMBER(A890)),VLOOKUP(A890,Studies!A:BR,5,FALSE),"")</f>
        <v>Midazolam</v>
      </c>
      <c r="F890" s="256"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54" t="str">
        <f>IF(AND(A891&lt;&gt;"",ISNUMBER(A891)),VLOOKUP(A891,Studies!A:BR,2,FALSE),"")</f>
        <v>Darwish 2008</v>
      </c>
      <c r="C891" s="255" t="str">
        <f>IF(AND(A891&lt;&gt;"",ISNUMBER(A891)),VLOOKUP(A891,Studies!A:BR,3,FALSE),"")</f>
        <v xml:space="preserve">https://www.ncbi.nlm.nih.gov/pubmed/18076219 </v>
      </c>
      <c r="D891" s="255" t="str">
        <f>IF(AND(A891&lt;&gt;"",ISNUMBER(A891)),VLOOKUP(A891,Studies!A:BR,4,FALSE),"")</f>
        <v>iv</v>
      </c>
      <c r="E891" s="255" t="str">
        <f>IF(AND(A891&lt;&gt;"",ISNUMBER(A891)),VLOOKUP(A891,Studies!A:BR,5,FALSE),"")</f>
        <v>Midazolam</v>
      </c>
      <c r="F891" s="256"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54" t="str">
        <f>IF(AND(A892&lt;&gt;"",ISNUMBER(A892)),VLOOKUP(A892,Studies!A:BR,2,FALSE),"")</f>
        <v>Darwish 2008</v>
      </c>
      <c r="C892" s="255" t="str">
        <f>IF(AND(A892&lt;&gt;"",ISNUMBER(A892)),VLOOKUP(A892,Studies!A:BR,3,FALSE),"")</f>
        <v xml:space="preserve">https://www.ncbi.nlm.nih.gov/pubmed/18076219 </v>
      </c>
      <c r="D892" s="255" t="str">
        <f>IF(AND(A892&lt;&gt;"",ISNUMBER(A892)),VLOOKUP(A892,Studies!A:BR,4,FALSE),"")</f>
        <v>iv</v>
      </c>
      <c r="E892" s="255" t="str">
        <f>IF(AND(A892&lt;&gt;"",ISNUMBER(A892)),VLOOKUP(A892,Studies!A:BR,5,FALSE),"")</f>
        <v>Midazolam</v>
      </c>
      <c r="F892" s="256"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54" t="str">
        <f>IF(AND(A893&lt;&gt;"",ISNUMBER(A893)),VLOOKUP(A893,Studies!A:BR,2,FALSE),"")</f>
        <v>Darwish 2008</v>
      </c>
      <c r="C893" s="255" t="str">
        <f>IF(AND(A893&lt;&gt;"",ISNUMBER(A893)),VLOOKUP(A893,Studies!A:BR,3,FALSE),"")</f>
        <v xml:space="preserve">https://www.ncbi.nlm.nih.gov/pubmed/18076219 </v>
      </c>
      <c r="D893" s="255" t="str">
        <f>IF(AND(A893&lt;&gt;"",ISNUMBER(A893)),VLOOKUP(A893,Studies!A:BR,4,FALSE),"")</f>
        <v>iv</v>
      </c>
      <c r="E893" s="255" t="str">
        <f>IF(AND(A893&lt;&gt;"",ISNUMBER(A893)),VLOOKUP(A893,Studies!A:BR,5,FALSE),"")</f>
        <v>Midazolam</v>
      </c>
      <c r="F893" s="256"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54" t="str">
        <f>IF(AND(A894&lt;&gt;"",ISNUMBER(A894)),VLOOKUP(A894,Studies!A:BR,2,FALSE),"")</f>
        <v>Darwish 2008</v>
      </c>
      <c r="C894" s="255" t="str">
        <f>IF(AND(A894&lt;&gt;"",ISNUMBER(A894)),VLOOKUP(A894,Studies!A:BR,3,FALSE),"")</f>
        <v xml:space="preserve">https://www.ncbi.nlm.nih.gov/pubmed/18076219 </v>
      </c>
      <c r="D894" s="255" t="str">
        <f>IF(AND(A894&lt;&gt;"",ISNUMBER(A894)),VLOOKUP(A894,Studies!A:BR,4,FALSE),"")</f>
        <v>iv</v>
      </c>
      <c r="E894" s="255" t="str">
        <f>IF(AND(A894&lt;&gt;"",ISNUMBER(A894)),VLOOKUP(A894,Studies!A:BR,5,FALSE),"")</f>
        <v>Midazolam</v>
      </c>
      <c r="F894" s="256"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54" t="str">
        <f>IF(AND(A895&lt;&gt;"",ISNUMBER(A895)),VLOOKUP(A895,Studies!A:BR,2,FALSE),"")</f>
        <v>Darwish 2008</v>
      </c>
      <c r="C895" s="255" t="str">
        <f>IF(AND(A895&lt;&gt;"",ISNUMBER(A895)),VLOOKUP(A895,Studies!A:BR,3,FALSE),"")</f>
        <v xml:space="preserve">https://www.ncbi.nlm.nih.gov/pubmed/18076219 </v>
      </c>
      <c r="D895" s="255" t="str">
        <f>IF(AND(A895&lt;&gt;"",ISNUMBER(A895)),VLOOKUP(A895,Studies!A:BR,4,FALSE),"")</f>
        <v>iv</v>
      </c>
      <c r="E895" s="255" t="str">
        <f>IF(AND(A895&lt;&gt;"",ISNUMBER(A895)),VLOOKUP(A895,Studies!A:BR,5,FALSE),"")</f>
        <v>Midazolam</v>
      </c>
      <c r="F895" s="256"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54" t="str">
        <f>IF(AND(A896&lt;&gt;"",ISNUMBER(A896)),VLOOKUP(A896,Studies!A:BR,2,FALSE),"")</f>
        <v>Darwish 2008</v>
      </c>
      <c r="C896" s="255" t="str">
        <f>IF(AND(A896&lt;&gt;"",ISNUMBER(A896)),VLOOKUP(A896,Studies!A:BR,3,FALSE),"")</f>
        <v xml:space="preserve">https://www.ncbi.nlm.nih.gov/pubmed/18076219 </v>
      </c>
      <c r="D896" s="255" t="str">
        <f>IF(AND(A896&lt;&gt;"",ISNUMBER(A896)),VLOOKUP(A896,Studies!A:BR,4,FALSE),"")</f>
        <v>iv</v>
      </c>
      <c r="E896" s="255" t="str">
        <f>IF(AND(A896&lt;&gt;"",ISNUMBER(A896)),VLOOKUP(A896,Studies!A:BR,5,FALSE),"")</f>
        <v>Midazolam</v>
      </c>
      <c r="F896" s="256"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54" t="str">
        <f>IF(AND(A897&lt;&gt;"",ISNUMBER(A897)),VLOOKUP(A897,Studies!A:BR,2,FALSE),"")</f>
        <v>Darwish 2008</v>
      </c>
      <c r="C897" s="255" t="str">
        <f>IF(AND(A897&lt;&gt;"",ISNUMBER(A897)),VLOOKUP(A897,Studies!A:BR,3,FALSE),"")</f>
        <v xml:space="preserve">https://www.ncbi.nlm.nih.gov/pubmed/18076219 </v>
      </c>
      <c r="D897" s="255" t="str">
        <f>IF(AND(A897&lt;&gt;"",ISNUMBER(A897)),VLOOKUP(A897,Studies!A:BR,4,FALSE),"")</f>
        <v>iv</v>
      </c>
      <c r="E897" s="255" t="str">
        <f>IF(AND(A897&lt;&gt;"",ISNUMBER(A897)),VLOOKUP(A897,Studies!A:BR,5,FALSE),"")</f>
        <v>Midazolam</v>
      </c>
      <c r="F897" s="256"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54" t="str">
        <f>IF(AND(A898&lt;&gt;"",ISNUMBER(A898)),VLOOKUP(A898,Studies!A:BR,2,FALSE),"")</f>
        <v>Darwish 2008</v>
      </c>
      <c r="C898" s="255" t="str">
        <f>IF(AND(A898&lt;&gt;"",ISNUMBER(A898)),VLOOKUP(A898,Studies!A:BR,3,FALSE),"")</f>
        <v xml:space="preserve">https://www.ncbi.nlm.nih.gov/pubmed/18076219 </v>
      </c>
      <c r="D898" s="255" t="str">
        <f>IF(AND(A898&lt;&gt;"",ISNUMBER(A898)),VLOOKUP(A898,Studies!A:BR,4,FALSE),"")</f>
        <v>oral</v>
      </c>
      <c r="E898" s="255" t="str">
        <f>IF(AND(A898&lt;&gt;"",ISNUMBER(A898)),VLOOKUP(A898,Studies!A:BR,5,FALSE),"")</f>
        <v>Caffeine</v>
      </c>
      <c r="F898" s="256"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54" t="str">
        <f>IF(AND(A899&lt;&gt;"",ISNUMBER(A899)),VLOOKUP(A899,Studies!A:BR,2,FALSE),"")</f>
        <v>Darwish 2008</v>
      </c>
      <c r="C899" s="255" t="str">
        <f>IF(AND(A899&lt;&gt;"",ISNUMBER(A899)),VLOOKUP(A899,Studies!A:BR,3,FALSE),"")</f>
        <v xml:space="preserve">https://www.ncbi.nlm.nih.gov/pubmed/18076219 </v>
      </c>
      <c r="D899" s="255" t="str">
        <f>IF(AND(A899&lt;&gt;"",ISNUMBER(A899)),VLOOKUP(A899,Studies!A:BR,4,FALSE),"")</f>
        <v>oral</v>
      </c>
      <c r="E899" s="255" t="str">
        <f>IF(AND(A899&lt;&gt;"",ISNUMBER(A899)),VLOOKUP(A899,Studies!A:BR,5,FALSE),"")</f>
        <v>Caffeine</v>
      </c>
      <c r="F899" s="256"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54" t="str">
        <f>IF(AND(A900&lt;&gt;"",ISNUMBER(A900)),VLOOKUP(A900,Studies!A:BR,2,FALSE),"")</f>
        <v>Darwish 2008</v>
      </c>
      <c r="C900" s="255" t="str">
        <f>IF(AND(A900&lt;&gt;"",ISNUMBER(A900)),VLOOKUP(A900,Studies!A:BR,3,FALSE),"")</f>
        <v xml:space="preserve">https://www.ncbi.nlm.nih.gov/pubmed/18076219 </v>
      </c>
      <c r="D900" s="255" t="str">
        <f>IF(AND(A900&lt;&gt;"",ISNUMBER(A900)),VLOOKUP(A900,Studies!A:BR,4,FALSE),"")</f>
        <v>oral</v>
      </c>
      <c r="E900" s="255" t="str">
        <f>IF(AND(A900&lt;&gt;"",ISNUMBER(A900)),VLOOKUP(A900,Studies!A:BR,5,FALSE),"")</f>
        <v>Caffeine</v>
      </c>
      <c r="F900" s="256"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54" t="str">
        <f>IF(AND(A901&lt;&gt;"",ISNUMBER(A901)),VLOOKUP(A901,Studies!A:BR,2,FALSE),"")</f>
        <v>Darwish 2008</v>
      </c>
      <c r="C901" s="255" t="str">
        <f>IF(AND(A901&lt;&gt;"",ISNUMBER(A901)),VLOOKUP(A901,Studies!A:BR,3,FALSE),"")</f>
        <v xml:space="preserve">https://www.ncbi.nlm.nih.gov/pubmed/18076219 </v>
      </c>
      <c r="D901" s="255" t="str">
        <f>IF(AND(A901&lt;&gt;"",ISNUMBER(A901)),VLOOKUP(A901,Studies!A:BR,4,FALSE),"")</f>
        <v>oral</v>
      </c>
      <c r="E901" s="255" t="str">
        <f>IF(AND(A901&lt;&gt;"",ISNUMBER(A901)),VLOOKUP(A901,Studies!A:BR,5,FALSE),"")</f>
        <v>Caffeine</v>
      </c>
      <c r="F901" s="256"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54" t="str">
        <f>IF(AND(A902&lt;&gt;"",ISNUMBER(A902)),VLOOKUP(A902,Studies!A:BR,2,FALSE),"")</f>
        <v>Darwish 2008</v>
      </c>
      <c r="C902" s="255" t="str">
        <f>IF(AND(A902&lt;&gt;"",ISNUMBER(A902)),VLOOKUP(A902,Studies!A:BR,3,FALSE),"")</f>
        <v xml:space="preserve">https://www.ncbi.nlm.nih.gov/pubmed/18076219 </v>
      </c>
      <c r="D902" s="255" t="str">
        <f>IF(AND(A902&lt;&gt;"",ISNUMBER(A902)),VLOOKUP(A902,Studies!A:BR,4,FALSE),"")</f>
        <v>oral</v>
      </c>
      <c r="E902" s="255" t="str">
        <f>IF(AND(A902&lt;&gt;"",ISNUMBER(A902)),VLOOKUP(A902,Studies!A:BR,5,FALSE),"")</f>
        <v>Caffeine</v>
      </c>
      <c r="F902" s="256"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54" t="str">
        <f>IF(AND(A903&lt;&gt;"",ISNUMBER(A903)),VLOOKUP(A903,Studies!A:BR,2,FALSE),"")</f>
        <v>Darwish 2008</v>
      </c>
      <c r="C903" s="255" t="str">
        <f>IF(AND(A903&lt;&gt;"",ISNUMBER(A903)),VLOOKUP(A903,Studies!A:BR,3,FALSE),"")</f>
        <v xml:space="preserve">https://www.ncbi.nlm.nih.gov/pubmed/18076219 </v>
      </c>
      <c r="D903" s="255" t="str">
        <f>IF(AND(A903&lt;&gt;"",ISNUMBER(A903)),VLOOKUP(A903,Studies!A:BR,4,FALSE),"")</f>
        <v>oral</v>
      </c>
      <c r="E903" s="255" t="str">
        <f>IF(AND(A903&lt;&gt;"",ISNUMBER(A903)),VLOOKUP(A903,Studies!A:BR,5,FALSE),"")</f>
        <v>Caffeine</v>
      </c>
      <c r="F903" s="256"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54" t="str">
        <f>IF(AND(A904&lt;&gt;"",ISNUMBER(A904)),VLOOKUP(A904,Studies!A:BR,2,FALSE),"")</f>
        <v>Darwish 2008</v>
      </c>
      <c r="C904" s="255" t="str">
        <f>IF(AND(A904&lt;&gt;"",ISNUMBER(A904)),VLOOKUP(A904,Studies!A:BR,3,FALSE),"")</f>
        <v xml:space="preserve">https://www.ncbi.nlm.nih.gov/pubmed/18076219 </v>
      </c>
      <c r="D904" s="255" t="str">
        <f>IF(AND(A904&lt;&gt;"",ISNUMBER(A904)),VLOOKUP(A904,Studies!A:BR,4,FALSE),"")</f>
        <v>oral</v>
      </c>
      <c r="E904" s="255" t="str">
        <f>IF(AND(A904&lt;&gt;"",ISNUMBER(A904)),VLOOKUP(A904,Studies!A:BR,5,FALSE),"")</f>
        <v>Caffeine</v>
      </c>
      <c r="F904" s="256"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54" t="str">
        <f>IF(AND(A905&lt;&gt;"",ISNUMBER(A905)),VLOOKUP(A905,Studies!A:BR,2,FALSE),"")</f>
        <v>Darwish 2008</v>
      </c>
      <c r="C905" s="255" t="str">
        <f>IF(AND(A905&lt;&gt;"",ISNUMBER(A905)),VLOOKUP(A905,Studies!A:BR,3,FALSE),"")</f>
        <v xml:space="preserve">https://www.ncbi.nlm.nih.gov/pubmed/18076219 </v>
      </c>
      <c r="D905" s="255" t="str">
        <f>IF(AND(A905&lt;&gt;"",ISNUMBER(A905)),VLOOKUP(A905,Studies!A:BR,4,FALSE),"")</f>
        <v>oral</v>
      </c>
      <c r="E905" s="255" t="str">
        <f>IF(AND(A905&lt;&gt;"",ISNUMBER(A905)),VLOOKUP(A905,Studies!A:BR,5,FALSE),"")</f>
        <v>Caffeine</v>
      </c>
      <c r="F905" s="256"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54" t="str">
        <f>IF(AND(A906&lt;&gt;"",ISNUMBER(A906)),VLOOKUP(A906,Studies!A:BR,2,FALSE),"")</f>
        <v>Darwish 2008</v>
      </c>
      <c r="C906" s="255" t="str">
        <f>IF(AND(A906&lt;&gt;"",ISNUMBER(A906)),VLOOKUP(A906,Studies!A:BR,3,FALSE),"")</f>
        <v xml:space="preserve">https://www.ncbi.nlm.nih.gov/pubmed/18076219 </v>
      </c>
      <c r="D906" s="255" t="str">
        <f>IF(AND(A906&lt;&gt;"",ISNUMBER(A906)),VLOOKUP(A906,Studies!A:BR,4,FALSE),"")</f>
        <v>oral</v>
      </c>
      <c r="E906" s="255" t="str">
        <f>IF(AND(A906&lt;&gt;"",ISNUMBER(A906)),VLOOKUP(A906,Studies!A:BR,5,FALSE),"")</f>
        <v>Caffeine</v>
      </c>
      <c r="F906" s="256"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54" t="str">
        <f>IF(AND(A907&lt;&gt;"",ISNUMBER(A907)),VLOOKUP(A907,Studies!A:BR,2,FALSE),"")</f>
        <v>Darwish 2008</v>
      </c>
      <c r="C907" s="255" t="str">
        <f>IF(AND(A907&lt;&gt;"",ISNUMBER(A907)),VLOOKUP(A907,Studies!A:BR,3,FALSE),"")</f>
        <v xml:space="preserve">https://www.ncbi.nlm.nih.gov/pubmed/18076219 </v>
      </c>
      <c r="D907" s="255" t="str">
        <f>IF(AND(A907&lt;&gt;"",ISNUMBER(A907)),VLOOKUP(A907,Studies!A:BR,4,FALSE),"")</f>
        <v>oral</v>
      </c>
      <c r="E907" s="255" t="str">
        <f>IF(AND(A907&lt;&gt;"",ISNUMBER(A907)),VLOOKUP(A907,Studies!A:BR,5,FALSE),"")</f>
        <v>Caffeine</v>
      </c>
      <c r="F907" s="256"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54" t="str">
        <f>IF(AND(A908&lt;&gt;"",ISNUMBER(A908)),VLOOKUP(A908,Studies!A:BR,2,FALSE),"")</f>
        <v>Darwish 2008</v>
      </c>
      <c r="C908" s="255" t="str">
        <f>IF(AND(A908&lt;&gt;"",ISNUMBER(A908)),VLOOKUP(A908,Studies!A:BR,3,FALSE),"")</f>
        <v xml:space="preserve">https://www.ncbi.nlm.nih.gov/pubmed/18076219 </v>
      </c>
      <c r="D908" s="255" t="str">
        <f>IF(AND(A908&lt;&gt;"",ISNUMBER(A908)),VLOOKUP(A908,Studies!A:BR,4,FALSE),"")</f>
        <v>oral</v>
      </c>
      <c r="E908" s="255" t="str">
        <f>IF(AND(A908&lt;&gt;"",ISNUMBER(A908)),VLOOKUP(A908,Studies!A:BR,5,FALSE),"")</f>
        <v>Caffeine</v>
      </c>
      <c r="F908" s="256"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54" t="str">
        <f>IF(AND(A909&lt;&gt;"",ISNUMBER(A909)),VLOOKUP(A909,Studies!A:BR,2,FALSE),"")</f>
        <v>Darwish 2008</v>
      </c>
      <c r="C909" s="255" t="str">
        <f>IF(AND(A909&lt;&gt;"",ISNUMBER(A909)),VLOOKUP(A909,Studies!A:BR,3,FALSE),"")</f>
        <v xml:space="preserve">https://www.ncbi.nlm.nih.gov/pubmed/18076219 </v>
      </c>
      <c r="D909" s="255" t="str">
        <f>IF(AND(A909&lt;&gt;"",ISNUMBER(A909)),VLOOKUP(A909,Studies!A:BR,4,FALSE),"")</f>
        <v>oral</v>
      </c>
      <c r="E909" s="255" t="str">
        <f>IF(AND(A909&lt;&gt;"",ISNUMBER(A909)),VLOOKUP(A909,Studies!A:BR,5,FALSE),"")</f>
        <v>Caffeine</v>
      </c>
      <c r="F909" s="256"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54" t="str">
        <f>IF(AND(A910&lt;&gt;"",ISNUMBER(A910)),VLOOKUP(A910,Studies!A:BR,2,FALSE),"")</f>
        <v>Darwish 2008</v>
      </c>
      <c r="C910" s="255" t="str">
        <f>IF(AND(A910&lt;&gt;"",ISNUMBER(A910)),VLOOKUP(A910,Studies!A:BR,3,FALSE),"")</f>
        <v xml:space="preserve">https://www.ncbi.nlm.nih.gov/pubmed/18076219 </v>
      </c>
      <c r="D910" s="255" t="str">
        <f>IF(AND(A910&lt;&gt;"",ISNUMBER(A910)),VLOOKUP(A910,Studies!A:BR,4,FALSE),"")</f>
        <v>oral</v>
      </c>
      <c r="E910" s="255" t="str">
        <f>IF(AND(A910&lt;&gt;"",ISNUMBER(A910)),VLOOKUP(A910,Studies!A:BR,5,FALSE),"")</f>
        <v>Caffeine</v>
      </c>
      <c r="F910" s="256"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54" t="str">
        <f>IF(AND(A911&lt;&gt;"",ISNUMBER(A911)),VLOOKUP(A911,Studies!A:BR,2,FALSE),"")</f>
        <v>Darwish 2008</v>
      </c>
      <c r="C911" s="255" t="str">
        <f>IF(AND(A911&lt;&gt;"",ISNUMBER(A911)),VLOOKUP(A911,Studies!A:BR,3,FALSE),"")</f>
        <v xml:space="preserve">https://www.ncbi.nlm.nih.gov/pubmed/18076219 </v>
      </c>
      <c r="D911" s="255" t="str">
        <f>IF(AND(A911&lt;&gt;"",ISNUMBER(A911)),VLOOKUP(A911,Studies!A:BR,4,FALSE),"")</f>
        <v>oral</v>
      </c>
      <c r="E911" s="255" t="str">
        <f>IF(AND(A911&lt;&gt;"",ISNUMBER(A911)),VLOOKUP(A911,Studies!A:BR,5,FALSE),"")</f>
        <v>Caffeine</v>
      </c>
      <c r="F911" s="256"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54" t="str">
        <f>IF(AND(A912&lt;&gt;"",ISNUMBER(A912)),VLOOKUP(A912,Studies!A:BR,2,FALSE),"")</f>
        <v>Darwish 2008</v>
      </c>
      <c r="C912" s="255" t="str">
        <f>IF(AND(A912&lt;&gt;"",ISNUMBER(A912)),VLOOKUP(A912,Studies!A:BR,3,FALSE),"")</f>
        <v xml:space="preserve">https://www.ncbi.nlm.nih.gov/pubmed/18076219 </v>
      </c>
      <c r="D912" s="255" t="str">
        <f>IF(AND(A912&lt;&gt;"",ISNUMBER(A912)),VLOOKUP(A912,Studies!A:BR,4,FALSE),"")</f>
        <v>oral</v>
      </c>
      <c r="E912" s="255" t="str">
        <f>IF(AND(A912&lt;&gt;"",ISNUMBER(A912)),VLOOKUP(A912,Studies!A:BR,5,FALSE),"")</f>
        <v>Caffeine</v>
      </c>
      <c r="F912" s="256"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54" t="str">
        <f>IF(AND(A913&lt;&gt;"",ISNUMBER(A913)),VLOOKUP(A913,Studies!A:BR,2,FALSE),"")</f>
        <v>Dockens 2006</v>
      </c>
      <c r="C913" s="255" t="str">
        <f>IF(AND(A913&lt;&gt;"",ISNUMBER(A913)),VLOOKUP(A913,Studies!A:BR,3,FALSE),"")</f>
        <v>https://www.ncbi.nlm.nih.gov/pubmed/17050795</v>
      </c>
      <c r="D913" s="255" t="str">
        <f>IF(AND(A913&lt;&gt;"",ISNUMBER(A913)),VLOOKUP(A913,Studies!A:BR,4,FALSE),"")</f>
        <v>Day 5</v>
      </c>
      <c r="E913" s="255" t="str">
        <f>IF(AND(A913&lt;&gt;"",ISNUMBER(A913)),VLOOKUP(A913,Studies!A:BR,5,FALSE),"")</f>
        <v>Buspirone</v>
      </c>
      <c r="F913" s="256"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54" t="str">
        <f>IF(AND(A914&lt;&gt;"",ISNUMBER(A914)),VLOOKUP(A914,Studies!A:BR,2,FALSE),"")</f>
        <v>Dockens 2006</v>
      </c>
      <c r="C914" s="255" t="str">
        <f>IF(AND(A914&lt;&gt;"",ISNUMBER(A914)),VLOOKUP(A914,Studies!A:BR,3,FALSE),"")</f>
        <v>https://www.ncbi.nlm.nih.gov/pubmed/17050795</v>
      </c>
      <c r="D914" s="255" t="str">
        <f>IF(AND(A914&lt;&gt;"",ISNUMBER(A914)),VLOOKUP(A914,Studies!A:BR,4,FALSE),"")</f>
        <v>Day 5</v>
      </c>
      <c r="E914" s="255" t="str">
        <f>IF(AND(A914&lt;&gt;"",ISNUMBER(A914)),VLOOKUP(A914,Studies!A:BR,5,FALSE),"")</f>
        <v>Buspirone</v>
      </c>
      <c r="F914" s="256"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54" t="str">
        <f>IF(AND(A915&lt;&gt;"",ISNUMBER(A915)),VLOOKUP(A915,Studies!A:BR,2,FALSE),"")</f>
        <v>Dockens 2006</v>
      </c>
      <c r="C915" s="255" t="str">
        <f>IF(AND(A915&lt;&gt;"",ISNUMBER(A915)),VLOOKUP(A915,Studies!A:BR,3,FALSE),"")</f>
        <v>https://www.ncbi.nlm.nih.gov/pubmed/17050795</v>
      </c>
      <c r="D915" s="255" t="str">
        <f>IF(AND(A915&lt;&gt;"",ISNUMBER(A915)),VLOOKUP(A915,Studies!A:BR,4,FALSE),"")</f>
        <v>Day 5</v>
      </c>
      <c r="E915" s="255" t="str">
        <f>IF(AND(A915&lt;&gt;"",ISNUMBER(A915)),VLOOKUP(A915,Studies!A:BR,5,FALSE),"")</f>
        <v>Buspirone</v>
      </c>
      <c r="F915" s="256"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54" t="str">
        <f>IF(AND(A916&lt;&gt;"",ISNUMBER(A916)),VLOOKUP(A916,Studies!A:BR,2,FALSE),"")</f>
        <v>Dockens 2006</v>
      </c>
      <c r="C916" s="255" t="str">
        <f>IF(AND(A916&lt;&gt;"",ISNUMBER(A916)),VLOOKUP(A916,Studies!A:BR,3,FALSE),"")</f>
        <v>https://www.ncbi.nlm.nih.gov/pubmed/17050795</v>
      </c>
      <c r="D916" s="255" t="str">
        <f>IF(AND(A916&lt;&gt;"",ISNUMBER(A916)),VLOOKUP(A916,Studies!A:BR,4,FALSE),"")</f>
        <v>Day 5</v>
      </c>
      <c r="E916" s="255" t="str">
        <f>IF(AND(A916&lt;&gt;"",ISNUMBER(A916)),VLOOKUP(A916,Studies!A:BR,5,FALSE),"")</f>
        <v>Buspirone</v>
      </c>
      <c r="F916" s="256"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54" t="str">
        <f>IF(AND(A917&lt;&gt;"",ISNUMBER(A917)),VLOOKUP(A917,Studies!A:BR,2,FALSE),"")</f>
        <v>Dockens 2006</v>
      </c>
      <c r="C917" s="255" t="str">
        <f>IF(AND(A917&lt;&gt;"",ISNUMBER(A917)),VLOOKUP(A917,Studies!A:BR,3,FALSE),"")</f>
        <v>https://www.ncbi.nlm.nih.gov/pubmed/17050795</v>
      </c>
      <c r="D917" s="255" t="str">
        <f>IF(AND(A917&lt;&gt;"",ISNUMBER(A917)),VLOOKUP(A917,Studies!A:BR,4,FALSE),"")</f>
        <v>Day 5</v>
      </c>
      <c r="E917" s="255" t="str">
        <f>IF(AND(A917&lt;&gt;"",ISNUMBER(A917)),VLOOKUP(A917,Studies!A:BR,5,FALSE),"")</f>
        <v>Buspirone</v>
      </c>
      <c r="F917" s="256"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54" t="str">
        <f>IF(AND(A918&lt;&gt;"",ISNUMBER(A918)),VLOOKUP(A918,Studies!A:BR,2,FALSE),"")</f>
        <v>Dockens 2006</v>
      </c>
      <c r="C918" s="255" t="str">
        <f>IF(AND(A918&lt;&gt;"",ISNUMBER(A918)),VLOOKUP(A918,Studies!A:BR,3,FALSE),"")</f>
        <v>https://www.ncbi.nlm.nih.gov/pubmed/17050795</v>
      </c>
      <c r="D918" s="255" t="str">
        <f>IF(AND(A918&lt;&gt;"",ISNUMBER(A918)),VLOOKUP(A918,Studies!A:BR,4,FALSE),"")</f>
        <v>Day 5</v>
      </c>
      <c r="E918" s="255" t="str">
        <f>IF(AND(A918&lt;&gt;"",ISNUMBER(A918)),VLOOKUP(A918,Studies!A:BR,5,FALSE),"")</f>
        <v>Buspirone</v>
      </c>
      <c r="F918" s="256"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54" t="str">
        <f>IF(AND(A919&lt;&gt;"",ISNUMBER(A919)),VLOOKUP(A919,Studies!A:BR,2,FALSE),"")</f>
        <v>Dockens 2006</v>
      </c>
      <c r="C919" s="255" t="str">
        <f>IF(AND(A919&lt;&gt;"",ISNUMBER(A919)),VLOOKUP(A919,Studies!A:BR,3,FALSE),"")</f>
        <v>https://www.ncbi.nlm.nih.gov/pubmed/17050795</v>
      </c>
      <c r="D919" s="255" t="str">
        <f>IF(AND(A919&lt;&gt;"",ISNUMBER(A919)),VLOOKUP(A919,Studies!A:BR,4,FALSE),"")</f>
        <v>Day 5</v>
      </c>
      <c r="E919" s="255" t="str">
        <f>IF(AND(A919&lt;&gt;"",ISNUMBER(A919)),VLOOKUP(A919,Studies!A:BR,5,FALSE),"")</f>
        <v>Buspirone</v>
      </c>
      <c r="F919" s="256"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54" t="str">
        <f>IF(AND(A920&lt;&gt;"",ISNUMBER(A920)),VLOOKUP(A920,Studies!A:BR,2,FALSE),"")</f>
        <v>Dockens 2006</v>
      </c>
      <c r="C920" s="255" t="str">
        <f>IF(AND(A920&lt;&gt;"",ISNUMBER(A920)),VLOOKUP(A920,Studies!A:BR,3,FALSE),"")</f>
        <v>https://www.ncbi.nlm.nih.gov/pubmed/17050795</v>
      </c>
      <c r="D920" s="255" t="str">
        <f>IF(AND(A920&lt;&gt;"",ISNUMBER(A920)),VLOOKUP(A920,Studies!A:BR,4,FALSE),"")</f>
        <v>Day 5</v>
      </c>
      <c r="E920" s="255" t="str">
        <f>IF(AND(A920&lt;&gt;"",ISNUMBER(A920)),VLOOKUP(A920,Studies!A:BR,5,FALSE),"")</f>
        <v>Buspirone</v>
      </c>
      <c r="F920" s="256"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54" t="str">
        <f>IF(AND(A921&lt;&gt;"",ISNUMBER(A921)),VLOOKUP(A921,Studies!A:BR,2,FALSE),"")</f>
        <v>Dockens 2006</v>
      </c>
      <c r="C921" s="255" t="str">
        <f>IF(AND(A921&lt;&gt;"",ISNUMBER(A921)),VLOOKUP(A921,Studies!A:BR,3,FALSE),"")</f>
        <v>https://www.ncbi.nlm.nih.gov/pubmed/17050795</v>
      </c>
      <c r="D921" s="255" t="str">
        <f>IF(AND(A921&lt;&gt;"",ISNUMBER(A921)),VLOOKUP(A921,Studies!A:BR,4,FALSE),"")</f>
        <v>Day 5</v>
      </c>
      <c r="E921" s="255" t="str">
        <f>IF(AND(A921&lt;&gt;"",ISNUMBER(A921)),VLOOKUP(A921,Studies!A:BR,5,FALSE),"")</f>
        <v>Buspirone</v>
      </c>
      <c r="F921" s="256"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54" t="str">
        <f>IF(AND(A922&lt;&gt;"",ISNUMBER(A922)),VLOOKUP(A922,Studies!A:BR,2,FALSE),"")</f>
        <v>Dockens 2006</v>
      </c>
      <c r="C922" s="255" t="str">
        <f>IF(AND(A922&lt;&gt;"",ISNUMBER(A922)),VLOOKUP(A922,Studies!A:BR,3,FALSE),"")</f>
        <v>https://www.ncbi.nlm.nih.gov/pubmed/17050795</v>
      </c>
      <c r="D922" s="255" t="str">
        <f>IF(AND(A922&lt;&gt;"",ISNUMBER(A922)),VLOOKUP(A922,Studies!A:BR,4,FALSE),"")</f>
        <v>Day 5</v>
      </c>
      <c r="E922" s="255" t="str">
        <f>IF(AND(A922&lt;&gt;"",ISNUMBER(A922)),VLOOKUP(A922,Studies!A:BR,5,FALSE),"")</f>
        <v>Buspirone</v>
      </c>
      <c r="F922" s="256"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54" t="str">
        <f>IF(AND(A923&lt;&gt;"",ISNUMBER(A923)),VLOOKUP(A923,Studies!A:BR,2,FALSE),"")</f>
        <v>Dockens 2006</v>
      </c>
      <c r="C923" s="255" t="str">
        <f>IF(AND(A923&lt;&gt;"",ISNUMBER(A923)),VLOOKUP(A923,Studies!A:BR,3,FALSE),"")</f>
        <v>https://www.ncbi.nlm.nih.gov/pubmed/17050795</v>
      </c>
      <c r="D923" s="255" t="str">
        <f>IF(AND(A923&lt;&gt;"",ISNUMBER(A923)),VLOOKUP(A923,Studies!A:BR,4,FALSE),"")</f>
        <v>Day 5</v>
      </c>
      <c r="E923" s="255" t="str">
        <f>IF(AND(A923&lt;&gt;"",ISNUMBER(A923)),VLOOKUP(A923,Studies!A:BR,5,FALSE),"")</f>
        <v>Buspirone</v>
      </c>
      <c r="F923" s="256"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54" t="str">
        <f>IF(AND(A924&lt;&gt;"",ISNUMBER(A924)),VLOOKUP(A924,Studies!A:BR,2,FALSE),"")</f>
        <v>Dockens 2006</v>
      </c>
      <c r="C924" s="255" t="str">
        <f>IF(AND(A924&lt;&gt;"",ISNUMBER(A924)),VLOOKUP(A924,Studies!A:BR,3,FALSE),"")</f>
        <v>https://www.ncbi.nlm.nih.gov/pubmed/17050795</v>
      </c>
      <c r="D924" s="255" t="str">
        <f>IF(AND(A924&lt;&gt;"",ISNUMBER(A924)),VLOOKUP(A924,Studies!A:BR,4,FALSE),"")</f>
        <v>Day 5</v>
      </c>
      <c r="E924" s="255" t="str">
        <f>IF(AND(A924&lt;&gt;"",ISNUMBER(A924)),VLOOKUP(A924,Studies!A:BR,5,FALSE),"")</f>
        <v>Buspirone</v>
      </c>
      <c r="F924" s="256"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54" t="str">
        <f>IF(AND(A925&lt;&gt;"",ISNUMBER(A925)),VLOOKUP(A925,Studies!A:BR,2,FALSE),"")</f>
        <v>Dockens 2006</v>
      </c>
      <c r="C925" s="255" t="str">
        <f>IF(AND(A925&lt;&gt;"",ISNUMBER(A925)),VLOOKUP(A925,Studies!A:BR,3,FALSE),"")</f>
        <v>https://www.ncbi.nlm.nih.gov/pubmed/17050795</v>
      </c>
      <c r="D925" s="255" t="str">
        <f>IF(AND(A925&lt;&gt;"",ISNUMBER(A925)),VLOOKUP(A925,Studies!A:BR,4,FALSE),"")</f>
        <v>Day 5</v>
      </c>
      <c r="E925" s="255" t="str">
        <f>IF(AND(A925&lt;&gt;"",ISNUMBER(A925)),VLOOKUP(A925,Studies!A:BR,5,FALSE),"")</f>
        <v>Buspirone</v>
      </c>
      <c r="F925" s="256"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54" t="str">
        <f>IF(AND(A926&lt;&gt;"",ISNUMBER(A926)),VLOOKUP(A926,Studies!A:BR,2,FALSE),"")</f>
        <v>Dockens 2006</v>
      </c>
      <c r="C926" s="255" t="str">
        <f>IF(AND(A926&lt;&gt;"",ISNUMBER(A926)),VLOOKUP(A926,Studies!A:BR,3,FALSE),"")</f>
        <v>https://www.ncbi.nlm.nih.gov/pubmed/17050795</v>
      </c>
      <c r="D926" s="255" t="str">
        <f>IF(AND(A926&lt;&gt;"",ISNUMBER(A926)),VLOOKUP(A926,Studies!A:BR,4,FALSE),"")</f>
        <v>Day 10</v>
      </c>
      <c r="E926" s="255" t="str">
        <f>IF(AND(A926&lt;&gt;"",ISNUMBER(A926)),VLOOKUP(A926,Studies!A:BR,5,FALSE),"")</f>
        <v>Buspirone</v>
      </c>
      <c r="F926" s="256"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54" t="str">
        <f>IF(AND(A927&lt;&gt;"",ISNUMBER(A927)),VLOOKUP(A927,Studies!A:BR,2,FALSE),"")</f>
        <v>Dockens 2006</v>
      </c>
      <c r="C927" s="255" t="str">
        <f>IF(AND(A927&lt;&gt;"",ISNUMBER(A927)),VLOOKUP(A927,Studies!A:BR,3,FALSE),"")</f>
        <v>https://www.ncbi.nlm.nih.gov/pubmed/17050795</v>
      </c>
      <c r="D927" s="255" t="str">
        <f>IF(AND(A927&lt;&gt;"",ISNUMBER(A927)),VLOOKUP(A927,Studies!A:BR,4,FALSE),"")</f>
        <v>Day 10</v>
      </c>
      <c r="E927" s="255" t="str">
        <f>IF(AND(A927&lt;&gt;"",ISNUMBER(A927)),VLOOKUP(A927,Studies!A:BR,5,FALSE),"")</f>
        <v>Buspirone</v>
      </c>
      <c r="F927" s="256"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54" t="str">
        <f>IF(AND(A928&lt;&gt;"",ISNUMBER(A928)),VLOOKUP(A928,Studies!A:BR,2,FALSE),"")</f>
        <v>Dockens 2006</v>
      </c>
      <c r="C928" s="255" t="str">
        <f>IF(AND(A928&lt;&gt;"",ISNUMBER(A928)),VLOOKUP(A928,Studies!A:BR,3,FALSE),"")</f>
        <v>https://www.ncbi.nlm.nih.gov/pubmed/17050795</v>
      </c>
      <c r="D928" s="255" t="str">
        <f>IF(AND(A928&lt;&gt;"",ISNUMBER(A928)),VLOOKUP(A928,Studies!A:BR,4,FALSE),"")</f>
        <v>Day 10</v>
      </c>
      <c r="E928" s="255" t="str">
        <f>IF(AND(A928&lt;&gt;"",ISNUMBER(A928)),VLOOKUP(A928,Studies!A:BR,5,FALSE),"")</f>
        <v>Buspirone</v>
      </c>
      <c r="F928" s="256"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54" t="str">
        <f>IF(AND(A929&lt;&gt;"",ISNUMBER(A929)),VLOOKUP(A929,Studies!A:BR,2,FALSE),"")</f>
        <v>Dockens 2006</v>
      </c>
      <c r="C929" s="255" t="str">
        <f>IF(AND(A929&lt;&gt;"",ISNUMBER(A929)),VLOOKUP(A929,Studies!A:BR,3,FALSE),"")</f>
        <v>https://www.ncbi.nlm.nih.gov/pubmed/17050795</v>
      </c>
      <c r="D929" s="255" t="str">
        <f>IF(AND(A929&lt;&gt;"",ISNUMBER(A929)),VLOOKUP(A929,Studies!A:BR,4,FALSE),"")</f>
        <v>Day 10</v>
      </c>
      <c r="E929" s="255" t="str">
        <f>IF(AND(A929&lt;&gt;"",ISNUMBER(A929)),VLOOKUP(A929,Studies!A:BR,5,FALSE),"")</f>
        <v>Buspirone</v>
      </c>
      <c r="F929" s="256"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54" t="str">
        <f>IF(AND(A930&lt;&gt;"",ISNUMBER(A930)),VLOOKUP(A930,Studies!A:BR,2,FALSE),"")</f>
        <v>Dockens 2006</v>
      </c>
      <c r="C930" s="255" t="str">
        <f>IF(AND(A930&lt;&gt;"",ISNUMBER(A930)),VLOOKUP(A930,Studies!A:BR,3,FALSE),"")</f>
        <v>https://www.ncbi.nlm.nih.gov/pubmed/17050795</v>
      </c>
      <c r="D930" s="255" t="str">
        <f>IF(AND(A930&lt;&gt;"",ISNUMBER(A930)),VLOOKUP(A930,Studies!A:BR,4,FALSE),"")</f>
        <v>Day 10</v>
      </c>
      <c r="E930" s="255" t="str">
        <f>IF(AND(A930&lt;&gt;"",ISNUMBER(A930)),VLOOKUP(A930,Studies!A:BR,5,FALSE),"")</f>
        <v>Buspirone</v>
      </c>
      <c r="F930" s="256"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54" t="str">
        <f>IF(AND(A931&lt;&gt;"",ISNUMBER(A931)),VLOOKUP(A931,Studies!A:BR,2,FALSE),"")</f>
        <v>Dockens 2006</v>
      </c>
      <c r="C931" s="255" t="str">
        <f>IF(AND(A931&lt;&gt;"",ISNUMBER(A931)),VLOOKUP(A931,Studies!A:BR,3,FALSE),"")</f>
        <v>https://www.ncbi.nlm.nih.gov/pubmed/17050795</v>
      </c>
      <c r="D931" s="255" t="str">
        <f>IF(AND(A931&lt;&gt;"",ISNUMBER(A931)),VLOOKUP(A931,Studies!A:BR,4,FALSE),"")</f>
        <v>Day 10</v>
      </c>
      <c r="E931" s="255" t="str">
        <f>IF(AND(A931&lt;&gt;"",ISNUMBER(A931)),VLOOKUP(A931,Studies!A:BR,5,FALSE),"")</f>
        <v>Buspirone</v>
      </c>
      <c r="F931" s="256"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54" t="str">
        <f>IF(AND(A932&lt;&gt;"",ISNUMBER(A932)),VLOOKUP(A932,Studies!A:BR,2,FALSE),"")</f>
        <v>Dockens 2006</v>
      </c>
      <c r="C932" s="255" t="str">
        <f>IF(AND(A932&lt;&gt;"",ISNUMBER(A932)),VLOOKUP(A932,Studies!A:BR,3,FALSE),"")</f>
        <v>https://www.ncbi.nlm.nih.gov/pubmed/17050795</v>
      </c>
      <c r="D932" s="255" t="str">
        <f>IF(AND(A932&lt;&gt;"",ISNUMBER(A932)),VLOOKUP(A932,Studies!A:BR,4,FALSE),"")</f>
        <v>Day 10</v>
      </c>
      <c r="E932" s="255" t="str">
        <f>IF(AND(A932&lt;&gt;"",ISNUMBER(A932)),VLOOKUP(A932,Studies!A:BR,5,FALSE),"")</f>
        <v>Buspirone</v>
      </c>
      <c r="F932" s="256"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54" t="str">
        <f>IF(AND(A933&lt;&gt;"",ISNUMBER(A933)),VLOOKUP(A933,Studies!A:BR,2,FALSE),"")</f>
        <v>Dockens 2006</v>
      </c>
      <c r="C933" s="255" t="str">
        <f>IF(AND(A933&lt;&gt;"",ISNUMBER(A933)),VLOOKUP(A933,Studies!A:BR,3,FALSE),"")</f>
        <v>https://www.ncbi.nlm.nih.gov/pubmed/17050795</v>
      </c>
      <c r="D933" s="255" t="str">
        <f>IF(AND(A933&lt;&gt;"",ISNUMBER(A933)),VLOOKUP(A933,Studies!A:BR,4,FALSE),"")</f>
        <v>Day 10</v>
      </c>
      <c r="E933" s="255" t="str">
        <f>IF(AND(A933&lt;&gt;"",ISNUMBER(A933)),VLOOKUP(A933,Studies!A:BR,5,FALSE),"")</f>
        <v>Buspirone</v>
      </c>
      <c r="F933" s="256"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54" t="str">
        <f>IF(AND(A934&lt;&gt;"",ISNUMBER(A934)),VLOOKUP(A934,Studies!A:BR,2,FALSE),"")</f>
        <v>Dockens 2006</v>
      </c>
      <c r="C934" s="255" t="str">
        <f>IF(AND(A934&lt;&gt;"",ISNUMBER(A934)),VLOOKUP(A934,Studies!A:BR,3,FALSE),"")</f>
        <v>https://www.ncbi.nlm.nih.gov/pubmed/17050795</v>
      </c>
      <c r="D934" s="255" t="str">
        <f>IF(AND(A934&lt;&gt;"",ISNUMBER(A934)),VLOOKUP(A934,Studies!A:BR,4,FALSE),"")</f>
        <v>Day 10</v>
      </c>
      <c r="E934" s="255" t="str">
        <f>IF(AND(A934&lt;&gt;"",ISNUMBER(A934)),VLOOKUP(A934,Studies!A:BR,5,FALSE),"")</f>
        <v>Buspirone</v>
      </c>
      <c r="F934" s="256"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54" t="str">
        <f>IF(AND(A935&lt;&gt;"",ISNUMBER(A935)),VLOOKUP(A935,Studies!A:BR,2,FALSE),"")</f>
        <v>Dockens 2006</v>
      </c>
      <c r="C935" s="255" t="str">
        <f>IF(AND(A935&lt;&gt;"",ISNUMBER(A935)),VLOOKUP(A935,Studies!A:BR,3,FALSE),"")</f>
        <v>https://www.ncbi.nlm.nih.gov/pubmed/17050795</v>
      </c>
      <c r="D935" s="255" t="str">
        <f>IF(AND(A935&lt;&gt;"",ISNUMBER(A935)),VLOOKUP(A935,Studies!A:BR,4,FALSE),"")</f>
        <v>Day 10</v>
      </c>
      <c r="E935" s="255" t="str">
        <f>IF(AND(A935&lt;&gt;"",ISNUMBER(A935)),VLOOKUP(A935,Studies!A:BR,5,FALSE),"")</f>
        <v>Buspirone</v>
      </c>
      <c r="F935" s="256"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54" t="str">
        <f>IF(AND(A936&lt;&gt;"",ISNUMBER(A936)),VLOOKUP(A936,Studies!A:BR,2,FALSE),"")</f>
        <v>Dockens 2006</v>
      </c>
      <c r="C936" s="255" t="str">
        <f>IF(AND(A936&lt;&gt;"",ISNUMBER(A936)),VLOOKUP(A936,Studies!A:BR,3,FALSE),"")</f>
        <v>https://www.ncbi.nlm.nih.gov/pubmed/17050795</v>
      </c>
      <c r="D936" s="255" t="str">
        <f>IF(AND(A936&lt;&gt;"",ISNUMBER(A936)),VLOOKUP(A936,Studies!A:BR,4,FALSE),"")</f>
        <v>Day 10</v>
      </c>
      <c r="E936" s="255" t="str">
        <f>IF(AND(A936&lt;&gt;"",ISNUMBER(A936)),VLOOKUP(A936,Studies!A:BR,5,FALSE),"")</f>
        <v>Buspirone</v>
      </c>
      <c r="F936" s="256"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54" t="str">
        <f>IF(AND(A937&lt;&gt;"",ISNUMBER(A937)),VLOOKUP(A937,Studies!A:BR,2,FALSE),"")</f>
        <v>Dockens 2006</v>
      </c>
      <c r="C937" s="255" t="str">
        <f>IF(AND(A937&lt;&gt;"",ISNUMBER(A937)),VLOOKUP(A937,Studies!A:BR,3,FALSE),"")</f>
        <v>https://www.ncbi.nlm.nih.gov/pubmed/17050795</v>
      </c>
      <c r="D937" s="255" t="str">
        <f>IF(AND(A937&lt;&gt;"",ISNUMBER(A937)),VLOOKUP(A937,Studies!A:BR,4,FALSE),"")</f>
        <v>Day 10</v>
      </c>
      <c r="E937" s="255" t="str">
        <f>IF(AND(A937&lt;&gt;"",ISNUMBER(A937)),VLOOKUP(A937,Studies!A:BR,5,FALSE),"")</f>
        <v>Buspirone</v>
      </c>
      <c r="F937" s="256"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54" t="str">
        <f>IF(AND(A938&lt;&gt;"",ISNUMBER(A938)),VLOOKUP(A938,Studies!A:BR,2,FALSE),"")</f>
        <v>Dockens 2006</v>
      </c>
      <c r="C938" s="255" t="str">
        <f>IF(AND(A938&lt;&gt;"",ISNUMBER(A938)),VLOOKUP(A938,Studies!A:BR,3,FALSE),"")</f>
        <v>https://www.ncbi.nlm.nih.gov/pubmed/17050795</v>
      </c>
      <c r="D938" s="255" t="str">
        <f>IF(AND(A938&lt;&gt;"",ISNUMBER(A938)),VLOOKUP(A938,Studies!A:BR,4,FALSE),"")</f>
        <v>Day 10</v>
      </c>
      <c r="E938" s="255" t="str">
        <f>IF(AND(A938&lt;&gt;"",ISNUMBER(A938)),VLOOKUP(A938,Studies!A:BR,5,FALSE),"")</f>
        <v>Buspirone</v>
      </c>
      <c r="F938" s="256"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54" t="str">
        <f>IF(AND(A939&lt;&gt;"",ISNUMBER(A939)),VLOOKUP(A939,Studies!A:BR,2,FALSE),"")</f>
        <v>Dockens 2006</v>
      </c>
      <c r="C939" s="255" t="str">
        <f>IF(AND(A939&lt;&gt;"",ISNUMBER(A939)),VLOOKUP(A939,Studies!A:BR,3,FALSE),"")</f>
        <v>https://www.ncbi.nlm.nih.gov/pubmed/17050795</v>
      </c>
      <c r="D939" s="255" t="str">
        <f>IF(AND(A939&lt;&gt;"",ISNUMBER(A939)),VLOOKUP(A939,Studies!A:BR,4,FALSE),"")</f>
        <v>Day 15</v>
      </c>
      <c r="E939" s="255" t="str">
        <f>IF(AND(A939&lt;&gt;"",ISNUMBER(A939)),VLOOKUP(A939,Studies!A:BR,5,FALSE),"")</f>
        <v>Buspirone</v>
      </c>
      <c r="F939" s="256"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54" t="str">
        <f>IF(AND(A940&lt;&gt;"",ISNUMBER(A940)),VLOOKUP(A940,Studies!A:BR,2,FALSE),"")</f>
        <v>Dockens 2006</v>
      </c>
      <c r="C940" s="255" t="str">
        <f>IF(AND(A940&lt;&gt;"",ISNUMBER(A940)),VLOOKUP(A940,Studies!A:BR,3,FALSE),"")</f>
        <v>https://www.ncbi.nlm.nih.gov/pubmed/17050795</v>
      </c>
      <c r="D940" s="255" t="str">
        <f>IF(AND(A940&lt;&gt;"",ISNUMBER(A940)),VLOOKUP(A940,Studies!A:BR,4,FALSE),"")</f>
        <v>Day 15</v>
      </c>
      <c r="E940" s="255" t="str">
        <f>IF(AND(A940&lt;&gt;"",ISNUMBER(A940)),VLOOKUP(A940,Studies!A:BR,5,FALSE),"")</f>
        <v>Buspirone</v>
      </c>
      <c r="F940" s="256"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54" t="str">
        <f>IF(AND(A941&lt;&gt;"",ISNUMBER(A941)),VLOOKUP(A941,Studies!A:BR,2,FALSE),"")</f>
        <v>Dockens 2006</v>
      </c>
      <c r="C941" s="255" t="str">
        <f>IF(AND(A941&lt;&gt;"",ISNUMBER(A941)),VLOOKUP(A941,Studies!A:BR,3,FALSE),"")</f>
        <v>https://www.ncbi.nlm.nih.gov/pubmed/17050795</v>
      </c>
      <c r="D941" s="255" t="str">
        <f>IF(AND(A941&lt;&gt;"",ISNUMBER(A941)),VLOOKUP(A941,Studies!A:BR,4,FALSE),"")</f>
        <v>Day 15</v>
      </c>
      <c r="E941" s="255" t="str">
        <f>IF(AND(A941&lt;&gt;"",ISNUMBER(A941)),VLOOKUP(A941,Studies!A:BR,5,FALSE),"")</f>
        <v>Buspirone</v>
      </c>
      <c r="F941" s="256"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54" t="str">
        <f>IF(AND(A942&lt;&gt;"",ISNUMBER(A942)),VLOOKUP(A942,Studies!A:BR,2,FALSE),"")</f>
        <v>Dockens 2006</v>
      </c>
      <c r="C942" s="255" t="str">
        <f>IF(AND(A942&lt;&gt;"",ISNUMBER(A942)),VLOOKUP(A942,Studies!A:BR,3,FALSE),"")</f>
        <v>https://www.ncbi.nlm.nih.gov/pubmed/17050795</v>
      </c>
      <c r="D942" s="255" t="str">
        <f>IF(AND(A942&lt;&gt;"",ISNUMBER(A942)),VLOOKUP(A942,Studies!A:BR,4,FALSE),"")</f>
        <v>Day 15</v>
      </c>
      <c r="E942" s="255" t="str">
        <f>IF(AND(A942&lt;&gt;"",ISNUMBER(A942)),VLOOKUP(A942,Studies!A:BR,5,FALSE),"")</f>
        <v>Buspirone</v>
      </c>
      <c r="F942" s="256"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54" t="str">
        <f>IF(AND(A943&lt;&gt;"",ISNUMBER(A943)),VLOOKUP(A943,Studies!A:BR,2,FALSE),"")</f>
        <v>Dockens 2006</v>
      </c>
      <c r="C943" s="255" t="str">
        <f>IF(AND(A943&lt;&gt;"",ISNUMBER(A943)),VLOOKUP(A943,Studies!A:BR,3,FALSE),"")</f>
        <v>https://www.ncbi.nlm.nih.gov/pubmed/17050795</v>
      </c>
      <c r="D943" s="255" t="str">
        <f>IF(AND(A943&lt;&gt;"",ISNUMBER(A943)),VLOOKUP(A943,Studies!A:BR,4,FALSE),"")</f>
        <v>Day 15</v>
      </c>
      <c r="E943" s="255" t="str">
        <f>IF(AND(A943&lt;&gt;"",ISNUMBER(A943)),VLOOKUP(A943,Studies!A:BR,5,FALSE),"")</f>
        <v>Buspirone</v>
      </c>
      <c r="F943" s="256"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54" t="str">
        <f>IF(AND(A944&lt;&gt;"",ISNUMBER(A944)),VLOOKUP(A944,Studies!A:BR,2,FALSE),"")</f>
        <v>Dockens 2006</v>
      </c>
      <c r="C944" s="255" t="str">
        <f>IF(AND(A944&lt;&gt;"",ISNUMBER(A944)),VLOOKUP(A944,Studies!A:BR,3,FALSE),"")</f>
        <v>https://www.ncbi.nlm.nih.gov/pubmed/17050795</v>
      </c>
      <c r="D944" s="255" t="str">
        <f>IF(AND(A944&lt;&gt;"",ISNUMBER(A944)),VLOOKUP(A944,Studies!A:BR,4,FALSE),"")</f>
        <v>Day 15</v>
      </c>
      <c r="E944" s="255" t="str">
        <f>IF(AND(A944&lt;&gt;"",ISNUMBER(A944)),VLOOKUP(A944,Studies!A:BR,5,FALSE),"")</f>
        <v>Buspirone</v>
      </c>
      <c r="F944" s="256"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54" t="str">
        <f>IF(AND(A945&lt;&gt;"",ISNUMBER(A945)),VLOOKUP(A945,Studies!A:BR,2,FALSE),"")</f>
        <v>Dockens 2006</v>
      </c>
      <c r="C945" s="255" t="str">
        <f>IF(AND(A945&lt;&gt;"",ISNUMBER(A945)),VLOOKUP(A945,Studies!A:BR,3,FALSE),"")</f>
        <v>https://www.ncbi.nlm.nih.gov/pubmed/17050795</v>
      </c>
      <c r="D945" s="255" t="str">
        <f>IF(AND(A945&lt;&gt;"",ISNUMBER(A945)),VLOOKUP(A945,Studies!A:BR,4,FALSE),"")</f>
        <v>Day 15</v>
      </c>
      <c r="E945" s="255" t="str">
        <f>IF(AND(A945&lt;&gt;"",ISNUMBER(A945)),VLOOKUP(A945,Studies!A:BR,5,FALSE),"")</f>
        <v>Buspirone</v>
      </c>
      <c r="F945" s="256"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54" t="str">
        <f>IF(AND(A946&lt;&gt;"",ISNUMBER(A946)),VLOOKUP(A946,Studies!A:BR,2,FALSE),"")</f>
        <v>Dockens 2006</v>
      </c>
      <c r="C946" s="255" t="str">
        <f>IF(AND(A946&lt;&gt;"",ISNUMBER(A946)),VLOOKUP(A946,Studies!A:BR,3,FALSE),"")</f>
        <v>https://www.ncbi.nlm.nih.gov/pubmed/17050795</v>
      </c>
      <c r="D946" s="255" t="str">
        <f>IF(AND(A946&lt;&gt;"",ISNUMBER(A946)),VLOOKUP(A946,Studies!A:BR,4,FALSE),"")</f>
        <v>Day 15</v>
      </c>
      <c r="E946" s="255" t="str">
        <f>IF(AND(A946&lt;&gt;"",ISNUMBER(A946)),VLOOKUP(A946,Studies!A:BR,5,FALSE),"")</f>
        <v>Buspirone</v>
      </c>
      <c r="F946" s="256"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54" t="str">
        <f>IF(AND(A947&lt;&gt;"",ISNUMBER(A947)),VLOOKUP(A947,Studies!A:BR,2,FALSE),"")</f>
        <v>Dockens 2006</v>
      </c>
      <c r="C947" s="255" t="str">
        <f>IF(AND(A947&lt;&gt;"",ISNUMBER(A947)),VLOOKUP(A947,Studies!A:BR,3,FALSE),"")</f>
        <v>https://www.ncbi.nlm.nih.gov/pubmed/17050795</v>
      </c>
      <c r="D947" s="255" t="str">
        <f>IF(AND(A947&lt;&gt;"",ISNUMBER(A947)),VLOOKUP(A947,Studies!A:BR,4,FALSE),"")</f>
        <v>Day 15</v>
      </c>
      <c r="E947" s="255" t="str">
        <f>IF(AND(A947&lt;&gt;"",ISNUMBER(A947)),VLOOKUP(A947,Studies!A:BR,5,FALSE),"")</f>
        <v>Buspirone</v>
      </c>
      <c r="F947" s="256"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54" t="str">
        <f>IF(AND(A948&lt;&gt;"",ISNUMBER(A948)),VLOOKUP(A948,Studies!A:BR,2,FALSE),"")</f>
        <v>Dockens 2006</v>
      </c>
      <c r="C948" s="255" t="str">
        <f>IF(AND(A948&lt;&gt;"",ISNUMBER(A948)),VLOOKUP(A948,Studies!A:BR,3,FALSE),"")</f>
        <v>https://www.ncbi.nlm.nih.gov/pubmed/17050795</v>
      </c>
      <c r="D948" s="255" t="str">
        <f>IF(AND(A948&lt;&gt;"",ISNUMBER(A948)),VLOOKUP(A948,Studies!A:BR,4,FALSE),"")</f>
        <v>Day 15</v>
      </c>
      <c r="E948" s="255" t="str">
        <f>IF(AND(A948&lt;&gt;"",ISNUMBER(A948)),VLOOKUP(A948,Studies!A:BR,5,FALSE),"")</f>
        <v>Buspirone</v>
      </c>
      <c r="F948" s="256"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54" t="str">
        <f>IF(AND(A949&lt;&gt;"",ISNUMBER(A949)),VLOOKUP(A949,Studies!A:BR,2,FALSE),"")</f>
        <v>Dockens 2006</v>
      </c>
      <c r="C949" s="255" t="str">
        <f>IF(AND(A949&lt;&gt;"",ISNUMBER(A949)),VLOOKUP(A949,Studies!A:BR,3,FALSE),"")</f>
        <v>https://www.ncbi.nlm.nih.gov/pubmed/17050795</v>
      </c>
      <c r="D949" s="255" t="str">
        <f>IF(AND(A949&lt;&gt;"",ISNUMBER(A949)),VLOOKUP(A949,Studies!A:BR,4,FALSE),"")</f>
        <v>Day 15</v>
      </c>
      <c r="E949" s="255" t="str">
        <f>IF(AND(A949&lt;&gt;"",ISNUMBER(A949)),VLOOKUP(A949,Studies!A:BR,5,FALSE),"")</f>
        <v>Buspirone</v>
      </c>
      <c r="F949" s="256"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54" t="str">
        <f>IF(AND(A950&lt;&gt;"",ISNUMBER(A950)),VLOOKUP(A950,Studies!A:BR,2,FALSE),"")</f>
        <v>Dockens 2006</v>
      </c>
      <c r="C950" s="255" t="str">
        <f>IF(AND(A950&lt;&gt;"",ISNUMBER(A950)),VLOOKUP(A950,Studies!A:BR,3,FALSE),"")</f>
        <v>https://www.ncbi.nlm.nih.gov/pubmed/17050795</v>
      </c>
      <c r="D950" s="255" t="str">
        <f>IF(AND(A950&lt;&gt;"",ISNUMBER(A950)),VLOOKUP(A950,Studies!A:BR,4,FALSE),"")</f>
        <v>Day 15</v>
      </c>
      <c r="E950" s="255" t="str">
        <f>IF(AND(A950&lt;&gt;"",ISNUMBER(A950)),VLOOKUP(A950,Studies!A:BR,5,FALSE),"")</f>
        <v>Buspirone</v>
      </c>
      <c r="F950" s="256"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54" t="str">
        <f>IF(AND(A951&lt;&gt;"",ISNUMBER(A951)),VLOOKUP(A951,Studies!A:BR,2,FALSE),"")</f>
        <v>Dockens 2006</v>
      </c>
      <c r="C951" s="255" t="str">
        <f>IF(AND(A951&lt;&gt;"",ISNUMBER(A951)),VLOOKUP(A951,Studies!A:BR,3,FALSE),"")</f>
        <v>https://www.ncbi.nlm.nih.gov/pubmed/17050795</v>
      </c>
      <c r="D951" s="255" t="str">
        <f>IF(AND(A951&lt;&gt;"",ISNUMBER(A951)),VLOOKUP(A951,Studies!A:BR,4,FALSE),"")</f>
        <v>Day 15</v>
      </c>
      <c r="E951" s="255" t="str">
        <f>IF(AND(A951&lt;&gt;"",ISNUMBER(A951)),VLOOKUP(A951,Studies!A:BR,5,FALSE),"")</f>
        <v>Buspirone</v>
      </c>
      <c r="F951" s="256"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54" t="str">
        <f>IF(AND(A952&lt;&gt;"",ISNUMBER(A952)),VLOOKUP(A952,Studies!A:BR,2,FALSE),"")</f>
        <v>Dockens 2006</v>
      </c>
      <c r="C952" s="255" t="str">
        <f>IF(AND(A952&lt;&gt;"",ISNUMBER(A952)),VLOOKUP(A952,Studies!A:BR,3,FALSE),"")</f>
        <v>https://www.ncbi.nlm.nih.gov/pubmed/17050795</v>
      </c>
      <c r="D952" s="255" t="str">
        <f>IF(AND(A952&lt;&gt;"",ISNUMBER(A952)),VLOOKUP(A952,Studies!A:BR,4,FALSE),"")</f>
        <v>Day 20</v>
      </c>
      <c r="E952" s="255" t="str">
        <f>IF(AND(A952&lt;&gt;"",ISNUMBER(A952)),VLOOKUP(A952,Studies!A:BR,5,FALSE),"")</f>
        <v>Buspirone</v>
      </c>
      <c r="F952" s="256"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54" t="str">
        <f>IF(AND(A953&lt;&gt;"",ISNUMBER(A953)),VLOOKUP(A953,Studies!A:BR,2,FALSE),"")</f>
        <v>Dockens 2006</v>
      </c>
      <c r="C953" s="255" t="str">
        <f>IF(AND(A953&lt;&gt;"",ISNUMBER(A953)),VLOOKUP(A953,Studies!A:BR,3,FALSE),"")</f>
        <v>https://www.ncbi.nlm.nih.gov/pubmed/17050795</v>
      </c>
      <c r="D953" s="255" t="str">
        <f>IF(AND(A953&lt;&gt;"",ISNUMBER(A953)),VLOOKUP(A953,Studies!A:BR,4,FALSE),"")</f>
        <v>Day 20</v>
      </c>
      <c r="E953" s="255" t="str">
        <f>IF(AND(A953&lt;&gt;"",ISNUMBER(A953)),VLOOKUP(A953,Studies!A:BR,5,FALSE),"")</f>
        <v>Buspirone</v>
      </c>
      <c r="F953" s="256"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54" t="str">
        <f>IF(AND(A954&lt;&gt;"",ISNUMBER(A954)),VLOOKUP(A954,Studies!A:BR,2,FALSE),"")</f>
        <v>Dockens 2006</v>
      </c>
      <c r="C954" s="255" t="str">
        <f>IF(AND(A954&lt;&gt;"",ISNUMBER(A954)),VLOOKUP(A954,Studies!A:BR,3,FALSE),"")</f>
        <v>https://www.ncbi.nlm.nih.gov/pubmed/17050795</v>
      </c>
      <c r="D954" s="255" t="str">
        <f>IF(AND(A954&lt;&gt;"",ISNUMBER(A954)),VLOOKUP(A954,Studies!A:BR,4,FALSE),"")</f>
        <v>Day 20</v>
      </c>
      <c r="E954" s="255" t="str">
        <f>IF(AND(A954&lt;&gt;"",ISNUMBER(A954)),VLOOKUP(A954,Studies!A:BR,5,FALSE),"")</f>
        <v>Buspirone</v>
      </c>
      <c r="F954" s="256"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54" t="str">
        <f>IF(AND(A955&lt;&gt;"",ISNUMBER(A955)),VLOOKUP(A955,Studies!A:BR,2,FALSE),"")</f>
        <v>Dockens 2006</v>
      </c>
      <c r="C955" s="255" t="str">
        <f>IF(AND(A955&lt;&gt;"",ISNUMBER(A955)),VLOOKUP(A955,Studies!A:BR,3,FALSE),"")</f>
        <v>https://www.ncbi.nlm.nih.gov/pubmed/17050795</v>
      </c>
      <c r="D955" s="255" t="str">
        <f>IF(AND(A955&lt;&gt;"",ISNUMBER(A955)),VLOOKUP(A955,Studies!A:BR,4,FALSE),"")</f>
        <v>Day 20</v>
      </c>
      <c r="E955" s="255" t="str">
        <f>IF(AND(A955&lt;&gt;"",ISNUMBER(A955)),VLOOKUP(A955,Studies!A:BR,5,FALSE),"")</f>
        <v>Buspirone</v>
      </c>
      <c r="F955" s="256"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54" t="str">
        <f>IF(AND(A956&lt;&gt;"",ISNUMBER(A956)),VLOOKUP(A956,Studies!A:BR,2,FALSE),"")</f>
        <v>Dockens 2006</v>
      </c>
      <c r="C956" s="255" t="str">
        <f>IF(AND(A956&lt;&gt;"",ISNUMBER(A956)),VLOOKUP(A956,Studies!A:BR,3,FALSE),"")</f>
        <v>https://www.ncbi.nlm.nih.gov/pubmed/17050795</v>
      </c>
      <c r="D956" s="255" t="str">
        <f>IF(AND(A956&lt;&gt;"",ISNUMBER(A956)),VLOOKUP(A956,Studies!A:BR,4,FALSE),"")</f>
        <v>Day 20</v>
      </c>
      <c r="E956" s="255" t="str">
        <f>IF(AND(A956&lt;&gt;"",ISNUMBER(A956)),VLOOKUP(A956,Studies!A:BR,5,FALSE),"")</f>
        <v>Buspirone</v>
      </c>
      <c r="F956" s="256"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54" t="str">
        <f>IF(AND(A957&lt;&gt;"",ISNUMBER(A957)),VLOOKUP(A957,Studies!A:BR,2,FALSE),"")</f>
        <v>Dockens 2006</v>
      </c>
      <c r="C957" s="255" t="str">
        <f>IF(AND(A957&lt;&gt;"",ISNUMBER(A957)),VLOOKUP(A957,Studies!A:BR,3,FALSE),"")</f>
        <v>https://www.ncbi.nlm.nih.gov/pubmed/17050795</v>
      </c>
      <c r="D957" s="255" t="str">
        <f>IF(AND(A957&lt;&gt;"",ISNUMBER(A957)),VLOOKUP(A957,Studies!A:BR,4,FALSE),"")</f>
        <v>Day 20</v>
      </c>
      <c r="E957" s="255" t="str">
        <f>IF(AND(A957&lt;&gt;"",ISNUMBER(A957)),VLOOKUP(A957,Studies!A:BR,5,FALSE),"")</f>
        <v>Buspirone</v>
      </c>
      <c r="F957" s="256"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54" t="str">
        <f>IF(AND(A958&lt;&gt;"",ISNUMBER(A958)),VLOOKUP(A958,Studies!A:BR,2,FALSE),"")</f>
        <v>Dockens 2006</v>
      </c>
      <c r="C958" s="255" t="str">
        <f>IF(AND(A958&lt;&gt;"",ISNUMBER(A958)),VLOOKUP(A958,Studies!A:BR,3,FALSE),"")</f>
        <v>https://www.ncbi.nlm.nih.gov/pubmed/17050795</v>
      </c>
      <c r="D958" s="255" t="str">
        <f>IF(AND(A958&lt;&gt;"",ISNUMBER(A958)),VLOOKUP(A958,Studies!A:BR,4,FALSE),"")</f>
        <v>Day 20</v>
      </c>
      <c r="E958" s="255" t="str">
        <f>IF(AND(A958&lt;&gt;"",ISNUMBER(A958)),VLOOKUP(A958,Studies!A:BR,5,FALSE),"")</f>
        <v>Buspirone</v>
      </c>
      <c r="F958" s="256"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54" t="str">
        <f>IF(AND(A959&lt;&gt;"",ISNUMBER(A959)),VLOOKUP(A959,Studies!A:BR,2,FALSE),"")</f>
        <v>Dockens 2006</v>
      </c>
      <c r="C959" s="255" t="str">
        <f>IF(AND(A959&lt;&gt;"",ISNUMBER(A959)),VLOOKUP(A959,Studies!A:BR,3,FALSE),"")</f>
        <v>https://www.ncbi.nlm.nih.gov/pubmed/17050795</v>
      </c>
      <c r="D959" s="255" t="str">
        <f>IF(AND(A959&lt;&gt;"",ISNUMBER(A959)),VLOOKUP(A959,Studies!A:BR,4,FALSE),"")</f>
        <v>Day 20</v>
      </c>
      <c r="E959" s="255" t="str">
        <f>IF(AND(A959&lt;&gt;"",ISNUMBER(A959)),VLOOKUP(A959,Studies!A:BR,5,FALSE),"")</f>
        <v>Buspirone</v>
      </c>
      <c r="F959" s="256"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54" t="str">
        <f>IF(AND(A960&lt;&gt;"",ISNUMBER(A960)),VLOOKUP(A960,Studies!A:BR,2,FALSE),"")</f>
        <v>Dockens 2006</v>
      </c>
      <c r="C960" s="255" t="str">
        <f>IF(AND(A960&lt;&gt;"",ISNUMBER(A960)),VLOOKUP(A960,Studies!A:BR,3,FALSE),"")</f>
        <v>https://www.ncbi.nlm.nih.gov/pubmed/17050795</v>
      </c>
      <c r="D960" s="255" t="str">
        <f>IF(AND(A960&lt;&gt;"",ISNUMBER(A960)),VLOOKUP(A960,Studies!A:BR,4,FALSE),"")</f>
        <v>Day 20</v>
      </c>
      <c r="E960" s="255" t="str">
        <f>IF(AND(A960&lt;&gt;"",ISNUMBER(A960)),VLOOKUP(A960,Studies!A:BR,5,FALSE),"")</f>
        <v>Buspirone</v>
      </c>
      <c r="F960" s="256"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54" t="str">
        <f>IF(AND(A961&lt;&gt;"",ISNUMBER(A961)),VLOOKUP(A961,Studies!A:BR,2,FALSE),"")</f>
        <v>Dockens 2006</v>
      </c>
      <c r="C961" s="255" t="str">
        <f>IF(AND(A961&lt;&gt;"",ISNUMBER(A961)),VLOOKUP(A961,Studies!A:BR,3,FALSE),"")</f>
        <v>https://www.ncbi.nlm.nih.gov/pubmed/17050795</v>
      </c>
      <c r="D961" s="255" t="str">
        <f>IF(AND(A961&lt;&gt;"",ISNUMBER(A961)),VLOOKUP(A961,Studies!A:BR,4,FALSE),"")</f>
        <v>Day 20</v>
      </c>
      <c r="E961" s="255" t="str">
        <f>IF(AND(A961&lt;&gt;"",ISNUMBER(A961)),VLOOKUP(A961,Studies!A:BR,5,FALSE),"")</f>
        <v>Buspirone</v>
      </c>
      <c r="F961" s="256"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54" t="str">
        <f>IF(AND(A962&lt;&gt;"",ISNUMBER(A962)),VLOOKUP(A962,Studies!A:BR,2,FALSE),"")</f>
        <v>Dockens 2006</v>
      </c>
      <c r="C962" s="255" t="str">
        <f>IF(AND(A962&lt;&gt;"",ISNUMBER(A962)),VLOOKUP(A962,Studies!A:BR,3,FALSE),"")</f>
        <v>https://www.ncbi.nlm.nih.gov/pubmed/17050795</v>
      </c>
      <c r="D962" s="255" t="str">
        <f>IF(AND(A962&lt;&gt;"",ISNUMBER(A962)),VLOOKUP(A962,Studies!A:BR,4,FALSE),"")</f>
        <v>Day 20</v>
      </c>
      <c r="E962" s="255" t="str">
        <f>IF(AND(A962&lt;&gt;"",ISNUMBER(A962)),VLOOKUP(A962,Studies!A:BR,5,FALSE),"")</f>
        <v>Buspirone</v>
      </c>
      <c r="F962" s="256"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54" t="str">
        <f>IF(AND(A963&lt;&gt;"",ISNUMBER(A963)),VLOOKUP(A963,Studies!A:BR,2,FALSE),"")</f>
        <v>Dockens 2006</v>
      </c>
      <c r="C963" s="255" t="str">
        <f>IF(AND(A963&lt;&gt;"",ISNUMBER(A963)),VLOOKUP(A963,Studies!A:BR,3,FALSE),"")</f>
        <v>https://www.ncbi.nlm.nih.gov/pubmed/17050795</v>
      </c>
      <c r="D963" s="255" t="str">
        <f>IF(AND(A963&lt;&gt;"",ISNUMBER(A963)),VLOOKUP(A963,Studies!A:BR,4,FALSE),"")</f>
        <v>Day 20</v>
      </c>
      <c r="E963" s="255" t="str">
        <f>IF(AND(A963&lt;&gt;"",ISNUMBER(A963)),VLOOKUP(A963,Studies!A:BR,5,FALSE),"")</f>
        <v>Buspirone</v>
      </c>
      <c r="F963" s="256"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54" t="str">
        <f>IF(AND(A964&lt;&gt;"",ISNUMBER(A964)),VLOOKUP(A964,Studies!A:BR,2,FALSE),"")</f>
        <v>Dockens 2006</v>
      </c>
      <c r="C964" s="255" t="str">
        <f>IF(AND(A964&lt;&gt;"",ISNUMBER(A964)),VLOOKUP(A964,Studies!A:BR,3,FALSE),"")</f>
        <v>https://www.ncbi.nlm.nih.gov/pubmed/17050795</v>
      </c>
      <c r="D964" s="255" t="str">
        <f>IF(AND(A964&lt;&gt;"",ISNUMBER(A964)),VLOOKUP(A964,Studies!A:BR,4,FALSE),"")</f>
        <v>Day 20</v>
      </c>
      <c r="E964" s="255" t="str">
        <f>IF(AND(A964&lt;&gt;"",ISNUMBER(A964)),VLOOKUP(A964,Studies!A:BR,5,FALSE),"")</f>
        <v>Buspirone</v>
      </c>
      <c r="F964" s="256"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54" t="str">
        <f>IF(AND(A965&lt;&gt;"",ISNUMBER(A965)),VLOOKUP(A965,Studies!A:BR,2,FALSE),"")</f>
        <v>Dockens 2006</v>
      </c>
      <c r="C965" s="255" t="str">
        <f>IF(AND(A965&lt;&gt;"",ISNUMBER(A965)),VLOOKUP(A965,Studies!A:BR,3,FALSE),"")</f>
        <v>https://www.ncbi.nlm.nih.gov/pubmed/17050795</v>
      </c>
      <c r="D965" s="255" t="str">
        <f>IF(AND(A965&lt;&gt;"",ISNUMBER(A965)),VLOOKUP(A965,Studies!A:BR,4,FALSE),"")</f>
        <v>Day 25</v>
      </c>
      <c r="E965" s="255" t="str">
        <f>IF(AND(A965&lt;&gt;"",ISNUMBER(A965)),VLOOKUP(A965,Studies!A:BR,5,FALSE),"")</f>
        <v>Buspirone</v>
      </c>
      <c r="F965" s="256"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54" t="str">
        <f>IF(AND(A966&lt;&gt;"",ISNUMBER(A966)),VLOOKUP(A966,Studies!A:BR,2,FALSE),"")</f>
        <v>Dockens 2006</v>
      </c>
      <c r="C966" s="255" t="str">
        <f>IF(AND(A966&lt;&gt;"",ISNUMBER(A966)),VLOOKUP(A966,Studies!A:BR,3,FALSE),"")</f>
        <v>https://www.ncbi.nlm.nih.gov/pubmed/17050795</v>
      </c>
      <c r="D966" s="255" t="str">
        <f>IF(AND(A966&lt;&gt;"",ISNUMBER(A966)),VLOOKUP(A966,Studies!A:BR,4,FALSE),"")</f>
        <v>Day 25</v>
      </c>
      <c r="E966" s="255" t="str">
        <f>IF(AND(A966&lt;&gt;"",ISNUMBER(A966)),VLOOKUP(A966,Studies!A:BR,5,FALSE),"")</f>
        <v>Buspirone</v>
      </c>
      <c r="F966" s="256"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54" t="str">
        <f>IF(AND(A967&lt;&gt;"",ISNUMBER(A967)),VLOOKUP(A967,Studies!A:BR,2,FALSE),"")</f>
        <v>Dockens 2006</v>
      </c>
      <c r="C967" s="255" t="str">
        <f>IF(AND(A967&lt;&gt;"",ISNUMBER(A967)),VLOOKUP(A967,Studies!A:BR,3,FALSE),"")</f>
        <v>https://www.ncbi.nlm.nih.gov/pubmed/17050795</v>
      </c>
      <c r="D967" s="255" t="str">
        <f>IF(AND(A967&lt;&gt;"",ISNUMBER(A967)),VLOOKUP(A967,Studies!A:BR,4,FALSE),"")</f>
        <v>Day 25</v>
      </c>
      <c r="E967" s="255" t="str">
        <f>IF(AND(A967&lt;&gt;"",ISNUMBER(A967)),VLOOKUP(A967,Studies!A:BR,5,FALSE),"")</f>
        <v>Buspirone</v>
      </c>
      <c r="F967" s="256"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54" t="str">
        <f>IF(AND(A968&lt;&gt;"",ISNUMBER(A968)),VLOOKUP(A968,Studies!A:BR,2,FALSE),"")</f>
        <v>Dockens 2006</v>
      </c>
      <c r="C968" s="255" t="str">
        <f>IF(AND(A968&lt;&gt;"",ISNUMBER(A968)),VLOOKUP(A968,Studies!A:BR,3,FALSE),"")</f>
        <v>https://www.ncbi.nlm.nih.gov/pubmed/17050795</v>
      </c>
      <c r="D968" s="255" t="str">
        <f>IF(AND(A968&lt;&gt;"",ISNUMBER(A968)),VLOOKUP(A968,Studies!A:BR,4,FALSE),"")</f>
        <v>Day 25</v>
      </c>
      <c r="E968" s="255" t="str">
        <f>IF(AND(A968&lt;&gt;"",ISNUMBER(A968)),VLOOKUP(A968,Studies!A:BR,5,FALSE),"")</f>
        <v>Buspirone</v>
      </c>
      <c r="F968" s="256"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54" t="str">
        <f>IF(AND(A969&lt;&gt;"",ISNUMBER(A969)),VLOOKUP(A969,Studies!A:BR,2,FALSE),"")</f>
        <v>Dockens 2006</v>
      </c>
      <c r="C969" s="255" t="str">
        <f>IF(AND(A969&lt;&gt;"",ISNUMBER(A969)),VLOOKUP(A969,Studies!A:BR,3,FALSE),"")</f>
        <v>https://www.ncbi.nlm.nih.gov/pubmed/17050795</v>
      </c>
      <c r="D969" s="255" t="str">
        <f>IF(AND(A969&lt;&gt;"",ISNUMBER(A969)),VLOOKUP(A969,Studies!A:BR,4,FALSE),"")</f>
        <v>Day 25</v>
      </c>
      <c r="E969" s="255" t="str">
        <f>IF(AND(A969&lt;&gt;"",ISNUMBER(A969)),VLOOKUP(A969,Studies!A:BR,5,FALSE),"")</f>
        <v>Buspirone</v>
      </c>
      <c r="F969" s="256"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54" t="str">
        <f>IF(AND(A970&lt;&gt;"",ISNUMBER(A970)),VLOOKUP(A970,Studies!A:BR,2,FALSE),"")</f>
        <v>Dockens 2006</v>
      </c>
      <c r="C970" s="255" t="str">
        <f>IF(AND(A970&lt;&gt;"",ISNUMBER(A970)),VLOOKUP(A970,Studies!A:BR,3,FALSE),"")</f>
        <v>https://www.ncbi.nlm.nih.gov/pubmed/17050795</v>
      </c>
      <c r="D970" s="255" t="str">
        <f>IF(AND(A970&lt;&gt;"",ISNUMBER(A970)),VLOOKUP(A970,Studies!A:BR,4,FALSE),"")</f>
        <v>Day 25</v>
      </c>
      <c r="E970" s="255" t="str">
        <f>IF(AND(A970&lt;&gt;"",ISNUMBER(A970)),VLOOKUP(A970,Studies!A:BR,5,FALSE),"")</f>
        <v>Buspirone</v>
      </c>
      <c r="F970" s="256"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54" t="str">
        <f>IF(AND(A971&lt;&gt;"",ISNUMBER(A971)),VLOOKUP(A971,Studies!A:BR,2,FALSE),"")</f>
        <v>Dockens 2006</v>
      </c>
      <c r="C971" s="255" t="str">
        <f>IF(AND(A971&lt;&gt;"",ISNUMBER(A971)),VLOOKUP(A971,Studies!A:BR,3,FALSE),"")</f>
        <v>https://www.ncbi.nlm.nih.gov/pubmed/17050795</v>
      </c>
      <c r="D971" s="255" t="str">
        <f>IF(AND(A971&lt;&gt;"",ISNUMBER(A971)),VLOOKUP(A971,Studies!A:BR,4,FALSE),"")</f>
        <v>Day 25</v>
      </c>
      <c r="E971" s="255" t="str">
        <f>IF(AND(A971&lt;&gt;"",ISNUMBER(A971)),VLOOKUP(A971,Studies!A:BR,5,FALSE),"")</f>
        <v>Buspirone</v>
      </c>
      <c r="F971" s="256"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54" t="str">
        <f>IF(AND(A972&lt;&gt;"",ISNUMBER(A972)),VLOOKUP(A972,Studies!A:BR,2,FALSE),"")</f>
        <v>Dockens 2006</v>
      </c>
      <c r="C972" s="255" t="str">
        <f>IF(AND(A972&lt;&gt;"",ISNUMBER(A972)),VLOOKUP(A972,Studies!A:BR,3,FALSE),"")</f>
        <v>https://www.ncbi.nlm.nih.gov/pubmed/17050795</v>
      </c>
      <c r="D972" s="255" t="str">
        <f>IF(AND(A972&lt;&gt;"",ISNUMBER(A972)),VLOOKUP(A972,Studies!A:BR,4,FALSE),"")</f>
        <v>Day 25</v>
      </c>
      <c r="E972" s="255" t="str">
        <f>IF(AND(A972&lt;&gt;"",ISNUMBER(A972)),VLOOKUP(A972,Studies!A:BR,5,FALSE),"")</f>
        <v>Buspirone</v>
      </c>
      <c r="F972" s="256"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54" t="str">
        <f>IF(AND(A973&lt;&gt;"",ISNUMBER(A973)),VLOOKUP(A973,Studies!A:BR,2,FALSE),"")</f>
        <v>Dockens 2006</v>
      </c>
      <c r="C973" s="255" t="str">
        <f>IF(AND(A973&lt;&gt;"",ISNUMBER(A973)),VLOOKUP(A973,Studies!A:BR,3,FALSE),"")</f>
        <v>https://www.ncbi.nlm.nih.gov/pubmed/17050795</v>
      </c>
      <c r="D973" s="255" t="str">
        <f>IF(AND(A973&lt;&gt;"",ISNUMBER(A973)),VLOOKUP(A973,Studies!A:BR,4,FALSE),"")</f>
        <v>Day 25</v>
      </c>
      <c r="E973" s="255" t="str">
        <f>IF(AND(A973&lt;&gt;"",ISNUMBER(A973)),VLOOKUP(A973,Studies!A:BR,5,FALSE),"")</f>
        <v>Buspirone</v>
      </c>
      <c r="F973" s="256"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54" t="str">
        <f>IF(AND(A974&lt;&gt;"",ISNUMBER(A974)),VLOOKUP(A974,Studies!A:BR,2,FALSE),"")</f>
        <v>Dockens 2006</v>
      </c>
      <c r="C974" s="255" t="str">
        <f>IF(AND(A974&lt;&gt;"",ISNUMBER(A974)),VLOOKUP(A974,Studies!A:BR,3,FALSE),"")</f>
        <v>https://www.ncbi.nlm.nih.gov/pubmed/17050795</v>
      </c>
      <c r="D974" s="255" t="str">
        <f>IF(AND(A974&lt;&gt;"",ISNUMBER(A974)),VLOOKUP(A974,Studies!A:BR,4,FALSE),"")</f>
        <v>Day 25</v>
      </c>
      <c r="E974" s="255" t="str">
        <f>IF(AND(A974&lt;&gt;"",ISNUMBER(A974)),VLOOKUP(A974,Studies!A:BR,5,FALSE),"")</f>
        <v>Buspirone</v>
      </c>
      <c r="F974" s="256"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54" t="str">
        <f>IF(AND(A975&lt;&gt;"",ISNUMBER(A975)),VLOOKUP(A975,Studies!A:BR,2,FALSE),"")</f>
        <v>Dockens 2006</v>
      </c>
      <c r="C975" s="255" t="str">
        <f>IF(AND(A975&lt;&gt;"",ISNUMBER(A975)),VLOOKUP(A975,Studies!A:BR,3,FALSE),"")</f>
        <v>https://www.ncbi.nlm.nih.gov/pubmed/17050795</v>
      </c>
      <c r="D975" s="255" t="str">
        <f>IF(AND(A975&lt;&gt;"",ISNUMBER(A975)),VLOOKUP(A975,Studies!A:BR,4,FALSE),"")</f>
        <v>Day 25</v>
      </c>
      <c r="E975" s="255" t="str">
        <f>IF(AND(A975&lt;&gt;"",ISNUMBER(A975)),VLOOKUP(A975,Studies!A:BR,5,FALSE),"")</f>
        <v>Buspirone</v>
      </c>
      <c r="F975" s="256"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54" t="str">
        <f>IF(AND(A976&lt;&gt;"",ISNUMBER(A976)),VLOOKUP(A976,Studies!A:BR,2,FALSE),"")</f>
        <v>Dockens 2006</v>
      </c>
      <c r="C976" s="255" t="str">
        <f>IF(AND(A976&lt;&gt;"",ISNUMBER(A976)),VLOOKUP(A976,Studies!A:BR,3,FALSE),"")</f>
        <v>https://www.ncbi.nlm.nih.gov/pubmed/17050795</v>
      </c>
      <c r="D976" s="255" t="str">
        <f>IF(AND(A976&lt;&gt;"",ISNUMBER(A976)),VLOOKUP(A976,Studies!A:BR,4,FALSE),"")</f>
        <v>Day 25</v>
      </c>
      <c r="E976" s="255" t="str">
        <f>IF(AND(A976&lt;&gt;"",ISNUMBER(A976)),VLOOKUP(A976,Studies!A:BR,5,FALSE),"")</f>
        <v>Buspirone</v>
      </c>
      <c r="F976" s="256"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54" t="str">
        <f>IF(AND(A977&lt;&gt;"",ISNUMBER(A977)),VLOOKUP(A977,Studies!A:BR,2,FALSE),"")</f>
        <v>Dockens 2006</v>
      </c>
      <c r="C977" s="255" t="str">
        <f>IF(AND(A977&lt;&gt;"",ISNUMBER(A977)),VLOOKUP(A977,Studies!A:BR,3,FALSE),"")</f>
        <v>https://www.ncbi.nlm.nih.gov/pubmed/17050795</v>
      </c>
      <c r="D977" s="255" t="str">
        <f>IF(AND(A977&lt;&gt;"",ISNUMBER(A977)),VLOOKUP(A977,Studies!A:BR,4,FALSE),"")</f>
        <v>Day 25</v>
      </c>
      <c r="E977" s="255" t="str">
        <f>IF(AND(A977&lt;&gt;"",ISNUMBER(A977)),VLOOKUP(A977,Studies!A:BR,5,FALSE),"")</f>
        <v>Buspirone</v>
      </c>
      <c r="F977" s="256"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54" t="str">
        <f>IF(AND(A978&lt;&gt;"",ISNUMBER(A978)),VLOOKUP(A978,Studies!A:BR,2,FALSE),"")</f>
        <v>Eap 2004</v>
      </c>
      <c r="C978" s="255" t="str">
        <f>IF(AND(A978&lt;&gt;"",ISNUMBER(A978)),VLOOKUP(A978,Studies!A:BR,3,FALSE),"")</f>
        <v>https://www.ncbi.nlm.nih.gov/pubmed/15114429</v>
      </c>
      <c r="D978" s="255" t="str">
        <f>IF(AND(A978&lt;&gt;"",ISNUMBER(A978)),VLOOKUP(A978,Studies!A:BR,4,FALSE),"")</f>
        <v>0.075 mg Control (Perpetrator Placebo)</v>
      </c>
      <c r="E978" s="255" t="str">
        <f>IF(AND(A978&lt;&gt;"",ISNUMBER(A978)),VLOOKUP(A978,Studies!A:BR,5,FALSE),"")</f>
        <v>Midazolam</v>
      </c>
      <c r="F978" s="256"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54" t="str">
        <f>IF(AND(A979&lt;&gt;"",ISNUMBER(A979)),VLOOKUP(A979,Studies!A:BR,2,FALSE),"")</f>
        <v>Eap 2004</v>
      </c>
      <c r="C979" s="255" t="str">
        <f>IF(AND(A979&lt;&gt;"",ISNUMBER(A979)),VLOOKUP(A979,Studies!A:BR,3,FALSE),"")</f>
        <v>https://www.ncbi.nlm.nih.gov/pubmed/15114429</v>
      </c>
      <c r="D979" s="255" t="str">
        <f>IF(AND(A979&lt;&gt;"",ISNUMBER(A979)),VLOOKUP(A979,Studies!A:BR,4,FALSE),"")</f>
        <v>0.075 mg Control (Perpetrator Placebo)</v>
      </c>
      <c r="E979" s="255" t="str">
        <f>IF(AND(A979&lt;&gt;"",ISNUMBER(A979)),VLOOKUP(A979,Studies!A:BR,5,FALSE),"")</f>
        <v>Midazolam</v>
      </c>
      <c r="F979" s="256"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54" t="str">
        <f>IF(AND(A980&lt;&gt;"",ISNUMBER(A980)),VLOOKUP(A980,Studies!A:BR,2,FALSE),"")</f>
        <v>Eap 2004</v>
      </c>
      <c r="C980" s="255" t="str">
        <f>IF(AND(A980&lt;&gt;"",ISNUMBER(A980)),VLOOKUP(A980,Studies!A:BR,3,FALSE),"")</f>
        <v>https://www.ncbi.nlm.nih.gov/pubmed/15114429</v>
      </c>
      <c r="D980" s="255" t="str">
        <f>IF(AND(A980&lt;&gt;"",ISNUMBER(A980)),VLOOKUP(A980,Studies!A:BR,4,FALSE),"")</f>
        <v>0.075 mg Control (Perpetrator Placebo)</v>
      </c>
      <c r="E980" s="255" t="str">
        <f>IF(AND(A980&lt;&gt;"",ISNUMBER(A980)),VLOOKUP(A980,Studies!A:BR,5,FALSE),"")</f>
        <v>Midazolam</v>
      </c>
      <c r="F980" s="256"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54" t="str">
        <f>IF(AND(A981&lt;&gt;"",ISNUMBER(A981)),VLOOKUP(A981,Studies!A:BR,2,FALSE),"")</f>
        <v>Eap 2004</v>
      </c>
      <c r="C981" s="255" t="str">
        <f>IF(AND(A981&lt;&gt;"",ISNUMBER(A981)),VLOOKUP(A981,Studies!A:BR,3,FALSE),"")</f>
        <v>https://www.ncbi.nlm.nih.gov/pubmed/15114429</v>
      </c>
      <c r="D981" s="255" t="str">
        <f>IF(AND(A981&lt;&gt;"",ISNUMBER(A981)),VLOOKUP(A981,Studies!A:BR,4,FALSE),"")</f>
        <v>0.075 mg Control (Perpetrator Placebo)</v>
      </c>
      <c r="E981" s="255" t="str">
        <f>IF(AND(A981&lt;&gt;"",ISNUMBER(A981)),VLOOKUP(A981,Studies!A:BR,5,FALSE),"")</f>
        <v>Midazolam</v>
      </c>
      <c r="F981" s="256"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54" t="str">
        <f>IF(AND(A982&lt;&gt;"",ISNUMBER(A982)),VLOOKUP(A982,Studies!A:BR,2,FALSE),"")</f>
        <v>Eap 2004</v>
      </c>
      <c r="C982" s="255" t="str">
        <f>IF(AND(A982&lt;&gt;"",ISNUMBER(A982)),VLOOKUP(A982,Studies!A:BR,3,FALSE),"")</f>
        <v>https://www.ncbi.nlm.nih.gov/pubmed/15114429</v>
      </c>
      <c r="D982" s="255" t="str">
        <f>IF(AND(A982&lt;&gt;"",ISNUMBER(A982)),VLOOKUP(A982,Studies!A:BR,4,FALSE),"")</f>
        <v>0.075 mg Control (Perpetrator Placebo)</v>
      </c>
      <c r="E982" s="255" t="str">
        <f>IF(AND(A982&lt;&gt;"",ISNUMBER(A982)),VLOOKUP(A982,Studies!A:BR,5,FALSE),"")</f>
        <v>Midazolam</v>
      </c>
      <c r="F982" s="256"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54" t="str">
        <f>IF(AND(A983&lt;&gt;"",ISNUMBER(A983)),VLOOKUP(A983,Studies!A:BR,2,FALSE),"")</f>
        <v>Eap 2004</v>
      </c>
      <c r="C983" s="255" t="str">
        <f>IF(AND(A983&lt;&gt;"",ISNUMBER(A983)),VLOOKUP(A983,Studies!A:BR,3,FALSE),"")</f>
        <v>https://www.ncbi.nlm.nih.gov/pubmed/15114429</v>
      </c>
      <c r="D983" s="255" t="str">
        <f>IF(AND(A983&lt;&gt;"",ISNUMBER(A983)),VLOOKUP(A983,Studies!A:BR,4,FALSE),"")</f>
        <v>0.075 mg Control (Perpetrator Placebo)</v>
      </c>
      <c r="E983" s="255" t="str">
        <f>IF(AND(A983&lt;&gt;"",ISNUMBER(A983)),VLOOKUP(A983,Studies!A:BR,5,FALSE),"")</f>
        <v>Midazolam</v>
      </c>
      <c r="F983" s="256"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54" t="str">
        <f>IF(AND(A984&lt;&gt;"",ISNUMBER(A984)),VLOOKUP(A984,Studies!A:BR,2,FALSE),"")</f>
        <v>Eap 2004</v>
      </c>
      <c r="C984" s="255" t="str">
        <f>IF(AND(A984&lt;&gt;"",ISNUMBER(A984)),VLOOKUP(A984,Studies!A:BR,3,FALSE),"")</f>
        <v>https://www.ncbi.nlm.nih.gov/pubmed/15114429</v>
      </c>
      <c r="D984" s="255" t="str">
        <f>IF(AND(A984&lt;&gt;"",ISNUMBER(A984)),VLOOKUP(A984,Studies!A:BR,4,FALSE),"")</f>
        <v>0.075 mg Control (Perpetrator Placebo)</v>
      </c>
      <c r="E984" s="255" t="str">
        <f>IF(AND(A984&lt;&gt;"",ISNUMBER(A984)),VLOOKUP(A984,Studies!A:BR,5,FALSE),"")</f>
        <v>Midazolam</v>
      </c>
      <c r="F984" s="256"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54" t="str">
        <f>IF(AND(A985&lt;&gt;"",ISNUMBER(A985)),VLOOKUP(A985,Studies!A:BR,2,FALSE),"")</f>
        <v>Eap 2004</v>
      </c>
      <c r="C985" s="255" t="str">
        <f>IF(AND(A985&lt;&gt;"",ISNUMBER(A985)),VLOOKUP(A985,Studies!A:BR,3,FALSE),"")</f>
        <v>https://www.ncbi.nlm.nih.gov/pubmed/15114429</v>
      </c>
      <c r="D985" s="255" t="str">
        <f>IF(AND(A985&lt;&gt;"",ISNUMBER(A985)),VLOOKUP(A985,Studies!A:BR,4,FALSE),"")</f>
        <v>0.075 mg with Perpetrator (Rifampicin)</v>
      </c>
      <c r="E985" s="255" t="str">
        <f>IF(AND(A985&lt;&gt;"",ISNUMBER(A985)),VLOOKUP(A985,Studies!A:BR,5,FALSE),"")</f>
        <v>Midazolam</v>
      </c>
      <c r="F985" s="256"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54" t="str">
        <f>IF(AND(A986&lt;&gt;"",ISNUMBER(A986)),VLOOKUP(A986,Studies!A:BR,2,FALSE),"")</f>
        <v>Eap 2004</v>
      </c>
      <c r="C986" s="255" t="str">
        <f>IF(AND(A986&lt;&gt;"",ISNUMBER(A986)),VLOOKUP(A986,Studies!A:BR,3,FALSE),"")</f>
        <v>https://www.ncbi.nlm.nih.gov/pubmed/15114429</v>
      </c>
      <c r="D986" s="255" t="str">
        <f>IF(AND(A986&lt;&gt;"",ISNUMBER(A986)),VLOOKUP(A986,Studies!A:BR,4,FALSE),"")</f>
        <v>0.075 mg with Perpetrator (Rifampicin)</v>
      </c>
      <c r="E986" s="255" t="str">
        <f>IF(AND(A986&lt;&gt;"",ISNUMBER(A986)),VLOOKUP(A986,Studies!A:BR,5,FALSE),"")</f>
        <v>Midazolam</v>
      </c>
      <c r="F986" s="256"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54" t="str">
        <f>IF(AND(A987&lt;&gt;"",ISNUMBER(A987)),VLOOKUP(A987,Studies!A:BR,2,FALSE),"")</f>
        <v>Eap 2004</v>
      </c>
      <c r="C987" s="255" t="str">
        <f>IF(AND(A987&lt;&gt;"",ISNUMBER(A987)),VLOOKUP(A987,Studies!A:BR,3,FALSE),"")</f>
        <v>https://www.ncbi.nlm.nih.gov/pubmed/15114429</v>
      </c>
      <c r="D987" s="255" t="str">
        <f>IF(AND(A987&lt;&gt;"",ISNUMBER(A987)),VLOOKUP(A987,Studies!A:BR,4,FALSE),"")</f>
        <v>0.075 mg with Perpetrator (Rifampicin)</v>
      </c>
      <c r="E987" s="255" t="str">
        <f>IF(AND(A987&lt;&gt;"",ISNUMBER(A987)),VLOOKUP(A987,Studies!A:BR,5,FALSE),"")</f>
        <v>Midazolam</v>
      </c>
      <c r="F987" s="256"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54" t="str">
        <f>IF(AND(A988&lt;&gt;"",ISNUMBER(A988)),VLOOKUP(A988,Studies!A:BR,2,FALSE),"")</f>
        <v>Eap 2004</v>
      </c>
      <c r="C988" s="255" t="str">
        <f>IF(AND(A988&lt;&gt;"",ISNUMBER(A988)),VLOOKUP(A988,Studies!A:BR,3,FALSE),"")</f>
        <v>https://www.ncbi.nlm.nih.gov/pubmed/15114429</v>
      </c>
      <c r="D988" s="255" t="str">
        <f>IF(AND(A988&lt;&gt;"",ISNUMBER(A988)),VLOOKUP(A988,Studies!A:BR,4,FALSE),"")</f>
        <v>0.075 mg with Perpetrator (Rifampicin)</v>
      </c>
      <c r="E988" s="255" t="str">
        <f>IF(AND(A988&lt;&gt;"",ISNUMBER(A988)),VLOOKUP(A988,Studies!A:BR,5,FALSE),"")</f>
        <v>Midazolam</v>
      </c>
      <c r="F988" s="256"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54" t="str">
        <f>IF(AND(A989&lt;&gt;"",ISNUMBER(A989)),VLOOKUP(A989,Studies!A:BR,2,FALSE),"")</f>
        <v>Eap 2004</v>
      </c>
      <c r="C989" s="255" t="str">
        <f>IF(AND(A989&lt;&gt;"",ISNUMBER(A989)),VLOOKUP(A989,Studies!A:BR,3,FALSE),"")</f>
        <v>https://www.ncbi.nlm.nih.gov/pubmed/15114429</v>
      </c>
      <c r="D989" s="255" t="str">
        <f>IF(AND(A989&lt;&gt;"",ISNUMBER(A989)),VLOOKUP(A989,Studies!A:BR,4,FALSE),"")</f>
        <v>0.075 mg with Perpetrator (Rifampicin)</v>
      </c>
      <c r="E989" s="255" t="str">
        <f>IF(AND(A989&lt;&gt;"",ISNUMBER(A989)),VLOOKUP(A989,Studies!A:BR,5,FALSE),"")</f>
        <v>Midazolam</v>
      </c>
      <c r="F989" s="256"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54" t="str">
        <f>IF(AND(A990&lt;&gt;"",ISNUMBER(A990)),VLOOKUP(A990,Studies!A:BR,2,FALSE),"")</f>
        <v>Eap 2004</v>
      </c>
      <c r="C990" s="255" t="str">
        <f>IF(AND(A990&lt;&gt;"",ISNUMBER(A990)),VLOOKUP(A990,Studies!A:BR,3,FALSE),"")</f>
        <v>https://www.ncbi.nlm.nih.gov/pubmed/15114429</v>
      </c>
      <c r="D990" s="255" t="str">
        <f>IF(AND(A990&lt;&gt;"",ISNUMBER(A990)),VLOOKUP(A990,Studies!A:BR,4,FALSE),"")</f>
        <v>0.075 mg with Perpetrator (Rifampicin)</v>
      </c>
      <c r="E990" s="255" t="str">
        <f>IF(AND(A990&lt;&gt;"",ISNUMBER(A990)),VLOOKUP(A990,Studies!A:BR,5,FALSE),"")</f>
        <v>Midazolam</v>
      </c>
      <c r="F990" s="256"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x14ac:dyDescent="0.2">
      <c r="A991" s="189">
        <v>130</v>
      </c>
      <c r="B991" s="254" t="str">
        <f>IF(AND(A991&lt;&gt;"",ISNUMBER(A991)),VLOOKUP(A991,Studies!A:BR,2,FALSE),"")</f>
        <v>Eap 2004</v>
      </c>
      <c r="C991" s="255" t="str">
        <f>IF(AND(A991&lt;&gt;"",ISNUMBER(A991)),VLOOKUP(A991,Studies!A:BR,3,FALSE),"")</f>
        <v>https://www.ncbi.nlm.nih.gov/pubmed/15114429</v>
      </c>
      <c r="D991" s="255" t="str">
        <f>IF(AND(A991&lt;&gt;"",ISNUMBER(A991)),VLOOKUP(A991,Studies!A:BR,4,FALSE),"")</f>
        <v>0.075 mg with Perpetrator (Ketoconazole)</v>
      </c>
      <c r="E991" s="255" t="str">
        <f>IF(AND(A991&lt;&gt;"",ISNUMBER(A991)),VLOOKUP(A991,Studies!A:BR,5,FALSE),"")</f>
        <v>Midazolam</v>
      </c>
      <c r="F991" s="256"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54" t="str">
        <f>IF(AND(A992&lt;&gt;"",ISNUMBER(A992)),VLOOKUP(A992,Studies!A:BR,2,FALSE),"")</f>
        <v>Eap 2004</v>
      </c>
      <c r="C992" s="255" t="str">
        <f>IF(AND(A992&lt;&gt;"",ISNUMBER(A992)),VLOOKUP(A992,Studies!A:BR,3,FALSE),"")</f>
        <v>https://www.ncbi.nlm.nih.gov/pubmed/15114429</v>
      </c>
      <c r="D992" s="255" t="str">
        <f>IF(AND(A992&lt;&gt;"",ISNUMBER(A992)),VLOOKUP(A992,Studies!A:BR,4,FALSE),"")</f>
        <v>0.075 mg with Perpetrator (Ketoconazole)</v>
      </c>
      <c r="E992" s="255" t="str">
        <f>IF(AND(A992&lt;&gt;"",ISNUMBER(A992)),VLOOKUP(A992,Studies!A:BR,5,FALSE),"")</f>
        <v>Midazolam</v>
      </c>
      <c r="F992" s="256"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54" t="str">
        <f>IF(AND(A993&lt;&gt;"",ISNUMBER(A993)),VLOOKUP(A993,Studies!A:BR,2,FALSE),"")</f>
        <v>Eap 2004</v>
      </c>
      <c r="C993" s="255" t="str">
        <f>IF(AND(A993&lt;&gt;"",ISNUMBER(A993)),VLOOKUP(A993,Studies!A:BR,3,FALSE),"")</f>
        <v>https://www.ncbi.nlm.nih.gov/pubmed/15114429</v>
      </c>
      <c r="D993" s="255" t="str">
        <f>IF(AND(A993&lt;&gt;"",ISNUMBER(A993)),VLOOKUP(A993,Studies!A:BR,4,FALSE),"")</f>
        <v>0.075 mg with Perpetrator (Ketoconazole)</v>
      </c>
      <c r="E993" s="255" t="str">
        <f>IF(AND(A993&lt;&gt;"",ISNUMBER(A993)),VLOOKUP(A993,Studies!A:BR,5,FALSE),"")</f>
        <v>Midazolam</v>
      </c>
      <c r="F993" s="256"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54" t="str">
        <f>IF(AND(A994&lt;&gt;"",ISNUMBER(A994)),VLOOKUP(A994,Studies!A:BR,2,FALSE),"")</f>
        <v>Eap 2004</v>
      </c>
      <c r="C994" s="255" t="str">
        <f>IF(AND(A994&lt;&gt;"",ISNUMBER(A994)),VLOOKUP(A994,Studies!A:BR,3,FALSE),"")</f>
        <v>https://www.ncbi.nlm.nih.gov/pubmed/15114429</v>
      </c>
      <c r="D994" s="255" t="str">
        <f>IF(AND(A994&lt;&gt;"",ISNUMBER(A994)),VLOOKUP(A994,Studies!A:BR,4,FALSE),"")</f>
        <v>0.075 mg with Perpetrator (Ketoconazole)</v>
      </c>
      <c r="E994" s="255" t="str">
        <f>IF(AND(A994&lt;&gt;"",ISNUMBER(A994)),VLOOKUP(A994,Studies!A:BR,5,FALSE),"")</f>
        <v>Midazolam</v>
      </c>
      <c r="F994" s="256"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54" t="str">
        <f>IF(AND(A995&lt;&gt;"",ISNUMBER(A995)),VLOOKUP(A995,Studies!A:BR,2,FALSE),"")</f>
        <v>Eap 2004</v>
      </c>
      <c r="C995" s="255" t="str">
        <f>IF(AND(A995&lt;&gt;"",ISNUMBER(A995)),VLOOKUP(A995,Studies!A:BR,3,FALSE),"")</f>
        <v>https://www.ncbi.nlm.nih.gov/pubmed/15114429</v>
      </c>
      <c r="D995" s="255" t="str">
        <f>IF(AND(A995&lt;&gt;"",ISNUMBER(A995)),VLOOKUP(A995,Studies!A:BR,4,FALSE),"")</f>
        <v>0.075 mg with Perpetrator (Ketoconazole)</v>
      </c>
      <c r="E995" s="255" t="str">
        <f>IF(AND(A995&lt;&gt;"",ISNUMBER(A995)),VLOOKUP(A995,Studies!A:BR,5,FALSE),"")</f>
        <v>Midazolam</v>
      </c>
      <c r="F995" s="256"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54" t="str">
        <f>IF(AND(A996&lt;&gt;"",ISNUMBER(A996)),VLOOKUP(A996,Studies!A:BR,2,FALSE),"")</f>
        <v>Eap 2004</v>
      </c>
      <c r="C996" s="255" t="str">
        <f>IF(AND(A996&lt;&gt;"",ISNUMBER(A996)),VLOOKUP(A996,Studies!A:BR,3,FALSE),"")</f>
        <v>https://www.ncbi.nlm.nih.gov/pubmed/15114429</v>
      </c>
      <c r="D996" s="255" t="str">
        <f>IF(AND(A996&lt;&gt;"",ISNUMBER(A996)),VLOOKUP(A996,Studies!A:BR,4,FALSE),"")</f>
        <v>0.075 mg with Perpetrator (Ketoconazole)</v>
      </c>
      <c r="E996" s="255" t="str">
        <f>IF(AND(A996&lt;&gt;"",ISNUMBER(A996)),VLOOKUP(A996,Studies!A:BR,5,FALSE),"")</f>
        <v>Midazolam</v>
      </c>
      <c r="F996" s="256"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54" t="str">
        <f>IF(AND(A997&lt;&gt;"",ISNUMBER(A997)),VLOOKUP(A997,Studies!A:BR,2,FALSE),"")</f>
        <v>Eap 2004</v>
      </c>
      <c r="C997" s="255" t="str">
        <f>IF(AND(A997&lt;&gt;"",ISNUMBER(A997)),VLOOKUP(A997,Studies!A:BR,3,FALSE),"")</f>
        <v>https://www.ncbi.nlm.nih.gov/pubmed/15114429</v>
      </c>
      <c r="D997" s="255" t="str">
        <f>IF(AND(A997&lt;&gt;"",ISNUMBER(A997)),VLOOKUP(A997,Studies!A:BR,4,FALSE),"")</f>
        <v>0.075 mg with Perpetrator (Ketoconazole)</v>
      </c>
      <c r="E997" s="255" t="str">
        <f>IF(AND(A997&lt;&gt;"",ISNUMBER(A997)),VLOOKUP(A997,Studies!A:BR,5,FALSE),"")</f>
        <v>Midazolam</v>
      </c>
      <c r="F997" s="256"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54" t="str">
        <f>IF(AND(A998&lt;&gt;"",ISNUMBER(A998)),VLOOKUP(A998,Studies!A:BR,2,FALSE),"")</f>
        <v>Eap 2004</v>
      </c>
      <c r="C998" s="255" t="str">
        <f>IF(AND(A998&lt;&gt;"",ISNUMBER(A998)),VLOOKUP(A998,Studies!A:BR,3,FALSE),"")</f>
        <v>https://www.ncbi.nlm.nih.gov/pubmed/15114429</v>
      </c>
      <c r="D998" s="255" t="str">
        <f>IF(AND(A998&lt;&gt;"",ISNUMBER(A998)),VLOOKUP(A998,Studies!A:BR,4,FALSE),"")</f>
        <v>7.5 mg Control (Perpetrator Placebo)</v>
      </c>
      <c r="E998" s="255" t="str">
        <f>IF(AND(A998&lt;&gt;"",ISNUMBER(A998)),VLOOKUP(A998,Studies!A:BR,5,FALSE),"")</f>
        <v>Midazolam</v>
      </c>
      <c r="F998" s="256"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54" t="str">
        <f>IF(AND(A999&lt;&gt;"",ISNUMBER(A999)),VLOOKUP(A999,Studies!A:BR,2,FALSE),"")</f>
        <v>Eap 2004</v>
      </c>
      <c r="C999" s="255" t="str">
        <f>IF(AND(A999&lt;&gt;"",ISNUMBER(A999)),VLOOKUP(A999,Studies!A:BR,3,FALSE),"")</f>
        <v>https://www.ncbi.nlm.nih.gov/pubmed/15114429</v>
      </c>
      <c r="D999" s="255" t="str">
        <f>IF(AND(A999&lt;&gt;"",ISNUMBER(A999)),VLOOKUP(A999,Studies!A:BR,4,FALSE),"")</f>
        <v>7.5 mg Control (Perpetrator Placebo)</v>
      </c>
      <c r="E999" s="255" t="str">
        <f>IF(AND(A999&lt;&gt;"",ISNUMBER(A999)),VLOOKUP(A999,Studies!A:BR,5,FALSE),"")</f>
        <v>Midazolam</v>
      </c>
      <c r="F999" s="256"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54" t="str">
        <f>IF(AND(A1000&lt;&gt;"",ISNUMBER(A1000)),VLOOKUP(A1000,Studies!A:BR,2,FALSE),"")</f>
        <v>Eap 2004</v>
      </c>
      <c r="C1000" s="255" t="str">
        <f>IF(AND(A1000&lt;&gt;"",ISNUMBER(A1000)),VLOOKUP(A1000,Studies!A:BR,3,FALSE),"")</f>
        <v>https://www.ncbi.nlm.nih.gov/pubmed/15114429</v>
      </c>
      <c r="D1000" s="255" t="str">
        <f>IF(AND(A1000&lt;&gt;"",ISNUMBER(A1000)),VLOOKUP(A1000,Studies!A:BR,4,FALSE),"")</f>
        <v>7.5 mg Control (Perpetrator Placebo)</v>
      </c>
      <c r="E1000" s="255" t="str">
        <f>IF(AND(A1000&lt;&gt;"",ISNUMBER(A1000)),VLOOKUP(A1000,Studies!A:BR,5,FALSE),"")</f>
        <v>Midazolam</v>
      </c>
      <c r="F1000" s="256"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54" t="str">
        <f>IF(AND(A1001&lt;&gt;"",ISNUMBER(A1001)),VLOOKUP(A1001,Studies!A:BR,2,FALSE),"")</f>
        <v>Eap 2004</v>
      </c>
      <c r="C1001" s="255" t="str">
        <f>IF(AND(A1001&lt;&gt;"",ISNUMBER(A1001)),VLOOKUP(A1001,Studies!A:BR,3,FALSE),"")</f>
        <v>https://www.ncbi.nlm.nih.gov/pubmed/15114429</v>
      </c>
      <c r="D1001" s="255" t="str">
        <f>IF(AND(A1001&lt;&gt;"",ISNUMBER(A1001)),VLOOKUP(A1001,Studies!A:BR,4,FALSE),"")</f>
        <v>7.5 mg Control (Perpetrator Placebo)</v>
      </c>
      <c r="E1001" s="255" t="str">
        <f>IF(AND(A1001&lt;&gt;"",ISNUMBER(A1001)),VLOOKUP(A1001,Studies!A:BR,5,FALSE),"")</f>
        <v>Midazolam</v>
      </c>
      <c r="F1001" s="256"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54" t="str">
        <f>IF(AND(A1002&lt;&gt;"",ISNUMBER(A1002)),VLOOKUP(A1002,Studies!A:BR,2,FALSE),"")</f>
        <v>Eap 2004</v>
      </c>
      <c r="C1002" s="255" t="str">
        <f>IF(AND(A1002&lt;&gt;"",ISNUMBER(A1002)),VLOOKUP(A1002,Studies!A:BR,3,FALSE),"")</f>
        <v>https://www.ncbi.nlm.nih.gov/pubmed/15114429</v>
      </c>
      <c r="D1002" s="255" t="str">
        <f>IF(AND(A1002&lt;&gt;"",ISNUMBER(A1002)),VLOOKUP(A1002,Studies!A:BR,4,FALSE),"")</f>
        <v>7.5 mg Control (Perpetrator Placebo)</v>
      </c>
      <c r="E1002" s="255" t="str">
        <f>IF(AND(A1002&lt;&gt;"",ISNUMBER(A1002)),VLOOKUP(A1002,Studies!A:BR,5,FALSE),"")</f>
        <v>Midazolam</v>
      </c>
      <c r="F1002" s="256"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54" t="str">
        <f>IF(AND(A1003&lt;&gt;"",ISNUMBER(A1003)),VLOOKUP(A1003,Studies!A:BR,2,FALSE),"")</f>
        <v>Eap 2004</v>
      </c>
      <c r="C1003" s="255" t="str">
        <f>IF(AND(A1003&lt;&gt;"",ISNUMBER(A1003)),VLOOKUP(A1003,Studies!A:BR,3,FALSE),"")</f>
        <v>https://www.ncbi.nlm.nih.gov/pubmed/15114429</v>
      </c>
      <c r="D1003" s="255" t="str">
        <f>IF(AND(A1003&lt;&gt;"",ISNUMBER(A1003)),VLOOKUP(A1003,Studies!A:BR,4,FALSE),"")</f>
        <v>7.5 mg Control (Perpetrator Placebo)</v>
      </c>
      <c r="E1003" s="255" t="str">
        <f>IF(AND(A1003&lt;&gt;"",ISNUMBER(A1003)),VLOOKUP(A1003,Studies!A:BR,5,FALSE),"")</f>
        <v>Midazolam</v>
      </c>
      <c r="F1003" s="256"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54" t="str">
        <f>IF(AND(A1004&lt;&gt;"",ISNUMBER(A1004)),VLOOKUP(A1004,Studies!A:BR,2,FALSE),"")</f>
        <v>Eap 2004</v>
      </c>
      <c r="C1004" s="255" t="str">
        <f>IF(AND(A1004&lt;&gt;"",ISNUMBER(A1004)),VLOOKUP(A1004,Studies!A:BR,3,FALSE),"")</f>
        <v>https://www.ncbi.nlm.nih.gov/pubmed/15114429</v>
      </c>
      <c r="D1004" s="255" t="str">
        <f>IF(AND(A1004&lt;&gt;"",ISNUMBER(A1004)),VLOOKUP(A1004,Studies!A:BR,4,FALSE),"")</f>
        <v>7.5 mg Control (Perpetrator Placebo)</v>
      </c>
      <c r="E1004" s="255" t="str">
        <f>IF(AND(A1004&lt;&gt;"",ISNUMBER(A1004)),VLOOKUP(A1004,Studies!A:BR,5,FALSE),"")</f>
        <v>Midazolam</v>
      </c>
      <c r="F1004" s="256"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54" t="str">
        <f>IF(AND(A1005&lt;&gt;"",ISNUMBER(A1005)),VLOOKUP(A1005,Studies!A:BR,2,FALSE),"")</f>
        <v>Eap 2004</v>
      </c>
      <c r="C1005" s="255" t="str">
        <f>IF(AND(A1005&lt;&gt;"",ISNUMBER(A1005)),VLOOKUP(A1005,Studies!A:BR,3,FALSE),"")</f>
        <v>https://www.ncbi.nlm.nih.gov/pubmed/15114429</v>
      </c>
      <c r="D1005" s="255" t="str">
        <f>IF(AND(A1005&lt;&gt;"",ISNUMBER(A1005)),VLOOKUP(A1005,Studies!A:BR,4,FALSE),"")</f>
        <v>7.5 mg Control (Perpetrator Placebo)</v>
      </c>
      <c r="E1005" s="255" t="str">
        <f>IF(AND(A1005&lt;&gt;"",ISNUMBER(A1005)),VLOOKUP(A1005,Studies!A:BR,5,FALSE),"")</f>
        <v>Midazolam</v>
      </c>
      <c r="F1005" s="256"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54" t="str">
        <f>IF(AND(A1006&lt;&gt;"",ISNUMBER(A1006)),VLOOKUP(A1006,Studies!A:BR,2,FALSE),"")</f>
        <v>Eap 2004</v>
      </c>
      <c r="C1006" s="255" t="str">
        <f>IF(AND(A1006&lt;&gt;"",ISNUMBER(A1006)),VLOOKUP(A1006,Studies!A:BR,3,FALSE),"")</f>
        <v>https://www.ncbi.nlm.nih.gov/pubmed/15114429</v>
      </c>
      <c r="D1006" s="255" t="str">
        <f>IF(AND(A1006&lt;&gt;"",ISNUMBER(A1006)),VLOOKUP(A1006,Studies!A:BR,4,FALSE),"")</f>
        <v>7.5 mg with Perpetrator (Rifampicin)</v>
      </c>
      <c r="E1006" s="255" t="str">
        <f>IF(AND(A1006&lt;&gt;"",ISNUMBER(A1006)),VLOOKUP(A1006,Studies!A:BR,5,FALSE),"")</f>
        <v>Midazolam</v>
      </c>
      <c r="F1006" s="256"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54" t="str">
        <f>IF(AND(A1007&lt;&gt;"",ISNUMBER(A1007)),VLOOKUP(A1007,Studies!A:BR,2,FALSE),"")</f>
        <v>Eap 2004</v>
      </c>
      <c r="C1007" s="255" t="str">
        <f>IF(AND(A1007&lt;&gt;"",ISNUMBER(A1007)),VLOOKUP(A1007,Studies!A:BR,3,FALSE),"")</f>
        <v>https://www.ncbi.nlm.nih.gov/pubmed/15114429</v>
      </c>
      <c r="D1007" s="255" t="str">
        <f>IF(AND(A1007&lt;&gt;"",ISNUMBER(A1007)),VLOOKUP(A1007,Studies!A:BR,4,FALSE),"")</f>
        <v>7.5 mg with Perpetrator (Rifampicin)</v>
      </c>
      <c r="E1007" s="255" t="str">
        <f>IF(AND(A1007&lt;&gt;"",ISNUMBER(A1007)),VLOOKUP(A1007,Studies!A:BR,5,FALSE),"")</f>
        <v>Midazolam</v>
      </c>
      <c r="F1007" s="256"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54" t="str">
        <f>IF(AND(A1008&lt;&gt;"",ISNUMBER(A1008)),VLOOKUP(A1008,Studies!A:BR,2,FALSE),"")</f>
        <v>Eap 2004</v>
      </c>
      <c r="C1008" s="255" t="str">
        <f>IF(AND(A1008&lt;&gt;"",ISNUMBER(A1008)),VLOOKUP(A1008,Studies!A:BR,3,FALSE),"")</f>
        <v>https://www.ncbi.nlm.nih.gov/pubmed/15114429</v>
      </c>
      <c r="D1008" s="255" t="str">
        <f>IF(AND(A1008&lt;&gt;"",ISNUMBER(A1008)),VLOOKUP(A1008,Studies!A:BR,4,FALSE),"")</f>
        <v>7.5 mg with Perpetrator (Rifampicin)</v>
      </c>
      <c r="E1008" s="255" t="str">
        <f>IF(AND(A1008&lt;&gt;"",ISNUMBER(A1008)),VLOOKUP(A1008,Studies!A:BR,5,FALSE),"")</f>
        <v>Midazolam</v>
      </c>
      <c r="F1008" s="256"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54" t="str">
        <f>IF(AND(A1009&lt;&gt;"",ISNUMBER(A1009)),VLOOKUP(A1009,Studies!A:BR,2,FALSE),"")</f>
        <v>Eap 2004</v>
      </c>
      <c r="C1009" s="255" t="str">
        <f>IF(AND(A1009&lt;&gt;"",ISNUMBER(A1009)),VLOOKUP(A1009,Studies!A:BR,3,FALSE),"")</f>
        <v>https://www.ncbi.nlm.nih.gov/pubmed/15114429</v>
      </c>
      <c r="D1009" s="255" t="str">
        <f>IF(AND(A1009&lt;&gt;"",ISNUMBER(A1009)),VLOOKUP(A1009,Studies!A:BR,4,FALSE),"")</f>
        <v>7.5 mg with Perpetrator (Rifampicin)</v>
      </c>
      <c r="E1009" s="255" t="str">
        <f>IF(AND(A1009&lt;&gt;"",ISNUMBER(A1009)),VLOOKUP(A1009,Studies!A:BR,5,FALSE),"")</f>
        <v>Midazolam</v>
      </c>
      <c r="F1009" s="256"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54" t="str">
        <f>IF(AND(A1010&lt;&gt;"",ISNUMBER(A1010)),VLOOKUP(A1010,Studies!A:BR,2,FALSE),"")</f>
        <v>Eap 2004</v>
      </c>
      <c r="C1010" s="255" t="str">
        <f>IF(AND(A1010&lt;&gt;"",ISNUMBER(A1010)),VLOOKUP(A1010,Studies!A:BR,3,FALSE),"")</f>
        <v>https://www.ncbi.nlm.nih.gov/pubmed/15114429</v>
      </c>
      <c r="D1010" s="255" t="str">
        <f>IF(AND(A1010&lt;&gt;"",ISNUMBER(A1010)),VLOOKUP(A1010,Studies!A:BR,4,FALSE),"")</f>
        <v>7.5 mg with Perpetrator (Rifampicin)</v>
      </c>
      <c r="E1010" s="255" t="str">
        <f>IF(AND(A1010&lt;&gt;"",ISNUMBER(A1010)),VLOOKUP(A1010,Studies!A:BR,5,FALSE),"")</f>
        <v>Midazolam</v>
      </c>
      <c r="F1010" s="256"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54" t="str">
        <f>IF(AND(A1011&lt;&gt;"",ISNUMBER(A1011)),VLOOKUP(A1011,Studies!A:BR,2,FALSE),"")</f>
        <v>Eap 2004</v>
      </c>
      <c r="C1011" s="255" t="str">
        <f>IF(AND(A1011&lt;&gt;"",ISNUMBER(A1011)),VLOOKUP(A1011,Studies!A:BR,3,FALSE),"")</f>
        <v>https://www.ncbi.nlm.nih.gov/pubmed/15114429</v>
      </c>
      <c r="D1011" s="255" t="str">
        <f>IF(AND(A1011&lt;&gt;"",ISNUMBER(A1011)),VLOOKUP(A1011,Studies!A:BR,4,FALSE),"")</f>
        <v>7.5 mg with Perpetrator (Rifampicin)</v>
      </c>
      <c r="E1011" s="255" t="str">
        <f>IF(AND(A1011&lt;&gt;"",ISNUMBER(A1011)),VLOOKUP(A1011,Studies!A:BR,5,FALSE),"")</f>
        <v>Midazolam</v>
      </c>
      <c r="F1011" s="256"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54" t="str">
        <f>IF(AND(A1012&lt;&gt;"",ISNUMBER(A1012)),VLOOKUP(A1012,Studies!A:BR,2,FALSE),"")</f>
        <v>Eap 2004</v>
      </c>
      <c r="C1012" s="255" t="str">
        <f>IF(AND(A1012&lt;&gt;"",ISNUMBER(A1012)),VLOOKUP(A1012,Studies!A:BR,3,FALSE),"")</f>
        <v>https://www.ncbi.nlm.nih.gov/pubmed/15114429</v>
      </c>
      <c r="D1012" s="255" t="str">
        <f>IF(AND(A1012&lt;&gt;"",ISNUMBER(A1012)),VLOOKUP(A1012,Studies!A:BR,4,FALSE),"")</f>
        <v>7.5 mg with Perpetrator (Rifampicin)</v>
      </c>
      <c r="E1012" s="255" t="str">
        <f>IF(AND(A1012&lt;&gt;"",ISNUMBER(A1012)),VLOOKUP(A1012,Studies!A:BR,5,FALSE),"")</f>
        <v>Midazolam</v>
      </c>
      <c r="F1012" s="256"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54" t="str">
        <f>IF(AND(A1013&lt;&gt;"",ISNUMBER(A1013)),VLOOKUP(A1013,Studies!A:BR,2,FALSE),"")</f>
        <v>Eap 2004</v>
      </c>
      <c r="C1013" s="255" t="str">
        <f>IF(AND(A1013&lt;&gt;"",ISNUMBER(A1013)),VLOOKUP(A1013,Studies!A:BR,3,FALSE),"")</f>
        <v>https://www.ncbi.nlm.nih.gov/pubmed/15114429</v>
      </c>
      <c r="D1013" s="255" t="str">
        <f>IF(AND(A1013&lt;&gt;"",ISNUMBER(A1013)),VLOOKUP(A1013,Studies!A:BR,4,FALSE),"")</f>
        <v>7.5 mg with Perpetrator (Rifampicin)</v>
      </c>
      <c r="E1013" s="255" t="str">
        <f>IF(AND(A1013&lt;&gt;"",ISNUMBER(A1013)),VLOOKUP(A1013,Studies!A:BR,5,FALSE),"")</f>
        <v>Midazolam</v>
      </c>
      <c r="F1013" s="256"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x14ac:dyDescent="0.2">
      <c r="A1014" s="183">
        <v>155</v>
      </c>
      <c r="B1014" s="254" t="str">
        <f>IF(AND(A1014&lt;&gt;"",ISNUMBER(A1014)),VLOOKUP(A1014,Studies!A:BR,2,FALSE),"")</f>
        <v>Eon Labs Manufacturing, Inc. 1997</v>
      </c>
      <c r="C1014" s="255" t="str">
        <f>IF(AND(A1014&lt;&gt;"",ISNUMBER(A1014)),VLOOKUP(A1014,Studies!A:BR,3,FALSE),"")</f>
        <v>https://www.accessdata.fda.gov/drugsatfda_docs/anda/97/064150review.pdf</v>
      </c>
      <c r="D1014" s="255" t="str">
        <f>IF(AND(A1014&lt;&gt;"",ISNUMBER(A1014)),VLOOKUP(A1014,Studies!A:BR,4,FALSE),"")</f>
        <v>2X300mg Tab (Eon)</v>
      </c>
      <c r="E1014" s="255" t="str">
        <f>IF(AND(A1014&lt;&gt;"",ISNUMBER(A1014)),VLOOKUP(A1014,Studies!A:BR,5,FALSE),"")</f>
        <v>Rifampicin</v>
      </c>
      <c r="F1014" s="256" t="str">
        <f>IF(AND(A1014&lt;&gt;"",ISNUMBER(A1014)),VLOOKUP(A1014,Studies!A:BR,6,FALSE),"")</f>
        <v>Plasma</v>
      </c>
      <c r="G1014" s="194">
        <v>0.5</v>
      </c>
      <c r="H1014" s="194" t="s">
        <v>60</v>
      </c>
      <c r="I1014" s="187">
        <v>2.4900000000000002</v>
      </c>
      <c r="J1014" s="187" t="s">
        <v>959</v>
      </c>
      <c r="K1014" s="187" t="s">
        <v>116</v>
      </c>
      <c r="L1014" s="195">
        <v>117</v>
      </c>
      <c r="M1014" s="195" t="s">
        <v>447</v>
      </c>
      <c r="N1014" s="195" t="s">
        <v>961</v>
      </c>
      <c r="O1014" s="199"/>
      <c r="P1014" s="188"/>
      <c r="Q1014" s="183"/>
    </row>
    <row r="1015" spans="1:17" x14ac:dyDescent="0.2">
      <c r="A1015" s="183">
        <v>155</v>
      </c>
      <c r="B1015" s="254" t="str">
        <f>IF(AND(A1015&lt;&gt;"",ISNUMBER(A1015)),VLOOKUP(A1015,Studies!A:BR,2,FALSE),"")</f>
        <v>Eon Labs Manufacturing, Inc. 1997</v>
      </c>
      <c r="C1015" s="255" t="str">
        <f>IF(AND(A1015&lt;&gt;"",ISNUMBER(A1015)),VLOOKUP(A1015,Studies!A:BR,3,FALSE),"")</f>
        <v>https://www.accessdata.fda.gov/drugsatfda_docs/anda/97/064150review.pdf</v>
      </c>
      <c r="D1015" s="255" t="str">
        <f>IF(AND(A1015&lt;&gt;"",ISNUMBER(A1015)),VLOOKUP(A1015,Studies!A:BR,4,FALSE),"")</f>
        <v>2X300mg Tab (Eon)</v>
      </c>
      <c r="E1015" s="255" t="str">
        <f>IF(AND(A1015&lt;&gt;"",ISNUMBER(A1015)),VLOOKUP(A1015,Studies!A:BR,5,FALSE),"")</f>
        <v>Rifampicin</v>
      </c>
      <c r="F1015" s="256" t="str">
        <f>IF(AND(A1015&lt;&gt;"",ISNUMBER(A1015)),VLOOKUP(A1015,Studies!A:BR,6,FALSE),"")</f>
        <v>Plasma</v>
      </c>
      <c r="G1015" s="194">
        <v>1</v>
      </c>
      <c r="H1015" s="194" t="s">
        <v>60</v>
      </c>
      <c r="I1015" s="187">
        <v>8.77</v>
      </c>
      <c r="J1015" s="187" t="s">
        <v>959</v>
      </c>
      <c r="K1015" s="187" t="s">
        <v>116</v>
      </c>
      <c r="L1015" s="195">
        <v>49</v>
      </c>
      <c r="M1015" s="195" t="s">
        <v>447</v>
      </c>
      <c r="N1015" s="195" t="s">
        <v>961</v>
      </c>
      <c r="O1015" s="199"/>
      <c r="P1015" s="188"/>
      <c r="Q1015" s="183"/>
    </row>
    <row r="1016" spans="1:17" x14ac:dyDescent="0.2">
      <c r="A1016" s="183">
        <v>155</v>
      </c>
      <c r="B1016" s="254" t="str">
        <f>IF(AND(A1016&lt;&gt;"",ISNUMBER(A1016)),VLOOKUP(A1016,Studies!A:BR,2,FALSE),"")</f>
        <v>Eon Labs Manufacturing, Inc. 1997</v>
      </c>
      <c r="C1016" s="255" t="str">
        <f>IF(AND(A1016&lt;&gt;"",ISNUMBER(A1016)),VLOOKUP(A1016,Studies!A:BR,3,FALSE),"")</f>
        <v>https://www.accessdata.fda.gov/drugsatfda_docs/anda/97/064150review.pdf</v>
      </c>
      <c r="D1016" s="255" t="str">
        <f>IF(AND(A1016&lt;&gt;"",ISNUMBER(A1016)),VLOOKUP(A1016,Studies!A:BR,4,FALSE),"")</f>
        <v>2X300mg Tab (Eon)</v>
      </c>
      <c r="E1016" s="255" t="str">
        <f>IF(AND(A1016&lt;&gt;"",ISNUMBER(A1016)),VLOOKUP(A1016,Studies!A:BR,5,FALSE),"")</f>
        <v>Rifampicin</v>
      </c>
      <c r="F1016" s="256" t="str">
        <f>IF(AND(A1016&lt;&gt;"",ISNUMBER(A1016)),VLOOKUP(A1016,Studies!A:BR,6,FALSE),"")</f>
        <v>Plasma</v>
      </c>
      <c r="G1016" s="194">
        <v>1.5</v>
      </c>
      <c r="H1016" s="194" t="s">
        <v>60</v>
      </c>
      <c r="I1016" s="187">
        <v>9.32</v>
      </c>
      <c r="J1016" s="187" t="s">
        <v>959</v>
      </c>
      <c r="K1016" s="187" t="s">
        <v>116</v>
      </c>
      <c r="L1016" s="195">
        <v>36</v>
      </c>
      <c r="M1016" s="195" t="s">
        <v>447</v>
      </c>
      <c r="N1016" s="195" t="s">
        <v>961</v>
      </c>
      <c r="O1016" s="199"/>
      <c r="P1016" s="188"/>
      <c r="Q1016" s="183"/>
    </row>
    <row r="1017" spans="1:17" x14ac:dyDescent="0.2">
      <c r="A1017" s="183">
        <v>155</v>
      </c>
      <c r="B1017" s="254" t="str">
        <f>IF(AND(A1017&lt;&gt;"",ISNUMBER(A1017)),VLOOKUP(A1017,Studies!A:BR,2,FALSE),"")</f>
        <v>Eon Labs Manufacturing, Inc. 1997</v>
      </c>
      <c r="C1017" s="255" t="str">
        <f>IF(AND(A1017&lt;&gt;"",ISNUMBER(A1017)),VLOOKUP(A1017,Studies!A:BR,3,FALSE),"")</f>
        <v>https://www.accessdata.fda.gov/drugsatfda_docs/anda/97/064150review.pdf</v>
      </c>
      <c r="D1017" s="255" t="str">
        <f>IF(AND(A1017&lt;&gt;"",ISNUMBER(A1017)),VLOOKUP(A1017,Studies!A:BR,4,FALSE),"")</f>
        <v>2X300mg Tab (Eon)</v>
      </c>
      <c r="E1017" s="255" t="str">
        <f>IF(AND(A1017&lt;&gt;"",ISNUMBER(A1017)),VLOOKUP(A1017,Studies!A:BR,5,FALSE),"")</f>
        <v>Rifampicin</v>
      </c>
      <c r="F1017" s="256" t="str">
        <f>IF(AND(A1017&lt;&gt;"",ISNUMBER(A1017)),VLOOKUP(A1017,Studies!A:BR,6,FALSE),"")</f>
        <v>Plasma</v>
      </c>
      <c r="G1017" s="194">
        <v>2</v>
      </c>
      <c r="H1017" s="194" t="s">
        <v>60</v>
      </c>
      <c r="I1017" s="187">
        <v>8.9499999999999993</v>
      </c>
      <c r="J1017" s="187" t="s">
        <v>959</v>
      </c>
      <c r="K1017" s="187" t="s">
        <v>116</v>
      </c>
      <c r="L1017" s="195">
        <v>32</v>
      </c>
      <c r="M1017" s="195" t="s">
        <v>447</v>
      </c>
      <c r="N1017" s="195" t="s">
        <v>961</v>
      </c>
      <c r="O1017" s="199"/>
      <c r="P1017" s="188"/>
      <c r="Q1017" s="183"/>
    </row>
    <row r="1018" spans="1:17" x14ac:dyDescent="0.2">
      <c r="A1018" s="183">
        <v>155</v>
      </c>
      <c r="B1018" s="254" t="str">
        <f>IF(AND(A1018&lt;&gt;"",ISNUMBER(A1018)),VLOOKUP(A1018,Studies!A:BR,2,FALSE),"")</f>
        <v>Eon Labs Manufacturing, Inc. 1997</v>
      </c>
      <c r="C1018" s="255" t="str">
        <f>IF(AND(A1018&lt;&gt;"",ISNUMBER(A1018)),VLOOKUP(A1018,Studies!A:BR,3,FALSE),"")</f>
        <v>https://www.accessdata.fda.gov/drugsatfda_docs/anda/97/064150review.pdf</v>
      </c>
      <c r="D1018" s="255" t="str">
        <f>IF(AND(A1018&lt;&gt;"",ISNUMBER(A1018)),VLOOKUP(A1018,Studies!A:BR,4,FALSE),"")</f>
        <v>2X300mg Tab (Eon)</v>
      </c>
      <c r="E1018" s="255" t="str">
        <f>IF(AND(A1018&lt;&gt;"",ISNUMBER(A1018)),VLOOKUP(A1018,Studies!A:BR,5,FALSE),"")</f>
        <v>Rifampicin</v>
      </c>
      <c r="F1018" s="256" t="str">
        <f>IF(AND(A1018&lt;&gt;"",ISNUMBER(A1018)),VLOOKUP(A1018,Studies!A:BR,6,FALSE),"")</f>
        <v>Plasma</v>
      </c>
      <c r="G1018" s="194">
        <v>2.5</v>
      </c>
      <c r="H1018" s="194" t="s">
        <v>60</v>
      </c>
      <c r="I1018" s="187">
        <v>8.51</v>
      </c>
      <c r="J1018" s="187" t="s">
        <v>959</v>
      </c>
      <c r="K1018" s="187" t="s">
        <v>116</v>
      </c>
      <c r="L1018" s="195">
        <v>24</v>
      </c>
      <c r="M1018" s="195" t="s">
        <v>447</v>
      </c>
      <c r="N1018" s="195" t="s">
        <v>961</v>
      </c>
      <c r="O1018" s="199"/>
      <c r="P1018" s="188"/>
      <c r="Q1018" s="183"/>
    </row>
    <row r="1019" spans="1:17" x14ac:dyDescent="0.2">
      <c r="A1019" s="183">
        <v>155</v>
      </c>
      <c r="B1019" s="254" t="str">
        <f>IF(AND(A1019&lt;&gt;"",ISNUMBER(A1019)),VLOOKUP(A1019,Studies!A:BR,2,FALSE),"")</f>
        <v>Eon Labs Manufacturing, Inc. 1997</v>
      </c>
      <c r="C1019" s="255" t="str">
        <f>IF(AND(A1019&lt;&gt;"",ISNUMBER(A1019)),VLOOKUP(A1019,Studies!A:BR,3,FALSE),"")</f>
        <v>https://www.accessdata.fda.gov/drugsatfda_docs/anda/97/064150review.pdf</v>
      </c>
      <c r="D1019" s="255" t="str">
        <f>IF(AND(A1019&lt;&gt;"",ISNUMBER(A1019)),VLOOKUP(A1019,Studies!A:BR,4,FALSE),"")</f>
        <v>2X300mg Tab (Eon)</v>
      </c>
      <c r="E1019" s="255" t="str">
        <f>IF(AND(A1019&lt;&gt;"",ISNUMBER(A1019)),VLOOKUP(A1019,Studies!A:BR,5,FALSE),"")</f>
        <v>Rifampicin</v>
      </c>
      <c r="F1019" s="256" t="str">
        <f>IF(AND(A1019&lt;&gt;"",ISNUMBER(A1019)),VLOOKUP(A1019,Studies!A:BR,6,FALSE),"")</f>
        <v>Plasma</v>
      </c>
      <c r="G1019" s="194">
        <v>3</v>
      </c>
      <c r="H1019" s="194" t="s">
        <v>60</v>
      </c>
      <c r="I1019" s="187">
        <v>7.9</v>
      </c>
      <c r="J1019" s="187" t="s">
        <v>959</v>
      </c>
      <c r="K1019" s="187" t="s">
        <v>116</v>
      </c>
      <c r="L1019" s="195">
        <v>23</v>
      </c>
      <c r="M1019" s="195" t="s">
        <v>447</v>
      </c>
      <c r="N1019" s="195" t="s">
        <v>961</v>
      </c>
      <c r="O1019" s="199"/>
      <c r="P1019" s="188"/>
      <c r="Q1019" s="183"/>
    </row>
    <row r="1020" spans="1:17" x14ac:dyDescent="0.2">
      <c r="A1020" s="183">
        <v>155</v>
      </c>
      <c r="B1020" s="254" t="str">
        <f>IF(AND(A1020&lt;&gt;"",ISNUMBER(A1020)),VLOOKUP(A1020,Studies!A:BR,2,FALSE),"")</f>
        <v>Eon Labs Manufacturing, Inc. 1997</v>
      </c>
      <c r="C1020" s="255" t="str">
        <f>IF(AND(A1020&lt;&gt;"",ISNUMBER(A1020)),VLOOKUP(A1020,Studies!A:BR,3,FALSE),"")</f>
        <v>https://www.accessdata.fda.gov/drugsatfda_docs/anda/97/064150review.pdf</v>
      </c>
      <c r="D1020" s="255" t="str">
        <f>IF(AND(A1020&lt;&gt;"",ISNUMBER(A1020)),VLOOKUP(A1020,Studies!A:BR,4,FALSE),"")</f>
        <v>2X300mg Tab (Eon)</v>
      </c>
      <c r="E1020" s="255" t="str">
        <f>IF(AND(A1020&lt;&gt;"",ISNUMBER(A1020)),VLOOKUP(A1020,Studies!A:BR,5,FALSE),"")</f>
        <v>Rifampicin</v>
      </c>
      <c r="F1020" s="256" t="str">
        <f>IF(AND(A1020&lt;&gt;"",ISNUMBER(A1020)),VLOOKUP(A1020,Studies!A:BR,6,FALSE),"")</f>
        <v>Plasma</v>
      </c>
      <c r="G1020" s="194">
        <v>4</v>
      </c>
      <c r="H1020" s="194" t="s">
        <v>60</v>
      </c>
      <c r="I1020" s="187">
        <v>6.76</v>
      </c>
      <c r="J1020" s="187" t="s">
        <v>959</v>
      </c>
      <c r="K1020" s="187" t="s">
        <v>116</v>
      </c>
      <c r="L1020" s="195">
        <v>22</v>
      </c>
      <c r="M1020" s="195" t="s">
        <v>447</v>
      </c>
      <c r="N1020" s="195" t="s">
        <v>961</v>
      </c>
      <c r="O1020" s="199"/>
      <c r="P1020" s="188"/>
      <c r="Q1020" s="183"/>
    </row>
    <row r="1021" spans="1:17" x14ac:dyDescent="0.2">
      <c r="A1021" s="183">
        <v>155</v>
      </c>
      <c r="B1021" s="254" t="str">
        <f>IF(AND(A1021&lt;&gt;"",ISNUMBER(A1021)),VLOOKUP(A1021,Studies!A:BR,2,FALSE),"")</f>
        <v>Eon Labs Manufacturing, Inc. 1997</v>
      </c>
      <c r="C1021" s="255" t="str">
        <f>IF(AND(A1021&lt;&gt;"",ISNUMBER(A1021)),VLOOKUP(A1021,Studies!A:BR,3,FALSE),"")</f>
        <v>https://www.accessdata.fda.gov/drugsatfda_docs/anda/97/064150review.pdf</v>
      </c>
      <c r="D1021" s="255" t="str">
        <f>IF(AND(A1021&lt;&gt;"",ISNUMBER(A1021)),VLOOKUP(A1021,Studies!A:BR,4,FALSE),"")</f>
        <v>2X300mg Tab (Eon)</v>
      </c>
      <c r="E1021" s="255" t="str">
        <f>IF(AND(A1021&lt;&gt;"",ISNUMBER(A1021)),VLOOKUP(A1021,Studies!A:BR,5,FALSE),"")</f>
        <v>Rifampicin</v>
      </c>
      <c r="F1021" s="256" t="str">
        <f>IF(AND(A1021&lt;&gt;"",ISNUMBER(A1021)),VLOOKUP(A1021,Studies!A:BR,6,FALSE),"")</f>
        <v>Plasma</v>
      </c>
      <c r="G1021" s="194">
        <v>6</v>
      </c>
      <c r="H1021" s="194" t="s">
        <v>60</v>
      </c>
      <c r="I1021" s="187">
        <v>4.29</v>
      </c>
      <c r="J1021" s="187" t="s">
        <v>959</v>
      </c>
      <c r="K1021" s="187" t="s">
        <v>116</v>
      </c>
      <c r="L1021" s="195">
        <v>25</v>
      </c>
      <c r="M1021" s="195" t="s">
        <v>447</v>
      </c>
      <c r="N1021" s="195" t="s">
        <v>961</v>
      </c>
      <c r="O1021" s="199"/>
      <c r="P1021" s="188"/>
      <c r="Q1021" s="183"/>
    </row>
    <row r="1022" spans="1:17" x14ac:dyDescent="0.2">
      <c r="A1022" s="183">
        <v>155</v>
      </c>
      <c r="B1022" s="254" t="str">
        <f>IF(AND(A1022&lt;&gt;"",ISNUMBER(A1022)),VLOOKUP(A1022,Studies!A:BR,2,FALSE),"")</f>
        <v>Eon Labs Manufacturing, Inc. 1997</v>
      </c>
      <c r="C1022" s="255" t="str">
        <f>IF(AND(A1022&lt;&gt;"",ISNUMBER(A1022)),VLOOKUP(A1022,Studies!A:BR,3,FALSE),"")</f>
        <v>https://www.accessdata.fda.gov/drugsatfda_docs/anda/97/064150review.pdf</v>
      </c>
      <c r="D1022" s="255" t="str">
        <f>IF(AND(A1022&lt;&gt;"",ISNUMBER(A1022)),VLOOKUP(A1022,Studies!A:BR,4,FALSE),"")</f>
        <v>2X300mg Tab (Eon)</v>
      </c>
      <c r="E1022" s="255" t="str">
        <f>IF(AND(A1022&lt;&gt;"",ISNUMBER(A1022)),VLOOKUP(A1022,Studies!A:BR,5,FALSE),"")</f>
        <v>Rifampicin</v>
      </c>
      <c r="F1022" s="256" t="str">
        <f>IF(AND(A1022&lt;&gt;"",ISNUMBER(A1022)),VLOOKUP(A1022,Studies!A:BR,6,FALSE),"")</f>
        <v>Plasma</v>
      </c>
      <c r="G1022" s="194">
        <v>8</v>
      </c>
      <c r="H1022" s="194" t="s">
        <v>60</v>
      </c>
      <c r="I1022" s="187">
        <v>3.08</v>
      </c>
      <c r="J1022" s="187" t="s">
        <v>959</v>
      </c>
      <c r="K1022" s="187" t="s">
        <v>116</v>
      </c>
      <c r="L1022" s="195">
        <v>35</v>
      </c>
      <c r="M1022" s="195" t="s">
        <v>447</v>
      </c>
      <c r="N1022" s="195" t="s">
        <v>961</v>
      </c>
      <c r="O1022" s="199"/>
      <c r="P1022" s="188"/>
      <c r="Q1022" s="183"/>
    </row>
    <row r="1023" spans="1:17" x14ac:dyDescent="0.2">
      <c r="A1023" s="183">
        <v>155</v>
      </c>
      <c r="B1023" s="254" t="str">
        <f>IF(AND(A1023&lt;&gt;"",ISNUMBER(A1023)),VLOOKUP(A1023,Studies!A:BR,2,FALSE),"")</f>
        <v>Eon Labs Manufacturing, Inc. 1997</v>
      </c>
      <c r="C1023" s="255" t="str">
        <f>IF(AND(A1023&lt;&gt;"",ISNUMBER(A1023)),VLOOKUP(A1023,Studies!A:BR,3,FALSE),"")</f>
        <v>https://www.accessdata.fda.gov/drugsatfda_docs/anda/97/064150review.pdf</v>
      </c>
      <c r="D1023" s="255" t="str">
        <f>IF(AND(A1023&lt;&gt;"",ISNUMBER(A1023)),VLOOKUP(A1023,Studies!A:BR,4,FALSE),"")</f>
        <v>2X300mg Tab (Eon)</v>
      </c>
      <c r="E1023" s="255" t="str">
        <f>IF(AND(A1023&lt;&gt;"",ISNUMBER(A1023)),VLOOKUP(A1023,Studies!A:BR,5,FALSE),"")</f>
        <v>Rifampicin</v>
      </c>
      <c r="F1023" s="256" t="str">
        <f>IF(AND(A1023&lt;&gt;"",ISNUMBER(A1023)),VLOOKUP(A1023,Studies!A:BR,6,FALSE),"")</f>
        <v>Plasma</v>
      </c>
      <c r="G1023" s="194">
        <v>10</v>
      </c>
      <c r="H1023" s="194" t="s">
        <v>60</v>
      </c>
      <c r="I1023" s="187">
        <v>1.89</v>
      </c>
      <c r="J1023" s="187" t="s">
        <v>959</v>
      </c>
      <c r="K1023" s="187" t="s">
        <v>116</v>
      </c>
      <c r="L1023" s="195">
        <v>44</v>
      </c>
      <c r="M1023" s="195" t="s">
        <v>447</v>
      </c>
      <c r="N1023" s="195" t="s">
        <v>961</v>
      </c>
      <c r="O1023" s="199"/>
      <c r="P1023" s="188"/>
      <c r="Q1023" s="183"/>
    </row>
    <row r="1024" spans="1:17" x14ac:dyDescent="0.2">
      <c r="A1024" s="183">
        <v>155</v>
      </c>
      <c r="B1024" s="254" t="str">
        <f>IF(AND(A1024&lt;&gt;"",ISNUMBER(A1024)),VLOOKUP(A1024,Studies!A:BR,2,FALSE),"")</f>
        <v>Eon Labs Manufacturing, Inc. 1997</v>
      </c>
      <c r="C1024" s="255" t="str">
        <f>IF(AND(A1024&lt;&gt;"",ISNUMBER(A1024)),VLOOKUP(A1024,Studies!A:BR,3,FALSE),"")</f>
        <v>https://www.accessdata.fda.gov/drugsatfda_docs/anda/97/064150review.pdf</v>
      </c>
      <c r="D1024" s="255" t="str">
        <f>IF(AND(A1024&lt;&gt;"",ISNUMBER(A1024)),VLOOKUP(A1024,Studies!A:BR,4,FALSE),"")</f>
        <v>2X300mg Tab (Eon)</v>
      </c>
      <c r="E1024" s="255" t="str">
        <f>IF(AND(A1024&lt;&gt;"",ISNUMBER(A1024)),VLOOKUP(A1024,Studies!A:BR,5,FALSE),"")</f>
        <v>Rifampicin</v>
      </c>
      <c r="F1024" s="256" t="str">
        <f>IF(AND(A1024&lt;&gt;"",ISNUMBER(A1024)),VLOOKUP(A1024,Studies!A:BR,6,FALSE),"")</f>
        <v>Plasma</v>
      </c>
      <c r="G1024" s="194">
        <v>12</v>
      </c>
      <c r="H1024" s="194" t="s">
        <v>60</v>
      </c>
      <c r="I1024" s="187">
        <v>1.1599999999999999</v>
      </c>
      <c r="J1024" s="187" t="s">
        <v>959</v>
      </c>
      <c r="K1024" s="187" t="s">
        <v>116</v>
      </c>
      <c r="L1024" s="195">
        <v>59</v>
      </c>
      <c r="M1024" s="195" t="s">
        <v>447</v>
      </c>
      <c r="N1024" s="195" t="s">
        <v>961</v>
      </c>
      <c r="O1024" s="199"/>
      <c r="P1024" s="188"/>
      <c r="Q1024" s="183"/>
    </row>
    <row r="1025" spans="1:17" x14ac:dyDescent="0.2">
      <c r="A1025" s="183">
        <v>155</v>
      </c>
      <c r="B1025" s="254" t="str">
        <f>IF(AND(A1025&lt;&gt;"",ISNUMBER(A1025)),VLOOKUP(A1025,Studies!A:BR,2,FALSE),"")</f>
        <v>Eon Labs Manufacturing, Inc. 1997</v>
      </c>
      <c r="C1025" s="255" t="str">
        <f>IF(AND(A1025&lt;&gt;"",ISNUMBER(A1025)),VLOOKUP(A1025,Studies!A:BR,3,FALSE),"")</f>
        <v>https://www.accessdata.fda.gov/drugsatfda_docs/anda/97/064150review.pdf</v>
      </c>
      <c r="D1025" s="255" t="str">
        <f>IF(AND(A1025&lt;&gt;"",ISNUMBER(A1025)),VLOOKUP(A1025,Studies!A:BR,4,FALSE),"")</f>
        <v>2X300mg Tab (Eon)</v>
      </c>
      <c r="E1025" s="255" t="str">
        <f>IF(AND(A1025&lt;&gt;"",ISNUMBER(A1025)),VLOOKUP(A1025,Studies!A:BR,5,FALSE),"")</f>
        <v>Rifampicin</v>
      </c>
      <c r="F1025" s="256" t="str">
        <f>IF(AND(A1025&lt;&gt;"",ISNUMBER(A1025)),VLOOKUP(A1025,Studies!A:BR,6,FALSE),"")</f>
        <v>Plasma</v>
      </c>
      <c r="G1025" s="194">
        <v>16</v>
      </c>
      <c r="H1025" s="194" t="s">
        <v>60</v>
      </c>
      <c r="I1025" s="187">
        <v>0.35</v>
      </c>
      <c r="J1025" s="187" t="s">
        <v>959</v>
      </c>
      <c r="K1025" s="187" t="s">
        <v>116</v>
      </c>
      <c r="L1025" s="195">
        <v>114</v>
      </c>
      <c r="M1025" s="195" t="s">
        <v>447</v>
      </c>
      <c r="N1025" s="195" t="s">
        <v>961</v>
      </c>
      <c r="O1025" s="199"/>
      <c r="P1025" s="188"/>
      <c r="Q1025" s="183"/>
    </row>
    <row r="1026" spans="1:17" x14ac:dyDescent="0.2">
      <c r="A1026" s="183">
        <v>155</v>
      </c>
      <c r="B1026" s="254" t="str">
        <f>IF(AND(A1026&lt;&gt;"",ISNUMBER(A1026)),VLOOKUP(A1026,Studies!A:BR,2,FALSE),"")</f>
        <v>Eon Labs Manufacturing, Inc. 1997</v>
      </c>
      <c r="C1026" s="255" t="str">
        <f>IF(AND(A1026&lt;&gt;"",ISNUMBER(A1026)),VLOOKUP(A1026,Studies!A:BR,3,FALSE),"")</f>
        <v>https://www.accessdata.fda.gov/drugsatfda_docs/anda/97/064150review.pdf</v>
      </c>
      <c r="D1026" s="255" t="str">
        <f>IF(AND(A1026&lt;&gt;"",ISNUMBER(A1026)),VLOOKUP(A1026,Studies!A:BR,4,FALSE),"")</f>
        <v>2X300mg Tab (Eon)</v>
      </c>
      <c r="E1026" s="255" t="str">
        <f>IF(AND(A1026&lt;&gt;"",ISNUMBER(A1026)),VLOOKUP(A1026,Studies!A:BR,5,FALSE),"")</f>
        <v>Rifampicin</v>
      </c>
      <c r="F1026" s="256" t="str">
        <f>IF(AND(A1026&lt;&gt;"",ISNUMBER(A1026)),VLOOKUP(A1026,Studies!A:BR,6,FALSE),"")</f>
        <v>Plasma</v>
      </c>
      <c r="G1026" s="194">
        <v>24</v>
      </c>
      <c r="H1026" s="194" t="s">
        <v>60</v>
      </c>
      <c r="I1026" s="187">
        <v>0.01</v>
      </c>
      <c r="J1026" s="187" t="s">
        <v>959</v>
      </c>
      <c r="K1026" s="187" t="s">
        <v>116</v>
      </c>
      <c r="L1026" s="195">
        <v>600</v>
      </c>
      <c r="M1026" s="195" t="s">
        <v>447</v>
      </c>
      <c r="N1026" s="195" t="s">
        <v>961</v>
      </c>
      <c r="O1026" s="199"/>
      <c r="P1026" s="188"/>
      <c r="Q1026" s="183"/>
    </row>
    <row r="1027" spans="1:17" x14ac:dyDescent="0.2">
      <c r="A1027" s="183">
        <v>156</v>
      </c>
      <c r="B1027" s="254" t="str">
        <f>IF(AND(A1027&lt;&gt;"",ISNUMBER(A1027)),VLOOKUP(A1027,Studies!A:BR,2,FALSE),"")</f>
        <v>Eon Labs Manufacturing, Inc. 1997</v>
      </c>
      <c r="C1027" s="255" t="str">
        <f>IF(AND(A1027&lt;&gt;"",ISNUMBER(A1027)),VLOOKUP(A1027,Studies!A:BR,3,FALSE),"")</f>
        <v>https://www.accessdata.fda.gov/drugsatfda_docs/anda/97/064150review.pdf</v>
      </c>
      <c r="D1027" s="255" t="str">
        <f>IF(AND(A1027&lt;&gt;"",ISNUMBER(A1027)),VLOOKUP(A1027,Studies!A:BR,4,FALSE),"")</f>
        <v>2X300mg Rifadine Tab</v>
      </c>
      <c r="E1027" s="255" t="str">
        <f>IF(AND(A1027&lt;&gt;"",ISNUMBER(A1027)),VLOOKUP(A1027,Studies!A:BR,5,FALSE),"")</f>
        <v>Rifampicin</v>
      </c>
      <c r="F1027" s="256" t="str">
        <f>IF(AND(A1027&lt;&gt;"",ISNUMBER(A1027)),VLOOKUP(A1027,Studies!A:BR,6,FALSE),"")</f>
        <v>Plasma</v>
      </c>
      <c r="G1027" s="194">
        <v>0.5</v>
      </c>
      <c r="H1027" s="194" t="s">
        <v>60</v>
      </c>
      <c r="I1027" s="187">
        <v>1.31</v>
      </c>
      <c r="J1027" s="187" t="s">
        <v>959</v>
      </c>
      <c r="K1027" s="187" t="s">
        <v>116</v>
      </c>
      <c r="L1027" s="195">
        <v>148</v>
      </c>
      <c r="M1027" s="195" t="s">
        <v>447</v>
      </c>
      <c r="N1027" s="195" t="s">
        <v>961</v>
      </c>
      <c r="O1027" s="199"/>
      <c r="P1027" s="188"/>
      <c r="Q1027" s="183"/>
    </row>
    <row r="1028" spans="1:17" x14ac:dyDescent="0.2">
      <c r="A1028" s="183">
        <v>156</v>
      </c>
      <c r="B1028" s="254" t="str">
        <f>IF(AND(A1028&lt;&gt;"",ISNUMBER(A1028)),VLOOKUP(A1028,Studies!A:BR,2,FALSE),"")</f>
        <v>Eon Labs Manufacturing, Inc. 1997</v>
      </c>
      <c r="C1028" s="255" t="str">
        <f>IF(AND(A1028&lt;&gt;"",ISNUMBER(A1028)),VLOOKUP(A1028,Studies!A:BR,3,FALSE),"")</f>
        <v>https://www.accessdata.fda.gov/drugsatfda_docs/anda/97/064150review.pdf</v>
      </c>
      <c r="D1028" s="255" t="str">
        <f>IF(AND(A1028&lt;&gt;"",ISNUMBER(A1028)),VLOOKUP(A1028,Studies!A:BR,4,FALSE),"")</f>
        <v>2X300mg Rifadine Tab</v>
      </c>
      <c r="E1028" s="255" t="str">
        <f>IF(AND(A1028&lt;&gt;"",ISNUMBER(A1028)),VLOOKUP(A1028,Studies!A:BR,5,FALSE),"")</f>
        <v>Rifampicin</v>
      </c>
      <c r="F1028" s="256" t="str">
        <f>IF(AND(A1028&lt;&gt;"",ISNUMBER(A1028)),VLOOKUP(A1028,Studies!A:BR,6,FALSE),"")</f>
        <v>Plasma</v>
      </c>
      <c r="G1028" s="194">
        <v>1</v>
      </c>
      <c r="H1028" s="194" t="s">
        <v>60</v>
      </c>
      <c r="I1028" s="187">
        <v>8.6999999999999993</v>
      </c>
      <c r="J1028" s="187" t="s">
        <v>959</v>
      </c>
      <c r="K1028" s="187" t="s">
        <v>116</v>
      </c>
      <c r="L1028" s="195">
        <v>37</v>
      </c>
      <c r="M1028" s="195" t="s">
        <v>447</v>
      </c>
      <c r="N1028" s="195" t="s">
        <v>961</v>
      </c>
      <c r="O1028" s="199"/>
      <c r="P1028" s="188"/>
      <c r="Q1028" s="183"/>
    </row>
    <row r="1029" spans="1:17" x14ac:dyDescent="0.2">
      <c r="A1029" s="183">
        <v>156</v>
      </c>
      <c r="B1029" s="254" t="str">
        <f>IF(AND(A1029&lt;&gt;"",ISNUMBER(A1029)),VLOOKUP(A1029,Studies!A:BR,2,FALSE),"")</f>
        <v>Eon Labs Manufacturing, Inc. 1997</v>
      </c>
      <c r="C1029" s="255" t="str">
        <f>IF(AND(A1029&lt;&gt;"",ISNUMBER(A1029)),VLOOKUP(A1029,Studies!A:BR,3,FALSE),"")</f>
        <v>https://www.accessdata.fda.gov/drugsatfda_docs/anda/97/064150review.pdf</v>
      </c>
      <c r="D1029" s="255" t="str">
        <f>IF(AND(A1029&lt;&gt;"",ISNUMBER(A1029)),VLOOKUP(A1029,Studies!A:BR,4,FALSE),"")</f>
        <v>2X300mg Rifadine Tab</v>
      </c>
      <c r="E1029" s="255" t="str">
        <f>IF(AND(A1029&lt;&gt;"",ISNUMBER(A1029)),VLOOKUP(A1029,Studies!A:BR,5,FALSE),"")</f>
        <v>Rifampicin</v>
      </c>
      <c r="F1029" s="256" t="str">
        <f>IF(AND(A1029&lt;&gt;"",ISNUMBER(A1029)),VLOOKUP(A1029,Studies!A:BR,6,FALSE),"")</f>
        <v>Plasma</v>
      </c>
      <c r="G1029" s="194">
        <v>1.5</v>
      </c>
      <c r="H1029" s="194" t="s">
        <v>60</v>
      </c>
      <c r="I1029" s="187">
        <v>9.8000000000000007</v>
      </c>
      <c r="J1029" s="187" t="s">
        <v>959</v>
      </c>
      <c r="K1029" s="187" t="s">
        <v>116</v>
      </c>
      <c r="L1029" s="195">
        <v>31</v>
      </c>
      <c r="M1029" s="195" t="s">
        <v>447</v>
      </c>
      <c r="N1029" s="195" t="s">
        <v>961</v>
      </c>
      <c r="O1029" s="199"/>
      <c r="P1029" s="188"/>
      <c r="Q1029" s="183"/>
    </row>
    <row r="1030" spans="1:17" x14ac:dyDescent="0.2">
      <c r="A1030" s="183">
        <v>156</v>
      </c>
      <c r="B1030" s="254" t="str">
        <f>IF(AND(A1030&lt;&gt;"",ISNUMBER(A1030)),VLOOKUP(A1030,Studies!A:BR,2,FALSE),"")</f>
        <v>Eon Labs Manufacturing, Inc. 1997</v>
      </c>
      <c r="C1030" s="255" t="str">
        <f>IF(AND(A1030&lt;&gt;"",ISNUMBER(A1030)),VLOOKUP(A1030,Studies!A:BR,3,FALSE),"")</f>
        <v>https://www.accessdata.fda.gov/drugsatfda_docs/anda/97/064150review.pdf</v>
      </c>
      <c r="D1030" s="255" t="str">
        <f>IF(AND(A1030&lt;&gt;"",ISNUMBER(A1030)),VLOOKUP(A1030,Studies!A:BR,4,FALSE),"")</f>
        <v>2X300mg Rifadine Tab</v>
      </c>
      <c r="E1030" s="255" t="str">
        <f>IF(AND(A1030&lt;&gt;"",ISNUMBER(A1030)),VLOOKUP(A1030,Studies!A:BR,5,FALSE),"")</f>
        <v>Rifampicin</v>
      </c>
      <c r="F1030" s="256" t="str">
        <f>IF(AND(A1030&lt;&gt;"",ISNUMBER(A1030)),VLOOKUP(A1030,Studies!A:BR,6,FALSE),"")</f>
        <v>Plasma</v>
      </c>
      <c r="G1030" s="194">
        <v>2</v>
      </c>
      <c r="H1030" s="194" t="s">
        <v>60</v>
      </c>
      <c r="I1030" s="187">
        <v>9.15</v>
      </c>
      <c r="J1030" s="187" t="s">
        <v>959</v>
      </c>
      <c r="K1030" s="187" t="s">
        <v>116</v>
      </c>
      <c r="L1030" s="195">
        <v>25</v>
      </c>
      <c r="M1030" s="195" t="s">
        <v>447</v>
      </c>
      <c r="N1030" s="195" t="s">
        <v>961</v>
      </c>
      <c r="O1030" s="199"/>
      <c r="P1030" s="188"/>
      <c r="Q1030" s="183"/>
    </row>
    <row r="1031" spans="1:17" x14ac:dyDescent="0.2">
      <c r="A1031" s="183">
        <v>156</v>
      </c>
      <c r="B1031" s="254" t="str">
        <f>IF(AND(A1031&lt;&gt;"",ISNUMBER(A1031)),VLOOKUP(A1031,Studies!A:BR,2,FALSE),"")</f>
        <v>Eon Labs Manufacturing, Inc. 1997</v>
      </c>
      <c r="C1031" s="255" t="str">
        <f>IF(AND(A1031&lt;&gt;"",ISNUMBER(A1031)),VLOOKUP(A1031,Studies!A:BR,3,FALSE),"")</f>
        <v>https://www.accessdata.fda.gov/drugsatfda_docs/anda/97/064150review.pdf</v>
      </c>
      <c r="D1031" s="255" t="str">
        <f>IF(AND(A1031&lt;&gt;"",ISNUMBER(A1031)),VLOOKUP(A1031,Studies!A:BR,4,FALSE),"")</f>
        <v>2X300mg Rifadine Tab</v>
      </c>
      <c r="E1031" s="255" t="str">
        <f>IF(AND(A1031&lt;&gt;"",ISNUMBER(A1031)),VLOOKUP(A1031,Studies!A:BR,5,FALSE),"")</f>
        <v>Rifampicin</v>
      </c>
      <c r="F1031" s="256" t="str">
        <f>IF(AND(A1031&lt;&gt;"",ISNUMBER(A1031)),VLOOKUP(A1031,Studies!A:BR,6,FALSE),"")</f>
        <v>Plasma</v>
      </c>
      <c r="G1031" s="194">
        <v>2.5</v>
      </c>
      <c r="H1031" s="194" t="s">
        <v>60</v>
      </c>
      <c r="I1031" s="187">
        <v>8.66</v>
      </c>
      <c r="J1031" s="187" t="s">
        <v>959</v>
      </c>
      <c r="K1031" s="187" t="s">
        <v>116</v>
      </c>
      <c r="L1031" s="195">
        <v>23</v>
      </c>
      <c r="M1031" s="195" t="s">
        <v>447</v>
      </c>
      <c r="N1031" s="195" t="s">
        <v>961</v>
      </c>
      <c r="O1031" s="199"/>
      <c r="P1031" s="188"/>
      <c r="Q1031" s="183"/>
    </row>
    <row r="1032" spans="1:17" x14ac:dyDescent="0.2">
      <c r="A1032" s="183">
        <v>156</v>
      </c>
      <c r="B1032" s="254" t="str">
        <f>IF(AND(A1032&lt;&gt;"",ISNUMBER(A1032)),VLOOKUP(A1032,Studies!A:BR,2,FALSE),"")</f>
        <v>Eon Labs Manufacturing, Inc. 1997</v>
      </c>
      <c r="C1032" s="255" t="str">
        <f>IF(AND(A1032&lt;&gt;"",ISNUMBER(A1032)),VLOOKUP(A1032,Studies!A:BR,3,FALSE),"")</f>
        <v>https://www.accessdata.fda.gov/drugsatfda_docs/anda/97/064150review.pdf</v>
      </c>
      <c r="D1032" s="255" t="str">
        <f>IF(AND(A1032&lt;&gt;"",ISNUMBER(A1032)),VLOOKUP(A1032,Studies!A:BR,4,FALSE),"")</f>
        <v>2X300mg Rifadine Tab</v>
      </c>
      <c r="E1032" s="255" t="str">
        <f>IF(AND(A1032&lt;&gt;"",ISNUMBER(A1032)),VLOOKUP(A1032,Studies!A:BR,5,FALSE),"")</f>
        <v>Rifampicin</v>
      </c>
      <c r="F1032" s="256" t="str">
        <f>IF(AND(A1032&lt;&gt;"",ISNUMBER(A1032)),VLOOKUP(A1032,Studies!A:BR,6,FALSE),"")</f>
        <v>Plasma</v>
      </c>
      <c r="G1032" s="194">
        <v>3</v>
      </c>
      <c r="H1032" s="194" t="s">
        <v>60</v>
      </c>
      <c r="I1032" s="187">
        <v>7.92</v>
      </c>
      <c r="J1032" s="187" t="s">
        <v>959</v>
      </c>
      <c r="K1032" s="187" t="s">
        <v>116</v>
      </c>
      <c r="L1032" s="195">
        <v>25</v>
      </c>
      <c r="M1032" s="195" t="s">
        <v>447</v>
      </c>
      <c r="N1032" s="195" t="s">
        <v>961</v>
      </c>
      <c r="O1032" s="199"/>
      <c r="P1032" s="188"/>
      <c r="Q1032" s="183"/>
    </row>
    <row r="1033" spans="1:17" x14ac:dyDescent="0.2">
      <c r="A1033" s="183">
        <v>156</v>
      </c>
      <c r="B1033" s="254" t="str">
        <f>IF(AND(A1033&lt;&gt;"",ISNUMBER(A1033)),VLOOKUP(A1033,Studies!A:BR,2,FALSE),"")</f>
        <v>Eon Labs Manufacturing, Inc. 1997</v>
      </c>
      <c r="C1033" s="255" t="str">
        <f>IF(AND(A1033&lt;&gt;"",ISNUMBER(A1033)),VLOOKUP(A1033,Studies!A:BR,3,FALSE),"")</f>
        <v>https://www.accessdata.fda.gov/drugsatfda_docs/anda/97/064150review.pdf</v>
      </c>
      <c r="D1033" s="255" t="str">
        <f>IF(AND(A1033&lt;&gt;"",ISNUMBER(A1033)),VLOOKUP(A1033,Studies!A:BR,4,FALSE),"")</f>
        <v>2X300mg Rifadine Tab</v>
      </c>
      <c r="E1033" s="255" t="str">
        <f>IF(AND(A1033&lt;&gt;"",ISNUMBER(A1033)),VLOOKUP(A1033,Studies!A:BR,5,FALSE),"")</f>
        <v>Rifampicin</v>
      </c>
      <c r="F1033" s="256" t="str">
        <f>IF(AND(A1033&lt;&gt;"",ISNUMBER(A1033)),VLOOKUP(A1033,Studies!A:BR,6,FALSE),"")</f>
        <v>Plasma</v>
      </c>
      <c r="G1033" s="194">
        <v>4</v>
      </c>
      <c r="H1033" s="194" t="s">
        <v>60</v>
      </c>
      <c r="I1033" s="187">
        <v>6.71</v>
      </c>
      <c r="J1033" s="187" t="s">
        <v>959</v>
      </c>
      <c r="K1033" s="187" t="s">
        <v>116</v>
      </c>
      <c r="L1033" s="195">
        <v>24</v>
      </c>
      <c r="M1033" s="195" t="s">
        <v>447</v>
      </c>
      <c r="N1033" s="195" t="s">
        <v>961</v>
      </c>
      <c r="O1033" s="199"/>
      <c r="P1033" s="188"/>
      <c r="Q1033" s="183"/>
    </row>
    <row r="1034" spans="1:17" x14ac:dyDescent="0.2">
      <c r="A1034" s="183">
        <v>156</v>
      </c>
      <c r="B1034" s="254" t="str">
        <f>IF(AND(A1034&lt;&gt;"",ISNUMBER(A1034)),VLOOKUP(A1034,Studies!A:BR,2,FALSE),"")</f>
        <v>Eon Labs Manufacturing, Inc. 1997</v>
      </c>
      <c r="C1034" s="255" t="str">
        <f>IF(AND(A1034&lt;&gt;"",ISNUMBER(A1034)),VLOOKUP(A1034,Studies!A:BR,3,FALSE),"")</f>
        <v>https://www.accessdata.fda.gov/drugsatfda_docs/anda/97/064150review.pdf</v>
      </c>
      <c r="D1034" s="255" t="str">
        <f>IF(AND(A1034&lt;&gt;"",ISNUMBER(A1034)),VLOOKUP(A1034,Studies!A:BR,4,FALSE),"")</f>
        <v>2X300mg Rifadine Tab</v>
      </c>
      <c r="E1034" s="255" t="str">
        <f>IF(AND(A1034&lt;&gt;"",ISNUMBER(A1034)),VLOOKUP(A1034,Studies!A:BR,5,FALSE),"")</f>
        <v>Rifampicin</v>
      </c>
      <c r="F1034" s="256" t="str">
        <f>IF(AND(A1034&lt;&gt;"",ISNUMBER(A1034)),VLOOKUP(A1034,Studies!A:BR,6,FALSE),"")</f>
        <v>Plasma</v>
      </c>
      <c r="G1034" s="194">
        <v>6</v>
      </c>
      <c r="H1034" s="194" t="s">
        <v>60</v>
      </c>
      <c r="I1034" s="187">
        <v>4.1900000000000004</v>
      </c>
      <c r="J1034" s="187" t="s">
        <v>959</v>
      </c>
      <c r="K1034" s="187" t="s">
        <v>116</v>
      </c>
      <c r="L1034" s="195">
        <v>24</v>
      </c>
      <c r="M1034" s="195" t="s">
        <v>447</v>
      </c>
      <c r="N1034" s="195" t="s">
        <v>961</v>
      </c>
      <c r="O1034" s="199"/>
      <c r="P1034" s="188"/>
      <c r="Q1034" s="183"/>
    </row>
    <row r="1035" spans="1:17" x14ac:dyDescent="0.2">
      <c r="A1035" s="183">
        <v>156</v>
      </c>
      <c r="B1035" s="254" t="str">
        <f>IF(AND(A1035&lt;&gt;"",ISNUMBER(A1035)),VLOOKUP(A1035,Studies!A:BR,2,FALSE),"")</f>
        <v>Eon Labs Manufacturing, Inc. 1997</v>
      </c>
      <c r="C1035" s="255" t="str">
        <f>IF(AND(A1035&lt;&gt;"",ISNUMBER(A1035)),VLOOKUP(A1035,Studies!A:BR,3,FALSE),"")</f>
        <v>https://www.accessdata.fda.gov/drugsatfda_docs/anda/97/064150review.pdf</v>
      </c>
      <c r="D1035" s="255" t="str">
        <f>IF(AND(A1035&lt;&gt;"",ISNUMBER(A1035)),VLOOKUP(A1035,Studies!A:BR,4,FALSE),"")</f>
        <v>2X300mg Rifadine Tab</v>
      </c>
      <c r="E1035" s="255" t="str">
        <f>IF(AND(A1035&lt;&gt;"",ISNUMBER(A1035)),VLOOKUP(A1035,Studies!A:BR,5,FALSE),"")</f>
        <v>Rifampicin</v>
      </c>
      <c r="F1035" s="256" t="str">
        <f>IF(AND(A1035&lt;&gt;"",ISNUMBER(A1035)),VLOOKUP(A1035,Studies!A:BR,6,FALSE),"")</f>
        <v>Plasma</v>
      </c>
      <c r="G1035" s="194">
        <v>8</v>
      </c>
      <c r="H1035" s="194" t="s">
        <v>60</v>
      </c>
      <c r="I1035" s="187">
        <v>2.97</v>
      </c>
      <c r="J1035" s="187" t="s">
        <v>959</v>
      </c>
      <c r="K1035" s="187" t="s">
        <v>116</v>
      </c>
      <c r="L1035" s="195">
        <v>31</v>
      </c>
      <c r="M1035" s="195" t="s">
        <v>447</v>
      </c>
      <c r="N1035" s="195" t="s">
        <v>961</v>
      </c>
      <c r="O1035" s="199"/>
      <c r="P1035" s="188"/>
      <c r="Q1035" s="183"/>
    </row>
    <row r="1036" spans="1:17" x14ac:dyDescent="0.2">
      <c r="A1036" s="183">
        <v>156</v>
      </c>
      <c r="B1036" s="254" t="str">
        <f>IF(AND(A1036&lt;&gt;"",ISNUMBER(A1036)),VLOOKUP(A1036,Studies!A:BR,2,FALSE),"")</f>
        <v>Eon Labs Manufacturing, Inc. 1997</v>
      </c>
      <c r="C1036" s="255" t="str">
        <f>IF(AND(A1036&lt;&gt;"",ISNUMBER(A1036)),VLOOKUP(A1036,Studies!A:BR,3,FALSE),"")</f>
        <v>https://www.accessdata.fda.gov/drugsatfda_docs/anda/97/064150review.pdf</v>
      </c>
      <c r="D1036" s="255" t="str">
        <f>IF(AND(A1036&lt;&gt;"",ISNUMBER(A1036)),VLOOKUP(A1036,Studies!A:BR,4,FALSE),"")</f>
        <v>2X300mg Rifadine Tab</v>
      </c>
      <c r="E1036" s="255" t="str">
        <f>IF(AND(A1036&lt;&gt;"",ISNUMBER(A1036)),VLOOKUP(A1036,Studies!A:BR,5,FALSE),"")</f>
        <v>Rifampicin</v>
      </c>
      <c r="F1036" s="256" t="str">
        <f>IF(AND(A1036&lt;&gt;"",ISNUMBER(A1036)),VLOOKUP(A1036,Studies!A:BR,6,FALSE),"")</f>
        <v>Plasma</v>
      </c>
      <c r="G1036" s="194">
        <v>10</v>
      </c>
      <c r="H1036" s="194" t="s">
        <v>60</v>
      </c>
      <c r="I1036" s="187">
        <v>1.8</v>
      </c>
      <c r="J1036" s="187" t="s">
        <v>959</v>
      </c>
      <c r="K1036" s="187" t="s">
        <v>116</v>
      </c>
      <c r="L1036" s="195">
        <v>40</v>
      </c>
      <c r="M1036" s="195" t="s">
        <v>447</v>
      </c>
      <c r="N1036" s="195" t="s">
        <v>961</v>
      </c>
      <c r="O1036" s="199"/>
      <c r="P1036" s="188"/>
      <c r="Q1036" s="183"/>
    </row>
    <row r="1037" spans="1:17" x14ac:dyDescent="0.2">
      <c r="A1037" s="183">
        <v>156</v>
      </c>
      <c r="B1037" s="254" t="str">
        <f>IF(AND(A1037&lt;&gt;"",ISNUMBER(A1037)),VLOOKUP(A1037,Studies!A:BR,2,FALSE),"")</f>
        <v>Eon Labs Manufacturing, Inc. 1997</v>
      </c>
      <c r="C1037" s="255" t="str">
        <f>IF(AND(A1037&lt;&gt;"",ISNUMBER(A1037)),VLOOKUP(A1037,Studies!A:BR,3,FALSE),"")</f>
        <v>https://www.accessdata.fda.gov/drugsatfda_docs/anda/97/064150review.pdf</v>
      </c>
      <c r="D1037" s="255" t="str">
        <f>IF(AND(A1037&lt;&gt;"",ISNUMBER(A1037)),VLOOKUP(A1037,Studies!A:BR,4,FALSE),"")</f>
        <v>2X300mg Rifadine Tab</v>
      </c>
      <c r="E1037" s="255" t="str">
        <f>IF(AND(A1037&lt;&gt;"",ISNUMBER(A1037)),VLOOKUP(A1037,Studies!A:BR,5,FALSE),"")</f>
        <v>Rifampicin</v>
      </c>
      <c r="F1037" s="256" t="str">
        <f>IF(AND(A1037&lt;&gt;"",ISNUMBER(A1037)),VLOOKUP(A1037,Studies!A:BR,6,FALSE),"")</f>
        <v>Plasma</v>
      </c>
      <c r="G1037" s="194">
        <v>12</v>
      </c>
      <c r="H1037" s="194" t="s">
        <v>60</v>
      </c>
      <c r="I1037" s="187">
        <v>1.0900000000000001</v>
      </c>
      <c r="J1037" s="187" t="s">
        <v>959</v>
      </c>
      <c r="K1037" s="187" t="s">
        <v>116</v>
      </c>
      <c r="L1037" s="195">
        <v>52</v>
      </c>
      <c r="M1037" s="195" t="s">
        <v>447</v>
      </c>
      <c r="N1037" s="195" t="s">
        <v>961</v>
      </c>
      <c r="O1037" s="199"/>
      <c r="P1037" s="188"/>
      <c r="Q1037" s="183"/>
    </row>
    <row r="1038" spans="1:17" x14ac:dyDescent="0.2">
      <c r="A1038" s="183">
        <v>156</v>
      </c>
      <c r="B1038" s="254" t="str">
        <f>IF(AND(A1038&lt;&gt;"",ISNUMBER(A1038)),VLOOKUP(A1038,Studies!A:BR,2,FALSE),"")</f>
        <v>Eon Labs Manufacturing, Inc. 1997</v>
      </c>
      <c r="C1038" s="255" t="str">
        <f>IF(AND(A1038&lt;&gt;"",ISNUMBER(A1038)),VLOOKUP(A1038,Studies!A:BR,3,FALSE),"")</f>
        <v>https://www.accessdata.fda.gov/drugsatfda_docs/anda/97/064150review.pdf</v>
      </c>
      <c r="D1038" s="255" t="str">
        <f>IF(AND(A1038&lt;&gt;"",ISNUMBER(A1038)),VLOOKUP(A1038,Studies!A:BR,4,FALSE),"")</f>
        <v>2X300mg Rifadine Tab</v>
      </c>
      <c r="E1038" s="255" t="str">
        <f>IF(AND(A1038&lt;&gt;"",ISNUMBER(A1038)),VLOOKUP(A1038,Studies!A:BR,5,FALSE),"")</f>
        <v>Rifampicin</v>
      </c>
      <c r="F1038" s="256" t="str">
        <f>IF(AND(A1038&lt;&gt;"",ISNUMBER(A1038)),VLOOKUP(A1038,Studies!A:BR,6,FALSE),"")</f>
        <v>Plasma</v>
      </c>
      <c r="G1038" s="194">
        <v>16</v>
      </c>
      <c r="H1038" s="194" t="s">
        <v>60</v>
      </c>
      <c r="I1038" s="187">
        <v>0.3</v>
      </c>
      <c r="J1038" s="187" t="s">
        <v>959</v>
      </c>
      <c r="K1038" s="187" t="s">
        <v>116</v>
      </c>
      <c r="L1038" s="195">
        <v>108</v>
      </c>
      <c r="M1038" s="195" t="s">
        <v>447</v>
      </c>
      <c r="N1038" s="195" t="s">
        <v>961</v>
      </c>
      <c r="O1038" s="199"/>
      <c r="P1038" s="188"/>
      <c r="Q1038" s="183"/>
    </row>
    <row r="1039" spans="1:17" x14ac:dyDescent="0.2">
      <c r="A1039" s="183">
        <v>156</v>
      </c>
      <c r="B1039" s="254" t="str">
        <f>IF(AND(A1039&lt;&gt;"",ISNUMBER(A1039)),VLOOKUP(A1039,Studies!A:BR,2,FALSE),"")</f>
        <v>Eon Labs Manufacturing, Inc. 1997</v>
      </c>
      <c r="C1039" s="255" t="str">
        <f>IF(AND(A1039&lt;&gt;"",ISNUMBER(A1039)),VLOOKUP(A1039,Studies!A:BR,3,FALSE),"")</f>
        <v>https://www.accessdata.fda.gov/drugsatfda_docs/anda/97/064150review.pdf</v>
      </c>
      <c r="D1039" s="255" t="str">
        <f>IF(AND(A1039&lt;&gt;"",ISNUMBER(A1039)),VLOOKUP(A1039,Studies!A:BR,4,FALSE),"")</f>
        <v>2X300mg Rifadine Tab</v>
      </c>
      <c r="E1039" s="255" t="str">
        <f>IF(AND(A1039&lt;&gt;"",ISNUMBER(A1039)),VLOOKUP(A1039,Studies!A:BR,5,FALSE),"")</f>
        <v>Rifampicin</v>
      </c>
      <c r="F1039" s="256" t="str">
        <f>IF(AND(A1039&lt;&gt;"",ISNUMBER(A1039)),VLOOKUP(A1039,Studies!A:BR,6,FALSE),"")</f>
        <v>Plasma</v>
      </c>
      <c r="G1039" s="194">
        <v>24</v>
      </c>
      <c r="H1039" s="194" t="s">
        <v>60</v>
      </c>
      <c r="I1039" s="187">
        <v>0.02</v>
      </c>
      <c r="J1039" s="187" t="s">
        <v>959</v>
      </c>
      <c r="K1039" s="187" t="s">
        <v>116</v>
      </c>
      <c r="L1039" s="195">
        <v>353</v>
      </c>
      <c r="M1039" s="195" t="s">
        <v>447</v>
      </c>
      <c r="N1039" s="195" t="s">
        <v>961</v>
      </c>
      <c r="O1039" s="199"/>
      <c r="P1039" s="188"/>
      <c r="Q1039" s="183"/>
    </row>
    <row r="1040" spans="1:17" x14ac:dyDescent="0.2">
      <c r="A1040" s="183">
        <v>157</v>
      </c>
      <c r="B1040" s="254" t="str">
        <f>IF(AND(A1040&lt;&gt;"",ISNUMBER(A1040)),VLOOKUP(A1040,Studies!A:BR,2,FALSE),"")</f>
        <v>Furesz 1970</v>
      </c>
      <c r="C1040" s="255" t="str">
        <f>IF(AND(A1040&lt;&gt;"",ISNUMBER(A1040)),VLOOKUP(A1040,Studies!A:BR,3,FALSE),"")</f>
        <v>https://www.ncbi.nlm.nih.gov/pubmed/5002304</v>
      </c>
      <c r="D1040" s="255" t="str">
        <f>IF(AND(A1040&lt;&gt;"",ISNUMBER(A1040)),VLOOKUP(A1040,Studies!A:BR,4,FALSE),"")</f>
        <v>100 mg</v>
      </c>
      <c r="E1040" s="255" t="str">
        <f>IF(AND(A1040&lt;&gt;"",ISNUMBER(A1040)),VLOOKUP(A1040,Studies!A:BR,5,FALSE),"")</f>
        <v>Rifampicin</v>
      </c>
      <c r="F1040" s="256" t="str">
        <f>IF(AND(A1040&lt;&gt;"",ISNUMBER(A1040)),VLOOKUP(A1040,Studies!A:BR,6,FALSE),"")</f>
        <v>Serum</v>
      </c>
      <c r="G1040" s="194">
        <v>2</v>
      </c>
      <c r="H1040" s="194" t="s">
        <v>60</v>
      </c>
      <c r="I1040" s="187">
        <v>0.94</v>
      </c>
      <c r="J1040" s="187" t="s">
        <v>959</v>
      </c>
      <c r="K1040" s="187" t="s">
        <v>116</v>
      </c>
      <c r="M1040" s="195"/>
      <c r="N1040" s="195"/>
      <c r="O1040" s="199"/>
      <c r="P1040" s="188"/>
      <c r="Q1040" s="183"/>
    </row>
    <row r="1041" spans="1:17" x14ac:dyDescent="0.2">
      <c r="A1041" s="183">
        <v>157</v>
      </c>
      <c r="B1041" s="254" t="str">
        <f>IF(AND(A1041&lt;&gt;"",ISNUMBER(A1041)),VLOOKUP(A1041,Studies!A:BR,2,FALSE),"")</f>
        <v>Furesz 1970</v>
      </c>
      <c r="C1041" s="255" t="str">
        <f>IF(AND(A1041&lt;&gt;"",ISNUMBER(A1041)),VLOOKUP(A1041,Studies!A:BR,3,FALSE),"")</f>
        <v>https://www.ncbi.nlm.nih.gov/pubmed/5002304</v>
      </c>
      <c r="D1041" s="255" t="str">
        <f>IF(AND(A1041&lt;&gt;"",ISNUMBER(A1041)),VLOOKUP(A1041,Studies!A:BR,4,FALSE),"")</f>
        <v>100 mg</v>
      </c>
      <c r="E1041" s="255" t="str">
        <f>IF(AND(A1041&lt;&gt;"",ISNUMBER(A1041)),VLOOKUP(A1041,Studies!A:BR,5,FALSE),"")</f>
        <v>Rifampicin</v>
      </c>
      <c r="F1041" s="256" t="str">
        <f>IF(AND(A1041&lt;&gt;"",ISNUMBER(A1041)),VLOOKUP(A1041,Studies!A:BR,6,FALSE),"")</f>
        <v>Serum</v>
      </c>
      <c r="G1041" s="194">
        <v>4</v>
      </c>
      <c r="H1041" s="194" t="s">
        <v>60</v>
      </c>
      <c r="I1041" s="187">
        <v>0.52</v>
      </c>
      <c r="J1041" s="187" t="s">
        <v>959</v>
      </c>
      <c r="K1041" s="187" t="s">
        <v>116</v>
      </c>
      <c r="M1041" s="195"/>
      <c r="N1041" s="195"/>
      <c r="O1041" s="199"/>
      <c r="P1041" s="188"/>
      <c r="Q1041" s="183"/>
    </row>
    <row r="1042" spans="1:17" x14ac:dyDescent="0.2">
      <c r="A1042" s="183">
        <v>157</v>
      </c>
      <c r="B1042" s="254" t="str">
        <f>IF(AND(A1042&lt;&gt;"",ISNUMBER(A1042)),VLOOKUP(A1042,Studies!A:BR,2,FALSE),"")</f>
        <v>Furesz 1970</v>
      </c>
      <c r="C1042" s="255" t="str">
        <f>IF(AND(A1042&lt;&gt;"",ISNUMBER(A1042)),VLOOKUP(A1042,Studies!A:BR,3,FALSE),"")</f>
        <v>https://www.ncbi.nlm.nih.gov/pubmed/5002304</v>
      </c>
      <c r="D1042" s="255" t="str">
        <f>IF(AND(A1042&lt;&gt;"",ISNUMBER(A1042)),VLOOKUP(A1042,Studies!A:BR,4,FALSE),"")</f>
        <v>100 mg</v>
      </c>
      <c r="E1042" s="255" t="str">
        <f>IF(AND(A1042&lt;&gt;"",ISNUMBER(A1042)),VLOOKUP(A1042,Studies!A:BR,5,FALSE),"")</f>
        <v>Rifampicin</v>
      </c>
      <c r="F1042" s="256" t="str">
        <f>IF(AND(A1042&lt;&gt;"",ISNUMBER(A1042)),VLOOKUP(A1042,Studies!A:BR,6,FALSE),"")</f>
        <v>Serum</v>
      </c>
      <c r="G1042" s="194">
        <v>8</v>
      </c>
      <c r="H1042" s="194" t="s">
        <v>60</v>
      </c>
      <c r="I1042" s="187">
        <v>0.08</v>
      </c>
      <c r="J1042" s="187" t="s">
        <v>959</v>
      </c>
      <c r="K1042" s="187" t="s">
        <v>116</v>
      </c>
      <c r="M1042" s="195"/>
      <c r="N1042" s="195"/>
      <c r="O1042" s="199"/>
      <c r="P1042" s="188"/>
      <c r="Q1042" s="183"/>
    </row>
    <row r="1043" spans="1:17" x14ac:dyDescent="0.2">
      <c r="A1043" s="183">
        <v>158</v>
      </c>
      <c r="B1043" s="254" t="str">
        <f>IF(AND(A1043&lt;&gt;"",ISNUMBER(A1043)),VLOOKUP(A1043,Studies!A:BR,2,FALSE),"")</f>
        <v>Furesz 1970</v>
      </c>
      <c r="C1043" s="255" t="str">
        <f>IF(AND(A1043&lt;&gt;"",ISNUMBER(A1043)),VLOOKUP(A1043,Studies!A:BR,3,FALSE),"")</f>
        <v>https://www.ncbi.nlm.nih.gov/pubmed/5002304</v>
      </c>
      <c r="D1043" s="255" t="str">
        <f>IF(AND(A1043&lt;&gt;"",ISNUMBER(A1043)),VLOOKUP(A1043,Studies!A:BR,4,FALSE),"")</f>
        <v>150 mg</v>
      </c>
      <c r="E1043" s="255" t="str">
        <f>IF(AND(A1043&lt;&gt;"",ISNUMBER(A1043)),VLOOKUP(A1043,Studies!A:BR,5,FALSE),"")</f>
        <v>Rifampicin</v>
      </c>
      <c r="F1043" s="256" t="str">
        <f>IF(AND(A1043&lt;&gt;"",ISNUMBER(A1043)),VLOOKUP(A1043,Studies!A:BR,6,FALSE),"")</f>
        <v>Serum</v>
      </c>
      <c r="G1043" s="194">
        <v>2</v>
      </c>
      <c r="H1043" s="194" t="s">
        <v>60</v>
      </c>
      <c r="I1043" s="187">
        <v>1.87</v>
      </c>
      <c r="J1043" s="187" t="s">
        <v>959</v>
      </c>
      <c r="K1043" s="187" t="s">
        <v>116</v>
      </c>
      <c r="M1043" s="195"/>
      <c r="N1043" s="195"/>
      <c r="O1043" s="199"/>
      <c r="P1043" s="188"/>
      <c r="Q1043" s="183"/>
    </row>
    <row r="1044" spans="1:17" x14ac:dyDescent="0.2">
      <c r="A1044" s="183">
        <v>158</v>
      </c>
      <c r="B1044" s="254" t="str">
        <f>IF(AND(A1044&lt;&gt;"",ISNUMBER(A1044)),VLOOKUP(A1044,Studies!A:BR,2,FALSE),"")</f>
        <v>Furesz 1970</v>
      </c>
      <c r="C1044" s="255" t="str">
        <f>IF(AND(A1044&lt;&gt;"",ISNUMBER(A1044)),VLOOKUP(A1044,Studies!A:BR,3,FALSE),"")</f>
        <v>https://www.ncbi.nlm.nih.gov/pubmed/5002304</v>
      </c>
      <c r="D1044" s="255" t="str">
        <f>IF(AND(A1044&lt;&gt;"",ISNUMBER(A1044)),VLOOKUP(A1044,Studies!A:BR,4,FALSE),"")</f>
        <v>150 mg</v>
      </c>
      <c r="E1044" s="255" t="str">
        <f>IF(AND(A1044&lt;&gt;"",ISNUMBER(A1044)),VLOOKUP(A1044,Studies!A:BR,5,FALSE),"")</f>
        <v>Rifampicin</v>
      </c>
      <c r="F1044" s="256" t="str">
        <f>IF(AND(A1044&lt;&gt;"",ISNUMBER(A1044)),VLOOKUP(A1044,Studies!A:BR,6,FALSE),"")</f>
        <v>Serum</v>
      </c>
      <c r="G1044" s="194">
        <v>4</v>
      </c>
      <c r="H1044" s="194" t="s">
        <v>60</v>
      </c>
      <c r="I1044" s="187">
        <v>1.18</v>
      </c>
      <c r="J1044" s="187" t="s">
        <v>959</v>
      </c>
      <c r="K1044" s="187" t="s">
        <v>116</v>
      </c>
      <c r="M1044" s="195"/>
      <c r="N1044" s="195"/>
      <c r="O1044" s="199"/>
      <c r="P1044" s="188"/>
      <c r="Q1044" s="183"/>
    </row>
    <row r="1045" spans="1:17" x14ac:dyDescent="0.2">
      <c r="A1045" s="183">
        <v>158</v>
      </c>
      <c r="B1045" s="254" t="str">
        <f>IF(AND(A1045&lt;&gt;"",ISNUMBER(A1045)),VLOOKUP(A1045,Studies!A:BR,2,FALSE),"")</f>
        <v>Furesz 1970</v>
      </c>
      <c r="C1045" s="255" t="str">
        <f>IF(AND(A1045&lt;&gt;"",ISNUMBER(A1045)),VLOOKUP(A1045,Studies!A:BR,3,FALSE),"")</f>
        <v>https://www.ncbi.nlm.nih.gov/pubmed/5002304</v>
      </c>
      <c r="D1045" s="255" t="str">
        <f>IF(AND(A1045&lt;&gt;"",ISNUMBER(A1045)),VLOOKUP(A1045,Studies!A:BR,4,FALSE),"")</f>
        <v>150 mg</v>
      </c>
      <c r="E1045" s="255" t="str">
        <f>IF(AND(A1045&lt;&gt;"",ISNUMBER(A1045)),VLOOKUP(A1045,Studies!A:BR,5,FALSE),"")</f>
        <v>Rifampicin</v>
      </c>
      <c r="F1045" s="256" t="str">
        <f>IF(AND(A1045&lt;&gt;"",ISNUMBER(A1045)),VLOOKUP(A1045,Studies!A:BR,6,FALSE),"")</f>
        <v>Serum</v>
      </c>
      <c r="G1045" s="194">
        <v>8</v>
      </c>
      <c r="H1045" s="194" t="s">
        <v>60</v>
      </c>
      <c r="I1045" s="187">
        <v>0.39</v>
      </c>
      <c r="J1045" s="187" t="s">
        <v>959</v>
      </c>
      <c r="K1045" s="187" t="s">
        <v>116</v>
      </c>
      <c r="M1045" s="195"/>
      <c r="N1045" s="195"/>
      <c r="O1045" s="199"/>
      <c r="P1045" s="188"/>
      <c r="Q1045" s="183"/>
    </row>
    <row r="1046" spans="1:17" x14ac:dyDescent="0.2">
      <c r="A1046" s="183">
        <v>159</v>
      </c>
      <c r="B1046" s="254" t="str">
        <f>IF(AND(A1046&lt;&gt;"",ISNUMBER(A1046)),VLOOKUP(A1046,Studies!A:BR,2,FALSE),"")</f>
        <v>Furesz 1970</v>
      </c>
      <c r="C1046" s="255" t="str">
        <f>IF(AND(A1046&lt;&gt;"",ISNUMBER(A1046)),VLOOKUP(A1046,Studies!A:BR,3,FALSE),"")</f>
        <v>https://www.ncbi.nlm.nih.gov/pubmed/5002304</v>
      </c>
      <c r="D1046" s="255" t="str">
        <f>IF(AND(A1046&lt;&gt;"",ISNUMBER(A1046)),VLOOKUP(A1046,Studies!A:BR,4,FALSE),"")</f>
        <v>250 mg</v>
      </c>
      <c r="E1046" s="255" t="str">
        <f>IF(AND(A1046&lt;&gt;"",ISNUMBER(A1046)),VLOOKUP(A1046,Studies!A:BR,5,FALSE),"")</f>
        <v>Rifampicin</v>
      </c>
      <c r="F1046" s="256" t="str">
        <f>IF(AND(A1046&lt;&gt;"",ISNUMBER(A1046)),VLOOKUP(A1046,Studies!A:BR,6,FALSE),"")</f>
        <v>Serum</v>
      </c>
      <c r="G1046" s="194">
        <v>2</v>
      </c>
      <c r="H1046" s="194" t="s">
        <v>60</v>
      </c>
      <c r="I1046" s="187">
        <v>3.15</v>
      </c>
      <c r="J1046" s="187" t="s">
        <v>959</v>
      </c>
      <c r="K1046" s="187" t="s">
        <v>116</v>
      </c>
      <c r="M1046" s="195"/>
      <c r="N1046" s="195"/>
      <c r="O1046" s="199"/>
      <c r="P1046" s="188"/>
      <c r="Q1046" s="183"/>
    </row>
    <row r="1047" spans="1:17" x14ac:dyDescent="0.2">
      <c r="A1047" s="183">
        <v>159</v>
      </c>
      <c r="B1047" s="254" t="str">
        <f>IF(AND(A1047&lt;&gt;"",ISNUMBER(A1047)),VLOOKUP(A1047,Studies!A:BR,2,FALSE),"")</f>
        <v>Furesz 1970</v>
      </c>
      <c r="C1047" s="255" t="str">
        <f>IF(AND(A1047&lt;&gt;"",ISNUMBER(A1047)),VLOOKUP(A1047,Studies!A:BR,3,FALSE),"")</f>
        <v>https://www.ncbi.nlm.nih.gov/pubmed/5002304</v>
      </c>
      <c r="D1047" s="255" t="str">
        <f>IF(AND(A1047&lt;&gt;"",ISNUMBER(A1047)),VLOOKUP(A1047,Studies!A:BR,4,FALSE),"")</f>
        <v>250 mg</v>
      </c>
      <c r="E1047" s="255" t="str">
        <f>IF(AND(A1047&lt;&gt;"",ISNUMBER(A1047)),VLOOKUP(A1047,Studies!A:BR,5,FALSE),"")</f>
        <v>Rifampicin</v>
      </c>
      <c r="F1047" s="256" t="str">
        <f>IF(AND(A1047&lt;&gt;"",ISNUMBER(A1047)),VLOOKUP(A1047,Studies!A:BR,6,FALSE),"")</f>
        <v>Serum</v>
      </c>
      <c r="G1047" s="194">
        <v>4</v>
      </c>
      <c r="H1047" s="194" t="s">
        <v>60</v>
      </c>
      <c r="I1047" s="187">
        <v>3</v>
      </c>
      <c r="J1047" s="187" t="s">
        <v>959</v>
      </c>
      <c r="K1047" s="187" t="s">
        <v>116</v>
      </c>
      <c r="M1047" s="195"/>
      <c r="N1047" s="195"/>
      <c r="O1047" s="199"/>
      <c r="P1047" s="188"/>
      <c r="Q1047" s="183"/>
    </row>
    <row r="1048" spans="1:17" x14ac:dyDescent="0.2">
      <c r="A1048" s="183">
        <v>159</v>
      </c>
      <c r="B1048" s="254" t="str">
        <f>IF(AND(A1048&lt;&gt;"",ISNUMBER(A1048)),VLOOKUP(A1048,Studies!A:BR,2,FALSE),"")</f>
        <v>Furesz 1970</v>
      </c>
      <c r="C1048" s="255" t="str">
        <f>IF(AND(A1048&lt;&gt;"",ISNUMBER(A1048)),VLOOKUP(A1048,Studies!A:BR,3,FALSE),"")</f>
        <v>https://www.ncbi.nlm.nih.gov/pubmed/5002304</v>
      </c>
      <c r="D1048" s="255" t="str">
        <f>IF(AND(A1048&lt;&gt;"",ISNUMBER(A1048)),VLOOKUP(A1048,Studies!A:BR,4,FALSE),"")</f>
        <v>250 mg</v>
      </c>
      <c r="E1048" s="255" t="str">
        <f>IF(AND(A1048&lt;&gt;"",ISNUMBER(A1048)),VLOOKUP(A1048,Studies!A:BR,5,FALSE),"")</f>
        <v>Rifampicin</v>
      </c>
      <c r="F1048" s="256" t="str">
        <f>IF(AND(A1048&lt;&gt;"",ISNUMBER(A1048)),VLOOKUP(A1048,Studies!A:BR,6,FALSE),"")</f>
        <v>Serum</v>
      </c>
      <c r="G1048" s="194">
        <v>8</v>
      </c>
      <c r="H1048" s="194" t="s">
        <v>60</v>
      </c>
      <c r="I1048" s="187">
        <v>1.1000000000000001</v>
      </c>
      <c r="J1048" s="187" t="s">
        <v>959</v>
      </c>
      <c r="K1048" s="187" t="s">
        <v>116</v>
      </c>
      <c r="M1048" s="195"/>
      <c r="N1048" s="195"/>
      <c r="O1048" s="199"/>
      <c r="P1048" s="188"/>
      <c r="Q1048" s="183"/>
    </row>
    <row r="1049" spans="1:17" x14ac:dyDescent="0.2">
      <c r="A1049" s="183">
        <v>159</v>
      </c>
      <c r="B1049" s="254" t="str">
        <f>IF(AND(A1049&lt;&gt;"",ISNUMBER(A1049)),VLOOKUP(A1049,Studies!A:BR,2,FALSE),"")</f>
        <v>Furesz 1970</v>
      </c>
      <c r="C1049" s="255" t="str">
        <f>IF(AND(A1049&lt;&gt;"",ISNUMBER(A1049)),VLOOKUP(A1049,Studies!A:BR,3,FALSE),"")</f>
        <v>https://www.ncbi.nlm.nih.gov/pubmed/5002304</v>
      </c>
      <c r="D1049" s="255" t="str">
        <f>IF(AND(A1049&lt;&gt;"",ISNUMBER(A1049)),VLOOKUP(A1049,Studies!A:BR,4,FALSE),"")</f>
        <v>250 mg</v>
      </c>
      <c r="E1049" s="255" t="str">
        <f>IF(AND(A1049&lt;&gt;"",ISNUMBER(A1049)),VLOOKUP(A1049,Studies!A:BR,5,FALSE),"")</f>
        <v>Rifampicin</v>
      </c>
      <c r="F1049" s="256" t="str">
        <f>IF(AND(A1049&lt;&gt;"",ISNUMBER(A1049)),VLOOKUP(A1049,Studies!A:BR,6,FALSE),"")</f>
        <v>Serum</v>
      </c>
      <c r="G1049" s="194">
        <v>12</v>
      </c>
      <c r="H1049" s="194" t="s">
        <v>60</v>
      </c>
      <c r="I1049" s="187">
        <v>0.32</v>
      </c>
      <c r="J1049" s="187" t="s">
        <v>959</v>
      </c>
      <c r="K1049" s="187" t="s">
        <v>116</v>
      </c>
      <c r="M1049" s="195"/>
      <c r="N1049" s="195"/>
      <c r="O1049" s="199"/>
      <c r="P1049" s="188"/>
      <c r="Q1049" s="183"/>
    </row>
    <row r="1050" spans="1:17" x14ac:dyDescent="0.2">
      <c r="A1050" s="183">
        <v>160</v>
      </c>
      <c r="B1050" s="254" t="str">
        <f>IF(AND(A1050&lt;&gt;"",ISNUMBER(A1050)),VLOOKUP(A1050,Studies!A:BR,2,FALSE),"")</f>
        <v>Furesz 1970</v>
      </c>
      <c r="C1050" s="255" t="str">
        <f>IF(AND(A1050&lt;&gt;"",ISNUMBER(A1050)),VLOOKUP(A1050,Studies!A:BR,3,FALSE),"")</f>
        <v>https://www.ncbi.nlm.nih.gov/pubmed/5002304</v>
      </c>
      <c r="D1050" s="255" t="str">
        <f>IF(AND(A1050&lt;&gt;"",ISNUMBER(A1050)),VLOOKUP(A1050,Studies!A:BR,4,FALSE),"")</f>
        <v>300 mg</v>
      </c>
      <c r="E1050" s="255" t="str">
        <f>IF(AND(A1050&lt;&gt;"",ISNUMBER(A1050)),VLOOKUP(A1050,Studies!A:BR,5,FALSE),"")</f>
        <v>Rifampicin</v>
      </c>
      <c r="F1050" s="256" t="str">
        <f>IF(AND(A1050&lt;&gt;"",ISNUMBER(A1050)),VLOOKUP(A1050,Studies!A:BR,6,FALSE),"")</f>
        <v>Serum</v>
      </c>
      <c r="G1050" s="194">
        <v>2</v>
      </c>
      <c r="H1050" s="194" t="s">
        <v>60</v>
      </c>
      <c r="I1050" s="187">
        <v>5.68</v>
      </c>
      <c r="J1050" s="187" t="s">
        <v>959</v>
      </c>
      <c r="K1050" s="187" t="s">
        <v>116</v>
      </c>
      <c r="M1050" s="195"/>
      <c r="N1050" s="195"/>
      <c r="O1050" s="199"/>
      <c r="P1050" s="188"/>
      <c r="Q1050" s="183"/>
    </row>
    <row r="1051" spans="1:17" x14ac:dyDescent="0.2">
      <c r="A1051" s="183">
        <v>160</v>
      </c>
      <c r="B1051" s="254" t="str">
        <f>IF(AND(A1051&lt;&gt;"",ISNUMBER(A1051)),VLOOKUP(A1051,Studies!A:BR,2,FALSE),"")</f>
        <v>Furesz 1970</v>
      </c>
      <c r="C1051" s="255" t="str">
        <f>IF(AND(A1051&lt;&gt;"",ISNUMBER(A1051)),VLOOKUP(A1051,Studies!A:BR,3,FALSE),"")</f>
        <v>https://www.ncbi.nlm.nih.gov/pubmed/5002304</v>
      </c>
      <c r="D1051" s="255" t="str">
        <f>IF(AND(A1051&lt;&gt;"",ISNUMBER(A1051)),VLOOKUP(A1051,Studies!A:BR,4,FALSE),"")</f>
        <v>300 mg</v>
      </c>
      <c r="E1051" s="255" t="str">
        <f>IF(AND(A1051&lt;&gt;"",ISNUMBER(A1051)),VLOOKUP(A1051,Studies!A:BR,5,FALSE),"")</f>
        <v>Rifampicin</v>
      </c>
      <c r="F1051" s="256" t="str">
        <f>IF(AND(A1051&lt;&gt;"",ISNUMBER(A1051)),VLOOKUP(A1051,Studies!A:BR,6,FALSE),"")</f>
        <v>Serum</v>
      </c>
      <c r="G1051" s="194">
        <v>4</v>
      </c>
      <c r="H1051" s="194" t="s">
        <v>60</v>
      </c>
      <c r="I1051" s="187">
        <v>3.46</v>
      </c>
      <c r="J1051" s="187" t="s">
        <v>959</v>
      </c>
      <c r="K1051" s="187" t="s">
        <v>116</v>
      </c>
      <c r="M1051" s="195"/>
      <c r="N1051" s="195"/>
      <c r="O1051" s="199"/>
      <c r="P1051" s="188"/>
      <c r="Q1051" s="183"/>
    </row>
    <row r="1052" spans="1:17" x14ac:dyDescent="0.2">
      <c r="A1052" s="183">
        <v>160</v>
      </c>
      <c r="B1052" s="254" t="str">
        <f>IF(AND(A1052&lt;&gt;"",ISNUMBER(A1052)),VLOOKUP(A1052,Studies!A:BR,2,FALSE),"")</f>
        <v>Furesz 1970</v>
      </c>
      <c r="C1052" s="255" t="str">
        <f>IF(AND(A1052&lt;&gt;"",ISNUMBER(A1052)),VLOOKUP(A1052,Studies!A:BR,3,FALSE),"")</f>
        <v>https://www.ncbi.nlm.nih.gov/pubmed/5002304</v>
      </c>
      <c r="D1052" s="255" t="str">
        <f>IF(AND(A1052&lt;&gt;"",ISNUMBER(A1052)),VLOOKUP(A1052,Studies!A:BR,4,FALSE),"")</f>
        <v>300 mg</v>
      </c>
      <c r="E1052" s="255" t="str">
        <f>IF(AND(A1052&lt;&gt;"",ISNUMBER(A1052)),VLOOKUP(A1052,Studies!A:BR,5,FALSE),"")</f>
        <v>Rifampicin</v>
      </c>
      <c r="F1052" s="256" t="str">
        <f>IF(AND(A1052&lt;&gt;"",ISNUMBER(A1052)),VLOOKUP(A1052,Studies!A:BR,6,FALSE),"")</f>
        <v>Serum</v>
      </c>
      <c r="G1052" s="194">
        <v>8</v>
      </c>
      <c r="H1052" s="194" t="s">
        <v>60</v>
      </c>
      <c r="I1052" s="187">
        <v>1.6</v>
      </c>
      <c r="J1052" s="187" t="s">
        <v>959</v>
      </c>
      <c r="K1052" s="187" t="s">
        <v>116</v>
      </c>
      <c r="M1052" s="195"/>
      <c r="N1052" s="195"/>
      <c r="O1052" s="199"/>
      <c r="P1052" s="188"/>
      <c r="Q1052" s="183"/>
    </row>
    <row r="1053" spans="1:17" x14ac:dyDescent="0.2">
      <c r="A1053" s="183">
        <v>160</v>
      </c>
      <c r="B1053" s="254" t="str">
        <f>IF(AND(A1053&lt;&gt;"",ISNUMBER(A1053)),VLOOKUP(A1053,Studies!A:BR,2,FALSE),"")</f>
        <v>Furesz 1970</v>
      </c>
      <c r="C1053" s="255" t="str">
        <f>IF(AND(A1053&lt;&gt;"",ISNUMBER(A1053)),VLOOKUP(A1053,Studies!A:BR,3,FALSE),"")</f>
        <v>https://www.ncbi.nlm.nih.gov/pubmed/5002304</v>
      </c>
      <c r="D1053" s="255" t="str">
        <f>IF(AND(A1053&lt;&gt;"",ISNUMBER(A1053)),VLOOKUP(A1053,Studies!A:BR,4,FALSE),"")</f>
        <v>300 mg</v>
      </c>
      <c r="E1053" s="255" t="str">
        <f>IF(AND(A1053&lt;&gt;"",ISNUMBER(A1053)),VLOOKUP(A1053,Studies!A:BR,5,FALSE),"")</f>
        <v>Rifampicin</v>
      </c>
      <c r="F1053" s="256" t="str">
        <f>IF(AND(A1053&lt;&gt;"",ISNUMBER(A1053)),VLOOKUP(A1053,Studies!A:BR,6,FALSE),"")</f>
        <v>Serum</v>
      </c>
      <c r="G1053" s="194">
        <v>12</v>
      </c>
      <c r="H1053" s="194" t="s">
        <v>60</v>
      </c>
      <c r="I1053" s="187">
        <v>0.41</v>
      </c>
      <c r="J1053" s="187" t="s">
        <v>959</v>
      </c>
      <c r="K1053" s="187" t="s">
        <v>116</v>
      </c>
      <c r="M1053" s="195"/>
      <c r="N1053" s="195"/>
      <c r="O1053" s="199"/>
      <c r="P1053" s="188"/>
      <c r="Q1053" s="183"/>
    </row>
    <row r="1054" spans="1:17" x14ac:dyDescent="0.2">
      <c r="A1054" s="183">
        <v>161</v>
      </c>
      <c r="B1054" s="254" t="str">
        <f>IF(AND(A1054&lt;&gt;"",ISNUMBER(A1054)),VLOOKUP(A1054,Studies!A:BR,2,FALSE),"")</f>
        <v>Furesz 1970</v>
      </c>
      <c r="C1054" s="255" t="str">
        <f>IF(AND(A1054&lt;&gt;"",ISNUMBER(A1054)),VLOOKUP(A1054,Studies!A:BR,3,FALSE),"")</f>
        <v>https://www.ncbi.nlm.nih.gov/pubmed/5002304</v>
      </c>
      <c r="D1054" s="255" t="str">
        <f>IF(AND(A1054&lt;&gt;"",ISNUMBER(A1054)),VLOOKUP(A1054,Studies!A:BR,4,FALSE),"")</f>
        <v>450 mg</v>
      </c>
      <c r="E1054" s="255" t="str">
        <f>IF(AND(A1054&lt;&gt;"",ISNUMBER(A1054)),VLOOKUP(A1054,Studies!A:BR,5,FALSE),"")</f>
        <v>Rifampicin</v>
      </c>
      <c r="F1054" s="256" t="str">
        <f>IF(AND(A1054&lt;&gt;"",ISNUMBER(A1054)),VLOOKUP(A1054,Studies!A:BR,6,FALSE),"")</f>
        <v>Serum</v>
      </c>
      <c r="G1054" s="194">
        <v>2</v>
      </c>
      <c r="H1054" s="194" t="s">
        <v>60</v>
      </c>
      <c r="I1054" s="187">
        <v>7.92</v>
      </c>
      <c r="J1054" s="187" t="s">
        <v>959</v>
      </c>
      <c r="K1054" s="187" t="s">
        <v>116</v>
      </c>
      <c r="M1054" s="195"/>
      <c r="N1054" s="195"/>
      <c r="O1054" s="199"/>
      <c r="P1054" s="188"/>
      <c r="Q1054" s="183"/>
    </row>
    <row r="1055" spans="1:17" x14ac:dyDescent="0.2">
      <c r="A1055" s="183">
        <v>161</v>
      </c>
      <c r="B1055" s="254" t="str">
        <f>IF(AND(A1055&lt;&gt;"",ISNUMBER(A1055)),VLOOKUP(A1055,Studies!A:BR,2,FALSE),"")</f>
        <v>Furesz 1970</v>
      </c>
      <c r="C1055" s="255" t="str">
        <f>IF(AND(A1055&lt;&gt;"",ISNUMBER(A1055)),VLOOKUP(A1055,Studies!A:BR,3,FALSE),"")</f>
        <v>https://www.ncbi.nlm.nih.gov/pubmed/5002304</v>
      </c>
      <c r="D1055" s="255" t="str">
        <f>IF(AND(A1055&lt;&gt;"",ISNUMBER(A1055)),VLOOKUP(A1055,Studies!A:BR,4,FALSE),"")</f>
        <v>450 mg</v>
      </c>
      <c r="E1055" s="255" t="str">
        <f>IF(AND(A1055&lt;&gt;"",ISNUMBER(A1055)),VLOOKUP(A1055,Studies!A:BR,5,FALSE),"")</f>
        <v>Rifampicin</v>
      </c>
      <c r="F1055" s="256" t="str">
        <f>IF(AND(A1055&lt;&gt;"",ISNUMBER(A1055)),VLOOKUP(A1055,Studies!A:BR,6,FALSE),"")</f>
        <v>Serum</v>
      </c>
      <c r="G1055" s="194">
        <v>4</v>
      </c>
      <c r="H1055" s="194" t="s">
        <v>60</v>
      </c>
      <c r="I1055" s="187">
        <v>6.84</v>
      </c>
      <c r="J1055" s="187" t="s">
        <v>959</v>
      </c>
      <c r="K1055" s="187" t="s">
        <v>116</v>
      </c>
      <c r="M1055" s="195"/>
      <c r="N1055" s="195"/>
      <c r="O1055" s="199"/>
      <c r="P1055" s="188"/>
      <c r="Q1055" s="183"/>
    </row>
    <row r="1056" spans="1:17" x14ac:dyDescent="0.2">
      <c r="A1056" s="183">
        <v>161</v>
      </c>
      <c r="B1056" s="254" t="str">
        <f>IF(AND(A1056&lt;&gt;"",ISNUMBER(A1056)),VLOOKUP(A1056,Studies!A:BR,2,FALSE),"")</f>
        <v>Furesz 1970</v>
      </c>
      <c r="C1056" s="255" t="str">
        <f>IF(AND(A1056&lt;&gt;"",ISNUMBER(A1056)),VLOOKUP(A1056,Studies!A:BR,3,FALSE),"")</f>
        <v>https://www.ncbi.nlm.nih.gov/pubmed/5002304</v>
      </c>
      <c r="D1056" s="255" t="str">
        <f>IF(AND(A1056&lt;&gt;"",ISNUMBER(A1056)),VLOOKUP(A1056,Studies!A:BR,4,FALSE),"")</f>
        <v>450 mg</v>
      </c>
      <c r="E1056" s="255" t="str">
        <f>IF(AND(A1056&lt;&gt;"",ISNUMBER(A1056)),VLOOKUP(A1056,Studies!A:BR,5,FALSE),"")</f>
        <v>Rifampicin</v>
      </c>
      <c r="F1056" s="256" t="str">
        <f>IF(AND(A1056&lt;&gt;"",ISNUMBER(A1056)),VLOOKUP(A1056,Studies!A:BR,6,FALSE),"")</f>
        <v>Serum</v>
      </c>
      <c r="G1056" s="194">
        <v>8</v>
      </c>
      <c r="H1056" s="194" t="s">
        <v>60</v>
      </c>
      <c r="I1056" s="187">
        <v>5.39</v>
      </c>
      <c r="J1056" s="187" t="s">
        <v>959</v>
      </c>
      <c r="K1056" s="187" t="s">
        <v>116</v>
      </c>
      <c r="M1056" s="195"/>
      <c r="N1056" s="195"/>
      <c r="O1056" s="199"/>
      <c r="P1056" s="188"/>
      <c r="Q1056" s="183"/>
    </row>
    <row r="1057" spans="1:17" x14ac:dyDescent="0.2">
      <c r="A1057" s="183">
        <v>161</v>
      </c>
      <c r="B1057" s="254" t="str">
        <f>IF(AND(A1057&lt;&gt;"",ISNUMBER(A1057)),VLOOKUP(A1057,Studies!A:BR,2,FALSE),"")</f>
        <v>Furesz 1970</v>
      </c>
      <c r="C1057" s="255" t="str">
        <f>IF(AND(A1057&lt;&gt;"",ISNUMBER(A1057)),VLOOKUP(A1057,Studies!A:BR,3,FALSE),"")</f>
        <v>https://www.ncbi.nlm.nih.gov/pubmed/5002304</v>
      </c>
      <c r="D1057" s="255" t="str">
        <f>IF(AND(A1057&lt;&gt;"",ISNUMBER(A1057)),VLOOKUP(A1057,Studies!A:BR,4,FALSE),"")</f>
        <v>450 mg</v>
      </c>
      <c r="E1057" s="255" t="str">
        <f>IF(AND(A1057&lt;&gt;"",ISNUMBER(A1057)),VLOOKUP(A1057,Studies!A:BR,5,FALSE),"")</f>
        <v>Rifampicin</v>
      </c>
      <c r="F1057" s="256" t="str">
        <f>IF(AND(A1057&lt;&gt;"",ISNUMBER(A1057)),VLOOKUP(A1057,Studies!A:BR,6,FALSE),"")</f>
        <v>Serum</v>
      </c>
      <c r="G1057" s="194">
        <v>12</v>
      </c>
      <c r="H1057" s="194" t="s">
        <v>60</v>
      </c>
      <c r="I1057" s="187">
        <v>2.13</v>
      </c>
      <c r="J1057" s="187" t="s">
        <v>959</v>
      </c>
      <c r="K1057" s="187" t="s">
        <v>116</v>
      </c>
      <c r="M1057" s="195"/>
      <c r="N1057" s="195"/>
      <c r="O1057" s="199"/>
      <c r="P1057" s="188"/>
      <c r="Q1057" s="183"/>
    </row>
    <row r="1058" spans="1:17" x14ac:dyDescent="0.2">
      <c r="A1058" s="183">
        <v>161</v>
      </c>
      <c r="B1058" s="254" t="str">
        <f>IF(AND(A1058&lt;&gt;"",ISNUMBER(A1058)),VLOOKUP(A1058,Studies!A:BR,2,FALSE),"")</f>
        <v>Furesz 1970</v>
      </c>
      <c r="C1058" s="255" t="str">
        <f>IF(AND(A1058&lt;&gt;"",ISNUMBER(A1058)),VLOOKUP(A1058,Studies!A:BR,3,FALSE),"")</f>
        <v>https://www.ncbi.nlm.nih.gov/pubmed/5002304</v>
      </c>
      <c r="D1058" s="255" t="str">
        <f>IF(AND(A1058&lt;&gt;"",ISNUMBER(A1058)),VLOOKUP(A1058,Studies!A:BR,4,FALSE),"")</f>
        <v>450 mg</v>
      </c>
      <c r="E1058" s="255" t="str">
        <f>IF(AND(A1058&lt;&gt;"",ISNUMBER(A1058)),VLOOKUP(A1058,Studies!A:BR,5,FALSE),"")</f>
        <v>Rifampicin</v>
      </c>
      <c r="F1058" s="256" t="str">
        <f>IF(AND(A1058&lt;&gt;"",ISNUMBER(A1058)),VLOOKUP(A1058,Studies!A:BR,6,FALSE),"")</f>
        <v>Serum</v>
      </c>
      <c r="G1058" s="194">
        <v>16</v>
      </c>
      <c r="H1058" s="194" t="s">
        <v>60</v>
      </c>
      <c r="I1058" s="187">
        <v>0.6</v>
      </c>
      <c r="J1058" s="187" t="s">
        <v>959</v>
      </c>
      <c r="K1058" s="187" t="s">
        <v>116</v>
      </c>
      <c r="M1058" s="195"/>
      <c r="N1058" s="195"/>
      <c r="O1058" s="199"/>
      <c r="P1058" s="188"/>
      <c r="Q1058" s="183"/>
    </row>
    <row r="1059" spans="1:17" x14ac:dyDescent="0.2">
      <c r="A1059" s="183">
        <v>161</v>
      </c>
      <c r="B1059" s="254" t="str">
        <f>IF(AND(A1059&lt;&gt;"",ISNUMBER(A1059)),VLOOKUP(A1059,Studies!A:BR,2,FALSE),"")</f>
        <v>Furesz 1970</v>
      </c>
      <c r="C1059" s="255" t="str">
        <f>IF(AND(A1059&lt;&gt;"",ISNUMBER(A1059)),VLOOKUP(A1059,Studies!A:BR,3,FALSE),"")</f>
        <v>https://www.ncbi.nlm.nih.gov/pubmed/5002304</v>
      </c>
      <c r="D1059" s="255" t="str">
        <f>IF(AND(A1059&lt;&gt;"",ISNUMBER(A1059)),VLOOKUP(A1059,Studies!A:BR,4,FALSE),"")</f>
        <v>450 mg</v>
      </c>
      <c r="E1059" s="255" t="str">
        <f>IF(AND(A1059&lt;&gt;"",ISNUMBER(A1059)),VLOOKUP(A1059,Studies!A:BR,5,FALSE),"")</f>
        <v>Rifampicin</v>
      </c>
      <c r="F1059" s="256" t="str">
        <f>IF(AND(A1059&lt;&gt;"",ISNUMBER(A1059)),VLOOKUP(A1059,Studies!A:BR,6,FALSE),"")</f>
        <v>Serum</v>
      </c>
      <c r="G1059" s="194">
        <v>24</v>
      </c>
      <c r="H1059" s="194" t="s">
        <v>60</v>
      </c>
      <c r="I1059" s="187">
        <v>0.13</v>
      </c>
      <c r="J1059" s="187" t="s">
        <v>959</v>
      </c>
      <c r="K1059" s="187" t="s">
        <v>116</v>
      </c>
      <c r="M1059" s="195"/>
      <c r="N1059" s="195"/>
      <c r="O1059" s="199"/>
      <c r="P1059" s="188"/>
      <c r="Q1059" s="183"/>
    </row>
    <row r="1060" spans="1:17" x14ac:dyDescent="0.2">
      <c r="A1060" s="183">
        <v>162</v>
      </c>
      <c r="B1060" s="254" t="str">
        <f>IF(AND(A1060&lt;&gt;"",ISNUMBER(A1060)),VLOOKUP(A1060,Studies!A:BR,2,FALSE),"")</f>
        <v>Furesz 1970</v>
      </c>
      <c r="C1060" s="255" t="str">
        <f>IF(AND(A1060&lt;&gt;"",ISNUMBER(A1060)),VLOOKUP(A1060,Studies!A:BR,3,FALSE),"")</f>
        <v>https://www.ncbi.nlm.nih.gov/pubmed/5002304</v>
      </c>
      <c r="D1060" s="255" t="str">
        <f>IF(AND(A1060&lt;&gt;"",ISNUMBER(A1060)),VLOOKUP(A1060,Studies!A:BR,4,FALSE),"")</f>
        <v>600 mg</v>
      </c>
      <c r="E1060" s="255" t="str">
        <f>IF(AND(A1060&lt;&gt;"",ISNUMBER(A1060)),VLOOKUP(A1060,Studies!A:BR,5,FALSE),"")</f>
        <v>Rifampicin</v>
      </c>
      <c r="F1060" s="256" t="str">
        <f>IF(AND(A1060&lt;&gt;"",ISNUMBER(A1060)),VLOOKUP(A1060,Studies!A:BR,6,FALSE),"")</f>
        <v>Serum</v>
      </c>
      <c r="G1060" s="194">
        <v>2</v>
      </c>
      <c r="H1060" s="194" t="s">
        <v>60</v>
      </c>
      <c r="I1060" s="187">
        <v>8.8000000000000007</v>
      </c>
      <c r="J1060" s="187" t="s">
        <v>959</v>
      </c>
      <c r="K1060" s="187" t="s">
        <v>116</v>
      </c>
      <c r="M1060" s="195"/>
      <c r="N1060" s="195"/>
      <c r="O1060" s="199"/>
      <c r="P1060" s="188"/>
      <c r="Q1060" s="183"/>
    </row>
    <row r="1061" spans="1:17" x14ac:dyDescent="0.2">
      <c r="A1061" s="183">
        <v>162</v>
      </c>
      <c r="B1061" s="254" t="str">
        <f>IF(AND(A1061&lt;&gt;"",ISNUMBER(A1061)),VLOOKUP(A1061,Studies!A:BR,2,FALSE),"")</f>
        <v>Furesz 1970</v>
      </c>
      <c r="C1061" s="255" t="str">
        <f>IF(AND(A1061&lt;&gt;"",ISNUMBER(A1061)),VLOOKUP(A1061,Studies!A:BR,3,FALSE),"")</f>
        <v>https://www.ncbi.nlm.nih.gov/pubmed/5002304</v>
      </c>
      <c r="D1061" s="255" t="str">
        <f>IF(AND(A1061&lt;&gt;"",ISNUMBER(A1061)),VLOOKUP(A1061,Studies!A:BR,4,FALSE),"")</f>
        <v>600 mg</v>
      </c>
      <c r="E1061" s="255" t="str">
        <f>IF(AND(A1061&lt;&gt;"",ISNUMBER(A1061)),VLOOKUP(A1061,Studies!A:BR,5,FALSE),"")</f>
        <v>Rifampicin</v>
      </c>
      <c r="F1061" s="256" t="str">
        <f>IF(AND(A1061&lt;&gt;"",ISNUMBER(A1061)),VLOOKUP(A1061,Studies!A:BR,6,FALSE),"")</f>
        <v>Serum</v>
      </c>
      <c r="G1061" s="194">
        <v>4</v>
      </c>
      <c r="H1061" s="194" t="s">
        <v>60</v>
      </c>
      <c r="I1061" s="187">
        <v>7.43</v>
      </c>
      <c r="J1061" s="187" t="s">
        <v>959</v>
      </c>
      <c r="K1061" s="187" t="s">
        <v>116</v>
      </c>
      <c r="M1061" s="195"/>
      <c r="N1061" s="195"/>
      <c r="O1061" s="199"/>
      <c r="P1061" s="188"/>
      <c r="Q1061" s="183"/>
    </row>
    <row r="1062" spans="1:17" x14ac:dyDescent="0.2">
      <c r="A1062" s="183">
        <v>162</v>
      </c>
      <c r="B1062" s="254" t="str">
        <f>IF(AND(A1062&lt;&gt;"",ISNUMBER(A1062)),VLOOKUP(A1062,Studies!A:BR,2,FALSE),"")</f>
        <v>Furesz 1970</v>
      </c>
      <c r="C1062" s="255" t="str">
        <f>IF(AND(A1062&lt;&gt;"",ISNUMBER(A1062)),VLOOKUP(A1062,Studies!A:BR,3,FALSE),"")</f>
        <v>https://www.ncbi.nlm.nih.gov/pubmed/5002304</v>
      </c>
      <c r="D1062" s="255" t="str">
        <f>IF(AND(A1062&lt;&gt;"",ISNUMBER(A1062)),VLOOKUP(A1062,Studies!A:BR,4,FALSE),"")</f>
        <v>600 mg</v>
      </c>
      <c r="E1062" s="255" t="str">
        <f>IF(AND(A1062&lt;&gt;"",ISNUMBER(A1062)),VLOOKUP(A1062,Studies!A:BR,5,FALSE),"")</f>
        <v>Rifampicin</v>
      </c>
      <c r="F1062" s="256" t="str">
        <f>IF(AND(A1062&lt;&gt;"",ISNUMBER(A1062)),VLOOKUP(A1062,Studies!A:BR,6,FALSE),"")</f>
        <v>Serum</v>
      </c>
      <c r="G1062" s="194">
        <v>16</v>
      </c>
      <c r="H1062" s="194" t="s">
        <v>60</v>
      </c>
      <c r="I1062" s="187">
        <v>1.2</v>
      </c>
      <c r="J1062" s="187" t="s">
        <v>959</v>
      </c>
      <c r="K1062" s="187" t="s">
        <v>116</v>
      </c>
      <c r="M1062" s="195"/>
      <c r="N1062" s="195"/>
      <c r="O1062" s="199"/>
      <c r="P1062" s="188"/>
      <c r="Q1062" s="183"/>
    </row>
    <row r="1063" spans="1:17" x14ac:dyDescent="0.2">
      <c r="A1063" s="183">
        <v>162</v>
      </c>
      <c r="B1063" s="254" t="str">
        <f>IF(AND(A1063&lt;&gt;"",ISNUMBER(A1063)),VLOOKUP(A1063,Studies!A:BR,2,FALSE),"")</f>
        <v>Furesz 1970</v>
      </c>
      <c r="C1063" s="255" t="str">
        <f>IF(AND(A1063&lt;&gt;"",ISNUMBER(A1063)),VLOOKUP(A1063,Studies!A:BR,3,FALSE),"")</f>
        <v>https://www.ncbi.nlm.nih.gov/pubmed/5002304</v>
      </c>
      <c r="D1063" s="255" t="str">
        <f>IF(AND(A1063&lt;&gt;"",ISNUMBER(A1063)),VLOOKUP(A1063,Studies!A:BR,4,FALSE),"")</f>
        <v>600 mg</v>
      </c>
      <c r="E1063" s="255" t="str">
        <f>IF(AND(A1063&lt;&gt;"",ISNUMBER(A1063)),VLOOKUP(A1063,Studies!A:BR,5,FALSE),"")</f>
        <v>Rifampicin</v>
      </c>
      <c r="F1063" s="256" t="str">
        <f>IF(AND(A1063&lt;&gt;"",ISNUMBER(A1063)),VLOOKUP(A1063,Studies!A:BR,6,FALSE),"")</f>
        <v>Serum</v>
      </c>
      <c r="G1063" s="194">
        <v>24</v>
      </c>
      <c r="H1063" s="194" t="s">
        <v>60</v>
      </c>
      <c r="I1063" s="187">
        <v>0.19</v>
      </c>
      <c r="J1063" s="187" t="s">
        <v>959</v>
      </c>
      <c r="K1063" s="187" t="s">
        <v>116</v>
      </c>
      <c r="M1063" s="195"/>
      <c r="N1063" s="195"/>
      <c r="O1063" s="199"/>
      <c r="P1063" s="188"/>
      <c r="Q1063" s="183"/>
    </row>
    <row r="1064" spans="1:17" x14ac:dyDescent="0.2">
      <c r="A1064" s="183">
        <v>163</v>
      </c>
      <c r="B1064" s="254" t="str">
        <f>IF(AND(A1064&lt;&gt;"",ISNUMBER(A1064)),VLOOKUP(A1064,Studies!A:BR,2,FALSE),"")</f>
        <v>Furesz 1970</v>
      </c>
      <c r="C1064" s="255" t="str">
        <f>IF(AND(A1064&lt;&gt;"",ISNUMBER(A1064)),VLOOKUP(A1064,Studies!A:BR,3,FALSE),"")</f>
        <v>https://www.ncbi.nlm.nih.gov/pubmed/5002304</v>
      </c>
      <c r="D1064" s="255" t="str">
        <f>IF(AND(A1064&lt;&gt;"",ISNUMBER(A1064)),VLOOKUP(A1064,Studies!A:BR,4,FALSE),"")</f>
        <v>750 mg</v>
      </c>
      <c r="E1064" s="255" t="str">
        <f>IF(AND(A1064&lt;&gt;"",ISNUMBER(A1064)),VLOOKUP(A1064,Studies!A:BR,5,FALSE),"")</f>
        <v>Rifampicin</v>
      </c>
      <c r="F1064" s="256" t="str">
        <f>IF(AND(A1064&lt;&gt;"",ISNUMBER(A1064)),VLOOKUP(A1064,Studies!A:BR,6,FALSE),"")</f>
        <v>Serum</v>
      </c>
      <c r="G1064" s="194">
        <v>2</v>
      </c>
      <c r="H1064" s="194" t="s">
        <v>60</v>
      </c>
      <c r="I1064" s="187">
        <v>20.87</v>
      </c>
      <c r="J1064" s="187" t="s">
        <v>959</v>
      </c>
      <c r="K1064" s="187" t="s">
        <v>116</v>
      </c>
      <c r="M1064" s="195"/>
      <c r="N1064" s="195"/>
      <c r="O1064" s="199"/>
      <c r="P1064" s="188"/>
      <c r="Q1064" s="183"/>
    </row>
    <row r="1065" spans="1:17" x14ac:dyDescent="0.2">
      <c r="A1065" s="183">
        <v>163</v>
      </c>
      <c r="B1065" s="254" t="str">
        <f>IF(AND(A1065&lt;&gt;"",ISNUMBER(A1065)),VLOOKUP(A1065,Studies!A:BR,2,FALSE),"")</f>
        <v>Furesz 1970</v>
      </c>
      <c r="C1065" s="255" t="str">
        <f>IF(AND(A1065&lt;&gt;"",ISNUMBER(A1065)),VLOOKUP(A1065,Studies!A:BR,3,FALSE),"")</f>
        <v>https://www.ncbi.nlm.nih.gov/pubmed/5002304</v>
      </c>
      <c r="D1065" s="255" t="str">
        <f>IF(AND(A1065&lt;&gt;"",ISNUMBER(A1065)),VLOOKUP(A1065,Studies!A:BR,4,FALSE),"")</f>
        <v>750 mg</v>
      </c>
      <c r="E1065" s="255" t="str">
        <f>IF(AND(A1065&lt;&gt;"",ISNUMBER(A1065)),VLOOKUP(A1065,Studies!A:BR,5,FALSE),"")</f>
        <v>Rifampicin</v>
      </c>
      <c r="F1065" s="256" t="str">
        <f>IF(AND(A1065&lt;&gt;"",ISNUMBER(A1065)),VLOOKUP(A1065,Studies!A:BR,6,FALSE),"")</f>
        <v>Serum</v>
      </c>
      <c r="G1065" s="194">
        <v>4</v>
      </c>
      <c r="H1065" s="194" t="s">
        <v>60</v>
      </c>
      <c r="I1065" s="187">
        <v>17.559999999999999</v>
      </c>
      <c r="J1065" s="187" t="s">
        <v>959</v>
      </c>
      <c r="K1065" s="187" t="s">
        <v>116</v>
      </c>
      <c r="M1065" s="195"/>
      <c r="N1065" s="195"/>
      <c r="O1065" s="199"/>
      <c r="P1065" s="188"/>
      <c r="Q1065" s="183"/>
    </row>
    <row r="1066" spans="1:17" x14ac:dyDescent="0.2">
      <c r="A1066" s="183">
        <v>163</v>
      </c>
      <c r="B1066" s="254" t="str">
        <f>IF(AND(A1066&lt;&gt;"",ISNUMBER(A1066)),VLOOKUP(A1066,Studies!A:BR,2,FALSE),"")</f>
        <v>Furesz 1970</v>
      </c>
      <c r="C1066" s="255" t="str">
        <f>IF(AND(A1066&lt;&gt;"",ISNUMBER(A1066)),VLOOKUP(A1066,Studies!A:BR,3,FALSE),"")</f>
        <v>https://www.ncbi.nlm.nih.gov/pubmed/5002304</v>
      </c>
      <c r="D1066" s="255" t="str">
        <f>IF(AND(A1066&lt;&gt;"",ISNUMBER(A1066)),VLOOKUP(A1066,Studies!A:BR,4,FALSE),"")</f>
        <v>750 mg</v>
      </c>
      <c r="E1066" s="255" t="str">
        <f>IF(AND(A1066&lt;&gt;"",ISNUMBER(A1066)),VLOOKUP(A1066,Studies!A:BR,5,FALSE),"")</f>
        <v>Rifampicin</v>
      </c>
      <c r="F1066" s="256" t="str">
        <f>IF(AND(A1066&lt;&gt;"",ISNUMBER(A1066)),VLOOKUP(A1066,Studies!A:BR,6,FALSE),"")</f>
        <v>Serum</v>
      </c>
      <c r="G1066" s="194">
        <v>8</v>
      </c>
      <c r="H1066" s="194" t="s">
        <v>60</v>
      </c>
      <c r="I1066" s="187">
        <v>10.34</v>
      </c>
      <c r="J1066" s="187" t="s">
        <v>959</v>
      </c>
      <c r="K1066" s="187" t="s">
        <v>116</v>
      </c>
      <c r="M1066" s="195"/>
      <c r="N1066" s="195"/>
      <c r="O1066" s="199"/>
      <c r="P1066" s="188"/>
      <c r="Q1066" s="183"/>
    </row>
    <row r="1067" spans="1:17" x14ac:dyDescent="0.2">
      <c r="A1067" s="183">
        <v>163</v>
      </c>
      <c r="B1067" s="254" t="str">
        <f>IF(AND(A1067&lt;&gt;"",ISNUMBER(A1067)),VLOOKUP(A1067,Studies!A:BR,2,FALSE),"")</f>
        <v>Furesz 1970</v>
      </c>
      <c r="C1067" s="255" t="str">
        <f>IF(AND(A1067&lt;&gt;"",ISNUMBER(A1067)),VLOOKUP(A1067,Studies!A:BR,3,FALSE),"")</f>
        <v>https://www.ncbi.nlm.nih.gov/pubmed/5002304</v>
      </c>
      <c r="D1067" s="255" t="str">
        <f>IF(AND(A1067&lt;&gt;"",ISNUMBER(A1067)),VLOOKUP(A1067,Studies!A:BR,4,FALSE),"")</f>
        <v>750 mg</v>
      </c>
      <c r="E1067" s="255" t="str">
        <f>IF(AND(A1067&lt;&gt;"",ISNUMBER(A1067)),VLOOKUP(A1067,Studies!A:BR,5,FALSE),"")</f>
        <v>Rifampicin</v>
      </c>
      <c r="F1067" s="256" t="str">
        <f>IF(AND(A1067&lt;&gt;"",ISNUMBER(A1067)),VLOOKUP(A1067,Studies!A:BR,6,FALSE),"")</f>
        <v>Serum</v>
      </c>
      <c r="G1067" s="194">
        <v>12</v>
      </c>
      <c r="H1067" s="194" t="s">
        <v>60</v>
      </c>
      <c r="I1067" s="187">
        <v>4.9000000000000004</v>
      </c>
      <c r="J1067" s="187" t="s">
        <v>959</v>
      </c>
      <c r="K1067" s="187" t="s">
        <v>116</v>
      </c>
      <c r="M1067" s="195"/>
      <c r="N1067" s="195"/>
      <c r="O1067" s="199"/>
      <c r="P1067" s="188"/>
      <c r="Q1067" s="183"/>
    </row>
    <row r="1068" spans="1:17" x14ac:dyDescent="0.2">
      <c r="A1068" s="183">
        <v>163</v>
      </c>
      <c r="B1068" s="254" t="str">
        <f>IF(AND(A1068&lt;&gt;"",ISNUMBER(A1068)),VLOOKUP(A1068,Studies!A:BR,2,FALSE),"")</f>
        <v>Furesz 1970</v>
      </c>
      <c r="C1068" s="255" t="str">
        <f>IF(AND(A1068&lt;&gt;"",ISNUMBER(A1068)),VLOOKUP(A1068,Studies!A:BR,3,FALSE),"")</f>
        <v>https://www.ncbi.nlm.nih.gov/pubmed/5002304</v>
      </c>
      <c r="D1068" s="255" t="str">
        <f>IF(AND(A1068&lt;&gt;"",ISNUMBER(A1068)),VLOOKUP(A1068,Studies!A:BR,4,FALSE),"")</f>
        <v>750 mg</v>
      </c>
      <c r="E1068" s="255" t="str">
        <f>IF(AND(A1068&lt;&gt;"",ISNUMBER(A1068)),VLOOKUP(A1068,Studies!A:BR,5,FALSE),"")</f>
        <v>Rifampicin</v>
      </c>
      <c r="F1068" s="256" t="str">
        <f>IF(AND(A1068&lt;&gt;"",ISNUMBER(A1068)),VLOOKUP(A1068,Studies!A:BR,6,FALSE),"")</f>
        <v>Serum</v>
      </c>
      <c r="G1068" s="194">
        <v>24</v>
      </c>
      <c r="H1068" s="194" t="s">
        <v>60</v>
      </c>
      <c r="I1068" s="187">
        <v>0.42</v>
      </c>
      <c r="J1068" s="187" t="s">
        <v>959</v>
      </c>
      <c r="K1068" s="187" t="s">
        <v>116</v>
      </c>
      <c r="M1068" s="195"/>
      <c r="N1068" s="195"/>
      <c r="O1068" s="199"/>
      <c r="P1068" s="188"/>
      <c r="Q1068" s="183"/>
    </row>
    <row r="1069" spans="1:17" x14ac:dyDescent="0.2">
      <c r="A1069" s="183">
        <v>164</v>
      </c>
      <c r="B1069" s="254" t="str">
        <f>IF(AND(A1069&lt;&gt;"",ISNUMBER(A1069)),VLOOKUP(A1069,Studies!A:BR,2,FALSE),"")</f>
        <v>Furesz 1970</v>
      </c>
      <c r="C1069" s="255" t="str">
        <f>IF(AND(A1069&lt;&gt;"",ISNUMBER(A1069)),VLOOKUP(A1069,Studies!A:BR,3,FALSE),"")</f>
        <v>https://www.ncbi.nlm.nih.gov/pubmed/5002304</v>
      </c>
      <c r="D1069" s="255" t="str">
        <f>IF(AND(A1069&lt;&gt;"",ISNUMBER(A1069)),VLOOKUP(A1069,Studies!A:BR,4,FALSE),"")</f>
        <v>900 mg</v>
      </c>
      <c r="E1069" s="255" t="str">
        <f>IF(AND(A1069&lt;&gt;"",ISNUMBER(A1069)),VLOOKUP(A1069,Studies!A:BR,5,FALSE),"")</f>
        <v>Rifampicin</v>
      </c>
      <c r="F1069" s="256" t="str">
        <f>IF(AND(A1069&lt;&gt;"",ISNUMBER(A1069)),VLOOKUP(A1069,Studies!A:BR,6,FALSE),"")</f>
        <v>Serum</v>
      </c>
      <c r="G1069" s="194">
        <v>2</v>
      </c>
      <c r="H1069" s="194" t="s">
        <v>60</v>
      </c>
      <c r="I1069" s="187">
        <v>27.7</v>
      </c>
      <c r="J1069" s="187" t="s">
        <v>959</v>
      </c>
      <c r="K1069" s="187" t="s">
        <v>116</v>
      </c>
      <c r="M1069" s="195"/>
      <c r="N1069" s="195"/>
      <c r="O1069" s="199"/>
      <c r="P1069" s="188"/>
      <c r="Q1069" s="183"/>
    </row>
    <row r="1070" spans="1:17" x14ac:dyDescent="0.2">
      <c r="A1070" s="183">
        <v>164</v>
      </c>
      <c r="B1070" s="254" t="str">
        <f>IF(AND(A1070&lt;&gt;"",ISNUMBER(A1070)),VLOOKUP(A1070,Studies!A:BR,2,FALSE),"")</f>
        <v>Furesz 1970</v>
      </c>
      <c r="C1070" s="255" t="str">
        <f>IF(AND(A1070&lt;&gt;"",ISNUMBER(A1070)),VLOOKUP(A1070,Studies!A:BR,3,FALSE),"")</f>
        <v>https://www.ncbi.nlm.nih.gov/pubmed/5002304</v>
      </c>
      <c r="D1070" s="255" t="str">
        <f>IF(AND(A1070&lt;&gt;"",ISNUMBER(A1070)),VLOOKUP(A1070,Studies!A:BR,4,FALSE),"")</f>
        <v>900 mg</v>
      </c>
      <c r="E1070" s="255" t="str">
        <f>IF(AND(A1070&lt;&gt;"",ISNUMBER(A1070)),VLOOKUP(A1070,Studies!A:BR,5,FALSE),"")</f>
        <v>Rifampicin</v>
      </c>
      <c r="F1070" s="256" t="str">
        <f>IF(AND(A1070&lt;&gt;"",ISNUMBER(A1070)),VLOOKUP(A1070,Studies!A:BR,6,FALSE),"")</f>
        <v>Serum</v>
      </c>
      <c r="G1070" s="194">
        <v>4</v>
      </c>
      <c r="H1070" s="194" t="s">
        <v>60</v>
      </c>
      <c r="I1070" s="187">
        <v>22.51</v>
      </c>
      <c r="J1070" s="187" t="s">
        <v>959</v>
      </c>
      <c r="K1070" s="187" t="s">
        <v>116</v>
      </c>
      <c r="M1070" s="195"/>
      <c r="N1070" s="195"/>
      <c r="O1070" s="199"/>
      <c r="P1070" s="188"/>
      <c r="Q1070" s="183"/>
    </row>
    <row r="1071" spans="1:17" x14ac:dyDescent="0.2">
      <c r="A1071" s="183">
        <v>164</v>
      </c>
      <c r="B1071" s="254" t="str">
        <f>IF(AND(A1071&lt;&gt;"",ISNUMBER(A1071)),VLOOKUP(A1071,Studies!A:BR,2,FALSE),"")</f>
        <v>Furesz 1970</v>
      </c>
      <c r="C1071" s="255" t="str">
        <f>IF(AND(A1071&lt;&gt;"",ISNUMBER(A1071)),VLOOKUP(A1071,Studies!A:BR,3,FALSE),"")</f>
        <v>https://www.ncbi.nlm.nih.gov/pubmed/5002304</v>
      </c>
      <c r="D1071" s="255" t="str">
        <f>IF(AND(A1071&lt;&gt;"",ISNUMBER(A1071)),VLOOKUP(A1071,Studies!A:BR,4,FALSE),"")</f>
        <v>900 mg</v>
      </c>
      <c r="E1071" s="255" t="str">
        <f>IF(AND(A1071&lt;&gt;"",ISNUMBER(A1071)),VLOOKUP(A1071,Studies!A:BR,5,FALSE),"")</f>
        <v>Rifampicin</v>
      </c>
      <c r="F1071" s="256" t="str">
        <f>IF(AND(A1071&lt;&gt;"",ISNUMBER(A1071)),VLOOKUP(A1071,Studies!A:BR,6,FALSE),"")</f>
        <v>Serum</v>
      </c>
      <c r="G1071" s="194">
        <v>8</v>
      </c>
      <c r="H1071" s="194" t="s">
        <v>60</v>
      </c>
      <c r="I1071" s="187">
        <v>15.44</v>
      </c>
      <c r="J1071" s="187" t="s">
        <v>959</v>
      </c>
      <c r="K1071" s="187" t="s">
        <v>116</v>
      </c>
      <c r="M1071" s="195"/>
      <c r="N1071" s="195"/>
      <c r="O1071" s="199"/>
      <c r="P1071" s="188"/>
      <c r="Q1071" s="183"/>
    </row>
    <row r="1072" spans="1:17" x14ac:dyDescent="0.2">
      <c r="A1072" s="183">
        <v>164</v>
      </c>
      <c r="B1072" s="254" t="str">
        <f>IF(AND(A1072&lt;&gt;"",ISNUMBER(A1072)),VLOOKUP(A1072,Studies!A:BR,2,FALSE),"")</f>
        <v>Furesz 1970</v>
      </c>
      <c r="C1072" s="255" t="str">
        <f>IF(AND(A1072&lt;&gt;"",ISNUMBER(A1072)),VLOOKUP(A1072,Studies!A:BR,3,FALSE),"")</f>
        <v>https://www.ncbi.nlm.nih.gov/pubmed/5002304</v>
      </c>
      <c r="D1072" s="255" t="str">
        <f>IF(AND(A1072&lt;&gt;"",ISNUMBER(A1072)),VLOOKUP(A1072,Studies!A:BR,4,FALSE),"")</f>
        <v>900 mg</v>
      </c>
      <c r="E1072" s="255" t="str">
        <f>IF(AND(A1072&lt;&gt;"",ISNUMBER(A1072)),VLOOKUP(A1072,Studies!A:BR,5,FALSE),"")</f>
        <v>Rifampicin</v>
      </c>
      <c r="F1072" s="256" t="str">
        <f>IF(AND(A1072&lt;&gt;"",ISNUMBER(A1072)),VLOOKUP(A1072,Studies!A:BR,6,FALSE),"")</f>
        <v>Serum</v>
      </c>
      <c r="G1072" s="194">
        <v>12</v>
      </c>
      <c r="H1072" s="194" t="s">
        <v>60</v>
      </c>
      <c r="I1072" s="187">
        <v>8.33</v>
      </c>
      <c r="J1072" s="187" t="s">
        <v>959</v>
      </c>
      <c r="K1072" s="187" t="s">
        <v>116</v>
      </c>
      <c r="M1072" s="195"/>
      <c r="N1072" s="195"/>
      <c r="O1072" s="199"/>
      <c r="P1072" s="188"/>
      <c r="Q1072" s="183"/>
    </row>
    <row r="1073" spans="1:17" x14ac:dyDescent="0.2">
      <c r="A1073" s="183">
        <v>164</v>
      </c>
      <c r="B1073" s="254" t="str">
        <f>IF(AND(A1073&lt;&gt;"",ISNUMBER(A1073)),VLOOKUP(A1073,Studies!A:BR,2,FALSE),"")</f>
        <v>Furesz 1970</v>
      </c>
      <c r="C1073" s="255" t="str">
        <f>IF(AND(A1073&lt;&gt;"",ISNUMBER(A1073)),VLOOKUP(A1073,Studies!A:BR,3,FALSE),"")</f>
        <v>https://www.ncbi.nlm.nih.gov/pubmed/5002304</v>
      </c>
      <c r="D1073" s="255" t="str">
        <f>IF(AND(A1073&lt;&gt;"",ISNUMBER(A1073)),VLOOKUP(A1073,Studies!A:BR,4,FALSE),"")</f>
        <v>900 mg</v>
      </c>
      <c r="E1073" s="255" t="str">
        <f>IF(AND(A1073&lt;&gt;"",ISNUMBER(A1073)),VLOOKUP(A1073,Studies!A:BR,5,FALSE),"")</f>
        <v>Rifampicin</v>
      </c>
      <c r="F1073" s="256" t="str">
        <f>IF(AND(A1073&lt;&gt;"",ISNUMBER(A1073)),VLOOKUP(A1073,Studies!A:BR,6,FALSE),"")</f>
        <v>Serum</v>
      </c>
      <c r="G1073" s="194">
        <v>24</v>
      </c>
      <c r="H1073" s="194" t="s">
        <v>60</v>
      </c>
      <c r="I1073" s="187">
        <v>1.64</v>
      </c>
      <c r="J1073" s="187" t="s">
        <v>959</v>
      </c>
      <c r="K1073" s="187" t="s">
        <v>116</v>
      </c>
      <c r="M1073" s="195"/>
      <c r="N1073" s="195"/>
      <c r="O1073" s="199"/>
      <c r="P1073" s="188"/>
      <c r="Q1073" s="183"/>
    </row>
    <row r="1074" spans="1:17" ht="14.25" x14ac:dyDescent="0.2">
      <c r="A1074" s="183">
        <v>165</v>
      </c>
      <c r="B1074" s="254" t="str">
        <f>IF(AND(A1074&lt;&gt;"",ISNUMBER(A1074)),VLOOKUP(A1074,Studies!A:BR,2,FALSE),"")</f>
        <v>Gammans 1985</v>
      </c>
      <c r="C1074" s="255" t="str">
        <f>IF(AND(A1074&lt;&gt;"",ISNUMBER(A1074)),VLOOKUP(A1074,Studies!A:BR,3,FALSE),"")</f>
        <v>https://www.ncbi.nlm.nih.gov/pubmed/2860931</v>
      </c>
      <c r="D1074" s="255" t="str">
        <f>IF(AND(A1074&lt;&gt;"",ISNUMBER(A1074)),VLOOKUP(A1074,Studies!A:BR,4,FALSE),"")</f>
        <v>10 mg</v>
      </c>
      <c r="E1074" s="255" t="str">
        <f>IF(AND(A1074&lt;&gt;"",ISNUMBER(A1074)),VLOOKUP(A1074,Studies!A:BR,5,FALSE),"")</f>
        <v>Buspirone</v>
      </c>
      <c r="F1074" s="256" t="str">
        <f>IF(AND(A1074&lt;&gt;"",ISNUMBER(A1074)),VLOOKUP(A1074,Studies!A:BR,6,FALSE),"")</f>
        <v>Plasma</v>
      </c>
      <c r="G1074" s="194">
        <v>0.25</v>
      </c>
      <c r="H1074" s="194" t="s">
        <v>60</v>
      </c>
      <c r="I1074" s="187">
        <v>0.30586390000000002</v>
      </c>
      <c r="J1074" s="187" t="s">
        <v>941</v>
      </c>
      <c r="K1074" s="187" t="s">
        <v>116</v>
      </c>
      <c r="M1074" s="195"/>
      <c r="N1074" s="195"/>
      <c r="O1074" s="199"/>
      <c r="P1074" s="188"/>
      <c r="Q1074" s="174">
        <v>0</v>
      </c>
    </row>
    <row r="1075" spans="1:17" ht="14.25" x14ac:dyDescent="0.2">
      <c r="A1075" s="183">
        <v>165</v>
      </c>
      <c r="B1075" s="254" t="str">
        <f>IF(AND(A1075&lt;&gt;"",ISNUMBER(A1075)),VLOOKUP(A1075,Studies!A:BR,2,FALSE),"")</f>
        <v>Gammans 1985</v>
      </c>
      <c r="C1075" s="255" t="str">
        <f>IF(AND(A1075&lt;&gt;"",ISNUMBER(A1075)),VLOOKUP(A1075,Studies!A:BR,3,FALSE),"")</f>
        <v>https://www.ncbi.nlm.nih.gov/pubmed/2860931</v>
      </c>
      <c r="D1075" s="255" t="str">
        <f>IF(AND(A1075&lt;&gt;"",ISNUMBER(A1075)),VLOOKUP(A1075,Studies!A:BR,4,FALSE),"")</f>
        <v>10 mg</v>
      </c>
      <c r="E1075" s="255" t="str">
        <f>IF(AND(A1075&lt;&gt;"",ISNUMBER(A1075)),VLOOKUP(A1075,Studies!A:BR,5,FALSE),"")</f>
        <v>Buspirone</v>
      </c>
      <c r="F1075" s="256" t="str">
        <f>IF(AND(A1075&lt;&gt;"",ISNUMBER(A1075)),VLOOKUP(A1075,Studies!A:BR,6,FALSE),"")</f>
        <v>Plasma</v>
      </c>
      <c r="G1075" s="194">
        <v>0.5</v>
      </c>
      <c r="H1075" s="194" t="s">
        <v>60</v>
      </c>
      <c r="I1075" s="187">
        <v>0.74484539999999999</v>
      </c>
      <c r="J1075" s="187" t="s">
        <v>941</v>
      </c>
      <c r="K1075" s="187" t="s">
        <v>116</v>
      </c>
      <c r="M1075" s="195"/>
      <c r="N1075" s="195"/>
      <c r="O1075" s="199"/>
      <c r="P1075" s="188"/>
      <c r="Q1075" s="174">
        <v>0</v>
      </c>
    </row>
    <row r="1076" spans="1:17" ht="14.25" x14ac:dyDescent="0.2">
      <c r="A1076" s="183">
        <v>165</v>
      </c>
      <c r="B1076" s="254" t="str">
        <f>IF(AND(A1076&lt;&gt;"",ISNUMBER(A1076)),VLOOKUP(A1076,Studies!A:BR,2,FALSE),"")</f>
        <v>Gammans 1985</v>
      </c>
      <c r="C1076" s="255" t="str">
        <f>IF(AND(A1076&lt;&gt;"",ISNUMBER(A1076)),VLOOKUP(A1076,Studies!A:BR,3,FALSE),"")</f>
        <v>https://www.ncbi.nlm.nih.gov/pubmed/2860931</v>
      </c>
      <c r="D1076" s="255" t="str">
        <f>IF(AND(A1076&lt;&gt;"",ISNUMBER(A1076)),VLOOKUP(A1076,Studies!A:BR,4,FALSE),"")</f>
        <v>10 mg</v>
      </c>
      <c r="E1076" s="255" t="str">
        <f>IF(AND(A1076&lt;&gt;"",ISNUMBER(A1076)),VLOOKUP(A1076,Studies!A:BR,5,FALSE),"")</f>
        <v>Buspirone</v>
      </c>
      <c r="F1076" s="256" t="str">
        <f>IF(AND(A1076&lt;&gt;"",ISNUMBER(A1076)),VLOOKUP(A1076,Studies!A:BR,6,FALSE),"")</f>
        <v>Plasma</v>
      </c>
      <c r="G1076" s="194">
        <v>1</v>
      </c>
      <c r="H1076" s="194" t="s">
        <v>60</v>
      </c>
      <c r="I1076" s="187">
        <v>0.71852139999999998</v>
      </c>
      <c r="J1076" s="187" t="s">
        <v>941</v>
      </c>
      <c r="K1076" s="187" t="s">
        <v>116</v>
      </c>
      <c r="M1076" s="195"/>
      <c r="N1076" s="195"/>
      <c r="O1076" s="199"/>
      <c r="P1076" s="188"/>
      <c r="Q1076" s="174">
        <v>0</v>
      </c>
    </row>
    <row r="1077" spans="1:17" ht="14.25" x14ac:dyDescent="0.2">
      <c r="A1077" s="183">
        <v>165</v>
      </c>
      <c r="B1077" s="254" t="str">
        <f>IF(AND(A1077&lt;&gt;"",ISNUMBER(A1077)),VLOOKUP(A1077,Studies!A:BR,2,FALSE),"")</f>
        <v>Gammans 1985</v>
      </c>
      <c r="C1077" s="255" t="str">
        <f>IF(AND(A1077&lt;&gt;"",ISNUMBER(A1077)),VLOOKUP(A1077,Studies!A:BR,3,FALSE),"")</f>
        <v>https://www.ncbi.nlm.nih.gov/pubmed/2860931</v>
      </c>
      <c r="D1077" s="255" t="str">
        <f>IF(AND(A1077&lt;&gt;"",ISNUMBER(A1077)),VLOOKUP(A1077,Studies!A:BR,4,FALSE),"")</f>
        <v>10 mg</v>
      </c>
      <c r="E1077" s="255" t="str">
        <f>IF(AND(A1077&lt;&gt;"",ISNUMBER(A1077)),VLOOKUP(A1077,Studies!A:BR,5,FALSE),"")</f>
        <v>Buspirone</v>
      </c>
      <c r="F1077" s="256" t="str">
        <f>IF(AND(A1077&lt;&gt;"",ISNUMBER(A1077)),VLOOKUP(A1077,Studies!A:BR,6,FALSE),"")</f>
        <v>Plasma</v>
      </c>
      <c r="G1077" s="194">
        <v>2</v>
      </c>
      <c r="H1077" s="194" t="s">
        <v>60</v>
      </c>
      <c r="I1077" s="187">
        <v>0.47584559999999998</v>
      </c>
      <c r="J1077" s="187" t="s">
        <v>941</v>
      </c>
      <c r="K1077" s="187" t="s">
        <v>116</v>
      </c>
      <c r="M1077" s="195"/>
      <c r="N1077" s="195"/>
      <c r="O1077" s="199"/>
      <c r="P1077" s="188"/>
      <c r="Q1077" s="174">
        <v>0</v>
      </c>
    </row>
    <row r="1078" spans="1:17" ht="14.25" x14ac:dyDescent="0.2">
      <c r="A1078" s="183">
        <v>165</v>
      </c>
      <c r="B1078" s="254" t="str">
        <f>IF(AND(A1078&lt;&gt;"",ISNUMBER(A1078)),VLOOKUP(A1078,Studies!A:BR,2,FALSE),"")</f>
        <v>Gammans 1985</v>
      </c>
      <c r="C1078" s="255" t="str">
        <f>IF(AND(A1078&lt;&gt;"",ISNUMBER(A1078)),VLOOKUP(A1078,Studies!A:BR,3,FALSE),"")</f>
        <v>https://www.ncbi.nlm.nih.gov/pubmed/2860931</v>
      </c>
      <c r="D1078" s="255" t="str">
        <f>IF(AND(A1078&lt;&gt;"",ISNUMBER(A1078)),VLOOKUP(A1078,Studies!A:BR,4,FALSE),"")</f>
        <v>10 mg</v>
      </c>
      <c r="E1078" s="255" t="str">
        <f>IF(AND(A1078&lt;&gt;"",ISNUMBER(A1078)),VLOOKUP(A1078,Studies!A:BR,5,FALSE),"")</f>
        <v>Buspirone</v>
      </c>
      <c r="F1078" s="256" t="str">
        <f>IF(AND(A1078&lt;&gt;"",ISNUMBER(A1078)),VLOOKUP(A1078,Studies!A:BR,6,FALSE),"")</f>
        <v>Plasma</v>
      </c>
      <c r="G1078" s="194">
        <v>4</v>
      </c>
      <c r="H1078" s="194" t="s">
        <v>60</v>
      </c>
      <c r="I1078" s="187">
        <v>0.2292025</v>
      </c>
      <c r="J1078" s="187" t="s">
        <v>941</v>
      </c>
      <c r="K1078" s="187" t="s">
        <v>116</v>
      </c>
      <c r="M1078" s="195"/>
      <c r="N1078" s="195"/>
      <c r="O1078" s="199"/>
      <c r="P1078" s="188"/>
      <c r="Q1078" s="174">
        <v>0</v>
      </c>
    </row>
    <row r="1079" spans="1:17" ht="14.25" x14ac:dyDescent="0.2">
      <c r="A1079" s="183">
        <v>165</v>
      </c>
      <c r="B1079" s="254" t="str">
        <f>IF(AND(A1079&lt;&gt;"",ISNUMBER(A1079)),VLOOKUP(A1079,Studies!A:BR,2,FALSE),"")</f>
        <v>Gammans 1985</v>
      </c>
      <c r="C1079" s="255" t="str">
        <f>IF(AND(A1079&lt;&gt;"",ISNUMBER(A1079)),VLOOKUP(A1079,Studies!A:BR,3,FALSE),"")</f>
        <v>https://www.ncbi.nlm.nih.gov/pubmed/2860931</v>
      </c>
      <c r="D1079" s="255" t="str">
        <f>IF(AND(A1079&lt;&gt;"",ISNUMBER(A1079)),VLOOKUP(A1079,Studies!A:BR,4,FALSE),"")</f>
        <v>10 mg</v>
      </c>
      <c r="E1079" s="255" t="str">
        <f>IF(AND(A1079&lt;&gt;"",ISNUMBER(A1079)),VLOOKUP(A1079,Studies!A:BR,5,FALSE),"")</f>
        <v>Buspirone</v>
      </c>
      <c r="F1079" s="256" t="str">
        <f>IF(AND(A1079&lt;&gt;"",ISNUMBER(A1079)),VLOOKUP(A1079,Studies!A:BR,6,FALSE),"")</f>
        <v>Plasma</v>
      </c>
      <c r="G1079" s="194">
        <v>6</v>
      </c>
      <c r="H1079" s="194" t="s">
        <v>60</v>
      </c>
      <c r="I1079" s="187">
        <v>0.12857489999999999</v>
      </c>
      <c r="J1079" s="187" t="s">
        <v>941</v>
      </c>
      <c r="K1079" s="187" t="s">
        <v>116</v>
      </c>
      <c r="M1079" s="195"/>
      <c r="N1079" s="195"/>
      <c r="O1079" s="199"/>
      <c r="P1079" s="188"/>
      <c r="Q1079" s="174">
        <v>0</v>
      </c>
    </row>
    <row r="1080" spans="1:17" ht="14.25" x14ac:dyDescent="0.2">
      <c r="A1080" s="183">
        <v>165</v>
      </c>
      <c r="B1080" s="254" t="str">
        <f>IF(AND(A1080&lt;&gt;"",ISNUMBER(A1080)),VLOOKUP(A1080,Studies!A:BR,2,FALSE),"")</f>
        <v>Gammans 1985</v>
      </c>
      <c r="C1080" s="255" t="str">
        <f>IF(AND(A1080&lt;&gt;"",ISNUMBER(A1080)),VLOOKUP(A1080,Studies!A:BR,3,FALSE),"")</f>
        <v>https://www.ncbi.nlm.nih.gov/pubmed/2860931</v>
      </c>
      <c r="D1080" s="255" t="str">
        <f>IF(AND(A1080&lt;&gt;"",ISNUMBER(A1080)),VLOOKUP(A1080,Studies!A:BR,4,FALSE),"")</f>
        <v>10 mg</v>
      </c>
      <c r="E1080" s="255" t="str">
        <f>IF(AND(A1080&lt;&gt;"",ISNUMBER(A1080)),VLOOKUP(A1080,Studies!A:BR,5,FALSE),"")</f>
        <v>Buspirone</v>
      </c>
      <c r="F1080" s="256" t="str">
        <f>IF(AND(A1080&lt;&gt;"",ISNUMBER(A1080)),VLOOKUP(A1080,Studies!A:BR,6,FALSE),"")</f>
        <v>Plasma</v>
      </c>
      <c r="G1080" s="194">
        <v>8</v>
      </c>
      <c r="H1080" s="194" t="s">
        <v>60</v>
      </c>
      <c r="I1080" s="187">
        <v>6.193825E-2</v>
      </c>
      <c r="J1080" s="187" t="s">
        <v>941</v>
      </c>
      <c r="K1080" s="187" t="s">
        <v>116</v>
      </c>
      <c r="M1080" s="195"/>
      <c r="N1080" s="195"/>
      <c r="O1080" s="199"/>
      <c r="P1080" s="188"/>
      <c r="Q1080" s="174">
        <v>0</v>
      </c>
    </row>
    <row r="1081" spans="1:17" ht="14.25" x14ac:dyDescent="0.2">
      <c r="A1081" s="183">
        <v>165</v>
      </c>
      <c r="B1081" s="254" t="str">
        <f>IF(AND(A1081&lt;&gt;"",ISNUMBER(A1081)),VLOOKUP(A1081,Studies!A:BR,2,FALSE),"")</f>
        <v>Gammans 1985</v>
      </c>
      <c r="C1081" s="255" t="str">
        <f>IF(AND(A1081&lt;&gt;"",ISNUMBER(A1081)),VLOOKUP(A1081,Studies!A:BR,3,FALSE),"")</f>
        <v>https://www.ncbi.nlm.nih.gov/pubmed/2860931</v>
      </c>
      <c r="D1081" s="255" t="str">
        <f>IF(AND(A1081&lt;&gt;"",ISNUMBER(A1081)),VLOOKUP(A1081,Studies!A:BR,4,FALSE),"")</f>
        <v>10 mg</v>
      </c>
      <c r="E1081" s="255" t="str">
        <f>IF(AND(A1081&lt;&gt;"",ISNUMBER(A1081)),VLOOKUP(A1081,Studies!A:BR,5,FALSE),"")</f>
        <v>Buspirone</v>
      </c>
      <c r="F1081" s="256" t="str">
        <f>IF(AND(A1081&lt;&gt;"",ISNUMBER(A1081)),VLOOKUP(A1081,Studies!A:BR,6,FALSE),"")</f>
        <v>Plasma</v>
      </c>
      <c r="G1081" s="194">
        <v>10</v>
      </c>
      <c r="H1081" s="194" t="s">
        <v>60</v>
      </c>
      <c r="I1081" s="187">
        <v>3.5157809999999998E-2</v>
      </c>
      <c r="J1081" s="187" t="s">
        <v>941</v>
      </c>
      <c r="K1081" s="187" t="s">
        <v>116</v>
      </c>
      <c r="M1081" s="195"/>
      <c r="N1081" s="195"/>
      <c r="O1081" s="199"/>
      <c r="P1081" s="188"/>
      <c r="Q1081" s="174">
        <v>0</v>
      </c>
    </row>
    <row r="1082" spans="1:17" ht="14.25" x14ac:dyDescent="0.2">
      <c r="A1082" s="183">
        <v>165</v>
      </c>
      <c r="B1082" s="254" t="str">
        <f>IF(AND(A1082&lt;&gt;"",ISNUMBER(A1082)),VLOOKUP(A1082,Studies!A:BR,2,FALSE),"")</f>
        <v>Gammans 1985</v>
      </c>
      <c r="C1082" s="255" t="str">
        <f>IF(AND(A1082&lt;&gt;"",ISNUMBER(A1082)),VLOOKUP(A1082,Studies!A:BR,3,FALSE),"")</f>
        <v>https://www.ncbi.nlm.nih.gov/pubmed/2860931</v>
      </c>
      <c r="D1082" s="255" t="str">
        <f>IF(AND(A1082&lt;&gt;"",ISNUMBER(A1082)),VLOOKUP(A1082,Studies!A:BR,4,FALSE),"")</f>
        <v>10 mg</v>
      </c>
      <c r="E1082" s="255" t="str">
        <f>IF(AND(A1082&lt;&gt;"",ISNUMBER(A1082)),VLOOKUP(A1082,Studies!A:BR,5,FALSE),"")</f>
        <v>Buspirone</v>
      </c>
      <c r="F1082" s="256" t="str">
        <f>IF(AND(A1082&lt;&gt;"",ISNUMBER(A1082)),VLOOKUP(A1082,Studies!A:BR,6,FALSE),"")</f>
        <v>Plasma</v>
      </c>
      <c r="G1082" s="194">
        <v>12</v>
      </c>
      <c r="H1082" s="194" t="s">
        <v>60</v>
      </c>
      <c r="I1082" s="187">
        <v>7.4567410000000002E-3</v>
      </c>
      <c r="J1082" s="187" t="s">
        <v>941</v>
      </c>
      <c r="K1082" s="187" t="s">
        <v>116</v>
      </c>
      <c r="M1082" s="195"/>
      <c r="N1082" s="195"/>
      <c r="O1082" s="199"/>
      <c r="P1082" s="188"/>
      <c r="Q1082" s="174">
        <v>0</v>
      </c>
    </row>
    <row r="1083" spans="1:17" ht="14.25" x14ac:dyDescent="0.2">
      <c r="A1083" s="183">
        <v>166</v>
      </c>
      <c r="B1083" s="254" t="str">
        <f>IF(AND(A1083&lt;&gt;"",ISNUMBER(A1083)),VLOOKUP(A1083,Studies!A:BR,2,FALSE),"")</f>
        <v>Gammans 1985</v>
      </c>
      <c r="C1083" s="255" t="str">
        <f>IF(AND(A1083&lt;&gt;"",ISNUMBER(A1083)),VLOOKUP(A1083,Studies!A:BR,3,FALSE),"")</f>
        <v>https://www.ncbi.nlm.nih.gov/pubmed/2860931</v>
      </c>
      <c r="D1083" s="255" t="str">
        <f>IF(AND(A1083&lt;&gt;"",ISNUMBER(A1083)),VLOOKUP(A1083,Studies!A:BR,4,FALSE),"")</f>
        <v>20 mg</v>
      </c>
      <c r="E1083" s="255" t="str">
        <f>IF(AND(A1083&lt;&gt;"",ISNUMBER(A1083)),VLOOKUP(A1083,Studies!A:BR,5,FALSE),"")</f>
        <v>Buspirone</v>
      </c>
      <c r="F1083" s="256" t="str">
        <f>IF(AND(A1083&lt;&gt;"",ISNUMBER(A1083)),VLOOKUP(A1083,Studies!A:BR,6,FALSE),"")</f>
        <v>Plasma</v>
      </c>
      <c r="G1083" s="194">
        <v>0.25</v>
      </c>
      <c r="H1083" s="194" t="s">
        <v>60</v>
      </c>
      <c r="I1083" s="187">
        <v>0.5559982</v>
      </c>
      <c r="J1083" s="187" t="s">
        <v>941</v>
      </c>
      <c r="K1083" s="187" t="s">
        <v>116</v>
      </c>
      <c r="M1083" s="195"/>
      <c r="N1083" s="195"/>
      <c r="O1083" s="199"/>
      <c r="P1083" s="188"/>
      <c r="Q1083" s="174">
        <v>0</v>
      </c>
    </row>
    <row r="1084" spans="1:17" ht="14.25" x14ac:dyDescent="0.2">
      <c r="A1084" s="183">
        <v>166</v>
      </c>
      <c r="B1084" s="254" t="str">
        <f>IF(AND(A1084&lt;&gt;"",ISNUMBER(A1084)),VLOOKUP(A1084,Studies!A:BR,2,FALSE),"")</f>
        <v>Gammans 1985</v>
      </c>
      <c r="C1084" s="255" t="str">
        <f>IF(AND(A1084&lt;&gt;"",ISNUMBER(A1084)),VLOOKUP(A1084,Studies!A:BR,3,FALSE),"")</f>
        <v>https://www.ncbi.nlm.nih.gov/pubmed/2860931</v>
      </c>
      <c r="D1084" s="255" t="str">
        <f>IF(AND(A1084&lt;&gt;"",ISNUMBER(A1084)),VLOOKUP(A1084,Studies!A:BR,4,FALSE),"")</f>
        <v>20 mg</v>
      </c>
      <c r="E1084" s="255" t="str">
        <f>IF(AND(A1084&lt;&gt;"",ISNUMBER(A1084)),VLOOKUP(A1084,Studies!A:BR,5,FALSE),"")</f>
        <v>Buspirone</v>
      </c>
      <c r="F1084" s="256" t="str">
        <f>IF(AND(A1084&lt;&gt;"",ISNUMBER(A1084)),VLOOKUP(A1084,Studies!A:BR,6,FALSE),"")</f>
        <v>Plasma</v>
      </c>
      <c r="G1084" s="194">
        <v>0.5</v>
      </c>
      <c r="H1084" s="194" t="s">
        <v>60</v>
      </c>
      <c r="I1084" s="187">
        <v>1.4870460000000001</v>
      </c>
      <c r="J1084" s="187" t="s">
        <v>941</v>
      </c>
      <c r="K1084" s="187" t="s">
        <v>116</v>
      </c>
      <c r="M1084" s="195"/>
      <c r="N1084" s="195"/>
      <c r="O1084" s="199"/>
      <c r="P1084" s="188"/>
      <c r="Q1084" s="174">
        <v>0</v>
      </c>
    </row>
    <row r="1085" spans="1:17" ht="14.25" x14ac:dyDescent="0.2">
      <c r="A1085" s="183">
        <v>166</v>
      </c>
      <c r="B1085" s="254" t="str">
        <f>IF(AND(A1085&lt;&gt;"",ISNUMBER(A1085)),VLOOKUP(A1085,Studies!A:BR,2,FALSE),"")</f>
        <v>Gammans 1985</v>
      </c>
      <c r="C1085" s="255" t="str">
        <f>IF(AND(A1085&lt;&gt;"",ISNUMBER(A1085)),VLOOKUP(A1085,Studies!A:BR,3,FALSE),"")</f>
        <v>https://www.ncbi.nlm.nih.gov/pubmed/2860931</v>
      </c>
      <c r="D1085" s="255" t="str">
        <f>IF(AND(A1085&lt;&gt;"",ISNUMBER(A1085)),VLOOKUP(A1085,Studies!A:BR,4,FALSE),"")</f>
        <v>20 mg</v>
      </c>
      <c r="E1085" s="255" t="str">
        <f>IF(AND(A1085&lt;&gt;"",ISNUMBER(A1085)),VLOOKUP(A1085,Studies!A:BR,5,FALSE),"")</f>
        <v>Buspirone</v>
      </c>
      <c r="F1085" s="256" t="str">
        <f>IF(AND(A1085&lt;&gt;"",ISNUMBER(A1085)),VLOOKUP(A1085,Studies!A:BR,6,FALSE),"")</f>
        <v>Plasma</v>
      </c>
      <c r="G1085" s="194">
        <v>1</v>
      </c>
      <c r="H1085" s="194" t="s">
        <v>60</v>
      </c>
      <c r="I1085" s="187">
        <v>1.4857739999999999</v>
      </c>
      <c r="J1085" s="187" t="s">
        <v>941</v>
      </c>
      <c r="K1085" s="187" t="s">
        <v>116</v>
      </c>
      <c r="M1085" s="195"/>
      <c r="N1085" s="195"/>
      <c r="O1085" s="199"/>
      <c r="P1085" s="188"/>
      <c r="Q1085" s="174">
        <v>0</v>
      </c>
    </row>
    <row r="1086" spans="1:17" ht="14.25" x14ac:dyDescent="0.2">
      <c r="A1086" s="183">
        <v>166</v>
      </c>
      <c r="B1086" s="254" t="str">
        <f>IF(AND(A1086&lt;&gt;"",ISNUMBER(A1086)),VLOOKUP(A1086,Studies!A:BR,2,FALSE),"")</f>
        <v>Gammans 1985</v>
      </c>
      <c r="C1086" s="255" t="str">
        <f>IF(AND(A1086&lt;&gt;"",ISNUMBER(A1086)),VLOOKUP(A1086,Studies!A:BR,3,FALSE),"")</f>
        <v>https://www.ncbi.nlm.nih.gov/pubmed/2860931</v>
      </c>
      <c r="D1086" s="255" t="str">
        <f>IF(AND(A1086&lt;&gt;"",ISNUMBER(A1086)),VLOOKUP(A1086,Studies!A:BR,4,FALSE),"")</f>
        <v>20 mg</v>
      </c>
      <c r="E1086" s="255" t="str">
        <f>IF(AND(A1086&lt;&gt;"",ISNUMBER(A1086)),VLOOKUP(A1086,Studies!A:BR,5,FALSE),"")</f>
        <v>Buspirone</v>
      </c>
      <c r="F1086" s="256" t="str">
        <f>IF(AND(A1086&lt;&gt;"",ISNUMBER(A1086)),VLOOKUP(A1086,Studies!A:BR,6,FALSE),"")</f>
        <v>Plasma</v>
      </c>
      <c r="G1086" s="194">
        <v>2</v>
      </c>
      <c r="H1086" s="194" t="s">
        <v>60</v>
      </c>
      <c r="I1086" s="187">
        <v>0.84492990000000001</v>
      </c>
      <c r="J1086" s="187" t="s">
        <v>941</v>
      </c>
      <c r="K1086" s="187" t="s">
        <v>116</v>
      </c>
      <c r="M1086" s="195"/>
      <c r="N1086" s="195"/>
      <c r="O1086" s="199"/>
      <c r="P1086" s="188"/>
      <c r="Q1086" s="174">
        <v>0</v>
      </c>
    </row>
    <row r="1087" spans="1:17" ht="14.25" x14ac:dyDescent="0.2">
      <c r="A1087" s="183">
        <v>166</v>
      </c>
      <c r="B1087" s="254" t="str">
        <f>IF(AND(A1087&lt;&gt;"",ISNUMBER(A1087)),VLOOKUP(A1087,Studies!A:BR,2,FALSE),"")</f>
        <v>Gammans 1985</v>
      </c>
      <c r="C1087" s="255" t="str">
        <f>IF(AND(A1087&lt;&gt;"",ISNUMBER(A1087)),VLOOKUP(A1087,Studies!A:BR,3,FALSE),"")</f>
        <v>https://www.ncbi.nlm.nih.gov/pubmed/2860931</v>
      </c>
      <c r="D1087" s="255" t="str">
        <f>IF(AND(A1087&lt;&gt;"",ISNUMBER(A1087)),VLOOKUP(A1087,Studies!A:BR,4,FALSE),"")</f>
        <v>20 mg</v>
      </c>
      <c r="E1087" s="255" t="str">
        <f>IF(AND(A1087&lt;&gt;"",ISNUMBER(A1087)),VLOOKUP(A1087,Studies!A:BR,5,FALSE),"")</f>
        <v>Buspirone</v>
      </c>
      <c r="F1087" s="256" t="str">
        <f>IF(AND(A1087&lt;&gt;"",ISNUMBER(A1087)),VLOOKUP(A1087,Studies!A:BR,6,FALSE),"")</f>
        <v>Plasma</v>
      </c>
      <c r="G1087" s="194">
        <v>4</v>
      </c>
      <c r="H1087" s="194" t="s">
        <v>60</v>
      </c>
      <c r="I1087" s="187">
        <v>0.35778189999999999</v>
      </c>
      <c r="J1087" s="187" t="s">
        <v>941</v>
      </c>
      <c r="K1087" s="187" t="s">
        <v>116</v>
      </c>
      <c r="M1087" s="195"/>
      <c r="N1087" s="195"/>
      <c r="O1087" s="199"/>
      <c r="P1087" s="188"/>
      <c r="Q1087" s="174">
        <v>0</v>
      </c>
    </row>
    <row r="1088" spans="1:17" ht="14.25" x14ac:dyDescent="0.2">
      <c r="A1088" s="183">
        <v>166</v>
      </c>
      <c r="B1088" s="254" t="str">
        <f>IF(AND(A1088&lt;&gt;"",ISNUMBER(A1088)),VLOOKUP(A1088,Studies!A:BR,2,FALSE),"")</f>
        <v>Gammans 1985</v>
      </c>
      <c r="C1088" s="255" t="str">
        <f>IF(AND(A1088&lt;&gt;"",ISNUMBER(A1088)),VLOOKUP(A1088,Studies!A:BR,3,FALSE),"")</f>
        <v>https://www.ncbi.nlm.nih.gov/pubmed/2860931</v>
      </c>
      <c r="D1088" s="255" t="str">
        <f>IF(AND(A1088&lt;&gt;"",ISNUMBER(A1088)),VLOOKUP(A1088,Studies!A:BR,4,FALSE),"")</f>
        <v>20 mg</v>
      </c>
      <c r="E1088" s="255" t="str">
        <f>IF(AND(A1088&lt;&gt;"",ISNUMBER(A1088)),VLOOKUP(A1088,Studies!A:BR,5,FALSE),"")</f>
        <v>Buspirone</v>
      </c>
      <c r="F1088" s="256" t="str">
        <f>IF(AND(A1088&lt;&gt;"",ISNUMBER(A1088)),VLOOKUP(A1088,Studies!A:BR,6,FALSE),"")</f>
        <v>Plasma</v>
      </c>
      <c r="G1088" s="194">
        <v>6</v>
      </c>
      <c r="H1088" s="194" t="s">
        <v>60</v>
      </c>
      <c r="I1088" s="187">
        <v>0.23100010000000001</v>
      </c>
      <c r="J1088" s="187" t="s">
        <v>941</v>
      </c>
      <c r="K1088" s="187" t="s">
        <v>116</v>
      </c>
      <c r="M1088" s="195"/>
      <c r="N1088" s="195"/>
      <c r="O1088" s="199"/>
      <c r="P1088" s="188"/>
      <c r="Q1088" s="174">
        <v>0</v>
      </c>
    </row>
    <row r="1089" spans="1:17" ht="14.25" x14ac:dyDescent="0.2">
      <c r="A1089" s="183">
        <v>166</v>
      </c>
      <c r="B1089" s="254" t="str">
        <f>IF(AND(A1089&lt;&gt;"",ISNUMBER(A1089)),VLOOKUP(A1089,Studies!A:BR,2,FALSE),"")</f>
        <v>Gammans 1985</v>
      </c>
      <c r="C1089" s="255" t="str">
        <f>IF(AND(A1089&lt;&gt;"",ISNUMBER(A1089)),VLOOKUP(A1089,Studies!A:BR,3,FALSE),"")</f>
        <v>https://www.ncbi.nlm.nih.gov/pubmed/2860931</v>
      </c>
      <c r="D1089" s="255" t="str">
        <f>IF(AND(A1089&lt;&gt;"",ISNUMBER(A1089)),VLOOKUP(A1089,Studies!A:BR,4,FALSE),"")</f>
        <v>20 mg</v>
      </c>
      <c r="E1089" s="255" t="str">
        <f>IF(AND(A1089&lt;&gt;"",ISNUMBER(A1089)),VLOOKUP(A1089,Studies!A:BR,5,FALSE),"")</f>
        <v>Buspirone</v>
      </c>
      <c r="F1089" s="256" t="str">
        <f>IF(AND(A1089&lt;&gt;"",ISNUMBER(A1089)),VLOOKUP(A1089,Studies!A:BR,6,FALSE),"")</f>
        <v>Plasma</v>
      </c>
      <c r="G1089" s="194">
        <v>8</v>
      </c>
      <c r="H1089" s="194" t="s">
        <v>60</v>
      </c>
      <c r="I1089" s="187">
        <v>8.4989490000000001E-2</v>
      </c>
      <c r="J1089" s="187" t="s">
        <v>941</v>
      </c>
      <c r="K1089" s="187" t="s">
        <v>116</v>
      </c>
      <c r="M1089" s="195"/>
      <c r="N1089" s="195"/>
      <c r="O1089" s="199"/>
      <c r="P1089" s="188"/>
      <c r="Q1089" s="174">
        <v>0</v>
      </c>
    </row>
    <row r="1090" spans="1:17" ht="14.25" x14ac:dyDescent="0.2">
      <c r="A1090" s="183">
        <v>166</v>
      </c>
      <c r="B1090" s="254" t="str">
        <f>IF(AND(A1090&lt;&gt;"",ISNUMBER(A1090)),VLOOKUP(A1090,Studies!A:BR,2,FALSE),"")</f>
        <v>Gammans 1985</v>
      </c>
      <c r="C1090" s="255" t="str">
        <f>IF(AND(A1090&lt;&gt;"",ISNUMBER(A1090)),VLOOKUP(A1090,Studies!A:BR,3,FALSE),"")</f>
        <v>https://www.ncbi.nlm.nih.gov/pubmed/2860931</v>
      </c>
      <c r="D1090" s="255" t="str">
        <f>IF(AND(A1090&lt;&gt;"",ISNUMBER(A1090)),VLOOKUP(A1090,Studies!A:BR,4,FALSE),"")</f>
        <v>20 mg</v>
      </c>
      <c r="E1090" s="255" t="str">
        <f>IF(AND(A1090&lt;&gt;"",ISNUMBER(A1090)),VLOOKUP(A1090,Studies!A:BR,5,FALSE),"")</f>
        <v>Buspirone</v>
      </c>
      <c r="F1090" s="256" t="str">
        <f>IF(AND(A1090&lt;&gt;"",ISNUMBER(A1090)),VLOOKUP(A1090,Studies!A:BR,6,FALSE),"")</f>
        <v>Plasma</v>
      </c>
      <c r="G1090" s="194">
        <v>10</v>
      </c>
      <c r="H1090" s="194" t="s">
        <v>60</v>
      </c>
      <c r="I1090" s="187">
        <v>4.7681670000000002E-2</v>
      </c>
      <c r="J1090" s="187" t="s">
        <v>941</v>
      </c>
      <c r="K1090" s="187" t="s">
        <v>116</v>
      </c>
      <c r="M1090" s="195"/>
      <c r="N1090" s="195"/>
      <c r="O1090" s="199"/>
      <c r="P1090" s="188"/>
      <c r="Q1090" s="174">
        <v>0</v>
      </c>
    </row>
    <row r="1091" spans="1:17" ht="14.25" x14ac:dyDescent="0.2">
      <c r="A1091" s="183">
        <v>166</v>
      </c>
      <c r="B1091" s="254" t="str">
        <f>IF(AND(A1091&lt;&gt;"",ISNUMBER(A1091)),VLOOKUP(A1091,Studies!A:BR,2,FALSE),"")</f>
        <v>Gammans 1985</v>
      </c>
      <c r="C1091" s="255" t="str">
        <f>IF(AND(A1091&lt;&gt;"",ISNUMBER(A1091)),VLOOKUP(A1091,Studies!A:BR,3,FALSE),"")</f>
        <v>https://www.ncbi.nlm.nih.gov/pubmed/2860931</v>
      </c>
      <c r="D1091" s="255" t="str">
        <f>IF(AND(A1091&lt;&gt;"",ISNUMBER(A1091)),VLOOKUP(A1091,Studies!A:BR,4,FALSE),"")</f>
        <v>20 mg</v>
      </c>
      <c r="E1091" s="255" t="str">
        <f>IF(AND(A1091&lt;&gt;"",ISNUMBER(A1091)),VLOOKUP(A1091,Studies!A:BR,5,FALSE),"")</f>
        <v>Buspirone</v>
      </c>
      <c r="F1091" s="256" t="str">
        <f>IF(AND(A1091&lt;&gt;"",ISNUMBER(A1091)),VLOOKUP(A1091,Studies!A:BR,6,FALSE),"")</f>
        <v>Plasma</v>
      </c>
      <c r="G1091" s="194">
        <v>12</v>
      </c>
      <c r="H1091" s="194" t="s">
        <v>60</v>
      </c>
      <c r="I1091" s="187">
        <v>1.7542519999999999E-2</v>
      </c>
      <c r="J1091" s="187" t="s">
        <v>941</v>
      </c>
      <c r="K1091" s="187" t="s">
        <v>116</v>
      </c>
      <c r="M1091" s="195"/>
      <c r="N1091" s="195"/>
      <c r="O1091" s="199"/>
      <c r="P1091" s="188"/>
      <c r="Q1091" s="174">
        <v>0</v>
      </c>
    </row>
    <row r="1092" spans="1:17" ht="14.25" x14ac:dyDescent="0.2">
      <c r="A1092" s="183">
        <v>167</v>
      </c>
      <c r="B1092" s="254" t="str">
        <f>IF(AND(A1092&lt;&gt;"",ISNUMBER(A1092)),VLOOKUP(A1092,Studies!A:BR,2,FALSE),"")</f>
        <v>Gammans 1985</v>
      </c>
      <c r="C1092" s="255" t="str">
        <f>IF(AND(A1092&lt;&gt;"",ISNUMBER(A1092)),VLOOKUP(A1092,Studies!A:BR,3,FALSE),"")</f>
        <v>https://www.ncbi.nlm.nih.gov/pubmed/2860931</v>
      </c>
      <c r="D1092" s="255" t="str">
        <f>IF(AND(A1092&lt;&gt;"",ISNUMBER(A1092)),VLOOKUP(A1092,Studies!A:BR,4,FALSE),"")</f>
        <v>40 mg</v>
      </c>
      <c r="E1092" s="255" t="str">
        <f>IF(AND(A1092&lt;&gt;"",ISNUMBER(A1092)),VLOOKUP(A1092,Studies!A:BR,5,FALSE),"")</f>
        <v>Buspirone</v>
      </c>
      <c r="F1092" s="256" t="str">
        <f>IF(AND(A1092&lt;&gt;"",ISNUMBER(A1092)),VLOOKUP(A1092,Studies!A:BR,6,FALSE),"")</f>
        <v>Plasma</v>
      </c>
      <c r="G1092" s="194">
        <v>0.25</v>
      </c>
      <c r="H1092" s="194" t="s">
        <v>60</v>
      </c>
      <c r="I1092" s="187">
        <v>0.96432839999999997</v>
      </c>
      <c r="J1092" s="187" t="s">
        <v>941</v>
      </c>
      <c r="K1092" s="187" t="s">
        <v>116</v>
      </c>
      <c r="M1092" s="195"/>
      <c r="N1092" s="195"/>
      <c r="O1092" s="199"/>
      <c r="P1092" s="188"/>
      <c r="Q1092" s="174">
        <v>0</v>
      </c>
    </row>
    <row r="1093" spans="1:17" ht="14.25" x14ac:dyDescent="0.2">
      <c r="A1093" s="183">
        <v>167</v>
      </c>
      <c r="B1093" s="254" t="str">
        <f>IF(AND(A1093&lt;&gt;"",ISNUMBER(A1093)),VLOOKUP(A1093,Studies!A:BR,2,FALSE),"")</f>
        <v>Gammans 1985</v>
      </c>
      <c r="C1093" s="255" t="str">
        <f>IF(AND(A1093&lt;&gt;"",ISNUMBER(A1093)),VLOOKUP(A1093,Studies!A:BR,3,FALSE),"")</f>
        <v>https://www.ncbi.nlm.nih.gov/pubmed/2860931</v>
      </c>
      <c r="D1093" s="255" t="str">
        <f>IF(AND(A1093&lt;&gt;"",ISNUMBER(A1093)),VLOOKUP(A1093,Studies!A:BR,4,FALSE),"")</f>
        <v>40 mg</v>
      </c>
      <c r="E1093" s="255" t="str">
        <f>IF(AND(A1093&lt;&gt;"",ISNUMBER(A1093)),VLOOKUP(A1093,Studies!A:BR,5,FALSE),"")</f>
        <v>Buspirone</v>
      </c>
      <c r="F1093" s="256" t="str">
        <f>IF(AND(A1093&lt;&gt;"",ISNUMBER(A1093)),VLOOKUP(A1093,Studies!A:BR,6,FALSE),"")</f>
        <v>Plasma</v>
      </c>
      <c r="G1093" s="194">
        <v>0.5</v>
      </c>
      <c r="H1093" s="194" t="s">
        <v>60</v>
      </c>
      <c r="I1093" s="187">
        <v>2.9685570000000001</v>
      </c>
      <c r="J1093" s="187" t="s">
        <v>941</v>
      </c>
      <c r="K1093" s="187" t="s">
        <v>116</v>
      </c>
      <c r="M1093" s="195"/>
      <c r="N1093" s="195"/>
      <c r="O1093" s="199"/>
      <c r="P1093" s="188"/>
      <c r="Q1093" s="174">
        <v>0</v>
      </c>
    </row>
    <row r="1094" spans="1:17" ht="14.25" x14ac:dyDescent="0.2">
      <c r="A1094" s="183">
        <v>167</v>
      </c>
      <c r="B1094" s="254" t="str">
        <f>IF(AND(A1094&lt;&gt;"",ISNUMBER(A1094)),VLOOKUP(A1094,Studies!A:BR,2,FALSE),"")</f>
        <v>Gammans 1985</v>
      </c>
      <c r="C1094" s="255" t="str">
        <f>IF(AND(A1094&lt;&gt;"",ISNUMBER(A1094)),VLOOKUP(A1094,Studies!A:BR,3,FALSE),"")</f>
        <v>https://www.ncbi.nlm.nih.gov/pubmed/2860931</v>
      </c>
      <c r="D1094" s="255" t="str">
        <f>IF(AND(A1094&lt;&gt;"",ISNUMBER(A1094)),VLOOKUP(A1094,Studies!A:BR,4,FALSE),"")</f>
        <v>40 mg</v>
      </c>
      <c r="E1094" s="255" t="str">
        <f>IF(AND(A1094&lt;&gt;"",ISNUMBER(A1094)),VLOOKUP(A1094,Studies!A:BR,5,FALSE),"")</f>
        <v>Buspirone</v>
      </c>
      <c r="F1094" s="256" t="str">
        <f>IF(AND(A1094&lt;&gt;"",ISNUMBER(A1094)),VLOOKUP(A1094,Studies!A:BR,6,FALSE),"")</f>
        <v>Plasma</v>
      </c>
      <c r="G1094" s="194">
        <v>1</v>
      </c>
      <c r="H1094" s="194" t="s">
        <v>60</v>
      </c>
      <c r="I1094" s="187">
        <v>2.6074639999999998</v>
      </c>
      <c r="J1094" s="187" t="s">
        <v>941</v>
      </c>
      <c r="K1094" s="187" t="s">
        <v>116</v>
      </c>
      <c r="M1094" s="195"/>
      <c r="N1094" s="195"/>
      <c r="O1094" s="199"/>
      <c r="P1094" s="188"/>
      <c r="Q1094" s="174">
        <v>0</v>
      </c>
    </row>
    <row r="1095" spans="1:17" ht="14.25" x14ac:dyDescent="0.2">
      <c r="A1095" s="183">
        <v>167</v>
      </c>
      <c r="B1095" s="254" t="str">
        <f>IF(AND(A1095&lt;&gt;"",ISNUMBER(A1095)),VLOOKUP(A1095,Studies!A:BR,2,FALSE),"")</f>
        <v>Gammans 1985</v>
      </c>
      <c r="C1095" s="255" t="str">
        <f>IF(AND(A1095&lt;&gt;"",ISNUMBER(A1095)),VLOOKUP(A1095,Studies!A:BR,3,FALSE),"")</f>
        <v>https://www.ncbi.nlm.nih.gov/pubmed/2860931</v>
      </c>
      <c r="D1095" s="255" t="str">
        <f>IF(AND(A1095&lt;&gt;"",ISNUMBER(A1095)),VLOOKUP(A1095,Studies!A:BR,4,FALSE),"")</f>
        <v>40 mg</v>
      </c>
      <c r="E1095" s="255" t="str">
        <f>IF(AND(A1095&lt;&gt;"",ISNUMBER(A1095)),VLOOKUP(A1095,Studies!A:BR,5,FALSE),"")</f>
        <v>Buspirone</v>
      </c>
      <c r="F1095" s="256" t="str">
        <f>IF(AND(A1095&lt;&gt;"",ISNUMBER(A1095)),VLOOKUP(A1095,Studies!A:BR,6,FALSE),"")</f>
        <v>Plasma</v>
      </c>
      <c r="G1095" s="194">
        <v>2</v>
      </c>
      <c r="H1095" s="194" t="s">
        <v>60</v>
      </c>
      <c r="I1095" s="187">
        <v>1.5179739999999999</v>
      </c>
      <c r="J1095" s="187" t="s">
        <v>941</v>
      </c>
      <c r="K1095" s="187" t="s">
        <v>116</v>
      </c>
      <c r="M1095" s="195"/>
      <c r="N1095" s="195"/>
      <c r="O1095" s="199"/>
      <c r="P1095" s="188"/>
      <c r="Q1095" s="174">
        <v>0</v>
      </c>
    </row>
    <row r="1096" spans="1:17" ht="14.25" x14ac:dyDescent="0.2">
      <c r="A1096" s="183">
        <v>167</v>
      </c>
      <c r="B1096" s="254" t="str">
        <f>IF(AND(A1096&lt;&gt;"",ISNUMBER(A1096)),VLOOKUP(A1096,Studies!A:BR,2,FALSE),"")</f>
        <v>Gammans 1985</v>
      </c>
      <c r="C1096" s="255" t="str">
        <f>IF(AND(A1096&lt;&gt;"",ISNUMBER(A1096)),VLOOKUP(A1096,Studies!A:BR,3,FALSE),"")</f>
        <v>https://www.ncbi.nlm.nih.gov/pubmed/2860931</v>
      </c>
      <c r="D1096" s="255" t="str">
        <f>IF(AND(A1096&lt;&gt;"",ISNUMBER(A1096)),VLOOKUP(A1096,Studies!A:BR,4,FALSE),"")</f>
        <v>40 mg</v>
      </c>
      <c r="E1096" s="255" t="str">
        <f>IF(AND(A1096&lt;&gt;"",ISNUMBER(A1096)),VLOOKUP(A1096,Studies!A:BR,5,FALSE),"")</f>
        <v>Buspirone</v>
      </c>
      <c r="F1096" s="256" t="str">
        <f>IF(AND(A1096&lt;&gt;"",ISNUMBER(A1096)),VLOOKUP(A1096,Studies!A:BR,6,FALSE),"")</f>
        <v>Plasma</v>
      </c>
      <c r="G1096" s="194">
        <v>4</v>
      </c>
      <c r="H1096" s="194" t="s">
        <v>60</v>
      </c>
      <c r="I1096" s="187">
        <v>0.85150780000000004</v>
      </c>
      <c r="J1096" s="187" t="s">
        <v>941</v>
      </c>
      <c r="K1096" s="187" t="s">
        <v>116</v>
      </c>
      <c r="M1096" s="195"/>
      <c r="N1096" s="195"/>
      <c r="O1096" s="199"/>
      <c r="P1096" s="188"/>
      <c r="Q1096" s="174">
        <v>0</v>
      </c>
    </row>
    <row r="1097" spans="1:17" ht="14.25" x14ac:dyDescent="0.2">
      <c r="A1097" s="183">
        <v>167</v>
      </c>
      <c r="B1097" s="254" t="str">
        <f>IF(AND(A1097&lt;&gt;"",ISNUMBER(A1097)),VLOOKUP(A1097,Studies!A:BR,2,FALSE),"")</f>
        <v>Gammans 1985</v>
      </c>
      <c r="C1097" s="255" t="str">
        <f>IF(AND(A1097&lt;&gt;"",ISNUMBER(A1097)),VLOOKUP(A1097,Studies!A:BR,3,FALSE),"")</f>
        <v>https://www.ncbi.nlm.nih.gov/pubmed/2860931</v>
      </c>
      <c r="D1097" s="255" t="str">
        <f>IF(AND(A1097&lt;&gt;"",ISNUMBER(A1097)),VLOOKUP(A1097,Studies!A:BR,4,FALSE),"")</f>
        <v>40 mg</v>
      </c>
      <c r="E1097" s="255" t="str">
        <f>IF(AND(A1097&lt;&gt;"",ISNUMBER(A1097)),VLOOKUP(A1097,Studies!A:BR,5,FALSE),"")</f>
        <v>Buspirone</v>
      </c>
      <c r="F1097" s="256" t="str">
        <f>IF(AND(A1097&lt;&gt;"",ISNUMBER(A1097)),VLOOKUP(A1097,Studies!A:BR,6,FALSE),"")</f>
        <v>Plasma</v>
      </c>
      <c r="G1097" s="194">
        <v>6</v>
      </c>
      <c r="H1097" s="194" t="s">
        <v>60</v>
      </c>
      <c r="I1097" s="187">
        <v>0.47211579999999997</v>
      </c>
      <c r="J1097" s="187" t="s">
        <v>941</v>
      </c>
      <c r="K1097" s="187" t="s">
        <v>116</v>
      </c>
      <c r="M1097" s="195"/>
      <c r="N1097" s="195"/>
      <c r="O1097" s="199"/>
      <c r="P1097" s="188"/>
      <c r="Q1097" s="174">
        <v>0</v>
      </c>
    </row>
    <row r="1098" spans="1:17" ht="14.25" x14ac:dyDescent="0.2">
      <c r="A1098" s="183">
        <v>167</v>
      </c>
      <c r="B1098" s="254" t="str">
        <f>IF(AND(A1098&lt;&gt;"",ISNUMBER(A1098)),VLOOKUP(A1098,Studies!A:BR,2,FALSE),"")</f>
        <v>Gammans 1985</v>
      </c>
      <c r="C1098" s="255" t="str">
        <f>IF(AND(A1098&lt;&gt;"",ISNUMBER(A1098)),VLOOKUP(A1098,Studies!A:BR,3,FALSE),"")</f>
        <v>https://www.ncbi.nlm.nih.gov/pubmed/2860931</v>
      </c>
      <c r="D1098" s="255" t="str">
        <f>IF(AND(A1098&lt;&gt;"",ISNUMBER(A1098)),VLOOKUP(A1098,Studies!A:BR,4,FALSE),"")</f>
        <v>40 mg</v>
      </c>
      <c r="E1098" s="255" t="str">
        <f>IF(AND(A1098&lt;&gt;"",ISNUMBER(A1098)),VLOOKUP(A1098,Studies!A:BR,5,FALSE),"")</f>
        <v>Buspirone</v>
      </c>
      <c r="F1098" s="256" t="str">
        <f>IF(AND(A1098&lt;&gt;"",ISNUMBER(A1098)),VLOOKUP(A1098,Studies!A:BR,6,FALSE),"")</f>
        <v>Plasma</v>
      </c>
      <c r="G1098" s="194">
        <v>8</v>
      </c>
      <c r="H1098" s="194" t="s">
        <v>60</v>
      </c>
      <c r="I1098" s="187">
        <v>0.23281840000000001</v>
      </c>
      <c r="J1098" s="187" t="s">
        <v>941</v>
      </c>
      <c r="K1098" s="187" t="s">
        <v>116</v>
      </c>
      <c r="M1098" s="195"/>
      <c r="N1098" s="195"/>
      <c r="O1098" s="199"/>
      <c r="P1098" s="188"/>
      <c r="Q1098" s="174">
        <v>0</v>
      </c>
    </row>
    <row r="1099" spans="1:17" ht="14.25" x14ac:dyDescent="0.2">
      <c r="A1099" s="183">
        <v>167</v>
      </c>
      <c r="B1099" s="254" t="str">
        <f>IF(AND(A1099&lt;&gt;"",ISNUMBER(A1099)),VLOOKUP(A1099,Studies!A:BR,2,FALSE),"")</f>
        <v>Gammans 1985</v>
      </c>
      <c r="C1099" s="255" t="str">
        <f>IF(AND(A1099&lt;&gt;"",ISNUMBER(A1099)),VLOOKUP(A1099,Studies!A:BR,3,FALSE),"")</f>
        <v>https://www.ncbi.nlm.nih.gov/pubmed/2860931</v>
      </c>
      <c r="D1099" s="255" t="str">
        <f>IF(AND(A1099&lt;&gt;"",ISNUMBER(A1099)),VLOOKUP(A1099,Studies!A:BR,4,FALSE),"")</f>
        <v>40 mg</v>
      </c>
      <c r="E1099" s="255" t="str">
        <f>IF(AND(A1099&lt;&gt;"",ISNUMBER(A1099)),VLOOKUP(A1099,Studies!A:BR,5,FALSE),"")</f>
        <v>Buspirone</v>
      </c>
      <c r="F1099" s="256" t="str">
        <f>IF(AND(A1099&lt;&gt;"",ISNUMBER(A1099)),VLOOKUP(A1099,Studies!A:BR,6,FALSE),"")</f>
        <v>Plasma</v>
      </c>
      <c r="G1099" s="194">
        <v>10</v>
      </c>
      <c r="H1099" s="194" t="s">
        <v>60</v>
      </c>
      <c r="I1099" s="187">
        <v>0.12908539999999999</v>
      </c>
      <c r="J1099" s="187" t="s">
        <v>941</v>
      </c>
      <c r="K1099" s="187" t="s">
        <v>116</v>
      </c>
      <c r="M1099" s="195"/>
      <c r="N1099" s="195"/>
      <c r="O1099" s="199"/>
      <c r="P1099" s="188"/>
      <c r="Q1099" s="174">
        <v>0</v>
      </c>
    </row>
    <row r="1100" spans="1:17" ht="14.25" x14ac:dyDescent="0.2">
      <c r="A1100" s="183">
        <v>167</v>
      </c>
      <c r="B1100" s="254" t="str">
        <f>IF(AND(A1100&lt;&gt;"",ISNUMBER(A1100)),VLOOKUP(A1100,Studies!A:BR,2,FALSE),"")</f>
        <v>Gammans 1985</v>
      </c>
      <c r="C1100" s="255" t="str">
        <f>IF(AND(A1100&lt;&gt;"",ISNUMBER(A1100)),VLOOKUP(A1100,Studies!A:BR,3,FALSE),"")</f>
        <v>https://www.ncbi.nlm.nih.gov/pubmed/2860931</v>
      </c>
      <c r="D1100" s="255" t="str">
        <f>IF(AND(A1100&lt;&gt;"",ISNUMBER(A1100)),VLOOKUP(A1100,Studies!A:BR,4,FALSE),"")</f>
        <v>40 mg</v>
      </c>
      <c r="E1100" s="255" t="str">
        <f>IF(AND(A1100&lt;&gt;"",ISNUMBER(A1100)),VLOOKUP(A1100,Studies!A:BR,5,FALSE),"")</f>
        <v>Buspirone</v>
      </c>
      <c r="F1100" s="256" t="str">
        <f>IF(AND(A1100&lt;&gt;"",ISNUMBER(A1100)),VLOOKUP(A1100,Studies!A:BR,6,FALSE),"")</f>
        <v>Plasma</v>
      </c>
      <c r="G1100" s="194">
        <v>12</v>
      </c>
      <c r="H1100" s="194" t="s">
        <v>60</v>
      </c>
      <c r="I1100" s="187">
        <v>4.6394280000000003E-2</v>
      </c>
      <c r="J1100" s="187" t="s">
        <v>941</v>
      </c>
      <c r="K1100" s="187" t="s">
        <v>116</v>
      </c>
      <c r="M1100" s="195"/>
      <c r="N1100" s="195"/>
      <c r="O1100" s="199"/>
      <c r="P1100" s="188"/>
      <c r="Q1100" s="174">
        <v>0</v>
      </c>
    </row>
    <row r="1101" spans="1:17" ht="14.25" x14ac:dyDescent="0.2">
      <c r="A1101" s="183">
        <v>168</v>
      </c>
      <c r="B1101" s="254" t="str">
        <f>IF(AND(A1101&lt;&gt;"",ISNUMBER(A1101)),VLOOKUP(A1101,Studies!A:BR,2,FALSE),"")</f>
        <v>Gammans 1986</v>
      </c>
      <c r="C1101" s="255" t="str">
        <f>IF(AND(A1101&lt;&gt;"",ISNUMBER(A1101)),VLOOKUP(A1101,Studies!A:BR,3,FALSE),"")</f>
        <v>https://www.ncbi.nlm.nih.gov/pubmed/16638734</v>
      </c>
      <c r="D1101" s="255" t="str">
        <f>IF(AND(A1101&lt;&gt;"",ISNUMBER(A1101)),VLOOKUP(A1101,Studies!A:BR,4,FALSE),"")</f>
        <v>Intravenous 1mg (n=8)</v>
      </c>
      <c r="E1101" s="255" t="str">
        <f>IF(AND(A1101&lt;&gt;"",ISNUMBER(A1101)),VLOOKUP(A1101,Studies!A:BR,5,FALSE),"")</f>
        <v>Buspirone</v>
      </c>
      <c r="F1101" s="256" t="str">
        <f>IF(AND(A1101&lt;&gt;"",ISNUMBER(A1101)),VLOOKUP(A1101,Studies!A:BR,6,FALSE),"")</f>
        <v>Plasma</v>
      </c>
      <c r="G1101" s="194">
        <v>0.25</v>
      </c>
      <c r="H1101" s="194" t="s">
        <v>60</v>
      </c>
      <c r="I1101" s="187">
        <v>0.81255250000000001</v>
      </c>
      <c r="J1101" s="187" t="s">
        <v>941</v>
      </c>
      <c r="K1101" s="187" t="s">
        <v>116</v>
      </c>
      <c r="M1101" s="195"/>
      <c r="N1101" s="195"/>
      <c r="O1101" s="199"/>
      <c r="P1101" s="188"/>
      <c r="Q1101" s="174">
        <v>0</v>
      </c>
    </row>
    <row r="1102" spans="1:17" ht="14.25" x14ac:dyDescent="0.2">
      <c r="A1102" s="183">
        <v>168</v>
      </c>
      <c r="B1102" s="254" t="str">
        <f>IF(AND(A1102&lt;&gt;"",ISNUMBER(A1102)),VLOOKUP(A1102,Studies!A:BR,2,FALSE),"")</f>
        <v>Gammans 1986</v>
      </c>
      <c r="C1102" s="255" t="str">
        <f>IF(AND(A1102&lt;&gt;"",ISNUMBER(A1102)),VLOOKUP(A1102,Studies!A:BR,3,FALSE),"")</f>
        <v>https://www.ncbi.nlm.nih.gov/pubmed/16638734</v>
      </c>
      <c r="D1102" s="255" t="str">
        <f>IF(AND(A1102&lt;&gt;"",ISNUMBER(A1102)),VLOOKUP(A1102,Studies!A:BR,4,FALSE),"")</f>
        <v>Intravenous 1mg (n=8)</v>
      </c>
      <c r="E1102" s="255" t="str">
        <f>IF(AND(A1102&lt;&gt;"",ISNUMBER(A1102)),VLOOKUP(A1102,Studies!A:BR,5,FALSE),"")</f>
        <v>Buspirone</v>
      </c>
      <c r="F1102" s="256" t="str">
        <f>IF(AND(A1102&lt;&gt;"",ISNUMBER(A1102)),VLOOKUP(A1102,Studies!A:BR,6,FALSE),"")</f>
        <v>Plasma</v>
      </c>
      <c r="G1102" s="194">
        <v>0.5</v>
      </c>
      <c r="H1102" s="194" t="s">
        <v>60</v>
      </c>
      <c r="I1102" s="187">
        <v>1.3362799999999999</v>
      </c>
      <c r="J1102" s="187" t="s">
        <v>941</v>
      </c>
      <c r="K1102" s="187" t="s">
        <v>116</v>
      </c>
      <c r="M1102" s="195"/>
      <c r="N1102" s="195"/>
      <c r="O1102" s="199"/>
      <c r="P1102" s="188"/>
      <c r="Q1102" s="174">
        <v>0</v>
      </c>
    </row>
    <row r="1103" spans="1:17" ht="14.25" x14ac:dyDescent="0.2">
      <c r="A1103" s="183">
        <v>168</v>
      </c>
      <c r="B1103" s="254" t="str">
        <f>IF(AND(A1103&lt;&gt;"",ISNUMBER(A1103)),VLOOKUP(A1103,Studies!A:BR,2,FALSE),"")</f>
        <v>Gammans 1986</v>
      </c>
      <c r="C1103" s="255" t="str">
        <f>IF(AND(A1103&lt;&gt;"",ISNUMBER(A1103)),VLOOKUP(A1103,Studies!A:BR,3,FALSE),"")</f>
        <v>https://www.ncbi.nlm.nih.gov/pubmed/16638734</v>
      </c>
      <c r="D1103" s="255" t="str">
        <f>IF(AND(A1103&lt;&gt;"",ISNUMBER(A1103)),VLOOKUP(A1103,Studies!A:BR,4,FALSE),"")</f>
        <v>Intravenous 1mg (n=8)</v>
      </c>
      <c r="E1103" s="255" t="str">
        <f>IF(AND(A1103&lt;&gt;"",ISNUMBER(A1103)),VLOOKUP(A1103,Studies!A:BR,5,FALSE),"")</f>
        <v>Buspirone</v>
      </c>
      <c r="F1103" s="256" t="str">
        <f>IF(AND(A1103&lt;&gt;"",ISNUMBER(A1103)),VLOOKUP(A1103,Studies!A:BR,6,FALSE),"")</f>
        <v>Plasma</v>
      </c>
      <c r="G1103" s="194">
        <v>1</v>
      </c>
      <c r="H1103" s="194" t="s">
        <v>60</v>
      </c>
      <c r="I1103" s="187">
        <v>1.1639470000000001</v>
      </c>
      <c r="J1103" s="187" t="s">
        <v>941</v>
      </c>
      <c r="K1103" s="187" t="s">
        <v>116</v>
      </c>
      <c r="M1103" s="195"/>
      <c r="N1103" s="195"/>
      <c r="O1103" s="199"/>
      <c r="P1103" s="188"/>
      <c r="Q1103" s="174">
        <v>0</v>
      </c>
    </row>
    <row r="1104" spans="1:17" ht="14.25" x14ac:dyDescent="0.2">
      <c r="A1104" s="183">
        <v>168</v>
      </c>
      <c r="B1104" s="254" t="str">
        <f>IF(AND(A1104&lt;&gt;"",ISNUMBER(A1104)),VLOOKUP(A1104,Studies!A:BR,2,FALSE),"")</f>
        <v>Gammans 1986</v>
      </c>
      <c r="C1104" s="255" t="str">
        <f>IF(AND(A1104&lt;&gt;"",ISNUMBER(A1104)),VLOOKUP(A1104,Studies!A:BR,3,FALSE),"")</f>
        <v>https://www.ncbi.nlm.nih.gov/pubmed/16638734</v>
      </c>
      <c r="D1104" s="255" t="str">
        <f>IF(AND(A1104&lt;&gt;"",ISNUMBER(A1104)),VLOOKUP(A1104,Studies!A:BR,4,FALSE),"")</f>
        <v>Intravenous 1mg (n=8)</v>
      </c>
      <c r="E1104" s="255" t="str">
        <f>IF(AND(A1104&lt;&gt;"",ISNUMBER(A1104)),VLOOKUP(A1104,Studies!A:BR,5,FALSE),"")</f>
        <v>Buspirone</v>
      </c>
      <c r="F1104" s="256" t="str">
        <f>IF(AND(A1104&lt;&gt;"",ISNUMBER(A1104)),VLOOKUP(A1104,Studies!A:BR,6,FALSE),"")</f>
        <v>Plasma</v>
      </c>
      <c r="G1104" s="194">
        <v>2</v>
      </c>
      <c r="H1104" s="194" t="s">
        <v>60</v>
      </c>
      <c r="I1104" s="187">
        <v>0.82064749999999997</v>
      </c>
      <c r="J1104" s="187" t="s">
        <v>941</v>
      </c>
      <c r="K1104" s="187" t="s">
        <v>116</v>
      </c>
      <c r="M1104" s="195"/>
      <c r="N1104" s="195"/>
      <c r="O1104" s="199"/>
      <c r="P1104" s="188"/>
      <c r="Q1104" s="174">
        <v>0</v>
      </c>
    </row>
    <row r="1105" spans="1:17" ht="14.25" x14ac:dyDescent="0.2">
      <c r="A1105" s="183">
        <v>168</v>
      </c>
      <c r="B1105" s="254" t="str">
        <f>IF(AND(A1105&lt;&gt;"",ISNUMBER(A1105)),VLOOKUP(A1105,Studies!A:BR,2,FALSE),"")</f>
        <v>Gammans 1986</v>
      </c>
      <c r="C1105" s="255" t="str">
        <f>IF(AND(A1105&lt;&gt;"",ISNUMBER(A1105)),VLOOKUP(A1105,Studies!A:BR,3,FALSE),"")</f>
        <v>https://www.ncbi.nlm.nih.gov/pubmed/16638734</v>
      </c>
      <c r="D1105" s="255" t="str">
        <f>IF(AND(A1105&lt;&gt;"",ISNUMBER(A1105)),VLOOKUP(A1105,Studies!A:BR,4,FALSE),"")</f>
        <v>Intravenous 1mg (n=8)</v>
      </c>
      <c r="E1105" s="255" t="str">
        <f>IF(AND(A1105&lt;&gt;"",ISNUMBER(A1105)),VLOOKUP(A1105,Studies!A:BR,5,FALSE),"")</f>
        <v>Buspirone</v>
      </c>
      <c r="F1105" s="256" t="str">
        <f>IF(AND(A1105&lt;&gt;"",ISNUMBER(A1105)),VLOOKUP(A1105,Studies!A:BR,6,FALSE),"")</f>
        <v>Plasma</v>
      </c>
      <c r="G1105" s="194">
        <v>4</v>
      </c>
      <c r="H1105" s="194" t="s">
        <v>60</v>
      </c>
      <c r="I1105" s="187">
        <v>0.39810230000000002</v>
      </c>
      <c r="J1105" s="187" t="s">
        <v>941</v>
      </c>
      <c r="K1105" s="187" t="s">
        <v>116</v>
      </c>
      <c r="M1105" s="195"/>
      <c r="N1105" s="195"/>
      <c r="O1105" s="199"/>
      <c r="P1105" s="188"/>
      <c r="Q1105" s="174">
        <v>0</v>
      </c>
    </row>
    <row r="1106" spans="1:17" ht="14.25" x14ac:dyDescent="0.2">
      <c r="A1106" s="183">
        <v>168</v>
      </c>
      <c r="B1106" s="254" t="str">
        <f>IF(AND(A1106&lt;&gt;"",ISNUMBER(A1106)),VLOOKUP(A1106,Studies!A:BR,2,FALSE),"")</f>
        <v>Gammans 1986</v>
      </c>
      <c r="C1106" s="255" t="str">
        <f>IF(AND(A1106&lt;&gt;"",ISNUMBER(A1106)),VLOOKUP(A1106,Studies!A:BR,3,FALSE),"")</f>
        <v>https://www.ncbi.nlm.nih.gov/pubmed/16638734</v>
      </c>
      <c r="D1106" s="255" t="str">
        <f>IF(AND(A1106&lt;&gt;"",ISNUMBER(A1106)),VLOOKUP(A1106,Studies!A:BR,4,FALSE),"")</f>
        <v>Intravenous 1mg (n=8)</v>
      </c>
      <c r="E1106" s="255" t="str">
        <f>IF(AND(A1106&lt;&gt;"",ISNUMBER(A1106)),VLOOKUP(A1106,Studies!A:BR,5,FALSE),"")</f>
        <v>Buspirone</v>
      </c>
      <c r="F1106" s="256" t="str">
        <f>IF(AND(A1106&lt;&gt;"",ISNUMBER(A1106)),VLOOKUP(A1106,Studies!A:BR,6,FALSE),"")</f>
        <v>Plasma</v>
      </c>
      <c r="G1106" s="194">
        <v>6</v>
      </c>
      <c r="H1106" s="194" t="s">
        <v>60</v>
      </c>
      <c r="I1106" s="187">
        <v>0.24066219999999999</v>
      </c>
      <c r="J1106" s="187" t="s">
        <v>941</v>
      </c>
      <c r="K1106" s="187" t="s">
        <v>116</v>
      </c>
      <c r="M1106" s="195"/>
      <c r="N1106" s="195"/>
      <c r="O1106" s="199"/>
      <c r="P1106" s="188"/>
      <c r="Q1106" s="174">
        <v>0</v>
      </c>
    </row>
    <row r="1107" spans="1:17" ht="14.25" x14ac:dyDescent="0.2">
      <c r="A1107" s="183">
        <v>168</v>
      </c>
      <c r="B1107" s="254" t="str">
        <f>IF(AND(A1107&lt;&gt;"",ISNUMBER(A1107)),VLOOKUP(A1107,Studies!A:BR,2,FALSE),"")</f>
        <v>Gammans 1986</v>
      </c>
      <c r="C1107" s="255" t="str">
        <f>IF(AND(A1107&lt;&gt;"",ISNUMBER(A1107)),VLOOKUP(A1107,Studies!A:BR,3,FALSE),"")</f>
        <v>https://www.ncbi.nlm.nih.gov/pubmed/16638734</v>
      </c>
      <c r="D1107" s="255" t="str">
        <f>IF(AND(A1107&lt;&gt;"",ISNUMBER(A1107)),VLOOKUP(A1107,Studies!A:BR,4,FALSE),"")</f>
        <v>Intravenous 1mg (n=8)</v>
      </c>
      <c r="E1107" s="255" t="str">
        <f>IF(AND(A1107&lt;&gt;"",ISNUMBER(A1107)),VLOOKUP(A1107,Studies!A:BR,5,FALSE),"")</f>
        <v>Buspirone</v>
      </c>
      <c r="F1107" s="256" t="str">
        <f>IF(AND(A1107&lt;&gt;"",ISNUMBER(A1107)),VLOOKUP(A1107,Studies!A:BR,6,FALSE),"")</f>
        <v>Plasma</v>
      </c>
      <c r="G1107" s="194">
        <v>8</v>
      </c>
      <c r="H1107" s="194" t="s">
        <v>60</v>
      </c>
      <c r="I1107" s="187">
        <v>0.1396761</v>
      </c>
      <c r="J1107" s="187" t="s">
        <v>941</v>
      </c>
      <c r="K1107" s="187" t="s">
        <v>116</v>
      </c>
      <c r="M1107" s="195"/>
      <c r="N1107" s="195"/>
      <c r="O1107" s="199"/>
      <c r="P1107" s="188"/>
      <c r="Q1107" s="174">
        <v>0</v>
      </c>
    </row>
    <row r="1108" spans="1:17" ht="14.25" x14ac:dyDescent="0.2">
      <c r="A1108" s="183">
        <v>169</v>
      </c>
      <c r="B1108" s="254" t="str">
        <f>IF(AND(A1108&lt;&gt;"",ISNUMBER(A1108)),VLOOKUP(A1108,Studies!A:BR,2,FALSE),"")</f>
        <v>Gammans 1986</v>
      </c>
      <c r="C1108" s="255" t="str">
        <f>IF(AND(A1108&lt;&gt;"",ISNUMBER(A1108)),VLOOKUP(A1108,Studies!A:BR,3,FALSE),"")</f>
        <v>https://www.ncbi.nlm.nih.gov/pubmed/16638734</v>
      </c>
      <c r="D1108" s="255" t="str">
        <f>IF(AND(A1108&lt;&gt;"",ISNUMBER(A1108)),VLOOKUP(A1108,Studies!A:BR,4,FALSE),"")</f>
        <v>Oral 20 mg (n=8)</v>
      </c>
      <c r="E1108" s="255" t="str">
        <f>IF(AND(A1108&lt;&gt;"",ISNUMBER(A1108)),VLOOKUP(A1108,Studies!A:BR,5,FALSE),"")</f>
        <v>Buspirone</v>
      </c>
      <c r="F1108" s="256" t="str">
        <f>IF(AND(A1108&lt;&gt;"",ISNUMBER(A1108)),VLOOKUP(A1108,Studies!A:BR,6,FALSE),"")</f>
        <v>Plasma</v>
      </c>
      <c r="G1108" s="194">
        <v>0.16666666666666666</v>
      </c>
      <c r="H1108" s="194" t="s">
        <v>60</v>
      </c>
      <c r="I1108" s="187">
        <v>6.8374930000000003</v>
      </c>
      <c r="J1108" s="187" t="s">
        <v>941</v>
      </c>
      <c r="K1108" s="187" t="s">
        <v>116</v>
      </c>
      <c r="M1108" s="195"/>
      <c r="N1108" s="195"/>
      <c r="O1108" s="199"/>
      <c r="P1108" s="188"/>
      <c r="Q1108" s="174">
        <v>0</v>
      </c>
    </row>
    <row r="1109" spans="1:17" ht="14.25" x14ac:dyDescent="0.2">
      <c r="A1109" s="183">
        <v>169</v>
      </c>
      <c r="B1109" s="254" t="str">
        <f>IF(AND(A1109&lt;&gt;"",ISNUMBER(A1109)),VLOOKUP(A1109,Studies!A:BR,2,FALSE),"")</f>
        <v>Gammans 1986</v>
      </c>
      <c r="C1109" s="255" t="str">
        <f>IF(AND(A1109&lt;&gt;"",ISNUMBER(A1109)),VLOOKUP(A1109,Studies!A:BR,3,FALSE),"")</f>
        <v>https://www.ncbi.nlm.nih.gov/pubmed/16638734</v>
      </c>
      <c r="D1109" s="255" t="str">
        <f>IF(AND(A1109&lt;&gt;"",ISNUMBER(A1109)),VLOOKUP(A1109,Studies!A:BR,4,FALSE),"")</f>
        <v>Oral 20 mg (n=8)</v>
      </c>
      <c r="E1109" s="255" t="str">
        <f>IF(AND(A1109&lt;&gt;"",ISNUMBER(A1109)),VLOOKUP(A1109,Studies!A:BR,5,FALSE),"")</f>
        <v>Buspirone</v>
      </c>
      <c r="F1109" s="256" t="str">
        <f>IF(AND(A1109&lt;&gt;"",ISNUMBER(A1109)),VLOOKUP(A1109,Studies!A:BR,6,FALSE),"")</f>
        <v>Plasma</v>
      </c>
      <c r="G1109" s="194">
        <v>0.25</v>
      </c>
      <c r="H1109" s="194" t="s">
        <v>60</v>
      </c>
      <c r="I1109" s="187">
        <v>7.8886380000000003</v>
      </c>
      <c r="J1109" s="187" t="s">
        <v>941</v>
      </c>
      <c r="K1109" s="187" t="s">
        <v>116</v>
      </c>
      <c r="M1109" s="195"/>
      <c r="N1109" s="195"/>
      <c r="O1109" s="199"/>
      <c r="P1109" s="188"/>
      <c r="Q1109" s="174">
        <v>0</v>
      </c>
    </row>
    <row r="1110" spans="1:17" ht="14.25" x14ac:dyDescent="0.2">
      <c r="A1110" s="183">
        <v>169</v>
      </c>
      <c r="B1110" s="254" t="str">
        <f>IF(AND(A1110&lt;&gt;"",ISNUMBER(A1110)),VLOOKUP(A1110,Studies!A:BR,2,FALSE),"")</f>
        <v>Gammans 1986</v>
      </c>
      <c r="C1110" s="255" t="str">
        <f>IF(AND(A1110&lt;&gt;"",ISNUMBER(A1110)),VLOOKUP(A1110,Studies!A:BR,3,FALSE),"")</f>
        <v>https://www.ncbi.nlm.nih.gov/pubmed/16638734</v>
      </c>
      <c r="D1110" s="255" t="str">
        <f>IF(AND(A1110&lt;&gt;"",ISNUMBER(A1110)),VLOOKUP(A1110,Studies!A:BR,4,FALSE),"")</f>
        <v>Oral 20 mg (n=8)</v>
      </c>
      <c r="E1110" s="255" t="str">
        <f>IF(AND(A1110&lt;&gt;"",ISNUMBER(A1110)),VLOOKUP(A1110,Studies!A:BR,5,FALSE),"")</f>
        <v>Buspirone</v>
      </c>
      <c r="F1110" s="256" t="str">
        <f>IF(AND(A1110&lt;&gt;"",ISNUMBER(A1110)),VLOOKUP(A1110,Studies!A:BR,6,FALSE),"")</f>
        <v>Plasma</v>
      </c>
      <c r="G1110" s="194">
        <v>0.5</v>
      </c>
      <c r="H1110" s="194" t="s">
        <v>60</v>
      </c>
      <c r="I1110" s="187">
        <v>5.2274339999999997</v>
      </c>
      <c r="J1110" s="187" t="s">
        <v>941</v>
      </c>
      <c r="K1110" s="187" t="s">
        <v>116</v>
      </c>
      <c r="M1110" s="195"/>
      <c r="N1110" s="195"/>
      <c r="O1110" s="199"/>
      <c r="P1110" s="188"/>
      <c r="Q1110" s="174">
        <v>0</v>
      </c>
    </row>
    <row r="1111" spans="1:17" ht="14.25" x14ac:dyDescent="0.2">
      <c r="A1111" s="183">
        <v>169</v>
      </c>
      <c r="B1111" s="254" t="str">
        <f>IF(AND(A1111&lt;&gt;"",ISNUMBER(A1111)),VLOOKUP(A1111,Studies!A:BR,2,FALSE),"")</f>
        <v>Gammans 1986</v>
      </c>
      <c r="C1111" s="255" t="str">
        <f>IF(AND(A1111&lt;&gt;"",ISNUMBER(A1111)),VLOOKUP(A1111,Studies!A:BR,3,FALSE),"")</f>
        <v>https://www.ncbi.nlm.nih.gov/pubmed/16638734</v>
      </c>
      <c r="D1111" s="255" t="str">
        <f>IF(AND(A1111&lt;&gt;"",ISNUMBER(A1111)),VLOOKUP(A1111,Studies!A:BR,4,FALSE),"")</f>
        <v>Oral 20 mg (n=8)</v>
      </c>
      <c r="E1111" s="255" t="str">
        <f>IF(AND(A1111&lt;&gt;"",ISNUMBER(A1111)),VLOOKUP(A1111,Studies!A:BR,5,FALSE),"")</f>
        <v>Buspirone</v>
      </c>
      <c r="F1111" s="256" t="str">
        <f>IF(AND(A1111&lt;&gt;"",ISNUMBER(A1111)),VLOOKUP(A1111,Studies!A:BR,6,FALSE),"")</f>
        <v>Plasma</v>
      </c>
      <c r="G1111" s="194">
        <v>0.75</v>
      </c>
      <c r="H1111" s="194" t="s">
        <v>60</v>
      </c>
      <c r="I1111" s="187">
        <v>3.056298</v>
      </c>
      <c r="J1111" s="187" t="s">
        <v>941</v>
      </c>
      <c r="K1111" s="187" t="s">
        <v>116</v>
      </c>
      <c r="L1111" s="195">
        <v>1.5551459999999997</v>
      </c>
      <c r="M1111" s="195" t="s">
        <v>941</v>
      </c>
      <c r="N1111" s="195" t="s">
        <v>117</v>
      </c>
      <c r="O1111" s="199"/>
      <c r="P1111" s="188"/>
      <c r="Q1111" s="174">
        <v>0</v>
      </c>
    </row>
    <row r="1112" spans="1:17" ht="14.25" x14ac:dyDescent="0.2">
      <c r="A1112" s="183">
        <v>169</v>
      </c>
      <c r="B1112" s="254" t="str">
        <f>IF(AND(A1112&lt;&gt;"",ISNUMBER(A1112)),VLOOKUP(A1112,Studies!A:BR,2,FALSE),"")</f>
        <v>Gammans 1986</v>
      </c>
      <c r="C1112" s="255" t="str">
        <f>IF(AND(A1112&lt;&gt;"",ISNUMBER(A1112)),VLOOKUP(A1112,Studies!A:BR,3,FALSE),"")</f>
        <v>https://www.ncbi.nlm.nih.gov/pubmed/16638734</v>
      </c>
      <c r="D1112" s="255" t="str">
        <f>IF(AND(A1112&lt;&gt;"",ISNUMBER(A1112)),VLOOKUP(A1112,Studies!A:BR,4,FALSE),"")</f>
        <v>Oral 20 mg (n=8)</v>
      </c>
      <c r="E1112" s="255" t="str">
        <f>IF(AND(A1112&lt;&gt;"",ISNUMBER(A1112)),VLOOKUP(A1112,Studies!A:BR,5,FALSE),"")</f>
        <v>Buspirone</v>
      </c>
      <c r="F1112" s="256" t="str">
        <f>IF(AND(A1112&lt;&gt;"",ISNUMBER(A1112)),VLOOKUP(A1112,Studies!A:BR,6,FALSE),"")</f>
        <v>Plasma</v>
      </c>
      <c r="G1112" s="194">
        <v>1</v>
      </c>
      <c r="H1112" s="194" t="s">
        <v>60</v>
      </c>
      <c r="I1112" s="187">
        <v>2.421821</v>
      </c>
      <c r="J1112" s="187" t="s">
        <v>941</v>
      </c>
      <c r="K1112" s="187" t="s">
        <v>116</v>
      </c>
      <c r="L1112" s="195">
        <v>1.2981539999999998</v>
      </c>
      <c r="M1112" s="195" t="s">
        <v>941</v>
      </c>
      <c r="N1112" s="195" t="s">
        <v>117</v>
      </c>
      <c r="O1112" s="199"/>
      <c r="P1112" s="188"/>
      <c r="Q1112" s="174">
        <v>0</v>
      </c>
    </row>
    <row r="1113" spans="1:17" ht="14.25" x14ac:dyDescent="0.2">
      <c r="A1113" s="183">
        <v>169</v>
      </c>
      <c r="B1113" s="254" t="str">
        <f>IF(AND(A1113&lt;&gt;"",ISNUMBER(A1113)),VLOOKUP(A1113,Studies!A:BR,2,FALSE),"")</f>
        <v>Gammans 1986</v>
      </c>
      <c r="C1113" s="255" t="str">
        <f>IF(AND(A1113&lt;&gt;"",ISNUMBER(A1113)),VLOOKUP(A1113,Studies!A:BR,3,FALSE),"")</f>
        <v>https://www.ncbi.nlm.nih.gov/pubmed/16638734</v>
      </c>
      <c r="D1113" s="255" t="str">
        <f>IF(AND(A1113&lt;&gt;"",ISNUMBER(A1113)),VLOOKUP(A1113,Studies!A:BR,4,FALSE),"")</f>
        <v>Oral 20 mg (n=8)</v>
      </c>
      <c r="E1113" s="255" t="str">
        <f>IF(AND(A1113&lt;&gt;"",ISNUMBER(A1113)),VLOOKUP(A1113,Studies!A:BR,5,FALSE),"")</f>
        <v>Buspirone</v>
      </c>
      <c r="F1113" s="256" t="str">
        <f>IF(AND(A1113&lt;&gt;"",ISNUMBER(A1113)),VLOOKUP(A1113,Studies!A:BR,6,FALSE),"")</f>
        <v>Plasma</v>
      </c>
      <c r="G1113" s="194">
        <v>2</v>
      </c>
      <c r="H1113" s="194" t="s">
        <v>60</v>
      </c>
      <c r="I1113" s="187">
        <v>1.662282</v>
      </c>
      <c r="J1113" s="187" t="s">
        <v>941</v>
      </c>
      <c r="K1113" s="187" t="s">
        <v>116</v>
      </c>
      <c r="L1113" s="195">
        <v>1.3369920000000002</v>
      </c>
      <c r="M1113" s="195" t="s">
        <v>941</v>
      </c>
      <c r="N1113" s="195" t="s">
        <v>117</v>
      </c>
      <c r="O1113" s="199"/>
      <c r="P1113" s="188"/>
      <c r="Q1113" s="174">
        <v>0</v>
      </c>
    </row>
    <row r="1114" spans="1:17" ht="14.25" x14ac:dyDescent="0.2">
      <c r="A1114" s="183">
        <v>169</v>
      </c>
      <c r="B1114" s="254" t="str">
        <f>IF(AND(A1114&lt;&gt;"",ISNUMBER(A1114)),VLOOKUP(A1114,Studies!A:BR,2,FALSE),"")</f>
        <v>Gammans 1986</v>
      </c>
      <c r="C1114" s="255" t="str">
        <f>IF(AND(A1114&lt;&gt;"",ISNUMBER(A1114)),VLOOKUP(A1114,Studies!A:BR,3,FALSE),"")</f>
        <v>https://www.ncbi.nlm.nih.gov/pubmed/16638734</v>
      </c>
      <c r="D1114" s="255" t="str">
        <f>IF(AND(A1114&lt;&gt;"",ISNUMBER(A1114)),VLOOKUP(A1114,Studies!A:BR,4,FALSE),"")</f>
        <v>Oral 20 mg (n=8)</v>
      </c>
      <c r="E1114" s="255" t="str">
        <f>IF(AND(A1114&lt;&gt;"",ISNUMBER(A1114)),VLOOKUP(A1114,Studies!A:BR,5,FALSE),"")</f>
        <v>Buspirone</v>
      </c>
      <c r="F1114" s="256" t="str">
        <f>IF(AND(A1114&lt;&gt;"",ISNUMBER(A1114)),VLOOKUP(A1114,Studies!A:BR,6,FALSE),"")</f>
        <v>Plasma</v>
      </c>
      <c r="G1114" s="194">
        <v>3</v>
      </c>
      <c r="H1114" s="194" t="s">
        <v>60</v>
      </c>
      <c r="I1114" s="187">
        <v>0.62115430000000005</v>
      </c>
      <c r="J1114" s="187" t="s">
        <v>941</v>
      </c>
      <c r="K1114" s="187" t="s">
        <v>116</v>
      </c>
      <c r="L1114" s="195">
        <v>0.40370769999999989</v>
      </c>
      <c r="M1114" s="195" t="s">
        <v>941</v>
      </c>
      <c r="N1114" s="195" t="s">
        <v>117</v>
      </c>
      <c r="O1114" s="199"/>
      <c r="P1114" s="188"/>
      <c r="Q1114" s="174">
        <v>0</v>
      </c>
    </row>
    <row r="1115" spans="1:17" ht="14.25" x14ac:dyDescent="0.2">
      <c r="A1115" s="183">
        <v>169</v>
      </c>
      <c r="B1115" s="254" t="str">
        <f>IF(AND(A1115&lt;&gt;"",ISNUMBER(A1115)),VLOOKUP(A1115,Studies!A:BR,2,FALSE),"")</f>
        <v>Gammans 1986</v>
      </c>
      <c r="C1115" s="255" t="str">
        <f>IF(AND(A1115&lt;&gt;"",ISNUMBER(A1115)),VLOOKUP(A1115,Studies!A:BR,3,FALSE),"")</f>
        <v>https://www.ncbi.nlm.nih.gov/pubmed/16638734</v>
      </c>
      <c r="D1115" s="255" t="str">
        <f>IF(AND(A1115&lt;&gt;"",ISNUMBER(A1115)),VLOOKUP(A1115,Studies!A:BR,4,FALSE),"")</f>
        <v>Oral 20 mg (n=8)</v>
      </c>
      <c r="E1115" s="255" t="str">
        <f>IF(AND(A1115&lt;&gt;"",ISNUMBER(A1115)),VLOOKUP(A1115,Studies!A:BR,5,FALSE),"")</f>
        <v>Buspirone</v>
      </c>
      <c r="F1115" s="256" t="str">
        <f>IF(AND(A1115&lt;&gt;"",ISNUMBER(A1115)),VLOOKUP(A1115,Studies!A:BR,6,FALSE),"")</f>
        <v>Plasma</v>
      </c>
      <c r="G1115" s="194">
        <v>5</v>
      </c>
      <c r="H1115" s="194" t="s">
        <v>60</v>
      </c>
      <c r="I1115" s="187">
        <v>0.22782269999999999</v>
      </c>
      <c r="J1115" s="187" t="s">
        <v>941</v>
      </c>
      <c r="K1115" s="187" t="s">
        <v>116</v>
      </c>
      <c r="L1115" s="195">
        <v>0.13487900000000003</v>
      </c>
      <c r="M1115" s="195" t="s">
        <v>941</v>
      </c>
      <c r="N1115" s="195" t="s">
        <v>117</v>
      </c>
      <c r="O1115" s="199"/>
      <c r="P1115" s="188"/>
      <c r="Q1115" s="174">
        <v>0</v>
      </c>
    </row>
    <row r="1116" spans="1:17" ht="14.25" x14ac:dyDescent="0.2">
      <c r="A1116" s="183">
        <v>169</v>
      </c>
      <c r="B1116" s="254" t="str">
        <f>IF(AND(A1116&lt;&gt;"",ISNUMBER(A1116)),VLOOKUP(A1116,Studies!A:BR,2,FALSE),"")</f>
        <v>Gammans 1986</v>
      </c>
      <c r="C1116" s="255" t="str">
        <f>IF(AND(A1116&lt;&gt;"",ISNUMBER(A1116)),VLOOKUP(A1116,Studies!A:BR,3,FALSE),"")</f>
        <v>https://www.ncbi.nlm.nih.gov/pubmed/16638734</v>
      </c>
      <c r="D1116" s="255" t="str">
        <f>IF(AND(A1116&lt;&gt;"",ISNUMBER(A1116)),VLOOKUP(A1116,Studies!A:BR,4,FALSE),"")</f>
        <v>Oral 20 mg (n=8)</v>
      </c>
      <c r="E1116" s="255" t="str">
        <f>IF(AND(A1116&lt;&gt;"",ISNUMBER(A1116)),VLOOKUP(A1116,Studies!A:BR,5,FALSE),"")</f>
        <v>Buspirone</v>
      </c>
      <c r="F1116" s="256" t="str">
        <f>IF(AND(A1116&lt;&gt;"",ISNUMBER(A1116)),VLOOKUP(A1116,Studies!A:BR,6,FALSE),"")</f>
        <v>Plasma</v>
      </c>
      <c r="G1116" s="194">
        <v>7</v>
      </c>
      <c r="H1116" s="194" t="s">
        <v>60</v>
      </c>
      <c r="I1116" s="187">
        <v>0.12834899999999999</v>
      </c>
      <c r="J1116" s="187" t="s">
        <v>941</v>
      </c>
      <c r="K1116" s="187" t="s">
        <v>116</v>
      </c>
      <c r="L1116" s="195">
        <v>8.3418100000000023E-2</v>
      </c>
      <c r="M1116" s="195" t="s">
        <v>941</v>
      </c>
      <c r="N1116" s="195" t="s">
        <v>117</v>
      </c>
      <c r="O1116" s="199"/>
      <c r="P1116" s="188"/>
      <c r="Q1116" s="174">
        <v>0</v>
      </c>
    </row>
    <row r="1117" spans="1:17" ht="14.25" x14ac:dyDescent="0.2">
      <c r="A1117" s="183">
        <v>169</v>
      </c>
      <c r="B1117" s="254" t="str">
        <f>IF(AND(A1117&lt;&gt;"",ISNUMBER(A1117)),VLOOKUP(A1117,Studies!A:BR,2,FALSE),"")</f>
        <v>Gammans 1986</v>
      </c>
      <c r="C1117" s="255" t="str">
        <f>IF(AND(A1117&lt;&gt;"",ISNUMBER(A1117)),VLOOKUP(A1117,Studies!A:BR,3,FALSE),"")</f>
        <v>https://www.ncbi.nlm.nih.gov/pubmed/16638734</v>
      </c>
      <c r="D1117" s="255" t="str">
        <f>IF(AND(A1117&lt;&gt;"",ISNUMBER(A1117)),VLOOKUP(A1117,Studies!A:BR,4,FALSE),"")</f>
        <v>Oral 20 mg (n=8)</v>
      </c>
      <c r="E1117" s="255" t="str">
        <f>IF(AND(A1117&lt;&gt;"",ISNUMBER(A1117)),VLOOKUP(A1117,Studies!A:BR,5,FALSE),"")</f>
        <v>Buspirone</v>
      </c>
      <c r="F1117" s="256" t="str">
        <f>IF(AND(A1117&lt;&gt;"",ISNUMBER(A1117)),VLOOKUP(A1117,Studies!A:BR,6,FALSE),"")</f>
        <v>Plasma</v>
      </c>
      <c r="G1117" s="194">
        <v>8</v>
      </c>
      <c r="H1117" s="194" t="s">
        <v>60</v>
      </c>
      <c r="I1117" s="187">
        <v>6.9824010000000006E-2</v>
      </c>
      <c r="J1117" s="187" t="s">
        <v>941</v>
      </c>
      <c r="K1117" s="187" t="s">
        <v>116</v>
      </c>
      <c r="L1117" s="195">
        <v>8.0824789999999994E-2</v>
      </c>
      <c r="M1117" s="195" t="s">
        <v>941</v>
      </c>
      <c r="N1117" s="195" t="s">
        <v>117</v>
      </c>
      <c r="O1117" s="199"/>
      <c r="P1117" s="188"/>
      <c r="Q1117" s="174">
        <v>0</v>
      </c>
    </row>
    <row r="1118" spans="1:17" ht="14.25" x14ac:dyDescent="0.2">
      <c r="A1118" s="183">
        <v>170</v>
      </c>
      <c r="B1118" s="254" t="str">
        <f>IF(AND(A1118&lt;&gt;"",ISNUMBER(A1118)),VLOOKUP(A1118,Studies!A:BR,2,FALSE),"")</f>
        <v>Gammans 1986</v>
      </c>
      <c r="C1118" s="255" t="str">
        <f>IF(AND(A1118&lt;&gt;"",ISNUMBER(A1118)),VLOOKUP(A1118,Studies!A:BR,3,FALSE),"")</f>
        <v>https://www.ncbi.nlm.nih.gov/pubmed/16638734</v>
      </c>
      <c r="D1118" s="255" t="str">
        <f>IF(AND(A1118&lt;&gt;"",ISNUMBER(A1118)),VLOOKUP(A1118,Studies!A:BR,4,FALSE),"")</f>
        <v>Fig 3</v>
      </c>
      <c r="E1118" s="255" t="str">
        <f>IF(AND(A1118&lt;&gt;"",ISNUMBER(A1118)),VLOOKUP(A1118,Studies!A:BR,5,FALSE),"")</f>
        <v>Buspirone</v>
      </c>
      <c r="F1118" s="256" t="str">
        <f>IF(AND(A1118&lt;&gt;"",ISNUMBER(A1118)),VLOOKUP(A1118,Studies!A:BR,6,FALSE),"")</f>
        <v>Plasma</v>
      </c>
      <c r="G1118" s="194">
        <v>0.25</v>
      </c>
      <c r="H1118" s="194" t="s">
        <v>60</v>
      </c>
      <c r="I1118" s="187">
        <v>0.6501943</v>
      </c>
      <c r="J1118" s="187" t="s">
        <v>941</v>
      </c>
      <c r="K1118" s="187" t="s">
        <v>116</v>
      </c>
      <c r="M1118" s="195"/>
      <c r="N1118" s="195"/>
      <c r="O1118" s="199"/>
      <c r="P1118" s="188"/>
      <c r="Q1118" s="174">
        <v>0</v>
      </c>
    </row>
    <row r="1119" spans="1:17" ht="14.25" x14ac:dyDescent="0.2">
      <c r="A1119" s="183">
        <v>170</v>
      </c>
      <c r="B1119" s="254" t="str">
        <f>IF(AND(A1119&lt;&gt;"",ISNUMBER(A1119)),VLOOKUP(A1119,Studies!A:BR,2,FALSE),"")</f>
        <v>Gammans 1986</v>
      </c>
      <c r="C1119" s="255" t="str">
        <f>IF(AND(A1119&lt;&gt;"",ISNUMBER(A1119)),VLOOKUP(A1119,Studies!A:BR,3,FALSE),"")</f>
        <v>https://www.ncbi.nlm.nih.gov/pubmed/16638734</v>
      </c>
      <c r="D1119" s="255" t="str">
        <f>IF(AND(A1119&lt;&gt;"",ISNUMBER(A1119)),VLOOKUP(A1119,Studies!A:BR,4,FALSE),"")</f>
        <v>Fig 3</v>
      </c>
      <c r="E1119" s="255" t="str">
        <f>IF(AND(A1119&lt;&gt;"",ISNUMBER(A1119)),VLOOKUP(A1119,Studies!A:BR,5,FALSE),"")</f>
        <v>Buspirone</v>
      </c>
      <c r="F1119" s="256" t="str">
        <f>IF(AND(A1119&lt;&gt;"",ISNUMBER(A1119)),VLOOKUP(A1119,Studies!A:BR,6,FALSE),"")</f>
        <v>Plasma</v>
      </c>
      <c r="G1119" s="194">
        <v>0.5</v>
      </c>
      <c r="H1119" s="194" t="s">
        <v>60</v>
      </c>
      <c r="I1119" s="187">
        <v>1.816754</v>
      </c>
      <c r="J1119" s="187" t="s">
        <v>941</v>
      </c>
      <c r="K1119" s="187" t="s">
        <v>116</v>
      </c>
      <c r="M1119" s="195"/>
      <c r="N1119" s="195"/>
      <c r="O1119" s="199"/>
      <c r="P1119" s="188"/>
      <c r="Q1119" s="174">
        <v>0</v>
      </c>
    </row>
    <row r="1120" spans="1:17" ht="14.25" x14ac:dyDescent="0.2">
      <c r="A1120" s="183">
        <v>170</v>
      </c>
      <c r="B1120" s="254" t="str">
        <f>IF(AND(A1120&lt;&gt;"",ISNUMBER(A1120)),VLOOKUP(A1120,Studies!A:BR,2,FALSE),"")</f>
        <v>Gammans 1986</v>
      </c>
      <c r="C1120" s="255" t="str">
        <f>IF(AND(A1120&lt;&gt;"",ISNUMBER(A1120)),VLOOKUP(A1120,Studies!A:BR,3,FALSE),"")</f>
        <v>https://www.ncbi.nlm.nih.gov/pubmed/16638734</v>
      </c>
      <c r="D1120" s="255" t="str">
        <f>IF(AND(A1120&lt;&gt;"",ISNUMBER(A1120)),VLOOKUP(A1120,Studies!A:BR,4,FALSE),"")</f>
        <v>Fig 3</v>
      </c>
      <c r="E1120" s="255" t="str">
        <f>IF(AND(A1120&lt;&gt;"",ISNUMBER(A1120)),VLOOKUP(A1120,Studies!A:BR,5,FALSE),"")</f>
        <v>Buspirone</v>
      </c>
      <c r="F1120" s="256" t="str">
        <f>IF(AND(A1120&lt;&gt;"",ISNUMBER(A1120)),VLOOKUP(A1120,Studies!A:BR,6,FALSE),"")</f>
        <v>Plasma</v>
      </c>
      <c r="G1120" s="194">
        <v>0.75</v>
      </c>
      <c r="H1120" s="194" t="s">
        <v>60</v>
      </c>
      <c r="I1120" s="187">
        <v>2.1989679999999998</v>
      </c>
      <c r="J1120" s="187" t="s">
        <v>941</v>
      </c>
      <c r="K1120" s="187" t="s">
        <v>116</v>
      </c>
      <c r="M1120" s="195"/>
      <c r="N1120" s="195"/>
      <c r="O1120" s="199"/>
      <c r="P1120" s="188"/>
      <c r="Q1120" s="174">
        <v>0</v>
      </c>
    </row>
    <row r="1121" spans="1:17" ht="14.25" x14ac:dyDescent="0.2">
      <c r="A1121" s="183">
        <v>170</v>
      </c>
      <c r="B1121" s="254" t="str">
        <f>IF(AND(A1121&lt;&gt;"",ISNUMBER(A1121)),VLOOKUP(A1121,Studies!A:BR,2,FALSE),"")</f>
        <v>Gammans 1986</v>
      </c>
      <c r="C1121" s="255" t="str">
        <f>IF(AND(A1121&lt;&gt;"",ISNUMBER(A1121)),VLOOKUP(A1121,Studies!A:BR,3,FALSE),"")</f>
        <v>https://www.ncbi.nlm.nih.gov/pubmed/16638734</v>
      </c>
      <c r="D1121" s="255" t="str">
        <f>IF(AND(A1121&lt;&gt;"",ISNUMBER(A1121)),VLOOKUP(A1121,Studies!A:BR,4,FALSE),"")</f>
        <v>Fig 3</v>
      </c>
      <c r="E1121" s="255" t="str">
        <f>IF(AND(A1121&lt;&gt;"",ISNUMBER(A1121)),VLOOKUP(A1121,Studies!A:BR,5,FALSE),"")</f>
        <v>Buspirone</v>
      </c>
      <c r="F1121" s="256" t="str">
        <f>IF(AND(A1121&lt;&gt;"",ISNUMBER(A1121)),VLOOKUP(A1121,Studies!A:BR,6,FALSE),"")</f>
        <v>Plasma</v>
      </c>
      <c r="G1121" s="194">
        <v>1</v>
      </c>
      <c r="H1121" s="194" t="s">
        <v>60</v>
      </c>
      <c r="I1121" s="187">
        <v>1.7173210000000001</v>
      </c>
      <c r="J1121" s="187" t="s">
        <v>941</v>
      </c>
      <c r="K1121" s="187" t="s">
        <v>116</v>
      </c>
      <c r="M1121" s="195"/>
      <c r="N1121" s="195"/>
      <c r="O1121" s="199"/>
      <c r="P1121" s="188"/>
      <c r="Q1121" s="174">
        <v>0</v>
      </c>
    </row>
    <row r="1122" spans="1:17" ht="14.25" x14ac:dyDescent="0.2">
      <c r="A1122" s="183">
        <v>170</v>
      </c>
      <c r="B1122" s="254" t="str">
        <f>IF(AND(A1122&lt;&gt;"",ISNUMBER(A1122)),VLOOKUP(A1122,Studies!A:BR,2,FALSE),"")</f>
        <v>Gammans 1986</v>
      </c>
      <c r="C1122" s="255" t="str">
        <f>IF(AND(A1122&lt;&gt;"",ISNUMBER(A1122)),VLOOKUP(A1122,Studies!A:BR,3,FALSE),"")</f>
        <v>https://www.ncbi.nlm.nih.gov/pubmed/16638734</v>
      </c>
      <c r="D1122" s="255" t="str">
        <f>IF(AND(A1122&lt;&gt;"",ISNUMBER(A1122)),VLOOKUP(A1122,Studies!A:BR,4,FALSE),"")</f>
        <v>Fig 3</v>
      </c>
      <c r="E1122" s="255" t="str">
        <f>IF(AND(A1122&lt;&gt;"",ISNUMBER(A1122)),VLOOKUP(A1122,Studies!A:BR,5,FALSE),"")</f>
        <v>Buspirone</v>
      </c>
      <c r="F1122" s="256" t="str">
        <f>IF(AND(A1122&lt;&gt;"",ISNUMBER(A1122)),VLOOKUP(A1122,Studies!A:BR,6,FALSE),"")</f>
        <v>Plasma</v>
      </c>
      <c r="G1122" s="194">
        <v>2</v>
      </c>
      <c r="H1122" s="194" t="s">
        <v>60</v>
      </c>
      <c r="I1122" s="187">
        <v>1.1518219999999999</v>
      </c>
      <c r="J1122" s="187" t="s">
        <v>941</v>
      </c>
      <c r="K1122" s="187" t="s">
        <v>116</v>
      </c>
      <c r="M1122" s="195"/>
      <c r="N1122" s="195"/>
      <c r="O1122" s="199"/>
      <c r="P1122" s="188"/>
      <c r="Q1122" s="174">
        <v>0</v>
      </c>
    </row>
    <row r="1123" spans="1:17" ht="14.25" x14ac:dyDescent="0.2">
      <c r="A1123" s="183">
        <v>170</v>
      </c>
      <c r="B1123" s="254" t="str">
        <f>IF(AND(A1123&lt;&gt;"",ISNUMBER(A1123)),VLOOKUP(A1123,Studies!A:BR,2,FALSE),"")</f>
        <v>Gammans 1986</v>
      </c>
      <c r="C1123" s="255" t="str">
        <f>IF(AND(A1123&lt;&gt;"",ISNUMBER(A1123)),VLOOKUP(A1123,Studies!A:BR,3,FALSE),"")</f>
        <v>https://www.ncbi.nlm.nih.gov/pubmed/16638734</v>
      </c>
      <c r="D1123" s="255" t="str">
        <f>IF(AND(A1123&lt;&gt;"",ISNUMBER(A1123)),VLOOKUP(A1123,Studies!A:BR,4,FALSE),"")</f>
        <v>Fig 3</v>
      </c>
      <c r="E1123" s="255" t="str">
        <f>IF(AND(A1123&lt;&gt;"",ISNUMBER(A1123)),VLOOKUP(A1123,Studies!A:BR,5,FALSE),"")</f>
        <v>Buspirone</v>
      </c>
      <c r="F1123" s="256" t="str">
        <f>IF(AND(A1123&lt;&gt;"",ISNUMBER(A1123)),VLOOKUP(A1123,Studies!A:BR,6,FALSE),"")</f>
        <v>Plasma</v>
      </c>
      <c r="G1123" s="194">
        <v>3</v>
      </c>
      <c r="H1123" s="194" t="s">
        <v>60</v>
      </c>
      <c r="I1123" s="187">
        <v>0.8501436</v>
      </c>
      <c r="J1123" s="187" t="s">
        <v>941</v>
      </c>
      <c r="K1123" s="187" t="s">
        <v>116</v>
      </c>
      <c r="M1123" s="195"/>
      <c r="N1123" s="195"/>
      <c r="O1123" s="199"/>
      <c r="P1123" s="188"/>
      <c r="Q1123" s="174">
        <v>0</v>
      </c>
    </row>
    <row r="1124" spans="1:17" ht="14.25" x14ac:dyDescent="0.2">
      <c r="A1124" s="183">
        <v>170</v>
      </c>
      <c r="B1124" s="254" t="str">
        <f>IF(AND(A1124&lt;&gt;"",ISNUMBER(A1124)),VLOOKUP(A1124,Studies!A:BR,2,FALSE),"")</f>
        <v>Gammans 1986</v>
      </c>
      <c r="C1124" s="255" t="str">
        <f>IF(AND(A1124&lt;&gt;"",ISNUMBER(A1124)),VLOOKUP(A1124,Studies!A:BR,3,FALSE),"")</f>
        <v>https://www.ncbi.nlm.nih.gov/pubmed/16638734</v>
      </c>
      <c r="D1124" s="255" t="str">
        <f>IF(AND(A1124&lt;&gt;"",ISNUMBER(A1124)),VLOOKUP(A1124,Studies!A:BR,4,FALSE),"")</f>
        <v>Fig 3</v>
      </c>
      <c r="E1124" s="255" t="str">
        <f>IF(AND(A1124&lt;&gt;"",ISNUMBER(A1124)),VLOOKUP(A1124,Studies!A:BR,5,FALSE),"")</f>
        <v>Buspirone</v>
      </c>
      <c r="F1124" s="256" t="str">
        <f>IF(AND(A1124&lt;&gt;"",ISNUMBER(A1124)),VLOOKUP(A1124,Studies!A:BR,6,FALSE),"")</f>
        <v>Plasma</v>
      </c>
      <c r="G1124" s="194">
        <v>4</v>
      </c>
      <c r="H1124" s="194" t="s">
        <v>60</v>
      </c>
      <c r="I1124" s="187">
        <v>0.58401910000000001</v>
      </c>
      <c r="J1124" s="187" t="s">
        <v>941</v>
      </c>
      <c r="K1124" s="187" t="s">
        <v>116</v>
      </c>
      <c r="M1124" s="195"/>
      <c r="N1124" s="195"/>
      <c r="O1124" s="199"/>
      <c r="P1124" s="188"/>
      <c r="Q1124" s="174">
        <v>0</v>
      </c>
    </row>
    <row r="1125" spans="1:17" ht="14.25" x14ac:dyDescent="0.2">
      <c r="A1125" s="183">
        <v>170</v>
      </c>
      <c r="B1125" s="254" t="str">
        <f>IF(AND(A1125&lt;&gt;"",ISNUMBER(A1125)),VLOOKUP(A1125,Studies!A:BR,2,FALSE),"")</f>
        <v>Gammans 1986</v>
      </c>
      <c r="C1125" s="255" t="str">
        <f>IF(AND(A1125&lt;&gt;"",ISNUMBER(A1125)),VLOOKUP(A1125,Studies!A:BR,3,FALSE),"")</f>
        <v>https://www.ncbi.nlm.nih.gov/pubmed/16638734</v>
      </c>
      <c r="D1125" s="255" t="str">
        <f>IF(AND(A1125&lt;&gt;"",ISNUMBER(A1125)),VLOOKUP(A1125,Studies!A:BR,4,FALSE),"")</f>
        <v>Fig 3</v>
      </c>
      <c r="E1125" s="255" t="str">
        <f>IF(AND(A1125&lt;&gt;"",ISNUMBER(A1125)),VLOOKUP(A1125,Studies!A:BR,5,FALSE),"")</f>
        <v>Buspirone</v>
      </c>
      <c r="F1125" s="256" t="str">
        <f>IF(AND(A1125&lt;&gt;"",ISNUMBER(A1125)),VLOOKUP(A1125,Studies!A:BR,6,FALSE),"")</f>
        <v>Plasma</v>
      </c>
      <c r="G1125" s="194">
        <v>6</v>
      </c>
      <c r="H1125" s="194" t="s">
        <v>60</v>
      </c>
      <c r="I1125" s="187">
        <v>0.37905660000000002</v>
      </c>
      <c r="J1125" s="187" t="s">
        <v>941</v>
      </c>
      <c r="K1125" s="187" t="s">
        <v>116</v>
      </c>
      <c r="M1125" s="195"/>
      <c r="N1125" s="195"/>
      <c r="O1125" s="199"/>
      <c r="P1125" s="188"/>
      <c r="Q1125" s="174">
        <v>0</v>
      </c>
    </row>
    <row r="1126" spans="1:17" ht="14.25" x14ac:dyDescent="0.2">
      <c r="A1126" s="183">
        <v>170</v>
      </c>
      <c r="B1126" s="254" t="str">
        <f>IF(AND(A1126&lt;&gt;"",ISNUMBER(A1126)),VLOOKUP(A1126,Studies!A:BR,2,FALSE),"")</f>
        <v>Gammans 1986</v>
      </c>
      <c r="C1126" s="255" t="str">
        <f>IF(AND(A1126&lt;&gt;"",ISNUMBER(A1126)),VLOOKUP(A1126,Studies!A:BR,3,FALSE),"")</f>
        <v>https://www.ncbi.nlm.nih.gov/pubmed/16638734</v>
      </c>
      <c r="D1126" s="255" t="str">
        <f>IF(AND(A1126&lt;&gt;"",ISNUMBER(A1126)),VLOOKUP(A1126,Studies!A:BR,4,FALSE),"")</f>
        <v>Fig 3</v>
      </c>
      <c r="E1126" s="255" t="str">
        <f>IF(AND(A1126&lt;&gt;"",ISNUMBER(A1126)),VLOOKUP(A1126,Studies!A:BR,5,FALSE),"")</f>
        <v>Buspirone</v>
      </c>
      <c r="F1126" s="256" t="str">
        <f>IF(AND(A1126&lt;&gt;"",ISNUMBER(A1126)),VLOOKUP(A1126,Studies!A:BR,6,FALSE),"")</f>
        <v>Plasma</v>
      </c>
      <c r="G1126" s="194">
        <v>8</v>
      </c>
      <c r="H1126" s="194" t="s">
        <v>60</v>
      </c>
      <c r="I1126" s="187">
        <v>0.25808490000000001</v>
      </c>
      <c r="J1126" s="187" t="s">
        <v>941</v>
      </c>
      <c r="K1126" s="187" t="s">
        <v>116</v>
      </c>
      <c r="M1126" s="195"/>
      <c r="N1126" s="195"/>
      <c r="O1126" s="199"/>
      <c r="P1126" s="188"/>
      <c r="Q1126" s="174">
        <v>0</v>
      </c>
    </row>
    <row r="1127" spans="1:17" ht="14.25" x14ac:dyDescent="0.2">
      <c r="A1127" s="183">
        <v>170</v>
      </c>
      <c r="B1127" s="254" t="str">
        <f>IF(AND(A1127&lt;&gt;"",ISNUMBER(A1127)),VLOOKUP(A1127,Studies!A:BR,2,FALSE),"")</f>
        <v>Gammans 1986</v>
      </c>
      <c r="C1127" s="255" t="str">
        <f>IF(AND(A1127&lt;&gt;"",ISNUMBER(A1127)),VLOOKUP(A1127,Studies!A:BR,3,FALSE),"")</f>
        <v>https://www.ncbi.nlm.nih.gov/pubmed/16638734</v>
      </c>
      <c r="D1127" s="255" t="str">
        <f>IF(AND(A1127&lt;&gt;"",ISNUMBER(A1127)),VLOOKUP(A1127,Studies!A:BR,4,FALSE),"")</f>
        <v>Fig 3</v>
      </c>
      <c r="E1127" s="255" t="str">
        <f>IF(AND(A1127&lt;&gt;"",ISNUMBER(A1127)),VLOOKUP(A1127,Studies!A:BR,5,FALSE),"")</f>
        <v>Buspirone</v>
      </c>
      <c r="F1127" s="256" t="str">
        <f>IF(AND(A1127&lt;&gt;"",ISNUMBER(A1127)),VLOOKUP(A1127,Studies!A:BR,6,FALSE),"")</f>
        <v>Plasma</v>
      </c>
      <c r="G1127" s="194">
        <v>10</v>
      </c>
      <c r="H1127" s="194" t="s">
        <v>60</v>
      </c>
      <c r="I1127" s="187">
        <v>0.18422079999999999</v>
      </c>
      <c r="J1127" s="187" t="s">
        <v>941</v>
      </c>
      <c r="K1127" s="187" t="s">
        <v>116</v>
      </c>
      <c r="M1127" s="195"/>
      <c r="N1127" s="195"/>
      <c r="O1127" s="199"/>
      <c r="P1127" s="188"/>
      <c r="Q1127" s="174">
        <v>0</v>
      </c>
    </row>
    <row r="1128" spans="1:17" ht="14.25" x14ac:dyDescent="0.2">
      <c r="A1128" s="183">
        <v>171</v>
      </c>
      <c r="B1128" s="254" t="str">
        <f>IF(AND(A1128&lt;&gt;"",ISNUMBER(A1128)),VLOOKUP(A1128,Studies!A:BR,2,FALSE),"")</f>
        <v>Gammans 1986</v>
      </c>
      <c r="C1128" s="255" t="str">
        <f>IF(AND(A1128&lt;&gt;"",ISNUMBER(A1128)),VLOOKUP(A1128,Studies!A:BR,3,FALSE),"")</f>
        <v>https://www.ncbi.nlm.nih.gov/pubmed/16638734</v>
      </c>
      <c r="D1128" s="255" t="str">
        <f>IF(AND(A1128&lt;&gt;"",ISNUMBER(A1128)),VLOOKUP(A1128,Studies!A:BR,4,FALSE),"")</f>
        <v>Fig 4</v>
      </c>
      <c r="E1128" s="255" t="str">
        <f>IF(AND(A1128&lt;&gt;"",ISNUMBER(A1128)),VLOOKUP(A1128,Studies!A:BR,5,FALSE),"")</f>
        <v>Buspirone</v>
      </c>
      <c r="F1128" s="256" t="str">
        <f>IF(AND(A1128&lt;&gt;"",ISNUMBER(A1128)),VLOOKUP(A1128,Studies!A:BR,6,FALSE),"")</f>
        <v>Plasma</v>
      </c>
      <c r="G1128" s="194">
        <v>0.25</v>
      </c>
      <c r="H1128" s="194" t="s">
        <v>60</v>
      </c>
      <c r="I1128" s="187">
        <v>0.2696171</v>
      </c>
      <c r="J1128" s="187" t="s">
        <v>941</v>
      </c>
      <c r="K1128" s="187" t="s">
        <v>116</v>
      </c>
      <c r="L1128" s="195">
        <v>0.17179720000000001</v>
      </c>
      <c r="M1128" s="195" t="s">
        <v>941</v>
      </c>
      <c r="N1128" s="195" t="s">
        <v>117</v>
      </c>
      <c r="O1128" s="199"/>
      <c r="P1128" s="188"/>
      <c r="Q1128" s="174">
        <v>0</v>
      </c>
    </row>
    <row r="1129" spans="1:17" ht="14.25" x14ac:dyDescent="0.2">
      <c r="A1129" s="183">
        <v>171</v>
      </c>
      <c r="B1129" s="254" t="str">
        <f>IF(AND(A1129&lt;&gt;"",ISNUMBER(A1129)),VLOOKUP(A1129,Studies!A:BR,2,FALSE),"")</f>
        <v>Gammans 1986</v>
      </c>
      <c r="C1129" s="255" t="str">
        <f>IF(AND(A1129&lt;&gt;"",ISNUMBER(A1129)),VLOOKUP(A1129,Studies!A:BR,3,FALSE),"")</f>
        <v>https://www.ncbi.nlm.nih.gov/pubmed/16638734</v>
      </c>
      <c r="D1129" s="255" t="str">
        <f>IF(AND(A1129&lt;&gt;"",ISNUMBER(A1129)),VLOOKUP(A1129,Studies!A:BR,4,FALSE),"")</f>
        <v>Fig 4</v>
      </c>
      <c r="E1129" s="255" t="str">
        <f>IF(AND(A1129&lt;&gt;"",ISNUMBER(A1129)),VLOOKUP(A1129,Studies!A:BR,5,FALSE),"")</f>
        <v>Buspirone</v>
      </c>
      <c r="F1129" s="256" t="str">
        <f>IF(AND(A1129&lt;&gt;"",ISNUMBER(A1129)),VLOOKUP(A1129,Studies!A:BR,6,FALSE),"")</f>
        <v>Plasma</v>
      </c>
      <c r="G1129" s="194">
        <v>0.5</v>
      </c>
      <c r="H1129" s="194" t="s">
        <v>60</v>
      </c>
      <c r="I1129" s="187">
        <v>1.6939139999999999</v>
      </c>
      <c r="J1129" s="187" t="s">
        <v>941</v>
      </c>
      <c r="K1129" s="187" t="s">
        <v>116</v>
      </c>
      <c r="L1129" s="195">
        <v>1.478556</v>
      </c>
      <c r="M1129" s="195" t="s">
        <v>941</v>
      </c>
      <c r="N1129" s="195" t="s">
        <v>117</v>
      </c>
      <c r="O1129" s="199"/>
      <c r="P1129" s="188"/>
      <c r="Q1129" s="174">
        <v>0</v>
      </c>
    </row>
    <row r="1130" spans="1:17" ht="14.25" x14ac:dyDescent="0.2">
      <c r="A1130" s="183">
        <v>171</v>
      </c>
      <c r="B1130" s="254" t="str">
        <f>IF(AND(A1130&lt;&gt;"",ISNUMBER(A1130)),VLOOKUP(A1130,Studies!A:BR,2,FALSE),"")</f>
        <v>Gammans 1986</v>
      </c>
      <c r="C1130" s="255" t="str">
        <f>IF(AND(A1130&lt;&gt;"",ISNUMBER(A1130)),VLOOKUP(A1130,Studies!A:BR,3,FALSE),"")</f>
        <v>https://www.ncbi.nlm.nih.gov/pubmed/16638734</v>
      </c>
      <c r="D1130" s="255" t="str">
        <f>IF(AND(A1130&lt;&gt;"",ISNUMBER(A1130)),VLOOKUP(A1130,Studies!A:BR,4,FALSE),"")</f>
        <v>Fig 4</v>
      </c>
      <c r="E1130" s="255" t="str">
        <f>IF(AND(A1130&lt;&gt;"",ISNUMBER(A1130)),VLOOKUP(A1130,Studies!A:BR,5,FALSE),"")</f>
        <v>Buspirone</v>
      </c>
      <c r="F1130" s="256" t="str">
        <f>IF(AND(A1130&lt;&gt;"",ISNUMBER(A1130)),VLOOKUP(A1130,Studies!A:BR,6,FALSE),"")</f>
        <v>Plasma</v>
      </c>
      <c r="G1130" s="194">
        <v>0.75</v>
      </c>
      <c r="H1130" s="194" t="s">
        <v>60</v>
      </c>
      <c r="I1130" s="187">
        <v>1.7719830000000001</v>
      </c>
      <c r="J1130" s="187" t="s">
        <v>941</v>
      </c>
      <c r="K1130" s="187" t="s">
        <v>116</v>
      </c>
      <c r="L1130" s="195">
        <v>1.3309219999999999</v>
      </c>
      <c r="M1130" s="195" t="s">
        <v>941</v>
      </c>
      <c r="N1130" s="195" t="s">
        <v>117</v>
      </c>
      <c r="O1130" s="199"/>
      <c r="P1130" s="188"/>
      <c r="Q1130" s="174">
        <v>0</v>
      </c>
    </row>
    <row r="1131" spans="1:17" ht="14.25" x14ac:dyDescent="0.2">
      <c r="A1131" s="183">
        <v>171</v>
      </c>
      <c r="B1131" s="254" t="str">
        <f>IF(AND(A1131&lt;&gt;"",ISNUMBER(A1131)),VLOOKUP(A1131,Studies!A:BR,2,FALSE),"")</f>
        <v>Gammans 1986</v>
      </c>
      <c r="C1131" s="255" t="str">
        <f>IF(AND(A1131&lt;&gt;"",ISNUMBER(A1131)),VLOOKUP(A1131,Studies!A:BR,3,FALSE),"")</f>
        <v>https://www.ncbi.nlm.nih.gov/pubmed/16638734</v>
      </c>
      <c r="D1131" s="255" t="str">
        <f>IF(AND(A1131&lt;&gt;"",ISNUMBER(A1131)),VLOOKUP(A1131,Studies!A:BR,4,FALSE),"")</f>
        <v>Fig 4</v>
      </c>
      <c r="E1131" s="255" t="str">
        <f>IF(AND(A1131&lt;&gt;"",ISNUMBER(A1131)),VLOOKUP(A1131,Studies!A:BR,5,FALSE),"")</f>
        <v>Buspirone</v>
      </c>
      <c r="F1131" s="256" t="str">
        <f>IF(AND(A1131&lt;&gt;"",ISNUMBER(A1131)),VLOOKUP(A1131,Studies!A:BR,6,FALSE),"")</f>
        <v>Plasma</v>
      </c>
      <c r="G1131" s="194">
        <v>1</v>
      </c>
      <c r="H1131" s="194" t="s">
        <v>60</v>
      </c>
      <c r="I1131" s="187">
        <v>1.895715</v>
      </c>
      <c r="J1131" s="187" t="s">
        <v>941</v>
      </c>
      <c r="K1131" s="187" t="s">
        <v>116</v>
      </c>
      <c r="L1131" s="195">
        <v>1.9015949999999999</v>
      </c>
      <c r="M1131" s="195" t="s">
        <v>941</v>
      </c>
      <c r="N1131" s="195" t="s">
        <v>117</v>
      </c>
      <c r="O1131" s="199"/>
      <c r="P1131" s="188"/>
      <c r="Q1131" s="174">
        <v>0</v>
      </c>
    </row>
    <row r="1132" spans="1:17" ht="14.25" x14ac:dyDescent="0.2">
      <c r="A1132" s="183">
        <v>171</v>
      </c>
      <c r="B1132" s="254" t="str">
        <f>IF(AND(A1132&lt;&gt;"",ISNUMBER(A1132)),VLOOKUP(A1132,Studies!A:BR,2,FALSE),"")</f>
        <v>Gammans 1986</v>
      </c>
      <c r="C1132" s="255" t="str">
        <f>IF(AND(A1132&lt;&gt;"",ISNUMBER(A1132)),VLOOKUP(A1132,Studies!A:BR,3,FALSE),"")</f>
        <v>https://www.ncbi.nlm.nih.gov/pubmed/16638734</v>
      </c>
      <c r="D1132" s="255" t="str">
        <f>IF(AND(A1132&lt;&gt;"",ISNUMBER(A1132)),VLOOKUP(A1132,Studies!A:BR,4,FALSE),"")</f>
        <v>Fig 4</v>
      </c>
      <c r="E1132" s="255" t="str">
        <f>IF(AND(A1132&lt;&gt;"",ISNUMBER(A1132)),VLOOKUP(A1132,Studies!A:BR,5,FALSE),"")</f>
        <v>Buspirone</v>
      </c>
      <c r="F1132" s="256" t="str">
        <f>IF(AND(A1132&lt;&gt;"",ISNUMBER(A1132)),VLOOKUP(A1132,Studies!A:BR,6,FALSE),"")</f>
        <v>Plasma</v>
      </c>
      <c r="G1132" s="194">
        <v>2</v>
      </c>
      <c r="H1132" s="194" t="s">
        <v>60</v>
      </c>
      <c r="I1132" s="187">
        <v>1.3865430000000001</v>
      </c>
      <c r="J1132" s="187" t="s">
        <v>941</v>
      </c>
      <c r="K1132" s="187" t="s">
        <v>116</v>
      </c>
      <c r="L1132" s="195">
        <v>1.6512150000000001</v>
      </c>
      <c r="M1132" s="195" t="s">
        <v>941</v>
      </c>
      <c r="N1132" s="195" t="s">
        <v>117</v>
      </c>
      <c r="O1132" s="199"/>
      <c r="P1132" s="188"/>
      <c r="Q1132" s="174">
        <v>0</v>
      </c>
    </row>
    <row r="1133" spans="1:17" ht="14.25" x14ac:dyDescent="0.2">
      <c r="A1133" s="183">
        <v>171</v>
      </c>
      <c r="B1133" s="254" t="str">
        <f>IF(AND(A1133&lt;&gt;"",ISNUMBER(A1133)),VLOOKUP(A1133,Studies!A:BR,2,FALSE),"")</f>
        <v>Gammans 1986</v>
      </c>
      <c r="C1133" s="255" t="str">
        <f>IF(AND(A1133&lt;&gt;"",ISNUMBER(A1133)),VLOOKUP(A1133,Studies!A:BR,3,FALSE),"")</f>
        <v>https://www.ncbi.nlm.nih.gov/pubmed/16638734</v>
      </c>
      <c r="D1133" s="255" t="str">
        <f>IF(AND(A1133&lt;&gt;"",ISNUMBER(A1133)),VLOOKUP(A1133,Studies!A:BR,4,FALSE),"")</f>
        <v>Fig 4</v>
      </c>
      <c r="E1133" s="255" t="str">
        <f>IF(AND(A1133&lt;&gt;"",ISNUMBER(A1133)),VLOOKUP(A1133,Studies!A:BR,5,FALSE),"")</f>
        <v>Buspirone</v>
      </c>
      <c r="F1133" s="256" t="str">
        <f>IF(AND(A1133&lt;&gt;"",ISNUMBER(A1133)),VLOOKUP(A1133,Studies!A:BR,6,FALSE),"")</f>
        <v>Plasma</v>
      </c>
      <c r="G1133" s="194">
        <v>3</v>
      </c>
      <c r="H1133" s="194" t="s">
        <v>60</v>
      </c>
      <c r="I1133" s="187">
        <v>0.84763580000000005</v>
      </c>
      <c r="J1133" s="187" t="s">
        <v>941</v>
      </c>
      <c r="K1133" s="187" t="s">
        <v>116</v>
      </c>
      <c r="L1133" s="195">
        <v>1.183651</v>
      </c>
      <c r="M1133" s="195" t="s">
        <v>941</v>
      </c>
      <c r="N1133" s="195" t="s">
        <v>117</v>
      </c>
      <c r="O1133" s="199"/>
      <c r="P1133" s="188"/>
      <c r="Q1133" s="174">
        <v>0</v>
      </c>
    </row>
    <row r="1134" spans="1:17" ht="14.25" x14ac:dyDescent="0.2">
      <c r="A1134" s="183">
        <v>171</v>
      </c>
      <c r="B1134" s="254" t="str">
        <f>IF(AND(A1134&lt;&gt;"",ISNUMBER(A1134)),VLOOKUP(A1134,Studies!A:BR,2,FALSE),"")</f>
        <v>Gammans 1986</v>
      </c>
      <c r="C1134" s="255" t="str">
        <f>IF(AND(A1134&lt;&gt;"",ISNUMBER(A1134)),VLOOKUP(A1134,Studies!A:BR,3,FALSE),"")</f>
        <v>https://www.ncbi.nlm.nih.gov/pubmed/16638734</v>
      </c>
      <c r="D1134" s="255" t="str">
        <f>IF(AND(A1134&lt;&gt;"",ISNUMBER(A1134)),VLOOKUP(A1134,Studies!A:BR,4,FALSE),"")</f>
        <v>Fig 4</v>
      </c>
      <c r="E1134" s="255" t="str">
        <f>IF(AND(A1134&lt;&gt;"",ISNUMBER(A1134)),VLOOKUP(A1134,Studies!A:BR,5,FALSE),"")</f>
        <v>Buspirone</v>
      </c>
      <c r="F1134" s="256" t="str">
        <f>IF(AND(A1134&lt;&gt;"",ISNUMBER(A1134)),VLOOKUP(A1134,Studies!A:BR,6,FALSE),"")</f>
        <v>Plasma</v>
      </c>
      <c r="G1134" s="194">
        <v>5</v>
      </c>
      <c r="H1134" s="194" t="s">
        <v>60</v>
      </c>
      <c r="I1134" s="187">
        <v>0.2648218</v>
      </c>
      <c r="J1134" s="187" t="s">
        <v>941</v>
      </c>
      <c r="K1134" s="187" t="s">
        <v>116</v>
      </c>
      <c r="L1134" s="195">
        <v>0.35571920000000001</v>
      </c>
      <c r="M1134" s="195" t="s">
        <v>941</v>
      </c>
      <c r="N1134" s="195" t="s">
        <v>117</v>
      </c>
      <c r="O1134" s="199"/>
      <c r="P1134" s="188"/>
      <c r="Q1134" s="174">
        <v>0</v>
      </c>
    </row>
    <row r="1135" spans="1:17" ht="14.25" x14ac:dyDescent="0.2">
      <c r="A1135" s="183">
        <v>171</v>
      </c>
      <c r="B1135" s="254" t="str">
        <f>IF(AND(A1135&lt;&gt;"",ISNUMBER(A1135)),VLOOKUP(A1135,Studies!A:BR,2,FALSE),"")</f>
        <v>Gammans 1986</v>
      </c>
      <c r="C1135" s="255" t="str">
        <f>IF(AND(A1135&lt;&gt;"",ISNUMBER(A1135)),VLOOKUP(A1135,Studies!A:BR,3,FALSE),"")</f>
        <v>https://www.ncbi.nlm.nih.gov/pubmed/16638734</v>
      </c>
      <c r="D1135" s="255" t="str">
        <f>IF(AND(A1135&lt;&gt;"",ISNUMBER(A1135)),VLOOKUP(A1135,Studies!A:BR,4,FALSE),"")</f>
        <v>Fig 4</v>
      </c>
      <c r="E1135" s="255" t="str">
        <f>IF(AND(A1135&lt;&gt;"",ISNUMBER(A1135)),VLOOKUP(A1135,Studies!A:BR,5,FALSE),"")</f>
        <v>Buspirone</v>
      </c>
      <c r="F1135" s="256" t="str">
        <f>IF(AND(A1135&lt;&gt;"",ISNUMBER(A1135)),VLOOKUP(A1135,Studies!A:BR,6,FALSE),"")</f>
        <v>Plasma</v>
      </c>
      <c r="G1135" s="194">
        <v>7</v>
      </c>
      <c r="H1135" s="194" t="s">
        <v>60</v>
      </c>
      <c r="I1135" s="187">
        <v>0.13545570000000001</v>
      </c>
      <c r="J1135" s="187" t="s">
        <v>941</v>
      </c>
      <c r="K1135" s="187" t="s">
        <v>116</v>
      </c>
      <c r="L1135" s="195">
        <v>0.2195936</v>
      </c>
      <c r="M1135" s="195" t="s">
        <v>941</v>
      </c>
      <c r="N1135" s="195" t="s">
        <v>117</v>
      </c>
      <c r="O1135" s="199"/>
      <c r="P1135" s="188"/>
      <c r="Q1135" s="174">
        <v>0</v>
      </c>
    </row>
    <row r="1136" spans="1:17" ht="14.25" x14ac:dyDescent="0.2">
      <c r="A1136" s="183">
        <v>171</v>
      </c>
      <c r="B1136" s="254" t="str">
        <f>IF(AND(A1136&lt;&gt;"",ISNUMBER(A1136)),VLOOKUP(A1136,Studies!A:BR,2,FALSE),"")</f>
        <v>Gammans 1986</v>
      </c>
      <c r="C1136" s="255" t="str">
        <f>IF(AND(A1136&lt;&gt;"",ISNUMBER(A1136)),VLOOKUP(A1136,Studies!A:BR,3,FALSE),"")</f>
        <v>https://www.ncbi.nlm.nih.gov/pubmed/16638734</v>
      </c>
      <c r="D1136" s="255" t="str">
        <f>IF(AND(A1136&lt;&gt;"",ISNUMBER(A1136)),VLOOKUP(A1136,Studies!A:BR,4,FALSE),"")</f>
        <v>Fig 4</v>
      </c>
      <c r="E1136" s="255" t="str">
        <f>IF(AND(A1136&lt;&gt;"",ISNUMBER(A1136)),VLOOKUP(A1136,Studies!A:BR,5,FALSE),"")</f>
        <v>Buspirone</v>
      </c>
      <c r="F1136" s="256" t="str">
        <f>IF(AND(A1136&lt;&gt;"",ISNUMBER(A1136)),VLOOKUP(A1136,Studies!A:BR,6,FALSE),"")</f>
        <v>Plasma</v>
      </c>
      <c r="G1136" s="194">
        <v>8</v>
      </c>
      <c r="H1136" s="194" t="s">
        <v>60</v>
      </c>
      <c r="I1136" s="187">
        <v>8.8569270000000005E-2</v>
      </c>
      <c r="J1136" s="187" t="s">
        <v>941</v>
      </c>
      <c r="K1136" s="187" t="s">
        <v>116</v>
      </c>
      <c r="L1136" s="195">
        <v>0.1653549</v>
      </c>
      <c r="M1136" s="195" t="s">
        <v>941</v>
      </c>
      <c r="N1136" s="195" t="s">
        <v>117</v>
      </c>
      <c r="O1136" s="199"/>
      <c r="P1136" s="188"/>
      <c r="Q1136" s="174">
        <v>0</v>
      </c>
    </row>
    <row r="1137" spans="1:17" ht="14.25" x14ac:dyDescent="0.2">
      <c r="A1137" s="212">
        <v>172</v>
      </c>
      <c r="B1137" s="254" t="str">
        <f>IF(AND(A1137&lt;&gt;"",ISNUMBER(A1137)),VLOOKUP(A1137,Studies!A:BR,2,FALSE),"")</f>
        <v>Gorski 1998</v>
      </c>
      <c r="C1137" s="255" t="str">
        <f>IF(AND(A1137&lt;&gt;"",ISNUMBER(A1137)),VLOOKUP(A1137,Studies!A:BR,3,FALSE),"")</f>
        <v>https://www.ncbi.nlm.nih.gov/pubmed/9728893</v>
      </c>
      <c r="D1137" s="255" t="str">
        <f>IF(AND(A1137&lt;&gt;"",ISNUMBER(A1137)),VLOOKUP(A1137,Studies!A:BR,4,FALSE),"")</f>
        <v>po Control (Perpetrator Placebo)</v>
      </c>
      <c r="E1137" s="255" t="str">
        <f>IF(AND(A1137&lt;&gt;"",ISNUMBER(A1137)),VLOOKUP(A1137,Studies!A:BR,5,FALSE),"")</f>
        <v>Midazolam</v>
      </c>
      <c r="F1137" s="256" t="str">
        <f>IF(AND(A1137&lt;&gt;"",ISNUMBER(A1137)),VLOOKUP(A1137,Studies!A:BR,6,FALSE),"")</f>
        <v>Whole Blood</v>
      </c>
      <c r="G1137" s="194">
        <v>0.25</v>
      </c>
      <c r="H1137" s="194" t="s">
        <v>60</v>
      </c>
      <c r="I1137" s="187">
        <v>11.06758</v>
      </c>
      <c r="J1137" s="187" t="s">
        <v>995</v>
      </c>
      <c r="K1137" s="187" t="s">
        <v>335</v>
      </c>
      <c r="L1137" s="195">
        <v>10.54974</v>
      </c>
      <c r="M1137" s="195" t="s">
        <v>995</v>
      </c>
      <c r="N1137" s="195" t="s">
        <v>117</v>
      </c>
      <c r="O1137" s="199">
        <v>1</v>
      </c>
      <c r="P1137" s="188"/>
      <c r="Q1137" s="174">
        <v>1</v>
      </c>
    </row>
    <row r="1138" spans="1:17" ht="14.25" x14ac:dyDescent="0.2">
      <c r="A1138" s="212">
        <v>172</v>
      </c>
      <c r="B1138" s="254" t="str">
        <f>IF(AND(A1138&lt;&gt;"",ISNUMBER(A1138)),VLOOKUP(A1138,Studies!A:BR,2,FALSE),"")</f>
        <v>Gorski 1998</v>
      </c>
      <c r="C1138" s="255" t="str">
        <f>IF(AND(A1138&lt;&gt;"",ISNUMBER(A1138)),VLOOKUP(A1138,Studies!A:BR,3,FALSE),"")</f>
        <v>https://www.ncbi.nlm.nih.gov/pubmed/9728893</v>
      </c>
      <c r="D1138" s="255" t="str">
        <f>IF(AND(A1138&lt;&gt;"",ISNUMBER(A1138)),VLOOKUP(A1138,Studies!A:BR,4,FALSE),"")</f>
        <v>po Control (Perpetrator Placebo)</v>
      </c>
      <c r="E1138" s="255" t="str">
        <f>IF(AND(A1138&lt;&gt;"",ISNUMBER(A1138)),VLOOKUP(A1138,Studies!A:BR,5,FALSE),"")</f>
        <v>Midazolam</v>
      </c>
      <c r="F1138" s="256" t="str">
        <f>IF(AND(A1138&lt;&gt;"",ISNUMBER(A1138)),VLOOKUP(A1138,Studies!A:BR,6,FALSE),"")</f>
        <v>Whole Blood</v>
      </c>
      <c r="G1138" s="194">
        <v>0.5</v>
      </c>
      <c r="H1138" s="194" t="s">
        <v>60</v>
      </c>
      <c r="I1138" s="187">
        <v>12.50018</v>
      </c>
      <c r="J1138" s="187" t="s">
        <v>995</v>
      </c>
      <c r="K1138" s="187" t="s">
        <v>335</v>
      </c>
      <c r="L1138" s="195">
        <v>6.25528</v>
      </c>
      <c r="M1138" s="195" t="s">
        <v>995</v>
      </c>
      <c r="N1138" s="195" t="s">
        <v>117</v>
      </c>
      <c r="O1138" s="199">
        <v>1</v>
      </c>
      <c r="P1138" s="188"/>
      <c r="Q1138" s="174">
        <v>1</v>
      </c>
    </row>
    <row r="1139" spans="1:17" ht="14.25" x14ac:dyDescent="0.2">
      <c r="A1139" s="212">
        <v>172</v>
      </c>
      <c r="B1139" s="254" t="str">
        <f>IF(AND(A1139&lt;&gt;"",ISNUMBER(A1139)),VLOOKUP(A1139,Studies!A:BR,2,FALSE),"")</f>
        <v>Gorski 1998</v>
      </c>
      <c r="C1139" s="255" t="str">
        <f>IF(AND(A1139&lt;&gt;"",ISNUMBER(A1139)),VLOOKUP(A1139,Studies!A:BR,3,FALSE),"")</f>
        <v>https://www.ncbi.nlm.nih.gov/pubmed/9728893</v>
      </c>
      <c r="D1139" s="255" t="str">
        <f>IF(AND(A1139&lt;&gt;"",ISNUMBER(A1139)),VLOOKUP(A1139,Studies!A:BR,4,FALSE),"")</f>
        <v>po Control (Perpetrator Placebo)</v>
      </c>
      <c r="E1139" s="255" t="str">
        <f>IF(AND(A1139&lt;&gt;"",ISNUMBER(A1139)),VLOOKUP(A1139,Studies!A:BR,5,FALSE),"")</f>
        <v>Midazolam</v>
      </c>
      <c r="F1139" s="256" t="str">
        <f>IF(AND(A1139&lt;&gt;"",ISNUMBER(A1139)),VLOOKUP(A1139,Studies!A:BR,6,FALSE),"")</f>
        <v>Whole Blood</v>
      </c>
      <c r="G1139" s="194">
        <v>0.75</v>
      </c>
      <c r="H1139" s="194" t="s">
        <v>60</v>
      </c>
      <c r="I1139" s="187">
        <v>11.06758</v>
      </c>
      <c r="J1139" s="187" t="s">
        <v>941</v>
      </c>
      <c r="K1139" s="187" t="s">
        <v>335</v>
      </c>
      <c r="L1139" s="195">
        <v>6.9421239999999997</v>
      </c>
      <c r="M1139" s="195" t="s">
        <v>995</v>
      </c>
      <c r="N1139" s="195" t="s">
        <v>117</v>
      </c>
      <c r="O1139" s="199">
        <v>1</v>
      </c>
      <c r="P1139" s="188"/>
      <c r="Q1139" s="174">
        <v>1</v>
      </c>
    </row>
    <row r="1140" spans="1:17" ht="14.25" x14ac:dyDescent="0.2">
      <c r="A1140" s="212">
        <v>172</v>
      </c>
      <c r="B1140" s="254" t="str">
        <f>IF(AND(A1140&lt;&gt;"",ISNUMBER(A1140)),VLOOKUP(A1140,Studies!A:BR,2,FALSE),"")</f>
        <v>Gorski 1998</v>
      </c>
      <c r="C1140" s="255" t="str">
        <f>IF(AND(A1140&lt;&gt;"",ISNUMBER(A1140)),VLOOKUP(A1140,Studies!A:BR,3,FALSE),"")</f>
        <v>https://www.ncbi.nlm.nih.gov/pubmed/9728893</v>
      </c>
      <c r="D1140" s="255" t="str">
        <f>IF(AND(A1140&lt;&gt;"",ISNUMBER(A1140)),VLOOKUP(A1140,Studies!A:BR,4,FALSE),"")</f>
        <v>po Control (Perpetrator Placebo)</v>
      </c>
      <c r="E1140" s="255" t="str">
        <f>IF(AND(A1140&lt;&gt;"",ISNUMBER(A1140)),VLOOKUP(A1140,Studies!A:BR,5,FALSE),"")</f>
        <v>Midazolam</v>
      </c>
      <c r="F1140" s="256" t="str">
        <f>IF(AND(A1140&lt;&gt;"",ISNUMBER(A1140)),VLOOKUP(A1140,Studies!A:BR,6,FALSE),"")</f>
        <v>Whole Blood</v>
      </c>
      <c r="G1140" s="194">
        <v>1</v>
      </c>
      <c r="H1140" s="194" t="s">
        <v>60</v>
      </c>
      <c r="I1140" s="187">
        <v>8.8539399999999997</v>
      </c>
      <c r="J1140" s="187" t="s">
        <v>941</v>
      </c>
      <c r="K1140" s="187" t="s">
        <v>335</v>
      </c>
      <c r="L1140" s="195">
        <v>5.1217879999999996</v>
      </c>
      <c r="M1140" s="195" t="s">
        <v>995</v>
      </c>
      <c r="N1140" s="195" t="s">
        <v>117</v>
      </c>
      <c r="O1140" s="199">
        <v>1</v>
      </c>
      <c r="P1140" s="188"/>
      <c r="Q1140" s="174">
        <v>1</v>
      </c>
    </row>
    <row r="1141" spans="1:17" ht="14.25" x14ac:dyDescent="0.2">
      <c r="A1141" s="212">
        <v>172</v>
      </c>
      <c r="B1141" s="254" t="str">
        <f>IF(AND(A1141&lt;&gt;"",ISNUMBER(A1141)),VLOOKUP(A1141,Studies!A:BR,2,FALSE),"")</f>
        <v>Gorski 1998</v>
      </c>
      <c r="C1141" s="255" t="str">
        <f>IF(AND(A1141&lt;&gt;"",ISNUMBER(A1141)),VLOOKUP(A1141,Studies!A:BR,3,FALSE),"")</f>
        <v>https://www.ncbi.nlm.nih.gov/pubmed/9728893</v>
      </c>
      <c r="D1141" s="255" t="str">
        <f>IF(AND(A1141&lt;&gt;"",ISNUMBER(A1141)),VLOOKUP(A1141,Studies!A:BR,4,FALSE),"")</f>
        <v>po Control (Perpetrator Placebo)</v>
      </c>
      <c r="E1141" s="255" t="str">
        <f>IF(AND(A1141&lt;&gt;"",ISNUMBER(A1141)),VLOOKUP(A1141,Studies!A:BR,5,FALSE),"")</f>
        <v>Midazolam</v>
      </c>
      <c r="F1141" s="256" t="str">
        <f>IF(AND(A1141&lt;&gt;"",ISNUMBER(A1141)),VLOOKUP(A1141,Studies!A:BR,6,FALSE),"")</f>
        <v>Whole Blood</v>
      </c>
      <c r="G1141" s="194">
        <v>1.5</v>
      </c>
      <c r="H1141" s="194" t="s">
        <v>60</v>
      </c>
      <c r="I1141" s="187">
        <v>8.5018890000000003</v>
      </c>
      <c r="J1141" s="187" t="s">
        <v>941</v>
      </c>
      <c r="K1141" s="187" t="s">
        <v>335</v>
      </c>
      <c r="L1141" s="195">
        <v>4.9181350000000004</v>
      </c>
      <c r="M1141" s="195" t="s">
        <v>995</v>
      </c>
      <c r="N1141" s="195" t="s">
        <v>117</v>
      </c>
      <c r="O1141" s="199">
        <v>1</v>
      </c>
      <c r="P1141" s="188"/>
      <c r="Q1141" s="174">
        <v>1</v>
      </c>
    </row>
    <row r="1142" spans="1:17" ht="14.25" x14ac:dyDescent="0.2">
      <c r="A1142" s="212">
        <v>172</v>
      </c>
      <c r="B1142" s="254" t="str">
        <f>IF(AND(A1142&lt;&gt;"",ISNUMBER(A1142)),VLOOKUP(A1142,Studies!A:BR,2,FALSE),"")</f>
        <v>Gorski 1998</v>
      </c>
      <c r="C1142" s="255" t="str">
        <f>IF(AND(A1142&lt;&gt;"",ISNUMBER(A1142)),VLOOKUP(A1142,Studies!A:BR,3,FALSE),"")</f>
        <v>https://www.ncbi.nlm.nih.gov/pubmed/9728893</v>
      </c>
      <c r="D1142" s="255" t="str">
        <f>IF(AND(A1142&lt;&gt;"",ISNUMBER(A1142)),VLOOKUP(A1142,Studies!A:BR,4,FALSE),"")</f>
        <v>po Control (Perpetrator Placebo)</v>
      </c>
      <c r="E1142" s="255" t="str">
        <f>IF(AND(A1142&lt;&gt;"",ISNUMBER(A1142)),VLOOKUP(A1142,Studies!A:BR,5,FALSE),"")</f>
        <v>Midazolam</v>
      </c>
      <c r="F1142" s="256" t="str">
        <f>IF(AND(A1142&lt;&gt;"",ISNUMBER(A1142)),VLOOKUP(A1142,Studies!A:BR,6,FALSE),"")</f>
        <v>Whole Blood</v>
      </c>
      <c r="G1142" s="194">
        <v>2</v>
      </c>
      <c r="H1142" s="194" t="s">
        <v>60</v>
      </c>
      <c r="I1142" s="187">
        <v>7.9191469999999997</v>
      </c>
      <c r="J1142" s="187" t="s">
        <v>941</v>
      </c>
      <c r="K1142" s="187" t="s">
        <v>335</v>
      </c>
      <c r="L1142" s="195">
        <v>3.9628619999999999</v>
      </c>
      <c r="M1142" s="195" t="s">
        <v>995</v>
      </c>
      <c r="N1142" s="195" t="s">
        <v>117</v>
      </c>
      <c r="O1142" s="199">
        <v>1</v>
      </c>
      <c r="P1142" s="188"/>
      <c r="Q1142" s="174">
        <v>1</v>
      </c>
    </row>
    <row r="1143" spans="1:17" ht="14.25" x14ac:dyDescent="0.2">
      <c r="A1143" s="212">
        <v>172</v>
      </c>
      <c r="B1143" s="254" t="str">
        <f>IF(AND(A1143&lt;&gt;"",ISNUMBER(A1143)),VLOOKUP(A1143,Studies!A:BR,2,FALSE),"")</f>
        <v>Gorski 1998</v>
      </c>
      <c r="C1143" s="255" t="str">
        <f>IF(AND(A1143&lt;&gt;"",ISNUMBER(A1143)),VLOOKUP(A1143,Studies!A:BR,3,FALSE),"")</f>
        <v>https://www.ncbi.nlm.nih.gov/pubmed/9728893</v>
      </c>
      <c r="D1143" s="255" t="str">
        <f>IF(AND(A1143&lt;&gt;"",ISNUMBER(A1143)),VLOOKUP(A1143,Studies!A:BR,4,FALSE),"")</f>
        <v>po Control (Perpetrator Placebo)</v>
      </c>
      <c r="E1143" s="255" t="str">
        <f>IF(AND(A1143&lt;&gt;"",ISNUMBER(A1143)),VLOOKUP(A1143,Studies!A:BR,5,FALSE),"")</f>
        <v>Midazolam</v>
      </c>
      <c r="F1143" s="256" t="str">
        <f>IF(AND(A1143&lt;&gt;"",ISNUMBER(A1143)),VLOOKUP(A1143,Studies!A:BR,6,FALSE),"")</f>
        <v>Whole Blood</v>
      </c>
      <c r="G1143" s="194">
        <v>2.5</v>
      </c>
      <c r="H1143" s="194" t="s">
        <v>60</v>
      </c>
      <c r="I1143" s="187">
        <v>5.8414390000000003</v>
      </c>
      <c r="J1143" s="187" t="s">
        <v>941</v>
      </c>
      <c r="K1143" s="187" t="s">
        <v>335</v>
      </c>
      <c r="L1143" s="195">
        <v>2.3223980000000002</v>
      </c>
      <c r="M1143" s="195" t="s">
        <v>995</v>
      </c>
      <c r="N1143" s="195" t="s">
        <v>117</v>
      </c>
      <c r="O1143" s="199">
        <v>1</v>
      </c>
      <c r="P1143" s="188"/>
      <c r="Q1143" s="174">
        <v>1</v>
      </c>
    </row>
    <row r="1144" spans="1:17" ht="14.25" x14ac:dyDescent="0.2">
      <c r="A1144" s="212">
        <v>172</v>
      </c>
      <c r="B1144" s="254" t="str">
        <f>IF(AND(A1144&lt;&gt;"",ISNUMBER(A1144)),VLOOKUP(A1144,Studies!A:BR,2,FALSE),"")</f>
        <v>Gorski 1998</v>
      </c>
      <c r="C1144" s="255" t="str">
        <f>IF(AND(A1144&lt;&gt;"",ISNUMBER(A1144)),VLOOKUP(A1144,Studies!A:BR,3,FALSE),"")</f>
        <v>https://www.ncbi.nlm.nih.gov/pubmed/9728893</v>
      </c>
      <c r="D1144" s="255" t="str">
        <f>IF(AND(A1144&lt;&gt;"",ISNUMBER(A1144)),VLOOKUP(A1144,Studies!A:BR,4,FALSE),"")</f>
        <v>po Control (Perpetrator Placebo)</v>
      </c>
      <c r="E1144" s="255" t="str">
        <f>IF(AND(A1144&lt;&gt;"",ISNUMBER(A1144)),VLOOKUP(A1144,Studies!A:BR,5,FALSE),"")</f>
        <v>Midazolam</v>
      </c>
      <c r="F1144" s="256" t="str">
        <f>IF(AND(A1144&lt;&gt;"",ISNUMBER(A1144)),VLOOKUP(A1144,Studies!A:BR,6,FALSE),"")</f>
        <v>Whole Blood</v>
      </c>
      <c r="G1144" s="194">
        <v>3</v>
      </c>
      <c r="H1144" s="194" t="s">
        <v>60</v>
      </c>
      <c r="I1144" s="187">
        <v>4.4872719999999999</v>
      </c>
      <c r="J1144" s="187" t="s">
        <v>941</v>
      </c>
      <c r="K1144" s="187" t="s">
        <v>335</v>
      </c>
      <c r="L1144" s="195">
        <v>1.8479540000000001</v>
      </c>
      <c r="M1144" s="195" t="s">
        <v>995</v>
      </c>
      <c r="N1144" s="195" t="s">
        <v>117</v>
      </c>
      <c r="O1144" s="199">
        <v>1</v>
      </c>
      <c r="P1144" s="188"/>
      <c r="Q1144" s="174">
        <v>1</v>
      </c>
    </row>
    <row r="1145" spans="1:17" ht="14.25" x14ac:dyDescent="0.2">
      <c r="A1145" s="212">
        <v>172</v>
      </c>
      <c r="B1145" s="254" t="str">
        <f>IF(AND(A1145&lt;&gt;"",ISNUMBER(A1145)),VLOOKUP(A1145,Studies!A:BR,2,FALSE),"")</f>
        <v>Gorski 1998</v>
      </c>
      <c r="C1145" s="255" t="str">
        <f>IF(AND(A1145&lt;&gt;"",ISNUMBER(A1145)),VLOOKUP(A1145,Studies!A:BR,3,FALSE),"")</f>
        <v>https://www.ncbi.nlm.nih.gov/pubmed/9728893</v>
      </c>
      <c r="D1145" s="255" t="str">
        <f>IF(AND(A1145&lt;&gt;"",ISNUMBER(A1145)),VLOOKUP(A1145,Studies!A:BR,4,FALSE),"")</f>
        <v>po Control (Perpetrator Placebo)</v>
      </c>
      <c r="E1145" s="255" t="str">
        <f>IF(AND(A1145&lt;&gt;"",ISNUMBER(A1145)),VLOOKUP(A1145,Studies!A:BR,5,FALSE),"")</f>
        <v>Midazolam</v>
      </c>
      <c r="F1145" s="256" t="str">
        <f>IF(AND(A1145&lt;&gt;"",ISNUMBER(A1145)),VLOOKUP(A1145,Studies!A:BR,6,FALSE),"")</f>
        <v>Whole Blood</v>
      </c>
      <c r="G1145" s="194">
        <v>4</v>
      </c>
      <c r="H1145" s="194" t="s">
        <v>60</v>
      </c>
      <c r="I1145" s="187">
        <v>3.5535369999999999</v>
      </c>
      <c r="J1145" s="187" t="s">
        <v>941</v>
      </c>
      <c r="K1145" s="187" t="s">
        <v>335</v>
      </c>
      <c r="L1145" s="195">
        <v>1.025698</v>
      </c>
      <c r="M1145" s="195" t="s">
        <v>995</v>
      </c>
      <c r="N1145" s="195" t="s">
        <v>117</v>
      </c>
      <c r="O1145" s="199">
        <v>1</v>
      </c>
      <c r="P1145" s="189" t="s">
        <v>1059</v>
      </c>
      <c r="Q1145" s="174">
        <v>1</v>
      </c>
    </row>
    <row r="1146" spans="1:17" ht="14.25" x14ac:dyDescent="0.2">
      <c r="A1146" s="212">
        <v>172</v>
      </c>
      <c r="B1146" s="254" t="str">
        <f>IF(AND(A1146&lt;&gt;"",ISNUMBER(A1146)),VLOOKUP(A1146,Studies!A:BR,2,FALSE),"")</f>
        <v>Gorski 1998</v>
      </c>
      <c r="C1146" s="255" t="str">
        <f>IF(AND(A1146&lt;&gt;"",ISNUMBER(A1146)),VLOOKUP(A1146,Studies!A:BR,3,FALSE),"")</f>
        <v>https://www.ncbi.nlm.nih.gov/pubmed/9728893</v>
      </c>
      <c r="D1146" s="255" t="str">
        <f>IF(AND(A1146&lt;&gt;"",ISNUMBER(A1146)),VLOOKUP(A1146,Studies!A:BR,4,FALSE),"")</f>
        <v>po Control (Perpetrator Placebo)</v>
      </c>
      <c r="E1146" s="255" t="str">
        <f>IF(AND(A1146&lt;&gt;"",ISNUMBER(A1146)),VLOOKUP(A1146,Studies!A:BR,5,FALSE),"")</f>
        <v>Midazolam</v>
      </c>
      <c r="F1146" s="256" t="str">
        <f>IF(AND(A1146&lt;&gt;"",ISNUMBER(A1146)),VLOOKUP(A1146,Studies!A:BR,6,FALSE),"")</f>
        <v>Whole Blood</v>
      </c>
      <c r="G1146" s="194">
        <v>6</v>
      </c>
      <c r="H1146" s="194" t="s">
        <v>60</v>
      </c>
      <c r="I1146" s="187">
        <v>2.9306260000000002</v>
      </c>
      <c r="J1146" s="187" t="s">
        <v>941</v>
      </c>
      <c r="K1146" s="187" t="s">
        <v>335</v>
      </c>
      <c r="L1146" s="195">
        <v>1.1651370000000001</v>
      </c>
      <c r="M1146" s="195" t="s">
        <v>995</v>
      </c>
      <c r="N1146" s="195" t="s">
        <v>117</v>
      </c>
      <c r="O1146" s="199">
        <v>1</v>
      </c>
      <c r="P1146" s="188"/>
      <c r="Q1146" s="174">
        <v>1</v>
      </c>
    </row>
    <row r="1147" spans="1:17" ht="14.25" x14ac:dyDescent="0.2">
      <c r="A1147" s="212">
        <v>172</v>
      </c>
      <c r="B1147" s="254" t="str">
        <f>IF(AND(A1147&lt;&gt;"",ISNUMBER(A1147)),VLOOKUP(A1147,Studies!A:BR,2,FALSE),"")</f>
        <v>Gorski 1998</v>
      </c>
      <c r="C1147" s="255" t="str">
        <f>IF(AND(A1147&lt;&gt;"",ISNUMBER(A1147)),VLOOKUP(A1147,Studies!A:BR,3,FALSE),"")</f>
        <v>https://www.ncbi.nlm.nih.gov/pubmed/9728893</v>
      </c>
      <c r="D1147" s="255" t="str">
        <f>IF(AND(A1147&lt;&gt;"",ISNUMBER(A1147)),VLOOKUP(A1147,Studies!A:BR,4,FALSE),"")</f>
        <v>po Control (Perpetrator Placebo)</v>
      </c>
      <c r="E1147" s="255" t="str">
        <f>IF(AND(A1147&lt;&gt;"",ISNUMBER(A1147)),VLOOKUP(A1147,Studies!A:BR,5,FALSE),"")</f>
        <v>Midazolam</v>
      </c>
      <c r="F1147" s="256" t="str">
        <f>IF(AND(A1147&lt;&gt;"",ISNUMBER(A1147)),VLOOKUP(A1147,Studies!A:BR,6,FALSE),"")</f>
        <v>Whole Blood</v>
      </c>
      <c r="G1147" s="194">
        <v>8</v>
      </c>
      <c r="H1147" s="194" t="s">
        <v>60</v>
      </c>
      <c r="I1147" s="187">
        <v>1.8755459999999999</v>
      </c>
      <c r="J1147" s="187" t="s">
        <v>941</v>
      </c>
      <c r="K1147" s="187" t="s">
        <v>335</v>
      </c>
      <c r="L1147" s="195">
        <v>1.1456310000000001</v>
      </c>
      <c r="M1147" s="195" t="s">
        <v>995</v>
      </c>
      <c r="N1147" s="195" t="s">
        <v>117</v>
      </c>
      <c r="O1147" s="199">
        <v>1</v>
      </c>
      <c r="P1147" s="188"/>
      <c r="Q1147" s="174">
        <v>1</v>
      </c>
    </row>
    <row r="1148" spans="1:17" ht="14.25" x14ac:dyDescent="0.2">
      <c r="A1148" s="212">
        <v>173</v>
      </c>
      <c r="B1148" s="254" t="str">
        <f>IF(AND(A1148&lt;&gt;"",ISNUMBER(A1148)),VLOOKUP(A1148,Studies!A:BR,2,FALSE),"")</f>
        <v>Gorski 1998</v>
      </c>
      <c r="C1148" s="255" t="str">
        <f>IF(AND(A1148&lt;&gt;"",ISNUMBER(A1148)),VLOOKUP(A1148,Studies!A:BR,3,FALSE),"")</f>
        <v>https://www.ncbi.nlm.nih.gov/pubmed/9728893</v>
      </c>
      <c r="D1148" s="255" t="str">
        <f>IF(AND(A1148&lt;&gt;"",ISNUMBER(A1148)),VLOOKUP(A1148,Studies!A:BR,4,FALSE),"")</f>
        <v>po with Perpetrator (Clarithromycin)</v>
      </c>
      <c r="E1148" s="255" t="str">
        <f>IF(AND(A1148&lt;&gt;"",ISNUMBER(A1148)),VLOOKUP(A1148,Studies!A:BR,5,FALSE),"")</f>
        <v>Midazolam</v>
      </c>
      <c r="F1148" s="256" t="str">
        <f>IF(AND(A1148&lt;&gt;"",ISNUMBER(A1148)),VLOOKUP(A1148,Studies!A:BR,6,FALSE),"")</f>
        <v>Whole Blood</v>
      </c>
      <c r="G1148" s="194">
        <v>146.08000000000001</v>
      </c>
      <c r="H1148" s="194" t="s">
        <v>60</v>
      </c>
      <c r="I1148" s="187">
        <v>1.4852730000000001</v>
      </c>
      <c r="J1148" s="187" t="s">
        <v>941</v>
      </c>
      <c r="K1148" s="187" t="s">
        <v>335</v>
      </c>
      <c r="L1148" s="195">
        <v>0.2440872</v>
      </c>
      <c r="M1148" s="195" t="s">
        <v>995</v>
      </c>
      <c r="N1148" s="195" t="s">
        <v>117</v>
      </c>
      <c r="O1148" s="199">
        <v>1</v>
      </c>
      <c r="P1148" s="188"/>
      <c r="Q1148" s="174">
        <v>1</v>
      </c>
    </row>
    <row r="1149" spans="1:17" ht="14.25" x14ac:dyDescent="0.2">
      <c r="A1149" s="212">
        <v>173</v>
      </c>
      <c r="B1149" s="254" t="str">
        <f>IF(AND(A1149&lt;&gt;"",ISNUMBER(A1149)),VLOOKUP(A1149,Studies!A:BR,2,FALSE),"")</f>
        <v>Gorski 1998</v>
      </c>
      <c r="C1149" s="255" t="str">
        <f>IF(AND(A1149&lt;&gt;"",ISNUMBER(A1149)),VLOOKUP(A1149,Studies!A:BR,3,FALSE),"")</f>
        <v>https://www.ncbi.nlm.nih.gov/pubmed/9728893</v>
      </c>
      <c r="D1149" s="255" t="str">
        <f>IF(AND(A1149&lt;&gt;"",ISNUMBER(A1149)),VLOOKUP(A1149,Studies!A:BR,4,FALSE),"")</f>
        <v>po with Perpetrator (Clarithromycin)</v>
      </c>
      <c r="E1149" s="255" t="str">
        <f>IF(AND(A1149&lt;&gt;"",ISNUMBER(A1149)),VLOOKUP(A1149,Studies!A:BR,5,FALSE),"")</f>
        <v>Midazolam</v>
      </c>
      <c r="F1149" s="256" t="str">
        <f>IF(AND(A1149&lt;&gt;"",ISNUMBER(A1149)),VLOOKUP(A1149,Studies!A:BR,6,FALSE),"")</f>
        <v>Whole Blood</v>
      </c>
      <c r="G1149" s="194">
        <v>146.25</v>
      </c>
      <c r="H1149" s="194" t="s">
        <v>60</v>
      </c>
      <c r="I1149" s="187">
        <v>25.16987</v>
      </c>
      <c r="J1149" s="187" t="s">
        <v>941</v>
      </c>
      <c r="K1149" s="187" t="s">
        <v>335</v>
      </c>
      <c r="L1149" s="195">
        <v>20.622479999999999</v>
      </c>
      <c r="M1149" s="195" t="s">
        <v>995</v>
      </c>
      <c r="N1149" s="195" t="s">
        <v>117</v>
      </c>
      <c r="O1149" s="199">
        <v>1</v>
      </c>
      <c r="P1149" s="188"/>
      <c r="Q1149" s="174">
        <v>1</v>
      </c>
    </row>
    <row r="1150" spans="1:17" ht="14.25" x14ac:dyDescent="0.2">
      <c r="A1150" s="212">
        <v>173</v>
      </c>
      <c r="B1150" s="254" t="str">
        <f>IF(AND(A1150&lt;&gt;"",ISNUMBER(A1150)),VLOOKUP(A1150,Studies!A:BR,2,FALSE),"")</f>
        <v>Gorski 1998</v>
      </c>
      <c r="C1150" s="255" t="str">
        <f>IF(AND(A1150&lt;&gt;"",ISNUMBER(A1150)),VLOOKUP(A1150,Studies!A:BR,3,FALSE),"")</f>
        <v>https://www.ncbi.nlm.nih.gov/pubmed/9728893</v>
      </c>
      <c r="D1150" s="255" t="str">
        <f>IF(AND(A1150&lt;&gt;"",ISNUMBER(A1150)),VLOOKUP(A1150,Studies!A:BR,4,FALSE),"")</f>
        <v>po with Perpetrator (Clarithromycin)</v>
      </c>
      <c r="E1150" s="255" t="str">
        <f>IF(AND(A1150&lt;&gt;"",ISNUMBER(A1150)),VLOOKUP(A1150,Studies!A:BR,5,FALSE),"")</f>
        <v>Midazolam</v>
      </c>
      <c r="F1150" s="256" t="str">
        <f>IF(AND(A1150&lt;&gt;"",ISNUMBER(A1150)),VLOOKUP(A1150,Studies!A:BR,6,FALSE),"")</f>
        <v>Whole Blood</v>
      </c>
      <c r="G1150" s="194">
        <v>146.5</v>
      </c>
      <c r="H1150" s="194" t="s">
        <v>60</v>
      </c>
      <c r="I1150" s="187">
        <v>40.135089999999998</v>
      </c>
      <c r="J1150" s="187" t="s">
        <v>941</v>
      </c>
      <c r="K1150" s="187" t="s">
        <v>335</v>
      </c>
      <c r="L1150" s="195">
        <v>25.840499999999999</v>
      </c>
      <c r="M1150" s="195" t="s">
        <v>995</v>
      </c>
      <c r="N1150" s="195" t="s">
        <v>117</v>
      </c>
      <c r="O1150" s="199">
        <v>1</v>
      </c>
      <c r="P1150" s="188"/>
      <c r="Q1150" s="174">
        <v>1</v>
      </c>
    </row>
    <row r="1151" spans="1:17" ht="14.25" x14ac:dyDescent="0.2">
      <c r="A1151" s="212">
        <v>173</v>
      </c>
      <c r="B1151" s="254" t="str">
        <f>IF(AND(A1151&lt;&gt;"",ISNUMBER(A1151)),VLOOKUP(A1151,Studies!A:BR,2,FALSE),"")</f>
        <v>Gorski 1998</v>
      </c>
      <c r="C1151" s="255" t="str">
        <f>IF(AND(A1151&lt;&gt;"",ISNUMBER(A1151)),VLOOKUP(A1151,Studies!A:BR,3,FALSE),"")</f>
        <v>https://www.ncbi.nlm.nih.gov/pubmed/9728893</v>
      </c>
      <c r="D1151" s="255" t="str">
        <f>IF(AND(A1151&lt;&gt;"",ISNUMBER(A1151)),VLOOKUP(A1151,Studies!A:BR,4,FALSE),"")</f>
        <v>po with Perpetrator (Clarithromycin)</v>
      </c>
      <c r="E1151" s="255" t="str">
        <f>IF(AND(A1151&lt;&gt;"",ISNUMBER(A1151)),VLOOKUP(A1151,Studies!A:BR,5,FALSE),"")</f>
        <v>Midazolam</v>
      </c>
      <c r="F1151" s="256" t="str">
        <f>IF(AND(A1151&lt;&gt;"",ISNUMBER(A1151)),VLOOKUP(A1151,Studies!A:BR,6,FALSE),"")</f>
        <v>Whole Blood</v>
      </c>
      <c r="G1151" s="194">
        <v>146.75</v>
      </c>
      <c r="H1151" s="194" t="s">
        <v>60</v>
      </c>
      <c r="I1151" s="187">
        <v>34.470289999999999</v>
      </c>
      <c r="J1151" s="187" t="s">
        <v>941</v>
      </c>
      <c r="K1151" s="187" t="s">
        <v>335</v>
      </c>
      <c r="L1151" s="195">
        <v>20.494949999999999</v>
      </c>
      <c r="M1151" s="195" t="s">
        <v>995</v>
      </c>
      <c r="N1151" s="195" t="s">
        <v>117</v>
      </c>
      <c r="O1151" s="199">
        <v>1</v>
      </c>
      <c r="P1151" s="188"/>
      <c r="Q1151" s="174">
        <v>1</v>
      </c>
    </row>
    <row r="1152" spans="1:17" ht="14.25" x14ac:dyDescent="0.2">
      <c r="A1152" s="212">
        <v>173</v>
      </c>
      <c r="B1152" s="254" t="str">
        <f>IF(AND(A1152&lt;&gt;"",ISNUMBER(A1152)),VLOOKUP(A1152,Studies!A:BR,2,FALSE),"")</f>
        <v>Gorski 1998</v>
      </c>
      <c r="C1152" s="255" t="str">
        <f>IF(AND(A1152&lt;&gt;"",ISNUMBER(A1152)),VLOOKUP(A1152,Studies!A:BR,3,FALSE),"")</f>
        <v>https://www.ncbi.nlm.nih.gov/pubmed/9728893</v>
      </c>
      <c r="D1152" s="255" t="str">
        <f>IF(AND(A1152&lt;&gt;"",ISNUMBER(A1152)),VLOOKUP(A1152,Studies!A:BR,4,FALSE),"")</f>
        <v>po with Perpetrator (Clarithromycin)</v>
      </c>
      <c r="E1152" s="255" t="str">
        <f>IF(AND(A1152&lt;&gt;"",ISNUMBER(A1152)),VLOOKUP(A1152,Studies!A:BR,5,FALSE),"")</f>
        <v>Midazolam</v>
      </c>
      <c r="F1152" s="256" t="str">
        <f>IF(AND(A1152&lt;&gt;"",ISNUMBER(A1152)),VLOOKUP(A1152,Studies!A:BR,6,FALSE),"")</f>
        <v>Whole Blood</v>
      </c>
      <c r="G1152" s="194">
        <v>147</v>
      </c>
      <c r="H1152" s="194" t="s">
        <v>60</v>
      </c>
      <c r="I1152" s="187">
        <v>31.462800000000001</v>
      </c>
      <c r="J1152" s="187" t="s">
        <v>941</v>
      </c>
      <c r="K1152" s="187" t="s">
        <v>335</v>
      </c>
      <c r="L1152" s="195">
        <v>17.20309</v>
      </c>
      <c r="M1152" s="195" t="s">
        <v>995</v>
      </c>
      <c r="N1152" s="195" t="s">
        <v>117</v>
      </c>
      <c r="O1152" s="199">
        <v>1</v>
      </c>
      <c r="P1152" s="188"/>
      <c r="Q1152" s="174">
        <v>1</v>
      </c>
    </row>
    <row r="1153" spans="1:17" ht="14.25" x14ac:dyDescent="0.2">
      <c r="A1153" s="212">
        <v>173</v>
      </c>
      <c r="B1153" s="254" t="str">
        <f>IF(AND(A1153&lt;&gt;"",ISNUMBER(A1153)),VLOOKUP(A1153,Studies!A:BR,2,FALSE),"")</f>
        <v>Gorski 1998</v>
      </c>
      <c r="C1153" s="255" t="str">
        <f>IF(AND(A1153&lt;&gt;"",ISNUMBER(A1153)),VLOOKUP(A1153,Studies!A:BR,3,FALSE),"")</f>
        <v>https://www.ncbi.nlm.nih.gov/pubmed/9728893</v>
      </c>
      <c r="D1153" s="255" t="str">
        <f>IF(AND(A1153&lt;&gt;"",ISNUMBER(A1153)),VLOOKUP(A1153,Studies!A:BR,4,FALSE),"")</f>
        <v>po with Perpetrator (Clarithromycin)</v>
      </c>
      <c r="E1153" s="255" t="str">
        <f>IF(AND(A1153&lt;&gt;"",ISNUMBER(A1153)),VLOOKUP(A1153,Studies!A:BR,5,FALSE),"")</f>
        <v>Midazolam</v>
      </c>
      <c r="F1153" s="256" t="str">
        <f>IF(AND(A1153&lt;&gt;"",ISNUMBER(A1153)),VLOOKUP(A1153,Studies!A:BR,6,FALSE),"")</f>
        <v>Whole Blood</v>
      </c>
      <c r="G1153" s="194">
        <v>147.5</v>
      </c>
      <c r="H1153" s="194" t="s">
        <v>60</v>
      </c>
      <c r="I1153" s="187">
        <v>31.14527</v>
      </c>
      <c r="J1153" s="187" t="s">
        <v>941</v>
      </c>
      <c r="K1153" s="187" t="s">
        <v>335</v>
      </c>
      <c r="L1153" s="195">
        <v>15.113939999999999</v>
      </c>
      <c r="M1153" s="195" t="s">
        <v>995</v>
      </c>
      <c r="N1153" s="195" t="s">
        <v>117</v>
      </c>
      <c r="O1153" s="199">
        <v>1</v>
      </c>
      <c r="P1153" s="188"/>
      <c r="Q1153" s="174">
        <v>1</v>
      </c>
    </row>
    <row r="1154" spans="1:17" ht="14.25" x14ac:dyDescent="0.2">
      <c r="A1154" s="212">
        <v>173</v>
      </c>
      <c r="B1154" s="254" t="str">
        <f>IF(AND(A1154&lt;&gt;"",ISNUMBER(A1154)),VLOOKUP(A1154,Studies!A:BR,2,FALSE),"")</f>
        <v>Gorski 1998</v>
      </c>
      <c r="C1154" s="255" t="str">
        <f>IF(AND(A1154&lt;&gt;"",ISNUMBER(A1154)),VLOOKUP(A1154,Studies!A:BR,3,FALSE),"")</f>
        <v>https://www.ncbi.nlm.nih.gov/pubmed/9728893</v>
      </c>
      <c r="D1154" s="255" t="str">
        <f>IF(AND(A1154&lt;&gt;"",ISNUMBER(A1154)),VLOOKUP(A1154,Studies!A:BR,4,FALSE),"")</f>
        <v>po with Perpetrator (Clarithromycin)</v>
      </c>
      <c r="E1154" s="255" t="str">
        <f>IF(AND(A1154&lt;&gt;"",ISNUMBER(A1154)),VLOOKUP(A1154,Studies!A:BR,5,FALSE),"")</f>
        <v>Midazolam</v>
      </c>
      <c r="F1154" s="256" t="str">
        <f>IF(AND(A1154&lt;&gt;"",ISNUMBER(A1154)),VLOOKUP(A1154,Studies!A:BR,6,FALSE),"")</f>
        <v>Whole Blood</v>
      </c>
      <c r="G1154" s="194">
        <v>148</v>
      </c>
      <c r="H1154" s="194" t="s">
        <v>60</v>
      </c>
      <c r="I1154" s="187">
        <v>30.51979</v>
      </c>
      <c r="J1154" s="187" t="s">
        <v>941</v>
      </c>
      <c r="K1154" s="187" t="s">
        <v>335</v>
      </c>
      <c r="L1154" s="195">
        <v>12.5687</v>
      </c>
      <c r="M1154" s="195" t="s">
        <v>995</v>
      </c>
      <c r="N1154" s="195" t="s">
        <v>117</v>
      </c>
      <c r="O1154" s="199">
        <v>1</v>
      </c>
      <c r="P1154" s="188"/>
      <c r="Q1154" s="174">
        <v>1</v>
      </c>
    </row>
    <row r="1155" spans="1:17" ht="14.25" x14ac:dyDescent="0.2">
      <c r="A1155" s="212">
        <v>173</v>
      </c>
      <c r="B1155" s="254" t="str">
        <f>IF(AND(A1155&lt;&gt;"",ISNUMBER(A1155)),VLOOKUP(A1155,Studies!A:BR,2,FALSE),"")</f>
        <v>Gorski 1998</v>
      </c>
      <c r="C1155" s="255" t="str">
        <f>IF(AND(A1155&lt;&gt;"",ISNUMBER(A1155)),VLOOKUP(A1155,Studies!A:BR,3,FALSE),"")</f>
        <v>https://www.ncbi.nlm.nih.gov/pubmed/9728893</v>
      </c>
      <c r="D1155" s="255" t="str">
        <f>IF(AND(A1155&lt;&gt;"",ISNUMBER(A1155)),VLOOKUP(A1155,Studies!A:BR,4,FALSE),"")</f>
        <v>po with Perpetrator (Clarithromycin)</v>
      </c>
      <c r="E1155" s="255" t="str">
        <f>IF(AND(A1155&lt;&gt;"",ISNUMBER(A1155)),VLOOKUP(A1155,Studies!A:BR,5,FALSE),"")</f>
        <v>Midazolam</v>
      </c>
      <c r="F1155" s="256" t="str">
        <f>IF(AND(A1155&lt;&gt;"",ISNUMBER(A1155)),VLOOKUP(A1155,Studies!A:BR,6,FALSE),"")</f>
        <v>Whole Blood</v>
      </c>
      <c r="G1155" s="194">
        <v>148.5</v>
      </c>
      <c r="H1155" s="194" t="s">
        <v>60</v>
      </c>
      <c r="I1155" s="187">
        <v>26.47936</v>
      </c>
      <c r="J1155" s="187" t="s">
        <v>941</v>
      </c>
      <c r="K1155" s="187" t="s">
        <v>335</v>
      </c>
      <c r="L1155" s="195">
        <v>9.4182950000000005</v>
      </c>
      <c r="M1155" s="195" t="s">
        <v>995</v>
      </c>
      <c r="N1155" s="195" t="s">
        <v>117</v>
      </c>
      <c r="O1155" s="199">
        <v>1</v>
      </c>
      <c r="P1155" s="188"/>
      <c r="Q1155" s="174">
        <v>1</v>
      </c>
    </row>
    <row r="1156" spans="1:17" ht="14.25" x14ac:dyDescent="0.2">
      <c r="A1156" s="212">
        <v>173</v>
      </c>
      <c r="B1156" s="254" t="str">
        <f>IF(AND(A1156&lt;&gt;"",ISNUMBER(A1156)),VLOOKUP(A1156,Studies!A:BR,2,FALSE),"")</f>
        <v>Gorski 1998</v>
      </c>
      <c r="C1156" s="255" t="str">
        <f>IF(AND(A1156&lt;&gt;"",ISNUMBER(A1156)),VLOOKUP(A1156,Studies!A:BR,3,FALSE),"")</f>
        <v>https://www.ncbi.nlm.nih.gov/pubmed/9728893</v>
      </c>
      <c r="D1156" s="255" t="str">
        <f>IF(AND(A1156&lt;&gt;"",ISNUMBER(A1156)),VLOOKUP(A1156,Studies!A:BR,4,FALSE),"")</f>
        <v>po with Perpetrator (Clarithromycin)</v>
      </c>
      <c r="E1156" s="255" t="str">
        <f>IF(AND(A1156&lt;&gt;"",ISNUMBER(A1156)),VLOOKUP(A1156,Studies!A:BR,5,FALSE),"")</f>
        <v>Midazolam</v>
      </c>
      <c r="F1156" s="256" t="str">
        <f>IF(AND(A1156&lt;&gt;"",ISNUMBER(A1156)),VLOOKUP(A1156,Studies!A:BR,6,FALSE),"")</f>
        <v>Whole Blood</v>
      </c>
      <c r="G1156" s="194">
        <v>149</v>
      </c>
      <c r="H1156" s="194" t="s">
        <v>60</v>
      </c>
      <c r="I1156" s="187">
        <v>22.97383</v>
      </c>
      <c r="J1156" s="187" t="s">
        <v>941</v>
      </c>
      <c r="K1156" s="187" t="s">
        <v>335</v>
      </c>
      <c r="L1156" s="195">
        <v>8.4889700000000001</v>
      </c>
      <c r="M1156" s="195" t="s">
        <v>995</v>
      </c>
      <c r="N1156" s="195" t="s">
        <v>117</v>
      </c>
      <c r="O1156" s="199">
        <v>1</v>
      </c>
      <c r="P1156" s="188"/>
      <c r="Q1156" s="174">
        <v>1</v>
      </c>
    </row>
    <row r="1157" spans="1:17" ht="14.25" x14ac:dyDescent="0.2">
      <c r="A1157" s="212">
        <v>173</v>
      </c>
      <c r="B1157" s="254" t="str">
        <f>IF(AND(A1157&lt;&gt;"",ISNUMBER(A1157)),VLOOKUP(A1157,Studies!A:BR,2,FALSE),"")</f>
        <v>Gorski 1998</v>
      </c>
      <c r="C1157" s="255" t="str">
        <f>IF(AND(A1157&lt;&gt;"",ISNUMBER(A1157)),VLOOKUP(A1157,Studies!A:BR,3,FALSE),"")</f>
        <v>https://www.ncbi.nlm.nih.gov/pubmed/9728893</v>
      </c>
      <c r="D1157" s="255" t="str">
        <f>IF(AND(A1157&lt;&gt;"",ISNUMBER(A1157)),VLOOKUP(A1157,Studies!A:BR,4,FALSE),"")</f>
        <v>po with Perpetrator (Clarithromycin)</v>
      </c>
      <c r="E1157" s="255" t="str">
        <f>IF(AND(A1157&lt;&gt;"",ISNUMBER(A1157)),VLOOKUP(A1157,Studies!A:BR,5,FALSE),"")</f>
        <v>Midazolam</v>
      </c>
      <c r="F1157" s="256" t="str">
        <f>IF(AND(A1157&lt;&gt;"",ISNUMBER(A1157)),VLOOKUP(A1157,Studies!A:BR,6,FALSE),"")</f>
        <v>Whole Blood</v>
      </c>
      <c r="G1157" s="194">
        <v>150</v>
      </c>
      <c r="H1157" s="194" t="s">
        <v>60</v>
      </c>
      <c r="I1157" s="187">
        <v>18.946680000000001</v>
      </c>
      <c r="J1157" s="187" t="s">
        <v>941</v>
      </c>
      <c r="K1157" s="187" t="s">
        <v>335</v>
      </c>
      <c r="L1157" s="195">
        <v>6.4798049999999998</v>
      </c>
      <c r="M1157" s="195" t="s">
        <v>995</v>
      </c>
      <c r="N1157" s="195" t="s">
        <v>117</v>
      </c>
      <c r="O1157" s="199">
        <v>1</v>
      </c>
      <c r="P1157" s="189" t="s">
        <v>1060</v>
      </c>
      <c r="Q1157" s="174">
        <v>1</v>
      </c>
    </row>
    <row r="1158" spans="1:17" ht="14.25" x14ac:dyDescent="0.2">
      <c r="A1158" s="212">
        <v>173</v>
      </c>
      <c r="B1158" s="254" t="str">
        <f>IF(AND(A1158&lt;&gt;"",ISNUMBER(A1158)),VLOOKUP(A1158,Studies!A:BR,2,FALSE),"")</f>
        <v>Gorski 1998</v>
      </c>
      <c r="C1158" s="255" t="str">
        <f>IF(AND(A1158&lt;&gt;"",ISNUMBER(A1158)),VLOOKUP(A1158,Studies!A:BR,3,FALSE),"")</f>
        <v>https://www.ncbi.nlm.nih.gov/pubmed/9728893</v>
      </c>
      <c r="D1158" s="255" t="str">
        <f>IF(AND(A1158&lt;&gt;"",ISNUMBER(A1158)),VLOOKUP(A1158,Studies!A:BR,4,FALSE),"")</f>
        <v>po with Perpetrator (Clarithromycin)</v>
      </c>
      <c r="E1158" s="255" t="str">
        <f>IF(AND(A1158&lt;&gt;"",ISNUMBER(A1158)),VLOOKUP(A1158,Studies!A:BR,5,FALSE),"")</f>
        <v>Midazolam</v>
      </c>
      <c r="F1158" s="256" t="str">
        <f>IF(AND(A1158&lt;&gt;"",ISNUMBER(A1158)),VLOOKUP(A1158,Studies!A:BR,6,FALSE),"")</f>
        <v>Whole Blood</v>
      </c>
      <c r="G1158" s="194">
        <v>152</v>
      </c>
      <c r="H1158" s="194" t="s">
        <v>60</v>
      </c>
      <c r="I1158" s="187">
        <v>17.293600000000001</v>
      </c>
      <c r="J1158" s="187" t="s">
        <v>941</v>
      </c>
      <c r="K1158" s="187" t="s">
        <v>335</v>
      </c>
      <c r="L1158" s="195">
        <v>8.6539839999999995</v>
      </c>
      <c r="M1158" s="195" t="s">
        <v>995</v>
      </c>
      <c r="N1158" s="195" t="s">
        <v>117</v>
      </c>
      <c r="O1158" s="199">
        <v>1</v>
      </c>
      <c r="P1158" s="188"/>
      <c r="Q1158" s="174">
        <v>1</v>
      </c>
    </row>
    <row r="1159" spans="1:17" ht="14.25" x14ac:dyDescent="0.2">
      <c r="A1159" s="212">
        <v>173</v>
      </c>
      <c r="B1159" s="254" t="str">
        <f>IF(AND(A1159&lt;&gt;"",ISNUMBER(A1159)),VLOOKUP(A1159,Studies!A:BR,2,FALSE),"")</f>
        <v>Gorski 1998</v>
      </c>
      <c r="C1159" s="255" t="str">
        <f>IF(AND(A1159&lt;&gt;"",ISNUMBER(A1159)),VLOOKUP(A1159,Studies!A:BR,3,FALSE),"")</f>
        <v>https://www.ncbi.nlm.nih.gov/pubmed/9728893</v>
      </c>
      <c r="D1159" s="255" t="str">
        <f>IF(AND(A1159&lt;&gt;"",ISNUMBER(A1159)),VLOOKUP(A1159,Studies!A:BR,4,FALSE),"")</f>
        <v>po with Perpetrator (Clarithromycin)</v>
      </c>
      <c r="E1159" s="255" t="str">
        <f>IF(AND(A1159&lt;&gt;"",ISNUMBER(A1159)),VLOOKUP(A1159,Studies!A:BR,5,FALSE),"")</f>
        <v>Midazolam</v>
      </c>
      <c r="F1159" s="256" t="str">
        <f>IF(AND(A1159&lt;&gt;"",ISNUMBER(A1159)),VLOOKUP(A1159,Studies!A:BR,6,FALSE),"")</f>
        <v>Whole Blood</v>
      </c>
      <c r="G1159" s="194">
        <v>154</v>
      </c>
      <c r="H1159" s="194" t="s">
        <v>60</v>
      </c>
      <c r="I1159" s="187">
        <v>12.249140000000001</v>
      </c>
      <c r="J1159" s="187" t="s">
        <v>941</v>
      </c>
      <c r="K1159" s="187" t="s">
        <v>335</v>
      </c>
      <c r="L1159" s="195">
        <v>6.3170359999999999</v>
      </c>
      <c r="M1159" s="195" t="s">
        <v>995</v>
      </c>
      <c r="N1159" s="195" t="s">
        <v>117</v>
      </c>
      <c r="O1159" s="199">
        <v>1</v>
      </c>
      <c r="P1159" s="188"/>
      <c r="Q1159" s="174">
        <v>1</v>
      </c>
    </row>
    <row r="1160" spans="1:17" ht="14.25" x14ac:dyDescent="0.2">
      <c r="A1160" s="212">
        <v>173</v>
      </c>
      <c r="B1160" s="254" t="str">
        <f>IF(AND(A1160&lt;&gt;"",ISNUMBER(A1160)),VLOOKUP(A1160,Studies!A:BR,2,FALSE),"")</f>
        <v>Gorski 1998</v>
      </c>
      <c r="C1160" s="255" t="str">
        <f>IF(AND(A1160&lt;&gt;"",ISNUMBER(A1160)),VLOOKUP(A1160,Studies!A:BR,3,FALSE),"")</f>
        <v>https://www.ncbi.nlm.nih.gov/pubmed/9728893</v>
      </c>
      <c r="D1160" s="255" t="str">
        <f>IF(AND(A1160&lt;&gt;"",ISNUMBER(A1160)),VLOOKUP(A1160,Studies!A:BR,4,FALSE),"")</f>
        <v>po with Perpetrator (Clarithromycin)</v>
      </c>
      <c r="E1160" s="255" t="str">
        <f>IF(AND(A1160&lt;&gt;"",ISNUMBER(A1160)),VLOOKUP(A1160,Studies!A:BR,5,FALSE),"")</f>
        <v>Midazolam</v>
      </c>
      <c r="F1160" s="256" t="str">
        <f>IF(AND(A1160&lt;&gt;"",ISNUMBER(A1160)),VLOOKUP(A1160,Studies!A:BR,6,FALSE),"")</f>
        <v>Whole Blood</v>
      </c>
      <c r="G1160" s="194">
        <v>156</v>
      </c>
      <c r="H1160" s="194" t="s">
        <v>60</v>
      </c>
      <c r="I1160" s="187">
        <v>10.41409</v>
      </c>
      <c r="J1160" s="187" t="s">
        <v>941</v>
      </c>
      <c r="K1160" s="187" t="s">
        <v>335</v>
      </c>
      <c r="L1160" s="195">
        <v>5.0536659999999998</v>
      </c>
      <c r="M1160" s="195" t="s">
        <v>995</v>
      </c>
      <c r="N1160" s="195" t="s">
        <v>117</v>
      </c>
      <c r="O1160" s="199">
        <v>1</v>
      </c>
      <c r="P1160" s="188"/>
      <c r="Q1160" s="174">
        <v>1</v>
      </c>
    </row>
    <row r="1161" spans="1:17" ht="14.25" x14ac:dyDescent="0.2">
      <c r="A1161" s="212">
        <v>173</v>
      </c>
      <c r="B1161" s="254" t="str">
        <f>IF(AND(A1161&lt;&gt;"",ISNUMBER(A1161)),VLOOKUP(A1161,Studies!A:BR,2,FALSE),"")</f>
        <v>Gorski 1998</v>
      </c>
      <c r="C1161" s="255" t="str">
        <f>IF(AND(A1161&lt;&gt;"",ISNUMBER(A1161)),VLOOKUP(A1161,Studies!A:BR,3,FALSE),"")</f>
        <v>https://www.ncbi.nlm.nih.gov/pubmed/9728893</v>
      </c>
      <c r="D1161" s="255" t="str">
        <f>IF(AND(A1161&lt;&gt;"",ISNUMBER(A1161)),VLOOKUP(A1161,Studies!A:BR,4,FALSE),"")</f>
        <v>po with Perpetrator (Clarithromycin)</v>
      </c>
      <c r="E1161" s="255" t="str">
        <f>IF(AND(A1161&lt;&gt;"",ISNUMBER(A1161)),VLOOKUP(A1161,Studies!A:BR,5,FALSE),"")</f>
        <v>Midazolam</v>
      </c>
      <c r="F1161" s="256" t="str">
        <f>IF(AND(A1161&lt;&gt;"",ISNUMBER(A1161)),VLOOKUP(A1161,Studies!A:BR,6,FALSE),"")</f>
        <v>Whole Blood</v>
      </c>
      <c r="G1161" s="194">
        <v>158</v>
      </c>
      <c r="H1161" s="194" t="s">
        <v>60</v>
      </c>
      <c r="I1161" s="187">
        <v>8.9442070000000005</v>
      </c>
      <c r="J1161" s="187" t="s">
        <v>941</v>
      </c>
      <c r="K1161" s="187" t="s">
        <v>335</v>
      </c>
      <c r="L1161" s="195">
        <v>5.0315209999999997</v>
      </c>
      <c r="M1161" s="195" t="s">
        <v>995</v>
      </c>
      <c r="N1161" s="195" t="s">
        <v>117</v>
      </c>
      <c r="O1161" s="199">
        <v>1</v>
      </c>
      <c r="P1161" s="188"/>
      <c r="Q1161" s="174">
        <v>1</v>
      </c>
    </row>
    <row r="1162" spans="1:17" ht="14.25" x14ac:dyDescent="0.2">
      <c r="A1162" s="212">
        <v>174</v>
      </c>
      <c r="B1162" s="254" t="str">
        <f>IF(AND(A1162&lt;&gt;"",ISNUMBER(A1162)),VLOOKUP(A1162,Studies!A:BR,2,FALSE),"")</f>
        <v>Gorski 1998</v>
      </c>
      <c r="C1162" s="255" t="str">
        <f>IF(AND(A1162&lt;&gt;"",ISNUMBER(A1162)),VLOOKUP(A1162,Studies!A:BR,3,FALSE),"")</f>
        <v>https://www.ncbi.nlm.nih.gov/pubmed/9728893</v>
      </c>
      <c r="D1162" s="255" t="str">
        <f>IF(AND(A1162&lt;&gt;"",ISNUMBER(A1162)),VLOOKUP(A1162,Studies!A:BR,4,FALSE),"")</f>
        <v>iv Control (Perpetrator Placebo)</v>
      </c>
      <c r="E1162" s="255" t="str">
        <f>IF(AND(A1162&lt;&gt;"",ISNUMBER(A1162)),VLOOKUP(A1162,Studies!A:BR,5,FALSE),"")</f>
        <v>Midazolam</v>
      </c>
      <c r="F1162" s="256" t="str">
        <f>IF(AND(A1162&lt;&gt;"",ISNUMBER(A1162)),VLOOKUP(A1162,Studies!A:BR,6,FALSE),"")</f>
        <v>Whole Blood</v>
      </c>
      <c r="G1162" s="194">
        <v>0.08</v>
      </c>
      <c r="H1162" s="194" t="s">
        <v>60</v>
      </c>
      <c r="I1162" s="187">
        <v>16.404350000000001</v>
      </c>
      <c r="J1162" s="187" t="s">
        <v>941</v>
      </c>
      <c r="K1162" s="187" t="s">
        <v>335</v>
      </c>
      <c r="L1162" s="195">
        <v>10.245240000000001</v>
      </c>
      <c r="M1162" s="195" t="s">
        <v>995</v>
      </c>
      <c r="N1162" s="195" t="s">
        <v>117</v>
      </c>
      <c r="O1162" s="199">
        <v>1</v>
      </c>
      <c r="P1162" s="188"/>
      <c r="Q1162" s="174">
        <v>1</v>
      </c>
    </row>
    <row r="1163" spans="1:17" ht="14.25" x14ac:dyDescent="0.2">
      <c r="A1163" s="212">
        <v>174</v>
      </c>
      <c r="B1163" s="254" t="str">
        <f>IF(AND(A1163&lt;&gt;"",ISNUMBER(A1163)),VLOOKUP(A1163,Studies!A:BR,2,FALSE),"")</f>
        <v>Gorski 1998</v>
      </c>
      <c r="C1163" s="255" t="str">
        <f>IF(AND(A1163&lt;&gt;"",ISNUMBER(A1163)),VLOOKUP(A1163,Studies!A:BR,3,FALSE),"")</f>
        <v>https://www.ncbi.nlm.nih.gov/pubmed/9728893</v>
      </c>
      <c r="D1163" s="255" t="str">
        <f>IF(AND(A1163&lt;&gt;"",ISNUMBER(A1163)),VLOOKUP(A1163,Studies!A:BR,4,FALSE),"")</f>
        <v>iv Control (Perpetrator Placebo)</v>
      </c>
      <c r="E1163" s="255" t="str">
        <f>IF(AND(A1163&lt;&gt;"",ISNUMBER(A1163)),VLOOKUP(A1163,Studies!A:BR,5,FALSE),"")</f>
        <v>Midazolam</v>
      </c>
      <c r="F1163" s="256" t="str">
        <f>IF(AND(A1163&lt;&gt;"",ISNUMBER(A1163)),VLOOKUP(A1163,Studies!A:BR,6,FALSE),"")</f>
        <v>Whole Blood</v>
      </c>
      <c r="G1163" s="194">
        <v>0.25</v>
      </c>
      <c r="H1163" s="194" t="s">
        <v>60</v>
      </c>
      <c r="I1163" s="187">
        <v>34.991309999999999</v>
      </c>
      <c r="J1163" s="187" t="s">
        <v>941</v>
      </c>
      <c r="K1163" s="187" t="s">
        <v>335</v>
      </c>
      <c r="L1163" s="195">
        <v>15.901540000000001</v>
      </c>
      <c r="M1163" s="195" t="s">
        <v>995</v>
      </c>
      <c r="N1163" s="195" t="s">
        <v>117</v>
      </c>
      <c r="O1163" s="199">
        <v>1</v>
      </c>
      <c r="P1163" s="188"/>
      <c r="Q1163" s="174">
        <v>1</v>
      </c>
    </row>
    <row r="1164" spans="1:17" ht="14.25" x14ac:dyDescent="0.2">
      <c r="A1164" s="212">
        <v>174</v>
      </c>
      <c r="B1164" s="254" t="str">
        <f>IF(AND(A1164&lt;&gt;"",ISNUMBER(A1164)),VLOOKUP(A1164,Studies!A:BR,2,FALSE),"")</f>
        <v>Gorski 1998</v>
      </c>
      <c r="C1164" s="255" t="str">
        <f>IF(AND(A1164&lt;&gt;"",ISNUMBER(A1164)),VLOOKUP(A1164,Studies!A:BR,3,FALSE),"")</f>
        <v>https://www.ncbi.nlm.nih.gov/pubmed/9728893</v>
      </c>
      <c r="D1164" s="255" t="str">
        <f>IF(AND(A1164&lt;&gt;"",ISNUMBER(A1164)),VLOOKUP(A1164,Studies!A:BR,4,FALSE),"")</f>
        <v>iv Control (Perpetrator Placebo)</v>
      </c>
      <c r="E1164" s="255" t="str">
        <f>IF(AND(A1164&lt;&gt;"",ISNUMBER(A1164)),VLOOKUP(A1164,Studies!A:BR,5,FALSE),"")</f>
        <v>Midazolam</v>
      </c>
      <c r="F1164" s="256" t="str">
        <f>IF(AND(A1164&lt;&gt;"",ISNUMBER(A1164)),VLOOKUP(A1164,Studies!A:BR,6,FALSE),"")</f>
        <v>Whole Blood</v>
      </c>
      <c r="G1164" s="194">
        <v>0.5</v>
      </c>
      <c r="H1164" s="194" t="s">
        <v>60</v>
      </c>
      <c r="I1164" s="187">
        <v>50.345359999999999</v>
      </c>
      <c r="J1164" s="187" t="s">
        <v>941</v>
      </c>
      <c r="K1164" s="187" t="s">
        <v>335</v>
      </c>
      <c r="L1164" s="195">
        <v>15.6974</v>
      </c>
      <c r="M1164" s="195" t="s">
        <v>995</v>
      </c>
      <c r="N1164" s="195" t="s">
        <v>117</v>
      </c>
      <c r="O1164" s="199">
        <v>1</v>
      </c>
      <c r="P1164" s="188"/>
      <c r="Q1164" s="174">
        <v>1</v>
      </c>
    </row>
    <row r="1165" spans="1:17" ht="14.25" x14ac:dyDescent="0.2">
      <c r="A1165" s="212">
        <v>174</v>
      </c>
      <c r="B1165" s="254" t="str">
        <f>IF(AND(A1165&lt;&gt;"",ISNUMBER(A1165)),VLOOKUP(A1165,Studies!A:BR,2,FALSE),"")</f>
        <v>Gorski 1998</v>
      </c>
      <c r="C1165" s="255" t="str">
        <f>IF(AND(A1165&lt;&gt;"",ISNUMBER(A1165)),VLOOKUP(A1165,Studies!A:BR,3,FALSE),"")</f>
        <v>https://www.ncbi.nlm.nih.gov/pubmed/9728893</v>
      </c>
      <c r="D1165" s="255" t="str">
        <f>IF(AND(A1165&lt;&gt;"",ISNUMBER(A1165)),VLOOKUP(A1165,Studies!A:BR,4,FALSE),"")</f>
        <v>iv Control (Perpetrator Placebo)</v>
      </c>
      <c r="E1165" s="255" t="str">
        <f>IF(AND(A1165&lt;&gt;"",ISNUMBER(A1165)),VLOOKUP(A1165,Studies!A:BR,5,FALSE),"")</f>
        <v>Midazolam</v>
      </c>
      <c r="F1165" s="256" t="str">
        <f>IF(AND(A1165&lt;&gt;"",ISNUMBER(A1165)),VLOOKUP(A1165,Studies!A:BR,6,FALSE),"")</f>
        <v>Whole Blood</v>
      </c>
      <c r="G1165" s="194">
        <v>0.75</v>
      </c>
      <c r="H1165" s="194" t="s">
        <v>60</v>
      </c>
      <c r="I1165" s="187">
        <v>32.948210000000003</v>
      </c>
      <c r="J1165" s="187" t="s">
        <v>941</v>
      </c>
      <c r="K1165" s="187" t="s">
        <v>335</v>
      </c>
      <c r="L1165" s="195">
        <v>19.536480000000001</v>
      </c>
      <c r="M1165" s="195" t="s">
        <v>995</v>
      </c>
      <c r="N1165" s="195" t="s">
        <v>117</v>
      </c>
      <c r="O1165" s="199">
        <v>1</v>
      </c>
      <c r="P1165" s="188"/>
      <c r="Q1165" s="174">
        <v>1</v>
      </c>
    </row>
    <row r="1166" spans="1:17" ht="14.25" x14ac:dyDescent="0.2">
      <c r="A1166" s="212">
        <v>174</v>
      </c>
      <c r="B1166" s="254" t="str">
        <f>IF(AND(A1166&lt;&gt;"",ISNUMBER(A1166)),VLOOKUP(A1166,Studies!A:BR,2,FALSE),"")</f>
        <v>Gorski 1998</v>
      </c>
      <c r="C1166" s="255" t="str">
        <f>IF(AND(A1166&lt;&gt;"",ISNUMBER(A1166)),VLOOKUP(A1166,Studies!A:BR,3,FALSE),"")</f>
        <v>https://www.ncbi.nlm.nih.gov/pubmed/9728893</v>
      </c>
      <c r="D1166" s="255" t="str">
        <f>IF(AND(A1166&lt;&gt;"",ISNUMBER(A1166)),VLOOKUP(A1166,Studies!A:BR,4,FALSE),"")</f>
        <v>iv Control (Perpetrator Placebo)</v>
      </c>
      <c r="E1166" s="255" t="str">
        <f>IF(AND(A1166&lt;&gt;"",ISNUMBER(A1166)),VLOOKUP(A1166,Studies!A:BR,5,FALSE),"")</f>
        <v>Midazolam</v>
      </c>
      <c r="F1166" s="256" t="str">
        <f>IF(AND(A1166&lt;&gt;"",ISNUMBER(A1166)),VLOOKUP(A1166,Studies!A:BR,6,FALSE),"")</f>
        <v>Whole Blood</v>
      </c>
      <c r="G1166" s="194">
        <v>1</v>
      </c>
      <c r="H1166" s="194" t="s">
        <v>60</v>
      </c>
      <c r="I1166" s="187">
        <v>23.615169999999999</v>
      </c>
      <c r="J1166" s="187" t="s">
        <v>941</v>
      </c>
      <c r="K1166" s="187" t="s">
        <v>335</v>
      </c>
      <c r="L1166" s="195">
        <v>9.2179900000000004</v>
      </c>
      <c r="M1166" s="195" t="s">
        <v>995</v>
      </c>
      <c r="N1166" s="195" t="s">
        <v>117</v>
      </c>
      <c r="O1166" s="199">
        <v>1</v>
      </c>
      <c r="P1166" s="188"/>
      <c r="Q1166" s="174">
        <v>1</v>
      </c>
    </row>
    <row r="1167" spans="1:17" ht="14.25" x14ac:dyDescent="0.2">
      <c r="A1167" s="212">
        <v>174</v>
      </c>
      <c r="B1167" s="254" t="str">
        <f>IF(AND(A1167&lt;&gt;"",ISNUMBER(A1167)),VLOOKUP(A1167,Studies!A:BR,2,FALSE),"")</f>
        <v>Gorski 1998</v>
      </c>
      <c r="C1167" s="255" t="str">
        <f>IF(AND(A1167&lt;&gt;"",ISNUMBER(A1167)),VLOOKUP(A1167,Studies!A:BR,3,FALSE),"")</f>
        <v>https://www.ncbi.nlm.nih.gov/pubmed/9728893</v>
      </c>
      <c r="D1167" s="255" t="str">
        <f>IF(AND(A1167&lt;&gt;"",ISNUMBER(A1167)),VLOOKUP(A1167,Studies!A:BR,4,FALSE),"")</f>
        <v>iv Control (Perpetrator Placebo)</v>
      </c>
      <c r="E1167" s="255" t="str">
        <f>IF(AND(A1167&lt;&gt;"",ISNUMBER(A1167)),VLOOKUP(A1167,Studies!A:BR,5,FALSE),"")</f>
        <v>Midazolam</v>
      </c>
      <c r="F1167" s="256" t="str">
        <f>IF(AND(A1167&lt;&gt;"",ISNUMBER(A1167)),VLOOKUP(A1167,Studies!A:BR,6,FALSE),"")</f>
        <v>Whole Blood</v>
      </c>
      <c r="G1167" s="194">
        <v>1.5</v>
      </c>
      <c r="H1167" s="194" t="s">
        <v>60</v>
      </c>
      <c r="I1167" s="187">
        <v>19.500170000000001</v>
      </c>
      <c r="J1167" s="187" t="s">
        <v>941</v>
      </c>
      <c r="K1167" s="187" t="s">
        <v>335</v>
      </c>
      <c r="L1167" s="195">
        <v>7.6119120000000002</v>
      </c>
      <c r="M1167" s="195" t="s">
        <v>995</v>
      </c>
      <c r="N1167" s="195" t="s">
        <v>117</v>
      </c>
      <c r="O1167" s="199">
        <v>1</v>
      </c>
      <c r="P1167" s="188"/>
      <c r="Q1167" s="174">
        <v>1</v>
      </c>
    </row>
    <row r="1168" spans="1:17" ht="14.25" x14ac:dyDescent="0.2">
      <c r="A1168" s="212">
        <v>174</v>
      </c>
      <c r="B1168" s="254" t="str">
        <f>IF(AND(A1168&lt;&gt;"",ISNUMBER(A1168)),VLOOKUP(A1168,Studies!A:BR,2,FALSE),"")</f>
        <v>Gorski 1998</v>
      </c>
      <c r="C1168" s="255" t="str">
        <f>IF(AND(A1168&lt;&gt;"",ISNUMBER(A1168)),VLOOKUP(A1168,Studies!A:BR,3,FALSE),"")</f>
        <v>https://www.ncbi.nlm.nih.gov/pubmed/9728893</v>
      </c>
      <c r="D1168" s="255" t="str">
        <f>IF(AND(A1168&lt;&gt;"",ISNUMBER(A1168)),VLOOKUP(A1168,Studies!A:BR,4,FALSE),"")</f>
        <v>iv Control (Perpetrator Placebo)</v>
      </c>
      <c r="E1168" s="255" t="str">
        <f>IF(AND(A1168&lt;&gt;"",ISNUMBER(A1168)),VLOOKUP(A1168,Studies!A:BR,5,FALSE),"")</f>
        <v>Midazolam</v>
      </c>
      <c r="F1168" s="256" t="str">
        <f>IF(AND(A1168&lt;&gt;"",ISNUMBER(A1168)),VLOOKUP(A1168,Studies!A:BR,6,FALSE),"")</f>
        <v>Whole Blood</v>
      </c>
      <c r="G1168" s="194">
        <v>2</v>
      </c>
      <c r="H1168" s="194" t="s">
        <v>60</v>
      </c>
      <c r="I1168" s="187">
        <v>15.94042</v>
      </c>
      <c r="J1168" s="187" t="s">
        <v>941</v>
      </c>
      <c r="K1168" s="187" t="s">
        <v>335</v>
      </c>
      <c r="L1168" s="195">
        <v>8.2366790000000005</v>
      </c>
      <c r="M1168" s="195" t="s">
        <v>995</v>
      </c>
      <c r="N1168" s="195" t="s">
        <v>117</v>
      </c>
      <c r="O1168" s="199">
        <v>1</v>
      </c>
      <c r="P1168" s="188"/>
      <c r="Q1168" s="174">
        <v>1</v>
      </c>
    </row>
    <row r="1169" spans="1:17" ht="14.25" x14ac:dyDescent="0.2">
      <c r="A1169" s="212">
        <v>174</v>
      </c>
      <c r="B1169" s="254" t="str">
        <f>IF(AND(A1169&lt;&gt;"",ISNUMBER(A1169)),VLOOKUP(A1169,Studies!A:BR,2,FALSE),"")</f>
        <v>Gorski 1998</v>
      </c>
      <c r="C1169" s="255" t="str">
        <f>IF(AND(A1169&lt;&gt;"",ISNUMBER(A1169)),VLOOKUP(A1169,Studies!A:BR,3,FALSE),"")</f>
        <v>https://www.ncbi.nlm.nih.gov/pubmed/9728893</v>
      </c>
      <c r="D1169" s="255" t="str">
        <f>IF(AND(A1169&lt;&gt;"",ISNUMBER(A1169)),VLOOKUP(A1169,Studies!A:BR,4,FALSE),"")</f>
        <v>iv Control (Perpetrator Placebo)</v>
      </c>
      <c r="E1169" s="255" t="str">
        <f>IF(AND(A1169&lt;&gt;"",ISNUMBER(A1169)),VLOOKUP(A1169,Studies!A:BR,5,FALSE),"")</f>
        <v>Midazolam</v>
      </c>
      <c r="F1169" s="256" t="str">
        <f>IF(AND(A1169&lt;&gt;"",ISNUMBER(A1169)),VLOOKUP(A1169,Studies!A:BR,6,FALSE),"")</f>
        <v>Whole Blood</v>
      </c>
      <c r="G1169" s="194">
        <v>2.5</v>
      </c>
      <c r="H1169" s="194" t="s">
        <v>60</v>
      </c>
      <c r="I1169" s="187">
        <v>13.844279999999999</v>
      </c>
      <c r="J1169" s="187" t="s">
        <v>941</v>
      </c>
      <c r="K1169" s="187" t="s">
        <v>335</v>
      </c>
      <c r="L1169" s="195">
        <v>7.9170280000000002</v>
      </c>
      <c r="M1169" s="195" t="s">
        <v>995</v>
      </c>
      <c r="N1169" s="195" t="s">
        <v>117</v>
      </c>
      <c r="O1169" s="199">
        <v>1</v>
      </c>
      <c r="P1169" s="188"/>
      <c r="Q1169" s="174">
        <v>1</v>
      </c>
    </row>
    <row r="1170" spans="1:17" ht="14.25" x14ac:dyDescent="0.2">
      <c r="A1170" s="212">
        <v>174</v>
      </c>
      <c r="B1170" s="254" t="str">
        <f>IF(AND(A1170&lt;&gt;"",ISNUMBER(A1170)),VLOOKUP(A1170,Studies!A:BR,2,FALSE),"")</f>
        <v>Gorski 1998</v>
      </c>
      <c r="C1170" s="255" t="str">
        <f>IF(AND(A1170&lt;&gt;"",ISNUMBER(A1170)),VLOOKUP(A1170,Studies!A:BR,3,FALSE),"")</f>
        <v>https://www.ncbi.nlm.nih.gov/pubmed/9728893</v>
      </c>
      <c r="D1170" s="255" t="str">
        <f>IF(AND(A1170&lt;&gt;"",ISNUMBER(A1170)),VLOOKUP(A1170,Studies!A:BR,4,FALSE),"")</f>
        <v>iv Control (Perpetrator Placebo)</v>
      </c>
      <c r="E1170" s="255" t="str">
        <f>IF(AND(A1170&lt;&gt;"",ISNUMBER(A1170)),VLOOKUP(A1170,Studies!A:BR,5,FALSE),"")</f>
        <v>Midazolam</v>
      </c>
      <c r="F1170" s="256" t="str">
        <f>IF(AND(A1170&lt;&gt;"",ISNUMBER(A1170)),VLOOKUP(A1170,Studies!A:BR,6,FALSE),"")</f>
        <v>Whole Blood</v>
      </c>
      <c r="G1170" s="194">
        <v>3</v>
      </c>
      <c r="H1170" s="194" t="s">
        <v>60</v>
      </c>
      <c r="I1170" s="187">
        <v>11.31718</v>
      </c>
      <c r="J1170" s="187" t="s">
        <v>941</v>
      </c>
      <c r="K1170" s="187" t="s">
        <v>335</v>
      </c>
      <c r="L1170" s="195">
        <v>7.6653260000000003</v>
      </c>
      <c r="M1170" s="195" t="s">
        <v>995</v>
      </c>
      <c r="N1170" s="195" t="s">
        <v>117</v>
      </c>
      <c r="O1170" s="199">
        <v>1</v>
      </c>
      <c r="P1170" s="188"/>
      <c r="Q1170" s="174">
        <v>1</v>
      </c>
    </row>
    <row r="1171" spans="1:17" ht="14.25" x14ac:dyDescent="0.2">
      <c r="A1171" s="212">
        <v>174</v>
      </c>
      <c r="B1171" s="254" t="str">
        <f>IF(AND(A1171&lt;&gt;"",ISNUMBER(A1171)),VLOOKUP(A1171,Studies!A:BR,2,FALSE),"")</f>
        <v>Gorski 1998</v>
      </c>
      <c r="C1171" s="255" t="str">
        <f>IF(AND(A1171&lt;&gt;"",ISNUMBER(A1171)),VLOOKUP(A1171,Studies!A:BR,3,FALSE),"")</f>
        <v>https://www.ncbi.nlm.nih.gov/pubmed/9728893</v>
      </c>
      <c r="D1171" s="255" t="str">
        <f>IF(AND(A1171&lt;&gt;"",ISNUMBER(A1171)),VLOOKUP(A1171,Studies!A:BR,4,FALSE),"")</f>
        <v>iv Control (Perpetrator Placebo)</v>
      </c>
      <c r="E1171" s="255" t="str">
        <f>IF(AND(A1171&lt;&gt;"",ISNUMBER(A1171)),VLOOKUP(A1171,Studies!A:BR,5,FALSE),"")</f>
        <v>Midazolam</v>
      </c>
      <c r="F1171" s="256" t="str">
        <f>IF(AND(A1171&lt;&gt;"",ISNUMBER(A1171)),VLOOKUP(A1171,Studies!A:BR,6,FALSE),"")</f>
        <v>Whole Blood</v>
      </c>
      <c r="G1171" s="194">
        <v>4</v>
      </c>
      <c r="H1171" s="194" t="s">
        <v>60</v>
      </c>
      <c r="I1171" s="187">
        <v>9.3490300000000008</v>
      </c>
      <c r="J1171" s="187" t="s">
        <v>941</v>
      </c>
      <c r="K1171" s="187" t="s">
        <v>335</v>
      </c>
      <c r="L1171" s="195">
        <v>5.2232969999999996</v>
      </c>
      <c r="M1171" s="195" t="s">
        <v>995</v>
      </c>
      <c r="N1171" s="195" t="s">
        <v>117</v>
      </c>
      <c r="O1171" s="199">
        <v>1</v>
      </c>
      <c r="P1171" s="189" t="s">
        <v>1061</v>
      </c>
      <c r="Q1171" s="174">
        <v>1</v>
      </c>
    </row>
    <row r="1172" spans="1:17" ht="14.25" x14ac:dyDescent="0.2">
      <c r="A1172" s="212">
        <v>174</v>
      </c>
      <c r="B1172" s="254" t="str">
        <f>IF(AND(A1172&lt;&gt;"",ISNUMBER(A1172)),VLOOKUP(A1172,Studies!A:BR,2,FALSE),"")</f>
        <v>Gorski 1998</v>
      </c>
      <c r="C1172" s="255" t="str">
        <f>IF(AND(A1172&lt;&gt;"",ISNUMBER(A1172)),VLOOKUP(A1172,Studies!A:BR,3,FALSE),"")</f>
        <v>https://www.ncbi.nlm.nih.gov/pubmed/9728893</v>
      </c>
      <c r="D1172" s="255" t="str">
        <f>IF(AND(A1172&lt;&gt;"",ISNUMBER(A1172)),VLOOKUP(A1172,Studies!A:BR,4,FALSE),"")</f>
        <v>iv Control (Perpetrator Placebo)</v>
      </c>
      <c r="E1172" s="255" t="str">
        <f>IF(AND(A1172&lt;&gt;"",ISNUMBER(A1172)),VLOOKUP(A1172,Studies!A:BR,5,FALSE),"")</f>
        <v>Midazolam</v>
      </c>
      <c r="F1172" s="256" t="str">
        <f>IF(AND(A1172&lt;&gt;"",ISNUMBER(A1172)),VLOOKUP(A1172,Studies!A:BR,6,FALSE),"")</f>
        <v>Whole Blood</v>
      </c>
      <c r="G1172" s="194">
        <v>6</v>
      </c>
      <c r="H1172" s="194" t="s">
        <v>60</v>
      </c>
      <c r="I1172" s="187">
        <v>6.3160239999999996</v>
      </c>
      <c r="J1172" s="187" t="s">
        <v>941</v>
      </c>
      <c r="K1172" s="187" t="s">
        <v>335</v>
      </c>
      <c r="L1172" s="195">
        <v>2.7281710000000001</v>
      </c>
      <c r="M1172" s="195" t="s">
        <v>995</v>
      </c>
      <c r="N1172" s="195" t="s">
        <v>117</v>
      </c>
      <c r="O1172" s="199">
        <v>1</v>
      </c>
      <c r="P1172" s="188"/>
      <c r="Q1172" s="174">
        <v>1</v>
      </c>
    </row>
    <row r="1173" spans="1:17" ht="14.25" x14ac:dyDescent="0.2">
      <c r="A1173" s="212">
        <v>174</v>
      </c>
      <c r="B1173" s="254" t="str">
        <f>IF(AND(A1173&lt;&gt;"",ISNUMBER(A1173)),VLOOKUP(A1173,Studies!A:BR,2,FALSE),"")</f>
        <v>Gorski 1998</v>
      </c>
      <c r="C1173" s="255" t="str">
        <f>IF(AND(A1173&lt;&gt;"",ISNUMBER(A1173)),VLOOKUP(A1173,Studies!A:BR,3,FALSE),"")</f>
        <v>https://www.ncbi.nlm.nih.gov/pubmed/9728893</v>
      </c>
      <c r="D1173" s="255" t="str">
        <f>IF(AND(A1173&lt;&gt;"",ISNUMBER(A1173)),VLOOKUP(A1173,Studies!A:BR,4,FALSE),"")</f>
        <v>iv Control (Perpetrator Placebo)</v>
      </c>
      <c r="E1173" s="255" t="str">
        <f>IF(AND(A1173&lt;&gt;"",ISNUMBER(A1173)),VLOOKUP(A1173,Studies!A:BR,5,FALSE),"")</f>
        <v>Midazolam</v>
      </c>
      <c r="F1173" s="256" t="str">
        <f>IF(AND(A1173&lt;&gt;"",ISNUMBER(A1173)),VLOOKUP(A1173,Studies!A:BR,6,FALSE),"")</f>
        <v>Whole Blood</v>
      </c>
      <c r="G1173" s="194">
        <v>8</v>
      </c>
      <c r="H1173" s="194" t="s">
        <v>60</v>
      </c>
      <c r="I1173" s="187">
        <v>4.3103590000000001</v>
      </c>
      <c r="J1173" s="187" t="s">
        <v>941</v>
      </c>
      <c r="K1173" s="187" t="s">
        <v>335</v>
      </c>
      <c r="L1173" s="195">
        <v>2.5200330000000002</v>
      </c>
      <c r="M1173" s="195" t="s">
        <v>995</v>
      </c>
      <c r="N1173" s="195" t="s">
        <v>117</v>
      </c>
      <c r="O1173" s="199">
        <v>1</v>
      </c>
      <c r="P1173" s="188"/>
      <c r="Q1173" s="174">
        <v>1</v>
      </c>
    </row>
    <row r="1174" spans="1:17" ht="14.25" x14ac:dyDescent="0.2">
      <c r="A1174" s="212">
        <v>174</v>
      </c>
      <c r="B1174" s="254" t="str">
        <f>IF(AND(A1174&lt;&gt;"",ISNUMBER(A1174)),VLOOKUP(A1174,Studies!A:BR,2,FALSE),"")</f>
        <v>Gorski 1998</v>
      </c>
      <c r="C1174" s="255" t="str">
        <f>IF(AND(A1174&lt;&gt;"",ISNUMBER(A1174)),VLOOKUP(A1174,Studies!A:BR,3,FALSE),"")</f>
        <v>https://www.ncbi.nlm.nih.gov/pubmed/9728893</v>
      </c>
      <c r="D1174" s="255" t="str">
        <f>IF(AND(A1174&lt;&gt;"",ISNUMBER(A1174)),VLOOKUP(A1174,Studies!A:BR,4,FALSE),"")</f>
        <v>iv Control (Perpetrator Placebo)</v>
      </c>
      <c r="E1174" s="255" t="str">
        <f>IF(AND(A1174&lt;&gt;"",ISNUMBER(A1174)),VLOOKUP(A1174,Studies!A:BR,5,FALSE),"")</f>
        <v>Midazolam</v>
      </c>
      <c r="F1174" s="256" t="str">
        <f>IF(AND(A1174&lt;&gt;"",ISNUMBER(A1174)),VLOOKUP(A1174,Studies!A:BR,6,FALSE),"")</f>
        <v>Whole Blood</v>
      </c>
      <c r="G1174" s="194">
        <v>10</v>
      </c>
      <c r="H1174" s="194" t="s">
        <v>60</v>
      </c>
      <c r="I1174" s="187">
        <v>3.0015719999999999</v>
      </c>
      <c r="J1174" s="187" t="s">
        <v>941</v>
      </c>
      <c r="K1174" s="187" t="s">
        <v>335</v>
      </c>
      <c r="L1174" s="195">
        <v>1.7034819999999999</v>
      </c>
      <c r="M1174" s="195" t="s">
        <v>995</v>
      </c>
      <c r="N1174" s="195" t="s">
        <v>117</v>
      </c>
      <c r="O1174" s="199">
        <v>1</v>
      </c>
      <c r="P1174" s="188"/>
      <c r="Q1174" s="174">
        <v>1</v>
      </c>
    </row>
    <row r="1175" spans="1:17" ht="14.25" x14ac:dyDescent="0.2">
      <c r="A1175" s="212">
        <v>175</v>
      </c>
      <c r="B1175" s="254" t="str">
        <f>IF(AND(A1175&lt;&gt;"",ISNUMBER(A1175)),VLOOKUP(A1175,Studies!A:BR,2,FALSE),"")</f>
        <v>Gorski 1998</v>
      </c>
      <c r="C1175" s="255" t="str">
        <f>IF(AND(A1175&lt;&gt;"",ISNUMBER(A1175)),VLOOKUP(A1175,Studies!A:BR,3,FALSE),"")</f>
        <v>https://www.ncbi.nlm.nih.gov/pubmed/9728893</v>
      </c>
      <c r="D1175" s="255" t="str">
        <f>IF(AND(A1175&lt;&gt;"",ISNUMBER(A1175)),VLOOKUP(A1175,Studies!A:BR,4,FALSE),"")</f>
        <v>iv with Perpetrator (Clarithromycin)</v>
      </c>
      <c r="E1175" s="255" t="str">
        <f>IF(AND(A1175&lt;&gt;"",ISNUMBER(A1175)),VLOOKUP(A1175,Studies!A:BR,5,FALSE),"")</f>
        <v>Midazolam</v>
      </c>
      <c r="F1175" s="256" t="str">
        <f>IF(AND(A1175&lt;&gt;"",ISNUMBER(A1175)),VLOOKUP(A1175,Studies!A:BR,6,FALSE),"")</f>
        <v>Whole Blood</v>
      </c>
      <c r="G1175" s="194">
        <v>146.08000000000001</v>
      </c>
      <c r="H1175" s="194" t="s">
        <v>60</v>
      </c>
      <c r="I1175" s="187">
        <v>17.60575</v>
      </c>
      <c r="J1175" s="187" t="s">
        <v>941</v>
      </c>
      <c r="K1175" s="187" t="s">
        <v>335</v>
      </c>
      <c r="L1175" s="195">
        <v>11.86153</v>
      </c>
      <c r="M1175" s="195" t="s">
        <v>995</v>
      </c>
      <c r="N1175" s="195" t="s">
        <v>117</v>
      </c>
      <c r="O1175" s="199">
        <v>1</v>
      </c>
      <c r="P1175" s="188"/>
      <c r="Q1175" s="174">
        <v>1</v>
      </c>
    </row>
    <row r="1176" spans="1:17" ht="14.25" x14ac:dyDescent="0.2">
      <c r="A1176" s="212">
        <v>175</v>
      </c>
      <c r="B1176" s="254" t="str">
        <f>IF(AND(A1176&lt;&gt;"",ISNUMBER(A1176)),VLOOKUP(A1176,Studies!A:BR,2,FALSE),"")</f>
        <v>Gorski 1998</v>
      </c>
      <c r="C1176" s="255" t="str">
        <f>IF(AND(A1176&lt;&gt;"",ISNUMBER(A1176)),VLOOKUP(A1176,Studies!A:BR,3,FALSE),"")</f>
        <v>https://www.ncbi.nlm.nih.gov/pubmed/9728893</v>
      </c>
      <c r="D1176" s="255" t="str">
        <f>IF(AND(A1176&lt;&gt;"",ISNUMBER(A1176)),VLOOKUP(A1176,Studies!A:BR,4,FALSE),"")</f>
        <v>iv with Perpetrator (Clarithromycin)</v>
      </c>
      <c r="E1176" s="255" t="str">
        <f>IF(AND(A1176&lt;&gt;"",ISNUMBER(A1176)),VLOOKUP(A1176,Studies!A:BR,5,FALSE),"")</f>
        <v>Midazolam</v>
      </c>
      <c r="F1176" s="256" t="str">
        <f>IF(AND(A1176&lt;&gt;"",ISNUMBER(A1176)),VLOOKUP(A1176,Studies!A:BR,6,FALSE),"")</f>
        <v>Whole Blood</v>
      </c>
      <c r="G1176" s="194">
        <v>146.25</v>
      </c>
      <c r="H1176" s="194" t="s">
        <v>60</v>
      </c>
      <c r="I1176" s="187">
        <v>38.710299999999997</v>
      </c>
      <c r="J1176" s="187" t="s">
        <v>941</v>
      </c>
      <c r="K1176" s="187" t="s">
        <v>335</v>
      </c>
      <c r="L1176" s="195">
        <v>17.537859999999998</v>
      </c>
      <c r="M1176" s="195" t="s">
        <v>995</v>
      </c>
      <c r="N1176" s="195" t="s">
        <v>117</v>
      </c>
      <c r="O1176" s="199">
        <v>1</v>
      </c>
      <c r="P1176" s="188"/>
      <c r="Q1176" s="174">
        <v>1</v>
      </c>
    </row>
    <row r="1177" spans="1:17" ht="14.25" x14ac:dyDescent="0.2">
      <c r="A1177" s="212">
        <v>175</v>
      </c>
      <c r="B1177" s="254" t="str">
        <f>IF(AND(A1177&lt;&gt;"",ISNUMBER(A1177)),VLOOKUP(A1177,Studies!A:BR,2,FALSE),"")</f>
        <v>Gorski 1998</v>
      </c>
      <c r="C1177" s="255" t="str">
        <f>IF(AND(A1177&lt;&gt;"",ISNUMBER(A1177)),VLOOKUP(A1177,Studies!A:BR,3,FALSE),"")</f>
        <v>https://www.ncbi.nlm.nih.gov/pubmed/9728893</v>
      </c>
      <c r="D1177" s="255" t="str">
        <f>IF(AND(A1177&lt;&gt;"",ISNUMBER(A1177)),VLOOKUP(A1177,Studies!A:BR,4,FALSE),"")</f>
        <v>iv with Perpetrator (Clarithromycin)</v>
      </c>
      <c r="E1177" s="255" t="str">
        <f>IF(AND(A1177&lt;&gt;"",ISNUMBER(A1177)),VLOOKUP(A1177,Studies!A:BR,5,FALSE),"")</f>
        <v>Midazolam</v>
      </c>
      <c r="F1177" s="256" t="str">
        <f>IF(AND(A1177&lt;&gt;"",ISNUMBER(A1177)),VLOOKUP(A1177,Studies!A:BR,6,FALSE),"")</f>
        <v>Whole Blood</v>
      </c>
      <c r="G1177" s="194">
        <v>146.5</v>
      </c>
      <c r="H1177" s="194" t="s">
        <v>60</v>
      </c>
      <c r="I1177" s="187">
        <v>64.153940000000006</v>
      </c>
      <c r="J1177" s="187" t="s">
        <v>941</v>
      </c>
      <c r="K1177" s="187" t="s">
        <v>335</v>
      </c>
      <c r="L1177" s="195">
        <v>23.584340000000001</v>
      </c>
      <c r="M1177" s="195" t="s">
        <v>995</v>
      </c>
      <c r="N1177" s="195" t="s">
        <v>117</v>
      </c>
      <c r="O1177" s="199">
        <v>1</v>
      </c>
      <c r="P1177" s="188"/>
      <c r="Q1177" s="174">
        <v>1</v>
      </c>
    </row>
    <row r="1178" spans="1:17" ht="14.25" x14ac:dyDescent="0.2">
      <c r="A1178" s="212">
        <v>175</v>
      </c>
      <c r="B1178" s="254" t="str">
        <f>IF(AND(A1178&lt;&gt;"",ISNUMBER(A1178)),VLOOKUP(A1178,Studies!A:BR,2,FALSE),"")</f>
        <v>Gorski 1998</v>
      </c>
      <c r="C1178" s="255" t="str">
        <f>IF(AND(A1178&lt;&gt;"",ISNUMBER(A1178)),VLOOKUP(A1178,Studies!A:BR,3,FALSE),"")</f>
        <v>https://www.ncbi.nlm.nih.gov/pubmed/9728893</v>
      </c>
      <c r="D1178" s="255" t="str">
        <f>IF(AND(A1178&lt;&gt;"",ISNUMBER(A1178)),VLOOKUP(A1178,Studies!A:BR,4,FALSE),"")</f>
        <v>iv with Perpetrator (Clarithromycin)</v>
      </c>
      <c r="E1178" s="255" t="str">
        <f>IF(AND(A1178&lt;&gt;"",ISNUMBER(A1178)),VLOOKUP(A1178,Studies!A:BR,5,FALSE),"")</f>
        <v>Midazolam</v>
      </c>
      <c r="F1178" s="256" t="str">
        <f>IF(AND(A1178&lt;&gt;"",ISNUMBER(A1178)),VLOOKUP(A1178,Studies!A:BR,6,FALSE),"")</f>
        <v>Whole Blood</v>
      </c>
      <c r="G1178" s="194">
        <v>146.75</v>
      </c>
      <c r="H1178" s="194" t="s">
        <v>60</v>
      </c>
      <c r="I1178" s="187">
        <v>40.732790000000001</v>
      </c>
      <c r="J1178" s="187" t="s">
        <v>941</v>
      </c>
      <c r="K1178" s="187" t="s">
        <v>335</v>
      </c>
      <c r="L1178" s="195">
        <v>10.1342</v>
      </c>
      <c r="M1178" s="195" t="s">
        <v>995</v>
      </c>
      <c r="N1178" s="195" t="s">
        <v>117</v>
      </c>
      <c r="O1178" s="199">
        <v>1</v>
      </c>
      <c r="P1178" s="188"/>
      <c r="Q1178" s="174">
        <v>1</v>
      </c>
    </row>
    <row r="1179" spans="1:17" ht="14.25" x14ac:dyDescent="0.2">
      <c r="A1179" s="212">
        <v>175</v>
      </c>
      <c r="B1179" s="254" t="str">
        <f>IF(AND(A1179&lt;&gt;"",ISNUMBER(A1179)),VLOOKUP(A1179,Studies!A:BR,2,FALSE),"")</f>
        <v>Gorski 1998</v>
      </c>
      <c r="C1179" s="255" t="str">
        <f>IF(AND(A1179&lt;&gt;"",ISNUMBER(A1179)),VLOOKUP(A1179,Studies!A:BR,3,FALSE),"")</f>
        <v>https://www.ncbi.nlm.nih.gov/pubmed/9728893</v>
      </c>
      <c r="D1179" s="255" t="str">
        <f>IF(AND(A1179&lt;&gt;"",ISNUMBER(A1179)),VLOOKUP(A1179,Studies!A:BR,4,FALSE),"")</f>
        <v>iv with Perpetrator (Clarithromycin)</v>
      </c>
      <c r="E1179" s="255" t="str">
        <f>IF(AND(A1179&lt;&gt;"",ISNUMBER(A1179)),VLOOKUP(A1179,Studies!A:BR,5,FALSE),"")</f>
        <v>Midazolam</v>
      </c>
      <c r="F1179" s="256" t="str">
        <f>IF(AND(A1179&lt;&gt;"",ISNUMBER(A1179)),VLOOKUP(A1179,Studies!A:BR,6,FALSE),"")</f>
        <v>Whole Blood</v>
      </c>
      <c r="G1179" s="194">
        <v>147</v>
      </c>
      <c r="H1179" s="194" t="s">
        <v>60</v>
      </c>
      <c r="I1179" s="187">
        <v>33.627490000000002</v>
      </c>
      <c r="J1179" s="187" t="s">
        <v>941</v>
      </c>
      <c r="K1179" s="187" t="s">
        <v>335</v>
      </c>
      <c r="L1179" s="195">
        <v>8.7926640000000003</v>
      </c>
      <c r="M1179" s="195" t="s">
        <v>995</v>
      </c>
      <c r="N1179" s="195" t="s">
        <v>117</v>
      </c>
      <c r="O1179" s="199">
        <v>1</v>
      </c>
      <c r="P1179" s="188"/>
      <c r="Q1179" s="174">
        <v>1</v>
      </c>
    </row>
    <row r="1180" spans="1:17" ht="14.25" x14ac:dyDescent="0.2">
      <c r="A1180" s="212">
        <v>175</v>
      </c>
      <c r="B1180" s="254" t="str">
        <f>IF(AND(A1180&lt;&gt;"",ISNUMBER(A1180)),VLOOKUP(A1180,Studies!A:BR,2,FALSE),"")</f>
        <v>Gorski 1998</v>
      </c>
      <c r="C1180" s="255" t="str">
        <f>IF(AND(A1180&lt;&gt;"",ISNUMBER(A1180)),VLOOKUP(A1180,Studies!A:BR,3,FALSE),"")</f>
        <v>https://www.ncbi.nlm.nih.gov/pubmed/9728893</v>
      </c>
      <c r="D1180" s="255" t="str">
        <f>IF(AND(A1180&lt;&gt;"",ISNUMBER(A1180)),VLOOKUP(A1180,Studies!A:BR,4,FALSE),"")</f>
        <v>iv with Perpetrator (Clarithromycin)</v>
      </c>
      <c r="E1180" s="255" t="str">
        <f>IF(AND(A1180&lt;&gt;"",ISNUMBER(A1180)),VLOOKUP(A1180,Studies!A:BR,5,FALSE),"")</f>
        <v>Midazolam</v>
      </c>
      <c r="F1180" s="256" t="str">
        <f>IF(AND(A1180&lt;&gt;"",ISNUMBER(A1180)),VLOOKUP(A1180,Studies!A:BR,6,FALSE),"")</f>
        <v>Whole Blood</v>
      </c>
      <c r="G1180" s="194">
        <v>147.5</v>
      </c>
      <c r="H1180" s="194" t="s">
        <v>60</v>
      </c>
      <c r="I1180" s="187">
        <v>27.768219999999999</v>
      </c>
      <c r="J1180" s="187" t="s">
        <v>941</v>
      </c>
      <c r="K1180" s="187" t="s">
        <v>335</v>
      </c>
      <c r="L1180" s="195">
        <v>7.9753509999999999</v>
      </c>
      <c r="M1180" s="195" t="s">
        <v>995</v>
      </c>
      <c r="N1180" s="195" t="s">
        <v>117</v>
      </c>
      <c r="O1180" s="199">
        <v>1</v>
      </c>
      <c r="P1180" s="188"/>
      <c r="Q1180" s="174">
        <v>1</v>
      </c>
    </row>
    <row r="1181" spans="1:17" ht="14.25" x14ac:dyDescent="0.2">
      <c r="A1181" s="212">
        <v>175</v>
      </c>
      <c r="B1181" s="254" t="str">
        <f>IF(AND(A1181&lt;&gt;"",ISNUMBER(A1181)),VLOOKUP(A1181,Studies!A:BR,2,FALSE),"")</f>
        <v>Gorski 1998</v>
      </c>
      <c r="C1181" s="255" t="str">
        <f>IF(AND(A1181&lt;&gt;"",ISNUMBER(A1181)),VLOOKUP(A1181,Studies!A:BR,3,FALSE),"")</f>
        <v>https://www.ncbi.nlm.nih.gov/pubmed/9728893</v>
      </c>
      <c r="D1181" s="255" t="str">
        <f>IF(AND(A1181&lt;&gt;"",ISNUMBER(A1181)),VLOOKUP(A1181,Studies!A:BR,4,FALSE),"")</f>
        <v>iv with Perpetrator (Clarithromycin)</v>
      </c>
      <c r="E1181" s="255" t="str">
        <f>IF(AND(A1181&lt;&gt;"",ISNUMBER(A1181)),VLOOKUP(A1181,Studies!A:BR,5,FALSE),"")</f>
        <v>Midazolam</v>
      </c>
      <c r="F1181" s="256" t="str">
        <f>IF(AND(A1181&lt;&gt;"",ISNUMBER(A1181)),VLOOKUP(A1181,Studies!A:BR,6,FALSE),"")</f>
        <v>Whole Blood</v>
      </c>
      <c r="G1181" s="194">
        <v>148</v>
      </c>
      <c r="H1181" s="194" t="s">
        <v>60</v>
      </c>
      <c r="I1181" s="187">
        <v>24.858979999999999</v>
      </c>
      <c r="J1181" s="187" t="s">
        <v>941</v>
      </c>
      <c r="K1181" s="187" t="s">
        <v>335</v>
      </c>
      <c r="L1181" s="195">
        <v>6.1848409999999996</v>
      </c>
      <c r="M1181" s="195" t="s">
        <v>995</v>
      </c>
      <c r="N1181" s="195" t="s">
        <v>117</v>
      </c>
      <c r="O1181" s="199">
        <v>1</v>
      </c>
      <c r="P1181" s="188"/>
      <c r="Q1181" s="174">
        <v>1</v>
      </c>
    </row>
    <row r="1182" spans="1:17" ht="14.25" x14ac:dyDescent="0.2">
      <c r="A1182" s="212">
        <v>175</v>
      </c>
      <c r="B1182" s="254" t="str">
        <f>IF(AND(A1182&lt;&gt;"",ISNUMBER(A1182)),VLOOKUP(A1182,Studies!A:BR,2,FALSE),"")</f>
        <v>Gorski 1998</v>
      </c>
      <c r="C1182" s="255" t="str">
        <f>IF(AND(A1182&lt;&gt;"",ISNUMBER(A1182)),VLOOKUP(A1182,Studies!A:BR,3,FALSE),"")</f>
        <v>https://www.ncbi.nlm.nih.gov/pubmed/9728893</v>
      </c>
      <c r="D1182" s="255" t="str">
        <f>IF(AND(A1182&lt;&gt;"",ISNUMBER(A1182)),VLOOKUP(A1182,Studies!A:BR,4,FALSE),"")</f>
        <v>iv with Perpetrator (Clarithromycin)</v>
      </c>
      <c r="E1182" s="255" t="str">
        <f>IF(AND(A1182&lt;&gt;"",ISNUMBER(A1182)),VLOOKUP(A1182,Studies!A:BR,5,FALSE),"")</f>
        <v>Midazolam</v>
      </c>
      <c r="F1182" s="256" t="str">
        <f>IF(AND(A1182&lt;&gt;"",ISNUMBER(A1182)),VLOOKUP(A1182,Studies!A:BR,6,FALSE),"")</f>
        <v>Whole Blood</v>
      </c>
      <c r="G1182" s="194">
        <v>148.5</v>
      </c>
      <c r="H1182" s="194" t="s">
        <v>60</v>
      </c>
      <c r="I1182" s="187">
        <v>23.171949999999999</v>
      </c>
      <c r="J1182" s="187" t="s">
        <v>941</v>
      </c>
      <c r="K1182" s="187" t="s">
        <v>335</v>
      </c>
      <c r="L1182" s="195">
        <v>6.3555279999999996</v>
      </c>
      <c r="M1182" s="195" t="s">
        <v>995</v>
      </c>
      <c r="N1182" s="195" t="s">
        <v>117</v>
      </c>
      <c r="O1182" s="199">
        <v>1</v>
      </c>
      <c r="P1182" s="188"/>
      <c r="Q1182" s="174">
        <v>1</v>
      </c>
    </row>
    <row r="1183" spans="1:17" ht="14.25" x14ac:dyDescent="0.2">
      <c r="A1183" s="212">
        <v>175</v>
      </c>
      <c r="B1183" s="254" t="str">
        <f>IF(AND(A1183&lt;&gt;"",ISNUMBER(A1183)),VLOOKUP(A1183,Studies!A:BR,2,FALSE),"")</f>
        <v>Gorski 1998</v>
      </c>
      <c r="C1183" s="255" t="str">
        <f>IF(AND(A1183&lt;&gt;"",ISNUMBER(A1183)),VLOOKUP(A1183,Studies!A:BR,3,FALSE),"")</f>
        <v>https://www.ncbi.nlm.nih.gov/pubmed/9728893</v>
      </c>
      <c r="D1183" s="255" t="str">
        <f>IF(AND(A1183&lt;&gt;"",ISNUMBER(A1183)),VLOOKUP(A1183,Studies!A:BR,4,FALSE),"")</f>
        <v>iv with Perpetrator (Clarithromycin)</v>
      </c>
      <c r="E1183" s="255" t="str">
        <f>IF(AND(A1183&lt;&gt;"",ISNUMBER(A1183)),VLOOKUP(A1183,Studies!A:BR,5,FALSE),"")</f>
        <v>Midazolam</v>
      </c>
      <c r="F1183" s="256" t="str">
        <f>IF(AND(A1183&lt;&gt;"",ISNUMBER(A1183)),VLOOKUP(A1183,Studies!A:BR,6,FALSE),"")</f>
        <v>Whole Blood</v>
      </c>
      <c r="G1183" s="194">
        <v>149</v>
      </c>
      <c r="H1183" s="194" t="s">
        <v>60</v>
      </c>
      <c r="I1183" s="187">
        <v>20.12518</v>
      </c>
      <c r="J1183" s="187" t="s">
        <v>941</v>
      </c>
      <c r="K1183" s="187" t="s">
        <v>335</v>
      </c>
      <c r="L1183" s="195">
        <v>5.0070839999999999</v>
      </c>
      <c r="M1183" s="195" t="s">
        <v>995</v>
      </c>
      <c r="N1183" s="195" t="s">
        <v>117</v>
      </c>
      <c r="O1183" s="199">
        <v>1</v>
      </c>
      <c r="P1183" s="188"/>
      <c r="Q1183" s="174">
        <v>1</v>
      </c>
    </row>
    <row r="1184" spans="1:17" ht="14.25" x14ac:dyDescent="0.2">
      <c r="A1184" s="212">
        <v>175</v>
      </c>
      <c r="B1184" s="254" t="str">
        <f>IF(AND(A1184&lt;&gt;"",ISNUMBER(A1184)),VLOOKUP(A1184,Studies!A:BR,2,FALSE),"")</f>
        <v>Gorski 1998</v>
      </c>
      <c r="C1184" s="255" t="str">
        <f>IF(AND(A1184&lt;&gt;"",ISNUMBER(A1184)),VLOOKUP(A1184,Studies!A:BR,3,FALSE),"")</f>
        <v>https://www.ncbi.nlm.nih.gov/pubmed/9728893</v>
      </c>
      <c r="D1184" s="255" t="str">
        <f>IF(AND(A1184&lt;&gt;"",ISNUMBER(A1184)),VLOOKUP(A1184,Studies!A:BR,4,FALSE),"")</f>
        <v>iv with Perpetrator (Clarithromycin)</v>
      </c>
      <c r="E1184" s="255" t="str">
        <f>IF(AND(A1184&lt;&gt;"",ISNUMBER(A1184)),VLOOKUP(A1184,Studies!A:BR,5,FALSE),"")</f>
        <v>Midazolam</v>
      </c>
      <c r="F1184" s="256" t="str">
        <f>IF(AND(A1184&lt;&gt;"",ISNUMBER(A1184)),VLOOKUP(A1184,Studies!A:BR,6,FALSE),"")</f>
        <v>Whole Blood</v>
      </c>
      <c r="G1184" s="194">
        <v>150</v>
      </c>
      <c r="H1184" s="194" t="s">
        <v>60</v>
      </c>
      <c r="I1184" s="187">
        <v>16.45844</v>
      </c>
      <c r="J1184" s="187" t="s">
        <v>941</v>
      </c>
      <c r="K1184" s="187" t="s">
        <v>335</v>
      </c>
      <c r="L1184" s="195">
        <v>3.4811399999999999</v>
      </c>
      <c r="M1184" s="195" t="s">
        <v>995</v>
      </c>
      <c r="N1184" s="195" t="s">
        <v>117</v>
      </c>
      <c r="O1184" s="199">
        <v>1</v>
      </c>
      <c r="P1184" s="189" t="s">
        <v>1060</v>
      </c>
      <c r="Q1184" s="174">
        <v>1</v>
      </c>
    </row>
    <row r="1185" spans="1:17" ht="14.25" x14ac:dyDescent="0.2">
      <c r="A1185" s="212">
        <v>175</v>
      </c>
      <c r="B1185" s="254" t="str">
        <f>IF(AND(A1185&lt;&gt;"",ISNUMBER(A1185)),VLOOKUP(A1185,Studies!A:BR,2,FALSE),"")</f>
        <v>Gorski 1998</v>
      </c>
      <c r="C1185" s="255" t="str">
        <f>IF(AND(A1185&lt;&gt;"",ISNUMBER(A1185)),VLOOKUP(A1185,Studies!A:BR,3,FALSE),"")</f>
        <v>https://www.ncbi.nlm.nih.gov/pubmed/9728893</v>
      </c>
      <c r="D1185" s="255" t="str">
        <f>IF(AND(A1185&lt;&gt;"",ISNUMBER(A1185)),VLOOKUP(A1185,Studies!A:BR,4,FALSE),"")</f>
        <v>iv with Perpetrator (Clarithromycin)</v>
      </c>
      <c r="E1185" s="255" t="str">
        <f>IF(AND(A1185&lt;&gt;"",ISNUMBER(A1185)),VLOOKUP(A1185,Studies!A:BR,5,FALSE),"")</f>
        <v>Midazolam</v>
      </c>
      <c r="F1185" s="256" t="str">
        <f>IF(AND(A1185&lt;&gt;"",ISNUMBER(A1185)),VLOOKUP(A1185,Studies!A:BR,6,FALSE),"")</f>
        <v>Whole Blood</v>
      </c>
      <c r="G1185" s="194">
        <v>152</v>
      </c>
      <c r="H1185" s="194" t="s">
        <v>60</v>
      </c>
      <c r="I1185" s="187">
        <v>14.902520000000001</v>
      </c>
      <c r="J1185" s="187" t="s">
        <v>941</v>
      </c>
      <c r="K1185" s="187" t="s">
        <v>335</v>
      </c>
      <c r="L1185" s="195">
        <v>4.8702480000000001</v>
      </c>
      <c r="M1185" s="195" t="s">
        <v>995</v>
      </c>
      <c r="N1185" s="195" t="s">
        <v>117</v>
      </c>
      <c r="O1185" s="199">
        <v>1</v>
      </c>
      <c r="P1185" s="188"/>
      <c r="Q1185" s="174">
        <v>1</v>
      </c>
    </row>
    <row r="1186" spans="1:17" ht="14.25" x14ac:dyDescent="0.2">
      <c r="A1186" s="212">
        <v>175</v>
      </c>
      <c r="B1186" s="254" t="str">
        <f>IF(AND(A1186&lt;&gt;"",ISNUMBER(A1186)),VLOOKUP(A1186,Studies!A:BR,2,FALSE),"")</f>
        <v>Gorski 1998</v>
      </c>
      <c r="C1186" s="255" t="str">
        <f>IF(AND(A1186&lt;&gt;"",ISNUMBER(A1186)),VLOOKUP(A1186,Studies!A:BR,3,FALSE),"")</f>
        <v>https://www.ncbi.nlm.nih.gov/pubmed/9728893</v>
      </c>
      <c r="D1186" s="255" t="str">
        <f>IF(AND(A1186&lt;&gt;"",ISNUMBER(A1186)),VLOOKUP(A1186,Studies!A:BR,4,FALSE),"")</f>
        <v>iv with Perpetrator (Clarithromycin)</v>
      </c>
      <c r="E1186" s="255" t="str">
        <f>IF(AND(A1186&lt;&gt;"",ISNUMBER(A1186)),VLOOKUP(A1186,Studies!A:BR,5,FALSE),"")</f>
        <v>Midazolam</v>
      </c>
      <c r="F1186" s="256" t="str">
        <f>IF(AND(A1186&lt;&gt;"",ISNUMBER(A1186)),VLOOKUP(A1186,Studies!A:BR,6,FALSE),"")</f>
        <v>Whole Blood</v>
      </c>
      <c r="G1186" s="194">
        <v>154</v>
      </c>
      <c r="H1186" s="194" t="s">
        <v>60</v>
      </c>
      <c r="I1186" s="187">
        <v>11.71458</v>
      </c>
      <c r="J1186" s="187" t="s">
        <v>941</v>
      </c>
      <c r="K1186" s="187" t="s">
        <v>335</v>
      </c>
      <c r="L1186" s="195">
        <v>3.3645640000000001</v>
      </c>
      <c r="M1186" s="195" t="s">
        <v>995</v>
      </c>
      <c r="N1186" s="195" t="s">
        <v>117</v>
      </c>
      <c r="O1186" s="199">
        <v>1</v>
      </c>
      <c r="P1186" s="188"/>
      <c r="Q1186" s="174">
        <v>1</v>
      </c>
    </row>
    <row r="1187" spans="1:17" ht="14.25" x14ac:dyDescent="0.2">
      <c r="A1187" s="212">
        <v>175</v>
      </c>
      <c r="B1187" s="254" t="str">
        <f>IF(AND(A1187&lt;&gt;"",ISNUMBER(A1187)),VLOOKUP(A1187,Studies!A:BR,2,FALSE),"")</f>
        <v>Gorski 1998</v>
      </c>
      <c r="C1187" s="255" t="str">
        <f>IF(AND(A1187&lt;&gt;"",ISNUMBER(A1187)),VLOOKUP(A1187,Studies!A:BR,3,FALSE),"")</f>
        <v>https://www.ncbi.nlm.nih.gov/pubmed/9728893</v>
      </c>
      <c r="D1187" s="255" t="str">
        <f>IF(AND(A1187&lt;&gt;"",ISNUMBER(A1187)),VLOOKUP(A1187,Studies!A:BR,4,FALSE),"")</f>
        <v>iv with Perpetrator (Clarithromycin)</v>
      </c>
      <c r="E1187" s="255" t="str">
        <f>IF(AND(A1187&lt;&gt;"",ISNUMBER(A1187)),VLOOKUP(A1187,Studies!A:BR,5,FALSE),"")</f>
        <v>Midazolam</v>
      </c>
      <c r="F1187" s="256" t="str">
        <f>IF(AND(A1187&lt;&gt;"",ISNUMBER(A1187)),VLOOKUP(A1187,Studies!A:BR,6,FALSE),"")</f>
        <v>Whole Blood</v>
      </c>
      <c r="G1187" s="194">
        <v>156</v>
      </c>
      <c r="H1187" s="194" t="s">
        <v>60</v>
      </c>
      <c r="I1187" s="187">
        <v>10.29058</v>
      </c>
      <c r="J1187" s="187" t="s">
        <v>941</v>
      </c>
      <c r="K1187" s="187" t="s">
        <v>335</v>
      </c>
      <c r="L1187" s="195">
        <v>3.363038</v>
      </c>
      <c r="M1187" s="195" t="s">
        <v>995</v>
      </c>
      <c r="N1187" s="195" t="s">
        <v>117</v>
      </c>
      <c r="O1187" s="199">
        <v>1</v>
      </c>
      <c r="P1187" s="188"/>
      <c r="Q1187" s="174">
        <v>1</v>
      </c>
    </row>
    <row r="1188" spans="1:17" ht="14.25" x14ac:dyDescent="0.2">
      <c r="A1188" s="212">
        <v>175</v>
      </c>
      <c r="B1188" s="254" t="str">
        <f>IF(AND(A1188&lt;&gt;"",ISNUMBER(A1188)),VLOOKUP(A1188,Studies!A:BR,2,FALSE),"")</f>
        <v>Gorski 1998</v>
      </c>
      <c r="C1188" s="255" t="str">
        <f>IF(AND(A1188&lt;&gt;"",ISNUMBER(A1188)),VLOOKUP(A1188,Studies!A:BR,3,FALSE),"")</f>
        <v>https://www.ncbi.nlm.nih.gov/pubmed/9728893</v>
      </c>
      <c r="D1188" s="255" t="str">
        <f>IF(AND(A1188&lt;&gt;"",ISNUMBER(A1188)),VLOOKUP(A1188,Studies!A:BR,4,FALSE),"")</f>
        <v>iv with Perpetrator (Clarithromycin)</v>
      </c>
      <c r="E1188" s="255" t="str">
        <f>IF(AND(A1188&lt;&gt;"",ISNUMBER(A1188)),VLOOKUP(A1188,Studies!A:BR,5,FALSE),"")</f>
        <v>Midazolam</v>
      </c>
      <c r="F1188" s="256" t="str">
        <f>IF(AND(A1188&lt;&gt;"",ISNUMBER(A1188)),VLOOKUP(A1188,Studies!A:BR,6,FALSE),"")</f>
        <v>Whole Blood</v>
      </c>
      <c r="G1188" s="194">
        <v>158</v>
      </c>
      <c r="H1188" s="194" t="s">
        <v>60</v>
      </c>
      <c r="I1188" s="187">
        <v>9.2241210000000002</v>
      </c>
      <c r="J1188" s="187" t="s">
        <v>941</v>
      </c>
      <c r="K1188" s="187" t="s">
        <v>335</v>
      </c>
      <c r="L1188" s="195">
        <v>4.5913190000000004</v>
      </c>
      <c r="M1188" s="195" t="s">
        <v>995</v>
      </c>
      <c r="N1188" s="195" t="s">
        <v>117</v>
      </c>
      <c r="O1188" s="199">
        <v>1</v>
      </c>
      <c r="P1188" s="188"/>
      <c r="Q1188" s="174">
        <v>1</v>
      </c>
    </row>
    <row r="1189" spans="1:17" ht="14.25" x14ac:dyDescent="0.2">
      <c r="A1189" s="212">
        <v>176</v>
      </c>
      <c r="B1189" s="254" t="str">
        <f>IF(AND(A1189&lt;&gt;"",ISNUMBER(A1189)),VLOOKUP(A1189,Studies!A:BR,2,FALSE),"")</f>
        <v>Gorski 2003</v>
      </c>
      <c r="C1189" s="255" t="str">
        <f>IF(AND(A1189&lt;&gt;"",ISNUMBER(A1189)),VLOOKUP(A1189,Studies!A:BR,3,FALSE),"")</f>
        <v>https://www.ncbi.nlm.nih.gov/pubmed/12966371</v>
      </c>
      <c r="D1189" s="255" t="str">
        <f>IF(AND(A1189&lt;&gt;"",ISNUMBER(A1189)),VLOOKUP(A1189,Studies!A:BR,4,FALSE),"")</f>
        <v>po Control (Perpetrator Placebo)</v>
      </c>
      <c r="E1189" s="255" t="str">
        <f>IF(AND(A1189&lt;&gt;"",ISNUMBER(A1189)),VLOOKUP(A1189,Studies!A:BR,5,FALSE),"")</f>
        <v>Midazolam</v>
      </c>
      <c r="F1189" s="256" t="str">
        <f>IF(AND(A1189&lt;&gt;"",ISNUMBER(A1189)),VLOOKUP(A1189,Studies!A:BR,6,FALSE),"")</f>
        <v>Whole Blood</v>
      </c>
      <c r="G1189" s="194">
        <v>0.08</v>
      </c>
      <c r="H1189" s="194" t="s">
        <v>60</v>
      </c>
      <c r="I1189" s="187">
        <v>0.91903469999999998</v>
      </c>
      <c r="J1189" s="187" t="s">
        <v>968</v>
      </c>
      <c r="K1189" s="187" t="s">
        <v>335</v>
      </c>
      <c r="L1189" s="195">
        <v>0.62516459999999996</v>
      </c>
      <c r="M1189" s="195" t="s">
        <v>968</v>
      </c>
      <c r="N1189" s="195" t="s">
        <v>117</v>
      </c>
      <c r="O1189" s="199">
        <v>0.25</v>
      </c>
      <c r="P1189" s="188"/>
      <c r="Q1189" s="174">
        <v>1</v>
      </c>
    </row>
    <row r="1190" spans="1:17" ht="14.25" x14ac:dyDescent="0.2">
      <c r="A1190" s="212">
        <v>176</v>
      </c>
      <c r="B1190" s="254" t="str">
        <f>IF(AND(A1190&lt;&gt;"",ISNUMBER(A1190)),VLOOKUP(A1190,Studies!A:BR,2,FALSE),"")</f>
        <v>Gorski 2003</v>
      </c>
      <c r="C1190" s="255" t="str">
        <f>IF(AND(A1190&lt;&gt;"",ISNUMBER(A1190)),VLOOKUP(A1190,Studies!A:BR,3,FALSE),"")</f>
        <v>https://www.ncbi.nlm.nih.gov/pubmed/12966371</v>
      </c>
      <c r="D1190" s="255" t="str">
        <f>IF(AND(A1190&lt;&gt;"",ISNUMBER(A1190)),VLOOKUP(A1190,Studies!A:BR,4,FALSE),"")</f>
        <v>po Control (Perpetrator Placebo)</v>
      </c>
      <c r="E1190" s="255" t="str">
        <f>IF(AND(A1190&lt;&gt;"",ISNUMBER(A1190)),VLOOKUP(A1190,Studies!A:BR,5,FALSE),"")</f>
        <v>Midazolam</v>
      </c>
      <c r="F1190" s="256" t="str">
        <f>IF(AND(A1190&lt;&gt;"",ISNUMBER(A1190)),VLOOKUP(A1190,Studies!A:BR,6,FALSE),"")</f>
        <v>Whole Blood</v>
      </c>
      <c r="G1190" s="194">
        <v>0.25</v>
      </c>
      <c r="H1190" s="194" t="s">
        <v>60</v>
      </c>
      <c r="I1190" s="187">
        <v>6.2668249999999999</v>
      </c>
      <c r="J1190" s="187" t="s">
        <v>968</v>
      </c>
      <c r="K1190" s="187" t="s">
        <v>335</v>
      </c>
      <c r="L1190" s="195">
        <v>5.2633609999999997</v>
      </c>
      <c r="M1190" s="195" t="s">
        <v>968</v>
      </c>
      <c r="N1190" s="195" t="s">
        <v>117</v>
      </c>
      <c r="O1190" s="199">
        <v>0.25</v>
      </c>
      <c r="P1190" s="188"/>
      <c r="Q1190" s="174">
        <v>1</v>
      </c>
    </row>
    <row r="1191" spans="1:17" ht="14.25" x14ac:dyDescent="0.2">
      <c r="A1191" s="212">
        <v>176</v>
      </c>
      <c r="B1191" s="254" t="str">
        <f>IF(AND(A1191&lt;&gt;"",ISNUMBER(A1191)),VLOOKUP(A1191,Studies!A:BR,2,FALSE),"")</f>
        <v>Gorski 2003</v>
      </c>
      <c r="C1191" s="255" t="str">
        <f>IF(AND(A1191&lt;&gt;"",ISNUMBER(A1191)),VLOOKUP(A1191,Studies!A:BR,3,FALSE),"")</f>
        <v>https://www.ncbi.nlm.nih.gov/pubmed/12966371</v>
      </c>
      <c r="D1191" s="255" t="str">
        <f>IF(AND(A1191&lt;&gt;"",ISNUMBER(A1191)),VLOOKUP(A1191,Studies!A:BR,4,FALSE),"")</f>
        <v>po Control (Perpetrator Placebo)</v>
      </c>
      <c r="E1191" s="255" t="str">
        <f>IF(AND(A1191&lt;&gt;"",ISNUMBER(A1191)),VLOOKUP(A1191,Studies!A:BR,5,FALSE),"")</f>
        <v>Midazolam</v>
      </c>
      <c r="F1191" s="256" t="str">
        <f>IF(AND(A1191&lt;&gt;"",ISNUMBER(A1191)),VLOOKUP(A1191,Studies!A:BR,6,FALSE),"")</f>
        <v>Whole Blood</v>
      </c>
      <c r="G1191" s="194">
        <v>0.5</v>
      </c>
      <c r="H1191" s="194" t="s">
        <v>60</v>
      </c>
      <c r="I1191" s="187">
        <v>8.6647719999999993</v>
      </c>
      <c r="J1191" s="187" t="s">
        <v>968</v>
      </c>
      <c r="K1191" s="187" t="s">
        <v>335</v>
      </c>
      <c r="L1191" s="195">
        <v>5.5206299999999997</v>
      </c>
      <c r="M1191" s="195" t="s">
        <v>968</v>
      </c>
      <c r="N1191" s="195" t="s">
        <v>117</v>
      </c>
      <c r="O1191" s="199">
        <v>0.25</v>
      </c>
      <c r="P1191" s="188"/>
      <c r="Q1191" s="174">
        <v>1</v>
      </c>
    </row>
    <row r="1192" spans="1:17" ht="14.25" x14ac:dyDescent="0.2">
      <c r="A1192" s="212">
        <v>176</v>
      </c>
      <c r="B1192" s="254" t="str">
        <f>IF(AND(A1192&lt;&gt;"",ISNUMBER(A1192)),VLOOKUP(A1192,Studies!A:BR,2,FALSE),"")</f>
        <v>Gorski 2003</v>
      </c>
      <c r="C1192" s="255" t="str">
        <f>IF(AND(A1192&lt;&gt;"",ISNUMBER(A1192)),VLOOKUP(A1192,Studies!A:BR,3,FALSE),"")</f>
        <v>https://www.ncbi.nlm.nih.gov/pubmed/12966371</v>
      </c>
      <c r="D1192" s="255" t="str">
        <f>IF(AND(A1192&lt;&gt;"",ISNUMBER(A1192)),VLOOKUP(A1192,Studies!A:BR,4,FALSE),"")</f>
        <v>po Control (Perpetrator Placebo)</v>
      </c>
      <c r="E1192" s="255" t="str">
        <f>IF(AND(A1192&lt;&gt;"",ISNUMBER(A1192)),VLOOKUP(A1192,Studies!A:BR,5,FALSE),"")</f>
        <v>Midazolam</v>
      </c>
      <c r="F1192" s="256" t="str">
        <f>IF(AND(A1192&lt;&gt;"",ISNUMBER(A1192)),VLOOKUP(A1192,Studies!A:BR,6,FALSE),"")</f>
        <v>Whole Blood</v>
      </c>
      <c r="G1192" s="194">
        <v>0.75</v>
      </c>
      <c r="H1192" s="194" t="s">
        <v>60</v>
      </c>
      <c r="I1192" s="187">
        <v>8.4400370000000002</v>
      </c>
      <c r="J1192" s="187" t="s">
        <v>968</v>
      </c>
      <c r="K1192" s="187" t="s">
        <v>335</v>
      </c>
      <c r="L1192" s="195">
        <v>4.5096660000000002</v>
      </c>
      <c r="M1192" s="195" t="s">
        <v>968</v>
      </c>
      <c r="N1192" s="195" t="s">
        <v>117</v>
      </c>
      <c r="O1192" s="199">
        <v>0.25</v>
      </c>
      <c r="P1192" s="188"/>
      <c r="Q1192" s="174">
        <v>1</v>
      </c>
    </row>
    <row r="1193" spans="1:17" ht="14.25" x14ac:dyDescent="0.2">
      <c r="A1193" s="212">
        <v>176</v>
      </c>
      <c r="B1193" s="254" t="str">
        <f>IF(AND(A1193&lt;&gt;"",ISNUMBER(A1193)),VLOOKUP(A1193,Studies!A:BR,2,FALSE),"")</f>
        <v>Gorski 2003</v>
      </c>
      <c r="C1193" s="255" t="str">
        <f>IF(AND(A1193&lt;&gt;"",ISNUMBER(A1193)),VLOOKUP(A1193,Studies!A:BR,3,FALSE),"")</f>
        <v>https://www.ncbi.nlm.nih.gov/pubmed/12966371</v>
      </c>
      <c r="D1193" s="255" t="str">
        <f>IF(AND(A1193&lt;&gt;"",ISNUMBER(A1193)),VLOOKUP(A1193,Studies!A:BR,4,FALSE),"")</f>
        <v>po Control (Perpetrator Placebo)</v>
      </c>
      <c r="E1193" s="255" t="str">
        <f>IF(AND(A1193&lt;&gt;"",ISNUMBER(A1193)),VLOOKUP(A1193,Studies!A:BR,5,FALSE),"")</f>
        <v>Midazolam</v>
      </c>
      <c r="F1193" s="256" t="str">
        <f>IF(AND(A1193&lt;&gt;"",ISNUMBER(A1193)),VLOOKUP(A1193,Studies!A:BR,6,FALSE),"")</f>
        <v>Whole Blood</v>
      </c>
      <c r="G1193" s="194">
        <v>1</v>
      </c>
      <c r="H1193" s="194" t="s">
        <v>60</v>
      </c>
      <c r="I1193" s="187">
        <v>7.9075110000000004</v>
      </c>
      <c r="J1193" s="187" t="s">
        <v>968</v>
      </c>
      <c r="K1193" s="187" t="s">
        <v>335</v>
      </c>
      <c r="L1193" s="195">
        <v>3.9141349999999999</v>
      </c>
      <c r="M1193" s="195" t="s">
        <v>968</v>
      </c>
      <c r="N1193" s="195" t="s">
        <v>117</v>
      </c>
      <c r="O1193" s="199">
        <v>0.25</v>
      </c>
      <c r="P1193" s="188"/>
      <c r="Q1193" s="174">
        <v>1</v>
      </c>
    </row>
    <row r="1194" spans="1:17" ht="14.25" x14ac:dyDescent="0.2">
      <c r="A1194" s="212">
        <v>176</v>
      </c>
      <c r="B1194" s="254" t="str">
        <f>IF(AND(A1194&lt;&gt;"",ISNUMBER(A1194)),VLOOKUP(A1194,Studies!A:BR,2,FALSE),"")</f>
        <v>Gorski 2003</v>
      </c>
      <c r="C1194" s="255" t="str">
        <f>IF(AND(A1194&lt;&gt;"",ISNUMBER(A1194)),VLOOKUP(A1194,Studies!A:BR,3,FALSE),"")</f>
        <v>https://www.ncbi.nlm.nih.gov/pubmed/12966371</v>
      </c>
      <c r="D1194" s="255" t="str">
        <f>IF(AND(A1194&lt;&gt;"",ISNUMBER(A1194)),VLOOKUP(A1194,Studies!A:BR,4,FALSE),"")</f>
        <v>po Control (Perpetrator Placebo)</v>
      </c>
      <c r="E1194" s="255" t="str">
        <f>IF(AND(A1194&lt;&gt;"",ISNUMBER(A1194)),VLOOKUP(A1194,Studies!A:BR,5,FALSE),"")</f>
        <v>Midazolam</v>
      </c>
      <c r="F1194" s="256" t="str">
        <f>IF(AND(A1194&lt;&gt;"",ISNUMBER(A1194)),VLOOKUP(A1194,Studies!A:BR,6,FALSE),"")</f>
        <v>Whole Blood</v>
      </c>
      <c r="G1194" s="194">
        <v>1.5</v>
      </c>
      <c r="H1194" s="194" t="s">
        <v>60</v>
      </c>
      <c r="I1194" s="187">
        <v>8.109928</v>
      </c>
      <c r="J1194" s="187" t="s">
        <v>968</v>
      </c>
      <c r="K1194" s="187" t="s">
        <v>335</v>
      </c>
      <c r="L1194" s="195">
        <v>3.2531460000000001</v>
      </c>
      <c r="M1194" s="195" t="s">
        <v>968</v>
      </c>
      <c r="N1194" s="195" t="s">
        <v>117</v>
      </c>
      <c r="O1194" s="199">
        <v>0.25</v>
      </c>
      <c r="P1194" s="188"/>
      <c r="Q1194" s="174">
        <v>1</v>
      </c>
    </row>
    <row r="1195" spans="1:17" ht="14.25" x14ac:dyDescent="0.2">
      <c r="A1195" s="212">
        <v>176</v>
      </c>
      <c r="B1195" s="254" t="str">
        <f>IF(AND(A1195&lt;&gt;"",ISNUMBER(A1195)),VLOOKUP(A1195,Studies!A:BR,2,FALSE),"")</f>
        <v>Gorski 2003</v>
      </c>
      <c r="C1195" s="255" t="str">
        <f>IF(AND(A1195&lt;&gt;"",ISNUMBER(A1195)),VLOOKUP(A1195,Studies!A:BR,3,FALSE),"")</f>
        <v>https://www.ncbi.nlm.nih.gov/pubmed/12966371</v>
      </c>
      <c r="D1195" s="255" t="str">
        <f>IF(AND(A1195&lt;&gt;"",ISNUMBER(A1195)),VLOOKUP(A1195,Studies!A:BR,4,FALSE),"")</f>
        <v>po Control (Perpetrator Placebo)</v>
      </c>
      <c r="E1195" s="255" t="str">
        <f>IF(AND(A1195&lt;&gt;"",ISNUMBER(A1195)),VLOOKUP(A1195,Studies!A:BR,5,FALSE),"")</f>
        <v>Midazolam</v>
      </c>
      <c r="F1195" s="256" t="str">
        <f>IF(AND(A1195&lt;&gt;"",ISNUMBER(A1195)),VLOOKUP(A1195,Studies!A:BR,6,FALSE),"")</f>
        <v>Whole Blood</v>
      </c>
      <c r="G1195" s="194">
        <v>2</v>
      </c>
      <c r="H1195" s="194" t="s">
        <v>60</v>
      </c>
      <c r="I1195" s="187">
        <v>7.1186600000000002</v>
      </c>
      <c r="J1195" s="187" t="s">
        <v>968</v>
      </c>
      <c r="K1195" s="187" t="s">
        <v>335</v>
      </c>
      <c r="L1195" s="195">
        <v>2.855518</v>
      </c>
      <c r="M1195" s="195" t="s">
        <v>968</v>
      </c>
      <c r="N1195" s="195" t="s">
        <v>117</v>
      </c>
      <c r="O1195" s="199">
        <v>0.25</v>
      </c>
      <c r="P1195" s="188"/>
      <c r="Q1195" s="174">
        <v>1</v>
      </c>
    </row>
    <row r="1196" spans="1:17" ht="14.25" x14ac:dyDescent="0.2">
      <c r="A1196" s="212">
        <v>176</v>
      </c>
      <c r="B1196" s="254" t="str">
        <f>IF(AND(A1196&lt;&gt;"",ISNUMBER(A1196)),VLOOKUP(A1196,Studies!A:BR,2,FALSE),"")</f>
        <v>Gorski 2003</v>
      </c>
      <c r="C1196" s="255" t="str">
        <f>IF(AND(A1196&lt;&gt;"",ISNUMBER(A1196)),VLOOKUP(A1196,Studies!A:BR,3,FALSE),"")</f>
        <v>https://www.ncbi.nlm.nih.gov/pubmed/12966371</v>
      </c>
      <c r="D1196" s="255" t="str">
        <f>IF(AND(A1196&lt;&gt;"",ISNUMBER(A1196)),VLOOKUP(A1196,Studies!A:BR,4,FALSE),"")</f>
        <v>po Control (Perpetrator Placebo)</v>
      </c>
      <c r="E1196" s="255" t="str">
        <f>IF(AND(A1196&lt;&gt;"",ISNUMBER(A1196)),VLOOKUP(A1196,Studies!A:BR,5,FALSE),"")</f>
        <v>Midazolam</v>
      </c>
      <c r="F1196" s="256" t="str">
        <f>IF(AND(A1196&lt;&gt;"",ISNUMBER(A1196)),VLOOKUP(A1196,Studies!A:BR,6,FALSE),"")</f>
        <v>Whole Blood</v>
      </c>
      <c r="G1196" s="194">
        <v>2.5</v>
      </c>
      <c r="H1196" s="194" t="s">
        <v>60</v>
      </c>
      <c r="I1196" s="187">
        <v>5.9325890000000001</v>
      </c>
      <c r="J1196" s="187" t="s">
        <v>968</v>
      </c>
      <c r="K1196" s="187" t="s">
        <v>335</v>
      </c>
      <c r="L1196" s="195">
        <v>2.9367679999999998</v>
      </c>
      <c r="M1196" s="195" t="s">
        <v>968</v>
      </c>
      <c r="N1196" s="195" t="s">
        <v>117</v>
      </c>
      <c r="O1196" s="199">
        <v>0.25</v>
      </c>
      <c r="P1196" s="188"/>
      <c r="Q1196" s="174">
        <v>1</v>
      </c>
    </row>
    <row r="1197" spans="1:17" ht="14.25" x14ac:dyDescent="0.2">
      <c r="A1197" s="212">
        <v>176</v>
      </c>
      <c r="B1197" s="254" t="str">
        <f>IF(AND(A1197&lt;&gt;"",ISNUMBER(A1197)),VLOOKUP(A1197,Studies!A:BR,2,FALSE),"")</f>
        <v>Gorski 2003</v>
      </c>
      <c r="C1197" s="255" t="str">
        <f>IF(AND(A1197&lt;&gt;"",ISNUMBER(A1197)),VLOOKUP(A1197,Studies!A:BR,3,FALSE),"")</f>
        <v>https://www.ncbi.nlm.nih.gov/pubmed/12966371</v>
      </c>
      <c r="D1197" s="255" t="str">
        <f>IF(AND(A1197&lt;&gt;"",ISNUMBER(A1197)),VLOOKUP(A1197,Studies!A:BR,4,FALSE),"")</f>
        <v>po Control (Perpetrator Placebo)</v>
      </c>
      <c r="E1197" s="255" t="str">
        <f>IF(AND(A1197&lt;&gt;"",ISNUMBER(A1197)),VLOOKUP(A1197,Studies!A:BR,5,FALSE),"")</f>
        <v>Midazolam</v>
      </c>
      <c r="F1197" s="256" t="str">
        <f>IF(AND(A1197&lt;&gt;"",ISNUMBER(A1197)),VLOOKUP(A1197,Studies!A:BR,6,FALSE),"")</f>
        <v>Whole Blood</v>
      </c>
      <c r="G1197" s="194">
        <v>3</v>
      </c>
      <c r="H1197" s="194" t="s">
        <v>60</v>
      </c>
      <c r="I1197" s="187">
        <v>4.8174029999999997</v>
      </c>
      <c r="J1197" s="187" t="s">
        <v>968</v>
      </c>
      <c r="K1197" s="187" t="s">
        <v>335</v>
      </c>
      <c r="L1197" s="195">
        <v>2.2002730000000001</v>
      </c>
      <c r="M1197" s="195" t="s">
        <v>968</v>
      </c>
      <c r="N1197" s="195" t="s">
        <v>117</v>
      </c>
      <c r="O1197" s="199">
        <v>0.25</v>
      </c>
      <c r="P1197" s="188"/>
      <c r="Q1197" s="174">
        <v>1</v>
      </c>
    </row>
    <row r="1198" spans="1:17" ht="14.25" x14ac:dyDescent="0.2">
      <c r="A1198" s="212">
        <v>176</v>
      </c>
      <c r="B1198" s="254" t="str">
        <f>IF(AND(A1198&lt;&gt;"",ISNUMBER(A1198)),VLOOKUP(A1198,Studies!A:BR,2,FALSE),"")</f>
        <v>Gorski 2003</v>
      </c>
      <c r="C1198" s="255" t="str">
        <f>IF(AND(A1198&lt;&gt;"",ISNUMBER(A1198)),VLOOKUP(A1198,Studies!A:BR,3,FALSE),"")</f>
        <v>https://www.ncbi.nlm.nih.gov/pubmed/12966371</v>
      </c>
      <c r="D1198" s="255" t="str">
        <f>IF(AND(A1198&lt;&gt;"",ISNUMBER(A1198)),VLOOKUP(A1198,Studies!A:BR,4,FALSE),"")</f>
        <v>po Control (Perpetrator Placebo)</v>
      </c>
      <c r="E1198" s="255" t="str">
        <f>IF(AND(A1198&lt;&gt;"",ISNUMBER(A1198)),VLOOKUP(A1198,Studies!A:BR,5,FALSE),"")</f>
        <v>Midazolam</v>
      </c>
      <c r="F1198" s="256" t="str">
        <f>IF(AND(A1198&lt;&gt;"",ISNUMBER(A1198)),VLOOKUP(A1198,Studies!A:BR,6,FALSE),"")</f>
        <v>Whole Blood</v>
      </c>
      <c r="G1198" s="194">
        <v>4</v>
      </c>
      <c r="H1198" s="194" t="s">
        <v>60</v>
      </c>
      <c r="I1198" s="187">
        <v>3.7117230000000001</v>
      </c>
      <c r="J1198" s="187" t="s">
        <v>968</v>
      </c>
      <c r="K1198" s="187" t="s">
        <v>335</v>
      </c>
      <c r="L1198" s="195">
        <v>1.837388</v>
      </c>
      <c r="M1198" s="195" t="s">
        <v>968</v>
      </c>
      <c r="N1198" s="195" t="s">
        <v>117</v>
      </c>
      <c r="O1198" s="199">
        <v>0.25</v>
      </c>
      <c r="P1198" s="188"/>
      <c r="Q1198" s="174">
        <v>1</v>
      </c>
    </row>
    <row r="1199" spans="1:17" ht="14.25" x14ac:dyDescent="0.2">
      <c r="A1199" s="212">
        <v>176</v>
      </c>
      <c r="B1199" s="254" t="str">
        <f>IF(AND(A1199&lt;&gt;"",ISNUMBER(A1199)),VLOOKUP(A1199,Studies!A:BR,2,FALSE),"")</f>
        <v>Gorski 2003</v>
      </c>
      <c r="C1199" s="255" t="str">
        <f>IF(AND(A1199&lt;&gt;"",ISNUMBER(A1199)),VLOOKUP(A1199,Studies!A:BR,3,FALSE),"")</f>
        <v>https://www.ncbi.nlm.nih.gov/pubmed/12966371</v>
      </c>
      <c r="D1199" s="255" t="str">
        <f>IF(AND(A1199&lt;&gt;"",ISNUMBER(A1199)),VLOOKUP(A1199,Studies!A:BR,4,FALSE),"")</f>
        <v>po Control (Perpetrator Placebo)</v>
      </c>
      <c r="E1199" s="255" t="str">
        <f>IF(AND(A1199&lt;&gt;"",ISNUMBER(A1199)),VLOOKUP(A1199,Studies!A:BR,5,FALSE),"")</f>
        <v>Midazolam</v>
      </c>
      <c r="F1199" s="256" t="str">
        <f>IF(AND(A1199&lt;&gt;"",ISNUMBER(A1199)),VLOOKUP(A1199,Studies!A:BR,6,FALSE),"")</f>
        <v>Whole Blood</v>
      </c>
      <c r="G1199" s="194">
        <v>6</v>
      </c>
      <c r="H1199" s="194" t="s">
        <v>60</v>
      </c>
      <c r="I1199" s="187">
        <v>2.203436</v>
      </c>
      <c r="J1199" s="187" t="s">
        <v>968</v>
      </c>
      <c r="K1199" s="187" t="s">
        <v>335</v>
      </c>
      <c r="L1199" s="195">
        <v>1.221479</v>
      </c>
      <c r="M1199" s="195" t="s">
        <v>968</v>
      </c>
      <c r="N1199" s="195" t="s">
        <v>117</v>
      </c>
      <c r="O1199" s="199">
        <v>0.25</v>
      </c>
      <c r="P1199" s="188"/>
      <c r="Q1199" s="174">
        <v>1</v>
      </c>
    </row>
    <row r="1200" spans="1:17" ht="14.25" x14ac:dyDescent="0.2">
      <c r="A1200" s="212">
        <v>176</v>
      </c>
      <c r="B1200" s="254" t="str">
        <f>IF(AND(A1200&lt;&gt;"",ISNUMBER(A1200)),VLOOKUP(A1200,Studies!A:BR,2,FALSE),"")</f>
        <v>Gorski 2003</v>
      </c>
      <c r="C1200" s="255" t="str">
        <f>IF(AND(A1200&lt;&gt;"",ISNUMBER(A1200)),VLOOKUP(A1200,Studies!A:BR,3,FALSE),"")</f>
        <v>https://www.ncbi.nlm.nih.gov/pubmed/12966371</v>
      </c>
      <c r="D1200" s="255" t="str">
        <f>IF(AND(A1200&lt;&gt;"",ISNUMBER(A1200)),VLOOKUP(A1200,Studies!A:BR,4,FALSE),"")</f>
        <v>po Control (Perpetrator Placebo)</v>
      </c>
      <c r="E1200" s="255" t="str">
        <f>IF(AND(A1200&lt;&gt;"",ISNUMBER(A1200)),VLOOKUP(A1200,Studies!A:BR,5,FALSE),"")</f>
        <v>Midazolam</v>
      </c>
      <c r="F1200" s="256" t="str">
        <f>IF(AND(A1200&lt;&gt;"",ISNUMBER(A1200)),VLOOKUP(A1200,Studies!A:BR,6,FALSE),"")</f>
        <v>Whole Blood</v>
      </c>
      <c r="G1200" s="194">
        <v>8</v>
      </c>
      <c r="H1200" s="194" t="s">
        <v>60</v>
      </c>
      <c r="I1200" s="187">
        <v>1.589032</v>
      </c>
      <c r="J1200" s="187" t="s">
        <v>968</v>
      </c>
      <c r="K1200" s="187" t="s">
        <v>335</v>
      </c>
      <c r="L1200" s="195">
        <v>1.01237</v>
      </c>
      <c r="M1200" s="195" t="s">
        <v>968</v>
      </c>
      <c r="N1200" s="195" t="s">
        <v>117</v>
      </c>
      <c r="O1200" s="199">
        <v>0.25</v>
      </c>
      <c r="P1200" s="188"/>
      <c r="Q1200" s="174">
        <v>1</v>
      </c>
    </row>
    <row r="1201" spans="1:17" ht="14.25" x14ac:dyDescent="0.2">
      <c r="A1201" s="212">
        <v>176</v>
      </c>
      <c r="B1201" s="254" t="str">
        <f>IF(AND(A1201&lt;&gt;"",ISNUMBER(A1201)),VLOOKUP(A1201,Studies!A:BR,2,FALSE),"")</f>
        <v>Gorski 2003</v>
      </c>
      <c r="C1201" s="255" t="str">
        <f>IF(AND(A1201&lt;&gt;"",ISNUMBER(A1201)),VLOOKUP(A1201,Studies!A:BR,3,FALSE),"")</f>
        <v>https://www.ncbi.nlm.nih.gov/pubmed/12966371</v>
      </c>
      <c r="D1201" s="255" t="str">
        <f>IF(AND(A1201&lt;&gt;"",ISNUMBER(A1201)),VLOOKUP(A1201,Studies!A:BR,4,FALSE),"")</f>
        <v>po Control (Perpetrator Placebo)</v>
      </c>
      <c r="E1201" s="255" t="str">
        <f>IF(AND(A1201&lt;&gt;"",ISNUMBER(A1201)),VLOOKUP(A1201,Studies!A:BR,5,FALSE),"")</f>
        <v>Midazolam</v>
      </c>
      <c r="F1201" s="256" t="str">
        <f>IF(AND(A1201&lt;&gt;"",ISNUMBER(A1201)),VLOOKUP(A1201,Studies!A:BR,6,FALSE),"")</f>
        <v>Whole Blood</v>
      </c>
      <c r="G1201" s="194">
        <v>10</v>
      </c>
      <c r="H1201" s="194" t="s">
        <v>60</v>
      </c>
      <c r="I1201" s="187">
        <v>1.1311519999999999</v>
      </c>
      <c r="J1201" s="187" t="s">
        <v>968</v>
      </c>
      <c r="K1201" s="187" t="s">
        <v>335</v>
      </c>
      <c r="L1201" s="195">
        <v>0.76937140000000004</v>
      </c>
      <c r="M1201" s="195" t="s">
        <v>968</v>
      </c>
      <c r="N1201" s="195" t="s">
        <v>117</v>
      </c>
      <c r="O1201" s="199">
        <v>0.25</v>
      </c>
      <c r="P1201" s="189" t="s">
        <v>1062</v>
      </c>
      <c r="Q1201" s="174">
        <v>1</v>
      </c>
    </row>
    <row r="1202" spans="1:17" ht="14.25" x14ac:dyDescent="0.2">
      <c r="A1202" s="212">
        <v>177</v>
      </c>
      <c r="B1202" s="254" t="str">
        <f>IF(AND(A1202&lt;&gt;"",ISNUMBER(A1202)),VLOOKUP(A1202,Studies!A:BR,2,FALSE),"")</f>
        <v>Gorski 2003</v>
      </c>
      <c r="C1202" s="255" t="str">
        <f>IF(AND(A1202&lt;&gt;"",ISNUMBER(A1202)),VLOOKUP(A1202,Studies!A:BR,3,FALSE),"")</f>
        <v>https://www.ncbi.nlm.nih.gov/pubmed/12966371</v>
      </c>
      <c r="D1202" s="255" t="str">
        <f>IF(AND(A1202&lt;&gt;"",ISNUMBER(A1202)),VLOOKUP(A1202,Studies!A:BR,4,FALSE),"")</f>
        <v>po with Perpetrator (Rifampicin)</v>
      </c>
      <c r="E1202" s="255" t="str">
        <f>IF(AND(A1202&lt;&gt;"",ISNUMBER(A1202)),VLOOKUP(A1202,Studies!A:BR,5,FALSE),"")</f>
        <v>Midazolam</v>
      </c>
      <c r="F1202" s="256" t="str">
        <f>IF(AND(A1202&lt;&gt;"",ISNUMBER(A1202)),VLOOKUP(A1202,Studies!A:BR,6,FALSE),"")</f>
        <v>Whole Blood</v>
      </c>
      <c r="G1202" s="194">
        <v>132.08000000000001</v>
      </c>
      <c r="H1202" s="194" t="s">
        <v>60</v>
      </c>
      <c r="I1202" s="187">
        <v>0.7764297</v>
      </c>
      <c r="J1202" s="187" t="s">
        <v>968</v>
      </c>
      <c r="K1202" s="187" t="s">
        <v>335</v>
      </c>
      <c r="L1202" s="195">
        <v>0.67075739999999995</v>
      </c>
      <c r="M1202" s="195" t="s">
        <v>968</v>
      </c>
      <c r="N1202" s="195" t="s">
        <v>117</v>
      </c>
      <c r="O1202" s="199">
        <v>0.25</v>
      </c>
      <c r="P1202" s="188"/>
      <c r="Q1202" s="174">
        <v>1</v>
      </c>
    </row>
    <row r="1203" spans="1:17" ht="14.25" x14ac:dyDescent="0.2">
      <c r="A1203" s="212">
        <v>177</v>
      </c>
      <c r="B1203" s="254" t="str">
        <f>IF(AND(A1203&lt;&gt;"",ISNUMBER(A1203)),VLOOKUP(A1203,Studies!A:BR,2,FALSE),"")</f>
        <v>Gorski 2003</v>
      </c>
      <c r="C1203" s="255" t="str">
        <f>IF(AND(A1203&lt;&gt;"",ISNUMBER(A1203)),VLOOKUP(A1203,Studies!A:BR,3,FALSE),"")</f>
        <v>https://www.ncbi.nlm.nih.gov/pubmed/12966371</v>
      </c>
      <c r="D1203" s="255" t="str">
        <f>IF(AND(A1203&lt;&gt;"",ISNUMBER(A1203)),VLOOKUP(A1203,Studies!A:BR,4,FALSE),"")</f>
        <v>po with Perpetrator (Rifampicin)</v>
      </c>
      <c r="E1203" s="255" t="str">
        <f>IF(AND(A1203&lt;&gt;"",ISNUMBER(A1203)),VLOOKUP(A1203,Studies!A:BR,5,FALSE),"")</f>
        <v>Midazolam</v>
      </c>
      <c r="F1203" s="256" t="str">
        <f>IF(AND(A1203&lt;&gt;"",ISNUMBER(A1203)),VLOOKUP(A1203,Studies!A:BR,6,FALSE),"")</f>
        <v>Whole Blood</v>
      </c>
      <c r="G1203" s="194">
        <v>132.25</v>
      </c>
      <c r="H1203" s="194" t="s">
        <v>60</v>
      </c>
      <c r="I1203" s="187">
        <v>1.735006</v>
      </c>
      <c r="J1203" s="187" t="s">
        <v>968</v>
      </c>
      <c r="K1203" s="187" t="s">
        <v>335</v>
      </c>
      <c r="L1203" s="195">
        <v>1.1425209999999999</v>
      </c>
      <c r="M1203" s="195" t="s">
        <v>968</v>
      </c>
      <c r="N1203" s="195" t="s">
        <v>117</v>
      </c>
      <c r="O1203" s="199">
        <v>0.25</v>
      </c>
      <c r="P1203" s="188"/>
      <c r="Q1203" s="174">
        <v>1</v>
      </c>
    </row>
    <row r="1204" spans="1:17" ht="14.25" x14ac:dyDescent="0.2">
      <c r="A1204" s="212">
        <v>177</v>
      </c>
      <c r="B1204" s="254" t="str">
        <f>IF(AND(A1204&lt;&gt;"",ISNUMBER(A1204)),VLOOKUP(A1204,Studies!A:BR,2,FALSE),"")</f>
        <v>Gorski 2003</v>
      </c>
      <c r="C1204" s="255" t="str">
        <f>IF(AND(A1204&lt;&gt;"",ISNUMBER(A1204)),VLOOKUP(A1204,Studies!A:BR,3,FALSE),"")</f>
        <v>https://www.ncbi.nlm.nih.gov/pubmed/12966371</v>
      </c>
      <c r="D1204" s="255" t="str">
        <f>IF(AND(A1204&lt;&gt;"",ISNUMBER(A1204)),VLOOKUP(A1204,Studies!A:BR,4,FALSE),"")</f>
        <v>po with Perpetrator (Rifampicin)</v>
      </c>
      <c r="E1204" s="255" t="str">
        <f>IF(AND(A1204&lt;&gt;"",ISNUMBER(A1204)),VLOOKUP(A1204,Studies!A:BR,5,FALSE),"")</f>
        <v>Midazolam</v>
      </c>
      <c r="F1204" s="256" t="str">
        <f>IF(AND(A1204&lt;&gt;"",ISNUMBER(A1204)),VLOOKUP(A1204,Studies!A:BR,6,FALSE),"")</f>
        <v>Whole Blood</v>
      </c>
      <c r="G1204" s="194">
        <v>132.5</v>
      </c>
      <c r="H1204" s="194" t="s">
        <v>60</v>
      </c>
      <c r="I1204" s="187">
        <v>1.949217</v>
      </c>
      <c r="J1204" s="187" t="s">
        <v>968</v>
      </c>
      <c r="K1204" s="187" t="s">
        <v>335</v>
      </c>
      <c r="L1204" s="195">
        <v>1.2835799999999999</v>
      </c>
      <c r="M1204" s="195" t="s">
        <v>968</v>
      </c>
      <c r="N1204" s="195" t="s">
        <v>117</v>
      </c>
      <c r="O1204" s="199">
        <v>0.25</v>
      </c>
      <c r="P1204" s="188"/>
      <c r="Q1204" s="174">
        <v>1</v>
      </c>
    </row>
    <row r="1205" spans="1:17" ht="14.25" x14ac:dyDescent="0.2">
      <c r="A1205" s="212">
        <v>177</v>
      </c>
      <c r="B1205" s="254" t="str">
        <f>IF(AND(A1205&lt;&gt;"",ISNUMBER(A1205)),VLOOKUP(A1205,Studies!A:BR,2,FALSE),"")</f>
        <v>Gorski 2003</v>
      </c>
      <c r="C1205" s="255" t="str">
        <f>IF(AND(A1205&lt;&gt;"",ISNUMBER(A1205)),VLOOKUP(A1205,Studies!A:BR,3,FALSE),"")</f>
        <v>https://www.ncbi.nlm.nih.gov/pubmed/12966371</v>
      </c>
      <c r="D1205" s="255" t="str">
        <f>IF(AND(A1205&lt;&gt;"",ISNUMBER(A1205)),VLOOKUP(A1205,Studies!A:BR,4,FALSE),"")</f>
        <v>po with Perpetrator (Rifampicin)</v>
      </c>
      <c r="E1205" s="255" t="str">
        <f>IF(AND(A1205&lt;&gt;"",ISNUMBER(A1205)),VLOOKUP(A1205,Studies!A:BR,5,FALSE),"")</f>
        <v>Midazolam</v>
      </c>
      <c r="F1205" s="256" t="str">
        <f>IF(AND(A1205&lt;&gt;"",ISNUMBER(A1205)),VLOOKUP(A1205,Studies!A:BR,6,FALSE),"")</f>
        <v>Whole Blood</v>
      </c>
      <c r="G1205" s="194">
        <v>132.75</v>
      </c>
      <c r="H1205" s="194" t="s">
        <v>60</v>
      </c>
      <c r="I1205" s="187">
        <v>1.7794589999999999</v>
      </c>
      <c r="J1205" s="187" t="s">
        <v>968</v>
      </c>
      <c r="K1205" s="187" t="s">
        <v>335</v>
      </c>
      <c r="L1205" s="195">
        <v>1.410676</v>
      </c>
      <c r="M1205" s="195" t="s">
        <v>968</v>
      </c>
      <c r="N1205" s="195" t="s">
        <v>117</v>
      </c>
      <c r="O1205" s="199">
        <v>0.25</v>
      </c>
      <c r="P1205" s="188"/>
      <c r="Q1205" s="174">
        <v>1</v>
      </c>
    </row>
    <row r="1206" spans="1:17" ht="14.25" x14ac:dyDescent="0.2">
      <c r="A1206" s="212">
        <v>177</v>
      </c>
      <c r="B1206" s="254" t="str">
        <f>IF(AND(A1206&lt;&gt;"",ISNUMBER(A1206)),VLOOKUP(A1206,Studies!A:BR,2,FALSE),"")</f>
        <v>Gorski 2003</v>
      </c>
      <c r="C1206" s="255" t="str">
        <f>IF(AND(A1206&lt;&gt;"",ISNUMBER(A1206)),VLOOKUP(A1206,Studies!A:BR,3,FALSE),"")</f>
        <v>https://www.ncbi.nlm.nih.gov/pubmed/12966371</v>
      </c>
      <c r="D1206" s="255" t="str">
        <f>IF(AND(A1206&lt;&gt;"",ISNUMBER(A1206)),VLOOKUP(A1206,Studies!A:BR,4,FALSE),"")</f>
        <v>po with Perpetrator (Rifampicin)</v>
      </c>
      <c r="E1206" s="255" t="str">
        <f>IF(AND(A1206&lt;&gt;"",ISNUMBER(A1206)),VLOOKUP(A1206,Studies!A:BR,5,FALSE),"")</f>
        <v>Midazolam</v>
      </c>
      <c r="F1206" s="256" t="str">
        <f>IF(AND(A1206&lt;&gt;"",ISNUMBER(A1206)),VLOOKUP(A1206,Studies!A:BR,6,FALSE),"")</f>
        <v>Whole Blood</v>
      </c>
      <c r="G1206" s="194">
        <v>133</v>
      </c>
      <c r="H1206" s="194" t="s">
        <v>60</v>
      </c>
      <c r="I1206" s="187">
        <v>1.624449</v>
      </c>
      <c r="J1206" s="187" t="s">
        <v>968</v>
      </c>
      <c r="K1206" s="187" t="s">
        <v>335</v>
      </c>
      <c r="L1206" s="195">
        <v>1.1405320000000001</v>
      </c>
      <c r="M1206" s="195" t="s">
        <v>968</v>
      </c>
      <c r="N1206" s="195" t="s">
        <v>117</v>
      </c>
      <c r="O1206" s="199">
        <v>0.25</v>
      </c>
      <c r="P1206" s="188"/>
      <c r="Q1206" s="174">
        <v>1</v>
      </c>
    </row>
    <row r="1207" spans="1:17" ht="14.25" x14ac:dyDescent="0.2">
      <c r="A1207" s="212">
        <v>177</v>
      </c>
      <c r="B1207" s="254" t="str">
        <f>IF(AND(A1207&lt;&gt;"",ISNUMBER(A1207)),VLOOKUP(A1207,Studies!A:BR,2,FALSE),"")</f>
        <v>Gorski 2003</v>
      </c>
      <c r="C1207" s="255" t="str">
        <f>IF(AND(A1207&lt;&gt;"",ISNUMBER(A1207)),VLOOKUP(A1207,Studies!A:BR,3,FALSE),"")</f>
        <v>https://www.ncbi.nlm.nih.gov/pubmed/12966371</v>
      </c>
      <c r="D1207" s="255" t="str">
        <f>IF(AND(A1207&lt;&gt;"",ISNUMBER(A1207)),VLOOKUP(A1207,Studies!A:BR,4,FALSE),"")</f>
        <v>po with Perpetrator (Rifampicin)</v>
      </c>
      <c r="E1207" s="255" t="str">
        <f>IF(AND(A1207&lt;&gt;"",ISNUMBER(A1207)),VLOOKUP(A1207,Studies!A:BR,5,FALSE),"")</f>
        <v>Midazolam</v>
      </c>
      <c r="F1207" s="256" t="str">
        <f>IF(AND(A1207&lt;&gt;"",ISNUMBER(A1207)),VLOOKUP(A1207,Studies!A:BR,6,FALSE),"")</f>
        <v>Whole Blood</v>
      </c>
      <c r="G1207" s="194">
        <v>133.25</v>
      </c>
      <c r="H1207" s="194" t="s">
        <v>60</v>
      </c>
      <c r="I1207" s="187">
        <v>1.285738</v>
      </c>
      <c r="J1207" s="187" t="s">
        <v>968</v>
      </c>
      <c r="K1207" s="187" t="s">
        <v>335</v>
      </c>
      <c r="L1207" s="195">
        <v>0.81918880000000005</v>
      </c>
      <c r="M1207" s="195" t="s">
        <v>968</v>
      </c>
      <c r="N1207" s="195" t="s">
        <v>117</v>
      </c>
      <c r="O1207" s="199">
        <v>0.25</v>
      </c>
      <c r="P1207" s="188"/>
      <c r="Q1207" s="174">
        <v>1</v>
      </c>
    </row>
    <row r="1208" spans="1:17" ht="14.25" x14ac:dyDescent="0.2">
      <c r="A1208" s="212">
        <v>177</v>
      </c>
      <c r="B1208" s="254" t="str">
        <f>IF(AND(A1208&lt;&gt;"",ISNUMBER(A1208)),VLOOKUP(A1208,Studies!A:BR,2,FALSE),"")</f>
        <v>Gorski 2003</v>
      </c>
      <c r="C1208" s="255" t="str">
        <f>IF(AND(A1208&lt;&gt;"",ISNUMBER(A1208)),VLOOKUP(A1208,Studies!A:BR,3,FALSE),"")</f>
        <v>https://www.ncbi.nlm.nih.gov/pubmed/12966371</v>
      </c>
      <c r="D1208" s="255" t="str">
        <f>IF(AND(A1208&lt;&gt;"",ISNUMBER(A1208)),VLOOKUP(A1208,Studies!A:BR,4,FALSE),"")</f>
        <v>po with Perpetrator (Rifampicin)</v>
      </c>
      <c r="E1208" s="255" t="str">
        <f>IF(AND(A1208&lt;&gt;"",ISNUMBER(A1208)),VLOOKUP(A1208,Studies!A:BR,5,FALSE),"")</f>
        <v>Midazolam</v>
      </c>
      <c r="F1208" s="256" t="str">
        <f>IF(AND(A1208&lt;&gt;"",ISNUMBER(A1208)),VLOOKUP(A1208,Studies!A:BR,6,FALSE),"")</f>
        <v>Whole Blood</v>
      </c>
      <c r="G1208" s="194">
        <v>133.5</v>
      </c>
      <c r="H1208" s="194" t="s">
        <v>60</v>
      </c>
      <c r="I1208" s="187">
        <v>0.97882970000000002</v>
      </c>
      <c r="J1208" s="187" t="s">
        <v>968</v>
      </c>
      <c r="K1208" s="187" t="s">
        <v>335</v>
      </c>
      <c r="L1208" s="195">
        <v>0.62361100000000003</v>
      </c>
      <c r="M1208" s="195" t="s">
        <v>968</v>
      </c>
      <c r="N1208" s="195" t="s">
        <v>117</v>
      </c>
      <c r="O1208" s="199">
        <v>0.25</v>
      </c>
      <c r="P1208" s="188"/>
      <c r="Q1208" s="174">
        <v>1</v>
      </c>
    </row>
    <row r="1209" spans="1:17" ht="14.25" x14ac:dyDescent="0.2">
      <c r="A1209" s="212">
        <v>177</v>
      </c>
      <c r="B1209" s="254" t="str">
        <f>IF(AND(A1209&lt;&gt;"",ISNUMBER(A1209)),VLOOKUP(A1209,Studies!A:BR,2,FALSE),"")</f>
        <v>Gorski 2003</v>
      </c>
      <c r="C1209" s="255" t="str">
        <f>IF(AND(A1209&lt;&gt;"",ISNUMBER(A1209)),VLOOKUP(A1209,Studies!A:BR,3,FALSE),"")</f>
        <v>https://www.ncbi.nlm.nih.gov/pubmed/12966371</v>
      </c>
      <c r="D1209" s="255" t="str">
        <f>IF(AND(A1209&lt;&gt;"",ISNUMBER(A1209)),VLOOKUP(A1209,Studies!A:BR,4,FALSE),"")</f>
        <v>po with Perpetrator (Rifampicin)</v>
      </c>
      <c r="E1209" s="255" t="str">
        <f>IF(AND(A1209&lt;&gt;"",ISNUMBER(A1209)),VLOOKUP(A1209,Studies!A:BR,5,FALSE),"")</f>
        <v>Midazolam</v>
      </c>
      <c r="F1209" s="256" t="str">
        <f>IF(AND(A1209&lt;&gt;"",ISNUMBER(A1209)),VLOOKUP(A1209,Studies!A:BR,6,FALSE),"")</f>
        <v>Whole Blood</v>
      </c>
      <c r="G1209" s="194">
        <v>133.75</v>
      </c>
      <c r="H1209" s="194" t="s">
        <v>60</v>
      </c>
      <c r="I1209" s="187">
        <v>1.0042219999999999</v>
      </c>
      <c r="J1209" s="187" t="s">
        <v>968</v>
      </c>
      <c r="K1209" s="187" t="s">
        <v>335</v>
      </c>
      <c r="L1209" s="195">
        <v>0.8434218</v>
      </c>
      <c r="M1209" s="195" t="s">
        <v>968</v>
      </c>
      <c r="N1209" s="195" t="s">
        <v>117</v>
      </c>
      <c r="O1209" s="199">
        <v>0.25</v>
      </c>
      <c r="P1209" s="188"/>
      <c r="Q1209" s="174">
        <v>1</v>
      </c>
    </row>
    <row r="1210" spans="1:17" ht="14.25" x14ac:dyDescent="0.2">
      <c r="A1210" s="212">
        <v>177</v>
      </c>
      <c r="B1210" s="254" t="str">
        <f>IF(AND(A1210&lt;&gt;"",ISNUMBER(A1210)),VLOOKUP(A1210,Studies!A:BR,2,FALSE),"")</f>
        <v>Gorski 2003</v>
      </c>
      <c r="C1210" s="255" t="str">
        <f>IF(AND(A1210&lt;&gt;"",ISNUMBER(A1210)),VLOOKUP(A1210,Studies!A:BR,3,FALSE),"")</f>
        <v>https://www.ncbi.nlm.nih.gov/pubmed/12966371</v>
      </c>
      <c r="D1210" s="255" t="str">
        <f>IF(AND(A1210&lt;&gt;"",ISNUMBER(A1210)),VLOOKUP(A1210,Studies!A:BR,4,FALSE),"")</f>
        <v>po with Perpetrator (Rifampicin)</v>
      </c>
      <c r="E1210" s="255" t="str">
        <f>IF(AND(A1210&lt;&gt;"",ISNUMBER(A1210)),VLOOKUP(A1210,Studies!A:BR,5,FALSE),"")</f>
        <v>Midazolam</v>
      </c>
      <c r="F1210" s="256" t="str">
        <f>IF(AND(A1210&lt;&gt;"",ISNUMBER(A1210)),VLOOKUP(A1210,Studies!A:BR,6,FALSE),"")</f>
        <v>Whole Blood</v>
      </c>
      <c r="G1210" s="194">
        <v>134</v>
      </c>
      <c r="H1210" s="194" t="s">
        <v>60</v>
      </c>
      <c r="I1210" s="187">
        <v>0.81574270000000004</v>
      </c>
      <c r="J1210" s="187" t="s">
        <v>968</v>
      </c>
      <c r="K1210" s="187" t="s">
        <v>335</v>
      </c>
      <c r="L1210" s="195">
        <v>0.57273560000000001</v>
      </c>
      <c r="M1210" s="195" t="s">
        <v>968</v>
      </c>
      <c r="N1210" s="195" t="s">
        <v>117</v>
      </c>
      <c r="O1210" s="199">
        <v>0.25</v>
      </c>
      <c r="P1210" s="188"/>
      <c r="Q1210" s="174">
        <v>1</v>
      </c>
    </row>
    <row r="1211" spans="1:17" ht="14.25" x14ac:dyDescent="0.2">
      <c r="A1211" s="212">
        <v>177</v>
      </c>
      <c r="B1211" s="254" t="str">
        <f>IF(AND(A1211&lt;&gt;"",ISNUMBER(A1211)),VLOOKUP(A1211,Studies!A:BR,2,FALSE),"")</f>
        <v>Gorski 2003</v>
      </c>
      <c r="C1211" s="255" t="str">
        <f>IF(AND(A1211&lt;&gt;"",ISNUMBER(A1211)),VLOOKUP(A1211,Studies!A:BR,3,FALSE),"")</f>
        <v>https://www.ncbi.nlm.nih.gov/pubmed/12966371</v>
      </c>
      <c r="D1211" s="255" t="str">
        <f>IF(AND(A1211&lt;&gt;"",ISNUMBER(A1211)),VLOOKUP(A1211,Studies!A:BR,4,FALSE),"")</f>
        <v>po with Perpetrator (Rifampicin)</v>
      </c>
      <c r="E1211" s="255" t="str">
        <f>IF(AND(A1211&lt;&gt;"",ISNUMBER(A1211)),VLOOKUP(A1211,Studies!A:BR,5,FALSE),"")</f>
        <v>Midazolam</v>
      </c>
      <c r="F1211" s="256" t="str">
        <f>IF(AND(A1211&lt;&gt;"",ISNUMBER(A1211)),VLOOKUP(A1211,Studies!A:BR,6,FALSE),"")</f>
        <v>Whole Blood</v>
      </c>
      <c r="G1211" s="194">
        <v>134.5</v>
      </c>
      <c r="H1211" s="194" t="s">
        <v>60</v>
      </c>
      <c r="I1211" s="187">
        <v>0.67105130000000002</v>
      </c>
      <c r="J1211" s="187" t="s">
        <v>968</v>
      </c>
      <c r="K1211" s="187" t="s">
        <v>335</v>
      </c>
      <c r="L1211" s="195">
        <v>0.48606080000000002</v>
      </c>
      <c r="M1211" s="195" t="s">
        <v>968</v>
      </c>
      <c r="N1211" s="195" t="s">
        <v>117</v>
      </c>
      <c r="O1211" s="199">
        <v>0.25</v>
      </c>
      <c r="P1211" s="188"/>
      <c r="Q1211" s="174">
        <v>1</v>
      </c>
    </row>
    <row r="1212" spans="1:17" ht="14.25" x14ac:dyDescent="0.2">
      <c r="A1212" s="212">
        <v>177</v>
      </c>
      <c r="B1212" s="254" t="str">
        <f>IF(AND(A1212&lt;&gt;"",ISNUMBER(A1212)),VLOOKUP(A1212,Studies!A:BR,2,FALSE),"")</f>
        <v>Gorski 2003</v>
      </c>
      <c r="C1212" s="255" t="str">
        <f>IF(AND(A1212&lt;&gt;"",ISNUMBER(A1212)),VLOOKUP(A1212,Studies!A:BR,3,FALSE),"")</f>
        <v>https://www.ncbi.nlm.nih.gov/pubmed/12966371</v>
      </c>
      <c r="D1212" s="255" t="str">
        <f>IF(AND(A1212&lt;&gt;"",ISNUMBER(A1212)),VLOOKUP(A1212,Studies!A:BR,4,FALSE),"")</f>
        <v>po with Perpetrator (Rifampicin)</v>
      </c>
      <c r="E1212" s="255" t="str">
        <f>IF(AND(A1212&lt;&gt;"",ISNUMBER(A1212)),VLOOKUP(A1212,Studies!A:BR,5,FALSE),"")</f>
        <v>Midazolam</v>
      </c>
      <c r="F1212" s="256" t="str">
        <f>IF(AND(A1212&lt;&gt;"",ISNUMBER(A1212)),VLOOKUP(A1212,Studies!A:BR,6,FALSE),"")</f>
        <v>Whole Blood</v>
      </c>
      <c r="G1212" s="194">
        <v>135</v>
      </c>
      <c r="H1212" s="194" t="s">
        <v>60</v>
      </c>
      <c r="I1212" s="187">
        <v>0.61240450000000002</v>
      </c>
      <c r="J1212" s="187" t="s">
        <v>968</v>
      </c>
      <c r="K1212" s="187" t="s">
        <v>335</v>
      </c>
      <c r="L1212" s="195">
        <v>0.31508789999999998</v>
      </c>
      <c r="M1212" s="195" t="s">
        <v>968</v>
      </c>
      <c r="N1212" s="195" t="s">
        <v>117</v>
      </c>
      <c r="O1212" s="199">
        <v>0.25</v>
      </c>
      <c r="P1212" s="188"/>
      <c r="Q1212" s="174">
        <v>1</v>
      </c>
    </row>
    <row r="1213" spans="1:17" ht="14.25" x14ac:dyDescent="0.2">
      <c r="A1213" s="212">
        <v>177</v>
      </c>
      <c r="B1213" s="254" t="str">
        <f>IF(AND(A1213&lt;&gt;"",ISNUMBER(A1213)),VLOOKUP(A1213,Studies!A:BR,2,FALSE),"")</f>
        <v>Gorski 2003</v>
      </c>
      <c r="C1213" s="255" t="str">
        <f>IF(AND(A1213&lt;&gt;"",ISNUMBER(A1213)),VLOOKUP(A1213,Studies!A:BR,3,FALSE),"")</f>
        <v>https://www.ncbi.nlm.nih.gov/pubmed/12966371</v>
      </c>
      <c r="D1213" s="255" t="str">
        <f>IF(AND(A1213&lt;&gt;"",ISNUMBER(A1213)),VLOOKUP(A1213,Studies!A:BR,4,FALSE),"")</f>
        <v>po with Perpetrator (Rifampicin)</v>
      </c>
      <c r="E1213" s="255" t="str">
        <f>IF(AND(A1213&lt;&gt;"",ISNUMBER(A1213)),VLOOKUP(A1213,Studies!A:BR,5,FALSE),"")</f>
        <v>Midazolam</v>
      </c>
      <c r="F1213" s="256" t="str">
        <f>IF(AND(A1213&lt;&gt;"",ISNUMBER(A1213)),VLOOKUP(A1213,Studies!A:BR,6,FALSE),"")</f>
        <v>Whole Blood</v>
      </c>
      <c r="G1213" s="194">
        <v>135.5</v>
      </c>
      <c r="H1213" s="194" t="s">
        <v>60</v>
      </c>
      <c r="I1213" s="187">
        <v>0.51036919999999997</v>
      </c>
      <c r="J1213" s="187" t="s">
        <v>968</v>
      </c>
      <c r="K1213" s="187" t="s">
        <v>335</v>
      </c>
      <c r="L1213" s="195">
        <v>0.29328189999999998</v>
      </c>
      <c r="M1213" s="195" t="s">
        <v>968</v>
      </c>
      <c r="N1213" s="195" t="s">
        <v>117</v>
      </c>
      <c r="O1213" s="199">
        <v>0.25</v>
      </c>
      <c r="P1213" s="188"/>
      <c r="Q1213" s="174">
        <v>1</v>
      </c>
    </row>
    <row r="1214" spans="1:17" ht="14.25" x14ac:dyDescent="0.2">
      <c r="A1214" s="212">
        <v>177</v>
      </c>
      <c r="B1214" s="254" t="str">
        <f>IF(AND(A1214&lt;&gt;"",ISNUMBER(A1214)),VLOOKUP(A1214,Studies!A:BR,2,FALSE),"")</f>
        <v>Gorski 2003</v>
      </c>
      <c r="C1214" s="255" t="str">
        <f>IF(AND(A1214&lt;&gt;"",ISNUMBER(A1214)),VLOOKUP(A1214,Studies!A:BR,3,FALSE),"")</f>
        <v>https://www.ncbi.nlm.nih.gov/pubmed/12966371</v>
      </c>
      <c r="D1214" s="255" t="str">
        <f>IF(AND(A1214&lt;&gt;"",ISNUMBER(A1214)),VLOOKUP(A1214,Studies!A:BR,4,FALSE),"")</f>
        <v>po with Perpetrator (Rifampicin)</v>
      </c>
      <c r="E1214" s="255" t="str">
        <f>IF(AND(A1214&lt;&gt;"",ISNUMBER(A1214)),VLOOKUP(A1214,Studies!A:BR,5,FALSE),"")</f>
        <v>Midazolam</v>
      </c>
      <c r="F1214" s="256" t="str">
        <f>IF(AND(A1214&lt;&gt;"",ISNUMBER(A1214)),VLOOKUP(A1214,Studies!A:BR,6,FALSE),"")</f>
        <v>Whole Blood</v>
      </c>
      <c r="G1214" s="194">
        <v>136</v>
      </c>
      <c r="H1214" s="194" t="s">
        <v>60</v>
      </c>
      <c r="I1214" s="187">
        <v>0.50346570000000002</v>
      </c>
      <c r="J1214" s="187" t="s">
        <v>968</v>
      </c>
      <c r="K1214" s="187" t="s">
        <v>335</v>
      </c>
      <c r="L1214" s="195">
        <v>0.25905489999999998</v>
      </c>
      <c r="M1214" s="195" t="s">
        <v>968</v>
      </c>
      <c r="N1214" s="195" t="s">
        <v>117</v>
      </c>
      <c r="O1214" s="199">
        <v>0.25</v>
      </c>
      <c r="P1214" s="188"/>
      <c r="Q1214" s="174">
        <v>1</v>
      </c>
    </row>
    <row r="1215" spans="1:17" ht="14.25" x14ac:dyDescent="0.2">
      <c r="A1215" s="212">
        <v>177</v>
      </c>
      <c r="B1215" s="254" t="str">
        <f>IF(AND(A1215&lt;&gt;"",ISNUMBER(A1215)),VLOOKUP(A1215,Studies!A:BR,2,FALSE),"")</f>
        <v>Gorski 2003</v>
      </c>
      <c r="C1215" s="255" t="str">
        <f>IF(AND(A1215&lt;&gt;"",ISNUMBER(A1215)),VLOOKUP(A1215,Studies!A:BR,3,FALSE),"")</f>
        <v>https://www.ncbi.nlm.nih.gov/pubmed/12966371</v>
      </c>
      <c r="D1215" s="255" t="str">
        <f>IF(AND(A1215&lt;&gt;"",ISNUMBER(A1215)),VLOOKUP(A1215,Studies!A:BR,4,FALSE),"")</f>
        <v>po with Perpetrator (Rifampicin)</v>
      </c>
      <c r="E1215" s="255" t="str">
        <f>IF(AND(A1215&lt;&gt;"",ISNUMBER(A1215)),VLOOKUP(A1215,Studies!A:BR,5,FALSE),"")</f>
        <v>Midazolam</v>
      </c>
      <c r="F1215" s="256" t="str">
        <f>IF(AND(A1215&lt;&gt;"",ISNUMBER(A1215)),VLOOKUP(A1215,Studies!A:BR,6,FALSE),"")</f>
        <v>Whole Blood</v>
      </c>
      <c r="G1215" s="194">
        <v>138</v>
      </c>
      <c r="H1215" s="194" t="s">
        <v>60</v>
      </c>
      <c r="I1215" s="187">
        <v>0.353773</v>
      </c>
      <c r="J1215" s="187" t="s">
        <v>968</v>
      </c>
      <c r="K1215" s="187" t="s">
        <v>335</v>
      </c>
      <c r="L1215" s="195">
        <v>0.27229520000000002</v>
      </c>
      <c r="M1215" s="195" t="s">
        <v>968</v>
      </c>
      <c r="N1215" s="195" t="s">
        <v>117</v>
      </c>
      <c r="O1215" s="199">
        <v>0.25</v>
      </c>
      <c r="P1215" s="189" t="s">
        <v>1063</v>
      </c>
      <c r="Q1215" s="174">
        <v>1</v>
      </c>
    </row>
    <row r="1216" spans="1:17" ht="14.25" x14ac:dyDescent="0.2">
      <c r="A1216" s="212">
        <v>178</v>
      </c>
      <c r="B1216" s="254" t="str">
        <f>IF(AND(A1216&lt;&gt;"",ISNUMBER(A1216)),VLOOKUP(A1216,Studies!A:BR,2,FALSE),"")</f>
        <v>Gorski 2003</v>
      </c>
      <c r="C1216" s="255" t="str">
        <f>IF(AND(A1216&lt;&gt;"",ISNUMBER(A1216)),VLOOKUP(A1216,Studies!A:BR,3,FALSE),"")</f>
        <v>https://www.ncbi.nlm.nih.gov/pubmed/12966371</v>
      </c>
      <c r="D1216" s="255" t="str">
        <f>IF(AND(A1216&lt;&gt;"",ISNUMBER(A1216)),VLOOKUP(A1216,Studies!A:BR,4,FALSE),"")</f>
        <v>iv Control (Perpetrator Placebo)</v>
      </c>
      <c r="E1216" s="255" t="str">
        <f>IF(AND(A1216&lt;&gt;"",ISNUMBER(A1216)),VLOOKUP(A1216,Studies!A:BR,5,FALSE),"")</f>
        <v>Midazolam</v>
      </c>
      <c r="F1216" s="256" t="str">
        <f>IF(AND(A1216&lt;&gt;"",ISNUMBER(A1216)),VLOOKUP(A1216,Studies!A:BR,6,FALSE),"")</f>
        <v>Whole Blood</v>
      </c>
      <c r="G1216" s="194">
        <v>0.08</v>
      </c>
      <c r="H1216" s="194" t="s">
        <v>60</v>
      </c>
      <c r="I1216" s="187">
        <v>16.341270000000002</v>
      </c>
      <c r="J1216" s="187" t="s">
        <v>968</v>
      </c>
      <c r="K1216" s="187" t="s">
        <v>335</v>
      </c>
      <c r="L1216" s="195">
        <v>3.6819380000000002</v>
      </c>
      <c r="M1216" s="195" t="s">
        <v>968</v>
      </c>
      <c r="N1216" s="195" t="s">
        <v>117</v>
      </c>
      <c r="O1216" s="199">
        <v>0.25</v>
      </c>
      <c r="P1216" s="188"/>
      <c r="Q1216" s="174">
        <v>1</v>
      </c>
    </row>
    <row r="1217" spans="1:17" ht="14.25" x14ac:dyDescent="0.2">
      <c r="A1217" s="212">
        <v>178</v>
      </c>
      <c r="B1217" s="254" t="str">
        <f>IF(AND(A1217&lt;&gt;"",ISNUMBER(A1217)),VLOOKUP(A1217,Studies!A:BR,2,FALSE),"")</f>
        <v>Gorski 2003</v>
      </c>
      <c r="C1217" s="255" t="str">
        <f>IF(AND(A1217&lt;&gt;"",ISNUMBER(A1217)),VLOOKUP(A1217,Studies!A:BR,3,FALSE),"")</f>
        <v>https://www.ncbi.nlm.nih.gov/pubmed/12966371</v>
      </c>
      <c r="D1217" s="255" t="str">
        <f>IF(AND(A1217&lt;&gt;"",ISNUMBER(A1217)),VLOOKUP(A1217,Studies!A:BR,4,FALSE),"")</f>
        <v>iv Control (Perpetrator Placebo)</v>
      </c>
      <c r="E1217" s="255" t="str">
        <f>IF(AND(A1217&lt;&gt;"",ISNUMBER(A1217)),VLOOKUP(A1217,Studies!A:BR,5,FALSE),"")</f>
        <v>Midazolam</v>
      </c>
      <c r="F1217" s="256" t="str">
        <f>IF(AND(A1217&lt;&gt;"",ISNUMBER(A1217)),VLOOKUP(A1217,Studies!A:BR,6,FALSE),"")</f>
        <v>Whole Blood</v>
      </c>
      <c r="G1217" s="194">
        <v>0.25</v>
      </c>
      <c r="H1217" s="194" t="s">
        <v>60</v>
      </c>
      <c r="I1217" s="187">
        <v>31.635639999999999</v>
      </c>
      <c r="J1217" s="187" t="s">
        <v>968</v>
      </c>
      <c r="K1217" s="187" t="s">
        <v>335</v>
      </c>
      <c r="L1217" s="195">
        <v>12.0054</v>
      </c>
      <c r="M1217" s="195" t="s">
        <v>968</v>
      </c>
      <c r="N1217" s="195" t="s">
        <v>117</v>
      </c>
      <c r="O1217" s="199">
        <v>0.25</v>
      </c>
      <c r="P1217" s="188"/>
      <c r="Q1217" s="174">
        <v>1</v>
      </c>
    </row>
    <row r="1218" spans="1:17" ht="14.25" x14ac:dyDescent="0.2">
      <c r="A1218" s="212">
        <v>178</v>
      </c>
      <c r="B1218" s="254" t="str">
        <f>IF(AND(A1218&lt;&gt;"",ISNUMBER(A1218)),VLOOKUP(A1218,Studies!A:BR,2,FALSE),"")</f>
        <v>Gorski 2003</v>
      </c>
      <c r="C1218" s="255" t="str">
        <f>IF(AND(A1218&lt;&gt;"",ISNUMBER(A1218)),VLOOKUP(A1218,Studies!A:BR,3,FALSE),"")</f>
        <v>https://www.ncbi.nlm.nih.gov/pubmed/12966371</v>
      </c>
      <c r="D1218" s="255" t="str">
        <f>IF(AND(A1218&lt;&gt;"",ISNUMBER(A1218)),VLOOKUP(A1218,Studies!A:BR,4,FALSE),"")</f>
        <v>iv Control (Perpetrator Placebo)</v>
      </c>
      <c r="E1218" s="255" t="str">
        <f>IF(AND(A1218&lt;&gt;"",ISNUMBER(A1218)),VLOOKUP(A1218,Studies!A:BR,5,FALSE),"")</f>
        <v>Midazolam</v>
      </c>
      <c r="F1218" s="256" t="str">
        <f>IF(AND(A1218&lt;&gt;"",ISNUMBER(A1218)),VLOOKUP(A1218,Studies!A:BR,6,FALSE),"")</f>
        <v>Whole Blood</v>
      </c>
      <c r="G1218" s="194">
        <v>0.5</v>
      </c>
      <c r="H1218" s="194" t="s">
        <v>60</v>
      </c>
      <c r="I1218" s="187">
        <v>42.925829999999998</v>
      </c>
      <c r="J1218" s="187" t="s">
        <v>968</v>
      </c>
      <c r="K1218" s="187" t="s">
        <v>335</v>
      </c>
      <c r="L1218" s="195">
        <v>14.31668</v>
      </c>
      <c r="M1218" s="195" t="s">
        <v>968</v>
      </c>
      <c r="N1218" s="195" t="s">
        <v>117</v>
      </c>
      <c r="O1218" s="199">
        <v>0.25</v>
      </c>
      <c r="P1218" s="188"/>
      <c r="Q1218" s="174">
        <v>1</v>
      </c>
    </row>
    <row r="1219" spans="1:17" ht="14.25" x14ac:dyDescent="0.2">
      <c r="A1219" s="212">
        <v>178</v>
      </c>
      <c r="B1219" s="254" t="str">
        <f>IF(AND(A1219&lt;&gt;"",ISNUMBER(A1219)),VLOOKUP(A1219,Studies!A:BR,2,FALSE),"")</f>
        <v>Gorski 2003</v>
      </c>
      <c r="C1219" s="255" t="str">
        <f>IF(AND(A1219&lt;&gt;"",ISNUMBER(A1219)),VLOOKUP(A1219,Studies!A:BR,3,FALSE),"")</f>
        <v>https://www.ncbi.nlm.nih.gov/pubmed/12966371</v>
      </c>
      <c r="D1219" s="255" t="str">
        <f>IF(AND(A1219&lt;&gt;"",ISNUMBER(A1219)),VLOOKUP(A1219,Studies!A:BR,4,FALSE),"")</f>
        <v>iv Control (Perpetrator Placebo)</v>
      </c>
      <c r="E1219" s="255" t="str">
        <f>IF(AND(A1219&lt;&gt;"",ISNUMBER(A1219)),VLOOKUP(A1219,Studies!A:BR,5,FALSE),"")</f>
        <v>Midazolam</v>
      </c>
      <c r="F1219" s="256" t="str">
        <f>IF(AND(A1219&lt;&gt;"",ISNUMBER(A1219)),VLOOKUP(A1219,Studies!A:BR,6,FALSE),"")</f>
        <v>Whole Blood</v>
      </c>
      <c r="G1219" s="194">
        <v>0.75</v>
      </c>
      <c r="H1219" s="194" t="s">
        <v>60</v>
      </c>
      <c r="I1219" s="187">
        <v>26.73086</v>
      </c>
      <c r="J1219" s="187" t="s">
        <v>968</v>
      </c>
      <c r="K1219" s="187" t="s">
        <v>335</v>
      </c>
      <c r="L1219" s="195">
        <v>8.9163490000000003</v>
      </c>
      <c r="M1219" s="195" t="s">
        <v>968</v>
      </c>
      <c r="N1219" s="195" t="s">
        <v>117</v>
      </c>
      <c r="O1219" s="199">
        <v>0.25</v>
      </c>
      <c r="P1219" s="188"/>
      <c r="Q1219" s="174">
        <v>1</v>
      </c>
    </row>
    <row r="1220" spans="1:17" ht="14.25" x14ac:dyDescent="0.2">
      <c r="A1220" s="212">
        <v>178</v>
      </c>
      <c r="B1220" s="254" t="str">
        <f>IF(AND(A1220&lt;&gt;"",ISNUMBER(A1220)),VLOOKUP(A1220,Studies!A:BR,2,FALSE),"")</f>
        <v>Gorski 2003</v>
      </c>
      <c r="C1220" s="255" t="str">
        <f>IF(AND(A1220&lt;&gt;"",ISNUMBER(A1220)),VLOOKUP(A1220,Studies!A:BR,3,FALSE),"")</f>
        <v>https://www.ncbi.nlm.nih.gov/pubmed/12966371</v>
      </c>
      <c r="D1220" s="255" t="str">
        <f>IF(AND(A1220&lt;&gt;"",ISNUMBER(A1220)),VLOOKUP(A1220,Studies!A:BR,4,FALSE),"")</f>
        <v>iv Control (Perpetrator Placebo)</v>
      </c>
      <c r="E1220" s="255" t="str">
        <f>IF(AND(A1220&lt;&gt;"",ISNUMBER(A1220)),VLOOKUP(A1220,Studies!A:BR,5,FALSE),"")</f>
        <v>Midazolam</v>
      </c>
      <c r="F1220" s="256" t="str">
        <f>IF(AND(A1220&lt;&gt;"",ISNUMBER(A1220)),VLOOKUP(A1220,Studies!A:BR,6,FALSE),"")</f>
        <v>Whole Blood</v>
      </c>
      <c r="G1220" s="194">
        <v>1</v>
      </c>
      <c r="H1220" s="194" t="s">
        <v>60</v>
      </c>
      <c r="I1220" s="187">
        <v>22.57734</v>
      </c>
      <c r="J1220" s="187" t="s">
        <v>968</v>
      </c>
      <c r="K1220" s="187" t="s">
        <v>335</v>
      </c>
      <c r="L1220" s="195">
        <v>7.024572</v>
      </c>
      <c r="M1220" s="195" t="s">
        <v>968</v>
      </c>
      <c r="N1220" s="195" t="s">
        <v>117</v>
      </c>
      <c r="O1220" s="199">
        <v>0.25</v>
      </c>
      <c r="P1220" s="188"/>
      <c r="Q1220" s="174">
        <v>1</v>
      </c>
    </row>
    <row r="1221" spans="1:17" ht="14.25" x14ac:dyDescent="0.2">
      <c r="A1221" s="212">
        <v>178</v>
      </c>
      <c r="B1221" s="254" t="str">
        <f>IF(AND(A1221&lt;&gt;"",ISNUMBER(A1221)),VLOOKUP(A1221,Studies!A:BR,2,FALSE),"")</f>
        <v>Gorski 2003</v>
      </c>
      <c r="C1221" s="255" t="str">
        <f>IF(AND(A1221&lt;&gt;"",ISNUMBER(A1221)),VLOOKUP(A1221,Studies!A:BR,3,FALSE),"")</f>
        <v>https://www.ncbi.nlm.nih.gov/pubmed/12966371</v>
      </c>
      <c r="D1221" s="255" t="str">
        <f>IF(AND(A1221&lt;&gt;"",ISNUMBER(A1221)),VLOOKUP(A1221,Studies!A:BR,4,FALSE),"")</f>
        <v>iv Control (Perpetrator Placebo)</v>
      </c>
      <c r="E1221" s="255" t="str">
        <f>IF(AND(A1221&lt;&gt;"",ISNUMBER(A1221)),VLOOKUP(A1221,Studies!A:BR,5,FALSE),"")</f>
        <v>Midazolam</v>
      </c>
      <c r="F1221" s="256" t="str">
        <f>IF(AND(A1221&lt;&gt;"",ISNUMBER(A1221)),VLOOKUP(A1221,Studies!A:BR,6,FALSE),"")</f>
        <v>Whole Blood</v>
      </c>
      <c r="G1221" s="194">
        <v>1.5</v>
      </c>
      <c r="H1221" s="194" t="s">
        <v>60</v>
      </c>
      <c r="I1221" s="187">
        <v>18.132190000000001</v>
      </c>
      <c r="J1221" s="187" t="s">
        <v>968</v>
      </c>
      <c r="K1221" s="187" t="s">
        <v>335</v>
      </c>
      <c r="L1221" s="195">
        <v>13.57058</v>
      </c>
      <c r="M1221" s="195" t="s">
        <v>968</v>
      </c>
      <c r="N1221" s="195" t="s">
        <v>117</v>
      </c>
      <c r="O1221" s="199">
        <v>0.25</v>
      </c>
      <c r="P1221" s="188"/>
      <c r="Q1221" s="174">
        <v>1</v>
      </c>
    </row>
    <row r="1222" spans="1:17" ht="14.25" x14ac:dyDescent="0.2">
      <c r="A1222" s="212">
        <v>178</v>
      </c>
      <c r="B1222" s="254" t="str">
        <f>IF(AND(A1222&lt;&gt;"",ISNUMBER(A1222)),VLOOKUP(A1222,Studies!A:BR,2,FALSE),"")</f>
        <v>Gorski 2003</v>
      </c>
      <c r="C1222" s="255" t="str">
        <f>IF(AND(A1222&lt;&gt;"",ISNUMBER(A1222)),VLOOKUP(A1222,Studies!A:BR,3,FALSE),"")</f>
        <v>https://www.ncbi.nlm.nih.gov/pubmed/12966371</v>
      </c>
      <c r="D1222" s="255" t="str">
        <f>IF(AND(A1222&lt;&gt;"",ISNUMBER(A1222)),VLOOKUP(A1222,Studies!A:BR,4,FALSE),"")</f>
        <v>iv Control (Perpetrator Placebo)</v>
      </c>
      <c r="E1222" s="255" t="str">
        <f>IF(AND(A1222&lt;&gt;"",ISNUMBER(A1222)),VLOOKUP(A1222,Studies!A:BR,5,FALSE),"")</f>
        <v>Midazolam</v>
      </c>
      <c r="F1222" s="256" t="str">
        <f>IF(AND(A1222&lt;&gt;"",ISNUMBER(A1222)),VLOOKUP(A1222,Studies!A:BR,6,FALSE),"")</f>
        <v>Whole Blood</v>
      </c>
      <c r="G1222" s="194">
        <v>2</v>
      </c>
      <c r="H1222" s="194" t="s">
        <v>60</v>
      </c>
      <c r="I1222" s="187">
        <v>15.58304</v>
      </c>
      <c r="J1222" s="187" t="s">
        <v>968</v>
      </c>
      <c r="K1222" s="187" t="s">
        <v>335</v>
      </c>
      <c r="L1222" s="195">
        <v>9.4504760000000001</v>
      </c>
      <c r="M1222" s="195" t="s">
        <v>968</v>
      </c>
      <c r="N1222" s="195" t="s">
        <v>117</v>
      </c>
      <c r="O1222" s="199">
        <v>0.25</v>
      </c>
      <c r="P1222" s="188"/>
      <c r="Q1222" s="174">
        <v>1</v>
      </c>
    </row>
    <row r="1223" spans="1:17" ht="14.25" x14ac:dyDescent="0.2">
      <c r="A1223" s="212">
        <v>178</v>
      </c>
      <c r="B1223" s="254" t="str">
        <f>IF(AND(A1223&lt;&gt;"",ISNUMBER(A1223)),VLOOKUP(A1223,Studies!A:BR,2,FALSE),"")</f>
        <v>Gorski 2003</v>
      </c>
      <c r="C1223" s="255" t="str">
        <f>IF(AND(A1223&lt;&gt;"",ISNUMBER(A1223)),VLOOKUP(A1223,Studies!A:BR,3,FALSE),"")</f>
        <v>https://www.ncbi.nlm.nih.gov/pubmed/12966371</v>
      </c>
      <c r="D1223" s="255" t="str">
        <f>IF(AND(A1223&lt;&gt;"",ISNUMBER(A1223)),VLOOKUP(A1223,Studies!A:BR,4,FALSE),"")</f>
        <v>iv Control (Perpetrator Placebo)</v>
      </c>
      <c r="E1223" s="255" t="str">
        <f>IF(AND(A1223&lt;&gt;"",ISNUMBER(A1223)),VLOOKUP(A1223,Studies!A:BR,5,FALSE),"")</f>
        <v>Midazolam</v>
      </c>
      <c r="F1223" s="256" t="str">
        <f>IF(AND(A1223&lt;&gt;"",ISNUMBER(A1223)),VLOOKUP(A1223,Studies!A:BR,6,FALSE),"")</f>
        <v>Whole Blood</v>
      </c>
      <c r="G1223" s="194">
        <v>2.5</v>
      </c>
      <c r="H1223" s="194" t="s">
        <v>60</v>
      </c>
      <c r="I1223" s="187">
        <v>12.51497</v>
      </c>
      <c r="J1223" s="187" t="s">
        <v>968</v>
      </c>
      <c r="K1223" s="187" t="s">
        <v>335</v>
      </c>
      <c r="L1223" s="195">
        <v>7.5903960000000001</v>
      </c>
      <c r="M1223" s="195" t="s">
        <v>968</v>
      </c>
      <c r="N1223" s="195" t="s">
        <v>117</v>
      </c>
      <c r="O1223" s="199">
        <v>0.25</v>
      </c>
      <c r="P1223" s="188"/>
      <c r="Q1223" s="174">
        <v>1</v>
      </c>
    </row>
    <row r="1224" spans="1:17" ht="14.25" x14ac:dyDescent="0.2">
      <c r="A1224" s="212">
        <v>178</v>
      </c>
      <c r="B1224" s="254" t="str">
        <f>IF(AND(A1224&lt;&gt;"",ISNUMBER(A1224)),VLOOKUP(A1224,Studies!A:BR,2,FALSE),"")</f>
        <v>Gorski 2003</v>
      </c>
      <c r="C1224" s="255" t="str">
        <f>IF(AND(A1224&lt;&gt;"",ISNUMBER(A1224)),VLOOKUP(A1224,Studies!A:BR,3,FALSE),"")</f>
        <v>https://www.ncbi.nlm.nih.gov/pubmed/12966371</v>
      </c>
      <c r="D1224" s="255" t="str">
        <f>IF(AND(A1224&lt;&gt;"",ISNUMBER(A1224)),VLOOKUP(A1224,Studies!A:BR,4,FALSE),"")</f>
        <v>iv Control (Perpetrator Placebo)</v>
      </c>
      <c r="E1224" s="255" t="str">
        <f>IF(AND(A1224&lt;&gt;"",ISNUMBER(A1224)),VLOOKUP(A1224,Studies!A:BR,5,FALSE),"")</f>
        <v>Midazolam</v>
      </c>
      <c r="F1224" s="256" t="str">
        <f>IF(AND(A1224&lt;&gt;"",ISNUMBER(A1224)),VLOOKUP(A1224,Studies!A:BR,6,FALSE),"")</f>
        <v>Whole Blood</v>
      </c>
      <c r="G1224" s="194">
        <v>3</v>
      </c>
      <c r="H1224" s="194" t="s">
        <v>60</v>
      </c>
      <c r="I1224" s="187">
        <v>11.125629999999999</v>
      </c>
      <c r="J1224" s="187" t="s">
        <v>968</v>
      </c>
      <c r="K1224" s="187" t="s">
        <v>335</v>
      </c>
      <c r="L1224" s="195">
        <v>5.2969900000000001</v>
      </c>
      <c r="M1224" s="195" t="s">
        <v>968</v>
      </c>
      <c r="N1224" s="195" t="s">
        <v>117</v>
      </c>
      <c r="O1224" s="199">
        <v>0.25</v>
      </c>
      <c r="P1224" s="188"/>
      <c r="Q1224" s="174">
        <v>1</v>
      </c>
    </row>
    <row r="1225" spans="1:17" ht="14.25" x14ac:dyDescent="0.2">
      <c r="A1225" s="212">
        <v>178</v>
      </c>
      <c r="B1225" s="254" t="str">
        <f>IF(AND(A1225&lt;&gt;"",ISNUMBER(A1225)),VLOOKUP(A1225,Studies!A:BR,2,FALSE),"")</f>
        <v>Gorski 2003</v>
      </c>
      <c r="C1225" s="255" t="str">
        <f>IF(AND(A1225&lt;&gt;"",ISNUMBER(A1225)),VLOOKUP(A1225,Studies!A:BR,3,FALSE),"")</f>
        <v>https://www.ncbi.nlm.nih.gov/pubmed/12966371</v>
      </c>
      <c r="D1225" s="255" t="str">
        <f>IF(AND(A1225&lt;&gt;"",ISNUMBER(A1225)),VLOOKUP(A1225,Studies!A:BR,4,FALSE),"")</f>
        <v>iv Control (Perpetrator Placebo)</v>
      </c>
      <c r="E1225" s="255" t="str">
        <f>IF(AND(A1225&lt;&gt;"",ISNUMBER(A1225)),VLOOKUP(A1225,Studies!A:BR,5,FALSE),"")</f>
        <v>Midazolam</v>
      </c>
      <c r="F1225" s="256" t="str">
        <f>IF(AND(A1225&lt;&gt;"",ISNUMBER(A1225)),VLOOKUP(A1225,Studies!A:BR,6,FALSE),"")</f>
        <v>Whole Blood</v>
      </c>
      <c r="G1225" s="194">
        <v>4</v>
      </c>
      <c r="H1225" s="194" t="s">
        <v>60</v>
      </c>
      <c r="I1225" s="187">
        <v>8.6449440000000006</v>
      </c>
      <c r="J1225" s="187" t="s">
        <v>968</v>
      </c>
      <c r="K1225" s="187" t="s">
        <v>335</v>
      </c>
      <c r="L1225" s="195">
        <v>5.0100530000000001</v>
      </c>
      <c r="M1225" s="195" t="s">
        <v>968</v>
      </c>
      <c r="N1225" s="195" t="s">
        <v>117</v>
      </c>
      <c r="O1225" s="199">
        <v>0.25</v>
      </c>
      <c r="P1225" s="188"/>
      <c r="Q1225" s="174">
        <v>1</v>
      </c>
    </row>
    <row r="1226" spans="1:17" ht="14.25" x14ac:dyDescent="0.2">
      <c r="A1226" s="212">
        <v>178</v>
      </c>
      <c r="B1226" s="254" t="str">
        <f>IF(AND(A1226&lt;&gt;"",ISNUMBER(A1226)),VLOOKUP(A1226,Studies!A:BR,2,FALSE),"")</f>
        <v>Gorski 2003</v>
      </c>
      <c r="C1226" s="255" t="str">
        <f>IF(AND(A1226&lt;&gt;"",ISNUMBER(A1226)),VLOOKUP(A1226,Studies!A:BR,3,FALSE),"")</f>
        <v>https://www.ncbi.nlm.nih.gov/pubmed/12966371</v>
      </c>
      <c r="D1226" s="255" t="str">
        <f>IF(AND(A1226&lt;&gt;"",ISNUMBER(A1226)),VLOOKUP(A1226,Studies!A:BR,4,FALSE),"")</f>
        <v>iv Control (Perpetrator Placebo)</v>
      </c>
      <c r="E1226" s="255" t="str">
        <f>IF(AND(A1226&lt;&gt;"",ISNUMBER(A1226)),VLOOKUP(A1226,Studies!A:BR,5,FALSE),"")</f>
        <v>Midazolam</v>
      </c>
      <c r="F1226" s="256" t="str">
        <f>IF(AND(A1226&lt;&gt;"",ISNUMBER(A1226)),VLOOKUP(A1226,Studies!A:BR,6,FALSE),"")</f>
        <v>Whole Blood</v>
      </c>
      <c r="G1226" s="194">
        <v>6</v>
      </c>
      <c r="H1226" s="194" t="s">
        <v>60</v>
      </c>
      <c r="I1226" s="187">
        <v>6.2880979999999997</v>
      </c>
      <c r="J1226" s="187" t="s">
        <v>968</v>
      </c>
      <c r="K1226" s="187" t="s">
        <v>335</v>
      </c>
      <c r="L1226" s="195">
        <v>5.4765290000000002</v>
      </c>
      <c r="M1226" s="195" t="s">
        <v>968</v>
      </c>
      <c r="N1226" s="195" t="s">
        <v>117</v>
      </c>
      <c r="O1226" s="199">
        <v>0.25</v>
      </c>
      <c r="P1226" s="188"/>
      <c r="Q1226" s="174">
        <v>1</v>
      </c>
    </row>
    <row r="1227" spans="1:17" ht="14.25" x14ac:dyDescent="0.2">
      <c r="A1227" s="212">
        <v>178</v>
      </c>
      <c r="B1227" s="254" t="str">
        <f>IF(AND(A1227&lt;&gt;"",ISNUMBER(A1227)),VLOOKUP(A1227,Studies!A:BR,2,FALSE),"")</f>
        <v>Gorski 2003</v>
      </c>
      <c r="C1227" s="255" t="str">
        <f>IF(AND(A1227&lt;&gt;"",ISNUMBER(A1227)),VLOOKUP(A1227,Studies!A:BR,3,FALSE),"")</f>
        <v>https://www.ncbi.nlm.nih.gov/pubmed/12966371</v>
      </c>
      <c r="D1227" s="255" t="str">
        <f>IF(AND(A1227&lt;&gt;"",ISNUMBER(A1227)),VLOOKUP(A1227,Studies!A:BR,4,FALSE),"")</f>
        <v>iv Control (Perpetrator Placebo)</v>
      </c>
      <c r="E1227" s="255" t="str">
        <f>IF(AND(A1227&lt;&gt;"",ISNUMBER(A1227)),VLOOKUP(A1227,Studies!A:BR,5,FALSE),"")</f>
        <v>Midazolam</v>
      </c>
      <c r="F1227" s="256" t="str">
        <f>IF(AND(A1227&lt;&gt;"",ISNUMBER(A1227)),VLOOKUP(A1227,Studies!A:BR,6,FALSE),"")</f>
        <v>Whole Blood</v>
      </c>
      <c r="G1227" s="194">
        <v>8</v>
      </c>
      <c r="H1227" s="194" t="s">
        <v>60</v>
      </c>
      <c r="I1227" s="187">
        <v>3.9944130000000002</v>
      </c>
      <c r="J1227" s="187" t="s">
        <v>968</v>
      </c>
      <c r="K1227" s="187" t="s">
        <v>335</v>
      </c>
      <c r="L1227" s="195">
        <v>2.1050149999999999</v>
      </c>
      <c r="M1227" s="195" t="s">
        <v>968</v>
      </c>
      <c r="N1227" s="195" t="s">
        <v>117</v>
      </c>
      <c r="O1227" s="199">
        <v>0.25</v>
      </c>
      <c r="P1227" s="188"/>
      <c r="Q1227" s="174">
        <v>1</v>
      </c>
    </row>
    <row r="1228" spans="1:17" ht="14.25" x14ac:dyDescent="0.2">
      <c r="A1228" s="212">
        <v>178</v>
      </c>
      <c r="B1228" s="254" t="str">
        <f>IF(AND(A1228&lt;&gt;"",ISNUMBER(A1228)),VLOOKUP(A1228,Studies!A:BR,2,FALSE),"")</f>
        <v>Gorski 2003</v>
      </c>
      <c r="C1228" s="255" t="str">
        <f>IF(AND(A1228&lt;&gt;"",ISNUMBER(A1228)),VLOOKUP(A1228,Studies!A:BR,3,FALSE),"")</f>
        <v>https://www.ncbi.nlm.nih.gov/pubmed/12966371</v>
      </c>
      <c r="D1228" s="255" t="str">
        <f>IF(AND(A1228&lt;&gt;"",ISNUMBER(A1228)),VLOOKUP(A1228,Studies!A:BR,4,FALSE),"")</f>
        <v>iv Control (Perpetrator Placebo)</v>
      </c>
      <c r="E1228" s="255" t="str">
        <f>IF(AND(A1228&lt;&gt;"",ISNUMBER(A1228)),VLOOKUP(A1228,Studies!A:BR,5,FALSE),"")</f>
        <v>Midazolam</v>
      </c>
      <c r="F1228" s="256" t="str">
        <f>IF(AND(A1228&lt;&gt;"",ISNUMBER(A1228)),VLOOKUP(A1228,Studies!A:BR,6,FALSE),"")</f>
        <v>Whole Blood</v>
      </c>
      <c r="G1228" s="194">
        <v>10</v>
      </c>
      <c r="H1228" s="194" t="s">
        <v>60</v>
      </c>
      <c r="I1228" s="187">
        <v>3.056991</v>
      </c>
      <c r="J1228" s="187" t="s">
        <v>968</v>
      </c>
      <c r="K1228" s="187" t="s">
        <v>335</v>
      </c>
      <c r="L1228" s="195">
        <v>1.6904330000000001</v>
      </c>
      <c r="M1228" s="195" t="s">
        <v>968</v>
      </c>
      <c r="N1228" s="195" t="s">
        <v>117</v>
      </c>
      <c r="O1228" s="199">
        <v>0.25</v>
      </c>
      <c r="P1228" s="189" t="s">
        <v>1062</v>
      </c>
      <c r="Q1228" s="174">
        <v>1</v>
      </c>
    </row>
    <row r="1229" spans="1:17" ht="14.25" x14ac:dyDescent="0.2">
      <c r="A1229" s="212">
        <v>179</v>
      </c>
      <c r="B1229" s="254" t="str">
        <f>IF(AND(A1229&lt;&gt;"",ISNUMBER(A1229)),VLOOKUP(A1229,Studies!A:BR,2,FALSE),"")</f>
        <v>Gorski 2003</v>
      </c>
      <c r="C1229" s="255" t="str">
        <f>IF(AND(A1229&lt;&gt;"",ISNUMBER(A1229)),VLOOKUP(A1229,Studies!A:BR,3,FALSE),"")</f>
        <v>https://www.ncbi.nlm.nih.gov/pubmed/12966371</v>
      </c>
      <c r="D1229" s="255" t="str">
        <f>IF(AND(A1229&lt;&gt;"",ISNUMBER(A1229)),VLOOKUP(A1229,Studies!A:BR,4,FALSE),"")</f>
        <v>iv with Perpetrator (Rifampicin)</v>
      </c>
      <c r="E1229" s="255" t="str">
        <f>IF(AND(A1229&lt;&gt;"",ISNUMBER(A1229)),VLOOKUP(A1229,Studies!A:BR,5,FALSE),"")</f>
        <v>Midazolam</v>
      </c>
      <c r="F1229" s="256" t="str">
        <f>IF(AND(A1229&lt;&gt;"",ISNUMBER(A1229)),VLOOKUP(A1229,Studies!A:BR,6,FALSE),"")</f>
        <v>Whole Blood</v>
      </c>
      <c r="G1229" s="194">
        <v>132.25</v>
      </c>
      <c r="H1229" s="194" t="s">
        <v>60</v>
      </c>
      <c r="I1229" s="187">
        <v>28.57978</v>
      </c>
      <c r="J1229" s="187" t="s">
        <v>968</v>
      </c>
      <c r="K1229" s="187" t="s">
        <v>335</v>
      </c>
      <c r="L1229" s="195">
        <v>1.90735E-6</v>
      </c>
      <c r="M1229" s="195" t="s">
        <v>968</v>
      </c>
      <c r="N1229" s="195" t="s">
        <v>117</v>
      </c>
      <c r="O1229" s="199">
        <v>0.25</v>
      </c>
      <c r="P1229" s="189" t="s">
        <v>1064</v>
      </c>
      <c r="Q1229" s="174">
        <v>1</v>
      </c>
    </row>
    <row r="1230" spans="1:17" ht="14.25" x14ac:dyDescent="0.2">
      <c r="A1230" s="212">
        <v>179</v>
      </c>
      <c r="B1230" s="254" t="str">
        <f>IF(AND(A1230&lt;&gt;"",ISNUMBER(A1230)),VLOOKUP(A1230,Studies!A:BR,2,FALSE),"")</f>
        <v>Gorski 2003</v>
      </c>
      <c r="C1230" s="255" t="str">
        <f>IF(AND(A1230&lt;&gt;"",ISNUMBER(A1230)),VLOOKUP(A1230,Studies!A:BR,3,FALSE),"")</f>
        <v>https://www.ncbi.nlm.nih.gov/pubmed/12966371</v>
      </c>
      <c r="D1230" s="255" t="str">
        <f>IF(AND(A1230&lt;&gt;"",ISNUMBER(A1230)),VLOOKUP(A1230,Studies!A:BR,4,FALSE),"")</f>
        <v>iv with Perpetrator (Rifampicin)</v>
      </c>
      <c r="E1230" s="255" t="str">
        <f>IF(AND(A1230&lt;&gt;"",ISNUMBER(A1230)),VLOOKUP(A1230,Studies!A:BR,5,FALSE),"")</f>
        <v>Midazolam</v>
      </c>
      <c r="F1230" s="256" t="str">
        <f>IF(AND(A1230&lt;&gt;"",ISNUMBER(A1230)),VLOOKUP(A1230,Studies!A:BR,6,FALSE),"")</f>
        <v>Whole Blood</v>
      </c>
      <c r="G1230" s="194">
        <v>132.5</v>
      </c>
      <c r="H1230" s="194" t="s">
        <v>60</v>
      </c>
      <c r="I1230" s="187">
        <v>33.867060000000002</v>
      </c>
      <c r="J1230" s="187" t="s">
        <v>968</v>
      </c>
      <c r="K1230" s="187" t="s">
        <v>335</v>
      </c>
      <c r="L1230" s="195">
        <v>0.57727810000000002</v>
      </c>
      <c r="M1230" s="195" t="s">
        <v>968</v>
      </c>
      <c r="N1230" s="195" t="s">
        <v>117</v>
      </c>
      <c r="O1230" s="199">
        <v>0.25</v>
      </c>
      <c r="P1230" s="188"/>
      <c r="Q1230" s="174">
        <v>1</v>
      </c>
    </row>
    <row r="1231" spans="1:17" ht="14.25" x14ac:dyDescent="0.2">
      <c r="A1231" s="212">
        <v>179</v>
      </c>
      <c r="B1231" s="254" t="str">
        <f>IF(AND(A1231&lt;&gt;"",ISNUMBER(A1231)),VLOOKUP(A1231,Studies!A:BR,2,FALSE),"")</f>
        <v>Gorski 2003</v>
      </c>
      <c r="C1231" s="255" t="str">
        <f>IF(AND(A1231&lt;&gt;"",ISNUMBER(A1231)),VLOOKUP(A1231,Studies!A:BR,3,FALSE),"")</f>
        <v>https://www.ncbi.nlm.nih.gov/pubmed/12966371</v>
      </c>
      <c r="D1231" s="255" t="str">
        <f>IF(AND(A1231&lt;&gt;"",ISNUMBER(A1231)),VLOOKUP(A1231,Studies!A:BR,4,FALSE),"")</f>
        <v>iv with Perpetrator (Rifampicin)</v>
      </c>
      <c r="E1231" s="255" t="str">
        <f>IF(AND(A1231&lt;&gt;"",ISNUMBER(A1231)),VLOOKUP(A1231,Studies!A:BR,5,FALSE),"")</f>
        <v>Midazolam</v>
      </c>
      <c r="F1231" s="256" t="str">
        <f>IF(AND(A1231&lt;&gt;"",ISNUMBER(A1231)),VLOOKUP(A1231,Studies!A:BR,6,FALSE),"")</f>
        <v>Whole Blood</v>
      </c>
      <c r="G1231" s="194">
        <v>132.75</v>
      </c>
      <c r="H1231" s="194" t="s">
        <v>60</v>
      </c>
      <c r="I1231" s="187">
        <v>23.34544</v>
      </c>
      <c r="J1231" s="187" t="s">
        <v>968</v>
      </c>
      <c r="K1231" s="187" t="s">
        <v>335</v>
      </c>
      <c r="L1231" s="195">
        <v>20.332370000000001</v>
      </c>
      <c r="M1231" s="195" t="s">
        <v>968</v>
      </c>
      <c r="N1231" s="195" t="s">
        <v>117</v>
      </c>
      <c r="O1231" s="199">
        <v>0.25</v>
      </c>
      <c r="P1231" s="188"/>
      <c r="Q1231" s="174">
        <v>1</v>
      </c>
    </row>
    <row r="1232" spans="1:17" ht="14.25" x14ac:dyDescent="0.2">
      <c r="A1232" s="212">
        <v>179</v>
      </c>
      <c r="B1232" s="254" t="str">
        <f>IF(AND(A1232&lt;&gt;"",ISNUMBER(A1232)),VLOOKUP(A1232,Studies!A:BR,2,FALSE),"")</f>
        <v>Gorski 2003</v>
      </c>
      <c r="C1232" s="255" t="str">
        <f>IF(AND(A1232&lt;&gt;"",ISNUMBER(A1232)),VLOOKUP(A1232,Studies!A:BR,3,FALSE),"")</f>
        <v>https://www.ncbi.nlm.nih.gov/pubmed/12966371</v>
      </c>
      <c r="D1232" s="255" t="str">
        <f>IF(AND(A1232&lt;&gt;"",ISNUMBER(A1232)),VLOOKUP(A1232,Studies!A:BR,4,FALSE),"")</f>
        <v>iv with Perpetrator (Rifampicin)</v>
      </c>
      <c r="E1232" s="255" t="str">
        <f>IF(AND(A1232&lt;&gt;"",ISNUMBER(A1232)),VLOOKUP(A1232,Studies!A:BR,5,FALSE),"")</f>
        <v>Midazolam</v>
      </c>
      <c r="F1232" s="256" t="str">
        <f>IF(AND(A1232&lt;&gt;"",ISNUMBER(A1232)),VLOOKUP(A1232,Studies!A:BR,6,FALSE),"")</f>
        <v>Whole Blood</v>
      </c>
      <c r="G1232" s="194">
        <v>133</v>
      </c>
      <c r="H1232" s="194" t="s">
        <v>60</v>
      </c>
      <c r="I1232" s="187">
        <v>14.53772</v>
      </c>
      <c r="J1232" s="187" t="s">
        <v>968</v>
      </c>
      <c r="K1232" s="187" t="s">
        <v>335</v>
      </c>
      <c r="L1232" s="195">
        <v>3.8885480000000001</v>
      </c>
      <c r="M1232" s="195" t="s">
        <v>968</v>
      </c>
      <c r="N1232" s="195" t="s">
        <v>117</v>
      </c>
      <c r="O1232" s="199">
        <v>0.25</v>
      </c>
      <c r="P1232" s="188"/>
      <c r="Q1232" s="174">
        <v>1</v>
      </c>
    </row>
    <row r="1233" spans="1:17" ht="14.25" x14ac:dyDescent="0.2">
      <c r="A1233" s="212">
        <v>179</v>
      </c>
      <c r="B1233" s="254" t="str">
        <f>IF(AND(A1233&lt;&gt;"",ISNUMBER(A1233)),VLOOKUP(A1233,Studies!A:BR,2,FALSE),"")</f>
        <v>Gorski 2003</v>
      </c>
      <c r="C1233" s="255" t="str">
        <f>IF(AND(A1233&lt;&gt;"",ISNUMBER(A1233)),VLOOKUP(A1233,Studies!A:BR,3,FALSE),"")</f>
        <v>https://www.ncbi.nlm.nih.gov/pubmed/12966371</v>
      </c>
      <c r="D1233" s="255" t="str">
        <f>IF(AND(A1233&lt;&gt;"",ISNUMBER(A1233)),VLOOKUP(A1233,Studies!A:BR,4,FALSE),"")</f>
        <v>iv with Perpetrator (Rifampicin)</v>
      </c>
      <c r="E1233" s="255" t="str">
        <f>IF(AND(A1233&lt;&gt;"",ISNUMBER(A1233)),VLOOKUP(A1233,Studies!A:BR,5,FALSE),"")</f>
        <v>Midazolam</v>
      </c>
      <c r="F1233" s="256" t="str">
        <f>IF(AND(A1233&lt;&gt;"",ISNUMBER(A1233)),VLOOKUP(A1233,Studies!A:BR,6,FALSE),"")</f>
        <v>Whole Blood</v>
      </c>
      <c r="G1233" s="194">
        <v>133.25</v>
      </c>
      <c r="H1233" s="194" t="s">
        <v>60</v>
      </c>
      <c r="I1233" s="187">
        <v>11.092409999999999</v>
      </c>
      <c r="J1233" s="187" t="s">
        <v>968</v>
      </c>
      <c r="K1233" s="187" t="s">
        <v>335</v>
      </c>
      <c r="L1233" s="195">
        <v>3.699551</v>
      </c>
      <c r="M1233" s="195" t="s">
        <v>968</v>
      </c>
      <c r="N1233" s="195" t="s">
        <v>117</v>
      </c>
      <c r="O1233" s="199">
        <v>0.25</v>
      </c>
      <c r="P1233" s="188"/>
      <c r="Q1233" s="174">
        <v>1</v>
      </c>
    </row>
    <row r="1234" spans="1:17" ht="14.25" x14ac:dyDescent="0.2">
      <c r="A1234" s="212">
        <v>179</v>
      </c>
      <c r="B1234" s="254" t="str">
        <f>IF(AND(A1234&lt;&gt;"",ISNUMBER(A1234)),VLOOKUP(A1234,Studies!A:BR,2,FALSE),"")</f>
        <v>Gorski 2003</v>
      </c>
      <c r="C1234" s="255" t="str">
        <f>IF(AND(A1234&lt;&gt;"",ISNUMBER(A1234)),VLOOKUP(A1234,Studies!A:BR,3,FALSE),"")</f>
        <v>https://www.ncbi.nlm.nih.gov/pubmed/12966371</v>
      </c>
      <c r="D1234" s="255" t="str">
        <f>IF(AND(A1234&lt;&gt;"",ISNUMBER(A1234)),VLOOKUP(A1234,Studies!A:BR,4,FALSE),"")</f>
        <v>iv with Perpetrator (Rifampicin)</v>
      </c>
      <c r="E1234" s="255" t="str">
        <f>IF(AND(A1234&lt;&gt;"",ISNUMBER(A1234)),VLOOKUP(A1234,Studies!A:BR,5,FALSE),"")</f>
        <v>Midazolam</v>
      </c>
      <c r="F1234" s="256" t="str">
        <f>IF(AND(A1234&lt;&gt;"",ISNUMBER(A1234)),VLOOKUP(A1234,Studies!A:BR,6,FALSE),"")</f>
        <v>Whole Blood</v>
      </c>
      <c r="G1234" s="194">
        <v>133.5</v>
      </c>
      <c r="H1234" s="194" t="s">
        <v>60</v>
      </c>
      <c r="I1234" s="187">
        <v>8.9045930000000002</v>
      </c>
      <c r="J1234" s="187" t="s">
        <v>968</v>
      </c>
      <c r="K1234" s="187" t="s">
        <v>335</v>
      </c>
      <c r="L1234" s="195">
        <v>2.9702169999999999</v>
      </c>
      <c r="M1234" s="195" t="s">
        <v>968</v>
      </c>
      <c r="N1234" s="195" t="s">
        <v>117</v>
      </c>
      <c r="O1234" s="199">
        <v>0.25</v>
      </c>
      <c r="P1234" s="188"/>
      <c r="Q1234" s="174">
        <v>1</v>
      </c>
    </row>
    <row r="1235" spans="1:17" ht="14.25" x14ac:dyDescent="0.2">
      <c r="A1235" s="212">
        <v>179</v>
      </c>
      <c r="B1235" s="254" t="str">
        <f>IF(AND(A1235&lt;&gt;"",ISNUMBER(A1235)),VLOOKUP(A1235,Studies!A:BR,2,FALSE),"")</f>
        <v>Gorski 2003</v>
      </c>
      <c r="C1235" s="255" t="str">
        <f>IF(AND(A1235&lt;&gt;"",ISNUMBER(A1235)),VLOOKUP(A1235,Studies!A:BR,3,FALSE),"")</f>
        <v>https://www.ncbi.nlm.nih.gov/pubmed/12966371</v>
      </c>
      <c r="D1235" s="255" t="str">
        <f>IF(AND(A1235&lt;&gt;"",ISNUMBER(A1235)),VLOOKUP(A1235,Studies!A:BR,4,FALSE),"")</f>
        <v>iv with Perpetrator (Rifampicin)</v>
      </c>
      <c r="E1235" s="255" t="str">
        <f>IF(AND(A1235&lt;&gt;"",ISNUMBER(A1235)),VLOOKUP(A1235,Studies!A:BR,5,FALSE),"")</f>
        <v>Midazolam</v>
      </c>
      <c r="F1235" s="256" t="str">
        <f>IF(AND(A1235&lt;&gt;"",ISNUMBER(A1235)),VLOOKUP(A1235,Studies!A:BR,6,FALSE),"")</f>
        <v>Whole Blood</v>
      </c>
      <c r="G1235" s="194">
        <v>133.75</v>
      </c>
      <c r="H1235" s="194" t="s">
        <v>60</v>
      </c>
      <c r="I1235" s="187">
        <v>7.7802280000000001</v>
      </c>
      <c r="J1235" s="187" t="s">
        <v>968</v>
      </c>
      <c r="K1235" s="187" t="s">
        <v>335</v>
      </c>
      <c r="L1235" s="195">
        <v>2.420693</v>
      </c>
      <c r="M1235" s="195" t="s">
        <v>968</v>
      </c>
      <c r="N1235" s="195" t="s">
        <v>117</v>
      </c>
      <c r="O1235" s="199">
        <v>0.25</v>
      </c>
      <c r="P1235" s="188"/>
      <c r="Q1235" s="174">
        <v>1</v>
      </c>
    </row>
    <row r="1236" spans="1:17" ht="14.25" x14ac:dyDescent="0.2">
      <c r="A1236" s="212">
        <v>179</v>
      </c>
      <c r="B1236" s="254" t="str">
        <f>IF(AND(A1236&lt;&gt;"",ISNUMBER(A1236)),VLOOKUP(A1236,Studies!A:BR,2,FALSE),"")</f>
        <v>Gorski 2003</v>
      </c>
      <c r="C1236" s="255" t="str">
        <f>IF(AND(A1236&lt;&gt;"",ISNUMBER(A1236)),VLOOKUP(A1236,Studies!A:BR,3,FALSE),"")</f>
        <v>https://www.ncbi.nlm.nih.gov/pubmed/12966371</v>
      </c>
      <c r="D1236" s="255" t="str">
        <f>IF(AND(A1236&lt;&gt;"",ISNUMBER(A1236)),VLOOKUP(A1236,Studies!A:BR,4,FALSE),"")</f>
        <v>iv with Perpetrator (Rifampicin)</v>
      </c>
      <c r="E1236" s="255" t="str">
        <f>IF(AND(A1236&lt;&gt;"",ISNUMBER(A1236)),VLOOKUP(A1236,Studies!A:BR,5,FALSE),"")</f>
        <v>Midazolam</v>
      </c>
      <c r="F1236" s="256" t="str">
        <f>IF(AND(A1236&lt;&gt;"",ISNUMBER(A1236)),VLOOKUP(A1236,Studies!A:BR,6,FALSE),"")</f>
        <v>Whole Blood</v>
      </c>
      <c r="G1236" s="194">
        <v>134</v>
      </c>
      <c r="H1236" s="194" t="s">
        <v>60</v>
      </c>
      <c r="I1236" s="187">
        <v>6.6835170000000002</v>
      </c>
      <c r="J1236" s="187" t="s">
        <v>968</v>
      </c>
      <c r="K1236" s="187" t="s">
        <v>335</v>
      </c>
      <c r="L1236" s="195">
        <v>2.3810150000000001</v>
      </c>
      <c r="M1236" s="195" t="s">
        <v>968</v>
      </c>
      <c r="N1236" s="195" t="s">
        <v>117</v>
      </c>
      <c r="O1236" s="199">
        <v>0.25</v>
      </c>
      <c r="P1236" s="188"/>
      <c r="Q1236" s="174">
        <v>1</v>
      </c>
    </row>
    <row r="1237" spans="1:17" ht="14.25" x14ac:dyDescent="0.2">
      <c r="A1237" s="212">
        <v>179</v>
      </c>
      <c r="B1237" s="254" t="str">
        <f>IF(AND(A1237&lt;&gt;"",ISNUMBER(A1237)),VLOOKUP(A1237,Studies!A:BR,2,FALSE),"")</f>
        <v>Gorski 2003</v>
      </c>
      <c r="C1237" s="255" t="str">
        <f>IF(AND(A1237&lt;&gt;"",ISNUMBER(A1237)),VLOOKUP(A1237,Studies!A:BR,3,FALSE),"")</f>
        <v>https://www.ncbi.nlm.nih.gov/pubmed/12966371</v>
      </c>
      <c r="D1237" s="255" t="str">
        <f>IF(AND(A1237&lt;&gt;"",ISNUMBER(A1237)),VLOOKUP(A1237,Studies!A:BR,4,FALSE),"")</f>
        <v>iv with Perpetrator (Rifampicin)</v>
      </c>
      <c r="E1237" s="255" t="str">
        <f>IF(AND(A1237&lt;&gt;"",ISNUMBER(A1237)),VLOOKUP(A1237,Studies!A:BR,5,FALSE),"")</f>
        <v>Midazolam</v>
      </c>
      <c r="F1237" s="256" t="str">
        <f>IF(AND(A1237&lt;&gt;"",ISNUMBER(A1237)),VLOOKUP(A1237,Studies!A:BR,6,FALSE),"")</f>
        <v>Whole Blood</v>
      </c>
      <c r="G1237" s="194">
        <v>134.5</v>
      </c>
      <c r="H1237" s="194" t="s">
        <v>60</v>
      </c>
      <c r="I1237" s="187">
        <v>6.2511369999999999</v>
      </c>
      <c r="J1237" s="187" t="s">
        <v>968</v>
      </c>
      <c r="K1237" s="187" t="s">
        <v>335</v>
      </c>
      <c r="L1237" s="195">
        <v>3.962828</v>
      </c>
      <c r="M1237" s="195" t="s">
        <v>968</v>
      </c>
      <c r="N1237" s="195" t="s">
        <v>117</v>
      </c>
      <c r="O1237" s="199">
        <v>0.25</v>
      </c>
      <c r="P1237" s="188"/>
      <c r="Q1237" s="174">
        <v>1</v>
      </c>
    </row>
    <row r="1238" spans="1:17" ht="14.25" x14ac:dyDescent="0.2">
      <c r="A1238" s="212">
        <v>179</v>
      </c>
      <c r="B1238" s="254" t="str">
        <f>IF(AND(A1238&lt;&gt;"",ISNUMBER(A1238)),VLOOKUP(A1238,Studies!A:BR,2,FALSE),"")</f>
        <v>Gorski 2003</v>
      </c>
      <c r="C1238" s="255" t="str">
        <f>IF(AND(A1238&lt;&gt;"",ISNUMBER(A1238)),VLOOKUP(A1238,Studies!A:BR,3,FALSE),"")</f>
        <v>https://www.ncbi.nlm.nih.gov/pubmed/12966371</v>
      </c>
      <c r="D1238" s="255" t="str">
        <f>IF(AND(A1238&lt;&gt;"",ISNUMBER(A1238)),VLOOKUP(A1238,Studies!A:BR,4,FALSE),"")</f>
        <v>iv with Perpetrator (Rifampicin)</v>
      </c>
      <c r="E1238" s="255" t="str">
        <f>IF(AND(A1238&lt;&gt;"",ISNUMBER(A1238)),VLOOKUP(A1238,Studies!A:BR,5,FALSE),"")</f>
        <v>Midazolam</v>
      </c>
      <c r="F1238" s="256" t="str">
        <f>IF(AND(A1238&lt;&gt;"",ISNUMBER(A1238)),VLOOKUP(A1238,Studies!A:BR,6,FALSE),"")</f>
        <v>Whole Blood</v>
      </c>
      <c r="G1238" s="194">
        <v>135</v>
      </c>
      <c r="H1238" s="194" t="s">
        <v>60</v>
      </c>
      <c r="I1238" s="187">
        <v>4.6916409999999997</v>
      </c>
      <c r="J1238" s="187" t="s">
        <v>968</v>
      </c>
      <c r="K1238" s="187" t="s">
        <v>335</v>
      </c>
      <c r="L1238" s="195">
        <v>2.2335199999999999</v>
      </c>
      <c r="M1238" s="195" t="s">
        <v>968</v>
      </c>
      <c r="N1238" s="195" t="s">
        <v>117</v>
      </c>
      <c r="O1238" s="199">
        <v>0.25</v>
      </c>
      <c r="P1238" s="188"/>
      <c r="Q1238" s="174">
        <v>1</v>
      </c>
    </row>
    <row r="1239" spans="1:17" ht="14.25" x14ac:dyDescent="0.2">
      <c r="A1239" s="212">
        <v>179</v>
      </c>
      <c r="B1239" s="254" t="str">
        <f>IF(AND(A1239&lt;&gt;"",ISNUMBER(A1239)),VLOOKUP(A1239,Studies!A:BR,2,FALSE),"")</f>
        <v>Gorski 2003</v>
      </c>
      <c r="C1239" s="255" t="str">
        <f>IF(AND(A1239&lt;&gt;"",ISNUMBER(A1239)),VLOOKUP(A1239,Studies!A:BR,3,FALSE),"")</f>
        <v>https://www.ncbi.nlm.nih.gov/pubmed/12966371</v>
      </c>
      <c r="D1239" s="255" t="str">
        <f>IF(AND(A1239&lt;&gt;"",ISNUMBER(A1239)),VLOOKUP(A1239,Studies!A:BR,4,FALSE),"")</f>
        <v>iv with Perpetrator (Rifampicin)</v>
      </c>
      <c r="E1239" s="255" t="str">
        <f>IF(AND(A1239&lt;&gt;"",ISNUMBER(A1239)),VLOOKUP(A1239,Studies!A:BR,5,FALSE),"")</f>
        <v>Midazolam</v>
      </c>
      <c r="F1239" s="256" t="str">
        <f>IF(AND(A1239&lt;&gt;"",ISNUMBER(A1239)),VLOOKUP(A1239,Studies!A:BR,6,FALSE),"")</f>
        <v>Whole Blood</v>
      </c>
      <c r="G1239" s="194">
        <v>135.5</v>
      </c>
      <c r="H1239" s="194" t="s">
        <v>60</v>
      </c>
      <c r="I1239" s="187">
        <v>3.964251</v>
      </c>
      <c r="J1239" s="187" t="s">
        <v>968</v>
      </c>
      <c r="K1239" s="187" t="s">
        <v>335</v>
      </c>
      <c r="L1239" s="195">
        <v>1.4124270000000001</v>
      </c>
      <c r="M1239" s="195" t="s">
        <v>968</v>
      </c>
      <c r="N1239" s="195" t="s">
        <v>117</v>
      </c>
      <c r="O1239" s="199">
        <v>0.25</v>
      </c>
      <c r="P1239" s="188"/>
      <c r="Q1239" s="174">
        <v>1</v>
      </c>
    </row>
    <row r="1240" spans="1:17" ht="14.25" x14ac:dyDescent="0.2">
      <c r="A1240" s="212">
        <v>179</v>
      </c>
      <c r="B1240" s="254" t="str">
        <f>IF(AND(A1240&lt;&gt;"",ISNUMBER(A1240)),VLOOKUP(A1240,Studies!A:BR,2,FALSE),"")</f>
        <v>Gorski 2003</v>
      </c>
      <c r="C1240" s="255" t="str">
        <f>IF(AND(A1240&lt;&gt;"",ISNUMBER(A1240)),VLOOKUP(A1240,Studies!A:BR,3,FALSE),"")</f>
        <v>https://www.ncbi.nlm.nih.gov/pubmed/12966371</v>
      </c>
      <c r="D1240" s="255" t="str">
        <f>IF(AND(A1240&lt;&gt;"",ISNUMBER(A1240)),VLOOKUP(A1240,Studies!A:BR,4,FALSE),"")</f>
        <v>iv with Perpetrator (Rifampicin)</v>
      </c>
      <c r="E1240" s="255" t="str">
        <f>IF(AND(A1240&lt;&gt;"",ISNUMBER(A1240)),VLOOKUP(A1240,Studies!A:BR,5,FALSE),"")</f>
        <v>Midazolam</v>
      </c>
      <c r="F1240" s="256" t="str">
        <f>IF(AND(A1240&lt;&gt;"",ISNUMBER(A1240)),VLOOKUP(A1240,Studies!A:BR,6,FALSE),"")</f>
        <v>Whole Blood</v>
      </c>
      <c r="G1240" s="194">
        <v>136</v>
      </c>
      <c r="H1240" s="194" t="s">
        <v>60</v>
      </c>
      <c r="I1240" s="187">
        <v>3.4068299999999998</v>
      </c>
      <c r="J1240" s="187" t="s">
        <v>968</v>
      </c>
      <c r="K1240" s="187" t="s">
        <v>335</v>
      </c>
      <c r="L1240" s="195">
        <v>1.372965</v>
      </c>
      <c r="M1240" s="195" t="s">
        <v>968</v>
      </c>
      <c r="N1240" s="195" t="s">
        <v>117</v>
      </c>
      <c r="O1240" s="199">
        <v>0.25</v>
      </c>
      <c r="P1240" s="188"/>
      <c r="Q1240" s="174">
        <v>1</v>
      </c>
    </row>
    <row r="1241" spans="1:17" ht="14.25" x14ac:dyDescent="0.2">
      <c r="A1241" s="212">
        <v>179</v>
      </c>
      <c r="B1241" s="254" t="str">
        <f>IF(AND(A1241&lt;&gt;"",ISNUMBER(A1241)),VLOOKUP(A1241,Studies!A:BR,2,FALSE),"")</f>
        <v>Gorski 2003</v>
      </c>
      <c r="C1241" s="255" t="str">
        <f>IF(AND(A1241&lt;&gt;"",ISNUMBER(A1241)),VLOOKUP(A1241,Studies!A:BR,3,FALSE),"")</f>
        <v>https://www.ncbi.nlm.nih.gov/pubmed/12966371</v>
      </c>
      <c r="D1241" s="255" t="str">
        <f>IF(AND(A1241&lt;&gt;"",ISNUMBER(A1241)),VLOOKUP(A1241,Studies!A:BR,4,FALSE),"")</f>
        <v>iv with Perpetrator (Rifampicin)</v>
      </c>
      <c r="E1241" s="255" t="str">
        <f>IF(AND(A1241&lt;&gt;"",ISNUMBER(A1241)),VLOOKUP(A1241,Studies!A:BR,5,FALSE),"")</f>
        <v>Midazolam</v>
      </c>
      <c r="F1241" s="256" t="str">
        <f>IF(AND(A1241&lt;&gt;"",ISNUMBER(A1241)),VLOOKUP(A1241,Studies!A:BR,6,FALSE),"")</f>
        <v>Whole Blood</v>
      </c>
      <c r="G1241" s="194">
        <v>138</v>
      </c>
      <c r="H1241" s="194" t="s">
        <v>60</v>
      </c>
      <c r="I1241" s="187">
        <v>1.7365839999999999</v>
      </c>
      <c r="J1241" s="187" t="s">
        <v>968</v>
      </c>
      <c r="K1241" s="187" t="s">
        <v>335</v>
      </c>
      <c r="L1241" s="195">
        <v>1.248729</v>
      </c>
      <c r="M1241" s="195" t="s">
        <v>968</v>
      </c>
      <c r="N1241" s="195" t="s">
        <v>117</v>
      </c>
      <c r="O1241" s="199">
        <v>0.25</v>
      </c>
      <c r="P1241" s="188"/>
      <c r="Q1241" s="174">
        <v>1</v>
      </c>
    </row>
    <row r="1242" spans="1:17" ht="14.25" x14ac:dyDescent="0.2">
      <c r="A1242" s="212">
        <v>179</v>
      </c>
      <c r="B1242" s="254" t="str">
        <f>IF(AND(A1242&lt;&gt;"",ISNUMBER(A1242)),VLOOKUP(A1242,Studies!A:BR,2,FALSE),"")</f>
        <v>Gorski 2003</v>
      </c>
      <c r="C1242" s="255" t="str">
        <f>IF(AND(A1242&lt;&gt;"",ISNUMBER(A1242)),VLOOKUP(A1242,Studies!A:BR,3,FALSE),"")</f>
        <v>https://www.ncbi.nlm.nih.gov/pubmed/12966371</v>
      </c>
      <c r="D1242" s="255" t="str">
        <f>IF(AND(A1242&lt;&gt;"",ISNUMBER(A1242)),VLOOKUP(A1242,Studies!A:BR,4,FALSE),"")</f>
        <v>iv with Perpetrator (Rifampicin)</v>
      </c>
      <c r="E1242" s="255" t="str">
        <f>IF(AND(A1242&lt;&gt;"",ISNUMBER(A1242)),VLOOKUP(A1242,Studies!A:BR,5,FALSE),"")</f>
        <v>Midazolam</v>
      </c>
      <c r="F1242" s="256" t="str">
        <f>IF(AND(A1242&lt;&gt;"",ISNUMBER(A1242)),VLOOKUP(A1242,Studies!A:BR,6,FALSE),"")</f>
        <v>Whole Blood</v>
      </c>
      <c r="G1242" s="194">
        <v>140</v>
      </c>
      <c r="H1242" s="194" t="s">
        <v>60</v>
      </c>
      <c r="I1242" s="187">
        <v>1.200623</v>
      </c>
      <c r="J1242" s="187" t="s">
        <v>968</v>
      </c>
      <c r="K1242" s="187" t="s">
        <v>335</v>
      </c>
      <c r="L1242" s="195">
        <v>0.79461610000000005</v>
      </c>
      <c r="M1242" s="195" t="s">
        <v>968</v>
      </c>
      <c r="N1242" s="195" t="s">
        <v>117</v>
      </c>
      <c r="O1242" s="199">
        <v>0.25</v>
      </c>
      <c r="P1242" s="188"/>
      <c r="Q1242" s="174">
        <v>1</v>
      </c>
    </row>
    <row r="1243" spans="1:17" ht="14.25" x14ac:dyDescent="0.2">
      <c r="A1243" s="205">
        <v>180</v>
      </c>
      <c r="B1243" s="254" t="str">
        <f>IF(AND(A1243&lt;&gt;"",ISNUMBER(A1243)),VLOOKUP(A1243,Studies!A:BR,2,FALSE),"")</f>
        <v>Greenblat 1984</v>
      </c>
      <c r="C1243" s="255" t="str">
        <f>IF(AND(A1243&lt;&gt;"",ISNUMBER(A1243)),VLOOKUP(A1243,Studies!A:BR,3,FALSE),"")</f>
        <v>https://www.ncbi.nlm.nih.gov/pubmed/6742481</v>
      </c>
      <c r="D1243" s="255" t="str">
        <f>IF(AND(A1243&lt;&gt;"",ISNUMBER(A1243)),VLOOKUP(A1243,Studies!A:BR,4,FALSE),"")</f>
        <v>iv - f, 136kg, 36y (obese female)</v>
      </c>
      <c r="E1243" s="255" t="str">
        <f>IF(AND(A1243&lt;&gt;"",ISNUMBER(A1243)),VLOOKUP(A1243,Studies!A:BR,5,FALSE),"")</f>
        <v>Midazolam</v>
      </c>
      <c r="F1243" s="256" t="str">
        <f>IF(AND(A1243&lt;&gt;"",ISNUMBER(A1243)),VLOOKUP(A1243,Studies!A:BR,6,FALSE),"")</f>
        <v>Plasma</v>
      </c>
      <c r="G1243" s="194">
        <v>0.08</v>
      </c>
      <c r="H1243" s="194" t="s">
        <v>60</v>
      </c>
      <c r="I1243" s="187">
        <v>76.737949999999998</v>
      </c>
      <c r="J1243" s="187" t="s">
        <v>941</v>
      </c>
      <c r="K1243" s="187" t="s">
        <v>239</v>
      </c>
      <c r="M1243" s="195"/>
      <c r="N1243" s="195"/>
      <c r="O1243" s="199"/>
      <c r="P1243" s="188"/>
      <c r="Q1243" s="174">
        <v>1</v>
      </c>
    </row>
    <row r="1244" spans="1:17" ht="14.25" x14ac:dyDescent="0.2">
      <c r="A1244" s="205">
        <v>180</v>
      </c>
      <c r="B1244" s="254" t="str">
        <f>IF(AND(A1244&lt;&gt;"",ISNUMBER(A1244)),VLOOKUP(A1244,Studies!A:BR,2,FALSE),"")</f>
        <v>Greenblat 1984</v>
      </c>
      <c r="C1244" s="255" t="str">
        <f>IF(AND(A1244&lt;&gt;"",ISNUMBER(A1244)),VLOOKUP(A1244,Studies!A:BR,3,FALSE),"")</f>
        <v>https://www.ncbi.nlm.nih.gov/pubmed/6742481</v>
      </c>
      <c r="D1244" s="255" t="str">
        <f>IF(AND(A1244&lt;&gt;"",ISNUMBER(A1244)),VLOOKUP(A1244,Studies!A:BR,4,FALSE),"")</f>
        <v>iv - f, 136kg, 36y (obese female)</v>
      </c>
      <c r="E1244" s="255" t="str">
        <f>IF(AND(A1244&lt;&gt;"",ISNUMBER(A1244)),VLOOKUP(A1244,Studies!A:BR,5,FALSE),"")</f>
        <v>Midazolam</v>
      </c>
      <c r="F1244" s="256" t="str">
        <f>IF(AND(A1244&lt;&gt;"",ISNUMBER(A1244)),VLOOKUP(A1244,Studies!A:BR,6,FALSE),"")</f>
        <v>Plasma</v>
      </c>
      <c r="G1244" s="194">
        <v>0.25</v>
      </c>
      <c r="H1244" s="194" t="s">
        <v>60</v>
      </c>
      <c r="I1244" s="187">
        <v>49.197479999999999</v>
      </c>
      <c r="J1244" s="187" t="s">
        <v>941</v>
      </c>
      <c r="K1244" s="187" t="s">
        <v>239</v>
      </c>
      <c r="M1244" s="195"/>
      <c r="N1244" s="195"/>
      <c r="O1244" s="199"/>
      <c r="P1244" s="188"/>
      <c r="Q1244" s="174">
        <v>1</v>
      </c>
    </row>
    <row r="1245" spans="1:17" ht="14.25" x14ac:dyDescent="0.2">
      <c r="A1245" s="205">
        <v>180</v>
      </c>
      <c r="B1245" s="254" t="str">
        <f>IF(AND(A1245&lt;&gt;"",ISNUMBER(A1245)),VLOOKUP(A1245,Studies!A:BR,2,FALSE),"")</f>
        <v>Greenblat 1984</v>
      </c>
      <c r="C1245" s="255" t="str">
        <f>IF(AND(A1245&lt;&gt;"",ISNUMBER(A1245)),VLOOKUP(A1245,Studies!A:BR,3,FALSE),"")</f>
        <v>https://www.ncbi.nlm.nih.gov/pubmed/6742481</v>
      </c>
      <c r="D1245" s="255" t="str">
        <f>IF(AND(A1245&lt;&gt;"",ISNUMBER(A1245)),VLOOKUP(A1245,Studies!A:BR,4,FALSE),"")</f>
        <v>iv - f, 136kg, 36y (obese female)</v>
      </c>
      <c r="E1245" s="255" t="str">
        <f>IF(AND(A1245&lt;&gt;"",ISNUMBER(A1245)),VLOOKUP(A1245,Studies!A:BR,5,FALSE),"")</f>
        <v>Midazolam</v>
      </c>
      <c r="F1245" s="256" t="str">
        <f>IF(AND(A1245&lt;&gt;"",ISNUMBER(A1245)),VLOOKUP(A1245,Studies!A:BR,6,FALSE),"")</f>
        <v>Plasma</v>
      </c>
      <c r="G1245" s="194">
        <v>0.5</v>
      </c>
      <c r="H1245" s="194" t="s">
        <v>60</v>
      </c>
      <c r="I1245" s="187">
        <v>30.43449</v>
      </c>
      <c r="J1245" s="187" t="s">
        <v>941</v>
      </c>
      <c r="K1245" s="187" t="s">
        <v>239</v>
      </c>
      <c r="M1245" s="195"/>
      <c r="N1245" s="195"/>
      <c r="O1245" s="199"/>
      <c r="P1245" s="188"/>
      <c r="Q1245" s="174">
        <v>1</v>
      </c>
    </row>
    <row r="1246" spans="1:17" ht="14.25" x14ac:dyDescent="0.2">
      <c r="A1246" s="205">
        <v>180</v>
      </c>
      <c r="B1246" s="254" t="str">
        <f>IF(AND(A1246&lt;&gt;"",ISNUMBER(A1246)),VLOOKUP(A1246,Studies!A:BR,2,FALSE),"")</f>
        <v>Greenblat 1984</v>
      </c>
      <c r="C1246" s="255" t="str">
        <f>IF(AND(A1246&lt;&gt;"",ISNUMBER(A1246)),VLOOKUP(A1246,Studies!A:BR,3,FALSE),"")</f>
        <v>https://www.ncbi.nlm.nih.gov/pubmed/6742481</v>
      </c>
      <c r="D1246" s="255" t="str">
        <f>IF(AND(A1246&lt;&gt;"",ISNUMBER(A1246)),VLOOKUP(A1246,Studies!A:BR,4,FALSE),"")</f>
        <v>iv - f, 136kg, 36y (obese female)</v>
      </c>
      <c r="E1246" s="255" t="str">
        <f>IF(AND(A1246&lt;&gt;"",ISNUMBER(A1246)),VLOOKUP(A1246,Studies!A:BR,5,FALSE),"")</f>
        <v>Midazolam</v>
      </c>
      <c r="F1246" s="256" t="str">
        <f>IF(AND(A1246&lt;&gt;"",ISNUMBER(A1246)),VLOOKUP(A1246,Studies!A:BR,6,FALSE),"")</f>
        <v>Plasma</v>
      </c>
      <c r="G1246" s="194">
        <v>0.75</v>
      </c>
      <c r="H1246" s="194" t="s">
        <v>60</v>
      </c>
      <c r="I1246" s="187">
        <v>20.37424</v>
      </c>
      <c r="J1246" s="187" t="s">
        <v>941</v>
      </c>
      <c r="K1246" s="187" t="s">
        <v>239</v>
      </c>
      <c r="M1246" s="195"/>
      <c r="N1246" s="195"/>
      <c r="O1246" s="199"/>
      <c r="P1246" s="188"/>
      <c r="Q1246" s="174">
        <v>1</v>
      </c>
    </row>
    <row r="1247" spans="1:17" ht="14.25" x14ac:dyDescent="0.2">
      <c r="A1247" s="205">
        <v>180</v>
      </c>
      <c r="B1247" s="254" t="str">
        <f>IF(AND(A1247&lt;&gt;"",ISNUMBER(A1247)),VLOOKUP(A1247,Studies!A:BR,2,FALSE),"")</f>
        <v>Greenblat 1984</v>
      </c>
      <c r="C1247" s="255" t="str">
        <f>IF(AND(A1247&lt;&gt;"",ISNUMBER(A1247)),VLOOKUP(A1247,Studies!A:BR,3,FALSE),"")</f>
        <v>https://www.ncbi.nlm.nih.gov/pubmed/6742481</v>
      </c>
      <c r="D1247" s="255" t="str">
        <f>IF(AND(A1247&lt;&gt;"",ISNUMBER(A1247)),VLOOKUP(A1247,Studies!A:BR,4,FALSE),"")</f>
        <v>iv - f, 136kg, 36y (obese female)</v>
      </c>
      <c r="E1247" s="255" t="str">
        <f>IF(AND(A1247&lt;&gt;"",ISNUMBER(A1247)),VLOOKUP(A1247,Studies!A:BR,5,FALSE),"")</f>
        <v>Midazolam</v>
      </c>
      <c r="F1247" s="256" t="str">
        <f>IF(AND(A1247&lt;&gt;"",ISNUMBER(A1247)),VLOOKUP(A1247,Studies!A:BR,6,FALSE),"")</f>
        <v>Plasma</v>
      </c>
      <c r="G1247" s="194">
        <v>1</v>
      </c>
      <c r="H1247" s="194" t="s">
        <v>60</v>
      </c>
      <c r="I1247" s="187">
        <v>20.36083</v>
      </c>
      <c r="J1247" s="187" t="s">
        <v>941</v>
      </c>
      <c r="K1247" s="187" t="s">
        <v>239</v>
      </c>
      <c r="M1247" s="195"/>
      <c r="N1247" s="195"/>
      <c r="O1247" s="199"/>
      <c r="P1247" s="188"/>
      <c r="Q1247" s="174">
        <v>1</v>
      </c>
    </row>
    <row r="1248" spans="1:17" ht="14.25" x14ac:dyDescent="0.2">
      <c r="A1248" s="205">
        <v>180</v>
      </c>
      <c r="B1248" s="254" t="str">
        <f>IF(AND(A1248&lt;&gt;"",ISNUMBER(A1248)),VLOOKUP(A1248,Studies!A:BR,2,FALSE),"")</f>
        <v>Greenblat 1984</v>
      </c>
      <c r="C1248" s="255" t="str">
        <f>IF(AND(A1248&lt;&gt;"",ISNUMBER(A1248)),VLOOKUP(A1248,Studies!A:BR,3,FALSE),"")</f>
        <v>https://www.ncbi.nlm.nih.gov/pubmed/6742481</v>
      </c>
      <c r="D1248" s="255" t="str">
        <f>IF(AND(A1248&lt;&gt;"",ISNUMBER(A1248)),VLOOKUP(A1248,Studies!A:BR,4,FALSE),"")</f>
        <v>iv - f, 136kg, 36y (obese female)</v>
      </c>
      <c r="E1248" s="255" t="str">
        <f>IF(AND(A1248&lt;&gt;"",ISNUMBER(A1248)),VLOOKUP(A1248,Studies!A:BR,5,FALSE),"")</f>
        <v>Midazolam</v>
      </c>
      <c r="F1248" s="256" t="str">
        <f>IF(AND(A1248&lt;&gt;"",ISNUMBER(A1248)),VLOOKUP(A1248,Studies!A:BR,6,FALSE),"")</f>
        <v>Plasma</v>
      </c>
      <c r="G1248" s="194">
        <v>1.5</v>
      </c>
      <c r="H1248" s="194" t="s">
        <v>60</v>
      </c>
      <c r="I1248" s="187">
        <v>14.21686</v>
      </c>
      <c r="J1248" s="187" t="s">
        <v>941</v>
      </c>
      <c r="K1248" s="187" t="s">
        <v>239</v>
      </c>
      <c r="M1248" s="195"/>
      <c r="N1248" s="195"/>
      <c r="O1248" s="199"/>
      <c r="P1248" s="188"/>
      <c r="Q1248" s="174">
        <v>1</v>
      </c>
    </row>
    <row r="1249" spans="1:17" ht="14.25" x14ac:dyDescent="0.2">
      <c r="A1249" s="205">
        <v>180</v>
      </c>
      <c r="B1249" s="254" t="str">
        <f>IF(AND(A1249&lt;&gt;"",ISNUMBER(A1249)),VLOOKUP(A1249,Studies!A:BR,2,FALSE),"")</f>
        <v>Greenblat 1984</v>
      </c>
      <c r="C1249" s="255" t="str">
        <f>IF(AND(A1249&lt;&gt;"",ISNUMBER(A1249)),VLOOKUP(A1249,Studies!A:BR,3,FALSE),"")</f>
        <v>https://www.ncbi.nlm.nih.gov/pubmed/6742481</v>
      </c>
      <c r="D1249" s="255" t="str">
        <f>IF(AND(A1249&lt;&gt;"",ISNUMBER(A1249)),VLOOKUP(A1249,Studies!A:BR,4,FALSE),"")</f>
        <v>iv - f, 136kg, 36y (obese female)</v>
      </c>
      <c r="E1249" s="255" t="str">
        <f>IF(AND(A1249&lt;&gt;"",ISNUMBER(A1249)),VLOOKUP(A1249,Studies!A:BR,5,FALSE),"")</f>
        <v>Midazolam</v>
      </c>
      <c r="F1249" s="256" t="str">
        <f>IF(AND(A1249&lt;&gt;"",ISNUMBER(A1249)),VLOOKUP(A1249,Studies!A:BR,6,FALSE),"")</f>
        <v>Plasma</v>
      </c>
      <c r="G1249" s="194">
        <v>2</v>
      </c>
      <c r="H1249" s="194" t="s">
        <v>60</v>
      </c>
      <c r="I1249" s="187">
        <v>11.459770000000001</v>
      </c>
      <c r="J1249" s="187" t="s">
        <v>941</v>
      </c>
      <c r="K1249" s="187" t="s">
        <v>239</v>
      </c>
      <c r="M1249" s="195"/>
      <c r="N1249" s="195"/>
      <c r="O1249" s="199"/>
      <c r="P1249" s="188"/>
      <c r="Q1249" s="174">
        <v>1</v>
      </c>
    </row>
    <row r="1250" spans="1:17" ht="14.25" x14ac:dyDescent="0.2">
      <c r="A1250" s="205">
        <v>180</v>
      </c>
      <c r="B1250" s="254" t="str">
        <f>IF(AND(A1250&lt;&gt;"",ISNUMBER(A1250)),VLOOKUP(A1250,Studies!A:BR,2,FALSE),"")</f>
        <v>Greenblat 1984</v>
      </c>
      <c r="C1250" s="255" t="str">
        <f>IF(AND(A1250&lt;&gt;"",ISNUMBER(A1250)),VLOOKUP(A1250,Studies!A:BR,3,FALSE),"")</f>
        <v>https://www.ncbi.nlm.nih.gov/pubmed/6742481</v>
      </c>
      <c r="D1250" s="255" t="str">
        <f>IF(AND(A1250&lt;&gt;"",ISNUMBER(A1250)),VLOOKUP(A1250,Studies!A:BR,4,FALSE),"")</f>
        <v>iv - f, 136kg, 36y (obese female)</v>
      </c>
      <c r="E1250" s="255" t="str">
        <f>IF(AND(A1250&lt;&gt;"",ISNUMBER(A1250)),VLOOKUP(A1250,Studies!A:BR,5,FALSE),"")</f>
        <v>Midazolam</v>
      </c>
      <c r="F1250" s="256" t="str">
        <f>IF(AND(A1250&lt;&gt;"",ISNUMBER(A1250)),VLOOKUP(A1250,Studies!A:BR,6,FALSE),"")</f>
        <v>Plasma</v>
      </c>
      <c r="G1250" s="194">
        <v>2.5</v>
      </c>
      <c r="H1250" s="194" t="s">
        <v>60</v>
      </c>
      <c r="I1250" s="187">
        <v>9.1688620000000007</v>
      </c>
      <c r="J1250" s="187" t="s">
        <v>941</v>
      </c>
      <c r="K1250" s="187" t="s">
        <v>239</v>
      </c>
      <c r="M1250" s="195"/>
      <c r="N1250" s="195"/>
      <c r="O1250" s="199"/>
      <c r="P1250" s="188"/>
      <c r="Q1250" s="174">
        <v>1</v>
      </c>
    </row>
    <row r="1251" spans="1:17" ht="14.25" x14ac:dyDescent="0.2">
      <c r="A1251" s="205">
        <v>180</v>
      </c>
      <c r="B1251" s="254" t="str">
        <f>IF(AND(A1251&lt;&gt;"",ISNUMBER(A1251)),VLOOKUP(A1251,Studies!A:BR,2,FALSE),"")</f>
        <v>Greenblat 1984</v>
      </c>
      <c r="C1251" s="255" t="str">
        <f>IF(AND(A1251&lt;&gt;"",ISNUMBER(A1251)),VLOOKUP(A1251,Studies!A:BR,3,FALSE),"")</f>
        <v>https://www.ncbi.nlm.nih.gov/pubmed/6742481</v>
      </c>
      <c r="D1251" s="255" t="str">
        <f>IF(AND(A1251&lt;&gt;"",ISNUMBER(A1251)),VLOOKUP(A1251,Studies!A:BR,4,FALSE),"")</f>
        <v>iv - f, 136kg, 36y (obese female)</v>
      </c>
      <c r="E1251" s="255" t="str">
        <f>IF(AND(A1251&lt;&gt;"",ISNUMBER(A1251)),VLOOKUP(A1251,Studies!A:BR,5,FALSE),"")</f>
        <v>Midazolam</v>
      </c>
      <c r="F1251" s="256" t="str">
        <f>IF(AND(A1251&lt;&gt;"",ISNUMBER(A1251)),VLOOKUP(A1251,Studies!A:BR,6,FALSE),"")</f>
        <v>Plasma</v>
      </c>
      <c r="G1251" s="194">
        <v>3</v>
      </c>
      <c r="H1251" s="194" t="s">
        <v>60</v>
      </c>
      <c r="I1251" s="187">
        <v>7.4424510000000001</v>
      </c>
      <c r="J1251" s="187" t="s">
        <v>941</v>
      </c>
      <c r="K1251" s="187" t="s">
        <v>239</v>
      </c>
      <c r="M1251" s="195"/>
      <c r="N1251" s="195"/>
      <c r="O1251" s="199"/>
      <c r="P1251" s="188"/>
      <c r="Q1251" s="174">
        <v>1</v>
      </c>
    </row>
    <row r="1252" spans="1:17" ht="14.25" x14ac:dyDescent="0.2">
      <c r="A1252" s="205">
        <v>180</v>
      </c>
      <c r="B1252" s="254" t="str">
        <f>IF(AND(A1252&lt;&gt;"",ISNUMBER(A1252)),VLOOKUP(A1252,Studies!A:BR,2,FALSE),"")</f>
        <v>Greenblat 1984</v>
      </c>
      <c r="C1252" s="255" t="str">
        <f>IF(AND(A1252&lt;&gt;"",ISNUMBER(A1252)),VLOOKUP(A1252,Studies!A:BR,3,FALSE),"")</f>
        <v>https://www.ncbi.nlm.nih.gov/pubmed/6742481</v>
      </c>
      <c r="D1252" s="255" t="str">
        <f>IF(AND(A1252&lt;&gt;"",ISNUMBER(A1252)),VLOOKUP(A1252,Studies!A:BR,4,FALSE),"")</f>
        <v>iv - f, 136kg, 36y (obese female)</v>
      </c>
      <c r="E1252" s="255" t="str">
        <f>IF(AND(A1252&lt;&gt;"",ISNUMBER(A1252)),VLOOKUP(A1252,Studies!A:BR,5,FALSE),"")</f>
        <v>Midazolam</v>
      </c>
      <c r="F1252" s="256" t="str">
        <f>IF(AND(A1252&lt;&gt;"",ISNUMBER(A1252)),VLOOKUP(A1252,Studies!A:BR,6,FALSE),"")</f>
        <v>Plasma</v>
      </c>
      <c r="G1252" s="194">
        <v>4</v>
      </c>
      <c r="H1252" s="194" t="s">
        <v>60</v>
      </c>
      <c r="I1252" s="187">
        <v>6.4372230000000004</v>
      </c>
      <c r="J1252" s="187" t="s">
        <v>941</v>
      </c>
      <c r="K1252" s="187" t="s">
        <v>239</v>
      </c>
      <c r="M1252" s="195"/>
      <c r="N1252" s="195"/>
      <c r="O1252" s="199"/>
      <c r="P1252" s="188"/>
      <c r="Q1252" s="174">
        <v>1</v>
      </c>
    </row>
    <row r="1253" spans="1:17" ht="14.25" x14ac:dyDescent="0.2">
      <c r="A1253" s="205">
        <v>180</v>
      </c>
      <c r="B1253" s="254" t="str">
        <f>IF(AND(A1253&lt;&gt;"",ISNUMBER(A1253)),VLOOKUP(A1253,Studies!A:BR,2,FALSE),"")</f>
        <v>Greenblat 1984</v>
      </c>
      <c r="C1253" s="255" t="str">
        <f>IF(AND(A1253&lt;&gt;"",ISNUMBER(A1253)),VLOOKUP(A1253,Studies!A:BR,3,FALSE),"")</f>
        <v>https://www.ncbi.nlm.nih.gov/pubmed/6742481</v>
      </c>
      <c r="D1253" s="255" t="str">
        <f>IF(AND(A1253&lt;&gt;"",ISNUMBER(A1253)),VLOOKUP(A1253,Studies!A:BR,4,FALSE),"")</f>
        <v>iv - f, 136kg, 36y (obese female)</v>
      </c>
      <c r="E1253" s="255" t="str">
        <f>IF(AND(A1253&lt;&gt;"",ISNUMBER(A1253)),VLOOKUP(A1253,Studies!A:BR,5,FALSE),"")</f>
        <v>Midazolam</v>
      </c>
      <c r="F1253" s="256" t="str">
        <f>IF(AND(A1253&lt;&gt;"",ISNUMBER(A1253)),VLOOKUP(A1253,Studies!A:BR,6,FALSE),"")</f>
        <v>Plasma</v>
      </c>
      <c r="G1253" s="194">
        <v>6</v>
      </c>
      <c r="H1253" s="194" t="s">
        <v>60</v>
      </c>
      <c r="I1253" s="187">
        <v>4.7142790000000003</v>
      </c>
      <c r="J1253" s="187" t="s">
        <v>941</v>
      </c>
      <c r="K1253" s="187" t="s">
        <v>239</v>
      </c>
      <c r="M1253" s="195"/>
      <c r="N1253" s="195"/>
      <c r="O1253" s="199"/>
      <c r="P1253" s="188"/>
      <c r="Q1253" s="174">
        <v>1</v>
      </c>
    </row>
    <row r="1254" spans="1:17" ht="14.25" x14ac:dyDescent="0.2">
      <c r="A1254" s="205">
        <v>180</v>
      </c>
      <c r="B1254" s="254" t="str">
        <f>IF(AND(A1254&lt;&gt;"",ISNUMBER(A1254)),VLOOKUP(A1254,Studies!A:BR,2,FALSE),"")</f>
        <v>Greenblat 1984</v>
      </c>
      <c r="C1254" s="255" t="str">
        <f>IF(AND(A1254&lt;&gt;"",ISNUMBER(A1254)),VLOOKUP(A1254,Studies!A:BR,3,FALSE),"")</f>
        <v>https://www.ncbi.nlm.nih.gov/pubmed/6742481</v>
      </c>
      <c r="D1254" s="255" t="str">
        <f>IF(AND(A1254&lt;&gt;"",ISNUMBER(A1254)),VLOOKUP(A1254,Studies!A:BR,4,FALSE),"")</f>
        <v>iv - f, 136kg, 36y (obese female)</v>
      </c>
      <c r="E1254" s="255" t="str">
        <f>IF(AND(A1254&lt;&gt;"",ISNUMBER(A1254)),VLOOKUP(A1254,Studies!A:BR,5,FALSE),"")</f>
        <v>Midazolam</v>
      </c>
      <c r="F1254" s="256" t="str">
        <f>IF(AND(A1254&lt;&gt;"",ISNUMBER(A1254)),VLOOKUP(A1254,Studies!A:BR,6,FALSE),"")</f>
        <v>Plasma</v>
      </c>
      <c r="G1254" s="194">
        <v>8</v>
      </c>
      <c r="H1254" s="194" t="s">
        <v>60</v>
      </c>
      <c r="I1254" s="187">
        <v>4.4990600000000001</v>
      </c>
      <c r="J1254" s="187" t="s">
        <v>941</v>
      </c>
      <c r="K1254" s="187" t="s">
        <v>239</v>
      </c>
      <c r="M1254" s="195"/>
      <c r="N1254" s="195"/>
      <c r="O1254" s="199"/>
      <c r="P1254" s="188"/>
      <c r="Q1254" s="174">
        <v>1</v>
      </c>
    </row>
    <row r="1255" spans="1:17" ht="14.25" x14ac:dyDescent="0.2">
      <c r="A1255" s="205">
        <v>180</v>
      </c>
      <c r="B1255" s="254" t="str">
        <f>IF(AND(A1255&lt;&gt;"",ISNUMBER(A1255)),VLOOKUP(A1255,Studies!A:BR,2,FALSE),"")</f>
        <v>Greenblat 1984</v>
      </c>
      <c r="C1255" s="255" t="str">
        <f>IF(AND(A1255&lt;&gt;"",ISNUMBER(A1255)),VLOOKUP(A1255,Studies!A:BR,3,FALSE),"")</f>
        <v>https://www.ncbi.nlm.nih.gov/pubmed/6742481</v>
      </c>
      <c r="D1255" s="255" t="str">
        <f>IF(AND(A1255&lt;&gt;"",ISNUMBER(A1255)),VLOOKUP(A1255,Studies!A:BR,4,FALSE),"")</f>
        <v>iv - f, 136kg, 36y (obese female)</v>
      </c>
      <c r="E1255" s="255" t="str">
        <f>IF(AND(A1255&lt;&gt;"",ISNUMBER(A1255)),VLOOKUP(A1255,Studies!A:BR,5,FALSE),"")</f>
        <v>Midazolam</v>
      </c>
      <c r="F1255" s="256" t="str">
        <f>IF(AND(A1255&lt;&gt;"",ISNUMBER(A1255)),VLOOKUP(A1255,Studies!A:BR,6,FALSE),"")</f>
        <v>Plasma</v>
      </c>
      <c r="G1255" s="194">
        <v>12</v>
      </c>
      <c r="H1255" s="194" t="s">
        <v>60</v>
      </c>
      <c r="I1255" s="187">
        <v>3.2370429999999999</v>
      </c>
      <c r="J1255" s="187" t="s">
        <v>941</v>
      </c>
      <c r="K1255" s="187" t="s">
        <v>239</v>
      </c>
      <c r="M1255" s="195"/>
      <c r="N1255" s="195"/>
      <c r="O1255" s="199"/>
      <c r="P1255" s="188"/>
      <c r="Q1255" s="174">
        <v>1</v>
      </c>
    </row>
    <row r="1256" spans="1:17" ht="14.25" x14ac:dyDescent="0.2">
      <c r="A1256" s="205">
        <v>180</v>
      </c>
      <c r="B1256" s="254" t="str">
        <f>IF(AND(A1256&lt;&gt;"",ISNUMBER(A1256)),VLOOKUP(A1256,Studies!A:BR,2,FALSE),"")</f>
        <v>Greenblat 1984</v>
      </c>
      <c r="C1256" s="255" t="str">
        <f>IF(AND(A1256&lt;&gt;"",ISNUMBER(A1256)),VLOOKUP(A1256,Studies!A:BR,3,FALSE),"")</f>
        <v>https://www.ncbi.nlm.nih.gov/pubmed/6742481</v>
      </c>
      <c r="D1256" s="255" t="str">
        <f>IF(AND(A1256&lt;&gt;"",ISNUMBER(A1256)),VLOOKUP(A1256,Studies!A:BR,4,FALSE),"")</f>
        <v>iv - f, 136kg, 36y (obese female)</v>
      </c>
      <c r="E1256" s="255" t="str">
        <f>IF(AND(A1256&lt;&gt;"",ISNUMBER(A1256)),VLOOKUP(A1256,Studies!A:BR,5,FALSE),"")</f>
        <v>Midazolam</v>
      </c>
      <c r="F1256" s="256" t="str">
        <f>IF(AND(A1256&lt;&gt;"",ISNUMBER(A1256)),VLOOKUP(A1256,Studies!A:BR,6,FALSE),"")</f>
        <v>Plasma</v>
      </c>
      <c r="G1256" s="194">
        <v>24</v>
      </c>
      <c r="H1256" s="194" t="s">
        <v>60</v>
      </c>
      <c r="I1256" s="187">
        <v>1.0665720000000001</v>
      </c>
      <c r="J1256" s="187" t="s">
        <v>941</v>
      </c>
      <c r="K1256" s="187" t="s">
        <v>239</v>
      </c>
      <c r="M1256" s="195"/>
      <c r="N1256" s="195"/>
      <c r="O1256" s="199"/>
      <c r="P1256" s="188"/>
      <c r="Q1256" s="174">
        <v>1</v>
      </c>
    </row>
    <row r="1257" spans="1:17" ht="14.25" x14ac:dyDescent="0.2">
      <c r="A1257" s="205">
        <v>181</v>
      </c>
      <c r="B1257" s="254" t="str">
        <f>IF(AND(A1257&lt;&gt;"",ISNUMBER(A1257)),VLOOKUP(A1257,Studies!A:BR,2,FALSE),"")</f>
        <v>Greenblat 1984</v>
      </c>
      <c r="C1257" s="255" t="str">
        <f>IF(AND(A1257&lt;&gt;"",ISNUMBER(A1257)),VLOOKUP(A1257,Studies!A:BR,3,FALSE),"")</f>
        <v>https://www.ncbi.nlm.nih.gov/pubmed/6742481</v>
      </c>
      <c r="D1257" s="255" t="str">
        <f>IF(AND(A1257&lt;&gt;"",ISNUMBER(A1257)),VLOOKUP(A1257,Studies!A:BR,4,FALSE),"")</f>
        <v>iv - f, 61kg, 37y (normal female)</v>
      </c>
      <c r="E1257" s="255" t="str">
        <f>IF(AND(A1257&lt;&gt;"",ISNUMBER(A1257)),VLOOKUP(A1257,Studies!A:BR,5,FALSE),"")</f>
        <v>Midazolam</v>
      </c>
      <c r="F1257" s="256" t="str">
        <f>IF(AND(A1257&lt;&gt;"",ISNUMBER(A1257)),VLOOKUP(A1257,Studies!A:BR,6,FALSE),"")</f>
        <v>Plasma</v>
      </c>
      <c r="G1257" s="194">
        <v>0.08</v>
      </c>
      <c r="H1257" s="194" t="s">
        <v>60</v>
      </c>
      <c r="I1257" s="187">
        <v>65.928920000000005</v>
      </c>
      <c r="J1257" s="187" t="s">
        <v>941</v>
      </c>
      <c r="K1257" s="187" t="s">
        <v>239</v>
      </c>
      <c r="M1257" s="195"/>
      <c r="N1257" s="195"/>
      <c r="O1257" s="199"/>
      <c r="P1257" s="188"/>
      <c r="Q1257" s="174">
        <v>1</v>
      </c>
    </row>
    <row r="1258" spans="1:17" ht="14.25" x14ac:dyDescent="0.2">
      <c r="A1258" s="205">
        <v>181</v>
      </c>
      <c r="B1258" s="254" t="str">
        <f>IF(AND(A1258&lt;&gt;"",ISNUMBER(A1258)),VLOOKUP(A1258,Studies!A:BR,2,FALSE),"")</f>
        <v>Greenblat 1984</v>
      </c>
      <c r="C1258" s="255" t="str">
        <f>IF(AND(A1258&lt;&gt;"",ISNUMBER(A1258)),VLOOKUP(A1258,Studies!A:BR,3,FALSE),"")</f>
        <v>https://www.ncbi.nlm.nih.gov/pubmed/6742481</v>
      </c>
      <c r="D1258" s="255" t="str">
        <f>IF(AND(A1258&lt;&gt;"",ISNUMBER(A1258)),VLOOKUP(A1258,Studies!A:BR,4,FALSE),"")</f>
        <v>iv - f, 61kg, 37y (normal female)</v>
      </c>
      <c r="E1258" s="255" t="str">
        <f>IF(AND(A1258&lt;&gt;"",ISNUMBER(A1258)),VLOOKUP(A1258,Studies!A:BR,5,FALSE),"")</f>
        <v>Midazolam</v>
      </c>
      <c r="F1258" s="256" t="str">
        <f>IF(AND(A1258&lt;&gt;"",ISNUMBER(A1258)),VLOOKUP(A1258,Studies!A:BR,6,FALSE),"")</f>
        <v>Plasma</v>
      </c>
      <c r="G1258" s="194">
        <v>0.25</v>
      </c>
      <c r="H1258" s="194" t="s">
        <v>60</v>
      </c>
      <c r="I1258" s="187">
        <v>54.639299999999999</v>
      </c>
      <c r="J1258" s="187" t="s">
        <v>941</v>
      </c>
      <c r="K1258" s="187" t="s">
        <v>239</v>
      </c>
      <c r="M1258" s="195"/>
      <c r="N1258" s="195"/>
      <c r="O1258" s="199"/>
      <c r="P1258" s="188"/>
      <c r="Q1258" s="174">
        <v>1</v>
      </c>
    </row>
    <row r="1259" spans="1:17" ht="14.25" x14ac:dyDescent="0.2">
      <c r="A1259" s="205">
        <v>181</v>
      </c>
      <c r="B1259" s="254" t="str">
        <f>IF(AND(A1259&lt;&gt;"",ISNUMBER(A1259)),VLOOKUP(A1259,Studies!A:BR,2,FALSE),"")</f>
        <v>Greenblat 1984</v>
      </c>
      <c r="C1259" s="255" t="str">
        <f>IF(AND(A1259&lt;&gt;"",ISNUMBER(A1259)),VLOOKUP(A1259,Studies!A:BR,3,FALSE),"")</f>
        <v>https://www.ncbi.nlm.nih.gov/pubmed/6742481</v>
      </c>
      <c r="D1259" s="255" t="str">
        <f>IF(AND(A1259&lt;&gt;"",ISNUMBER(A1259)),VLOOKUP(A1259,Studies!A:BR,4,FALSE),"")</f>
        <v>iv - f, 61kg, 37y (normal female)</v>
      </c>
      <c r="E1259" s="255" t="str">
        <f>IF(AND(A1259&lt;&gt;"",ISNUMBER(A1259)),VLOOKUP(A1259,Studies!A:BR,5,FALSE),"")</f>
        <v>Midazolam</v>
      </c>
      <c r="F1259" s="256" t="str">
        <f>IF(AND(A1259&lt;&gt;"",ISNUMBER(A1259)),VLOOKUP(A1259,Studies!A:BR,6,FALSE),"")</f>
        <v>Plasma</v>
      </c>
      <c r="G1259" s="194">
        <v>0.5</v>
      </c>
      <c r="H1259" s="194" t="s">
        <v>60</v>
      </c>
      <c r="I1259" s="187">
        <v>42.066180000000003</v>
      </c>
      <c r="J1259" s="187" t="s">
        <v>941</v>
      </c>
      <c r="K1259" s="187" t="s">
        <v>239</v>
      </c>
      <c r="M1259" s="195"/>
      <c r="N1259" s="195"/>
      <c r="O1259" s="199"/>
      <c r="P1259" s="188"/>
      <c r="Q1259" s="174">
        <v>1</v>
      </c>
    </row>
    <row r="1260" spans="1:17" ht="14.25" x14ac:dyDescent="0.2">
      <c r="A1260" s="205">
        <v>181</v>
      </c>
      <c r="B1260" s="254" t="str">
        <f>IF(AND(A1260&lt;&gt;"",ISNUMBER(A1260)),VLOOKUP(A1260,Studies!A:BR,2,FALSE),"")</f>
        <v>Greenblat 1984</v>
      </c>
      <c r="C1260" s="255" t="str">
        <f>IF(AND(A1260&lt;&gt;"",ISNUMBER(A1260)),VLOOKUP(A1260,Studies!A:BR,3,FALSE),"")</f>
        <v>https://www.ncbi.nlm.nih.gov/pubmed/6742481</v>
      </c>
      <c r="D1260" s="255" t="str">
        <f>IF(AND(A1260&lt;&gt;"",ISNUMBER(A1260)),VLOOKUP(A1260,Studies!A:BR,4,FALSE),"")</f>
        <v>iv - f, 61kg, 37y (normal female)</v>
      </c>
      <c r="E1260" s="255" t="str">
        <f>IF(AND(A1260&lt;&gt;"",ISNUMBER(A1260)),VLOOKUP(A1260,Studies!A:BR,5,FALSE),"")</f>
        <v>Midazolam</v>
      </c>
      <c r="F1260" s="256" t="str">
        <f>IF(AND(A1260&lt;&gt;"",ISNUMBER(A1260)),VLOOKUP(A1260,Studies!A:BR,6,FALSE),"")</f>
        <v>Plasma</v>
      </c>
      <c r="G1260" s="194">
        <v>0.75</v>
      </c>
      <c r="H1260" s="194" t="s">
        <v>60</v>
      </c>
      <c r="I1260" s="187">
        <v>35.432389999999998</v>
      </c>
      <c r="J1260" s="187" t="s">
        <v>941</v>
      </c>
      <c r="K1260" s="187" t="s">
        <v>239</v>
      </c>
      <c r="M1260" s="195"/>
      <c r="N1260" s="195"/>
      <c r="O1260" s="199"/>
      <c r="P1260" s="188"/>
      <c r="Q1260" s="174">
        <v>1</v>
      </c>
    </row>
    <row r="1261" spans="1:17" ht="14.25" x14ac:dyDescent="0.2">
      <c r="A1261" s="205">
        <v>181</v>
      </c>
      <c r="B1261" s="254" t="str">
        <f>IF(AND(A1261&lt;&gt;"",ISNUMBER(A1261)),VLOOKUP(A1261,Studies!A:BR,2,FALSE),"")</f>
        <v>Greenblat 1984</v>
      </c>
      <c r="C1261" s="255" t="str">
        <f>IF(AND(A1261&lt;&gt;"",ISNUMBER(A1261)),VLOOKUP(A1261,Studies!A:BR,3,FALSE),"")</f>
        <v>https://www.ncbi.nlm.nih.gov/pubmed/6742481</v>
      </c>
      <c r="D1261" s="255" t="str">
        <f>IF(AND(A1261&lt;&gt;"",ISNUMBER(A1261)),VLOOKUP(A1261,Studies!A:BR,4,FALSE),"")</f>
        <v>iv - f, 61kg, 37y (normal female)</v>
      </c>
      <c r="E1261" s="255" t="str">
        <f>IF(AND(A1261&lt;&gt;"",ISNUMBER(A1261)),VLOOKUP(A1261,Studies!A:BR,5,FALSE),"")</f>
        <v>Midazolam</v>
      </c>
      <c r="F1261" s="256" t="str">
        <f>IF(AND(A1261&lt;&gt;"",ISNUMBER(A1261)),VLOOKUP(A1261,Studies!A:BR,6,FALSE),"")</f>
        <v>Plasma</v>
      </c>
      <c r="G1261" s="194">
        <v>1</v>
      </c>
      <c r="H1261" s="194" t="s">
        <v>60</v>
      </c>
      <c r="I1261" s="187">
        <v>30.337309999999999</v>
      </c>
      <c r="J1261" s="187" t="s">
        <v>941</v>
      </c>
      <c r="K1261" s="187" t="s">
        <v>239</v>
      </c>
      <c r="M1261" s="195"/>
      <c r="N1261" s="195"/>
      <c r="O1261" s="199"/>
      <c r="P1261" s="188"/>
      <c r="Q1261" s="174">
        <v>1</v>
      </c>
    </row>
    <row r="1262" spans="1:17" ht="14.25" x14ac:dyDescent="0.2">
      <c r="A1262" s="205">
        <v>181</v>
      </c>
      <c r="B1262" s="254" t="str">
        <f>IF(AND(A1262&lt;&gt;"",ISNUMBER(A1262)),VLOOKUP(A1262,Studies!A:BR,2,FALSE),"")</f>
        <v>Greenblat 1984</v>
      </c>
      <c r="C1262" s="255" t="str">
        <f>IF(AND(A1262&lt;&gt;"",ISNUMBER(A1262)),VLOOKUP(A1262,Studies!A:BR,3,FALSE),"")</f>
        <v>https://www.ncbi.nlm.nih.gov/pubmed/6742481</v>
      </c>
      <c r="D1262" s="255" t="str">
        <f>IF(AND(A1262&lt;&gt;"",ISNUMBER(A1262)),VLOOKUP(A1262,Studies!A:BR,4,FALSE),"")</f>
        <v>iv - f, 61kg, 37y (normal female)</v>
      </c>
      <c r="E1262" s="255" t="str">
        <f>IF(AND(A1262&lt;&gt;"",ISNUMBER(A1262)),VLOOKUP(A1262,Studies!A:BR,5,FALSE),"")</f>
        <v>Midazolam</v>
      </c>
      <c r="F1262" s="256" t="str">
        <f>IF(AND(A1262&lt;&gt;"",ISNUMBER(A1262)),VLOOKUP(A1262,Studies!A:BR,6,FALSE),"")</f>
        <v>Plasma</v>
      </c>
      <c r="G1262" s="194">
        <v>1.5</v>
      </c>
      <c r="H1262" s="194" t="s">
        <v>60</v>
      </c>
      <c r="I1262" s="187">
        <v>20.659949999999998</v>
      </c>
      <c r="J1262" s="187" t="s">
        <v>941</v>
      </c>
      <c r="K1262" s="187" t="s">
        <v>239</v>
      </c>
      <c r="M1262" s="195"/>
      <c r="N1262" s="195"/>
      <c r="O1262" s="199"/>
      <c r="P1262" s="188"/>
      <c r="Q1262" s="174">
        <v>1</v>
      </c>
    </row>
    <row r="1263" spans="1:17" ht="14.25" x14ac:dyDescent="0.2">
      <c r="A1263" s="205">
        <v>181</v>
      </c>
      <c r="B1263" s="254" t="str">
        <f>IF(AND(A1263&lt;&gt;"",ISNUMBER(A1263)),VLOOKUP(A1263,Studies!A:BR,2,FALSE),"")</f>
        <v>Greenblat 1984</v>
      </c>
      <c r="C1263" s="255" t="str">
        <f>IF(AND(A1263&lt;&gt;"",ISNUMBER(A1263)),VLOOKUP(A1263,Studies!A:BR,3,FALSE),"")</f>
        <v>https://www.ncbi.nlm.nih.gov/pubmed/6742481</v>
      </c>
      <c r="D1263" s="255" t="str">
        <f>IF(AND(A1263&lt;&gt;"",ISNUMBER(A1263)),VLOOKUP(A1263,Studies!A:BR,4,FALSE),"")</f>
        <v>iv - f, 61kg, 37y (normal female)</v>
      </c>
      <c r="E1263" s="255" t="str">
        <f>IF(AND(A1263&lt;&gt;"",ISNUMBER(A1263)),VLOOKUP(A1263,Studies!A:BR,5,FALSE),"")</f>
        <v>Midazolam</v>
      </c>
      <c r="F1263" s="256" t="str">
        <f>IF(AND(A1263&lt;&gt;"",ISNUMBER(A1263)),VLOOKUP(A1263,Studies!A:BR,6,FALSE),"")</f>
        <v>Plasma</v>
      </c>
      <c r="G1263" s="194">
        <v>2</v>
      </c>
      <c r="H1263" s="194" t="s">
        <v>60</v>
      </c>
      <c r="I1263" s="187">
        <v>15.77459</v>
      </c>
      <c r="J1263" s="187" t="s">
        <v>941</v>
      </c>
      <c r="K1263" s="187" t="s">
        <v>239</v>
      </c>
      <c r="M1263" s="195"/>
      <c r="N1263" s="195"/>
      <c r="O1263" s="199"/>
      <c r="P1263" s="188"/>
      <c r="Q1263" s="174">
        <v>1</v>
      </c>
    </row>
    <row r="1264" spans="1:17" ht="14.25" x14ac:dyDescent="0.2">
      <c r="A1264" s="205">
        <v>181</v>
      </c>
      <c r="B1264" s="254" t="str">
        <f>IF(AND(A1264&lt;&gt;"",ISNUMBER(A1264)),VLOOKUP(A1264,Studies!A:BR,2,FALSE),"")</f>
        <v>Greenblat 1984</v>
      </c>
      <c r="C1264" s="255" t="str">
        <f>IF(AND(A1264&lt;&gt;"",ISNUMBER(A1264)),VLOOKUP(A1264,Studies!A:BR,3,FALSE),"")</f>
        <v>https://www.ncbi.nlm.nih.gov/pubmed/6742481</v>
      </c>
      <c r="D1264" s="255" t="str">
        <f>IF(AND(A1264&lt;&gt;"",ISNUMBER(A1264)),VLOOKUP(A1264,Studies!A:BR,4,FALSE),"")</f>
        <v>iv - f, 61kg, 37y (normal female)</v>
      </c>
      <c r="E1264" s="255" t="str">
        <f>IF(AND(A1264&lt;&gt;"",ISNUMBER(A1264)),VLOOKUP(A1264,Studies!A:BR,5,FALSE),"")</f>
        <v>Midazolam</v>
      </c>
      <c r="F1264" s="256" t="str">
        <f>IF(AND(A1264&lt;&gt;"",ISNUMBER(A1264)),VLOOKUP(A1264,Studies!A:BR,6,FALSE),"")</f>
        <v>Plasma</v>
      </c>
      <c r="G1264" s="194">
        <v>2.5</v>
      </c>
      <c r="H1264" s="194" t="s">
        <v>60</v>
      </c>
      <c r="I1264" s="187">
        <v>14.41432</v>
      </c>
      <c r="J1264" s="187" t="s">
        <v>941</v>
      </c>
      <c r="K1264" s="187" t="s">
        <v>239</v>
      </c>
      <c r="M1264" s="195"/>
      <c r="N1264" s="195"/>
      <c r="O1264" s="199"/>
      <c r="P1264" s="188"/>
      <c r="Q1264" s="174">
        <v>1</v>
      </c>
    </row>
    <row r="1265" spans="1:17" ht="14.25" x14ac:dyDescent="0.2">
      <c r="A1265" s="205">
        <v>181</v>
      </c>
      <c r="B1265" s="254" t="str">
        <f>IF(AND(A1265&lt;&gt;"",ISNUMBER(A1265)),VLOOKUP(A1265,Studies!A:BR,2,FALSE),"")</f>
        <v>Greenblat 1984</v>
      </c>
      <c r="C1265" s="255" t="str">
        <f>IF(AND(A1265&lt;&gt;"",ISNUMBER(A1265)),VLOOKUP(A1265,Studies!A:BR,3,FALSE),"")</f>
        <v>https://www.ncbi.nlm.nih.gov/pubmed/6742481</v>
      </c>
      <c r="D1265" s="255" t="str">
        <f>IF(AND(A1265&lt;&gt;"",ISNUMBER(A1265)),VLOOKUP(A1265,Studies!A:BR,4,FALSE),"")</f>
        <v>iv - f, 61kg, 37y (normal female)</v>
      </c>
      <c r="E1265" s="255" t="str">
        <f>IF(AND(A1265&lt;&gt;"",ISNUMBER(A1265)),VLOOKUP(A1265,Studies!A:BR,5,FALSE),"")</f>
        <v>Midazolam</v>
      </c>
      <c r="F1265" s="256" t="str">
        <f>IF(AND(A1265&lt;&gt;"",ISNUMBER(A1265)),VLOOKUP(A1265,Studies!A:BR,6,FALSE),"")</f>
        <v>Plasma</v>
      </c>
      <c r="G1265" s="194">
        <v>3</v>
      </c>
      <c r="H1265" s="194" t="s">
        <v>60</v>
      </c>
      <c r="I1265" s="187">
        <v>10.06091</v>
      </c>
      <c r="J1265" s="187" t="s">
        <v>941</v>
      </c>
      <c r="K1265" s="187" t="s">
        <v>239</v>
      </c>
      <c r="M1265" s="195"/>
      <c r="N1265" s="195"/>
      <c r="O1265" s="199"/>
      <c r="P1265" s="188"/>
      <c r="Q1265" s="174">
        <v>1</v>
      </c>
    </row>
    <row r="1266" spans="1:17" ht="14.25" x14ac:dyDescent="0.2">
      <c r="A1266" s="205">
        <v>181</v>
      </c>
      <c r="B1266" s="254" t="str">
        <f>IF(AND(A1266&lt;&gt;"",ISNUMBER(A1266)),VLOOKUP(A1266,Studies!A:BR,2,FALSE),"")</f>
        <v>Greenblat 1984</v>
      </c>
      <c r="C1266" s="255" t="str">
        <f>IF(AND(A1266&lt;&gt;"",ISNUMBER(A1266)),VLOOKUP(A1266,Studies!A:BR,3,FALSE),"")</f>
        <v>https://www.ncbi.nlm.nih.gov/pubmed/6742481</v>
      </c>
      <c r="D1266" s="255" t="str">
        <f>IF(AND(A1266&lt;&gt;"",ISNUMBER(A1266)),VLOOKUP(A1266,Studies!A:BR,4,FALSE),"")</f>
        <v>iv - f, 61kg, 37y (normal female)</v>
      </c>
      <c r="E1266" s="255" t="str">
        <f>IF(AND(A1266&lt;&gt;"",ISNUMBER(A1266)),VLOOKUP(A1266,Studies!A:BR,5,FALSE),"")</f>
        <v>Midazolam</v>
      </c>
      <c r="F1266" s="256" t="str">
        <f>IF(AND(A1266&lt;&gt;"",ISNUMBER(A1266)),VLOOKUP(A1266,Studies!A:BR,6,FALSE),"")</f>
        <v>Plasma</v>
      </c>
      <c r="G1266" s="194">
        <v>4</v>
      </c>
      <c r="H1266" s="194" t="s">
        <v>60</v>
      </c>
      <c r="I1266" s="187">
        <v>8.9675829999999994</v>
      </c>
      <c r="J1266" s="187" t="s">
        <v>941</v>
      </c>
      <c r="K1266" s="187" t="s">
        <v>239</v>
      </c>
      <c r="M1266" s="195"/>
      <c r="N1266" s="195"/>
      <c r="O1266" s="199"/>
      <c r="P1266" s="188"/>
      <c r="Q1266" s="174">
        <v>1</v>
      </c>
    </row>
    <row r="1267" spans="1:17" ht="14.25" x14ac:dyDescent="0.2">
      <c r="A1267" s="205">
        <v>181</v>
      </c>
      <c r="B1267" s="254" t="str">
        <f>IF(AND(A1267&lt;&gt;"",ISNUMBER(A1267)),VLOOKUP(A1267,Studies!A:BR,2,FALSE),"")</f>
        <v>Greenblat 1984</v>
      </c>
      <c r="C1267" s="255" t="str">
        <f>IF(AND(A1267&lt;&gt;"",ISNUMBER(A1267)),VLOOKUP(A1267,Studies!A:BR,3,FALSE),"")</f>
        <v>https://www.ncbi.nlm.nih.gov/pubmed/6742481</v>
      </c>
      <c r="D1267" s="255" t="str">
        <f>IF(AND(A1267&lt;&gt;"",ISNUMBER(A1267)),VLOOKUP(A1267,Studies!A:BR,4,FALSE),"")</f>
        <v>iv - f, 61kg, 37y (normal female)</v>
      </c>
      <c r="E1267" s="255" t="str">
        <f>IF(AND(A1267&lt;&gt;"",ISNUMBER(A1267)),VLOOKUP(A1267,Studies!A:BR,5,FALSE),"")</f>
        <v>Midazolam</v>
      </c>
      <c r="F1267" s="256" t="str">
        <f>IF(AND(A1267&lt;&gt;"",ISNUMBER(A1267)),VLOOKUP(A1267,Studies!A:BR,6,FALSE),"")</f>
        <v>Plasma</v>
      </c>
      <c r="G1267" s="194">
        <v>6</v>
      </c>
      <c r="H1267" s="194" t="s">
        <v>60</v>
      </c>
      <c r="I1267" s="187">
        <v>4.6223320000000001</v>
      </c>
      <c r="J1267" s="187" t="s">
        <v>941</v>
      </c>
      <c r="K1267" s="187" t="s">
        <v>239</v>
      </c>
      <c r="M1267" s="195"/>
      <c r="N1267" s="195"/>
      <c r="O1267" s="199"/>
      <c r="P1267" s="188"/>
      <c r="Q1267" s="174">
        <v>1</v>
      </c>
    </row>
    <row r="1268" spans="1:17" ht="14.25" x14ac:dyDescent="0.2">
      <c r="A1268" s="205">
        <v>181</v>
      </c>
      <c r="B1268" s="254" t="str">
        <f>IF(AND(A1268&lt;&gt;"",ISNUMBER(A1268)),VLOOKUP(A1268,Studies!A:BR,2,FALSE),"")</f>
        <v>Greenblat 1984</v>
      </c>
      <c r="C1268" s="255" t="str">
        <f>IF(AND(A1268&lt;&gt;"",ISNUMBER(A1268)),VLOOKUP(A1268,Studies!A:BR,3,FALSE),"")</f>
        <v>https://www.ncbi.nlm.nih.gov/pubmed/6742481</v>
      </c>
      <c r="D1268" s="255" t="str">
        <f>IF(AND(A1268&lt;&gt;"",ISNUMBER(A1268)),VLOOKUP(A1268,Studies!A:BR,4,FALSE),"")</f>
        <v>iv - f, 61kg, 37y (normal female)</v>
      </c>
      <c r="E1268" s="255" t="str">
        <f>IF(AND(A1268&lt;&gt;"",ISNUMBER(A1268)),VLOOKUP(A1268,Studies!A:BR,5,FALSE),"")</f>
        <v>Midazolam</v>
      </c>
      <c r="F1268" s="256" t="str">
        <f>IF(AND(A1268&lt;&gt;"",ISNUMBER(A1268)),VLOOKUP(A1268,Studies!A:BR,6,FALSE),"")</f>
        <v>Plasma</v>
      </c>
      <c r="G1268" s="194">
        <v>8</v>
      </c>
      <c r="H1268" s="194" t="s">
        <v>60</v>
      </c>
      <c r="I1268" s="187">
        <v>3.5835889999999999</v>
      </c>
      <c r="J1268" s="187" t="s">
        <v>941</v>
      </c>
      <c r="K1268" s="187" t="s">
        <v>239</v>
      </c>
      <c r="M1268" s="195"/>
      <c r="N1268" s="195"/>
      <c r="O1268" s="199"/>
      <c r="P1268" s="188"/>
      <c r="Q1268" s="174">
        <v>1</v>
      </c>
    </row>
    <row r="1269" spans="1:17" ht="14.25" x14ac:dyDescent="0.2">
      <c r="A1269" s="205">
        <v>181</v>
      </c>
      <c r="B1269" s="254" t="str">
        <f>IF(AND(A1269&lt;&gt;"",ISNUMBER(A1269)),VLOOKUP(A1269,Studies!A:BR,2,FALSE),"")</f>
        <v>Greenblat 1984</v>
      </c>
      <c r="C1269" s="255" t="str">
        <f>IF(AND(A1269&lt;&gt;"",ISNUMBER(A1269)),VLOOKUP(A1269,Studies!A:BR,3,FALSE),"")</f>
        <v>https://www.ncbi.nlm.nih.gov/pubmed/6742481</v>
      </c>
      <c r="D1269" s="255" t="str">
        <f>IF(AND(A1269&lt;&gt;"",ISNUMBER(A1269)),VLOOKUP(A1269,Studies!A:BR,4,FALSE),"")</f>
        <v>iv - f, 61kg, 37y (normal female)</v>
      </c>
      <c r="E1269" s="255" t="str">
        <f>IF(AND(A1269&lt;&gt;"",ISNUMBER(A1269)),VLOOKUP(A1269,Studies!A:BR,5,FALSE),"")</f>
        <v>Midazolam</v>
      </c>
      <c r="F1269" s="256" t="str">
        <f>IF(AND(A1269&lt;&gt;"",ISNUMBER(A1269)),VLOOKUP(A1269,Studies!A:BR,6,FALSE),"")</f>
        <v>Plasma</v>
      </c>
      <c r="G1269" s="194">
        <v>12</v>
      </c>
      <c r="H1269" s="194" t="s">
        <v>60</v>
      </c>
      <c r="I1269" s="187">
        <v>1.6863509999999999</v>
      </c>
      <c r="J1269" s="187" t="s">
        <v>941</v>
      </c>
      <c r="K1269" s="187" t="s">
        <v>239</v>
      </c>
      <c r="M1269" s="195"/>
      <c r="N1269" s="195"/>
      <c r="O1269" s="199"/>
      <c r="P1269" s="189" t="s">
        <v>1065</v>
      </c>
      <c r="Q1269" s="174">
        <v>1</v>
      </c>
    </row>
    <row r="1270" spans="1:17" ht="14.25" x14ac:dyDescent="0.2">
      <c r="A1270" s="205">
        <v>182</v>
      </c>
      <c r="B1270" s="254" t="str">
        <f>IF(AND(A1270&lt;&gt;"",ISNUMBER(A1270)),VLOOKUP(A1270,Studies!A:BR,2,FALSE),"")</f>
        <v>Greenblat 1984</v>
      </c>
      <c r="C1270" s="255" t="str">
        <f>IF(AND(A1270&lt;&gt;"",ISNUMBER(A1270)),VLOOKUP(A1270,Studies!A:BR,3,FALSE),"")</f>
        <v>https://www.ncbi.nlm.nih.gov/pubmed/6742481</v>
      </c>
      <c r="D1270" s="255" t="str">
        <f>IF(AND(A1270&lt;&gt;"",ISNUMBER(A1270)),VLOOKUP(A1270,Studies!A:BR,4,FALSE),"")</f>
        <v>iv - m, 70kg, 32y (young male)</v>
      </c>
      <c r="E1270" s="255" t="str">
        <f>IF(AND(A1270&lt;&gt;"",ISNUMBER(A1270)),VLOOKUP(A1270,Studies!A:BR,5,FALSE),"")</f>
        <v>Midazolam</v>
      </c>
      <c r="F1270" s="256" t="str">
        <f>IF(AND(A1270&lt;&gt;"",ISNUMBER(A1270)),VLOOKUP(A1270,Studies!A:BR,6,FALSE),"")</f>
        <v>Plasma</v>
      </c>
      <c r="G1270" s="194">
        <v>0.08</v>
      </c>
      <c r="H1270" s="194" t="s">
        <v>60</v>
      </c>
      <c r="I1270" s="187">
        <v>97.580669999999998</v>
      </c>
      <c r="J1270" s="187" t="s">
        <v>941</v>
      </c>
      <c r="K1270" s="187" t="s">
        <v>239</v>
      </c>
      <c r="M1270" s="195"/>
      <c r="N1270" s="195"/>
      <c r="O1270" s="199"/>
      <c r="P1270" s="188"/>
      <c r="Q1270" s="174">
        <v>1</v>
      </c>
    </row>
    <row r="1271" spans="1:17" ht="14.25" x14ac:dyDescent="0.2">
      <c r="A1271" s="205">
        <v>182</v>
      </c>
      <c r="B1271" s="254" t="str">
        <f>IF(AND(A1271&lt;&gt;"",ISNUMBER(A1271)),VLOOKUP(A1271,Studies!A:BR,2,FALSE),"")</f>
        <v>Greenblat 1984</v>
      </c>
      <c r="C1271" s="255" t="str">
        <f>IF(AND(A1271&lt;&gt;"",ISNUMBER(A1271)),VLOOKUP(A1271,Studies!A:BR,3,FALSE),"")</f>
        <v>https://www.ncbi.nlm.nih.gov/pubmed/6742481</v>
      </c>
      <c r="D1271" s="255" t="str">
        <f>IF(AND(A1271&lt;&gt;"",ISNUMBER(A1271)),VLOOKUP(A1271,Studies!A:BR,4,FALSE),"")</f>
        <v>iv - m, 70kg, 32y (young male)</v>
      </c>
      <c r="E1271" s="255" t="str">
        <f>IF(AND(A1271&lt;&gt;"",ISNUMBER(A1271)),VLOOKUP(A1271,Studies!A:BR,5,FALSE),"")</f>
        <v>Midazolam</v>
      </c>
      <c r="F1271" s="256" t="str">
        <f>IF(AND(A1271&lt;&gt;"",ISNUMBER(A1271)),VLOOKUP(A1271,Studies!A:BR,6,FALSE),"")</f>
        <v>Plasma</v>
      </c>
      <c r="G1271" s="194">
        <v>0.25</v>
      </c>
      <c r="H1271" s="194" t="s">
        <v>60</v>
      </c>
      <c r="I1271" s="187">
        <v>39.07629</v>
      </c>
      <c r="J1271" s="187" t="s">
        <v>941</v>
      </c>
      <c r="K1271" s="187" t="s">
        <v>239</v>
      </c>
      <c r="M1271" s="195"/>
      <c r="N1271" s="195"/>
      <c r="O1271" s="199"/>
      <c r="P1271" s="188"/>
      <c r="Q1271" s="174">
        <v>1</v>
      </c>
    </row>
    <row r="1272" spans="1:17" ht="14.25" x14ac:dyDescent="0.2">
      <c r="A1272" s="205">
        <v>182</v>
      </c>
      <c r="B1272" s="254" t="str">
        <f>IF(AND(A1272&lt;&gt;"",ISNUMBER(A1272)),VLOOKUP(A1272,Studies!A:BR,2,FALSE),"")</f>
        <v>Greenblat 1984</v>
      </c>
      <c r="C1272" s="255" t="str">
        <f>IF(AND(A1272&lt;&gt;"",ISNUMBER(A1272)),VLOOKUP(A1272,Studies!A:BR,3,FALSE),"")</f>
        <v>https://www.ncbi.nlm.nih.gov/pubmed/6742481</v>
      </c>
      <c r="D1272" s="255" t="str">
        <f>IF(AND(A1272&lt;&gt;"",ISNUMBER(A1272)),VLOOKUP(A1272,Studies!A:BR,4,FALSE),"")</f>
        <v>iv - m, 70kg, 32y (young male)</v>
      </c>
      <c r="E1272" s="255" t="str">
        <f>IF(AND(A1272&lt;&gt;"",ISNUMBER(A1272)),VLOOKUP(A1272,Studies!A:BR,5,FALSE),"")</f>
        <v>Midazolam</v>
      </c>
      <c r="F1272" s="256" t="str">
        <f>IF(AND(A1272&lt;&gt;"",ISNUMBER(A1272)),VLOOKUP(A1272,Studies!A:BR,6,FALSE),"")</f>
        <v>Plasma</v>
      </c>
      <c r="G1272" s="194">
        <v>0.5</v>
      </c>
      <c r="H1272" s="194" t="s">
        <v>60</v>
      </c>
      <c r="I1272" s="187">
        <v>50.680970000000002</v>
      </c>
      <c r="J1272" s="187" t="s">
        <v>941</v>
      </c>
      <c r="K1272" s="187" t="s">
        <v>239</v>
      </c>
      <c r="M1272" s="195"/>
      <c r="N1272" s="195"/>
      <c r="O1272" s="199"/>
      <c r="P1272" s="188"/>
      <c r="Q1272" s="174">
        <v>1</v>
      </c>
    </row>
    <row r="1273" spans="1:17" ht="14.25" x14ac:dyDescent="0.2">
      <c r="A1273" s="205">
        <v>182</v>
      </c>
      <c r="B1273" s="254" t="str">
        <f>IF(AND(A1273&lt;&gt;"",ISNUMBER(A1273)),VLOOKUP(A1273,Studies!A:BR,2,FALSE),"")</f>
        <v>Greenblat 1984</v>
      </c>
      <c r="C1273" s="255" t="str">
        <f>IF(AND(A1273&lt;&gt;"",ISNUMBER(A1273)),VLOOKUP(A1273,Studies!A:BR,3,FALSE),"")</f>
        <v>https://www.ncbi.nlm.nih.gov/pubmed/6742481</v>
      </c>
      <c r="D1273" s="255" t="str">
        <f>IF(AND(A1273&lt;&gt;"",ISNUMBER(A1273)),VLOOKUP(A1273,Studies!A:BR,4,FALSE),"")</f>
        <v>iv - m, 70kg, 32y (young male)</v>
      </c>
      <c r="E1273" s="255" t="str">
        <f>IF(AND(A1273&lt;&gt;"",ISNUMBER(A1273)),VLOOKUP(A1273,Studies!A:BR,5,FALSE),"")</f>
        <v>Midazolam</v>
      </c>
      <c r="F1273" s="256" t="str">
        <f>IF(AND(A1273&lt;&gt;"",ISNUMBER(A1273)),VLOOKUP(A1273,Studies!A:BR,6,FALSE),"")</f>
        <v>Plasma</v>
      </c>
      <c r="G1273" s="194">
        <v>0.75</v>
      </c>
      <c r="H1273" s="194" t="s">
        <v>60</v>
      </c>
      <c r="I1273" s="187">
        <v>36.36054</v>
      </c>
      <c r="J1273" s="187" t="s">
        <v>941</v>
      </c>
      <c r="K1273" s="187" t="s">
        <v>239</v>
      </c>
      <c r="M1273" s="195"/>
      <c r="N1273" s="195"/>
      <c r="O1273" s="199"/>
      <c r="P1273" s="188"/>
      <c r="Q1273" s="174">
        <v>1</v>
      </c>
    </row>
    <row r="1274" spans="1:17" ht="14.25" x14ac:dyDescent="0.2">
      <c r="A1274" s="205">
        <v>182</v>
      </c>
      <c r="B1274" s="254" t="str">
        <f>IF(AND(A1274&lt;&gt;"",ISNUMBER(A1274)),VLOOKUP(A1274,Studies!A:BR,2,FALSE),"")</f>
        <v>Greenblat 1984</v>
      </c>
      <c r="C1274" s="255" t="str">
        <f>IF(AND(A1274&lt;&gt;"",ISNUMBER(A1274)),VLOOKUP(A1274,Studies!A:BR,3,FALSE),"")</f>
        <v>https://www.ncbi.nlm.nih.gov/pubmed/6742481</v>
      </c>
      <c r="D1274" s="255" t="str">
        <f>IF(AND(A1274&lt;&gt;"",ISNUMBER(A1274)),VLOOKUP(A1274,Studies!A:BR,4,FALSE),"")</f>
        <v>iv - m, 70kg, 32y (young male)</v>
      </c>
      <c r="E1274" s="255" t="str">
        <f>IF(AND(A1274&lt;&gt;"",ISNUMBER(A1274)),VLOOKUP(A1274,Studies!A:BR,5,FALSE),"")</f>
        <v>Midazolam</v>
      </c>
      <c r="F1274" s="256" t="str">
        <f>IF(AND(A1274&lt;&gt;"",ISNUMBER(A1274)),VLOOKUP(A1274,Studies!A:BR,6,FALSE),"")</f>
        <v>Plasma</v>
      </c>
      <c r="G1274" s="194">
        <v>1</v>
      </c>
      <c r="H1274" s="194" t="s">
        <v>60</v>
      </c>
      <c r="I1274" s="187">
        <v>35.52561</v>
      </c>
      <c r="J1274" s="187" t="s">
        <v>941</v>
      </c>
      <c r="K1274" s="187" t="s">
        <v>239</v>
      </c>
      <c r="M1274" s="195"/>
      <c r="N1274" s="195"/>
      <c r="O1274" s="199"/>
      <c r="P1274" s="189" t="s">
        <v>1066</v>
      </c>
      <c r="Q1274" s="174">
        <v>1</v>
      </c>
    </row>
    <row r="1275" spans="1:17" ht="14.25" x14ac:dyDescent="0.2">
      <c r="A1275" s="205">
        <v>182</v>
      </c>
      <c r="B1275" s="254" t="str">
        <f>IF(AND(A1275&lt;&gt;"",ISNUMBER(A1275)),VLOOKUP(A1275,Studies!A:BR,2,FALSE),"")</f>
        <v>Greenblat 1984</v>
      </c>
      <c r="C1275" s="255" t="str">
        <f>IF(AND(A1275&lt;&gt;"",ISNUMBER(A1275)),VLOOKUP(A1275,Studies!A:BR,3,FALSE),"")</f>
        <v>https://www.ncbi.nlm.nih.gov/pubmed/6742481</v>
      </c>
      <c r="D1275" s="255" t="str">
        <f>IF(AND(A1275&lt;&gt;"",ISNUMBER(A1275)),VLOOKUP(A1275,Studies!A:BR,4,FALSE),"")</f>
        <v>iv - m, 70kg, 32y (young male)</v>
      </c>
      <c r="E1275" s="255" t="str">
        <f>IF(AND(A1275&lt;&gt;"",ISNUMBER(A1275)),VLOOKUP(A1275,Studies!A:BR,5,FALSE),"")</f>
        <v>Midazolam</v>
      </c>
      <c r="F1275" s="256" t="str">
        <f>IF(AND(A1275&lt;&gt;"",ISNUMBER(A1275)),VLOOKUP(A1275,Studies!A:BR,6,FALSE),"")</f>
        <v>Plasma</v>
      </c>
      <c r="G1275" s="194">
        <v>2</v>
      </c>
      <c r="H1275" s="194" t="s">
        <v>60</v>
      </c>
      <c r="I1275" s="187">
        <v>21.909510000000001</v>
      </c>
      <c r="J1275" s="187" t="s">
        <v>941</v>
      </c>
      <c r="K1275" s="187" t="s">
        <v>239</v>
      </c>
      <c r="M1275" s="195"/>
      <c r="N1275" s="195"/>
      <c r="O1275" s="199"/>
      <c r="P1275" s="188"/>
      <c r="Q1275" s="174">
        <v>1</v>
      </c>
    </row>
    <row r="1276" spans="1:17" ht="14.25" x14ac:dyDescent="0.2">
      <c r="A1276" s="205">
        <v>182</v>
      </c>
      <c r="B1276" s="254" t="str">
        <f>IF(AND(A1276&lt;&gt;"",ISNUMBER(A1276)),VLOOKUP(A1276,Studies!A:BR,2,FALSE),"")</f>
        <v>Greenblat 1984</v>
      </c>
      <c r="C1276" s="255" t="str">
        <f>IF(AND(A1276&lt;&gt;"",ISNUMBER(A1276)),VLOOKUP(A1276,Studies!A:BR,3,FALSE),"")</f>
        <v>https://www.ncbi.nlm.nih.gov/pubmed/6742481</v>
      </c>
      <c r="D1276" s="255" t="str">
        <f>IF(AND(A1276&lt;&gt;"",ISNUMBER(A1276)),VLOOKUP(A1276,Studies!A:BR,4,FALSE),"")</f>
        <v>iv - m, 70kg, 32y (young male)</v>
      </c>
      <c r="E1276" s="255" t="str">
        <f>IF(AND(A1276&lt;&gt;"",ISNUMBER(A1276)),VLOOKUP(A1276,Studies!A:BR,5,FALSE),"")</f>
        <v>Midazolam</v>
      </c>
      <c r="F1276" s="256" t="str">
        <f>IF(AND(A1276&lt;&gt;"",ISNUMBER(A1276)),VLOOKUP(A1276,Studies!A:BR,6,FALSE),"")</f>
        <v>Plasma</v>
      </c>
      <c r="G1276" s="194">
        <v>2.5</v>
      </c>
      <c r="H1276" s="194" t="s">
        <v>60</v>
      </c>
      <c r="I1276" s="187">
        <v>15.60594</v>
      </c>
      <c r="J1276" s="187" t="s">
        <v>941</v>
      </c>
      <c r="K1276" s="187" t="s">
        <v>239</v>
      </c>
      <c r="M1276" s="195"/>
      <c r="N1276" s="195"/>
      <c r="O1276" s="199"/>
      <c r="P1276" s="188"/>
      <c r="Q1276" s="174">
        <v>1</v>
      </c>
    </row>
    <row r="1277" spans="1:17" ht="14.25" x14ac:dyDescent="0.2">
      <c r="A1277" s="205">
        <v>182</v>
      </c>
      <c r="B1277" s="254" t="str">
        <f>IF(AND(A1277&lt;&gt;"",ISNUMBER(A1277)),VLOOKUP(A1277,Studies!A:BR,2,FALSE),"")</f>
        <v>Greenblat 1984</v>
      </c>
      <c r="C1277" s="255" t="str">
        <f>IF(AND(A1277&lt;&gt;"",ISNUMBER(A1277)),VLOOKUP(A1277,Studies!A:BR,3,FALSE),"")</f>
        <v>https://www.ncbi.nlm.nih.gov/pubmed/6742481</v>
      </c>
      <c r="D1277" s="255" t="str">
        <f>IF(AND(A1277&lt;&gt;"",ISNUMBER(A1277)),VLOOKUP(A1277,Studies!A:BR,4,FALSE),"")</f>
        <v>iv - m, 70kg, 32y (young male)</v>
      </c>
      <c r="E1277" s="255" t="str">
        <f>IF(AND(A1277&lt;&gt;"",ISNUMBER(A1277)),VLOOKUP(A1277,Studies!A:BR,5,FALSE),"")</f>
        <v>Midazolam</v>
      </c>
      <c r="F1277" s="256" t="str">
        <f>IF(AND(A1277&lt;&gt;"",ISNUMBER(A1277)),VLOOKUP(A1277,Studies!A:BR,6,FALSE),"")</f>
        <v>Plasma</v>
      </c>
      <c r="G1277" s="194">
        <v>3</v>
      </c>
      <c r="H1277" s="194" t="s">
        <v>60</v>
      </c>
      <c r="I1277" s="187">
        <v>12.97092</v>
      </c>
      <c r="J1277" s="187" t="s">
        <v>941</v>
      </c>
      <c r="K1277" s="187" t="s">
        <v>239</v>
      </c>
      <c r="M1277" s="195"/>
      <c r="N1277" s="195"/>
      <c r="O1277" s="199"/>
      <c r="P1277" s="188"/>
      <c r="Q1277" s="174">
        <v>1</v>
      </c>
    </row>
    <row r="1278" spans="1:17" ht="14.25" x14ac:dyDescent="0.2">
      <c r="A1278" s="205">
        <v>182</v>
      </c>
      <c r="B1278" s="254" t="str">
        <f>IF(AND(A1278&lt;&gt;"",ISNUMBER(A1278)),VLOOKUP(A1278,Studies!A:BR,2,FALSE),"")</f>
        <v>Greenblat 1984</v>
      </c>
      <c r="C1278" s="255" t="str">
        <f>IF(AND(A1278&lt;&gt;"",ISNUMBER(A1278)),VLOOKUP(A1278,Studies!A:BR,3,FALSE),"")</f>
        <v>https://www.ncbi.nlm.nih.gov/pubmed/6742481</v>
      </c>
      <c r="D1278" s="255" t="str">
        <f>IF(AND(A1278&lt;&gt;"",ISNUMBER(A1278)),VLOOKUP(A1278,Studies!A:BR,4,FALSE),"")</f>
        <v>iv - m, 70kg, 32y (young male)</v>
      </c>
      <c r="E1278" s="255" t="str">
        <f>IF(AND(A1278&lt;&gt;"",ISNUMBER(A1278)),VLOOKUP(A1278,Studies!A:BR,5,FALSE),"")</f>
        <v>Midazolam</v>
      </c>
      <c r="F1278" s="256" t="str">
        <f>IF(AND(A1278&lt;&gt;"",ISNUMBER(A1278)),VLOOKUP(A1278,Studies!A:BR,6,FALSE),"")</f>
        <v>Plasma</v>
      </c>
      <c r="G1278" s="194">
        <v>4</v>
      </c>
      <c r="H1278" s="194" t="s">
        <v>60</v>
      </c>
      <c r="I1278" s="187">
        <v>7.3185880000000001</v>
      </c>
      <c r="J1278" s="187" t="s">
        <v>941</v>
      </c>
      <c r="K1278" s="187" t="s">
        <v>239</v>
      </c>
      <c r="M1278" s="195"/>
      <c r="N1278" s="195"/>
      <c r="O1278" s="199"/>
      <c r="P1278" s="188"/>
      <c r="Q1278" s="174">
        <v>1</v>
      </c>
    </row>
    <row r="1279" spans="1:17" ht="14.25" x14ac:dyDescent="0.2">
      <c r="A1279" s="205">
        <v>182</v>
      </c>
      <c r="B1279" s="254" t="str">
        <f>IF(AND(A1279&lt;&gt;"",ISNUMBER(A1279)),VLOOKUP(A1279,Studies!A:BR,2,FALSE),"")</f>
        <v>Greenblat 1984</v>
      </c>
      <c r="C1279" s="255" t="str">
        <f>IF(AND(A1279&lt;&gt;"",ISNUMBER(A1279)),VLOOKUP(A1279,Studies!A:BR,3,FALSE),"")</f>
        <v>https://www.ncbi.nlm.nih.gov/pubmed/6742481</v>
      </c>
      <c r="D1279" s="255" t="str">
        <f>IF(AND(A1279&lt;&gt;"",ISNUMBER(A1279)),VLOOKUP(A1279,Studies!A:BR,4,FALSE),"")</f>
        <v>iv - m, 70kg, 32y (young male)</v>
      </c>
      <c r="E1279" s="255" t="str">
        <f>IF(AND(A1279&lt;&gt;"",ISNUMBER(A1279)),VLOOKUP(A1279,Studies!A:BR,5,FALSE),"")</f>
        <v>Midazolam</v>
      </c>
      <c r="F1279" s="256" t="str">
        <f>IF(AND(A1279&lt;&gt;"",ISNUMBER(A1279)),VLOOKUP(A1279,Studies!A:BR,6,FALSE),"")</f>
        <v>Plasma</v>
      </c>
      <c r="G1279" s="194">
        <v>6</v>
      </c>
      <c r="H1279" s="194" t="s">
        <v>60</v>
      </c>
      <c r="I1279" s="187">
        <v>2.545309</v>
      </c>
      <c r="J1279" s="187" t="s">
        <v>941</v>
      </c>
      <c r="K1279" s="187" t="s">
        <v>239</v>
      </c>
      <c r="M1279" s="195"/>
      <c r="N1279" s="195"/>
      <c r="O1279" s="199"/>
      <c r="P1279" s="188"/>
      <c r="Q1279" s="174">
        <v>1</v>
      </c>
    </row>
    <row r="1280" spans="1:17" ht="14.25" x14ac:dyDescent="0.2">
      <c r="A1280" s="205">
        <v>182</v>
      </c>
      <c r="B1280" s="254" t="str">
        <f>IF(AND(A1280&lt;&gt;"",ISNUMBER(A1280)),VLOOKUP(A1280,Studies!A:BR,2,FALSE),"")</f>
        <v>Greenblat 1984</v>
      </c>
      <c r="C1280" s="255" t="str">
        <f>IF(AND(A1280&lt;&gt;"",ISNUMBER(A1280)),VLOOKUP(A1280,Studies!A:BR,3,FALSE),"")</f>
        <v>https://www.ncbi.nlm.nih.gov/pubmed/6742481</v>
      </c>
      <c r="D1280" s="255" t="str">
        <f>IF(AND(A1280&lt;&gt;"",ISNUMBER(A1280)),VLOOKUP(A1280,Studies!A:BR,4,FALSE),"")</f>
        <v>iv - m, 70kg, 32y (young male)</v>
      </c>
      <c r="E1280" s="255" t="str">
        <f>IF(AND(A1280&lt;&gt;"",ISNUMBER(A1280)),VLOOKUP(A1280,Studies!A:BR,5,FALSE),"")</f>
        <v>Midazolam</v>
      </c>
      <c r="F1280" s="256" t="str">
        <f>IF(AND(A1280&lt;&gt;"",ISNUMBER(A1280)),VLOOKUP(A1280,Studies!A:BR,6,FALSE),"")</f>
        <v>Plasma</v>
      </c>
      <c r="G1280" s="194">
        <v>8</v>
      </c>
      <c r="H1280" s="194" t="s">
        <v>60</v>
      </c>
      <c r="I1280" s="187">
        <v>1.205317</v>
      </c>
      <c r="J1280" s="187" t="s">
        <v>941</v>
      </c>
      <c r="K1280" s="187" t="s">
        <v>239</v>
      </c>
      <c r="M1280" s="195"/>
      <c r="N1280" s="195"/>
      <c r="O1280" s="199"/>
      <c r="P1280" s="188"/>
      <c r="Q1280" s="174">
        <v>1</v>
      </c>
    </row>
    <row r="1281" spans="1:17" ht="14.25" x14ac:dyDescent="0.2">
      <c r="A1281" s="205">
        <v>183</v>
      </c>
      <c r="B1281" s="254" t="str">
        <f>IF(AND(A1281&lt;&gt;"",ISNUMBER(A1281)),VLOOKUP(A1281,Studies!A:BR,2,FALSE),"")</f>
        <v>Greenblat 1984</v>
      </c>
      <c r="C1281" s="255" t="str">
        <f>IF(AND(A1281&lt;&gt;"",ISNUMBER(A1281)),VLOOKUP(A1281,Studies!A:BR,3,FALSE),"")</f>
        <v>https://www.ncbi.nlm.nih.gov/pubmed/6742481</v>
      </c>
      <c r="D1281" s="255" t="str">
        <f>IF(AND(A1281&lt;&gt;"",ISNUMBER(A1281)),VLOOKUP(A1281,Studies!A:BR,4,FALSE),"")</f>
        <v>iv - m, 80kg, 70y (elderly male)</v>
      </c>
      <c r="E1281" s="255" t="str">
        <f>IF(AND(A1281&lt;&gt;"",ISNUMBER(A1281)),VLOOKUP(A1281,Studies!A:BR,5,FALSE),"")</f>
        <v>Midazolam</v>
      </c>
      <c r="F1281" s="256" t="str">
        <f>IF(AND(A1281&lt;&gt;"",ISNUMBER(A1281)),VLOOKUP(A1281,Studies!A:BR,6,FALSE),"")</f>
        <v>Plasma</v>
      </c>
      <c r="G1281" s="194">
        <v>0.08</v>
      </c>
      <c r="H1281" s="194" t="s">
        <v>60</v>
      </c>
      <c r="I1281" s="187">
        <v>102.46120000000001</v>
      </c>
      <c r="J1281" s="187" t="s">
        <v>941</v>
      </c>
      <c r="K1281" s="187" t="s">
        <v>239</v>
      </c>
      <c r="M1281" s="195"/>
      <c r="N1281" s="195"/>
      <c r="O1281" s="199"/>
      <c r="P1281" s="188"/>
      <c r="Q1281" s="174">
        <v>1</v>
      </c>
    </row>
    <row r="1282" spans="1:17" ht="14.25" x14ac:dyDescent="0.2">
      <c r="A1282" s="205">
        <v>183</v>
      </c>
      <c r="B1282" s="254" t="str">
        <f>IF(AND(A1282&lt;&gt;"",ISNUMBER(A1282)),VLOOKUP(A1282,Studies!A:BR,2,FALSE),"")</f>
        <v>Greenblat 1984</v>
      </c>
      <c r="C1282" s="255" t="str">
        <f>IF(AND(A1282&lt;&gt;"",ISNUMBER(A1282)),VLOOKUP(A1282,Studies!A:BR,3,FALSE),"")</f>
        <v>https://www.ncbi.nlm.nih.gov/pubmed/6742481</v>
      </c>
      <c r="D1282" s="255" t="str">
        <f>IF(AND(A1282&lt;&gt;"",ISNUMBER(A1282)),VLOOKUP(A1282,Studies!A:BR,4,FALSE),"")</f>
        <v>iv - m, 80kg, 70y (elderly male)</v>
      </c>
      <c r="E1282" s="255" t="str">
        <f>IF(AND(A1282&lt;&gt;"",ISNUMBER(A1282)),VLOOKUP(A1282,Studies!A:BR,5,FALSE),"")</f>
        <v>Midazolam</v>
      </c>
      <c r="F1282" s="256" t="str">
        <f>IF(AND(A1282&lt;&gt;"",ISNUMBER(A1282)),VLOOKUP(A1282,Studies!A:BR,6,FALSE),"")</f>
        <v>Plasma</v>
      </c>
      <c r="G1282" s="194">
        <v>0.25</v>
      </c>
      <c r="H1282" s="194" t="s">
        <v>60</v>
      </c>
      <c r="I1282" s="187">
        <v>71.174289999999999</v>
      </c>
      <c r="J1282" s="187" t="s">
        <v>941</v>
      </c>
      <c r="K1282" s="187" t="s">
        <v>239</v>
      </c>
      <c r="M1282" s="195"/>
      <c r="N1282" s="195"/>
      <c r="O1282" s="199"/>
      <c r="P1282" s="188"/>
      <c r="Q1282" s="174">
        <v>1</v>
      </c>
    </row>
    <row r="1283" spans="1:17" ht="14.25" x14ac:dyDescent="0.2">
      <c r="A1283" s="205">
        <v>183</v>
      </c>
      <c r="B1283" s="254" t="str">
        <f>IF(AND(A1283&lt;&gt;"",ISNUMBER(A1283)),VLOOKUP(A1283,Studies!A:BR,2,FALSE),"")</f>
        <v>Greenblat 1984</v>
      </c>
      <c r="C1283" s="255" t="str">
        <f>IF(AND(A1283&lt;&gt;"",ISNUMBER(A1283)),VLOOKUP(A1283,Studies!A:BR,3,FALSE),"")</f>
        <v>https://www.ncbi.nlm.nih.gov/pubmed/6742481</v>
      </c>
      <c r="D1283" s="255" t="str">
        <f>IF(AND(A1283&lt;&gt;"",ISNUMBER(A1283)),VLOOKUP(A1283,Studies!A:BR,4,FALSE),"")</f>
        <v>iv - m, 80kg, 70y (elderly male)</v>
      </c>
      <c r="E1283" s="255" t="str">
        <f>IF(AND(A1283&lt;&gt;"",ISNUMBER(A1283)),VLOOKUP(A1283,Studies!A:BR,5,FALSE),"")</f>
        <v>Midazolam</v>
      </c>
      <c r="F1283" s="256" t="str">
        <f>IF(AND(A1283&lt;&gt;"",ISNUMBER(A1283)),VLOOKUP(A1283,Studies!A:BR,6,FALSE),"")</f>
        <v>Plasma</v>
      </c>
      <c r="G1283" s="194">
        <v>0.5</v>
      </c>
      <c r="H1283" s="194" t="s">
        <v>60</v>
      </c>
      <c r="I1283" s="187">
        <v>59.084159999999997</v>
      </c>
      <c r="J1283" s="187" t="s">
        <v>941</v>
      </c>
      <c r="K1283" s="187" t="s">
        <v>239</v>
      </c>
      <c r="M1283" s="195"/>
      <c r="N1283" s="195"/>
      <c r="O1283" s="199"/>
      <c r="P1283" s="188"/>
      <c r="Q1283" s="174">
        <v>1</v>
      </c>
    </row>
    <row r="1284" spans="1:17" ht="14.25" x14ac:dyDescent="0.2">
      <c r="A1284" s="205">
        <v>183</v>
      </c>
      <c r="B1284" s="254" t="str">
        <f>IF(AND(A1284&lt;&gt;"",ISNUMBER(A1284)),VLOOKUP(A1284,Studies!A:BR,2,FALSE),"")</f>
        <v>Greenblat 1984</v>
      </c>
      <c r="C1284" s="255" t="str">
        <f>IF(AND(A1284&lt;&gt;"",ISNUMBER(A1284)),VLOOKUP(A1284,Studies!A:BR,3,FALSE),"")</f>
        <v>https://www.ncbi.nlm.nih.gov/pubmed/6742481</v>
      </c>
      <c r="D1284" s="255" t="str">
        <f>IF(AND(A1284&lt;&gt;"",ISNUMBER(A1284)),VLOOKUP(A1284,Studies!A:BR,4,FALSE),"")</f>
        <v>iv - m, 80kg, 70y (elderly male)</v>
      </c>
      <c r="E1284" s="255" t="str">
        <f>IF(AND(A1284&lt;&gt;"",ISNUMBER(A1284)),VLOOKUP(A1284,Studies!A:BR,5,FALSE),"")</f>
        <v>Midazolam</v>
      </c>
      <c r="F1284" s="256" t="str">
        <f>IF(AND(A1284&lt;&gt;"",ISNUMBER(A1284)),VLOOKUP(A1284,Studies!A:BR,6,FALSE),"")</f>
        <v>Plasma</v>
      </c>
      <c r="G1284" s="194">
        <v>0.75</v>
      </c>
      <c r="H1284" s="194" t="s">
        <v>60</v>
      </c>
      <c r="I1284" s="187">
        <v>44.523519999999998</v>
      </c>
      <c r="J1284" s="187" t="s">
        <v>941</v>
      </c>
      <c r="K1284" s="187" t="s">
        <v>239</v>
      </c>
      <c r="M1284" s="195"/>
      <c r="N1284" s="195"/>
      <c r="O1284" s="199"/>
      <c r="P1284" s="188"/>
      <c r="Q1284" s="174">
        <v>1</v>
      </c>
    </row>
    <row r="1285" spans="1:17" ht="14.25" x14ac:dyDescent="0.2">
      <c r="A1285" s="205">
        <v>183</v>
      </c>
      <c r="B1285" s="254" t="str">
        <f>IF(AND(A1285&lt;&gt;"",ISNUMBER(A1285)),VLOOKUP(A1285,Studies!A:BR,2,FALSE),"")</f>
        <v>Greenblat 1984</v>
      </c>
      <c r="C1285" s="255" t="str">
        <f>IF(AND(A1285&lt;&gt;"",ISNUMBER(A1285)),VLOOKUP(A1285,Studies!A:BR,3,FALSE),"")</f>
        <v>https://www.ncbi.nlm.nih.gov/pubmed/6742481</v>
      </c>
      <c r="D1285" s="255" t="str">
        <f>IF(AND(A1285&lt;&gt;"",ISNUMBER(A1285)),VLOOKUP(A1285,Studies!A:BR,4,FALSE),"")</f>
        <v>iv - m, 80kg, 70y (elderly male)</v>
      </c>
      <c r="E1285" s="255" t="str">
        <f>IF(AND(A1285&lt;&gt;"",ISNUMBER(A1285)),VLOOKUP(A1285,Studies!A:BR,5,FALSE),"")</f>
        <v>Midazolam</v>
      </c>
      <c r="F1285" s="256" t="str">
        <f>IF(AND(A1285&lt;&gt;"",ISNUMBER(A1285)),VLOOKUP(A1285,Studies!A:BR,6,FALSE),"")</f>
        <v>Plasma</v>
      </c>
      <c r="G1285" s="194">
        <v>1</v>
      </c>
      <c r="H1285" s="194" t="s">
        <v>60</v>
      </c>
      <c r="I1285" s="187">
        <v>38.182899999999997</v>
      </c>
      <c r="J1285" s="187" t="s">
        <v>941</v>
      </c>
      <c r="K1285" s="187" t="s">
        <v>239</v>
      </c>
      <c r="M1285" s="195"/>
      <c r="N1285" s="195"/>
      <c r="O1285" s="199"/>
      <c r="P1285" s="188"/>
      <c r="Q1285" s="174">
        <v>1</v>
      </c>
    </row>
    <row r="1286" spans="1:17" ht="14.25" x14ac:dyDescent="0.2">
      <c r="A1286" s="205">
        <v>183</v>
      </c>
      <c r="B1286" s="254" t="str">
        <f>IF(AND(A1286&lt;&gt;"",ISNUMBER(A1286)),VLOOKUP(A1286,Studies!A:BR,2,FALSE),"")</f>
        <v>Greenblat 1984</v>
      </c>
      <c r="C1286" s="255" t="str">
        <f>IF(AND(A1286&lt;&gt;"",ISNUMBER(A1286)),VLOOKUP(A1286,Studies!A:BR,3,FALSE),"")</f>
        <v>https://www.ncbi.nlm.nih.gov/pubmed/6742481</v>
      </c>
      <c r="D1286" s="255" t="str">
        <f>IF(AND(A1286&lt;&gt;"",ISNUMBER(A1286)),VLOOKUP(A1286,Studies!A:BR,4,FALSE),"")</f>
        <v>iv - m, 80kg, 70y (elderly male)</v>
      </c>
      <c r="E1286" s="255" t="str">
        <f>IF(AND(A1286&lt;&gt;"",ISNUMBER(A1286)),VLOOKUP(A1286,Studies!A:BR,5,FALSE),"")</f>
        <v>Midazolam</v>
      </c>
      <c r="F1286" s="256" t="str">
        <f>IF(AND(A1286&lt;&gt;"",ISNUMBER(A1286)),VLOOKUP(A1286,Studies!A:BR,6,FALSE),"")</f>
        <v>Plasma</v>
      </c>
      <c r="G1286" s="194">
        <v>1.5</v>
      </c>
      <c r="H1286" s="194" t="s">
        <v>60</v>
      </c>
      <c r="I1286" s="187">
        <v>31.463709999999999</v>
      </c>
      <c r="J1286" s="187" t="s">
        <v>941</v>
      </c>
      <c r="K1286" s="187" t="s">
        <v>239</v>
      </c>
      <c r="M1286" s="195"/>
      <c r="N1286" s="195"/>
      <c r="O1286" s="199"/>
      <c r="P1286" s="188"/>
      <c r="Q1286" s="174">
        <v>1</v>
      </c>
    </row>
    <row r="1287" spans="1:17" ht="14.25" x14ac:dyDescent="0.2">
      <c r="A1287" s="205">
        <v>183</v>
      </c>
      <c r="B1287" s="254" t="str">
        <f>IF(AND(A1287&lt;&gt;"",ISNUMBER(A1287)),VLOOKUP(A1287,Studies!A:BR,2,FALSE),"")</f>
        <v>Greenblat 1984</v>
      </c>
      <c r="C1287" s="255" t="str">
        <f>IF(AND(A1287&lt;&gt;"",ISNUMBER(A1287)),VLOOKUP(A1287,Studies!A:BR,3,FALSE),"")</f>
        <v>https://www.ncbi.nlm.nih.gov/pubmed/6742481</v>
      </c>
      <c r="D1287" s="255" t="str">
        <f>IF(AND(A1287&lt;&gt;"",ISNUMBER(A1287)),VLOOKUP(A1287,Studies!A:BR,4,FALSE),"")</f>
        <v>iv - m, 80kg, 70y (elderly male)</v>
      </c>
      <c r="E1287" s="255" t="str">
        <f>IF(AND(A1287&lt;&gt;"",ISNUMBER(A1287)),VLOOKUP(A1287,Studies!A:BR,5,FALSE),"")</f>
        <v>Midazolam</v>
      </c>
      <c r="F1287" s="256" t="str">
        <f>IF(AND(A1287&lt;&gt;"",ISNUMBER(A1287)),VLOOKUP(A1287,Studies!A:BR,6,FALSE),"")</f>
        <v>Plasma</v>
      </c>
      <c r="G1287" s="194">
        <v>2</v>
      </c>
      <c r="H1287" s="194" t="s">
        <v>60</v>
      </c>
      <c r="I1287" s="187">
        <v>27.437059999999999</v>
      </c>
      <c r="J1287" s="187" t="s">
        <v>941</v>
      </c>
      <c r="K1287" s="187" t="s">
        <v>239</v>
      </c>
      <c r="M1287" s="195"/>
      <c r="N1287" s="195"/>
      <c r="O1287" s="199"/>
      <c r="P1287" s="188"/>
      <c r="Q1287" s="174">
        <v>1</v>
      </c>
    </row>
    <row r="1288" spans="1:17" ht="14.25" x14ac:dyDescent="0.2">
      <c r="A1288" s="205">
        <v>183</v>
      </c>
      <c r="B1288" s="254" t="str">
        <f>IF(AND(A1288&lt;&gt;"",ISNUMBER(A1288)),VLOOKUP(A1288,Studies!A:BR,2,FALSE),"")</f>
        <v>Greenblat 1984</v>
      </c>
      <c r="C1288" s="255" t="str">
        <f>IF(AND(A1288&lt;&gt;"",ISNUMBER(A1288)),VLOOKUP(A1288,Studies!A:BR,3,FALSE),"")</f>
        <v>https://www.ncbi.nlm.nih.gov/pubmed/6742481</v>
      </c>
      <c r="D1288" s="255" t="str">
        <f>IF(AND(A1288&lt;&gt;"",ISNUMBER(A1288)),VLOOKUP(A1288,Studies!A:BR,4,FALSE),"")</f>
        <v>iv - m, 80kg, 70y (elderly male)</v>
      </c>
      <c r="E1288" s="255" t="str">
        <f>IF(AND(A1288&lt;&gt;"",ISNUMBER(A1288)),VLOOKUP(A1288,Studies!A:BR,5,FALSE),"")</f>
        <v>Midazolam</v>
      </c>
      <c r="F1288" s="256" t="str">
        <f>IF(AND(A1288&lt;&gt;"",ISNUMBER(A1288)),VLOOKUP(A1288,Studies!A:BR,6,FALSE),"")</f>
        <v>Plasma</v>
      </c>
      <c r="G1288" s="194">
        <v>2.5</v>
      </c>
      <c r="H1288" s="194" t="s">
        <v>60</v>
      </c>
      <c r="I1288" s="187">
        <v>22.981079999999999</v>
      </c>
      <c r="J1288" s="187" t="s">
        <v>941</v>
      </c>
      <c r="K1288" s="187" t="s">
        <v>239</v>
      </c>
      <c r="M1288" s="195"/>
      <c r="N1288" s="195"/>
      <c r="O1288" s="199"/>
      <c r="P1288" s="188"/>
      <c r="Q1288" s="174">
        <v>1</v>
      </c>
    </row>
    <row r="1289" spans="1:17" ht="14.25" x14ac:dyDescent="0.2">
      <c r="A1289" s="205">
        <v>183</v>
      </c>
      <c r="B1289" s="254" t="str">
        <f>IF(AND(A1289&lt;&gt;"",ISNUMBER(A1289)),VLOOKUP(A1289,Studies!A:BR,2,FALSE),"")</f>
        <v>Greenblat 1984</v>
      </c>
      <c r="C1289" s="255" t="str">
        <f>IF(AND(A1289&lt;&gt;"",ISNUMBER(A1289)),VLOOKUP(A1289,Studies!A:BR,3,FALSE),"")</f>
        <v>https://www.ncbi.nlm.nih.gov/pubmed/6742481</v>
      </c>
      <c r="D1289" s="255" t="str">
        <f>IF(AND(A1289&lt;&gt;"",ISNUMBER(A1289)),VLOOKUP(A1289,Studies!A:BR,4,FALSE),"")</f>
        <v>iv - m, 80kg, 70y (elderly male)</v>
      </c>
      <c r="E1289" s="255" t="str">
        <f>IF(AND(A1289&lt;&gt;"",ISNUMBER(A1289)),VLOOKUP(A1289,Studies!A:BR,5,FALSE),"")</f>
        <v>Midazolam</v>
      </c>
      <c r="F1289" s="256" t="str">
        <f>IF(AND(A1289&lt;&gt;"",ISNUMBER(A1289)),VLOOKUP(A1289,Studies!A:BR,6,FALSE),"")</f>
        <v>Plasma</v>
      </c>
      <c r="G1289" s="194">
        <v>3</v>
      </c>
      <c r="H1289" s="194" t="s">
        <v>60</v>
      </c>
      <c r="I1289" s="187">
        <v>21.39012</v>
      </c>
      <c r="J1289" s="187" t="s">
        <v>941</v>
      </c>
      <c r="K1289" s="187" t="s">
        <v>239</v>
      </c>
      <c r="M1289" s="195"/>
      <c r="N1289" s="195"/>
      <c r="O1289" s="199"/>
      <c r="P1289" s="188"/>
      <c r="Q1289" s="174">
        <v>1</v>
      </c>
    </row>
    <row r="1290" spans="1:17" ht="14.25" x14ac:dyDescent="0.2">
      <c r="A1290" s="205">
        <v>183</v>
      </c>
      <c r="B1290" s="254" t="str">
        <f>IF(AND(A1290&lt;&gt;"",ISNUMBER(A1290)),VLOOKUP(A1290,Studies!A:BR,2,FALSE),"")</f>
        <v>Greenblat 1984</v>
      </c>
      <c r="C1290" s="255" t="str">
        <f>IF(AND(A1290&lt;&gt;"",ISNUMBER(A1290)),VLOOKUP(A1290,Studies!A:BR,3,FALSE),"")</f>
        <v>https://www.ncbi.nlm.nih.gov/pubmed/6742481</v>
      </c>
      <c r="D1290" s="255" t="str">
        <f>IF(AND(A1290&lt;&gt;"",ISNUMBER(A1290)),VLOOKUP(A1290,Studies!A:BR,4,FALSE),"")</f>
        <v>iv - m, 80kg, 70y (elderly male)</v>
      </c>
      <c r="E1290" s="255" t="str">
        <f>IF(AND(A1290&lt;&gt;"",ISNUMBER(A1290)),VLOOKUP(A1290,Studies!A:BR,5,FALSE),"")</f>
        <v>Midazolam</v>
      </c>
      <c r="F1290" s="256" t="str">
        <f>IF(AND(A1290&lt;&gt;"",ISNUMBER(A1290)),VLOOKUP(A1290,Studies!A:BR,6,FALSE),"")</f>
        <v>Plasma</v>
      </c>
      <c r="G1290" s="194">
        <v>4</v>
      </c>
      <c r="H1290" s="194" t="s">
        <v>60</v>
      </c>
      <c r="I1290" s="187">
        <v>14.28734</v>
      </c>
      <c r="J1290" s="187" t="s">
        <v>941</v>
      </c>
      <c r="K1290" s="187" t="s">
        <v>239</v>
      </c>
      <c r="M1290" s="195"/>
      <c r="N1290" s="195"/>
      <c r="O1290" s="199"/>
      <c r="P1290" s="188"/>
      <c r="Q1290" s="174">
        <v>1</v>
      </c>
    </row>
    <row r="1291" spans="1:17" ht="14.25" x14ac:dyDescent="0.2">
      <c r="A1291" s="205">
        <v>183</v>
      </c>
      <c r="B1291" s="254" t="str">
        <f>IF(AND(A1291&lt;&gt;"",ISNUMBER(A1291)),VLOOKUP(A1291,Studies!A:BR,2,FALSE),"")</f>
        <v>Greenblat 1984</v>
      </c>
      <c r="C1291" s="255" t="str">
        <f>IF(AND(A1291&lt;&gt;"",ISNUMBER(A1291)),VLOOKUP(A1291,Studies!A:BR,3,FALSE),"")</f>
        <v>https://www.ncbi.nlm.nih.gov/pubmed/6742481</v>
      </c>
      <c r="D1291" s="255" t="str">
        <f>IF(AND(A1291&lt;&gt;"",ISNUMBER(A1291)),VLOOKUP(A1291,Studies!A:BR,4,FALSE),"")</f>
        <v>iv - m, 80kg, 70y (elderly male)</v>
      </c>
      <c r="E1291" s="255" t="str">
        <f>IF(AND(A1291&lt;&gt;"",ISNUMBER(A1291)),VLOOKUP(A1291,Studies!A:BR,5,FALSE),"")</f>
        <v>Midazolam</v>
      </c>
      <c r="F1291" s="256" t="str">
        <f>IF(AND(A1291&lt;&gt;"",ISNUMBER(A1291)),VLOOKUP(A1291,Studies!A:BR,6,FALSE),"")</f>
        <v>Plasma</v>
      </c>
      <c r="G1291" s="194">
        <v>6</v>
      </c>
      <c r="H1291" s="194" t="s">
        <v>60</v>
      </c>
      <c r="I1291" s="187">
        <v>10.541880000000001</v>
      </c>
      <c r="J1291" s="187" t="s">
        <v>941</v>
      </c>
      <c r="K1291" s="187" t="s">
        <v>239</v>
      </c>
      <c r="M1291" s="195"/>
      <c r="N1291" s="195"/>
      <c r="O1291" s="199"/>
      <c r="P1291" s="188"/>
      <c r="Q1291" s="174">
        <v>1</v>
      </c>
    </row>
    <row r="1292" spans="1:17" ht="14.25" x14ac:dyDescent="0.2">
      <c r="A1292" s="205">
        <v>183</v>
      </c>
      <c r="B1292" s="254" t="str">
        <f>IF(AND(A1292&lt;&gt;"",ISNUMBER(A1292)),VLOOKUP(A1292,Studies!A:BR,2,FALSE),"")</f>
        <v>Greenblat 1984</v>
      </c>
      <c r="C1292" s="255" t="str">
        <f>IF(AND(A1292&lt;&gt;"",ISNUMBER(A1292)),VLOOKUP(A1292,Studies!A:BR,3,FALSE),"")</f>
        <v>https://www.ncbi.nlm.nih.gov/pubmed/6742481</v>
      </c>
      <c r="D1292" s="255" t="str">
        <f>IF(AND(A1292&lt;&gt;"",ISNUMBER(A1292)),VLOOKUP(A1292,Studies!A:BR,4,FALSE),"")</f>
        <v>iv - m, 80kg, 70y (elderly male)</v>
      </c>
      <c r="E1292" s="255" t="str">
        <f>IF(AND(A1292&lt;&gt;"",ISNUMBER(A1292)),VLOOKUP(A1292,Studies!A:BR,5,FALSE),"")</f>
        <v>Midazolam</v>
      </c>
      <c r="F1292" s="256" t="str">
        <f>IF(AND(A1292&lt;&gt;"",ISNUMBER(A1292)),VLOOKUP(A1292,Studies!A:BR,6,FALSE),"")</f>
        <v>Plasma</v>
      </c>
      <c r="G1292" s="194">
        <v>8</v>
      </c>
      <c r="H1292" s="194" t="s">
        <v>60</v>
      </c>
      <c r="I1292" s="187">
        <v>9.1492609999999992</v>
      </c>
      <c r="J1292" s="187" t="s">
        <v>941</v>
      </c>
      <c r="K1292" s="187" t="s">
        <v>239</v>
      </c>
      <c r="M1292" s="195"/>
      <c r="N1292" s="195"/>
      <c r="O1292" s="199"/>
      <c r="P1292" s="188"/>
      <c r="Q1292" s="174">
        <v>1</v>
      </c>
    </row>
    <row r="1293" spans="1:17" ht="14.25" x14ac:dyDescent="0.2">
      <c r="A1293" s="205">
        <v>183</v>
      </c>
      <c r="B1293" s="254" t="str">
        <f>IF(AND(A1293&lt;&gt;"",ISNUMBER(A1293)),VLOOKUP(A1293,Studies!A:BR,2,FALSE),"")</f>
        <v>Greenblat 1984</v>
      </c>
      <c r="C1293" s="255" t="str">
        <f>IF(AND(A1293&lt;&gt;"",ISNUMBER(A1293)),VLOOKUP(A1293,Studies!A:BR,3,FALSE),"")</f>
        <v>https://www.ncbi.nlm.nih.gov/pubmed/6742481</v>
      </c>
      <c r="D1293" s="255" t="str">
        <f>IF(AND(A1293&lt;&gt;"",ISNUMBER(A1293)),VLOOKUP(A1293,Studies!A:BR,4,FALSE),"")</f>
        <v>iv - m, 80kg, 70y (elderly male)</v>
      </c>
      <c r="E1293" s="255" t="str">
        <f>IF(AND(A1293&lt;&gt;"",ISNUMBER(A1293)),VLOOKUP(A1293,Studies!A:BR,5,FALSE),"")</f>
        <v>Midazolam</v>
      </c>
      <c r="F1293" s="256" t="str">
        <f>IF(AND(A1293&lt;&gt;"",ISNUMBER(A1293)),VLOOKUP(A1293,Studies!A:BR,6,FALSE),"")</f>
        <v>Plasma</v>
      </c>
      <c r="G1293" s="194">
        <v>12</v>
      </c>
      <c r="H1293" s="194" t="s">
        <v>60</v>
      </c>
      <c r="I1293" s="187">
        <v>5.4898160000000003</v>
      </c>
      <c r="J1293" s="187" t="s">
        <v>941</v>
      </c>
      <c r="K1293" s="187" t="s">
        <v>239</v>
      </c>
      <c r="M1293" s="195"/>
      <c r="N1293" s="195"/>
      <c r="O1293" s="199"/>
      <c r="P1293" s="188"/>
      <c r="Q1293" s="174">
        <v>1</v>
      </c>
    </row>
    <row r="1294" spans="1:17" ht="14.25" x14ac:dyDescent="0.2">
      <c r="A1294" s="205">
        <v>183</v>
      </c>
      <c r="B1294" s="254" t="str">
        <f>IF(AND(A1294&lt;&gt;"",ISNUMBER(A1294)),VLOOKUP(A1294,Studies!A:BR,2,FALSE),"")</f>
        <v>Greenblat 1984</v>
      </c>
      <c r="C1294" s="255" t="str">
        <f>IF(AND(A1294&lt;&gt;"",ISNUMBER(A1294)),VLOOKUP(A1294,Studies!A:BR,3,FALSE),"")</f>
        <v>https://www.ncbi.nlm.nih.gov/pubmed/6742481</v>
      </c>
      <c r="D1294" s="255" t="str">
        <f>IF(AND(A1294&lt;&gt;"",ISNUMBER(A1294)),VLOOKUP(A1294,Studies!A:BR,4,FALSE),"")</f>
        <v>iv - m, 80kg, 70y (elderly male)</v>
      </c>
      <c r="E1294" s="255" t="str">
        <f>IF(AND(A1294&lt;&gt;"",ISNUMBER(A1294)),VLOOKUP(A1294,Studies!A:BR,5,FALSE),"")</f>
        <v>Midazolam</v>
      </c>
      <c r="F1294" s="256" t="str">
        <f>IF(AND(A1294&lt;&gt;"",ISNUMBER(A1294)),VLOOKUP(A1294,Studies!A:BR,6,FALSE),"")</f>
        <v>Plasma</v>
      </c>
      <c r="G1294" s="194">
        <v>24</v>
      </c>
      <c r="H1294" s="194" t="s">
        <v>60</v>
      </c>
      <c r="I1294" s="187">
        <v>1.157063</v>
      </c>
      <c r="J1294" s="187" t="s">
        <v>941</v>
      </c>
      <c r="K1294" s="187" t="s">
        <v>239</v>
      </c>
      <c r="M1294" s="195"/>
      <c r="N1294" s="195"/>
      <c r="O1294" s="199"/>
      <c r="P1294" s="188"/>
      <c r="Q1294" s="174">
        <v>1</v>
      </c>
    </row>
    <row r="1295" spans="1:17" ht="14.25" x14ac:dyDescent="0.2">
      <c r="A1295" s="205">
        <v>184</v>
      </c>
      <c r="B1295" s="254" t="str">
        <f>IF(AND(A1295&lt;&gt;"",ISNUMBER(A1295)),VLOOKUP(A1295,Studies!A:BR,2,FALSE),"")</f>
        <v>Greenblat 1984</v>
      </c>
      <c r="C1295" s="255" t="str">
        <f>IF(AND(A1295&lt;&gt;"",ISNUMBER(A1295)),VLOOKUP(A1295,Studies!A:BR,3,FALSE),"")</f>
        <v>https://www.ncbi.nlm.nih.gov/pubmed/6742481</v>
      </c>
      <c r="D1295" s="255" t="str">
        <f>IF(AND(A1295&lt;&gt;"",ISNUMBER(A1295)),VLOOKUP(A1295,Studies!A:BR,4,FALSE),"")</f>
        <v>po - f, 136kg, 36y (obese female)</v>
      </c>
      <c r="E1295" s="255" t="str">
        <f>IF(AND(A1295&lt;&gt;"",ISNUMBER(A1295)),VLOOKUP(A1295,Studies!A:BR,5,FALSE),"")</f>
        <v>Midazolam</v>
      </c>
      <c r="F1295" s="256" t="str">
        <f>IF(AND(A1295&lt;&gt;"",ISNUMBER(A1295)),VLOOKUP(A1295,Studies!A:BR,6,FALSE),"")</f>
        <v>Plasma</v>
      </c>
      <c r="G1295" s="194">
        <v>0.5</v>
      </c>
      <c r="H1295" s="194" t="s">
        <v>60</v>
      </c>
      <c r="I1295" s="187">
        <v>7.4234660000000003</v>
      </c>
      <c r="J1295" s="187" t="s">
        <v>941</v>
      </c>
      <c r="K1295" s="187" t="s">
        <v>239</v>
      </c>
      <c r="M1295" s="195"/>
      <c r="N1295" s="195"/>
      <c r="O1295" s="199"/>
      <c r="P1295" s="189" t="s">
        <v>1067</v>
      </c>
      <c r="Q1295" s="174">
        <v>1</v>
      </c>
    </row>
    <row r="1296" spans="1:17" ht="14.25" x14ac:dyDescent="0.2">
      <c r="A1296" s="205">
        <v>184</v>
      </c>
      <c r="B1296" s="254" t="str">
        <f>IF(AND(A1296&lt;&gt;"",ISNUMBER(A1296)),VLOOKUP(A1296,Studies!A:BR,2,FALSE),"")</f>
        <v>Greenblat 1984</v>
      </c>
      <c r="C1296" s="255" t="str">
        <f>IF(AND(A1296&lt;&gt;"",ISNUMBER(A1296)),VLOOKUP(A1296,Studies!A:BR,3,FALSE),"")</f>
        <v>https://www.ncbi.nlm.nih.gov/pubmed/6742481</v>
      </c>
      <c r="D1296" s="255" t="str">
        <f>IF(AND(A1296&lt;&gt;"",ISNUMBER(A1296)),VLOOKUP(A1296,Studies!A:BR,4,FALSE),"")</f>
        <v>po - f, 136kg, 36y (obese female)</v>
      </c>
      <c r="E1296" s="255" t="str">
        <f>IF(AND(A1296&lt;&gt;"",ISNUMBER(A1296)),VLOOKUP(A1296,Studies!A:BR,5,FALSE),"")</f>
        <v>Midazolam</v>
      </c>
      <c r="F1296" s="256" t="str">
        <f>IF(AND(A1296&lt;&gt;"",ISNUMBER(A1296)),VLOOKUP(A1296,Studies!A:BR,6,FALSE),"")</f>
        <v>Plasma</v>
      </c>
      <c r="G1296" s="194">
        <v>0.75</v>
      </c>
      <c r="H1296" s="194" t="s">
        <v>60</v>
      </c>
      <c r="I1296" s="187">
        <v>17.650549999999999</v>
      </c>
      <c r="J1296" s="187" t="s">
        <v>941</v>
      </c>
      <c r="K1296" s="187" t="s">
        <v>239</v>
      </c>
      <c r="M1296" s="195"/>
      <c r="N1296" s="195"/>
      <c r="O1296" s="199"/>
      <c r="P1296" s="188"/>
      <c r="Q1296" s="174">
        <v>1</v>
      </c>
    </row>
    <row r="1297" spans="1:17" ht="14.25" x14ac:dyDescent="0.2">
      <c r="A1297" s="205">
        <v>184</v>
      </c>
      <c r="B1297" s="254" t="str">
        <f>IF(AND(A1297&lt;&gt;"",ISNUMBER(A1297)),VLOOKUP(A1297,Studies!A:BR,2,FALSE),"")</f>
        <v>Greenblat 1984</v>
      </c>
      <c r="C1297" s="255" t="str">
        <f>IF(AND(A1297&lt;&gt;"",ISNUMBER(A1297)),VLOOKUP(A1297,Studies!A:BR,3,FALSE),"")</f>
        <v>https://www.ncbi.nlm.nih.gov/pubmed/6742481</v>
      </c>
      <c r="D1297" s="255" t="str">
        <f>IF(AND(A1297&lt;&gt;"",ISNUMBER(A1297)),VLOOKUP(A1297,Studies!A:BR,4,FALSE),"")</f>
        <v>po - f, 136kg, 36y (obese female)</v>
      </c>
      <c r="E1297" s="255" t="str">
        <f>IF(AND(A1297&lt;&gt;"",ISNUMBER(A1297)),VLOOKUP(A1297,Studies!A:BR,5,FALSE),"")</f>
        <v>Midazolam</v>
      </c>
      <c r="F1297" s="256" t="str">
        <f>IF(AND(A1297&lt;&gt;"",ISNUMBER(A1297)),VLOOKUP(A1297,Studies!A:BR,6,FALSE),"")</f>
        <v>Plasma</v>
      </c>
      <c r="G1297" s="194">
        <v>1</v>
      </c>
      <c r="H1297" s="194" t="s">
        <v>60</v>
      </c>
      <c r="I1297" s="187">
        <v>23.662769999999998</v>
      </c>
      <c r="J1297" s="187" t="s">
        <v>941</v>
      </c>
      <c r="K1297" s="187" t="s">
        <v>239</v>
      </c>
      <c r="M1297" s="195"/>
      <c r="N1297" s="195"/>
      <c r="O1297" s="199"/>
      <c r="P1297" s="188"/>
      <c r="Q1297" s="174">
        <v>1</v>
      </c>
    </row>
    <row r="1298" spans="1:17" ht="14.25" x14ac:dyDescent="0.2">
      <c r="A1298" s="205">
        <v>184</v>
      </c>
      <c r="B1298" s="254" t="str">
        <f>IF(AND(A1298&lt;&gt;"",ISNUMBER(A1298)),VLOOKUP(A1298,Studies!A:BR,2,FALSE),"")</f>
        <v>Greenblat 1984</v>
      </c>
      <c r="C1298" s="255" t="str">
        <f>IF(AND(A1298&lt;&gt;"",ISNUMBER(A1298)),VLOOKUP(A1298,Studies!A:BR,3,FALSE),"")</f>
        <v>https://www.ncbi.nlm.nih.gov/pubmed/6742481</v>
      </c>
      <c r="D1298" s="255" t="str">
        <f>IF(AND(A1298&lt;&gt;"",ISNUMBER(A1298)),VLOOKUP(A1298,Studies!A:BR,4,FALSE),"")</f>
        <v>po - f, 136kg, 36y (obese female)</v>
      </c>
      <c r="E1298" s="255" t="str">
        <f>IF(AND(A1298&lt;&gt;"",ISNUMBER(A1298)),VLOOKUP(A1298,Studies!A:BR,5,FALSE),"")</f>
        <v>Midazolam</v>
      </c>
      <c r="F1298" s="256" t="str">
        <f>IF(AND(A1298&lt;&gt;"",ISNUMBER(A1298)),VLOOKUP(A1298,Studies!A:BR,6,FALSE),"")</f>
        <v>Plasma</v>
      </c>
      <c r="G1298" s="194">
        <v>1.5</v>
      </c>
      <c r="H1298" s="194" t="s">
        <v>60</v>
      </c>
      <c r="I1298" s="187">
        <v>15.38494</v>
      </c>
      <c r="J1298" s="187" t="s">
        <v>941</v>
      </c>
      <c r="K1298" s="187" t="s">
        <v>239</v>
      </c>
      <c r="M1298" s="195"/>
      <c r="N1298" s="195"/>
      <c r="O1298" s="199"/>
      <c r="P1298" s="188"/>
      <c r="Q1298" s="174">
        <v>1</v>
      </c>
    </row>
    <row r="1299" spans="1:17" ht="14.25" x14ac:dyDescent="0.2">
      <c r="A1299" s="205">
        <v>184</v>
      </c>
      <c r="B1299" s="254" t="str">
        <f>IF(AND(A1299&lt;&gt;"",ISNUMBER(A1299)),VLOOKUP(A1299,Studies!A:BR,2,FALSE),"")</f>
        <v>Greenblat 1984</v>
      </c>
      <c r="C1299" s="255" t="str">
        <f>IF(AND(A1299&lt;&gt;"",ISNUMBER(A1299)),VLOOKUP(A1299,Studies!A:BR,3,FALSE),"")</f>
        <v>https://www.ncbi.nlm.nih.gov/pubmed/6742481</v>
      </c>
      <c r="D1299" s="255" t="str">
        <f>IF(AND(A1299&lt;&gt;"",ISNUMBER(A1299)),VLOOKUP(A1299,Studies!A:BR,4,FALSE),"")</f>
        <v>po - f, 136kg, 36y (obese female)</v>
      </c>
      <c r="E1299" s="255" t="str">
        <f>IF(AND(A1299&lt;&gt;"",ISNUMBER(A1299)),VLOOKUP(A1299,Studies!A:BR,5,FALSE),"")</f>
        <v>Midazolam</v>
      </c>
      <c r="F1299" s="256" t="str">
        <f>IF(AND(A1299&lt;&gt;"",ISNUMBER(A1299)),VLOOKUP(A1299,Studies!A:BR,6,FALSE),"")</f>
        <v>Plasma</v>
      </c>
      <c r="G1299" s="194">
        <v>2.5</v>
      </c>
      <c r="H1299" s="194" t="s">
        <v>60</v>
      </c>
      <c r="I1299" s="187">
        <v>21.812819999999999</v>
      </c>
      <c r="J1299" s="187" t="s">
        <v>941</v>
      </c>
      <c r="K1299" s="187" t="s">
        <v>239</v>
      </c>
      <c r="M1299" s="195"/>
      <c r="N1299" s="195"/>
      <c r="O1299" s="199"/>
      <c r="P1299" s="188"/>
      <c r="Q1299" s="174">
        <v>1</v>
      </c>
    </row>
    <row r="1300" spans="1:17" ht="14.25" x14ac:dyDescent="0.2">
      <c r="A1300" s="205">
        <v>184</v>
      </c>
      <c r="B1300" s="254" t="str">
        <f>IF(AND(A1300&lt;&gt;"",ISNUMBER(A1300)),VLOOKUP(A1300,Studies!A:BR,2,FALSE),"")</f>
        <v>Greenblat 1984</v>
      </c>
      <c r="C1300" s="255" t="str">
        <f>IF(AND(A1300&lt;&gt;"",ISNUMBER(A1300)),VLOOKUP(A1300,Studies!A:BR,3,FALSE),"")</f>
        <v>https://www.ncbi.nlm.nih.gov/pubmed/6742481</v>
      </c>
      <c r="D1300" s="255" t="str">
        <f>IF(AND(A1300&lt;&gt;"",ISNUMBER(A1300)),VLOOKUP(A1300,Studies!A:BR,4,FALSE),"")</f>
        <v>po - f, 136kg, 36y (obese female)</v>
      </c>
      <c r="E1300" s="255" t="str">
        <f>IF(AND(A1300&lt;&gt;"",ISNUMBER(A1300)),VLOOKUP(A1300,Studies!A:BR,5,FALSE),"")</f>
        <v>Midazolam</v>
      </c>
      <c r="F1300" s="256" t="str">
        <f>IF(AND(A1300&lt;&gt;"",ISNUMBER(A1300)),VLOOKUP(A1300,Studies!A:BR,6,FALSE),"")</f>
        <v>Plasma</v>
      </c>
      <c r="G1300" s="194">
        <v>3</v>
      </c>
      <c r="H1300" s="194" t="s">
        <v>60</v>
      </c>
      <c r="I1300" s="187">
        <v>12.826840000000001</v>
      </c>
      <c r="J1300" s="187" t="s">
        <v>941</v>
      </c>
      <c r="K1300" s="187" t="s">
        <v>239</v>
      </c>
      <c r="M1300" s="195"/>
      <c r="N1300" s="195"/>
      <c r="O1300" s="199"/>
      <c r="P1300" s="188"/>
      <c r="Q1300" s="174">
        <v>1</v>
      </c>
    </row>
    <row r="1301" spans="1:17" ht="14.25" x14ac:dyDescent="0.2">
      <c r="A1301" s="205">
        <v>184</v>
      </c>
      <c r="B1301" s="254" t="str">
        <f>IF(AND(A1301&lt;&gt;"",ISNUMBER(A1301)),VLOOKUP(A1301,Studies!A:BR,2,FALSE),"")</f>
        <v>Greenblat 1984</v>
      </c>
      <c r="C1301" s="255" t="str">
        <f>IF(AND(A1301&lt;&gt;"",ISNUMBER(A1301)),VLOOKUP(A1301,Studies!A:BR,3,FALSE),"")</f>
        <v>https://www.ncbi.nlm.nih.gov/pubmed/6742481</v>
      </c>
      <c r="D1301" s="255" t="str">
        <f>IF(AND(A1301&lt;&gt;"",ISNUMBER(A1301)),VLOOKUP(A1301,Studies!A:BR,4,FALSE),"")</f>
        <v>po - f, 136kg, 36y (obese female)</v>
      </c>
      <c r="E1301" s="255" t="str">
        <f>IF(AND(A1301&lt;&gt;"",ISNUMBER(A1301)),VLOOKUP(A1301,Studies!A:BR,5,FALSE),"")</f>
        <v>Midazolam</v>
      </c>
      <c r="F1301" s="256" t="str">
        <f>IF(AND(A1301&lt;&gt;"",ISNUMBER(A1301)),VLOOKUP(A1301,Studies!A:BR,6,FALSE),"")</f>
        <v>Plasma</v>
      </c>
      <c r="G1301" s="194">
        <v>4</v>
      </c>
      <c r="H1301" s="194" t="s">
        <v>60</v>
      </c>
      <c r="I1301" s="187">
        <v>6.9164089999999998</v>
      </c>
      <c r="J1301" s="187" t="s">
        <v>941</v>
      </c>
      <c r="K1301" s="187" t="s">
        <v>239</v>
      </c>
      <c r="M1301" s="195"/>
      <c r="N1301" s="195"/>
      <c r="O1301" s="199"/>
      <c r="P1301" s="188"/>
      <c r="Q1301" s="174">
        <v>1</v>
      </c>
    </row>
    <row r="1302" spans="1:17" ht="14.25" x14ac:dyDescent="0.2">
      <c r="A1302" s="205">
        <v>184</v>
      </c>
      <c r="B1302" s="254" t="str">
        <f>IF(AND(A1302&lt;&gt;"",ISNUMBER(A1302)),VLOOKUP(A1302,Studies!A:BR,2,FALSE),"")</f>
        <v>Greenblat 1984</v>
      </c>
      <c r="C1302" s="255" t="str">
        <f>IF(AND(A1302&lt;&gt;"",ISNUMBER(A1302)),VLOOKUP(A1302,Studies!A:BR,3,FALSE),"")</f>
        <v>https://www.ncbi.nlm.nih.gov/pubmed/6742481</v>
      </c>
      <c r="D1302" s="255" t="str">
        <f>IF(AND(A1302&lt;&gt;"",ISNUMBER(A1302)),VLOOKUP(A1302,Studies!A:BR,4,FALSE),"")</f>
        <v>po - f, 136kg, 36y (obese female)</v>
      </c>
      <c r="E1302" s="255" t="str">
        <f>IF(AND(A1302&lt;&gt;"",ISNUMBER(A1302)),VLOOKUP(A1302,Studies!A:BR,5,FALSE),"")</f>
        <v>Midazolam</v>
      </c>
      <c r="F1302" s="256" t="str">
        <f>IF(AND(A1302&lt;&gt;"",ISNUMBER(A1302)),VLOOKUP(A1302,Studies!A:BR,6,FALSE),"")</f>
        <v>Plasma</v>
      </c>
      <c r="G1302" s="194">
        <v>6</v>
      </c>
      <c r="H1302" s="194" t="s">
        <v>60</v>
      </c>
      <c r="I1302" s="187">
        <v>4.5151620000000001</v>
      </c>
      <c r="J1302" s="187" t="s">
        <v>941</v>
      </c>
      <c r="K1302" s="187" t="s">
        <v>239</v>
      </c>
      <c r="M1302" s="195"/>
      <c r="N1302" s="195"/>
      <c r="O1302" s="199"/>
      <c r="P1302" s="188"/>
      <c r="Q1302" s="174">
        <v>1</v>
      </c>
    </row>
    <row r="1303" spans="1:17" ht="14.25" x14ac:dyDescent="0.2">
      <c r="A1303" s="205">
        <v>184</v>
      </c>
      <c r="B1303" s="254" t="str">
        <f>IF(AND(A1303&lt;&gt;"",ISNUMBER(A1303)),VLOOKUP(A1303,Studies!A:BR,2,FALSE),"")</f>
        <v>Greenblat 1984</v>
      </c>
      <c r="C1303" s="255" t="str">
        <f>IF(AND(A1303&lt;&gt;"",ISNUMBER(A1303)),VLOOKUP(A1303,Studies!A:BR,3,FALSE),"")</f>
        <v>https://www.ncbi.nlm.nih.gov/pubmed/6742481</v>
      </c>
      <c r="D1303" s="255" t="str">
        <f>IF(AND(A1303&lt;&gt;"",ISNUMBER(A1303)),VLOOKUP(A1303,Studies!A:BR,4,FALSE),"")</f>
        <v>po - f, 136kg, 36y (obese female)</v>
      </c>
      <c r="E1303" s="255" t="str">
        <f>IF(AND(A1303&lt;&gt;"",ISNUMBER(A1303)),VLOOKUP(A1303,Studies!A:BR,5,FALSE),"")</f>
        <v>Midazolam</v>
      </c>
      <c r="F1303" s="256" t="str">
        <f>IF(AND(A1303&lt;&gt;"",ISNUMBER(A1303)),VLOOKUP(A1303,Studies!A:BR,6,FALSE),"")</f>
        <v>Plasma</v>
      </c>
      <c r="G1303" s="194">
        <v>8</v>
      </c>
      <c r="H1303" s="194" t="s">
        <v>60</v>
      </c>
      <c r="I1303" s="187">
        <v>5.2672439999999998</v>
      </c>
      <c r="J1303" s="187" t="s">
        <v>941</v>
      </c>
      <c r="K1303" s="187" t="s">
        <v>239</v>
      </c>
      <c r="M1303" s="195"/>
      <c r="N1303" s="195"/>
      <c r="O1303" s="199"/>
      <c r="P1303" s="188"/>
      <c r="Q1303" s="174">
        <v>1</v>
      </c>
    </row>
    <row r="1304" spans="1:17" ht="14.25" x14ac:dyDescent="0.2">
      <c r="A1304" s="205">
        <v>184</v>
      </c>
      <c r="B1304" s="254" t="str">
        <f>IF(AND(A1304&lt;&gt;"",ISNUMBER(A1304)),VLOOKUP(A1304,Studies!A:BR,2,FALSE),"")</f>
        <v>Greenblat 1984</v>
      </c>
      <c r="C1304" s="255" t="str">
        <f>IF(AND(A1304&lt;&gt;"",ISNUMBER(A1304)),VLOOKUP(A1304,Studies!A:BR,3,FALSE),"")</f>
        <v>https://www.ncbi.nlm.nih.gov/pubmed/6742481</v>
      </c>
      <c r="D1304" s="255" t="str">
        <f>IF(AND(A1304&lt;&gt;"",ISNUMBER(A1304)),VLOOKUP(A1304,Studies!A:BR,4,FALSE),"")</f>
        <v>po - f, 136kg, 36y (obese female)</v>
      </c>
      <c r="E1304" s="255" t="str">
        <f>IF(AND(A1304&lt;&gt;"",ISNUMBER(A1304)),VLOOKUP(A1304,Studies!A:BR,5,FALSE),"")</f>
        <v>Midazolam</v>
      </c>
      <c r="F1304" s="256" t="str">
        <f>IF(AND(A1304&lt;&gt;"",ISNUMBER(A1304)),VLOOKUP(A1304,Studies!A:BR,6,FALSE),"")</f>
        <v>Plasma</v>
      </c>
      <c r="G1304" s="194">
        <v>10</v>
      </c>
      <c r="H1304" s="194" t="s">
        <v>60</v>
      </c>
      <c r="I1304" s="187">
        <v>4.714353</v>
      </c>
      <c r="J1304" s="187" t="s">
        <v>941</v>
      </c>
      <c r="K1304" s="187" t="s">
        <v>239</v>
      </c>
      <c r="M1304" s="195"/>
      <c r="N1304" s="195"/>
      <c r="O1304" s="199"/>
      <c r="P1304" s="189" t="s">
        <v>1068</v>
      </c>
      <c r="Q1304" s="174">
        <v>1</v>
      </c>
    </row>
    <row r="1305" spans="1:17" ht="14.25" x14ac:dyDescent="0.2">
      <c r="A1305" s="205">
        <v>184</v>
      </c>
      <c r="B1305" s="254" t="str">
        <f>IF(AND(A1305&lt;&gt;"",ISNUMBER(A1305)),VLOOKUP(A1305,Studies!A:BR,2,FALSE),"")</f>
        <v>Greenblat 1984</v>
      </c>
      <c r="C1305" s="255" t="str">
        <f>IF(AND(A1305&lt;&gt;"",ISNUMBER(A1305)),VLOOKUP(A1305,Studies!A:BR,3,FALSE),"")</f>
        <v>https://www.ncbi.nlm.nih.gov/pubmed/6742481</v>
      </c>
      <c r="D1305" s="255" t="str">
        <f>IF(AND(A1305&lt;&gt;"",ISNUMBER(A1305)),VLOOKUP(A1305,Studies!A:BR,4,FALSE),"")</f>
        <v>po - f, 136kg, 36y (obese female)</v>
      </c>
      <c r="E1305" s="255" t="str">
        <f>IF(AND(A1305&lt;&gt;"",ISNUMBER(A1305)),VLOOKUP(A1305,Studies!A:BR,5,FALSE),"")</f>
        <v>Midazolam</v>
      </c>
      <c r="F1305" s="256" t="str">
        <f>IF(AND(A1305&lt;&gt;"",ISNUMBER(A1305)),VLOOKUP(A1305,Studies!A:BR,6,FALSE),"")</f>
        <v>Plasma</v>
      </c>
      <c r="G1305" s="194">
        <v>12</v>
      </c>
      <c r="H1305" s="194" t="s">
        <v>60</v>
      </c>
      <c r="I1305" s="187">
        <v>3.8429690000000001</v>
      </c>
      <c r="J1305" s="187" t="s">
        <v>941</v>
      </c>
      <c r="K1305" s="187" t="s">
        <v>239</v>
      </c>
      <c r="M1305" s="195"/>
      <c r="N1305" s="195"/>
      <c r="O1305" s="199"/>
      <c r="P1305" s="188"/>
      <c r="Q1305" s="174">
        <v>1</v>
      </c>
    </row>
    <row r="1306" spans="1:17" ht="14.25" x14ac:dyDescent="0.2">
      <c r="A1306" s="205">
        <v>184</v>
      </c>
      <c r="B1306" s="254" t="str">
        <f>IF(AND(A1306&lt;&gt;"",ISNUMBER(A1306)),VLOOKUP(A1306,Studies!A:BR,2,FALSE),"")</f>
        <v>Greenblat 1984</v>
      </c>
      <c r="C1306" s="255" t="str">
        <f>IF(AND(A1306&lt;&gt;"",ISNUMBER(A1306)),VLOOKUP(A1306,Studies!A:BR,3,FALSE),"")</f>
        <v>https://www.ncbi.nlm.nih.gov/pubmed/6742481</v>
      </c>
      <c r="D1306" s="255" t="str">
        <f>IF(AND(A1306&lt;&gt;"",ISNUMBER(A1306)),VLOOKUP(A1306,Studies!A:BR,4,FALSE),"")</f>
        <v>po - f, 136kg, 36y (obese female)</v>
      </c>
      <c r="E1306" s="255" t="str">
        <f>IF(AND(A1306&lt;&gt;"",ISNUMBER(A1306)),VLOOKUP(A1306,Studies!A:BR,5,FALSE),"")</f>
        <v>Midazolam</v>
      </c>
      <c r="F1306" s="256" t="str">
        <f>IF(AND(A1306&lt;&gt;"",ISNUMBER(A1306)),VLOOKUP(A1306,Studies!A:BR,6,FALSE),"")</f>
        <v>Plasma</v>
      </c>
      <c r="G1306" s="194">
        <v>15</v>
      </c>
      <c r="H1306" s="194" t="s">
        <v>60</v>
      </c>
      <c r="I1306" s="187">
        <v>2.7901030000000002</v>
      </c>
      <c r="J1306" s="187" t="s">
        <v>941</v>
      </c>
      <c r="K1306" s="187" t="s">
        <v>239</v>
      </c>
      <c r="M1306" s="195"/>
      <c r="N1306" s="195"/>
      <c r="O1306" s="199"/>
      <c r="P1306" s="188"/>
      <c r="Q1306" s="174">
        <v>1</v>
      </c>
    </row>
    <row r="1307" spans="1:17" ht="14.25" x14ac:dyDescent="0.2">
      <c r="A1307" s="205">
        <v>184</v>
      </c>
      <c r="B1307" s="254" t="str">
        <f>IF(AND(A1307&lt;&gt;"",ISNUMBER(A1307)),VLOOKUP(A1307,Studies!A:BR,2,FALSE),"")</f>
        <v>Greenblat 1984</v>
      </c>
      <c r="C1307" s="255" t="str">
        <f>IF(AND(A1307&lt;&gt;"",ISNUMBER(A1307)),VLOOKUP(A1307,Studies!A:BR,3,FALSE),"")</f>
        <v>https://www.ncbi.nlm.nih.gov/pubmed/6742481</v>
      </c>
      <c r="D1307" s="255" t="str">
        <f>IF(AND(A1307&lt;&gt;"",ISNUMBER(A1307)),VLOOKUP(A1307,Studies!A:BR,4,FALSE),"")</f>
        <v>po - f, 136kg, 36y (obese female)</v>
      </c>
      <c r="E1307" s="255" t="str">
        <f>IF(AND(A1307&lt;&gt;"",ISNUMBER(A1307)),VLOOKUP(A1307,Studies!A:BR,5,FALSE),"")</f>
        <v>Midazolam</v>
      </c>
      <c r="F1307" s="256" t="str">
        <f>IF(AND(A1307&lt;&gt;"",ISNUMBER(A1307)),VLOOKUP(A1307,Studies!A:BR,6,FALSE),"")</f>
        <v>Plasma</v>
      </c>
      <c r="G1307" s="194">
        <v>24</v>
      </c>
      <c r="H1307" s="194" t="s">
        <v>60</v>
      </c>
      <c r="I1307" s="187">
        <v>1.294081</v>
      </c>
      <c r="J1307" s="187" t="s">
        <v>941</v>
      </c>
      <c r="K1307" s="187" t="s">
        <v>239</v>
      </c>
      <c r="M1307" s="195"/>
      <c r="N1307" s="195"/>
      <c r="O1307" s="199"/>
      <c r="P1307" s="188"/>
      <c r="Q1307" s="174">
        <v>1</v>
      </c>
    </row>
    <row r="1308" spans="1:17" ht="14.25" x14ac:dyDescent="0.2">
      <c r="A1308" s="205">
        <v>185</v>
      </c>
      <c r="B1308" s="254" t="str">
        <f>IF(AND(A1308&lt;&gt;"",ISNUMBER(A1308)),VLOOKUP(A1308,Studies!A:BR,2,FALSE),"")</f>
        <v>Greenblat 1984</v>
      </c>
      <c r="C1308" s="255" t="str">
        <f>IF(AND(A1308&lt;&gt;"",ISNUMBER(A1308)),VLOOKUP(A1308,Studies!A:BR,3,FALSE),"")</f>
        <v>https://www.ncbi.nlm.nih.gov/pubmed/6742481</v>
      </c>
      <c r="D1308" s="255" t="str">
        <f>IF(AND(A1308&lt;&gt;"",ISNUMBER(A1308)),VLOOKUP(A1308,Studies!A:BR,4,FALSE),"")</f>
        <v>po - f, 61kg, 37y (normal female)</v>
      </c>
      <c r="E1308" s="255" t="str">
        <f>IF(AND(A1308&lt;&gt;"",ISNUMBER(A1308)),VLOOKUP(A1308,Studies!A:BR,5,FALSE),"")</f>
        <v>Midazolam</v>
      </c>
      <c r="F1308" s="256" t="str">
        <f>IF(AND(A1308&lt;&gt;"",ISNUMBER(A1308)),VLOOKUP(A1308,Studies!A:BR,6,FALSE),"")</f>
        <v>Plasma</v>
      </c>
      <c r="G1308" s="194">
        <v>0.25</v>
      </c>
      <c r="H1308" s="194" t="s">
        <v>60</v>
      </c>
      <c r="I1308" s="187">
        <v>24.949190000000002</v>
      </c>
      <c r="J1308" s="187" t="s">
        <v>941</v>
      </c>
      <c r="K1308" s="187" t="s">
        <v>239</v>
      </c>
      <c r="M1308" s="195"/>
      <c r="N1308" s="195"/>
      <c r="O1308" s="199"/>
      <c r="P1308" s="189" t="s">
        <v>1069</v>
      </c>
      <c r="Q1308" s="174">
        <v>1</v>
      </c>
    </row>
    <row r="1309" spans="1:17" ht="14.25" x14ac:dyDescent="0.2">
      <c r="A1309" s="205">
        <v>185</v>
      </c>
      <c r="B1309" s="254" t="str">
        <f>IF(AND(A1309&lt;&gt;"",ISNUMBER(A1309)),VLOOKUP(A1309,Studies!A:BR,2,FALSE),"")</f>
        <v>Greenblat 1984</v>
      </c>
      <c r="C1309" s="255" t="str">
        <f>IF(AND(A1309&lt;&gt;"",ISNUMBER(A1309)),VLOOKUP(A1309,Studies!A:BR,3,FALSE),"")</f>
        <v>https://www.ncbi.nlm.nih.gov/pubmed/6742481</v>
      </c>
      <c r="D1309" s="255" t="str">
        <f>IF(AND(A1309&lt;&gt;"",ISNUMBER(A1309)),VLOOKUP(A1309,Studies!A:BR,4,FALSE),"")</f>
        <v>po - f, 61kg, 37y (normal female)</v>
      </c>
      <c r="E1309" s="255" t="str">
        <f>IF(AND(A1309&lt;&gt;"",ISNUMBER(A1309)),VLOOKUP(A1309,Studies!A:BR,5,FALSE),"")</f>
        <v>Midazolam</v>
      </c>
      <c r="F1309" s="256" t="str">
        <f>IF(AND(A1309&lt;&gt;"",ISNUMBER(A1309)),VLOOKUP(A1309,Studies!A:BR,6,FALSE),"")</f>
        <v>Plasma</v>
      </c>
      <c r="G1309" s="194">
        <v>0.5</v>
      </c>
      <c r="H1309" s="194" t="s">
        <v>60</v>
      </c>
      <c r="I1309" s="187">
        <v>68.100790000000003</v>
      </c>
      <c r="J1309" s="187" t="s">
        <v>941</v>
      </c>
      <c r="K1309" s="187" t="s">
        <v>239</v>
      </c>
      <c r="M1309" s="195"/>
      <c r="N1309" s="195"/>
      <c r="O1309" s="199"/>
      <c r="P1309" s="188"/>
      <c r="Q1309" s="174">
        <v>1</v>
      </c>
    </row>
    <row r="1310" spans="1:17" ht="14.25" x14ac:dyDescent="0.2">
      <c r="A1310" s="205">
        <v>185</v>
      </c>
      <c r="B1310" s="254" t="str">
        <f>IF(AND(A1310&lt;&gt;"",ISNUMBER(A1310)),VLOOKUP(A1310,Studies!A:BR,2,FALSE),"")</f>
        <v>Greenblat 1984</v>
      </c>
      <c r="C1310" s="255" t="str">
        <f>IF(AND(A1310&lt;&gt;"",ISNUMBER(A1310)),VLOOKUP(A1310,Studies!A:BR,3,FALSE),"")</f>
        <v>https://www.ncbi.nlm.nih.gov/pubmed/6742481</v>
      </c>
      <c r="D1310" s="255" t="str">
        <f>IF(AND(A1310&lt;&gt;"",ISNUMBER(A1310)),VLOOKUP(A1310,Studies!A:BR,4,FALSE),"")</f>
        <v>po - f, 61kg, 37y (normal female)</v>
      </c>
      <c r="E1310" s="255" t="str">
        <f>IF(AND(A1310&lt;&gt;"",ISNUMBER(A1310)),VLOOKUP(A1310,Studies!A:BR,5,FALSE),"")</f>
        <v>Midazolam</v>
      </c>
      <c r="F1310" s="256" t="str">
        <f>IF(AND(A1310&lt;&gt;"",ISNUMBER(A1310)),VLOOKUP(A1310,Studies!A:BR,6,FALSE),"")</f>
        <v>Plasma</v>
      </c>
      <c r="G1310" s="194">
        <v>0.75</v>
      </c>
      <c r="H1310" s="194" t="s">
        <v>60</v>
      </c>
      <c r="I1310" s="187">
        <v>60.732640000000004</v>
      </c>
      <c r="J1310" s="187" t="s">
        <v>941</v>
      </c>
      <c r="K1310" s="187" t="s">
        <v>239</v>
      </c>
      <c r="M1310" s="195"/>
      <c r="N1310" s="195"/>
      <c r="O1310" s="199"/>
      <c r="P1310" s="188"/>
      <c r="Q1310" s="174">
        <v>1</v>
      </c>
    </row>
    <row r="1311" spans="1:17" ht="14.25" x14ac:dyDescent="0.2">
      <c r="A1311" s="205">
        <v>185</v>
      </c>
      <c r="B1311" s="254" t="str">
        <f>IF(AND(A1311&lt;&gt;"",ISNUMBER(A1311)),VLOOKUP(A1311,Studies!A:BR,2,FALSE),"")</f>
        <v>Greenblat 1984</v>
      </c>
      <c r="C1311" s="255" t="str">
        <f>IF(AND(A1311&lt;&gt;"",ISNUMBER(A1311)),VLOOKUP(A1311,Studies!A:BR,3,FALSE),"")</f>
        <v>https://www.ncbi.nlm.nih.gov/pubmed/6742481</v>
      </c>
      <c r="D1311" s="255" t="str">
        <f>IF(AND(A1311&lt;&gt;"",ISNUMBER(A1311)),VLOOKUP(A1311,Studies!A:BR,4,FALSE),"")</f>
        <v>po - f, 61kg, 37y (normal female)</v>
      </c>
      <c r="E1311" s="255" t="str">
        <f>IF(AND(A1311&lt;&gt;"",ISNUMBER(A1311)),VLOOKUP(A1311,Studies!A:BR,5,FALSE),"")</f>
        <v>Midazolam</v>
      </c>
      <c r="F1311" s="256" t="str">
        <f>IF(AND(A1311&lt;&gt;"",ISNUMBER(A1311)),VLOOKUP(A1311,Studies!A:BR,6,FALSE),"")</f>
        <v>Plasma</v>
      </c>
      <c r="G1311" s="194">
        <v>1</v>
      </c>
      <c r="H1311" s="194" t="s">
        <v>60</v>
      </c>
      <c r="I1311" s="187">
        <v>38.126190000000001</v>
      </c>
      <c r="J1311" s="187" t="s">
        <v>941</v>
      </c>
      <c r="K1311" s="187" t="s">
        <v>239</v>
      </c>
      <c r="M1311" s="195"/>
      <c r="N1311" s="195"/>
      <c r="O1311" s="199"/>
      <c r="P1311" s="188"/>
      <c r="Q1311" s="174">
        <v>1</v>
      </c>
    </row>
    <row r="1312" spans="1:17" ht="14.25" x14ac:dyDescent="0.2">
      <c r="A1312" s="205">
        <v>185</v>
      </c>
      <c r="B1312" s="254" t="str">
        <f>IF(AND(A1312&lt;&gt;"",ISNUMBER(A1312)),VLOOKUP(A1312,Studies!A:BR,2,FALSE),"")</f>
        <v>Greenblat 1984</v>
      </c>
      <c r="C1312" s="255" t="str">
        <f>IF(AND(A1312&lt;&gt;"",ISNUMBER(A1312)),VLOOKUP(A1312,Studies!A:BR,3,FALSE),"")</f>
        <v>https://www.ncbi.nlm.nih.gov/pubmed/6742481</v>
      </c>
      <c r="D1312" s="255" t="str">
        <f>IF(AND(A1312&lt;&gt;"",ISNUMBER(A1312)),VLOOKUP(A1312,Studies!A:BR,4,FALSE),"")</f>
        <v>po - f, 61kg, 37y (normal female)</v>
      </c>
      <c r="E1312" s="255" t="str">
        <f>IF(AND(A1312&lt;&gt;"",ISNUMBER(A1312)),VLOOKUP(A1312,Studies!A:BR,5,FALSE),"")</f>
        <v>Midazolam</v>
      </c>
      <c r="F1312" s="256" t="str">
        <f>IF(AND(A1312&lt;&gt;"",ISNUMBER(A1312)),VLOOKUP(A1312,Studies!A:BR,6,FALSE),"")</f>
        <v>Plasma</v>
      </c>
      <c r="G1312" s="194">
        <v>1.5</v>
      </c>
      <c r="H1312" s="194" t="s">
        <v>60</v>
      </c>
      <c r="I1312" s="187">
        <v>23.543970000000002</v>
      </c>
      <c r="J1312" s="187" t="s">
        <v>941</v>
      </c>
      <c r="K1312" s="187" t="s">
        <v>239</v>
      </c>
      <c r="M1312" s="195"/>
      <c r="N1312" s="195"/>
      <c r="O1312" s="199"/>
      <c r="P1312" s="188"/>
      <c r="Q1312" s="174">
        <v>1</v>
      </c>
    </row>
    <row r="1313" spans="1:17" ht="14.25" x14ac:dyDescent="0.2">
      <c r="A1313" s="205">
        <v>185</v>
      </c>
      <c r="B1313" s="254" t="str">
        <f>IF(AND(A1313&lt;&gt;"",ISNUMBER(A1313)),VLOOKUP(A1313,Studies!A:BR,2,FALSE),"")</f>
        <v>Greenblat 1984</v>
      </c>
      <c r="C1313" s="255" t="str">
        <f>IF(AND(A1313&lt;&gt;"",ISNUMBER(A1313)),VLOOKUP(A1313,Studies!A:BR,3,FALSE),"")</f>
        <v>https://www.ncbi.nlm.nih.gov/pubmed/6742481</v>
      </c>
      <c r="D1313" s="255" t="str">
        <f>IF(AND(A1313&lt;&gt;"",ISNUMBER(A1313)),VLOOKUP(A1313,Studies!A:BR,4,FALSE),"")</f>
        <v>po - f, 61kg, 37y (normal female)</v>
      </c>
      <c r="E1313" s="255" t="str">
        <f>IF(AND(A1313&lt;&gt;"",ISNUMBER(A1313)),VLOOKUP(A1313,Studies!A:BR,5,FALSE),"")</f>
        <v>Midazolam</v>
      </c>
      <c r="F1313" s="256" t="str">
        <f>IF(AND(A1313&lt;&gt;"",ISNUMBER(A1313)),VLOOKUP(A1313,Studies!A:BR,6,FALSE),"")</f>
        <v>Plasma</v>
      </c>
      <c r="G1313" s="194">
        <v>2</v>
      </c>
      <c r="H1313" s="194" t="s">
        <v>60</v>
      </c>
      <c r="I1313" s="187">
        <v>27.039429999999999</v>
      </c>
      <c r="J1313" s="187" t="s">
        <v>941</v>
      </c>
      <c r="K1313" s="187" t="s">
        <v>239</v>
      </c>
      <c r="M1313" s="195"/>
      <c r="N1313" s="195"/>
      <c r="O1313" s="199"/>
      <c r="P1313" s="188"/>
      <c r="Q1313" s="174">
        <v>1</v>
      </c>
    </row>
    <row r="1314" spans="1:17" ht="14.25" x14ac:dyDescent="0.2">
      <c r="A1314" s="205">
        <v>185</v>
      </c>
      <c r="B1314" s="254" t="str">
        <f>IF(AND(A1314&lt;&gt;"",ISNUMBER(A1314)),VLOOKUP(A1314,Studies!A:BR,2,FALSE),"")</f>
        <v>Greenblat 1984</v>
      </c>
      <c r="C1314" s="255" t="str">
        <f>IF(AND(A1314&lt;&gt;"",ISNUMBER(A1314)),VLOOKUP(A1314,Studies!A:BR,3,FALSE),"")</f>
        <v>https://www.ncbi.nlm.nih.gov/pubmed/6742481</v>
      </c>
      <c r="D1314" s="255" t="str">
        <f>IF(AND(A1314&lt;&gt;"",ISNUMBER(A1314)),VLOOKUP(A1314,Studies!A:BR,4,FALSE),"")</f>
        <v>po - f, 61kg, 37y (normal female)</v>
      </c>
      <c r="E1314" s="255" t="str">
        <f>IF(AND(A1314&lt;&gt;"",ISNUMBER(A1314)),VLOOKUP(A1314,Studies!A:BR,5,FALSE),"")</f>
        <v>Midazolam</v>
      </c>
      <c r="F1314" s="256" t="str">
        <f>IF(AND(A1314&lt;&gt;"",ISNUMBER(A1314)),VLOOKUP(A1314,Studies!A:BR,6,FALSE),"")</f>
        <v>Plasma</v>
      </c>
      <c r="G1314" s="194">
        <v>2.5</v>
      </c>
      <c r="H1314" s="194" t="s">
        <v>60</v>
      </c>
      <c r="I1314" s="187">
        <v>17.3919</v>
      </c>
      <c r="J1314" s="187" t="s">
        <v>941</v>
      </c>
      <c r="K1314" s="187" t="s">
        <v>239</v>
      </c>
      <c r="M1314" s="195"/>
      <c r="N1314" s="195"/>
      <c r="O1314" s="199"/>
      <c r="P1314" s="188"/>
      <c r="Q1314" s="174">
        <v>1</v>
      </c>
    </row>
    <row r="1315" spans="1:17" ht="14.25" x14ac:dyDescent="0.2">
      <c r="A1315" s="205">
        <v>185</v>
      </c>
      <c r="B1315" s="254" t="str">
        <f>IF(AND(A1315&lt;&gt;"",ISNUMBER(A1315)),VLOOKUP(A1315,Studies!A:BR,2,FALSE),"")</f>
        <v>Greenblat 1984</v>
      </c>
      <c r="C1315" s="255" t="str">
        <f>IF(AND(A1315&lt;&gt;"",ISNUMBER(A1315)),VLOOKUP(A1315,Studies!A:BR,3,FALSE),"")</f>
        <v>https://www.ncbi.nlm.nih.gov/pubmed/6742481</v>
      </c>
      <c r="D1315" s="255" t="str">
        <f>IF(AND(A1315&lt;&gt;"",ISNUMBER(A1315)),VLOOKUP(A1315,Studies!A:BR,4,FALSE),"")</f>
        <v>po - f, 61kg, 37y (normal female)</v>
      </c>
      <c r="E1315" s="255" t="str">
        <f>IF(AND(A1315&lt;&gt;"",ISNUMBER(A1315)),VLOOKUP(A1315,Studies!A:BR,5,FALSE),"")</f>
        <v>Midazolam</v>
      </c>
      <c r="F1315" s="256" t="str">
        <f>IF(AND(A1315&lt;&gt;"",ISNUMBER(A1315)),VLOOKUP(A1315,Studies!A:BR,6,FALSE),"")</f>
        <v>Plasma</v>
      </c>
      <c r="G1315" s="194">
        <v>3</v>
      </c>
      <c r="H1315" s="194" t="s">
        <v>60</v>
      </c>
      <c r="I1315" s="187">
        <v>13.83263</v>
      </c>
      <c r="J1315" s="187" t="s">
        <v>941</v>
      </c>
      <c r="K1315" s="187" t="s">
        <v>239</v>
      </c>
      <c r="M1315" s="195"/>
      <c r="N1315" s="195"/>
      <c r="O1315" s="199"/>
      <c r="P1315" s="188"/>
      <c r="Q1315" s="174">
        <v>1</v>
      </c>
    </row>
    <row r="1316" spans="1:17" ht="14.25" x14ac:dyDescent="0.2">
      <c r="A1316" s="205">
        <v>185</v>
      </c>
      <c r="B1316" s="254" t="str">
        <f>IF(AND(A1316&lt;&gt;"",ISNUMBER(A1316)),VLOOKUP(A1316,Studies!A:BR,2,FALSE),"")</f>
        <v>Greenblat 1984</v>
      </c>
      <c r="C1316" s="255" t="str">
        <f>IF(AND(A1316&lt;&gt;"",ISNUMBER(A1316)),VLOOKUP(A1316,Studies!A:BR,3,FALSE),"")</f>
        <v>https://www.ncbi.nlm.nih.gov/pubmed/6742481</v>
      </c>
      <c r="D1316" s="255" t="str">
        <f>IF(AND(A1316&lt;&gt;"",ISNUMBER(A1316)),VLOOKUP(A1316,Studies!A:BR,4,FALSE),"")</f>
        <v>po - f, 61kg, 37y (normal female)</v>
      </c>
      <c r="E1316" s="255" t="str">
        <f>IF(AND(A1316&lt;&gt;"",ISNUMBER(A1316)),VLOOKUP(A1316,Studies!A:BR,5,FALSE),"")</f>
        <v>Midazolam</v>
      </c>
      <c r="F1316" s="256" t="str">
        <f>IF(AND(A1316&lt;&gt;"",ISNUMBER(A1316)),VLOOKUP(A1316,Studies!A:BR,6,FALSE),"")</f>
        <v>Plasma</v>
      </c>
      <c r="G1316" s="194">
        <v>4</v>
      </c>
      <c r="H1316" s="194" t="s">
        <v>60</v>
      </c>
      <c r="I1316" s="187">
        <v>8.3322699999999994</v>
      </c>
      <c r="J1316" s="187" t="s">
        <v>941</v>
      </c>
      <c r="K1316" s="187" t="s">
        <v>239</v>
      </c>
      <c r="M1316" s="195"/>
      <c r="N1316" s="195"/>
      <c r="O1316" s="199"/>
      <c r="P1316" s="188"/>
      <c r="Q1316" s="174">
        <v>1</v>
      </c>
    </row>
    <row r="1317" spans="1:17" ht="14.25" x14ac:dyDescent="0.2">
      <c r="A1317" s="205">
        <v>185</v>
      </c>
      <c r="B1317" s="254" t="str">
        <f>IF(AND(A1317&lt;&gt;"",ISNUMBER(A1317)),VLOOKUP(A1317,Studies!A:BR,2,FALSE),"")</f>
        <v>Greenblat 1984</v>
      </c>
      <c r="C1317" s="255" t="str">
        <f>IF(AND(A1317&lt;&gt;"",ISNUMBER(A1317)),VLOOKUP(A1317,Studies!A:BR,3,FALSE),"")</f>
        <v>https://www.ncbi.nlm.nih.gov/pubmed/6742481</v>
      </c>
      <c r="D1317" s="255" t="str">
        <f>IF(AND(A1317&lt;&gt;"",ISNUMBER(A1317)),VLOOKUP(A1317,Studies!A:BR,4,FALSE),"")</f>
        <v>po - f, 61kg, 37y (normal female)</v>
      </c>
      <c r="E1317" s="255" t="str">
        <f>IF(AND(A1317&lt;&gt;"",ISNUMBER(A1317)),VLOOKUP(A1317,Studies!A:BR,5,FALSE),"")</f>
        <v>Midazolam</v>
      </c>
      <c r="F1317" s="256" t="str">
        <f>IF(AND(A1317&lt;&gt;"",ISNUMBER(A1317)),VLOOKUP(A1317,Studies!A:BR,6,FALSE),"")</f>
        <v>Plasma</v>
      </c>
      <c r="G1317" s="194">
        <v>6</v>
      </c>
      <c r="H1317" s="194" t="s">
        <v>60</v>
      </c>
      <c r="I1317" s="187">
        <v>4.1568649999999998</v>
      </c>
      <c r="J1317" s="187" t="s">
        <v>941</v>
      </c>
      <c r="K1317" s="187" t="s">
        <v>239</v>
      </c>
      <c r="M1317" s="195"/>
      <c r="N1317" s="195"/>
      <c r="O1317" s="199"/>
      <c r="P1317" s="188"/>
      <c r="Q1317" s="174">
        <v>1</v>
      </c>
    </row>
    <row r="1318" spans="1:17" ht="14.25" x14ac:dyDescent="0.2">
      <c r="A1318" s="205">
        <v>185</v>
      </c>
      <c r="B1318" s="254" t="str">
        <f>IF(AND(A1318&lt;&gt;"",ISNUMBER(A1318)),VLOOKUP(A1318,Studies!A:BR,2,FALSE),"")</f>
        <v>Greenblat 1984</v>
      </c>
      <c r="C1318" s="255" t="str">
        <f>IF(AND(A1318&lt;&gt;"",ISNUMBER(A1318)),VLOOKUP(A1318,Studies!A:BR,3,FALSE),"")</f>
        <v>https://www.ncbi.nlm.nih.gov/pubmed/6742481</v>
      </c>
      <c r="D1318" s="255" t="str">
        <f>IF(AND(A1318&lt;&gt;"",ISNUMBER(A1318)),VLOOKUP(A1318,Studies!A:BR,4,FALSE),"")</f>
        <v>po - f, 61kg, 37y (normal female)</v>
      </c>
      <c r="E1318" s="255" t="str">
        <f>IF(AND(A1318&lt;&gt;"",ISNUMBER(A1318)),VLOOKUP(A1318,Studies!A:BR,5,FALSE),"")</f>
        <v>Midazolam</v>
      </c>
      <c r="F1318" s="256" t="str">
        <f>IF(AND(A1318&lt;&gt;"",ISNUMBER(A1318)),VLOOKUP(A1318,Studies!A:BR,6,FALSE),"")</f>
        <v>Plasma</v>
      </c>
      <c r="G1318" s="194">
        <v>8</v>
      </c>
      <c r="H1318" s="194" t="s">
        <v>60</v>
      </c>
      <c r="I1318" s="187">
        <v>3.0437050000000001</v>
      </c>
      <c r="J1318" s="187" t="s">
        <v>941</v>
      </c>
      <c r="K1318" s="187" t="s">
        <v>239</v>
      </c>
      <c r="M1318" s="195"/>
      <c r="N1318" s="195"/>
      <c r="O1318" s="199"/>
      <c r="P1318" s="188"/>
      <c r="Q1318" s="174">
        <v>1</v>
      </c>
    </row>
    <row r="1319" spans="1:17" ht="14.25" x14ac:dyDescent="0.2">
      <c r="A1319" s="205">
        <v>185</v>
      </c>
      <c r="B1319" s="254" t="str">
        <f>IF(AND(A1319&lt;&gt;"",ISNUMBER(A1319)),VLOOKUP(A1319,Studies!A:BR,2,FALSE),"")</f>
        <v>Greenblat 1984</v>
      </c>
      <c r="C1319" s="255" t="str">
        <f>IF(AND(A1319&lt;&gt;"",ISNUMBER(A1319)),VLOOKUP(A1319,Studies!A:BR,3,FALSE),"")</f>
        <v>https://www.ncbi.nlm.nih.gov/pubmed/6742481</v>
      </c>
      <c r="D1319" s="255" t="str">
        <f>IF(AND(A1319&lt;&gt;"",ISNUMBER(A1319)),VLOOKUP(A1319,Studies!A:BR,4,FALSE),"")</f>
        <v>po - f, 61kg, 37y (normal female)</v>
      </c>
      <c r="E1319" s="255" t="str">
        <f>IF(AND(A1319&lt;&gt;"",ISNUMBER(A1319)),VLOOKUP(A1319,Studies!A:BR,5,FALSE),"")</f>
        <v>Midazolam</v>
      </c>
      <c r="F1319" s="256" t="str">
        <f>IF(AND(A1319&lt;&gt;"",ISNUMBER(A1319)),VLOOKUP(A1319,Studies!A:BR,6,FALSE),"")</f>
        <v>Plasma</v>
      </c>
      <c r="G1319" s="194">
        <v>12</v>
      </c>
      <c r="H1319" s="194" t="s">
        <v>60</v>
      </c>
      <c r="I1319" s="187">
        <v>1.319947</v>
      </c>
      <c r="J1319" s="187" t="s">
        <v>941</v>
      </c>
      <c r="K1319" s="187" t="s">
        <v>239</v>
      </c>
      <c r="M1319" s="195"/>
      <c r="N1319" s="195"/>
      <c r="O1319" s="199"/>
      <c r="P1319" s="188"/>
      <c r="Q1319" s="174">
        <v>1</v>
      </c>
    </row>
    <row r="1320" spans="1:17" ht="14.25" x14ac:dyDescent="0.2">
      <c r="A1320" s="205">
        <v>186</v>
      </c>
      <c r="B1320" s="254" t="str">
        <f>IF(AND(A1320&lt;&gt;"",ISNUMBER(A1320)),VLOOKUP(A1320,Studies!A:BR,2,FALSE),"")</f>
        <v>Greenblat 1984</v>
      </c>
      <c r="C1320" s="255" t="str">
        <f>IF(AND(A1320&lt;&gt;"",ISNUMBER(A1320)),VLOOKUP(A1320,Studies!A:BR,3,FALSE),"")</f>
        <v>https://www.ncbi.nlm.nih.gov/pubmed/6742481</v>
      </c>
      <c r="D1320" s="255" t="str">
        <f>IF(AND(A1320&lt;&gt;"",ISNUMBER(A1320)),VLOOKUP(A1320,Studies!A:BR,4,FALSE),"")</f>
        <v>po - m, 70kg, 32y (young male)</v>
      </c>
      <c r="E1320" s="255" t="str">
        <f>IF(AND(A1320&lt;&gt;"",ISNUMBER(A1320)),VLOOKUP(A1320,Studies!A:BR,5,FALSE),"")</f>
        <v>Midazolam</v>
      </c>
      <c r="F1320" s="256" t="str">
        <f>IF(AND(A1320&lt;&gt;"",ISNUMBER(A1320)),VLOOKUP(A1320,Studies!A:BR,6,FALSE),"")</f>
        <v>Plasma</v>
      </c>
      <c r="G1320" s="194">
        <v>0.17</v>
      </c>
      <c r="H1320" s="194" t="s">
        <v>60</v>
      </c>
      <c r="I1320" s="187">
        <v>21.96482</v>
      </c>
      <c r="J1320" s="187" t="s">
        <v>941</v>
      </c>
      <c r="K1320" s="187" t="s">
        <v>239</v>
      </c>
      <c r="M1320" s="195"/>
      <c r="N1320" s="195"/>
      <c r="O1320" s="199"/>
      <c r="P1320" s="189" t="s">
        <v>1070</v>
      </c>
      <c r="Q1320" s="174">
        <v>1</v>
      </c>
    </row>
    <row r="1321" spans="1:17" ht="14.25" x14ac:dyDescent="0.2">
      <c r="A1321" s="205">
        <v>186</v>
      </c>
      <c r="B1321" s="254" t="str">
        <f>IF(AND(A1321&lt;&gt;"",ISNUMBER(A1321)),VLOOKUP(A1321,Studies!A:BR,2,FALSE),"")</f>
        <v>Greenblat 1984</v>
      </c>
      <c r="C1321" s="255" t="str">
        <f>IF(AND(A1321&lt;&gt;"",ISNUMBER(A1321)),VLOOKUP(A1321,Studies!A:BR,3,FALSE),"")</f>
        <v>https://www.ncbi.nlm.nih.gov/pubmed/6742481</v>
      </c>
      <c r="D1321" s="255" t="str">
        <f>IF(AND(A1321&lt;&gt;"",ISNUMBER(A1321)),VLOOKUP(A1321,Studies!A:BR,4,FALSE),"")</f>
        <v>po - m, 70kg, 32y (young male)</v>
      </c>
      <c r="E1321" s="255" t="str">
        <f>IF(AND(A1321&lt;&gt;"",ISNUMBER(A1321)),VLOOKUP(A1321,Studies!A:BR,5,FALSE),"")</f>
        <v>Midazolam</v>
      </c>
      <c r="F1321" s="256" t="str">
        <f>IF(AND(A1321&lt;&gt;"",ISNUMBER(A1321)),VLOOKUP(A1321,Studies!A:BR,6,FALSE),"")</f>
        <v>Plasma</v>
      </c>
      <c r="G1321" s="194">
        <v>0.25</v>
      </c>
      <c r="H1321" s="194" t="s">
        <v>60</v>
      </c>
      <c r="I1321" s="187">
        <v>96.098399999999998</v>
      </c>
      <c r="J1321" s="187" t="s">
        <v>941</v>
      </c>
      <c r="K1321" s="187" t="s">
        <v>239</v>
      </c>
      <c r="M1321" s="195"/>
      <c r="N1321" s="195"/>
      <c r="O1321" s="199"/>
      <c r="P1321" s="188"/>
      <c r="Q1321" s="174">
        <v>1</v>
      </c>
    </row>
    <row r="1322" spans="1:17" ht="14.25" x14ac:dyDescent="0.2">
      <c r="A1322" s="205">
        <v>186</v>
      </c>
      <c r="B1322" s="254" t="str">
        <f>IF(AND(A1322&lt;&gt;"",ISNUMBER(A1322)),VLOOKUP(A1322,Studies!A:BR,2,FALSE),"")</f>
        <v>Greenblat 1984</v>
      </c>
      <c r="C1322" s="255" t="str">
        <f>IF(AND(A1322&lt;&gt;"",ISNUMBER(A1322)),VLOOKUP(A1322,Studies!A:BR,3,FALSE),"")</f>
        <v>https://www.ncbi.nlm.nih.gov/pubmed/6742481</v>
      </c>
      <c r="D1322" s="255" t="str">
        <f>IF(AND(A1322&lt;&gt;"",ISNUMBER(A1322)),VLOOKUP(A1322,Studies!A:BR,4,FALSE),"")</f>
        <v>po - m, 70kg, 32y (young male)</v>
      </c>
      <c r="E1322" s="255" t="str">
        <f>IF(AND(A1322&lt;&gt;"",ISNUMBER(A1322)),VLOOKUP(A1322,Studies!A:BR,5,FALSE),"")</f>
        <v>Midazolam</v>
      </c>
      <c r="F1322" s="256" t="str">
        <f>IF(AND(A1322&lt;&gt;"",ISNUMBER(A1322)),VLOOKUP(A1322,Studies!A:BR,6,FALSE),"")</f>
        <v>Plasma</v>
      </c>
      <c r="G1322" s="194">
        <v>0.5</v>
      </c>
      <c r="H1322" s="194" t="s">
        <v>60</v>
      </c>
      <c r="I1322" s="187">
        <v>58.166600000000003</v>
      </c>
      <c r="J1322" s="187" t="s">
        <v>941</v>
      </c>
      <c r="K1322" s="187" t="s">
        <v>239</v>
      </c>
      <c r="M1322" s="195"/>
      <c r="N1322" s="195"/>
      <c r="O1322" s="199"/>
      <c r="P1322" s="188"/>
      <c r="Q1322" s="174">
        <v>1</v>
      </c>
    </row>
    <row r="1323" spans="1:17" ht="14.25" x14ac:dyDescent="0.2">
      <c r="A1323" s="205">
        <v>186</v>
      </c>
      <c r="B1323" s="254" t="str">
        <f>IF(AND(A1323&lt;&gt;"",ISNUMBER(A1323)),VLOOKUP(A1323,Studies!A:BR,2,FALSE),"")</f>
        <v>Greenblat 1984</v>
      </c>
      <c r="C1323" s="255" t="str">
        <f>IF(AND(A1323&lt;&gt;"",ISNUMBER(A1323)),VLOOKUP(A1323,Studies!A:BR,3,FALSE),"")</f>
        <v>https://www.ncbi.nlm.nih.gov/pubmed/6742481</v>
      </c>
      <c r="D1323" s="255" t="str">
        <f>IF(AND(A1323&lt;&gt;"",ISNUMBER(A1323)),VLOOKUP(A1323,Studies!A:BR,4,FALSE),"")</f>
        <v>po - m, 70kg, 32y (young male)</v>
      </c>
      <c r="E1323" s="255" t="str">
        <f>IF(AND(A1323&lt;&gt;"",ISNUMBER(A1323)),VLOOKUP(A1323,Studies!A:BR,5,FALSE),"")</f>
        <v>Midazolam</v>
      </c>
      <c r="F1323" s="256" t="str">
        <f>IF(AND(A1323&lt;&gt;"",ISNUMBER(A1323)),VLOOKUP(A1323,Studies!A:BR,6,FALSE),"")</f>
        <v>Plasma</v>
      </c>
      <c r="G1323" s="194">
        <v>0.75</v>
      </c>
      <c r="H1323" s="194" t="s">
        <v>60</v>
      </c>
      <c r="I1323" s="187">
        <v>44.912550000000003</v>
      </c>
      <c r="J1323" s="187" t="s">
        <v>941</v>
      </c>
      <c r="K1323" s="187" t="s">
        <v>239</v>
      </c>
      <c r="M1323" s="195"/>
      <c r="N1323" s="195"/>
      <c r="O1323" s="199"/>
      <c r="P1323" s="188"/>
      <c r="Q1323" s="174">
        <v>1</v>
      </c>
    </row>
    <row r="1324" spans="1:17" ht="14.25" x14ac:dyDescent="0.2">
      <c r="A1324" s="205">
        <v>186</v>
      </c>
      <c r="B1324" s="254" t="str">
        <f>IF(AND(A1324&lt;&gt;"",ISNUMBER(A1324)),VLOOKUP(A1324,Studies!A:BR,2,FALSE),"")</f>
        <v>Greenblat 1984</v>
      </c>
      <c r="C1324" s="255" t="str">
        <f>IF(AND(A1324&lt;&gt;"",ISNUMBER(A1324)),VLOOKUP(A1324,Studies!A:BR,3,FALSE),"")</f>
        <v>https://www.ncbi.nlm.nih.gov/pubmed/6742481</v>
      </c>
      <c r="D1324" s="255" t="str">
        <f>IF(AND(A1324&lt;&gt;"",ISNUMBER(A1324)),VLOOKUP(A1324,Studies!A:BR,4,FALSE),"")</f>
        <v>po - m, 70kg, 32y (young male)</v>
      </c>
      <c r="E1324" s="255" t="str">
        <f>IF(AND(A1324&lt;&gt;"",ISNUMBER(A1324)),VLOOKUP(A1324,Studies!A:BR,5,FALSE),"")</f>
        <v>Midazolam</v>
      </c>
      <c r="F1324" s="256" t="str">
        <f>IF(AND(A1324&lt;&gt;"",ISNUMBER(A1324)),VLOOKUP(A1324,Studies!A:BR,6,FALSE),"")</f>
        <v>Plasma</v>
      </c>
      <c r="G1324" s="194">
        <v>1</v>
      </c>
      <c r="H1324" s="194" t="s">
        <v>60</v>
      </c>
      <c r="I1324" s="187">
        <v>32.495919999999998</v>
      </c>
      <c r="J1324" s="187" t="s">
        <v>941</v>
      </c>
      <c r="K1324" s="187" t="s">
        <v>239</v>
      </c>
      <c r="M1324" s="195"/>
      <c r="N1324" s="195"/>
      <c r="O1324" s="199"/>
      <c r="P1324" s="188"/>
      <c r="Q1324" s="174">
        <v>1</v>
      </c>
    </row>
    <row r="1325" spans="1:17" ht="14.25" x14ac:dyDescent="0.2">
      <c r="A1325" s="205">
        <v>186</v>
      </c>
      <c r="B1325" s="254" t="str">
        <f>IF(AND(A1325&lt;&gt;"",ISNUMBER(A1325)),VLOOKUP(A1325,Studies!A:BR,2,FALSE),"")</f>
        <v>Greenblat 1984</v>
      </c>
      <c r="C1325" s="255" t="str">
        <f>IF(AND(A1325&lt;&gt;"",ISNUMBER(A1325)),VLOOKUP(A1325,Studies!A:BR,3,FALSE),"")</f>
        <v>https://www.ncbi.nlm.nih.gov/pubmed/6742481</v>
      </c>
      <c r="D1325" s="255" t="str">
        <f>IF(AND(A1325&lt;&gt;"",ISNUMBER(A1325)),VLOOKUP(A1325,Studies!A:BR,4,FALSE),"")</f>
        <v>po - m, 70kg, 32y (young male)</v>
      </c>
      <c r="E1325" s="255" t="str">
        <f>IF(AND(A1325&lt;&gt;"",ISNUMBER(A1325)),VLOOKUP(A1325,Studies!A:BR,5,FALSE),"")</f>
        <v>Midazolam</v>
      </c>
      <c r="F1325" s="256" t="str">
        <f>IF(AND(A1325&lt;&gt;"",ISNUMBER(A1325)),VLOOKUP(A1325,Studies!A:BR,6,FALSE),"")</f>
        <v>Plasma</v>
      </c>
      <c r="G1325" s="194">
        <v>1.5</v>
      </c>
      <c r="H1325" s="194" t="s">
        <v>60</v>
      </c>
      <c r="I1325" s="187">
        <v>31.516179999999999</v>
      </c>
      <c r="J1325" s="187" t="s">
        <v>941</v>
      </c>
      <c r="K1325" s="187" t="s">
        <v>239</v>
      </c>
      <c r="M1325" s="195"/>
      <c r="N1325" s="195"/>
      <c r="O1325" s="199"/>
      <c r="P1325" s="188"/>
      <c r="Q1325" s="174">
        <v>1</v>
      </c>
    </row>
    <row r="1326" spans="1:17" ht="14.25" x14ac:dyDescent="0.2">
      <c r="A1326" s="205">
        <v>186</v>
      </c>
      <c r="B1326" s="254" t="str">
        <f>IF(AND(A1326&lt;&gt;"",ISNUMBER(A1326)),VLOOKUP(A1326,Studies!A:BR,2,FALSE),"")</f>
        <v>Greenblat 1984</v>
      </c>
      <c r="C1326" s="255" t="str">
        <f>IF(AND(A1326&lt;&gt;"",ISNUMBER(A1326)),VLOOKUP(A1326,Studies!A:BR,3,FALSE),"")</f>
        <v>https://www.ncbi.nlm.nih.gov/pubmed/6742481</v>
      </c>
      <c r="D1326" s="255" t="str">
        <f>IF(AND(A1326&lt;&gt;"",ISNUMBER(A1326)),VLOOKUP(A1326,Studies!A:BR,4,FALSE),"")</f>
        <v>po - m, 70kg, 32y (young male)</v>
      </c>
      <c r="E1326" s="255" t="str">
        <f>IF(AND(A1326&lt;&gt;"",ISNUMBER(A1326)),VLOOKUP(A1326,Studies!A:BR,5,FALSE),"")</f>
        <v>Midazolam</v>
      </c>
      <c r="F1326" s="256" t="str">
        <f>IF(AND(A1326&lt;&gt;"",ISNUMBER(A1326)),VLOOKUP(A1326,Studies!A:BR,6,FALSE),"")</f>
        <v>Plasma</v>
      </c>
      <c r="G1326" s="194">
        <v>2</v>
      </c>
      <c r="H1326" s="194" t="s">
        <v>60</v>
      </c>
      <c r="I1326" s="187">
        <v>23.00525</v>
      </c>
      <c r="J1326" s="187" t="s">
        <v>941</v>
      </c>
      <c r="K1326" s="187" t="s">
        <v>239</v>
      </c>
      <c r="M1326" s="195"/>
      <c r="N1326" s="195"/>
      <c r="O1326" s="199"/>
      <c r="P1326" s="188"/>
      <c r="Q1326" s="174">
        <v>1</v>
      </c>
    </row>
    <row r="1327" spans="1:17" ht="14.25" x14ac:dyDescent="0.2">
      <c r="A1327" s="205">
        <v>186</v>
      </c>
      <c r="B1327" s="254" t="str">
        <f>IF(AND(A1327&lt;&gt;"",ISNUMBER(A1327)),VLOOKUP(A1327,Studies!A:BR,2,FALSE),"")</f>
        <v>Greenblat 1984</v>
      </c>
      <c r="C1327" s="255" t="str">
        <f>IF(AND(A1327&lt;&gt;"",ISNUMBER(A1327)),VLOOKUP(A1327,Studies!A:BR,3,FALSE),"")</f>
        <v>https://www.ncbi.nlm.nih.gov/pubmed/6742481</v>
      </c>
      <c r="D1327" s="255" t="str">
        <f>IF(AND(A1327&lt;&gt;"",ISNUMBER(A1327)),VLOOKUP(A1327,Studies!A:BR,4,FALSE),"")</f>
        <v>po - m, 70kg, 32y (young male)</v>
      </c>
      <c r="E1327" s="255" t="str">
        <f>IF(AND(A1327&lt;&gt;"",ISNUMBER(A1327)),VLOOKUP(A1327,Studies!A:BR,5,FALSE),"")</f>
        <v>Midazolam</v>
      </c>
      <c r="F1327" s="256" t="str">
        <f>IF(AND(A1327&lt;&gt;"",ISNUMBER(A1327)),VLOOKUP(A1327,Studies!A:BR,6,FALSE),"")</f>
        <v>Plasma</v>
      </c>
      <c r="G1327" s="194">
        <v>2.5</v>
      </c>
      <c r="H1327" s="194" t="s">
        <v>60</v>
      </c>
      <c r="I1327" s="187">
        <v>20.567519999999998</v>
      </c>
      <c r="J1327" s="187" t="s">
        <v>941</v>
      </c>
      <c r="K1327" s="187" t="s">
        <v>239</v>
      </c>
      <c r="M1327" s="195"/>
      <c r="N1327" s="195"/>
      <c r="O1327" s="199"/>
      <c r="P1327" s="188"/>
      <c r="Q1327" s="174">
        <v>1</v>
      </c>
    </row>
    <row r="1328" spans="1:17" ht="14.25" x14ac:dyDescent="0.2">
      <c r="A1328" s="205">
        <v>186</v>
      </c>
      <c r="B1328" s="254" t="str">
        <f>IF(AND(A1328&lt;&gt;"",ISNUMBER(A1328)),VLOOKUP(A1328,Studies!A:BR,2,FALSE),"")</f>
        <v>Greenblat 1984</v>
      </c>
      <c r="C1328" s="255" t="str">
        <f>IF(AND(A1328&lt;&gt;"",ISNUMBER(A1328)),VLOOKUP(A1328,Studies!A:BR,3,FALSE),"")</f>
        <v>https://www.ncbi.nlm.nih.gov/pubmed/6742481</v>
      </c>
      <c r="D1328" s="255" t="str">
        <f>IF(AND(A1328&lt;&gt;"",ISNUMBER(A1328)),VLOOKUP(A1328,Studies!A:BR,4,FALSE),"")</f>
        <v>po - m, 70kg, 32y (young male)</v>
      </c>
      <c r="E1328" s="255" t="str">
        <f>IF(AND(A1328&lt;&gt;"",ISNUMBER(A1328)),VLOOKUP(A1328,Studies!A:BR,5,FALSE),"")</f>
        <v>Midazolam</v>
      </c>
      <c r="F1328" s="256" t="str">
        <f>IF(AND(A1328&lt;&gt;"",ISNUMBER(A1328)),VLOOKUP(A1328,Studies!A:BR,6,FALSE),"")</f>
        <v>Plasma</v>
      </c>
      <c r="G1328" s="194">
        <v>3</v>
      </c>
      <c r="H1328" s="194" t="s">
        <v>60</v>
      </c>
      <c r="I1328" s="187">
        <v>15.76695</v>
      </c>
      <c r="J1328" s="187" t="s">
        <v>941</v>
      </c>
      <c r="K1328" s="187" t="s">
        <v>239</v>
      </c>
      <c r="M1328" s="195"/>
      <c r="N1328" s="195"/>
      <c r="O1328" s="199"/>
      <c r="P1328" s="188"/>
      <c r="Q1328" s="174">
        <v>1</v>
      </c>
    </row>
    <row r="1329" spans="1:17" ht="14.25" x14ac:dyDescent="0.2">
      <c r="A1329" s="205">
        <v>186</v>
      </c>
      <c r="B1329" s="254" t="str">
        <f>IF(AND(A1329&lt;&gt;"",ISNUMBER(A1329)),VLOOKUP(A1329,Studies!A:BR,2,FALSE),"")</f>
        <v>Greenblat 1984</v>
      </c>
      <c r="C1329" s="255" t="str">
        <f>IF(AND(A1329&lt;&gt;"",ISNUMBER(A1329)),VLOOKUP(A1329,Studies!A:BR,3,FALSE),"")</f>
        <v>https://www.ncbi.nlm.nih.gov/pubmed/6742481</v>
      </c>
      <c r="D1329" s="255" t="str">
        <f>IF(AND(A1329&lt;&gt;"",ISNUMBER(A1329)),VLOOKUP(A1329,Studies!A:BR,4,FALSE),"")</f>
        <v>po - m, 70kg, 32y (young male)</v>
      </c>
      <c r="E1329" s="255" t="str">
        <f>IF(AND(A1329&lt;&gt;"",ISNUMBER(A1329)),VLOOKUP(A1329,Studies!A:BR,5,FALSE),"")</f>
        <v>Midazolam</v>
      </c>
      <c r="F1329" s="256" t="str">
        <f>IF(AND(A1329&lt;&gt;"",ISNUMBER(A1329)),VLOOKUP(A1329,Studies!A:BR,6,FALSE),"")</f>
        <v>Plasma</v>
      </c>
      <c r="G1329" s="194">
        <v>4</v>
      </c>
      <c r="H1329" s="194" t="s">
        <v>60</v>
      </c>
      <c r="I1329" s="187">
        <v>8.1345799999999997</v>
      </c>
      <c r="J1329" s="187" t="s">
        <v>941</v>
      </c>
      <c r="K1329" s="187" t="s">
        <v>239</v>
      </c>
      <c r="M1329" s="195"/>
      <c r="N1329" s="195"/>
      <c r="O1329" s="199"/>
      <c r="P1329" s="188"/>
      <c r="Q1329" s="174">
        <v>1</v>
      </c>
    </row>
    <row r="1330" spans="1:17" ht="14.25" x14ac:dyDescent="0.2">
      <c r="A1330" s="205">
        <v>186</v>
      </c>
      <c r="B1330" s="254" t="str">
        <f>IF(AND(A1330&lt;&gt;"",ISNUMBER(A1330)),VLOOKUP(A1330,Studies!A:BR,2,FALSE),"")</f>
        <v>Greenblat 1984</v>
      </c>
      <c r="C1330" s="255" t="str">
        <f>IF(AND(A1330&lt;&gt;"",ISNUMBER(A1330)),VLOOKUP(A1330,Studies!A:BR,3,FALSE),"")</f>
        <v>https://www.ncbi.nlm.nih.gov/pubmed/6742481</v>
      </c>
      <c r="D1330" s="255" t="str">
        <f>IF(AND(A1330&lt;&gt;"",ISNUMBER(A1330)),VLOOKUP(A1330,Studies!A:BR,4,FALSE),"")</f>
        <v>po - m, 70kg, 32y (young male)</v>
      </c>
      <c r="E1330" s="255" t="str">
        <f>IF(AND(A1330&lt;&gt;"",ISNUMBER(A1330)),VLOOKUP(A1330,Studies!A:BR,5,FALSE),"")</f>
        <v>Midazolam</v>
      </c>
      <c r="F1330" s="256" t="str">
        <f>IF(AND(A1330&lt;&gt;"",ISNUMBER(A1330)),VLOOKUP(A1330,Studies!A:BR,6,FALSE),"")</f>
        <v>Plasma</v>
      </c>
      <c r="G1330" s="194">
        <v>6</v>
      </c>
      <c r="H1330" s="194" t="s">
        <v>60</v>
      </c>
      <c r="I1330" s="187">
        <v>3.0679029999999998</v>
      </c>
      <c r="J1330" s="187" t="s">
        <v>941</v>
      </c>
      <c r="K1330" s="187" t="s">
        <v>239</v>
      </c>
      <c r="M1330" s="195"/>
      <c r="N1330" s="195"/>
      <c r="O1330" s="199"/>
      <c r="P1330" s="188"/>
      <c r="Q1330" s="174">
        <v>1</v>
      </c>
    </row>
    <row r="1331" spans="1:17" ht="14.25" x14ac:dyDescent="0.2">
      <c r="A1331" s="205">
        <v>186</v>
      </c>
      <c r="B1331" s="254" t="str">
        <f>IF(AND(A1331&lt;&gt;"",ISNUMBER(A1331)),VLOOKUP(A1331,Studies!A:BR,2,FALSE),"")</f>
        <v>Greenblat 1984</v>
      </c>
      <c r="C1331" s="255" t="str">
        <f>IF(AND(A1331&lt;&gt;"",ISNUMBER(A1331)),VLOOKUP(A1331,Studies!A:BR,3,FALSE),"")</f>
        <v>https://www.ncbi.nlm.nih.gov/pubmed/6742481</v>
      </c>
      <c r="D1331" s="255" t="str">
        <f>IF(AND(A1331&lt;&gt;"",ISNUMBER(A1331)),VLOOKUP(A1331,Studies!A:BR,4,FALSE),"")</f>
        <v>po - m, 70kg, 32y (young male)</v>
      </c>
      <c r="E1331" s="255" t="str">
        <f>IF(AND(A1331&lt;&gt;"",ISNUMBER(A1331)),VLOOKUP(A1331,Studies!A:BR,5,FALSE),"")</f>
        <v>Midazolam</v>
      </c>
      <c r="F1331" s="256" t="str">
        <f>IF(AND(A1331&lt;&gt;"",ISNUMBER(A1331)),VLOOKUP(A1331,Studies!A:BR,6,FALSE),"")</f>
        <v>Plasma</v>
      </c>
      <c r="G1331" s="194">
        <v>8</v>
      </c>
      <c r="H1331" s="194" t="s">
        <v>60</v>
      </c>
      <c r="I1331" s="187">
        <v>1.512589</v>
      </c>
      <c r="J1331" s="187" t="s">
        <v>941</v>
      </c>
      <c r="K1331" s="187" t="s">
        <v>239</v>
      </c>
      <c r="M1331" s="195"/>
      <c r="N1331" s="195"/>
      <c r="O1331" s="199"/>
      <c r="P1331" s="188"/>
      <c r="Q1331" s="174">
        <v>1</v>
      </c>
    </row>
    <row r="1332" spans="1:17" ht="14.25" x14ac:dyDescent="0.2">
      <c r="A1332" s="205">
        <v>187</v>
      </c>
      <c r="B1332" s="254" t="str">
        <f>IF(AND(A1332&lt;&gt;"",ISNUMBER(A1332)),VLOOKUP(A1332,Studies!A:BR,2,FALSE),"")</f>
        <v>Greenblat 1984</v>
      </c>
      <c r="C1332" s="255" t="str">
        <f>IF(AND(A1332&lt;&gt;"",ISNUMBER(A1332)),VLOOKUP(A1332,Studies!A:BR,3,FALSE),"")</f>
        <v>https://www.ncbi.nlm.nih.gov/pubmed/6742481</v>
      </c>
      <c r="D1332" s="255" t="str">
        <f>IF(AND(A1332&lt;&gt;"",ISNUMBER(A1332)),VLOOKUP(A1332,Studies!A:BR,4,FALSE),"")</f>
        <v>po - m, 80kg, 70y (elderly male)</v>
      </c>
      <c r="E1332" s="255" t="str">
        <f>IF(AND(A1332&lt;&gt;"",ISNUMBER(A1332)),VLOOKUP(A1332,Studies!A:BR,5,FALSE),"")</f>
        <v>Midazolam</v>
      </c>
      <c r="F1332" s="256" t="str">
        <f>IF(AND(A1332&lt;&gt;"",ISNUMBER(A1332)),VLOOKUP(A1332,Studies!A:BR,6,FALSE),"")</f>
        <v>Plasma</v>
      </c>
      <c r="G1332" s="194">
        <v>0.5</v>
      </c>
      <c r="H1332" s="194" t="s">
        <v>60</v>
      </c>
      <c r="I1332" s="187">
        <v>43.072220000000002</v>
      </c>
      <c r="J1332" s="187" t="s">
        <v>941</v>
      </c>
      <c r="K1332" s="187" t="s">
        <v>239</v>
      </c>
      <c r="M1332" s="195"/>
      <c r="N1332" s="195"/>
      <c r="O1332" s="199"/>
      <c r="P1332" s="189" t="s">
        <v>1067</v>
      </c>
      <c r="Q1332" s="174">
        <v>1</v>
      </c>
    </row>
    <row r="1333" spans="1:17" ht="14.25" x14ac:dyDescent="0.2">
      <c r="A1333" s="205">
        <v>187</v>
      </c>
      <c r="B1333" s="254" t="str">
        <f>IF(AND(A1333&lt;&gt;"",ISNUMBER(A1333)),VLOOKUP(A1333,Studies!A:BR,2,FALSE),"")</f>
        <v>Greenblat 1984</v>
      </c>
      <c r="C1333" s="255" t="str">
        <f>IF(AND(A1333&lt;&gt;"",ISNUMBER(A1333)),VLOOKUP(A1333,Studies!A:BR,3,FALSE),"")</f>
        <v>https://www.ncbi.nlm.nih.gov/pubmed/6742481</v>
      </c>
      <c r="D1333" s="255" t="str">
        <f>IF(AND(A1333&lt;&gt;"",ISNUMBER(A1333)),VLOOKUP(A1333,Studies!A:BR,4,FALSE),"")</f>
        <v>po - m, 80kg, 70y (elderly male)</v>
      </c>
      <c r="E1333" s="255" t="str">
        <f>IF(AND(A1333&lt;&gt;"",ISNUMBER(A1333)),VLOOKUP(A1333,Studies!A:BR,5,FALSE),"")</f>
        <v>Midazolam</v>
      </c>
      <c r="F1333" s="256" t="str">
        <f>IF(AND(A1333&lt;&gt;"",ISNUMBER(A1333)),VLOOKUP(A1333,Studies!A:BR,6,FALSE),"")</f>
        <v>Plasma</v>
      </c>
      <c r="G1333" s="194">
        <v>0.75</v>
      </c>
      <c r="H1333" s="194" t="s">
        <v>60</v>
      </c>
      <c r="I1333" s="187">
        <v>90.863119999999995</v>
      </c>
      <c r="J1333" s="187" t="s">
        <v>941</v>
      </c>
      <c r="K1333" s="187" t="s">
        <v>239</v>
      </c>
      <c r="M1333" s="195"/>
      <c r="N1333" s="195"/>
      <c r="O1333" s="199"/>
      <c r="P1333" s="188"/>
      <c r="Q1333" s="174">
        <v>1</v>
      </c>
    </row>
    <row r="1334" spans="1:17" ht="14.25" x14ac:dyDescent="0.2">
      <c r="A1334" s="205">
        <v>187</v>
      </c>
      <c r="B1334" s="254" t="str">
        <f>IF(AND(A1334&lt;&gt;"",ISNUMBER(A1334)),VLOOKUP(A1334,Studies!A:BR,2,FALSE),"")</f>
        <v>Greenblat 1984</v>
      </c>
      <c r="C1334" s="255" t="str">
        <f>IF(AND(A1334&lt;&gt;"",ISNUMBER(A1334)),VLOOKUP(A1334,Studies!A:BR,3,FALSE),"")</f>
        <v>https://www.ncbi.nlm.nih.gov/pubmed/6742481</v>
      </c>
      <c r="D1334" s="255" t="str">
        <f>IF(AND(A1334&lt;&gt;"",ISNUMBER(A1334)),VLOOKUP(A1334,Studies!A:BR,4,FALSE),"")</f>
        <v>po - m, 80kg, 70y (elderly male)</v>
      </c>
      <c r="E1334" s="255" t="str">
        <f>IF(AND(A1334&lt;&gt;"",ISNUMBER(A1334)),VLOOKUP(A1334,Studies!A:BR,5,FALSE),"")</f>
        <v>Midazolam</v>
      </c>
      <c r="F1334" s="256" t="str">
        <f>IF(AND(A1334&lt;&gt;"",ISNUMBER(A1334)),VLOOKUP(A1334,Studies!A:BR,6,FALSE),"")</f>
        <v>Plasma</v>
      </c>
      <c r="G1334" s="194">
        <v>1</v>
      </c>
      <c r="H1334" s="194" t="s">
        <v>60</v>
      </c>
      <c r="I1334" s="187">
        <v>57.741109999999999</v>
      </c>
      <c r="J1334" s="187" t="s">
        <v>941</v>
      </c>
      <c r="K1334" s="187" t="s">
        <v>239</v>
      </c>
      <c r="M1334" s="195"/>
      <c r="N1334" s="195"/>
      <c r="O1334" s="199"/>
      <c r="P1334" s="188"/>
      <c r="Q1334" s="174">
        <v>1</v>
      </c>
    </row>
    <row r="1335" spans="1:17" ht="14.25" x14ac:dyDescent="0.2">
      <c r="A1335" s="205">
        <v>187</v>
      </c>
      <c r="B1335" s="254" t="str">
        <f>IF(AND(A1335&lt;&gt;"",ISNUMBER(A1335)),VLOOKUP(A1335,Studies!A:BR,2,FALSE),"")</f>
        <v>Greenblat 1984</v>
      </c>
      <c r="C1335" s="255" t="str">
        <f>IF(AND(A1335&lt;&gt;"",ISNUMBER(A1335)),VLOOKUP(A1335,Studies!A:BR,3,FALSE),"")</f>
        <v>https://www.ncbi.nlm.nih.gov/pubmed/6742481</v>
      </c>
      <c r="D1335" s="255" t="str">
        <f>IF(AND(A1335&lt;&gt;"",ISNUMBER(A1335)),VLOOKUP(A1335,Studies!A:BR,4,FALSE),"")</f>
        <v>po - m, 80kg, 70y (elderly male)</v>
      </c>
      <c r="E1335" s="255" t="str">
        <f>IF(AND(A1335&lt;&gt;"",ISNUMBER(A1335)),VLOOKUP(A1335,Studies!A:BR,5,FALSE),"")</f>
        <v>Midazolam</v>
      </c>
      <c r="F1335" s="256" t="str">
        <f>IF(AND(A1335&lt;&gt;"",ISNUMBER(A1335)),VLOOKUP(A1335,Studies!A:BR,6,FALSE),"")</f>
        <v>Plasma</v>
      </c>
      <c r="G1335" s="194">
        <v>1.5</v>
      </c>
      <c r="H1335" s="194" t="s">
        <v>60</v>
      </c>
      <c r="I1335" s="187">
        <v>44.95055</v>
      </c>
      <c r="J1335" s="187" t="s">
        <v>941</v>
      </c>
      <c r="K1335" s="187" t="s">
        <v>239</v>
      </c>
      <c r="M1335" s="195"/>
      <c r="N1335" s="195"/>
      <c r="O1335" s="199"/>
      <c r="P1335" s="188"/>
      <c r="Q1335" s="174">
        <v>1</v>
      </c>
    </row>
    <row r="1336" spans="1:17" ht="14.25" x14ac:dyDescent="0.2">
      <c r="A1336" s="205">
        <v>187</v>
      </c>
      <c r="B1336" s="254" t="str">
        <f>IF(AND(A1336&lt;&gt;"",ISNUMBER(A1336)),VLOOKUP(A1336,Studies!A:BR,2,FALSE),"")</f>
        <v>Greenblat 1984</v>
      </c>
      <c r="C1336" s="255" t="str">
        <f>IF(AND(A1336&lt;&gt;"",ISNUMBER(A1336)),VLOOKUP(A1336,Studies!A:BR,3,FALSE),"")</f>
        <v>https://www.ncbi.nlm.nih.gov/pubmed/6742481</v>
      </c>
      <c r="D1336" s="255" t="str">
        <f>IF(AND(A1336&lt;&gt;"",ISNUMBER(A1336)),VLOOKUP(A1336,Studies!A:BR,4,FALSE),"")</f>
        <v>po - m, 80kg, 70y (elderly male)</v>
      </c>
      <c r="E1336" s="255" t="str">
        <f>IF(AND(A1336&lt;&gt;"",ISNUMBER(A1336)),VLOOKUP(A1336,Studies!A:BR,5,FALSE),"")</f>
        <v>Midazolam</v>
      </c>
      <c r="F1336" s="256" t="str">
        <f>IF(AND(A1336&lt;&gt;"",ISNUMBER(A1336)),VLOOKUP(A1336,Studies!A:BR,6,FALSE),"")</f>
        <v>Plasma</v>
      </c>
      <c r="G1336" s="194">
        <v>2</v>
      </c>
      <c r="H1336" s="194" t="s">
        <v>60</v>
      </c>
      <c r="I1336" s="187">
        <v>28.814630000000001</v>
      </c>
      <c r="J1336" s="187" t="s">
        <v>941</v>
      </c>
      <c r="K1336" s="187" t="s">
        <v>239</v>
      </c>
      <c r="M1336" s="195"/>
      <c r="N1336" s="195"/>
      <c r="O1336" s="199"/>
      <c r="P1336" s="188"/>
      <c r="Q1336" s="174">
        <v>1</v>
      </c>
    </row>
    <row r="1337" spans="1:17" ht="14.25" x14ac:dyDescent="0.2">
      <c r="A1337" s="205">
        <v>187</v>
      </c>
      <c r="B1337" s="254" t="str">
        <f>IF(AND(A1337&lt;&gt;"",ISNUMBER(A1337)),VLOOKUP(A1337,Studies!A:BR,2,FALSE),"")</f>
        <v>Greenblat 1984</v>
      </c>
      <c r="C1337" s="255" t="str">
        <f>IF(AND(A1337&lt;&gt;"",ISNUMBER(A1337)),VLOOKUP(A1337,Studies!A:BR,3,FALSE),"")</f>
        <v>https://www.ncbi.nlm.nih.gov/pubmed/6742481</v>
      </c>
      <c r="D1337" s="255" t="str">
        <f>IF(AND(A1337&lt;&gt;"",ISNUMBER(A1337)),VLOOKUP(A1337,Studies!A:BR,4,FALSE),"")</f>
        <v>po - m, 80kg, 70y (elderly male)</v>
      </c>
      <c r="E1337" s="255" t="str">
        <f>IF(AND(A1337&lt;&gt;"",ISNUMBER(A1337)),VLOOKUP(A1337,Studies!A:BR,5,FALSE),"")</f>
        <v>Midazolam</v>
      </c>
      <c r="F1337" s="256" t="str">
        <f>IF(AND(A1337&lt;&gt;"",ISNUMBER(A1337)),VLOOKUP(A1337,Studies!A:BR,6,FALSE),"")</f>
        <v>Plasma</v>
      </c>
      <c r="G1337" s="194">
        <v>2.5</v>
      </c>
      <c r="H1337" s="194" t="s">
        <v>60</v>
      </c>
      <c r="I1337" s="187">
        <v>24.328399999999998</v>
      </c>
      <c r="J1337" s="187" t="s">
        <v>941</v>
      </c>
      <c r="K1337" s="187" t="s">
        <v>239</v>
      </c>
      <c r="M1337" s="195"/>
      <c r="N1337" s="195"/>
      <c r="O1337" s="199"/>
      <c r="P1337" s="188"/>
      <c r="Q1337" s="174">
        <v>1</v>
      </c>
    </row>
    <row r="1338" spans="1:17" ht="14.25" x14ac:dyDescent="0.2">
      <c r="A1338" s="205">
        <v>187</v>
      </c>
      <c r="B1338" s="254" t="str">
        <f>IF(AND(A1338&lt;&gt;"",ISNUMBER(A1338)),VLOOKUP(A1338,Studies!A:BR,2,FALSE),"")</f>
        <v>Greenblat 1984</v>
      </c>
      <c r="C1338" s="255" t="str">
        <f>IF(AND(A1338&lt;&gt;"",ISNUMBER(A1338)),VLOOKUP(A1338,Studies!A:BR,3,FALSE),"")</f>
        <v>https://www.ncbi.nlm.nih.gov/pubmed/6742481</v>
      </c>
      <c r="D1338" s="255" t="str">
        <f>IF(AND(A1338&lt;&gt;"",ISNUMBER(A1338)),VLOOKUP(A1338,Studies!A:BR,4,FALSE),"")</f>
        <v>po - m, 80kg, 70y (elderly male)</v>
      </c>
      <c r="E1338" s="255" t="str">
        <f>IF(AND(A1338&lt;&gt;"",ISNUMBER(A1338)),VLOOKUP(A1338,Studies!A:BR,5,FALSE),"")</f>
        <v>Midazolam</v>
      </c>
      <c r="F1338" s="256" t="str">
        <f>IF(AND(A1338&lt;&gt;"",ISNUMBER(A1338)),VLOOKUP(A1338,Studies!A:BR,6,FALSE),"")</f>
        <v>Plasma</v>
      </c>
      <c r="G1338" s="194">
        <v>3</v>
      </c>
      <c r="H1338" s="194" t="s">
        <v>60</v>
      </c>
      <c r="I1338" s="187">
        <v>22.636019999999998</v>
      </c>
      <c r="J1338" s="187" t="s">
        <v>941</v>
      </c>
      <c r="K1338" s="187" t="s">
        <v>239</v>
      </c>
      <c r="M1338" s="195"/>
      <c r="N1338" s="195"/>
      <c r="O1338" s="199"/>
      <c r="P1338" s="188"/>
      <c r="Q1338" s="174">
        <v>1</v>
      </c>
    </row>
    <row r="1339" spans="1:17" ht="14.25" x14ac:dyDescent="0.2">
      <c r="A1339" s="205">
        <v>187</v>
      </c>
      <c r="B1339" s="254" t="str">
        <f>IF(AND(A1339&lt;&gt;"",ISNUMBER(A1339)),VLOOKUP(A1339,Studies!A:BR,2,FALSE),"")</f>
        <v>Greenblat 1984</v>
      </c>
      <c r="C1339" s="255" t="str">
        <f>IF(AND(A1339&lt;&gt;"",ISNUMBER(A1339)),VLOOKUP(A1339,Studies!A:BR,3,FALSE),"")</f>
        <v>https://www.ncbi.nlm.nih.gov/pubmed/6742481</v>
      </c>
      <c r="D1339" s="255" t="str">
        <f>IF(AND(A1339&lt;&gt;"",ISNUMBER(A1339)),VLOOKUP(A1339,Studies!A:BR,4,FALSE),"")</f>
        <v>po - m, 80kg, 70y (elderly male)</v>
      </c>
      <c r="E1339" s="255" t="str">
        <f>IF(AND(A1339&lt;&gt;"",ISNUMBER(A1339)),VLOOKUP(A1339,Studies!A:BR,5,FALSE),"")</f>
        <v>Midazolam</v>
      </c>
      <c r="F1339" s="256" t="str">
        <f>IF(AND(A1339&lt;&gt;"",ISNUMBER(A1339)),VLOOKUP(A1339,Studies!A:BR,6,FALSE),"")</f>
        <v>Plasma</v>
      </c>
      <c r="G1339" s="194">
        <v>4</v>
      </c>
      <c r="H1339" s="194" t="s">
        <v>60</v>
      </c>
      <c r="I1339" s="187">
        <v>21.781479999999998</v>
      </c>
      <c r="J1339" s="187" t="s">
        <v>941</v>
      </c>
      <c r="K1339" s="187" t="s">
        <v>239</v>
      </c>
      <c r="M1339" s="195"/>
      <c r="N1339" s="195"/>
      <c r="O1339" s="199"/>
      <c r="P1339" s="188"/>
      <c r="Q1339" s="174">
        <v>1</v>
      </c>
    </row>
    <row r="1340" spans="1:17" ht="14.25" x14ac:dyDescent="0.2">
      <c r="A1340" s="205">
        <v>187</v>
      </c>
      <c r="B1340" s="254" t="str">
        <f>IF(AND(A1340&lt;&gt;"",ISNUMBER(A1340)),VLOOKUP(A1340,Studies!A:BR,2,FALSE),"")</f>
        <v>Greenblat 1984</v>
      </c>
      <c r="C1340" s="255" t="str">
        <f>IF(AND(A1340&lt;&gt;"",ISNUMBER(A1340)),VLOOKUP(A1340,Studies!A:BR,3,FALSE),"")</f>
        <v>https://www.ncbi.nlm.nih.gov/pubmed/6742481</v>
      </c>
      <c r="D1340" s="255" t="str">
        <f>IF(AND(A1340&lt;&gt;"",ISNUMBER(A1340)),VLOOKUP(A1340,Studies!A:BR,4,FALSE),"")</f>
        <v>po - m, 80kg, 70y (elderly male)</v>
      </c>
      <c r="E1340" s="255" t="str">
        <f>IF(AND(A1340&lt;&gt;"",ISNUMBER(A1340)),VLOOKUP(A1340,Studies!A:BR,5,FALSE),"")</f>
        <v>Midazolam</v>
      </c>
      <c r="F1340" s="256" t="str">
        <f>IF(AND(A1340&lt;&gt;"",ISNUMBER(A1340)),VLOOKUP(A1340,Studies!A:BR,6,FALSE),"")</f>
        <v>Plasma</v>
      </c>
      <c r="G1340" s="194">
        <v>6</v>
      </c>
      <c r="H1340" s="194" t="s">
        <v>60</v>
      </c>
      <c r="I1340" s="187">
        <v>12.912739999999999</v>
      </c>
      <c r="J1340" s="187" t="s">
        <v>941</v>
      </c>
      <c r="K1340" s="187" t="s">
        <v>239</v>
      </c>
      <c r="M1340" s="195"/>
      <c r="N1340" s="195"/>
      <c r="O1340" s="199"/>
      <c r="P1340" s="188"/>
      <c r="Q1340" s="174">
        <v>1</v>
      </c>
    </row>
    <row r="1341" spans="1:17" ht="14.25" x14ac:dyDescent="0.2">
      <c r="A1341" s="205">
        <v>187</v>
      </c>
      <c r="B1341" s="254" t="str">
        <f>IF(AND(A1341&lt;&gt;"",ISNUMBER(A1341)),VLOOKUP(A1341,Studies!A:BR,2,FALSE),"")</f>
        <v>Greenblat 1984</v>
      </c>
      <c r="C1341" s="255" t="str">
        <f>IF(AND(A1341&lt;&gt;"",ISNUMBER(A1341)),VLOOKUP(A1341,Studies!A:BR,3,FALSE),"")</f>
        <v>https://www.ncbi.nlm.nih.gov/pubmed/6742481</v>
      </c>
      <c r="D1341" s="255" t="str">
        <f>IF(AND(A1341&lt;&gt;"",ISNUMBER(A1341)),VLOOKUP(A1341,Studies!A:BR,4,FALSE),"")</f>
        <v>po - m, 80kg, 70y (elderly male)</v>
      </c>
      <c r="E1341" s="255" t="str">
        <f>IF(AND(A1341&lt;&gt;"",ISNUMBER(A1341)),VLOOKUP(A1341,Studies!A:BR,5,FALSE),"")</f>
        <v>Midazolam</v>
      </c>
      <c r="F1341" s="256" t="str">
        <f>IF(AND(A1341&lt;&gt;"",ISNUMBER(A1341)),VLOOKUP(A1341,Studies!A:BR,6,FALSE),"")</f>
        <v>Plasma</v>
      </c>
      <c r="G1341" s="194">
        <v>8</v>
      </c>
      <c r="H1341" s="194" t="s">
        <v>60</v>
      </c>
      <c r="I1341" s="187">
        <v>10.671139999999999</v>
      </c>
      <c r="J1341" s="187" t="s">
        <v>941</v>
      </c>
      <c r="K1341" s="187" t="s">
        <v>239</v>
      </c>
      <c r="M1341" s="195"/>
      <c r="N1341" s="195"/>
      <c r="O1341" s="199"/>
      <c r="P1341" s="188"/>
      <c r="Q1341" s="174">
        <v>1</v>
      </c>
    </row>
    <row r="1342" spans="1:17" ht="14.25" x14ac:dyDescent="0.2">
      <c r="A1342" s="205">
        <v>187</v>
      </c>
      <c r="B1342" s="254" t="str">
        <f>IF(AND(A1342&lt;&gt;"",ISNUMBER(A1342)),VLOOKUP(A1342,Studies!A:BR,2,FALSE),"")</f>
        <v>Greenblat 1984</v>
      </c>
      <c r="C1342" s="255" t="str">
        <f>IF(AND(A1342&lt;&gt;"",ISNUMBER(A1342)),VLOOKUP(A1342,Studies!A:BR,3,FALSE),"")</f>
        <v>https://www.ncbi.nlm.nih.gov/pubmed/6742481</v>
      </c>
      <c r="D1342" s="255" t="str">
        <f>IF(AND(A1342&lt;&gt;"",ISNUMBER(A1342)),VLOOKUP(A1342,Studies!A:BR,4,FALSE),"")</f>
        <v>po - m, 80kg, 70y (elderly male)</v>
      </c>
      <c r="E1342" s="255" t="str">
        <f>IF(AND(A1342&lt;&gt;"",ISNUMBER(A1342)),VLOOKUP(A1342,Studies!A:BR,5,FALSE),"")</f>
        <v>Midazolam</v>
      </c>
      <c r="F1342" s="256" t="str">
        <f>IF(AND(A1342&lt;&gt;"",ISNUMBER(A1342)),VLOOKUP(A1342,Studies!A:BR,6,FALSE),"")</f>
        <v>Plasma</v>
      </c>
      <c r="G1342" s="194">
        <v>12</v>
      </c>
      <c r="H1342" s="194" t="s">
        <v>60</v>
      </c>
      <c r="I1342" s="187">
        <v>6.7244710000000003</v>
      </c>
      <c r="J1342" s="187" t="s">
        <v>941</v>
      </c>
      <c r="K1342" s="187" t="s">
        <v>239</v>
      </c>
      <c r="M1342" s="195"/>
      <c r="N1342" s="195"/>
      <c r="O1342" s="199"/>
      <c r="P1342" s="188"/>
      <c r="Q1342" s="174">
        <v>1</v>
      </c>
    </row>
    <row r="1343" spans="1:17" ht="14.25" x14ac:dyDescent="0.2">
      <c r="A1343" s="205">
        <v>187</v>
      </c>
      <c r="B1343" s="254" t="str">
        <f>IF(AND(A1343&lt;&gt;"",ISNUMBER(A1343)),VLOOKUP(A1343,Studies!A:BR,2,FALSE),"")</f>
        <v>Greenblat 1984</v>
      </c>
      <c r="C1343" s="255" t="str">
        <f>IF(AND(A1343&lt;&gt;"",ISNUMBER(A1343)),VLOOKUP(A1343,Studies!A:BR,3,FALSE),"")</f>
        <v>https://www.ncbi.nlm.nih.gov/pubmed/6742481</v>
      </c>
      <c r="D1343" s="255" t="str">
        <f>IF(AND(A1343&lt;&gt;"",ISNUMBER(A1343)),VLOOKUP(A1343,Studies!A:BR,4,FALSE),"")</f>
        <v>po - m, 80kg, 70y (elderly male)</v>
      </c>
      <c r="E1343" s="255" t="str">
        <f>IF(AND(A1343&lt;&gt;"",ISNUMBER(A1343)),VLOOKUP(A1343,Studies!A:BR,5,FALSE),"")</f>
        <v>Midazolam</v>
      </c>
      <c r="F1343" s="256" t="str">
        <f>IF(AND(A1343&lt;&gt;"",ISNUMBER(A1343)),VLOOKUP(A1343,Studies!A:BR,6,FALSE),"")</f>
        <v>Plasma</v>
      </c>
      <c r="G1343" s="194">
        <v>24</v>
      </c>
      <c r="H1343" s="194" t="s">
        <v>60</v>
      </c>
      <c r="I1343" s="187">
        <v>1.317428</v>
      </c>
      <c r="J1343" s="187" t="s">
        <v>941</v>
      </c>
      <c r="K1343" s="187" t="s">
        <v>239</v>
      </c>
      <c r="M1343" s="195"/>
      <c r="N1343" s="195"/>
      <c r="O1343" s="199"/>
      <c r="P1343" s="188"/>
      <c r="Q1343" s="174">
        <v>1</v>
      </c>
    </row>
    <row r="1344" spans="1:17" ht="14.25" x14ac:dyDescent="0.2">
      <c r="A1344" s="205">
        <v>188</v>
      </c>
      <c r="B1344" s="254" t="str">
        <f>IF(AND(A1344&lt;&gt;"",ISNUMBER(A1344)),VLOOKUP(A1344,Studies!A:BR,2,FALSE),"")</f>
        <v>Greenblat 2003</v>
      </c>
      <c r="C1344" s="255" t="str">
        <f>IF(AND(A1344&lt;&gt;"",ISNUMBER(A1344)),VLOOKUP(A1344,Studies!A:BR,3,FALSE),"")</f>
        <v>https://www.ncbi.nlm.nih.gov/pubmed/12891222</v>
      </c>
      <c r="D1344" s="255" t="str">
        <f>IF(AND(A1344&lt;&gt;"",ISNUMBER(A1344)),VLOOKUP(A1344,Studies!A:BR,4,FALSE),"")</f>
        <v>Control (Perpetrator Placebo)</v>
      </c>
      <c r="E1344" s="255" t="str">
        <f>IF(AND(A1344&lt;&gt;"",ISNUMBER(A1344)),VLOOKUP(A1344,Studies!A:BR,5,FALSE),"")</f>
        <v>Midazolam</v>
      </c>
      <c r="F1344" s="256" t="str">
        <f>IF(AND(A1344&lt;&gt;"",ISNUMBER(A1344)),VLOOKUP(A1344,Studies!A:BR,6,FALSE),"")</f>
        <v>Plasma</v>
      </c>
      <c r="G1344" s="194">
        <v>0</v>
      </c>
      <c r="H1344" s="194" t="s">
        <v>60</v>
      </c>
      <c r="I1344" s="187" t="s">
        <v>1032</v>
      </c>
      <c r="J1344" s="187" t="s">
        <v>995</v>
      </c>
      <c r="K1344" s="187" t="s">
        <v>335</v>
      </c>
      <c r="M1344" s="195"/>
      <c r="N1344" s="195"/>
      <c r="O1344" s="199">
        <v>1</v>
      </c>
      <c r="P1344" s="188"/>
      <c r="Q1344" s="174">
        <v>1</v>
      </c>
    </row>
    <row r="1345" spans="1:17" ht="14.25" x14ac:dyDescent="0.2">
      <c r="A1345" s="205">
        <v>188</v>
      </c>
      <c r="B1345" s="254" t="str">
        <f>IF(AND(A1345&lt;&gt;"",ISNUMBER(A1345)),VLOOKUP(A1345,Studies!A:BR,2,FALSE),"")</f>
        <v>Greenblat 2003</v>
      </c>
      <c r="C1345" s="255" t="str">
        <f>IF(AND(A1345&lt;&gt;"",ISNUMBER(A1345)),VLOOKUP(A1345,Studies!A:BR,3,FALSE),"")</f>
        <v>https://www.ncbi.nlm.nih.gov/pubmed/12891222</v>
      </c>
      <c r="D1345" s="255" t="str">
        <f>IF(AND(A1345&lt;&gt;"",ISNUMBER(A1345)),VLOOKUP(A1345,Studies!A:BR,4,FALSE),"")</f>
        <v>Control (Perpetrator Placebo)</v>
      </c>
      <c r="E1345" s="255" t="str">
        <f>IF(AND(A1345&lt;&gt;"",ISNUMBER(A1345)),VLOOKUP(A1345,Studies!A:BR,5,FALSE),"")</f>
        <v>Midazolam</v>
      </c>
      <c r="F1345" s="256" t="str">
        <f>IF(AND(A1345&lt;&gt;"",ISNUMBER(A1345)),VLOOKUP(A1345,Studies!A:BR,6,FALSE),"")</f>
        <v>Plasma</v>
      </c>
      <c r="G1345" s="194">
        <v>0.5</v>
      </c>
      <c r="H1345" s="194" t="s">
        <v>60</v>
      </c>
      <c r="I1345" s="187">
        <v>11.05903</v>
      </c>
      <c r="J1345" s="187" t="s">
        <v>995</v>
      </c>
      <c r="K1345" s="187" t="s">
        <v>335</v>
      </c>
      <c r="L1345" s="195">
        <v>1.701387</v>
      </c>
      <c r="M1345" s="195" t="s">
        <v>995</v>
      </c>
      <c r="N1345" s="195" t="s">
        <v>117</v>
      </c>
      <c r="O1345" s="199">
        <v>1</v>
      </c>
      <c r="P1345" s="188"/>
      <c r="Q1345" s="174">
        <v>1</v>
      </c>
    </row>
    <row r="1346" spans="1:17" ht="14.25" x14ac:dyDescent="0.2">
      <c r="A1346" s="205">
        <v>188</v>
      </c>
      <c r="B1346" s="254" t="str">
        <f>IF(AND(A1346&lt;&gt;"",ISNUMBER(A1346)),VLOOKUP(A1346,Studies!A:BR,2,FALSE),"")</f>
        <v>Greenblat 2003</v>
      </c>
      <c r="C1346" s="255" t="str">
        <f>IF(AND(A1346&lt;&gt;"",ISNUMBER(A1346)),VLOOKUP(A1346,Studies!A:BR,3,FALSE),"")</f>
        <v>https://www.ncbi.nlm.nih.gov/pubmed/12891222</v>
      </c>
      <c r="D1346" s="255" t="str">
        <f>IF(AND(A1346&lt;&gt;"",ISNUMBER(A1346)),VLOOKUP(A1346,Studies!A:BR,4,FALSE),"")</f>
        <v>Control (Perpetrator Placebo)</v>
      </c>
      <c r="E1346" s="255" t="str">
        <f>IF(AND(A1346&lt;&gt;"",ISNUMBER(A1346)),VLOOKUP(A1346,Studies!A:BR,5,FALSE),"")</f>
        <v>Midazolam</v>
      </c>
      <c r="F1346" s="256" t="str">
        <f>IF(AND(A1346&lt;&gt;"",ISNUMBER(A1346)),VLOOKUP(A1346,Studies!A:BR,6,FALSE),"")</f>
        <v>Plasma</v>
      </c>
      <c r="G1346" s="194">
        <v>1</v>
      </c>
      <c r="H1346" s="194" t="s">
        <v>60</v>
      </c>
      <c r="I1346" s="187">
        <v>15.85938</v>
      </c>
      <c r="J1346" s="187" t="s">
        <v>995</v>
      </c>
      <c r="K1346" s="187" t="s">
        <v>335</v>
      </c>
      <c r="L1346" s="195">
        <v>1.9444399999999999</v>
      </c>
      <c r="M1346" s="195" t="s">
        <v>995</v>
      </c>
      <c r="N1346" s="195" t="s">
        <v>117</v>
      </c>
      <c r="O1346" s="199">
        <v>1</v>
      </c>
      <c r="P1346" s="188"/>
      <c r="Q1346" s="174">
        <v>1</v>
      </c>
    </row>
    <row r="1347" spans="1:17" ht="14.25" x14ac:dyDescent="0.2">
      <c r="A1347" s="205">
        <v>188</v>
      </c>
      <c r="B1347" s="254" t="str">
        <f>IF(AND(A1347&lt;&gt;"",ISNUMBER(A1347)),VLOOKUP(A1347,Studies!A:BR,2,FALSE),"")</f>
        <v>Greenblat 2003</v>
      </c>
      <c r="C1347" s="255" t="str">
        <f>IF(AND(A1347&lt;&gt;"",ISNUMBER(A1347)),VLOOKUP(A1347,Studies!A:BR,3,FALSE),"")</f>
        <v>https://www.ncbi.nlm.nih.gov/pubmed/12891222</v>
      </c>
      <c r="D1347" s="255" t="str">
        <f>IF(AND(A1347&lt;&gt;"",ISNUMBER(A1347)),VLOOKUP(A1347,Studies!A:BR,4,FALSE),"")</f>
        <v>Control (Perpetrator Placebo)</v>
      </c>
      <c r="E1347" s="255" t="str">
        <f>IF(AND(A1347&lt;&gt;"",ISNUMBER(A1347)),VLOOKUP(A1347,Studies!A:BR,5,FALSE),"")</f>
        <v>Midazolam</v>
      </c>
      <c r="F1347" s="256" t="str">
        <f>IF(AND(A1347&lt;&gt;"",ISNUMBER(A1347)),VLOOKUP(A1347,Studies!A:BR,6,FALSE),"")</f>
        <v>Plasma</v>
      </c>
      <c r="G1347" s="194">
        <v>1.5</v>
      </c>
      <c r="H1347" s="194" t="s">
        <v>60</v>
      </c>
      <c r="I1347" s="187">
        <v>15.49479</v>
      </c>
      <c r="J1347" s="187" t="s">
        <v>995</v>
      </c>
      <c r="K1347" s="187" t="s">
        <v>335</v>
      </c>
      <c r="L1347" s="195">
        <v>1.2152799999999999</v>
      </c>
      <c r="M1347" s="195" t="s">
        <v>995</v>
      </c>
      <c r="N1347" s="195" t="s">
        <v>117</v>
      </c>
      <c r="O1347" s="199">
        <v>1</v>
      </c>
      <c r="P1347" s="188"/>
      <c r="Q1347" s="174">
        <v>1</v>
      </c>
    </row>
    <row r="1348" spans="1:17" ht="14.25" x14ac:dyDescent="0.2">
      <c r="A1348" s="205">
        <v>188</v>
      </c>
      <c r="B1348" s="254" t="str">
        <f>IF(AND(A1348&lt;&gt;"",ISNUMBER(A1348)),VLOOKUP(A1348,Studies!A:BR,2,FALSE),"")</f>
        <v>Greenblat 2003</v>
      </c>
      <c r="C1348" s="255" t="str">
        <f>IF(AND(A1348&lt;&gt;"",ISNUMBER(A1348)),VLOOKUP(A1348,Studies!A:BR,3,FALSE),"")</f>
        <v>https://www.ncbi.nlm.nih.gov/pubmed/12891222</v>
      </c>
      <c r="D1348" s="255" t="str">
        <f>IF(AND(A1348&lt;&gt;"",ISNUMBER(A1348)),VLOOKUP(A1348,Studies!A:BR,4,FALSE),"")</f>
        <v>Control (Perpetrator Placebo)</v>
      </c>
      <c r="E1348" s="255" t="str">
        <f>IF(AND(A1348&lt;&gt;"",ISNUMBER(A1348)),VLOOKUP(A1348,Studies!A:BR,5,FALSE),"")</f>
        <v>Midazolam</v>
      </c>
      <c r="F1348" s="256" t="str">
        <f>IF(AND(A1348&lt;&gt;"",ISNUMBER(A1348)),VLOOKUP(A1348,Studies!A:BR,6,FALSE),"")</f>
        <v>Plasma</v>
      </c>
      <c r="G1348" s="194">
        <v>2</v>
      </c>
      <c r="H1348" s="194" t="s">
        <v>60</v>
      </c>
      <c r="I1348" s="187">
        <v>13.67188</v>
      </c>
      <c r="J1348" s="187" t="s">
        <v>995</v>
      </c>
      <c r="K1348" s="187" t="s">
        <v>335</v>
      </c>
      <c r="L1348" s="195">
        <v>1.1545099999999999</v>
      </c>
      <c r="M1348" s="195" t="s">
        <v>995</v>
      </c>
      <c r="N1348" s="195" t="s">
        <v>117</v>
      </c>
      <c r="O1348" s="199">
        <v>1</v>
      </c>
      <c r="P1348" s="188"/>
      <c r="Q1348" s="174">
        <v>1</v>
      </c>
    </row>
    <row r="1349" spans="1:17" ht="14.25" x14ac:dyDescent="0.2">
      <c r="A1349" s="205">
        <v>188</v>
      </c>
      <c r="B1349" s="254" t="str">
        <f>IF(AND(A1349&lt;&gt;"",ISNUMBER(A1349)),VLOOKUP(A1349,Studies!A:BR,2,FALSE),"")</f>
        <v>Greenblat 2003</v>
      </c>
      <c r="C1349" s="255" t="str">
        <f>IF(AND(A1349&lt;&gt;"",ISNUMBER(A1349)),VLOOKUP(A1349,Studies!A:BR,3,FALSE),"")</f>
        <v>https://www.ncbi.nlm.nih.gov/pubmed/12891222</v>
      </c>
      <c r="D1349" s="255" t="str">
        <f>IF(AND(A1349&lt;&gt;"",ISNUMBER(A1349)),VLOOKUP(A1349,Studies!A:BR,4,FALSE),"")</f>
        <v>Control (Perpetrator Placebo)</v>
      </c>
      <c r="E1349" s="255" t="str">
        <f>IF(AND(A1349&lt;&gt;"",ISNUMBER(A1349)),VLOOKUP(A1349,Studies!A:BR,5,FALSE),"")</f>
        <v>Midazolam</v>
      </c>
      <c r="F1349" s="256" t="str">
        <f>IF(AND(A1349&lt;&gt;"",ISNUMBER(A1349)),VLOOKUP(A1349,Studies!A:BR,6,FALSE),"")</f>
        <v>Plasma</v>
      </c>
      <c r="G1349" s="194">
        <v>2.5</v>
      </c>
      <c r="H1349" s="194" t="s">
        <v>60</v>
      </c>
      <c r="I1349" s="187">
        <v>11.72743</v>
      </c>
      <c r="J1349" s="187" t="s">
        <v>995</v>
      </c>
      <c r="K1349" s="187" t="s">
        <v>335</v>
      </c>
      <c r="L1349" s="195">
        <v>0.91145900000000002</v>
      </c>
      <c r="M1349" s="195" t="s">
        <v>995</v>
      </c>
      <c r="N1349" s="195" t="s">
        <v>117</v>
      </c>
      <c r="O1349" s="199">
        <v>1</v>
      </c>
      <c r="P1349" s="188"/>
      <c r="Q1349" s="174">
        <v>1</v>
      </c>
    </row>
    <row r="1350" spans="1:17" ht="14.25" x14ac:dyDescent="0.2">
      <c r="A1350" s="205">
        <v>188</v>
      </c>
      <c r="B1350" s="254" t="str">
        <f>IF(AND(A1350&lt;&gt;"",ISNUMBER(A1350)),VLOOKUP(A1350,Studies!A:BR,2,FALSE),"")</f>
        <v>Greenblat 2003</v>
      </c>
      <c r="C1350" s="255" t="str">
        <f>IF(AND(A1350&lt;&gt;"",ISNUMBER(A1350)),VLOOKUP(A1350,Studies!A:BR,3,FALSE),"")</f>
        <v>https://www.ncbi.nlm.nih.gov/pubmed/12891222</v>
      </c>
      <c r="D1350" s="255" t="str">
        <f>IF(AND(A1350&lt;&gt;"",ISNUMBER(A1350)),VLOOKUP(A1350,Studies!A:BR,4,FALSE),"")</f>
        <v>Control (Perpetrator Placebo)</v>
      </c>
      <c r="E1350" s="255" t="str">
        <f>IF(AND(A1350&lt;&gt;"",ISNUMBER(A1350)),VLOOKUP(A1350,Studies!A:BR,5,FALSE),"")</f>
        <v>Midazolam</v>
      </c>
      <c r="F1350" s="256" t="str">
        <f>IF(AND(A1350&lt;&gt;"",ISNUMBER(A1350)),VLOOKUP(A1350,Studies!A:BR,6,FALSE),"")</f>
        <v>Plasma</v>
      </c>
      <c r="G1350" s="194">
        <v>3</v>
      </c>
      <c r="H1350" s="194" t="s">
        <v>60</v>
      </c>
      <c r="I1350" s="187">
        <v>9.600695</v>
      </c>
      <c r="J1350" s="187" t="s">
        <v>995</v>
      </c>
      <c r="K1350" s="187" t="s">
        <v>335</v>
      </c>
      <c r="L1350" s="195">
        <v>0.97222229999999998</v>
      </c>
      <c r="M1350" s="195" t="s">
        <v>995</v>
      </c>
      <c r="N1350" s="195" t="s">
        <v>117</v>
      </c>
      <c r="O1350" s="199">
        <v>1</v>
      </c>
      <c r="P1350" s="188"/>
      <c r="Q1350" s="174">
        <v>1</v>
      </c>
    </row>
    <row r="1351" spans="1:17" ht="14.25" x14ac:dyDescent="0.2">
      <c r="A1351" s="205">
        <v>188</v>
      </c>
      <c r="B1351" s="254" t="str">
        <f>IF(AND(A1351&lt;&gt;"",ISNUMBER(A1351)),VLOOKUP(A1351,Studies!A:BR,2,FALSE),"")</f>
        <v>Greenblat 2003</v>
      </c>
      <c r="C1351" s="255" t="str">
        <f>IF(AND(A1351&lt;&gt;"",ISNUMBER(A1351)),VLOOKUP(A1351,Studies!A:BR,3,FALSE),"")</f>
        <v>https://www.ncbi.nlm.nih.gov/pubmed/12891222</v>
      </c>
      <c r="D1351" s="255" t="str">
        <f>IF(AND(A1351&lt;&gt;"",ISNUMBER(A1351)),VLOOKUP(A1351,Studies!A:BR,4,FALSE),"")</f>
        <v>Control (Perpetrator Placebo)</v>
      </c>
      <c r="E1351" s="255" t="str">
        <f>IF(AND(A1351&lt;&gt;"",ISNUMBER(A1351)),VLOOKUP(A1351,Studies!A:BR,5,FALSE),"")</f>
        <v>Midazolam</v>
      </c>
      <c r="F1351" s="256" t="str">
        <f>IF(AND(A1351&lt;&gt;"",ISNUMBER(A1351)),VLOOKUP(A1351,Studies!A:BR,6,FALSE),"")</f>
        <v>Plasma</v>
      </c>
      <c r="G1351" s="194">
        <v>4</v>
      </c>
      <c r="H1351" s="194" t="s">
        <v>60</v>
      </c>
      <c r="I1351" s="187">
        <v>6.6232639999999998</v>
      </c>
      <c r="J1351" s="187" t="s">
        <v>995</v>
      </c>
      <c r="K1351" s="187" t="s">
        <v>335</v>
      </c>
      <c r="L1351" s="195">
        <v>1.032986</v>
      </c>
      <c r="M1351" s="195" t="s">
        <v>995</v>
      </c>
      <c r="N1351" s="195" t="s">
        <v>117</v>
      </c>
      <c r="O1351" s="199">
        <v>1</v>
      </c>
      <c r="P1351" s="188"/>
      <c r="Q1351" s="174">
        <v>1</v>
      </c>
    </row>
    <row r="1352" spans="1:17" ht="14.25" x14ac:dyDescent="0.2">
      <c r="A1352" s="205">
        <v>188</v>
      </c>
      <c r="B1352" s="254" t="str">
        <f>IF(AND(A1352&lt;&gt;"",ISNUMBER(A1352)),VLOOKUP(A1352,Studies!A:BR,2,FALSE),"")</f>
        <v>Greenblat 2003</v>
      </c>
      <c r="C1352" s="255" t="str">
        <f>IF(AND(A1352&lt;&gt;"",ISNUMBER(A1352)),VLOOKUP(A1352,Studies!A:BR,3,FALSE),"")</f>
        <v>https://www.ncbi.nlm.nih.gov/pubmed/12891222</v>
      </c>
      <c r="D1352" s="255" t="str">
        <f>IF(AND(A1352&lt;&gt;"",ISNUMBER(A1352)),VLOOKUP(A1352,Studies!A:BR,4,FALSE),"")</f>
        <v>Control (Perpetrator Placebo)</v>
      </c>
      <c r="E1352" s="255" t="str">
        <f>IF(AND(A1352&lt;&gt;"",ISNUMBER(A1352)),VLOOKUP(A1352,Studies!A:BR,5,FALSE),"")</f>
        <v>Midazolam</v>
      </c>
      <c r="F1352" s="256" t="str">
        <f>IF(AND(A1352&lt;&gt;"",ISNUMBER(A1352)),VLOOKUP(A1352,Studies!A:BR,6,FALSE),"")</f>
        <v>Plasma</v>
      </c>
      <c r="G1352" s="194">
        <v>5</v>
      </c>
      <c r="H1352" s="194" t="s">
        <v>60</v>
      </c>
      <c r="I1352" s="187">
        <v>3.5850689999999998</v>
      </c>
      <c r="J1352" s="187" t="s">
        <v>995</v>
      </c>
      <c r="K1352" s="187" t="s">
        <v>335</v>
      </c>
      <c r="L1352" s="195">
        <v>0.54687569999999996</v>
      </c>
      <c r="M1352" s="195" t="s">
        <v>995</v>
      </c>
      <c r="N1352" s="195" t="s">
        <v>117</v>
      </c>
      <c r="O1352" s="199">
        <v>1</v>
      </c>
      <c r="P1352" s="188"/>
      <c r="Q1352" s="174">
        <v>1</v>
      </c>
    </row>
    <row r="1353" spans="1:17" ht="14.25" x14ac:dyDescent="0.2">
      <c r="A1353" s="205">
        <v>188</v>
      </c>
      <c r="B1353" s="254" t="str">
        <f>IF(AND(A1353&lt;&gt;"",ISNUMBER(A1353)),VLOOKUP(A1353,Studies!A:BR,2,FALSE),"")</f>
        <v>Greenblat 2003</v>
      </c>
      <c r="C1353" s="255" t="str">
        <f>IF(AND(A1353&lt;&gt;"",ISNUMBER(A1353)),VLOOKUP(A1353,Studies!A:BR,3,FALSE),"")</f>
        <v>https://www.ncbi.nlm.nih.gov/pubmed/12891222</v>
      </c>
      <c r="D1353" s="255" t="str">
        <f>IF(AND(A1353&lt;&gt;"",ISNUMBER(A1353)),VLOOKUP(A1353,Studies!A:BR,4,FALSE),"")</f>
        <v>Control (Perpetrator Placebo)</v>
      </c>
      <c r="E1353" s="255" t="str">
        <f>IF(AND(A1353&lt;&gt;"",ISNUMBER(A1353)),VLOOKUP(A1353,Studies!A:BR,5,FALSE),"")</f>
        <v>Midazolam</v>
      </c>
      <c r="F1353" s="256" t="str">
        <f>IF(AND(A1353&lt;&gt;"",ISNUMBER(A1353)),VLOOKUP(A1353,Studies!A:BR,6,FALSE),"")</f>
        <v>Plasma</v>
      </c>
      <c r="G1353" s="194">
        <v>6</v>
      </c>
      <c r="H1353" s="194" t="s">
        <v>60</v>
      </c>
      <c r="I1353" s="187">
        <v>2.7951389999999998</v>
      </c>
      <c r="J1353" s="187" t="s">
        <v>995</v>
      </c>
      <c r="K1353" s="187" t="s">
        <v>335</v>
      </c>
      <c r="L1353" s="195">
        <v>0.42534709999999998</v>
      </c>
      <c r="M1353" s="195" t="s">
        <v>995</v>
      </c>
      <c r="N1353" s="195" t="s">
        <v>117</v>
      </c>
      <c r="O1353" s="199">
        <v>1</v>
      </c>
      <c r="P1353" s="188"/>
      <c r="Q1353" s="174">
        <v>1</v>
      </c>
    </row>
    <row r="1354" spans="1:17" ht="14.25" x14ac:dyDescent="0.2">
      <c r="A1354" s="205">
        <v>188</v>
      </c>
      <c r="B1354" s="254" t="str">
        <f>IF(AND(A1354&lt;&gt;"",ISNUMBER(A1354)),VLOOKUP(A1354,Studies!A:BR,2,FALSE),"")</f>
        <v>Greenblat 2003</v>
      </c>
      <c r="C1354" s="255" t="str">
        <f>IF(AND(A1354&lt;&gt;"",ISNUMBER(A1354)),VLOOKUP(A1354,Studies!A:BR,3,FALSE),"")</f>
        <v>https://www.ncbi.nlm.nih.gov/pubmed/12891222</v>
      </c>
      <c r="D1354" s="255" t="str">
        <f>IF(AND(A1354&lt;&gt;"",ISNUMBER(A1354)),VLOOKUP(A1354,Studies!A:BR,4,FALSE),"")</f>
        <v>Control (Perpetrator Placebo)</v>
      </c>
      <c r="E1354" s="255" t="str">
        <f>IF(AND(A1354&lt;&gt;"",ISNUMBER(A1354)),VLOOKUP(A1354,Studies!A:BR,5,FALSE),"")</f>
        <v>Midazolam</v>
      </c>
      <c r="F1354" s="256" t="str">
        <f>IF(AND(A1354&lt;&gt;"",ISNUMBER(A1354)),VLOOKUP(A1354,Studies!A:BR,6,FALSE),"")</f>
        <v>Plasma</v>
      </c>
      <c r="G1354" s="194">
        <v>8</v>
      </c>
      <c r="H1354" s="194" t="s">
        <v>60</v>
      </c>
      <c r="I1354" s="187">
        <v>1.7621530000000001</v>
      </c>
      <c r="J1354" s="187" t="s">
        <v>995</v>
      </c>
      <c r="K1354" s="187" t="s">
        <v>335</v>
      </c>
      <c r="M1354" s="195"/>
      <c r="N1354" s="195"/>
      <c r="O1354" s="199">
        <v>1</v>
      </c>
      <c r="P1354" s="189" t="s">
        <v>1071</v>
      </c>
      <c r="Q1354" s="174">
        <v>1</v>
      </c>
    </row>
    <row r="1355" spans="1:17" ht="14.25" x14ac:dyDescent="0.2">
      <c r="A1355" s="205">
        <v>189</v>
      </c>
      <c r="B1355" s="254" t="str">
        <f>IF(AND(A1355&lt;&gt;"",ISNUMBER(A1355)),VLOOKUP(A1355,Studies!A:BR,2,FALSE),"")</f>
        <v>Greenblat 2003</v>
      </c>
      <c r="C1355" s="255" t="str">
        <f>IF(AND(A1355&lt;&gt;"",ISNUMBER(A1355)),VLOOKUP(A1355,Studies!A:BR,3,FALSE),"")</f>
        <v>https://www.ncbi.nlm.nih.gov/pubmed/12891223</v>
      </c>
      <c r="D1355" s="255" t="str">
        <f>IF(AND(A1355&lt;&gt;"",ISNUMBER(A1355)),VLOOKUP(A1355,Studies!A:BR,4,FALSE),"")</f>
        <v>with Perpetrator (GFJ)</v>
      </c>
      <c r="E1355" s="255" t="str">
        <f>IF(AND(A1355&lt;&gt;"",ISNUMBER(A1355)),VLOOKUP(A1355,Studies!A:BR,5,FALSE),"")</f>
        <v>Midazolam</v>
      </c>
      <c r="F1355" s="256" t="str">
        <f>IF(AND(A1355&lt;&gt;"",ISNUMBER(A1355)),VLOOKUP(A1355,Studies!A:BR,6,FALSE),"")</f>
        <v>Plasma</v>
      </c>
      <c r="G1355" s="194">
        <v>0</v>
      </c>
      <c r="H1355" s="194" t="s">
        <v>60</v>
      </c>
      <c r="I1355" s="187" t="s">
        <v>1032</v>
      </c>
      <c r="J1355" s="187" t="s">
        <v>995</v>
      </c>
      <c r="K1355" s="187" t="s">
        <v>335</v>
      </c>
      <c r="M1355" s="195"/>
      <c r="N1355" s="195"/>
      <c r="O1355" s="199">
        <v>1</v>
      </c>
      <c r="P1355" s="188"/>
      <c r="Q1355" s="174">
        <v>1</v>
      </c>
    </row>
    <row r="1356" spans="1:17" ht="14.25" x14ac:dyDescent="0.2">
      <c r="A1356" s="205">
        <v>189</v>
      </c>
      <c r="B1356" s="254" t="str">
        <f>IF(AND(A1356&lt;&gt;"",ISNUMBER(A1356)),VLOOKUP(A1356,Studies!A:BR,2,FALSE),"")</f>
        <v>Greenblat 2003</v>
      </c>
      <c r="C1356" s="255" t="str">
        <f>IF(AND(A1356&lt;&gt;"",ISNUMBER(A1356)),VLOOKUP(A1356,Studies!A:BR,3,FALSE),"")</f>
        <v>https://www.ncbi.nlm.nih.gov/pubmed/12891223</v>
      </c>
      <c r="D1356" s="255" t="str">
        <f>IF(AND(A1356&lt;&gt;"",ISNUMBER(A1356)),VLOOKUP(A1356,Studies!A:BR,4,FALSE),"")</f>
        <v>with Perpetrator (GFJ)</v>
      </c>
      <c r="E1356" s="255" t="str">
        <f>IF(AND(A1356&lt;&gt;"",ISNUMBER(A1356)),VLOOKUP(A1356,Studies!A:BR,5,FALSE),"")</f>
        <v>Midazolam</v>
      </c>
      <c r="F1356" s="256" t="str">
        <f>IF(AND(A1356&lt;&gt;"",ISNUMBER(A1356)),VLOOKUP(A1356,Studies!A:BR,6,FALSE),"")</f>
        <v>Plasma</v>
      </c>
      <c r="G1356" s="194">
        <v>0.5</v>
      </c>
      <c r="H1356" s="194" t="s">
        <v>60</v>
      </c>
      <c r="I1356" s="187">
        <v>18.95833</v>
      </c>
      <c r="J1356" s="187" t="s">
        <v>995</v>
      </c>
      <c r="K1356" s="187" t="s">
        <v>335</v>
      </c>
      <c r="L1356" s="195">
        <v>2.0659749999999999</v>
      </c>
      <c r="M1356" s="195" t="s">
        <v>995</v>
      </c>
      <c r="N1356" s="195" t="s">
        <v>117</v>
      </c>
      <c r="O1356" s="199">
        <v>1</v>
      </c>
      <c r="P1356" s="188"/>
      <c r="Q1356" s="174">
        <v>1</v>
      </c>
    </row>
    <row r="1357" spans="1:17" ht="14.25" x14ac:dyDescent="0.2">
      <c r="A1357" s="205">
        <v>189</v>
      </c>
      <c r="B1357" s="254" t="str">
        <f>IF(AND(A1357&lt;&gt;"",ISNUMBER(A1357)),VLOOKUP(A1357,Studies!A:BR,2,FALSE),"")</f>
        <v>Greenblat 2003</v>
      </c>
      <c r="C1357" s="255" t="str">
        <f>IF(AND(A1357&lt;&gt;"",ISNUMBER(A1357)),VLOOKUP(A1357,Studies!A:BR,3,FALSE),"")</f>
        <v>https://www.ncbi.nlm.nih.gov/pubmed/12891223</v>
      </c>
      <c r="D1357" s="255" t="str">
        <f>IF(AND(A1357&lt;&gt;"",ISNUMBER(A1357)),VLOOKUP(A1357,Studies!A:BR,4,FALSE),"")</f>
        <v>with Perpetrator (GFJ)</v>
      </c>
      <c r="E1357" s="255" t="str">
        <f>IF(AND(A1357&lt;&gt;"",ISNUMBER(A1357)),VLOOKUP(A1357,Studies!A:BR,5,FALSE),"")</f>
        <v>Midazolam</v>
      </c>
      <c r="F1357" s="256" t="str">
        <f>IF(AND(A1357&lt;&gt;"",ISNUMBER(A1357)),VLOOKUP(A1357,Studies!A:BR,6,FALSE),"")</f>
        <v>Plasma</v>
      </c>
      <c r="G1357" s="194">
        <v>1</v>
      </c>
      <c r="H1357" s="194" t="s">
        <v>60</v>
      </c>
      <c r="I1357" s="187">
        <v>26.067710000000002</v>
      </c>
      <c r="J1357" s="187" t="s">
        <v>995</v>
      </c>
      <c r="K1357" s="187" t="s">
        <v>335</v>
      </c>
      <c r="L1357" s="195">
        <v>2.6736089999999999</v>
      </c>
      <c r="M1357" s="195" t="s">
        <v>995</v>
      </c>
      <c r="N1357" s="195" t="s">
        <v>117</v>
      </c>
      <c r="O1357" s="199">
        <v>1</v>
      </c>
      <c r="P1357" s="188"/>
      <c r="Q1357" s="174">
        <v>1</v>
      </c>
    </row>
    <row r="1358" spans="1:17" ht="14.25" x14ac:dyDescent="0.2">
      <c r="A1358" s="205">
        <v>189</v>
      </c>
      <c r="B1358" s="254" t="str">
        <f>IF(AND(A1358&lt;&gt;"",ISNUMBER(A1358)),VLOOKUP(A1358,Studies!A:BR,2,FALSE),"")</f>
        <v>Greenblat 2003</v>
      </c>
      <c r="C1358" s="255" t="str">
        <f>IF(AND(A1358&lt;&gt;"",ISNUMBER(A1358)),VLOOKUP(A1358,Studies!A:BR,3,FALSE),"")</f>
        <v>https://www.ncbi.nlm.nih.gov/pubmed/12891223</v>
      </c>
      <c r="D1358" s="255" t="str">
        <f>IF(AND(A1358&lt;&gt;"",ISNUMBER(A1358)),VLOOKUP(A1358,Studies!A:BR,4,FALSE),"")</f>
        <v>with Perpetrator (GFJ)</v>
      </c>
      <c r="E1358" s="255" t="str">
        <f>IF(AND(A1358&lt;&gt;"",ISNUMBER(A1358)),VLOOKUP(A1358,Studies!A:BR,5,FALSE),"")</f>
        <v>Midazolam</v>
      </c>
      <c r="F1358" s="256" t="str">
        <f>IF(AND(A1358&lt;&gt;"",ISNUMBER(A1358)),VLOOKUP(A1358,Studies!A:BR,6,FALSE),"")</f>
        <v>Plasma</v>
      </c>
      <c r="G1358" s="194">
        <v>1.5</v>
      </c>
      <c r="H1358" s="194" t="s">
        <v>60</v>
      </c>
      <c r="I1358" s="187">
        <v>24.730899999999998</v>
      </c>
      <c r="J1358" s="187" t="s">
        <v>995</v>
      </c>
      <c r="K1358" s="187" t="s">
        <v>335</v>
      </c>
      <c r="L1358" s="195">
        <v>2.3090310000000001</v>
      </c>
      <c r="M1358" s="195" t="s">
        <v>995</v>
      </c>
      <c r="N1358" s="195" t="s">
        <v>117</v>
      </c>
      <c r="O1358" s="199">
        <v>1</v>
      </c>
      <c r="P1358" s="188"/>
      <c r="Q1358" s="174">
        <v>1</v>
      </c>
    </row>
    <row r="1359" spans="1:17" ht="14.25" x14ac:dyDescent="0.2">
      <c r="A1359" s="205">
        <v>189</v>
      </c>
      <c r="B1359" s="254" t="str">
        <f>IF(AND(A1359&lt;&gt;"",ISNUMBER(A1359)),VLOOKUP(A1359,Studies!A:BR,2,FALSE),"")</f>
        <v>Greenblat 2003</v>
      </c>
      <c r="C1359" s="255" t="str">
        <f>IF(AND(A1359&lt;&gt;"",ISNUMBER(A1359)),VLOOKUP(A1359,Studies!A:BR,3,FALSE),"")</f>
        <v>https://www.ncbi.nlm.nih.gov/pubmed/12891223</v>
      </c>
      <c r="D1359" s="255" t="str">
        <f>IF(AND(A1359&lt;&gt;"",ISNUMBER(A1359)),VLOOKUP(A1359,Studies!A:BR,4,FALSE),"")</f>
        <v>with Perpetrator (GFJ)</v>
      </c>
      <c r="E1359" s="255" t="str">
        <f>IF(AND(A1359&lt;&gt;"",ISNUMBER(A1359)),VLOOKUP(A1359,Studies!A:BR,5,FALSE),"")</f>
        <v>Midazolam</v>
      </c>
      <c r="F1359" s="256" t="str">
        <f>IF(AND(A1359&lt;&gt;"",ISNUMBER(A1359)),VLOOKUP(A1359,Studies!A:BR,6,FALSE),"")</f>
        <v>Plasma</v>
      </c>
      <c r="G1359" s="194">
        <v>2</v>
      </c>
      <c r="H1359" s="194" t="s">
        <v>60</v>
      </c>
      <c r="I1359" s="187">
        <v>21.63194</v>
      </c>
      <c r="J1359" s="187" t="s">
        <v>995</v>
      </c>
      <c r="K1359" s="187" t="s">
        <v>335</v>
      </c>
      <c r="L1359" s="195">
        <v>1.8229200000000001</v>
      </c>
      <c r="M1359" s="195" t="s">
        <v>995</v>
      </c>
      <c r="N1359" s="195" t="s">
        <v>117</v>
      </c>
      <c r="O1359" s="199">
        <v>1</v>
      </c>
      <c r="P1359" s="188"/>
      <c r="Q1359" s="174">
        <v>1</v>
      </c>
    </row>
    <row r="1360" spans="1:17" ht="14.25" x14ac:dyDescent="0.2">
      <c r="A1360" s="205">
        <v>189</v>
      </c>
      <c r="B1360" s="254" t="str">
        <f>IF(AND(A1360&lt;&gt;"",ISNUMBER(A1360)),VLOOKUP(A1360,Studies!A:BR,2,FALSE),"")</f>
        <v>Greenblat 2003</v>
      </c>
      <c r="C1360" s="255" t="str">
        <f>IF(AND(A1360&lt;&gt;"",ISNUMBER(A1360)),VLOOKUP(A1360,Studies!A:BR,3,FALSE),"")</f>
        <v>https://www.ncbi.nlm.nih.gov/pubmed/12891223</v>
      </c>
      <c r="D1360" s="255" t="str">
        <f>IF(AND(A1360&lt;&gt;"",ISNUMBER(A1360)),VLOOKUP(A1360,Studies!A:BR,4,FALSE),"")</f>
        <v>with Perpetrator (GFJ)</v>
      </c>
      <c r="E1360" s="255" t="str">
        <f>IF(AND(A1360&lt;&gt;"",ISNUMBER(A1360)),VLOOKUP(A1360,Studies!A:BR,5,FALSE),"")</f>
        <v>Midazolam</v>
      </c>
      <c r="F1360" s="256" t="str">
        <f>IF(AND(A1360&lt;&gt;"",ISNUMBER(A1360)),VLOOKUP(A1360,Studies!A:BR,6,FALSE),"")</f>
        <v>Plasma</v>
      </c>
      <c r="G1360" s="194">
        <v>2.5</v>
      </c>
      <c r="H1360" s="194" t="s">
        <v>60</v>
      </c>
      <c r="I1360" s="187">
        <v>17.98611</v>
      </c>
      <c r="J1360" s="187" t="s">
        <v>995</v>
      </c>
      <c r="K1360" s="187" t="s">
        <v>335</v>
      </c>
      <c r="L1360" s="195">
        <v>1.701389</v>
      </c>
      <c r="M1360" s="195" t="s">
        <v>995</v>
      </c>
      <c r="N1360" s="195" t="s">
        <v>117</v>
      </c>
      <c r="O1360" s="199">
        <v>1</v>
      </c>
      <c r="P1360" s="188"/>
      <c r="Q1360" s="174">
        <v>1</v>
      </c>
    </row>
    <row r="1361" spans="1:17" ht="14.25" x14ac:dyDescent="0.2">
      <c r="A1361" s="205">
        <v>189</v>
      </c>
      <c r="B1361" s="254" t="str">
        <f>IF(AND(A1361&lt;&gt;"",ISNUMBER(A1361)),VLOOKUP(A1361,Studies!A:BR,2,FALSE),"")</f>
        <v>Greenblat 2003</v>
      </c>
      <c r="C1361" s="255" t="str">
        <f>IF(AND(A1361&lt;&gt;"",ISNUMBER(A1361)),VLOOKUP(A1361,Studies!A:BR,3,FALSE),"")</f>
        <v>https://www.ncbi.nlm.nih.gov/pubmed/12891223</v>
      </c>
      <c r="D1361" s="255" t="str">
        <f>IF(AND(A1361&lt;&gt;"",ISNUMBER(A1361)),VLOOKUP(A1361,Studies!A:BR,4,FALSE),"")</f>
        <v>with Perpetrator (GFJ)</v>
      </c>
      <c r="E1361" s="255" t="str">
        <f>IF(AND(A1361&lt;&gt;"",ISNUMBER(A1361)),VLOOKUP(A1361,Studies!A:BR,5,FALSE),"")</f>
        <v>Midazolam</v>
      </c>
      <c r="F1361" s="256" t="str">
        <f>IF(AND(A1361&lt;&gt;"",ISNUMBER(A1361)),VLOOKUP(A1361,Studies!A:BR,6,FALSE),"")</f>
        <v>Plasma</v>
      </c>
      <c r="G1361" s="194">
        <v>3</v>
      </c>
      <c r="H1361" s="194" t="s">
        <v>60</v>
      </c>
      <c r="I1361" s="187">
        <v>15.61632</v>
      </c>
      <c r="J1361" s="187" t="s">
        <v>995</v>
      </c>
      <c r="K1361" s="187" t="s">
        <v>335</v>
      </c>
      <c r="L1361" s="195">
        <v>1.7621519999999999</v>
      </c>
      <c r="M1361" s="195" t="s">
        <v>995</v>
      </c>
      <c r="N1361" s="195" t="s">
        <v>117</v>
      </c>
      <c r="O1361" s="199">
        <v>1</v>
      </c>
      <c r="P1361" s="188"/>
      <c r="Q1361" s="174">
        <v>1</v>
      </c>
    </row>
    <row r="1362" spans="1:17" ht="14.25" x14ac:dyDescent="0.2">
      <c r="A1362" s="205">
        <v>189</v>
      </c>
      <c r="B1362" s="254" t="str">
        <f>IF(AND(A1362&lt;&gt;"",ISNUMBER(A1362)),VLOOKUP(A1362,Studies!A:BR,2,FALSE),"")</f>
        <v>Greenblat 2003</v>
      </c>
      <c r="C1362" s="255" t="str">
        <f>IF(AND(A1362&lt;&gt;"",ISNUMBER(A1362)),VLOOKUP(A1362,Studies!A:BR,3,FALSE),"")</f>
        <v>https://www.ncbi.nlm.nih.gov/pubmed/12891223</v>
      </c>
      <c r="D1362" s="255" t="str">
        <f>IF(AND(A1362&lt;&gt;"",ISNUMBER(A1362)),VLOOKUP(A1362,Studies!A:BR,4,FALSE),"")</f>
        <v>with Perpetrator (GFJ)</v>
      </c>
      <c r="E1362" s="255" t="str">
        <f>IF(AND(A1362&lt;&gt;"",ISNUMBER(A1362)),VLOOKUP(A1362,Studies!A:BR,5,FALSE),"")</f>
        <v>Midazolam</v>
      </c>
      <c r="F1362" s="256" t="str">
        <f>IF(AND(A1362&lt;&gt;"",ISNUMBER(A1362)),VLOOKUP(A1362,Studies!A:BR,6,FALSE),"")</f>
        <v>Plasma</v>
      </c>
      <c r="G1362" s="194">
        <v>4</v>
      </c>
      <c r="H1362" s="194" t="s">
        <v>60</v>
      </c>
      <c r="I1362" s="187">
        <v>9.9652779999999996</v>
      </c>
      <c r="J1362" s="187" t="s">
        <v>995</v>
      </c>
      <c r="K1362" s="187" t="s">
        <v>335</v>
      </c>
      <c r="L1362" s="195">
        <v>1.2760419999999999</v>
      </c>
      <c r="M1362" s="195" t="s">
        <v>995</v>
      </c>
      <c r="N1362" s="195" t="s">
        <v>117</v>
      </c>
      <c r="O1362" s="199">
        <v>1</v>
      </c>
      <c r="P1362" s="188"/>
      <c r="Q1362" s="174">
        <v>1</v>
      </c>
    </row>
    <row r="1363" spans="1:17" ht="14.25" x14ac:dyDescent="0.2">
      <c r="A1363" s="205">
        <v>189</v>
      </c>
      <c r="B1363" s="254" t="str">
        <f>IF(AND(A1363&lt;&gt;"",ISNUMBER(A1363)),VLOOKUP(A1363,Studies!A:BR,2,FALSE),"")</f>
        <v>Greenblat 2003</v>
      </c>
      <c r="C1363" s="255" t="str">
        <f>IF(AND(A1363&lt;&gt;"",ISNUMBER(A1363)),VLOOKUP(A1363,Studies!A:BR,3,FALSE),"")</f>
        <v>https://www.ncbi.nlm.nih.gov/pubmed/12891223</v>
      </c>
      <c r="D1363" s="255" t="str">
        <f>IF(AND(A1363&lt;&gt;"",ISNUMBER(A1363)),VLOOKUP(A1363,Studies!A:BR,4,FALSE),"")</f>
        <v>with Perpetrator (GFJ)</v>
      </c>
      <c r="E1363" s="255" t="str">
        <f>IF(AND(A1363&lt;&gt;"",ISNUMBER(A1363)),VLOOKUP(A1363,Studies!A:BR,5,FALSE),"")</f>
        <v>Midazolam</v>
      </c>
      <c r="F1363" s="256" t="str">
        <f>IF(AND(A1363&lt;&gt;"",ISNUMBER(A1363)),VLOOKUP(A1363,Studies!A:BR,6,FALSE),"")</f>
        <v>Plasma</v>
      </c>
      <c r="G1363" s="194">
        <v>5</v>
      </c>
      <c r="H1363" s="194" t="s">
        <v>60</v>
      </c>
      <c r="I1363" s="187">
        <v>6.5625</v>
      </c>
      <c r="J1363" s="187" t="s">
        <v>995</v>
      </c>
      <c r="K1363" s="187" t="s">
        <v>335</v>
      </c>
      <c r="L1363" s="195">
        <v>0.97222229999999998</v>
      </c>
      <c r="M1363" s="195" t="s">
        <v>995</v>
      </c>
      <c r="N1363" s="195" t="s">
        <v>117</v>
      </c>
      <c r="O1363" s="199">
        <v>1</v>
      </c>
      <c r="P1363" s="188"/>
      <c r="Q1363" s="174">
        <v>1</v>
      </c>
    </row>
    <row r="1364" spans="1:17" ht="14.25" x14ac:dyDescent="0.2">
      <c r="A1364" s="205">
        <v>189</v>
      </c>
      <c r="B1364" s="254" t="str">
        <f>IF(AND(A1364&lt;&gt;"",ISNUMBER(A1364)),VLOOKUP(A1364,Studies!A:BR,2,FALSE),"")</f>
        <v>Greenblat 2003</v>
      </c>
      <c r="C1364" s="255" t="str">
        <f>IF(AND(A1364&lt;&gt;"",ISNUMBER(A1364)),VLOOKUP(A1364,Studies!A:BR,3,FALSE),"")</f>
        <v>https://www.ncbi.nlm.nih.gov/pubmed/12891223</v>
      </c>
      <c r="D1364" s="255" t="str">
        <f>IF(AND(A1364&lt;&gt;"",ISNUMBER(A1364)),VLOOKUP(A1364,Studies!A:BR,4,FALSE),"")</f>
        <v>with Perpetrator (GFJ)</v>
      </c>
      <c r="E1364" s="255" t="str">
        <f>IF(AND(A1364&lt;&gt;"",ISNUMBER(A1364)),VLOOKUP(A1364,Studies!A:BR,5,FALSE),"")</f>
        <v>Midazolam</v>
      </c>
      <c r="F1364" s="256" t="str">
        <f>IF(AND(A1364&lt;&gt;"",ISNUMBER(A1364)),VLOOKUP(A1364,Studies!A:BR,6,FALSE),"")</f>
        <v>Plasma</v>
      </c>
      <c r="G1364" s="194">
        <v>6</v>
      </c>
      <c r="H1364" s="194" t="s">
        <v>60</v>
      </c>
      <c r="I1364" s="187">
        <v>4.9826389999999998</v>
      </c>
      <c r="J1364" s="187" t="s">
        <v>995</v>
      </c>
      <c r="K1364" s="187" t="s">
        <v>335</v>
      </c>
      <c r="L1364" s="195">
        <v>0.78993080000000004</v>
      </c>
      <c r="M1364" s="195" t="s">
        <v>995</v>
      </c>
      <c r="N1364" s="195" t="s">
        <v>117</v>
      </c>
      <c r="O1364" s="199">
        <v>1</v>
      </c>
      <c r="P1364" s="188"/>
      <c r="Q1364" s="174">
        <v>1</v>
      </c>
    </row>
    <row r="1365" spans="1:17" ht="14.25" x14ac:dyDescent="0.2">
      <c r="A1365" s="205">
        <v>189</v>
      </c>
      <c r="B1365" s="254" t="str">
        <f>IF(AND(A1365&lt;&gt;"",ISNUMBER(A1365)),VLOOKUP(A1365,Studies!A:BR,2,FALSE),"")</f>
        <v>Greenblat 2003</v>
      </c>
      <c r="C1365" s="255" t="str">
        <f>IF(AND(A1365&lt;&gt;"",ISNUMBER(A1365)),VLOOKUP(A1365,Studies!A:BR,3,FALSE),"")</f>
        <v>https://www.ncbi.nlm.nih.gov/pubmed/12891223</v>
      </c>
      <c r="D1365" s="255" t="str">
        <f>IF(AND(A1365&lt;&gt;"",ISNUMBER(A1365)),VLOOKUP(A1365,Studies!A:BR,4,FALSE),"")</f>
        <v>with Perpetrator (GFJ)</v>
      </c>
      <c r="E1365" s="255" t="str">
        <f>IF(AND(A1365&lt;&gt;"",ISNUMBER(A1365)),VLOOKUP(A1365,Studies!A:BR,5,FALSE),"")</f>
        <v>Midazolam</v>
      </c>
      <c r="F1365" s="256" t="str">
        <f>IF(AND(A1365&lt;&gt;"",ISNUMBER(A1365)),VLOOKUP(A1365,Studies!A:BR,6,FALSE),"")</f>
        <v>Plasma</v>
      </c>
      <c r="G1365" s="194">
        <v>8</v>
      </c>
      <c r="H1365" s="194" t="s">
        <v>60</v>
      </c>
      <c r="I1365" s="187">
        <v>3.0989580000000001</v>
      </c>
      <c r="J1365" s="187" t="s">
        <v>995</v>
      </c>
      <c r="K1365" s="187" t="s">
        <v>335</v>
      </c>
      <c r="L1365" s="195">
        <v>0.48611140000000003</v>
      </c>
      <c r="M1365" s="195" t="s">
        <v>995</v>
      </c>
      <c r="N1365" s="195" t="s">
        <v>117</v>
      </c>
      <c r="O1365" s="199">
        <v>1</v>
      </c>
      <c r="P1365" s="189" t="s">
        <v>1071</v>
      </c>
      <c r="Q1365" s="174">
        <v>1</v>
      </c>
    </row>
    <row r="1366" spans="1:17" ht="14.25" x14ac:dyDescent="0.2">
      <c r="A1366" s="189">
        <v>190</v>
      </c>
      <c r="B1366" s="254" t="str">
        <f>IF(AND(A1366&lt;&gt;"",ISNUMBER(A1366)),VLOOKUP(A1366,Studies!A:BR,2,FALSE),"")</f>
        <v>Greiner 1999</v>
      </c>
      <c r="C1366" s="255" t="str">
        <f>IF(AND(A1366&lt;&gt;"",ISNUMBER(A1366)),VLOOKUP(A1366,Studies!A:BR,3,FALSE),"")</f>
        <v>https://www.ncbi.nlm.nih.gov/pubmed/10411543</v>
      </c>
      <c r="D1366" s="255" t="str">
        <f>IF(AND(A1366&lt;&gt;"",ISNUMBER(A1366)),VLOOKUP(A1366,Studies!A:BR,4,FALSE),"")</f>
        <v>po Control (Perpetrator Placebo)</v>
      </c>
      <c r="E1366" s="255" t="str">
        <f>IF(AND(A1366&lt;&gt;"",ISNUMBER(A1366)),VLOOKUP(A1366,Studies!A:BR,5,FALSE),"")</f>
        <v>Digoxin</v>
      </c>
      <c r="F1366" s="256" t="str">
        <f>IF(AND(A1366&lt;&gt;"",ISNUMBER(A1366)),VLOOKUP(A1366,Studies!A:BR,6,FALSE),"")</f>
        <v>Plasma</v>
      </c>
      <c r="G1366" s="194">
        <v>0</v>
      </c>
      <c r="H1366" s="194" t="s">
        <v>60</v>
      </c>
      <c r="I1366" s="187" t="s">
        <v>1031</v>
      </c>
      <c r="J1366" s="187" t="s">
        <v>995</v>
      </c>
      <c r="K1366" s="187" t="s">
        <v>116</v>
      </c>
      <c r="M1366" s="195"/>
      <c r="N1366" s="195"/>
      <c r="O1366" s="199">
        <v>0.1</v>
      </c>
      <c r="P1366" s="188"/>
      <c r="Q1366" s="174">
        <v>1</v>
      </c>
    </row>
    <row r="1367" spans="1:17" ht="14.25" x14ac:dyDescent="0.2">
      <c r="A1367" s="189">
        <v>190</v>
      </c>
      <c r="B1367" s="254" t="str">
        <f>IF(AND(A1367&lt;&gt;"",ISNUMBER(A1367)),VLOOKUP(A1367,Studies!A:BR,2,FALSE),"")</f>
        <v>Greiner 1999</v>
      </c>
      <c r="C1367" s="255" t="str">
        <f>IF(AND(A1367&lt;&gt;"",ISNUMBER(A1367)),VLOOKUP(A1367,Studies!A:BR,3,FALSE),"")</f>
        <v>https://www.ncbi.nlm.nih.gov/pubmed/10411543</v>
      </c>
      <c r="D1367" s="255" t="str">
        <f>IF(AND(A1367&lt;&gt;"",ISNUMBER(A1367)),VLOOKUP(A1367,Studies!A:BR,4,FALSE),"")</f>
        <v>po Control (Perpetrator Placebo)</v>
      </c>
      <c r="E1367" s="255" t="str">
        <f>IF(AND(A1367&lt;&gt;"",ISNUMBER(A1367)),VLOOKUP(A1367,Studies!A:BR,5,FALSE),"")</f>
        <v>Digoxin</v>
      </c>
      <c r="F1367" s="256" t="str">
        <f>IF(AND(A1367&lt;&gt;"",ISNUMBER(A1367)),VLOOKUP(A1367,Studies!A:BR,6,FALSE),"")</f>
        <v>Plasma</v>
      </c>
      <c r="G1367" s="194">
        <v>0.17</v>
      </c>
      <c r="H1367" s="194" t="s">
        <v>60</v>
      </c>
      <c r="I1367" s="187">
        <v>1.491444</v>
      </c>
      <c r="J1367" s="187" t="s">
        <v>995</v>
      </c>
      <c r="K1367" s="187" t="s">
        <v>116</v>
      </c>
      <c r="L1367" s="195">
        <v>1.343261</v>
      </c>
      <c r="M1367" s="195" t="s">
        <v>995</v>
      </c>
      <c r="N1367" s="195" t="s">
        <v>117</v>
      </c>
      <c r="O1367" s="199">
        <v>0.1</v>
      </c>
      <c r="P1367" s="188"/>
      <c r="Q1367" s="174">
        <v>1</v>
      </c>
    </row>
    <row r="1368" spans="1:17" ht="14.25" x14ac:dyDescent="0.2">
      <c r="A1368" s="189">
        <v>190</v>
      </c>
      <c r="B1368" s="254" t="str">
        <f>IF(AND(A1368&lt;&gt;"",ISNUMBER(A1368)),VLOOKUP(A1368,Studies!A:BR,2,FALSE),"")</f>
        <v>Greiner 1999</v>
      </c>
      <c r="C1368" s="255" t="str">
        <f>IF(AND(A1368&lt;&gt;"",ISNUMBER(A1368)),VLOOKUP(A1368,Studies!A:BR,3,FALSE),"")</f>
        <v>https://www.ncbi.nlm.nih.gov/pubmed/10411543</v>
      </c>
      <c r="D1368" s="255" t="str">
        <f>IF(AND(A1368&lt;&gt;"",ISNUMBER(A1368)),VLOOKUP(A1368,Studies!A:BR,4,FALSE),"")</f>
        <v>po Control (Perpetrator Placebo)</v>
      </c>
      <c r="E1368" s="255" t="str">
        <f>IF(AND(A1368&lt;&gt;"",ISNUMBER(A1368)),VLOOKUP(A1368,Studies!A:BR,5,FALSE),"")</f>
        <v>Digoxin</v>
      </c>
      <c r="F1368" s="256" t="str">
        <f>IF(AND(A1368&lt;&gt;"",ISNUMBER(A1368)),VLOOKUP(A1368,Studies!A:BR,6,FALSE),"")</f>
        <v>Plasma</v>
      </c>
      <c r="G1368" s="194">
        <v>0.33</v>
      </c>
      <c r="H1368" s="194" t="s">
        <v>60</v>
      </c>
      <c r="I1368" s="187">
        <v>3.7889339999999998</v>
      </c>
      <c r="J1368" s="187" t="s">
        <v>995</v>
      </c>
      <c r="K1368" s="187" t="s">
        <v>116</v>
      </c>
      <c r="L1368" s="195">
        <v>2.6118969999999999</v>
      </c>
      <c r="M1368" s="195" t="s">
        <v>995</v>
      </c>
      <c r="N1368" s="195" t="s">
        <v>117</v>
      </c>
      <c r="O1368" s="199">
        <v>0.1</v>
      </c>
      <c r="P1368" s="188"/>
      <c r="Q1368" s="174">
        <v>1</v>
      </c>
    </row>
    <row r="1369" spans="1:17" ht="14.25" x14ac:dyDescent="0.2">
      <c r="A1369" s="189">
        <v>190</v>
      </c>
      <c r="B1369" s="254" t="str">
        <f>IF(AND(A1369&lt;&gt;"",ISNUMBER(A1369)),VLOOKUP(A1369,Studies!A:BR,2,FALSE),"")</f>
        <v>Greiner 1999</v>
      </c>
      <c r="C1369" s="255" t="str">
        <f>IF(AND(A1369&lt;&gt;"",ISNUMBER(A1369)),VLOOKUP(A1369,Studies!A:BR,3,FALSE),"")</f>
        <v>https://www.ncbi.nlm.nih.gov/pubmed/10411543</v>
      </c>
      <c r="D1369" s="255" t="str">
        <f>IF(AND(A1369&lt;&gt;"",ISNUMBER(A1369)),VLOOKUP(A1369,Studies!A:BR,4,FALSE),"")</f>
        <v>po Control (Perpetrator Placebo)</v>
      </c>
      <c r="E1369" s="255" t="str">
        <f>IF(AND(A1369&lt;&gt;"",ISNUMBER(A1369)),VLOOKUP(A1369,Studies!A:BR,5,FALSE),"")</f>
        <v>Digoxin</v>
      </c>
      <c r="F1369" s="256" t="str">
        <f>IF(AND(A1369&lt;&gt;"",ISNUMBER(A1369)),VLOOKUP(A1369,Studies!A:BR,6,FALSE),"")</f>
        <v>Plasma</v>
      </c>
      <c r="G1369" s="194">
        <v>0.5</v>
      </c>
      <c r="H1369" s="194" t="s">
        <v>60</v>
      </c>
      <c r="I1369" s="187">
        <v>4.6236280000000001</v>
      </c>
      <c r="J1369" s="187" t="s">
        <v>995</v>
      </c>
      <c r="K1369" s="187" t="s">
        <v>116</v>
      </c>
      <c r="L1369" s="195">
        <v>2.343289</v>
      </c>
      <c r="M1369" s="195" t="s">
        <v>995</v>
      </c>
      <c r="N1369" s="195" t="s">
        <v>117</v>
      </c>
      <c r="O1369" s="199">
        <v>0.1</v>
      </c>
      <c r="P1369" s="188"/>
      <c r="Q1369" s="174">
        <v>1</v>
      </c>
    </row>
    <row r="1370" spans="1:17" ht="14.25" x14ac:dyDescent="0.2">
      <c r="A1370" s="189">
        <v>190</v>
      </c>
      <c r="B1370" s="254" t="str">
        <f>IF(AND(A1370&lt;&gt;"",ISNUMBER(A1370)),VLOOKUP(A1370,Studies!A:BR,2,FALSE),"")</f>
        <v>Greiner 1999</v>
      </c>
      <c r="C1370" s="255" t="str">
        <f>IF(AND(A1370&lt;&gt;"",ISNUMBER(A1370)),VLOOKUP(A1370,Studies!A:BR,3,FALSE),"")</f>
        <v>https://www.ncbi.nlm.nih.gov/pubmed/10411543</v>
      </c>
      <c r="D1370" s="255" t="str">
        <f>IF(AND(A1370&lt;&gt;"",ISNUMBER(A1370)),VLOOKUP(A1370,Studies!A:BR,4,FALSE),"")</f>
        <v>po Control (Perpetrator Placebo)</v>
      </c>
      <c r="E1370" s="255" t="str">
        <f>IF(AND(A1370&lt;&gt;"",ISNUMBER(A1370)),VLOOKUP(A1370,Studies!A:BR,5,FALSE),"")</f>
        <v>Digoxin</v>
      </c>
      <c r="F1370" s="256" t="str">
        <f>IF(AND(A1370&lt;&gt;"",ISNUMBER(A1370)),VLOOKUP(A1370,Studies!A:BR,6,FALSE),"")</f>
        <v>Plasma</v>
      </c>
      <c r="G1370" s="194">
        <v>0.57999999999999996</v>
      </c>
      <c r="H1370" s="194" t="s">
        <v>60</v>
      </c>
      <c r="I1370" s="187">
        <v>4.9813419999999997</v>
      </c>
      <c r="J1370" s="187" t="s">
        <v>995</v>
      </c>
      <c r="K1370" s="187" t="s">
        <v>116</v>
      </c>
      <c r="L1370" s="195">
        <v>2.1193680000000001</v>
      </c>
      <c r="M1370" s="195" t="s">
        <v>995</v>
      </c>
      <c r="N1370" s="195" t="s">
        <v>117</v>
      </c>
      <c r="O1370" s="199">
        <v>0.1</v>
      </c>
      <c r="P1370" s="188"/>
      <c r="Q1370" s="174">
        <v>1</v>
      </c>
    </row>
    <row r="1371" spans="1:17" ht="14.25" x14ac:dyDescent="0.2">
      <c r="A1371" s="189">
        <v>190</v>
      </c>
      <c r="B1371" s="254" t="str">
        <f>IF(AND(A1371&lt;&gt;"",ISNUMBER(A1371)),VLOOKUP(A1371,Studies!A:BR,2,FALSE),"")</f>
        <v>Greiner 1999</v>
      </c>
      <c r="C1371" s="255" t="str">
        <f>IF(AND(A1371&lt;&gt;"",ISNUMBER(A1371)),VLOOKUP(A1371,Studies!A:BR,3,FALSE),"")</f>
        <v>https://www.ncbi.nlm.nih.gov/pubmed/10411543</v>
      </c>
      <c r="D1371" s="255" t="str">
        <f>IF(AND(A1371&lt;&gt;"",ISNUMBER(A1371)),VLOOKUP(A1371,Studies!A:BR,4,FALSE),"")</f>
        <v>po Control (Perpetrator Placebo)</v>
      </c>
      <c r="E1371" s="255" t="str">
        <f>IF(AND(A1371&lt;&gt;"",ISNUMBER(A1371)),VLOOKUP(A1371,Studies!A:BR,5,FALSE),"")</f>
        <v>Digoxin</v>
      </c>
      <c r="F1371" s="256" t="str">
        <f>IF(AND(A1371&lt;&gt;"",ISNUMBER(A1371)),VLOOKUP(A1371,Studies!A:BR,6,FALSE),"")</f>
        <v>Plasma</v>
      </c>
      <c r="G1371" s="194">
        <v>0.67</v>
      </c>
      <c r="H1371" s="194" t="s">
        <v>60</v>
      </c>
      <c r="I1371" s="187">
        <v>4.9509569999999998</v>
      </c>
      <c r="J1371" s="187" t="s">
        <v>995</v>
      </c>
      <c r="K1371" s="187" t="s">
        <v>116</v>
      </c>
      <c r="L1371" s="195">
        <v>1.8655969999999999</v>
      </c>
      <c r="M1371" s="195" t="s">
        <v>995</v>
      </c>
      <c r="N1371" s="195" t="s">
        <v>117</v>
      </c>
      <c r="O1371" s="199">
        <v>0.1</v>
      </c>
      <c r="P1371" s="188"/>
      <c r="Q1371" s="174">
        <v>1</v>
      </c>
    </row>
    <row r="1372" spans="1:17" ht="14.25" x14ac:dyDescent="0.2">
      <c r="A1372" s="189">
        <v>190</v>
      </c>
      <c r="B1372" s="254" t="str">
        <f>IF(AND(A1372&lt;&gt;"",ISNUMBER(A1372)),VLOOKUP(A1372,Studies!A:BR,2,FALSE),"")</f>
        <v>Greiner 1999</v>
      </c>
      <c r="C1372" s="255" t="str">
        <f>IF(AND(A1372&lt;&gt;"",ISNUMBER(A1372)),VLOOKUP(A1372,Studies!A:BR,3,FALSE),"")</f>
        <v>https://www.ncbi.nlm.nih.gov/pubmed/10411543</v>
      </c>
      <c r="D1372" s="255" t="str">
        <f>IF(AND(A1372&lt;&gt;"",ISNUMBER(A1372)),VLOOKUP(A1372,Studies!A:BR,4,FALSE),"")</f>
        <v>po Control (Perpetrator Placebo)</v>
      </c>
      <c r="E1372" s="255" t="str">
        <f>IF(AND(A1372&lt;&gt;"",ISNUMBER(A1372)),VLOOKUP(A1372,Studies!A:BR,5,FALSE),"")</f>
        <v>Digoxin</v>
      </c>
      <c r="F1372" s="256" t="str">
        <f>IF(AND(A1372&lt;&gt;"",ISNUMBER(A1372)),VLOOKUP(A1372,Studies!A:BR,6,FALSE),"")</f>
        <v>Plasma</v>
      </c>
      <c r="G1372" s="194">
        <v>0.75</v>
      </c>
      <c r="H1372" s="194" t="s">
        <v>60</v>
      </c>
      <c r="I1372" s="187">
        <v>4.8608729999999998</v>
      </c>
      <c r="J1372" s="187" t="s">
        <v>995</v>
      </c>
      <c r="K1372" s="187" t="s">
        <v>116</v>
      </c>
      <c r="L1372" s="195">
        <v>1.6865380000000001</v>
      </c>
      <c r="M1372" s="195" t="s">
        <v>995</v>
      </c>
      <c r="N1372" s="195" t="s">
        <v>117</v>
      </c>
      <c r="O1372" s="199">
        <v>0.1</v>
      </c>
      <c r="P1372" s="188"/>
      <c r="Q1372" s="174">
        <v>1</v>
      </c>
    </row>
    <row r="1373" spans="1:17" ht="14.25" x14ac:dyDescent="0.2">
      <c r="A1373" s="189">
        <v>190</v>
      </c>
      <c r="B1373" s="254" t="str">
        <f>IF(AND(A1373&lt;&gt;"",ISNUMBER(A1373)),VLOOKUP(A1373,Studies!A:BR,2,FALSE),"")</f>
        <v>Greiner 1999</v>
      </c>
      <c r="C1373" s="255" t="str">
        <f>IF(AND(A1373&lt;&gt;"",ISNUMBER(A1373)),VLOOKUP(A1373,Studies!A:BR,3,FALSE),"")</f>
        <v>https://www.ncbi.nlm.nih.gov/pubmed/10411543</v>
      </c>
      <c r="D1373" s="255" t="str">
        <f>IF(AND(A1373&lt;&gt;"",ISNUMBER(A1373)),VLOOKUP(A1373,Studies!A:BR,4,FALSE),"")</f>
        <v>po Control (Perpetrator Placebo)</v>
      </c>
      <c r="E1373" s="255" t="str">
        <f>IF(AND(A1373&lt;&gt;"",ISNUMBER(A1373)),VLOOKUP(A1373,Studies!A:BR,5,FALSE),"")</f>
        <v>Digoxin</v>
      </c>
      <c r="F1373" s="256" t="str">
        <f>IF(AND(A1373&lt;&gt;"",ISNUMBER(A1373)),VLOOKUP(A1373,Studies!A:BR,6,FALSE),"")</f>
        <v>Plasma</v>
      </c>
      <c r="G1373" s="194">
        <v>1</v>
      </c>
      <c r="H1373" s="194" t="s">
        <v>60</v>
      </c>
      <c r="I1373" s="187">
        <v>4.3816220000000001</v>
      </c>
      <c r="J1373" s="187" t="s">
        <v>995</v>
      </c>
      <c r="K1373" s="187" t="s">
        <v>116</v>
      </c>
      <c r="L1373" s="195">
        <v>1.26868</v>
      </c>
      <c r="M1373" s="195" t="s">
        <v>995</v>
      </c>
      <c r="N1373" s="195" t="s">
        <v>117</v>
      </c>
      <c r="O1373" s="199">
        <v>0.1</v>
      </c>
      <c r="P1373" s="188"/>
      <c r="Q1373" s="174">
        <v>1</v>
      </c>
    </row>
    <row r="1374" spans="1:17" ht="14.25" x14ac:dyDescent="0.2">
      <c r="A1374" s="189">
        <v>190</v>
      </c>
      <c r="B1374" s="254" t="str">
        <f>IF(AND(A1374&lt;&gt;"",ISNUMBER(A1374)),VLOOKUP(A1374,Studies!A:BR,2,FALSE),"")</f>
        <v>Greiner 1999</v>
      </c>
      <c r="C1374" s="255" t="str">
        <f>IF(AND(A1374&lt;&gt;"",ISNUMBER(A1374)),VLOOKUP(A1374,Studies!A:BR,3,FALSE),"")</f>
        <v>https://www.ncbi.nlm.nih.gov/pubmed/10411543</v>
      </c>
      <c r="D1374" s="255" t="str">
        <f>IF(AND(A1374&lt;&gt;"",ISNUMBER(A1374)),VLOOKUP(A1374,Studies!A:BR,4,FALSE),"")</f>
        <v>po Control (Perpetrator Placebo)</v>
      </c>
      <c r="E1374" s="255" t="str">
        <f>IF(AND(A1374&lt;&gt;"",ISNUMBER(A1374)),VLOOKUP(A1374,Studies!A:BR,5,FALSE),"")</f>
        <v>Digoxin</v>
      </c>
      <c r="F1374" s="256" t="str">
        <f>IF(AND(A1374&lt;&gt;"",ISNUMBER(A1374)),VLOOKUP(A1374,Studies!A:BR,6,FALSE),"")</f>
        <v>Plasma</v>
      </c>
      <c r="G1374" s="194">
        <v>1.25</v>
      </c>
      <c r="H1374" s="194" t="s">
        <v>60</v>
      </c>
      <c r="I1374" s="187">
        <v>3.7083889999999999</v>
      </c>
      <c r="J1374" s="187" t="s">
        <v>995</v>
      </c>
      <c r="K1374" s="187" t="s">
        <v>116</v>
      </c>
      <c r="L1374" s="195">
        <v>0.88058210000000003</v>
      </c>
      <c r="M1374" s="195" t="s">
        <v>995</v>
      </c>
      <c r="N1374" s="195" t="s">
        <v>117</v>
      </c>
      <c r="O1374" s="199">
        <v>0.1</v>
      </c>
      <c r="P1374" s="188"/>
      <c r="Q1374" s="174">
        <v>1</v>
      </c>
    </row>
    <row r="1375" spans="1:17" ht="14.25" x14ac:dyDescent="0.2">
      <c r="A1375" s="189">
        <v>190</v>
      </c>
      <c r="B1375" s="254" t="str">
        <f>IF(AND(A1375&lt;&gt;"",ISNUMBER(A1375)),VLOOKUP(A1375,Studies!A:BR,2,FALSE),"")</f>
        <v>Greiner 1999</v>
      </c>
      <c r="C1375" s="255" t="str">
        <f>IF(AND(A1375&lt;&gt;"",ISNUMBER(A1375)),VLOOKUP(A1375,Studies!A:BR,3,FALSE),"")</f>
        <v>https://www.ncbi.nlm.nih.gov/pubmed/10411543</v>
      </c>
      <c r="D1375" s="255" t="str">
        <f>IF(AND(A1375&lt;&gt;"",ISNUMBER(A1375)),VLOOKUP(A1375,Studies!A:BR,4,FALSE),"")</f>
        <v>po Control (Perpetrator Placebo)</v>
      </c>
      <c r="E1375" s="255" t="str">
        <f>IF(AND(A1375&lt;&gt;"",ISNUMBER(A1375)),VLOOKUP(A1375,Studies!A:BR,5,FALSE),"")</f>
        <v>Digoxin</v>
      </c>
      <c r="F1375" s="256" t="str">
        <f>IF(AND(A1375&lt;&gt;"",ISNUMBER(A1375)),VLOOKUP(A1375,Studies!A:BR,6,FALSE),"")</f>
        <v>Plasma</v>
      </c>
      <c r="G1375" s="194">
        <v>1.5</v>
      </c>
      <c r="H1375" s="194" t="s">
        <v>60</v>
      </c>
      <c r="I1375" s="187">
        <v>3.2441080000000002</v>
      </c>
      <c r="J1375" s="187" t="s">
        <v>995</v>
      </c>
      <c r="K1375" s="187" t="s">
        <v>116</v>
      </c>
      <c r="L1375" s="195">
        <v>0.77615089999999998</v>
      </c>
      <c r="M1375" s="195" t="s">
        <v>995</v>
      </c>
      <c r="N1375" s="195" t="s">
        <v>117</v>
      </c>
      <c r="O1375" s="199">
        <v>0.1</v>
      </c>
      <c r="P1375" s="188"/>
      <c r="Q1375" s="174">
        <v>1</v>
      </c>
    </row>
    <row r="1376" spans="1:17" ht="14.25" x14ac:dyDescent="0.2">
      <c r="A1376" s="189">
        <v>190</v>
      </c>
      <c r="B1376" s="254" t="str">
        <f>IF(AND(A1376&lt;&gt;"",ISNUMBER(A1376)),VLOOKUP(A1376,Studies!A:BR,2,FALSE),"")</f>
        <v>Greiner 1999</v>
      </c>
      <c r="C1376" s="255" t="str">
        <f>IF(AND(A1376&lt;&gt;"",ISNUMBER(A1376)),VLOOKUP(A1376,Studies!A:BR,3,FALSE),"")</f>
        <v>https://www.ncbi.nlm.nih.gov/pubmed/10411543</v>
      </c>
      <c r="D1376" s="255" t="str">
        <f>IF(AND(A1376&lt;&gt;"",ISNUMBER(A1376)),VLOOKUP(A1376,Studies!A:BR,4,FALSE),"")</f>
        <v>po Control (Perpetrator Placebo)</v>
      </c>
      <c r="E1376" s="255" t="str">
        <f>IF(AND(A1376&lt;&gt;"",ISNUMBER(A1376)),VLOOKUP(A1376,Studies!A:BR,5,FALSE),"")</f>
        <v>Digoxin</v>
      </c>
      <c r="F1376" s="256" t="str">
        <f>IF(AND(A1376&lt;&gt;"",ISNUMBER(A1376)),VLOOKUP(A1376,Studies!A:BR,6,FALSE),"")</f>
        <v>Plasma</v>
      </c>
      <c r="G1376" s="194">
        <v>2</v>
      </c>
      <c r="H1376" s="194" t="s">
        <v>60</v>
      </c>
      <c r="I1376" s="187">
        <v>2.449872</v>
      </c>
      <c r="J1376" s="187" t="s">
        <v>995</v>
      </c>
      <c r="K1376" s="187" t="s">
        <v>116</v>
      </c>
      <c r="L1376" s="195">
        <v>0.62685469999999999</v>
      </c>
      <c r="M1376" s="195" t="s">
        <v>995</v>
      </c>
      <c r="N1376" s="195" t="s">
        <v>117</v>
      </c>
      <c r="O1376" s="199">
        <v>0.1</v>
      </c>
      <c r="P1376" s="188"/>
      <c r="Q1376" s="174">
        <v>1</v>
      </c>
    </row>
    <row r="1377" spans="1:17" ht="14.25" x14ac:dyDescent="0.2">
      <c r="A1377" s="189">
        <v>190</v>
      </c>
      <c r="B1377" s="254" t="str">
        <f>IF(AND(A1377&lt;&gt;"",ISNUMBER(A1377)),VLOOKUP(A1377,Studies!A:BR,2,FALSE),"")</f>
        <v>Greiner 1999</v>
      </c>
      <c r="C1377" s="255" t="str">
        <f>IF(AND(A1377&lt;&gt;"",ISNUMBER(A1377)),VLOOKUP(A1377,Studies!A:BR,3,FALSE),"")</f>
        <v>https://www.ncbi.nlm.nih.gov/pubmed/10411543</v>
      </c>
      <c r="D1377" s="255" t="str">
        <f>IF(AND(A1377&lt;&gt;"",ISNUMBER(A1377)),VLOOKUP(A1377,Studies!A:BR,4,FALSE),"")</f>
        <v>po Control (Perpetrator Placebo)</v>
      </c>
      <c r="E1377" s="255" t="str">
        <f>IF(AND(A1377&lt;&gt;"",ISNUMBER(A1377)),VLOOKUP(A1377,Studies!A:BR,5,FALSE),"")</f>
        <v>Digoxin</v>
      </c>
      <c r="F1377" s="256" t="str">
        <f>IF(AND(A1377&lt;&gt;"",ISNUMBER(A1377)),VLOOKUP(A1377,Studies!A:BR,6,FALSE),"")</f>
        <v>Plasma</v>
      </c>
      <c r="G1377" s="194">
        <v>3</v>
      </c>
      <c r="H1377" s="194" t="s">
        <v>60</v>
      </c>
      <c r="I1377" s="187">
        <v>1.6076550000000001</v>
      </c>
      <c r="J1377" s="187" t="s">
        <v>995</v>
      </c>
      <c r="K1377" s="187" t="s">
        <v>116</v>
      </c>
      <c r="L1377" s="195">
        <v>0.32835320000000001</v>
      </c>
      <c r="M1377" s="195" t="s">
        <v>995</v>
      </c>
      <c r="N1377" s="195" t="s">
        <v>117</v>
      </c>
      <c r="O1377" s="199">
        <v>0.1</v>
      </c>
      <c r="P1377" s="188"/>
      <c r="Q1377" s="174">
        <v>1</v>
      </c>
    </row>
    <row r="1378" spans="1:17" ht="14.25" x14ac:dyDescent="0.2">
      <c r="A1378" s="189">
        <v>190</v>
      </c>
      <c r="B1378" s="254" t="str">
        <f>IF(AND(A1378&lt;&gt;"",ISNUMBER(A1378)),VLOOKUP(A1378,Studies!A:BR,2,FALSE),"")</f>
        <v>Greiner 1999</v>
      </c>
      <c r="C1378" s="255" t="str">
        <f>IF(AND(A1378&lt;&gt;"",ISNUMBER(A1378)),VLOOKUP(A1378,Studies!A:BR,3,FALSE),"")</f>
        <v>https://www.ncbi.nlm.nih.gov/pubmed/10411543</v>
      </c>
      <c r="D1378" s="255" t="str">
        <f>IF(AND(A1378&lt;&gt;"",ISNUMBER(A1378)),VLOOKUP(A1378,Studies!A:BR,4,FALSE),"")</f>
        <v>po Control (Perpetrator Placebo)</v>
      </c>
      <c r="E1378" s="255" t="str">
        <f>IF(AND(A1378&lt;&gt;"",ISNUMBER(A1378)),VLOOKUP(A1378,Studies!A:BR,5,FALSE),"")</f>
        <v>Digoxin</v>
      </c>
      <c r="F1378" s="256" t="str">
        <f>IF(AND(A1378&lt;&gt;"",ISNUMBER(A1378)),VLOOKUP(A1378,Studies!A:BR,6,FALSE),"")</f>
        <v>Plasma</v>
      </c>
      <c r="G1378" s="194">
        <v>5</v>
      </c>
      <c r="H1378" s="194" t="s">
        <v>60</v>
      </c>
      <c r="I1378" s="187">
        <v>0.98290690000000003</v>
      </c>
      <c r="J1378" s="187" t="s">
        <v>995</v>
      </c>
      <c r="K1378" s="187" t="s">
        <v>116</v>
      </c>
      <c r="M1378" s="195"/>
      <c r="N1378" s="195"/>
      <c r="O1378" s="199">
        <v>0.1</v>
      </c>
      <c r="P1378" s="188"/>
      <c r="Q1378" s="174">
        <v>1</v>
      </c>
    </row>
    <row r="1379" spans="1:17" ht="14.25" x14ac:dyDescent="0.2">
      <c r="A1379" s="189">
        <v>190</v>
      </c>
      <c r="B1379" s="254" t="str">
        <f>IF(AND(A1379&lt;&gt;"",ISNUMBER(A1379)),VLOOKUP(A1379,Studies!A:BR,2,FALSE),"")</f>
        <v>Greiner 1999</v>
      </c>
      <c r="C1379" s="255" t="str">
        <f>IF(AND(A1379&lt;&gt;"",ISNUMBER(A1379)),VLOOKUP(A1379,Studies!A:BR,3,FALSE),"")</f>
        <v>https://www.ncbi.nlm.nih.gov/pubmed/10411543</v>
      </c>
      <c r="D1379" s="255" t="str">
        <f>IF(AND(A1379&lt;&gt;"",ISNUMBER(A1379)),VLOOKUP(A1379,Studies!A:BR,4,FALSE),"")</f>
        <v>po Control (Perpetrator Placebo)</v>
      </c>
      <c r="E1379" s="255" t="str">
        <f>IF(AND(A1379&lt;&gt;"",ISNUMBER(A1379)),VLOOKUP(A1379,Studies!A:BR,5,FALSE),"")</f>
        <v>Digoxin</v>
      </c>
      <c r="F1379" s="256" t="str">
        <f>IF(AND(A1379&lt;&gt;"",ISNUMBER(A1379)),VLOOKUP(A1379,Studies!A:BR,6,FALSE),"")</f>
        <v>Plasma</v>
      </c>
      <c r="G1379" s="194">
        <v>7</v>
      </c>
      <c r="H1379" s="194" t="s">
        <v>60</v>
      </c>
      <c r="I1379" s="187">
        <v>0.73133110000000001</v>
      </c>
      <c r="J1379" s="187" t="s">
        <v>995</v>
      </c>
      <c r="K1379" s="187" t="s">
        <v>116</v>
      </c>
      <c r="M1379" s="195"/>
      <c r="N1379" s="195"/>
      <c r="O1379" s="199">
        <v>0.1</v>
      </c>
      <c r="P1379" s="188"/>
      <c r="Q1379" s="174">
        <v>1</v>
      </c>
    </row>
    <row r="1380" spans="1:17" ht="14.25" x14ac:dyDescent="0.2">
      <c r="A1380" s="189">
        <v>191</v>
      </c>
      <c r="B1380" s="254" t="str">
        <f>IF(AND(A1380&lt;&gt;"",ISNUMBER(A1380)),VLOOKUP(A1380,Studies!A:BR,2,FALSE),"")</f>
        <v>Greiner 1999</v>
      </c>
      <c r="C1380" s="255" t="str">
        <f>IF(AND(A1380&lt;&gt;"",ISNUMBER(A1380)),VLOOKUP(A1380,Studies!A:BR,3,FALSE),"")</f>
        <v>https://www.ncbi.nlm.nih.gov/pubmed/10411543</v>
      </c>
      <c r="D1380" s="255" t="str">
        <f>IF(AND(A1380&lt;&gt;"",ISNUMBER(A1380)),VLOOKUP(A1380,Studies!A:BR,4,FALSE),"")</f>
        <v>po with Perpetrator (Rifampicin)</v>
      </c>
      <c r="E1380" s="255" t="str">
        <f>IF(AND(A1380&lt;&gt;"",ISNUMBER(A1380)),VLOOKUP(A1380,Studies!A:BR,5,FALSE),"")</f>
        <v>Digoxin</v>
      </c>
      <c r="F1380" s="256" t="str">
        <f>IF(AND(A1380&lt;&gt;"",ISNUMBER(A1380)),VLOOKUP(A1380,Studies!A:BR,6,FALSE),"")</f>
        <v>Plasma</v>
      </c>
      <c r="G1380" s="194">
        <v>240</v>
      </c>
      <c r="H1380" s="194" t="s">
        <v>60</v>
      </c>
      <c r="I1380" s="187" t="s">
        <v>1031</v>
      </c>
      <c r="J1380" s="187" t="s">
        <v>995</v>
      </c>
      <c r="K1380" s="187" t="s">
        <v>116</v>
      </c>
      <c r="M1380" s="195"/>
      <c r="N1380" s="195"/>
      <c r="O1380" s="199">
        <v>0.1</v>
      </c>
      <c r="P1380" s="188"/>
      <c r="Q1380" s="174">
        <v>1</v>
      </c>
    </row>
    <row r="1381" spans="1:17" ht="14.25" x14ac:dyDescent="0.2">
      <c r="A1381" s="189">
        <v>191</v>
      </c>
      <c r="B1381" s="254" t="str">
        <f>IF(AND(A1381&lt;&gt;"",ISNUMBER(A1381)),VLOOKUP(A1381,Studies!A:BR,2,FALSE),"")</f>
        <v>Greiner 1999</v>
      </c>
      <c r="C1381" s="255" t="str">
        <f>IF(AND(A1381&lt;&gt;"",ISNUMBER(A1381)),VLOOKUP(A1381,Studies!A:BR,3,FALSE),"")</f>
        <v>https://www.ncbi.nlm.nih.gov/pubmed/10411543</v>
      </c>
      <c r="D1381" s="255" t="str">
        <f>IF(AND(A1381&lt;&gt;"",ISNUMBER(A1381)),VLOOKUP(A1381,Studies!A:BR,4,FALSE),"")</f>
        <v>po with Perpetrator (Rifampicin)</v>
      </c>
      <c r="E1381" s="255" t="str">
        <f>IF(AND(A1381&lt;&gt;"",ISNUMBER(A1381)),VLOOKUP(A1381,Studies!A:BR,5,FALSE),"")</f>
        <v>Digoxin</v>
      </c>
      <c r="F1381" s="256" t="str">
        <f>IF(AND(A1381&lt;&gt;"",ISNUMBER(A1381)),VLOOKUP(A1381,Studies!A:BR,6,FALSE),"")</f>
        <v>Plasma</v>
      </c>
      <c r="G1381" s="194">
        <v>240.17</v>
      </c>
      <c r="H1381" s="194" t="s">
        <v>60</v>
      </c>
      <c r="I1381" s="187">
        <v>0.4019102</v>
      </c>
      <c r="J1381" s="187" t="s">
        <v>995</v>
      </c>
      <c r="K1381" s="187" t="s">
        <v>116</v>
      </c>
      <c r="L1381" s="195">
        <v>0.25372709999999998</v>
      </c>
      <c r="M1381" s="195" t="s">
        <v>995</v>
      </c>
      <c r="N1381" s="195" t="s">
        <v>117</v>
      </c>
      <c r="O1381" s="199">
        <v>0.1</v>
      </c>
      <c r="P1381" s="188"/>
      <c r="Q1381" s="174">
        <v>1</v>
      </c>
    </row>
    <row r="1382" spans="1:17" ht="14.25" x14ac:dyDescent="0.2">
      <c r="A1382" s="189">
        <v>191</v>
      </c>
      <c r="B1382" s="254" t="str">
        <f>IF(AND(A1382&lt;&gt;"",ISNUMBER(A1382)),VLOOKUP(A1382,Studies!A:BR,2,FALSE),"")</f>
        <v>Greiner 1999</v>
      </c>
      <c r="C1382" s="255" t="str">
        <f>IF(AND(A1382&lt;&gt;"",ISNUMBER(A1382)),VLOOKUP(A1382,Studies!A:BR,3,FALSE),"")</f>
        <v>https://www.ncbi.nlm.nih.gov/pubmed/10411543</v>
      </c>
      <c r="D1382" s="255" t="str">
        <f>IF(AND(A1382&lt;&gt;"",ISNUMBER(A1382)),VLOOKUP(A1382,Studies!A:BR,4,FALSE),"")</f>
        <v>po with Perpetrator (Rifampicin)</v>
      </c>
      <c r="E1382" s="255" t="str">
        <f>IF(AND(A1382&lt;&gt;"",ISNUMBER(A1382)),VLOOKUP(A1382,Studies!A:BR,5,FALSE),"")</f>
        <v>Digoxin</v>
      </c>
      <c r="F1382" s="256" t="str">
        <f>IF(AND(A1382&lt;&gt;"",ISNUMBER(A1382)),VLOOKUP(A1382,Studies!A:BR,6,FALSE),"")</f>
        <v>Plasma</v>
      </c>
      <c r="G1382" s="194">
        <v>240.33</v>
      </c>
      <c r="H1382" s="194" t="s">
        <v>60</v>
      </c>
      <c r="I1382" s="187">
        <v>1.475495</v>
      </c>
      <c r="J1382" s="187" t="s">
        <v>995</v>
      </c>
      <c r="K1382" s="187" t="s">
        <v>116</v>
      </c>
      <c r="L1382" s="195">
        <v>0.77610610000000002</v>
      </c>
      <c r="M1382" s="195" t="s">
        <v>995</v>
      </c>
      <c r="N1382" s="195" t="s">
        <v>117</v>
      </c>
      <c r="O1382" s="199">
        <v>0.1</v>
      </c>
      <c r="P1382" s="188"/>
      <c r="Q1382" s="174">
        <v>1</v>
      </c>
    </row>
    <row r="1383" spans="1:17" ht="14.25" x14ac:dyDescent="0.2">
      <c r="A1383" s="189">
        <v>191</v>
      </c>
      <c r="B1383" s="254" t="str">
        <f>IF(AND(A1383&lt;&gt;"",ISNUMBER(A1383)),VLOOKUP(A1383,Studies!A:BR,2,FALSE),"")</f>
        <v>Greiner 1999</v>
      </c>
      <c r="C1383" s="255" t="str">
        <f>IF(AND(A1383&lt;&gt;"",ISNUMBER(A1383)),VLOOKUP(A1383,Studies!A:BR,3,FALSE),"")</f>
        <v>https://www.ncbi.nlm.nih.gov/pubmed/10411543</v>
      </c>
      <c r="D1383" s="255" t="str">
        <f>IF(AND(A1383&lt;&gt;"",ISNUMBER(A1383)),VLOOKUP(A1383,Studies!A:BR,4,FALSE),"")</f>
        <v>po with Perpetrator (Rifampicin)</v>
      </c>
      <c r="E1383" s="255" t="str">
        <f>IF(AND(A1383&lt;&gt;"",ISNUMBER(A1383)),VLOOKUP(A1383,Studies!A:BR,5,FALSE),"")</f>
        <v>Digoxin</v>
      </c>
      <c r="F1383" s="256" t="str">
        <f>IF(AND(A1383&lt;&gt;"",ISNUMBER(A1383)),VLOOKUP(A1383,Studies!A:BR,6,FALSE),"")</f>
        <v>Plasma</v>
      </c>
      <c r="G1383" s="194">
        <v>240.5</v>
      </c>
      <c r="H1383" s="194" t="s">
        <v>60</v>
      </c>
      <c r="I1383" s="187">
        <v>1.996807</v>
      </c>
      <c r="J1383" s="187" t="s">
        <v>995</v>
      </c>
      <c r="K1383" s="187" t="s">
        <v>116</v>
      </c>
      <c r="L1383" s="195">
        <v>0.73137609999999997</v>
      </c>
      <c r="M1383" s="195" t="s">
        <v>995</v>
      </c>
      <c r="N1383" s="195" t="s">
        <v>117</v>
      </c>
      <c r="O1383" s="199">
        <v>0.1</v>
      </c>
      <c r="P1383" s="188"/>
      <c r="Q1383" s="174">
        <v>1</v>
      </c>
    </row>
    <row r="1384" spans="1:17" ht="14.25" x14ac:dyDescent="0.2">
      <c r="A1384" s="189">
        <v>191</v>
      </c>
      <c r="B1384" s="254" t="str">
        <f>IF(AND(A1384&lt;&gt;"",ISNUMBER(A1384)),VLOOKUP(A1384,Studies!A:BR,2,FALSE),"")</f>
        <v>Greiner 1999</v>
      </c>
      <c r="C1384" s="255" t="str">
        <f>IF(AND(A1384&lt;&gt;"",ISNUMBER(A1384)),VLOOKUP(A1384,Studies!A:BR,3,FALSE),"")</f>
        <v>https://www.ncbi.nlm.nih.gov/pubmed/10411543</v>
      </c>
      <c r="D1384" s="255" t="str">
        <f>IF(AND(A1384&lt;&gt;"",ISNUMBER(A1384)),VLOOKUP(A1384,Studies!A:BR,4,FALSE),"")</f>
        <v>po with Perpetrator (Rifampicin)</v>
      </c>
      <c r="E1384" s="255" t="str">
        <f>IF(AND(A1384&lt;&gt;"",ISNUMBER(A1384)),VLOOKUP(A1384,Studies!A:BR,5,FALSE),"")</f>
        <v>Digoxin</v>
      </c>
      <c r="F1384" s="256" t="str">
        <f>IF(AND(A1384&lt;&gt;"",ISNUMBER(A1384)),VLOOKUP(A1384,Studies!A:BR,6,FALSE),"")</f>
        <v>Plasma</v>
      </c>
      <c r="G1384" s="194">
        <v>240.58</v>
      </c>
      <c r="H1384" s="194" t="s">
        <v>60</v>
      </c>
      <c r="I1384" s="187">
        <v>2.1753740000000001</v>
      </c>
      <c r="J1384" s="187" t="s">
        <v>995</v>
      </c>
      <c r="K1384" s="187" t="s">
        <v>116</v>
      </c>
      <c r="L1384" s="195">
        <v>0.77610659999999998</v>
      </c>
      <c r="M1384" s="195" t="s">
        <v>995</v>
      </c>
      <c r="N1384" s="195" t="s">
        <v>117</v>
      </c>
      <c r="O1384" s="199">
        <v>0.1</v>
      </c>
      <c r="P1384" s="188"/>
      <c r="Q1384" s="174">
        <v>1</v>
      </c>
    </row>
    <row r="1385" spans="1:17" ht="14.25" x14ac:dyDescent="0.2">
      <c r="A1385" s="189">
        <v>191</v>
      </c>
      <c r="B1385" s="254" t="str">
        <f>IF(AND(A1385&lt;&gt;"",ISNUMBER(A1385)),VLOOKUP(A1385,Studies!A:BR,2,FALSE),"")</f>
        <v>Greiner 1999</v>
      </c>
      <c r="C1385" s="255" t="str">
        <f>IF(AND(A1385&lt;&gt;"",ISNUMBER(A1385)),VLOOKUP(A1385,Studies!A:BR,3,FALSE),"")</f>
        <v>https://www.ncbi.nlm.nih.gov/pubmed/10411543</v>
      </c>
      <c r="D1385" s="255" t="str">
        <f>IF(AND(A1385&lt;&gt;"",ISNUMBER(A1385)),VLOOKUP(A1385,Studies!A:BR,4,FALSE),"")</f>
        <v>po with Perpetrator (Rifampicin)</v>
      </c>
      <c r="E1385" s="255" t="str">
        <f>IF(AND(A1385&lt;&gt;"",ISNUMBER(A1385)),VLOOKUP(A1385,Studies!A:BR,5,FALSE),"")</f>
        <v>Digoxin</v>
      </c>
      <c r="F1385" s="256" t="str">
        <f>IF(AND(A1385&lt;&gt;"",ISNUMBER(A1385)),VLOOKUP(A1385,Studies!A:BR,6,FALSE),"")</f>
        <v>Plasma</v>
      </c>
      <c r="G1385" s="194">
        <v>240.67</v>
      </c>
      <c r="H1385" s="194" t="s">
        <v>60</v>
      </c>
      <c r="I1385" s="187">
        <v>2.3091210000000002</v>
      </c>
      <c r="J1385" s="187" t="s">
        <v>995</v>
      </c>
      <c r="K1385" s="187" t="s">
        <v>116</v>
      </c>
      <c r="L1385" s="195">
        <v>0.83580639999999995</v>
      </c>
      <c r="M1385" s="195" t="s">
        <v>995</v>
      </c>
      <c r="N1385" s="195" t="s">
        <v>117</v>
      </c>
      <c r="O1385" s="199">
        <v>0.1</v>
      </c>
      <c r="P1385" s="188"/>
      <c r="Q1385" s="174">
        <v>1</v>
      </c>
    </row>
    <row r="1386" spans="1:17" ht="14.25" x14ac:dyDescent="0.2">
      <c r="A1386" s="189">
        <v>191</v>
      </c>
      <c r="B1386" s="254" t="str">
        <f>IF(AND(A1386&lt;&gt;"",ISNUMBER(A1386)),VLOOKUP(A1386,Studies!A:BR,2,FALSE),"")</f>
        <v>Greiner 1999</v>
      </c>
      <c r="C1386" s="255" t="str">
        <f>IF(AND(A1386&lt;&gt;"",ISNUMBER(A1386)),VLOOKUP(A1386,Studies!A:BR,3,FALSE),"")</f>
        <v>https://www.ncbi.nlm.nih.gov/pubmed/10411543</v>
      </c>
      <c r="D1386" s="255" t="str">
        <f>IF(AND(A1386&lt;&gt;"",ISNUMBER(A1386)),VLOOKUP(A1386,Studies!A:BR,4,FALSE),"")</f>
        <v>po with Perpetrator (Rifampicin)</v>
      </c>
      <c r="E1386" s="255" t="str">
        <f>IF(AND(A1386&lt;&gt;"",ISNUMBER(A1386)),VLOOKUP(A1386,Studies!A:BR,5,FALSE),"")</f>
        <v>Digoxin</v>
      </c>
      <c r="F1386" s="256" t="str">
        <f>IF(AND(A1386&lt;&gt;"",ISNUMBER(A1386)),VLOOKUP(A1386,Studies!A:BR,6,FALSE),"")</f>
        <v>Plasma</v>
      </c>
      <c r="G1386" s="194">
        <v>240.75</v>
      </c>
      <c r="H1386" s="194" t="s">
        <v>60</v>
      </c>
      <c r="I1386" s="187">
        <v>2.2340059999999999</v>
      </c>
      <c r="J1386" s="187" t="s">
        <v>995</v>
      </c>
      <c r="K1386" s="187" t="s">
        <v>116</v>
      </c>
      <c r="L1386" s="195">
        <v>0.59700470000000005</v>
      </c>
      <c r="M1386" s="195" t="s">
        <v>995</v>
      </c>
      <c r="N1386" s="195" t="s">
        <v>117</v>
      </c>
      <c r="O1386" s="199">
        <v>0.1</v>
      </c>
      <c r="P1386" s="188"/>
      <c r="Q1386" s="174">
        <v>1</v>
      </c>
    </row>
    <row r="1387" spans="1:17" ht="14.25" x14ac:dyDescent="0.2">
      <c r="A1387" s="189">
        <v>191</v>
      </c>
      <c r="B1387" s="254" t="str">
        <f>IF(AND(A1387&lt;&gt;"",ISNUMBER(A1387)),VLOOKUP(A1387,Studies!A:BR,2,FALSE),"")</f>
        <v>Greiner 1999</v>
      </c>
      <c r="C1387" s="255" t="str">
        <f>IF(AND(A1387&lt;&gt;"",ISNUMBER(A1387)),VLOOKUP(A1387,Studies!A:BR,3,FALSE),"")</f>
        <v>https://www.ncbi.nlm.nih.gov/pubmed/10411543</v>
      </c>
      <c r="D1387" s="255" t="str">
        <f>IF(AND(A1387&lt;&gt;"",ISNUMBER(A1387)),VLOOKUP(A1387,Studies!A:BR,4,FALSE),"")</f>
        <v>po with Perpetrator (Rifampicin)</v>
      </c>
      <c r="E1387" s="255" t="str">
        <f>IF(AND(A1387&lt;&gt;"",ISNUMBER(A1387)),VLOOKUP(A1387,Studies!A:BR,5,FALSE),"")</f>
        <v>Digoxin</v>
      </c>
      <c r="F1387" s="256" t="str">
        <f>IF(AND(A1387&lt;&gt;"",ISNUMBER(A1387)),VLOOKUP(A1387,Studies!A:BR,6,FALSE),"")</f>
        <v>Plasma</v>
      </c>
      <c r="G1387" s="194">
        <v>241</v>
      </c>
      <c r="H1387" s="194" t="s">
        <v>60</v>
      </c>
      <c r="I1387" s="187">
        <v>2.262254</v>
      </c>
      <c r="J1387" s="187" t="s">
        <v>995</v>
      </c>
      <c r="K1387" s="187" t="s">
        <v>116</v>
      </c>
      <c r="L1387" s="195">
        <v>0.64178009999999996</v>
      </c>
      <c r="M1387" s="195" t="s">
        <v>995</v>
      </c>
      <c r="N1387" s="195" t="s">
        <v>117</v>
      </c>
      <c r="O1387" s="199">
        <v>0.1</v>
      </c>
      <c r="P1387" s="188"/>
      <c r="Q1387" s="174">
        <v>1</v>
      </c>
    </row>
    <row r="1388" spans="1:17" ht="14.25" x14ac:dyDescent="0.2">
      <c r="A1388" s="189">
        <v>191</v>
      </c>
      <c r="B1388" s="254" t="str">
        <f>IF(AND(A1388&lt;&gt;"",ISNUMBER(A1388)),VLOOKUP(A1388,Studies!A:BR,2,FALSE),"")</f>
        <v>Greiner 1999</v>
      </c>
      <c r="C1388" s="255" t="str">
        <f>IF(AND(A1388&lt;&gt;"",ISNUMBER(A1388)),VLOOKUP(A1388,Studies!A:BR,3,FALSE),"")</f>
        <v>https://www.ncbi.nlm.nih.gov/pubmed/10411543</v>
      </c>
      <c r="D1388" s="255" t="str">
        <f>IF(AND(A1388&lt;&gt;"",ISNUMBER(A1388)),VLOOKUP(A1388,Studies!A:BR,4,FALSE),"")</f>
        <v>po with Perpetrator (Rifampicin)</v>
      </c>
      <c r="E1388" s="255" t="str">
        <f>IF(AND(A1388&lt;&gt;"",ISNUMBER(A1388)),VLOOKUP(A1388,Studies!A:BR,5,FALSE),"")</f>
        <v>Digoxin</v>
      </c>
      <c r="F1388" s="256" t="str">
        <f>IF(AND(A1388&lt;&gt;"",ISNUMBER(A1388)),VLOOKUP(A1388,Studies!A:BR,6,FALSE),"")</f>
        <v>Plasma</v>
      </c>
      <c r="G1388" s="194">
        <v>241.25</v>
      </c>
      <c r="H1388" s="194" t="s">
        <v>60</v>
      </c>
      <c r="I1388" s="187">
        <v>2.0666250000000002</v>
      </c>
      <c r="J1388" s="187" t="s">
        <v>995</v>
      </c>
      <c r="K1388" s="187" t="s">
        <v>116</v>
      </c>
      <c r="L1388" s="195">
        <v>0.53730429999999996</v>
      </c>
      <c r="M1388" s="195" t="s">
        <v>995</v>
      </c>
      <c r="N1388" s="195" t="s">
        <v>117</v>
      </c>
      <c r="O1388" s="199">
        <v>0.1</v>
      </c>
      <c r="P1388" s="188"/>
      <c r="Q1388" s="174">
        <v>1</v>
      </c>
    </row>
    <row r="1389" spans="1:17" ht="14.25" x14ac:dyDescent="0.2">
      <c r="A1389" s="189">
        <v>191</v>
      </c>
      <c r="B1389" s="254" t="str">
        <f>IF(AND(A1389&lt;&gt;"",ISNUMBER(A1389)),VLOOKUP(A1389,Studies!A:BR,2,FALSE),"")</f>
        <v>Greiner 1999</v>
      </c>
      <c r="C1389" s="255" t="str">
        <f>IF(AND(A1389&lt;&gt;"",ISNUMBER(A1389)),VLOOKUP(A1389,Studies!A:BR,3,FALSE),"")</f>
        <v>https://www.ncbi.nlm.nih.gov/pubmed/10411543</v>
      </c>
      <c r="D1389" s="255" t="str">
        <f>IF(AND(A1389&lt;&gt;"",ISNUMBER(A1389)),VLOOKUP(A1389,Studies!A:BR,4,FALSE),"")</f>
        <v>po with Perpetrator (Rifampicin)</v>
      </c>
      <c r="E1389" s="255" t="str">
        <f>IF(AND(A1389&lt;&gt;"",ISNUMBER(A1389)),VLOOKUP(A1389,Studies!A:BR,5,FALSE),"")</f>
        <v>Digoxin</v>
      </c>
      <c r="F1389" s="256" t="str">
        <f>IF(AND(A1389&lt;&gt;"",ISNUMBER(A1389)),VLOOKUP(A1389,Studies!A:BR,6,FALSE),"")</f>
        <v>Plasma</v>
      </c>
      <c r="G1389" s="194">
        <v>241.5</v>
      </c>
      <c r="H1389" s="194" t="s">
        <v>60</v>
      </c>
      <c r="I1389" s="187">
        <v>1.915772</v>
      </c>
      <c r="J1389" s="187" t="s">
        <v>995</v>
      </c>
      <c r="K1389" s="187" t="s">
        <v>116</v>
      </c>
      <c r="L1389" s="195">
        <v>0.50745450000000003</v>
      </c>
      <c r="M1389" s="195" t="s">
        <v>995</v>
      </c>
      <c r="N1389" s="195" t="s">
        <v>117</v>
      </c>
      <c r="O1389" s="199">
        <v>0.1</v>
      </c>
      <c r="P1389" s="188"/>
      <c r="Q1389" s="174">
        <v>1</v>
      </c>
    </row>
    <row r="1390" spans="1:17" ht="14.25" x14ac:dyDescent="0.2">
      <c r="A1390" s="189">
        <v>191</v>
      </c>
      <c r="B1390" s="254" t="str">
        <f>IF(AND(A1390&lt;&gt;"",ISNUMBER(A1390)),VLOOKUP(A1390,Studies!A:BR,2,FALSE),"")</f>
        <v>Greiner 1999</v>
      </c>
      <c r="C1390" s="255" t="str">
        <f>IF(AND(A1390&lt;&gt;"",ISNUMBER(A1390)),VLOOKUP(A1390,Studies!A:BR,3,FALSE),"")</f>
        <v>https://www.ncbi.nlm.nih.gov/pubmed/10411543</v>
      </c>
      <c r="D1390" s="255" t="str">
        <f>IF(AND(A1390&lt;&gt;"",ISNUMBER(A1390)),VLOOKUP(A1390,Studies!A:BR,4,FALSE),"")</f>
        <v>po with Perpetrator (Rifampicin)</v>
      </c>
      <c r="E1390" s="255" t="str">
        <f>IF(AND(A1390&lt;&gt;"",ISNUMBER(A1390)),VLOOKUP(A1390,Studies!A:BR,5,FALSE),"")</f>
        <v>Digoxin</v>
      </c>
      <c r="F1390" s="256" t="str">
        <f>IF(AND(A1390&lt;&gt;"",ISNUMBER(A1390)),VLOOKUP(A1390,Studies!A:BR,6,FALSE),"")</f>
        <v>Plasma</v>
      </c>
      <c r="G1390" s="194">
        <v>242</v>
      </c>
      <c r="H1390" s="194" t="s">
        <v>60</v>
      </c>
      <c r="I1390" s="187">
        <v>1.6140650000000001</v>
      </c>
      <c r="J1390" s="187" t="s">
        <v>995</v>
      </c>
      <c r="K1390" s="187" t="s">
        <v>116</v>
      </c>
      <c r="L1390" s="195">
        <v>0.46267930000000002</v>
      </c>
      <c r="M1390" s="195" t="s">
        <v>995</v>
      </c>
      <c r="N1390" s="195" t="s">
        <v>117</v>
      </c>
      <c r="O1390" s="199">
        <v>0.1</v>
      </c>
      <c r="P1390" s="188"/>
      <c r="Q1390" s="174">
        <v>1</v>
      </c>
    </row>
    <row r="1391" spans="1:17" ht="14.25" x14ac:dyDescent="0.2">
      <c r="A1391" s="189">
        <v>191</v>
      </c>
      <c r="B1391" s="254" t="str">
        <f>IF(AND(A1391&lt;&gt;"",ISNUMBER(A1391)),VLOOKUP(A1391,Studies!A:BR,2,FALSE),"")</f>
        <v>Greiner 1999</v>
      </c>
      <c r="C1391" s="255" t="str">
        <f>IF(AND(A1391&lt;&gt;"",ISNUMBER(A1391)),VLOOKUP(A1391,Studies!A:BR,3,FALSE),"")</f>
        <v>https://www.ncbi.nlm.nih.gov/pubmed/10411543</v>
      </c>
      <c r="D1391" s="255" t="str">
        <f>IF(AND(A1391&lt;&gt;"",ISNUMBER(A1391)),VLOOKUP(A1391,Studies!A:BR,4,FALSE),"")</f>
        <v>po with Perpetrator (Rifampicin)</v>
      </c>
      <c r="E1391" s="255" t="str">
        <f>IF(AND(A1391&lt;&gt;"",ISNUMBER(A1391)),VLOOKUP(A1391,Studies!A:BR,5,FALSE),"")</f>
        <v>Digoxin</v>
      </c>
      <c r="F1391" s="256" t="str">
        <f>IF(AND(A1391&lt;&gt;"",ISNUMBER(A1391)),VLOOKUP(A1391,Studies!A:BR,6,FALSE),"")</f>
        <v>Plasma</v>
      </c>
      <c r="G1391" s="194">
        <v>243</v>
      </c>
      <c r="H1391" s="194" t="s">
        <v>60</v>
      </c>
      <c r="I1391" s="187">
        <v>1.413629</v>
      </c>
      <c r="J1391" s="187" t="s">
        <v>995</v>
      </c>
      <c r="K1391" s="187" t="s">
        <v>116</v>
      </c>
      <c r="L1391" s="195">
        <v>0.40297850000000002</v>
      </c>
      <c r="M1391" s="195" t="s">
        <v>995</v>
      </c>
      <c r="N1391" s="195" t="s">
        <v>117</v>
      </c>
      <c r="O1391" s="199">
        <v>0.1</v>
      </c>
      <c r="P1391" s="188"/>
      <c r="Q1391" s="174">
        <v>1</v>
      </c>
    </row>
    <row r="1392" spans="1:17" ht="14.25" x14ac:dyDescent="0.2">
      <c r="A1392" s="189">
        <v>191</v>
      </c>
      <c r="B1392" s="254" t="str">
        <f>IF(AND(A1392&lt;&gt;"",ISNUMBER(A1392)),VLOOKUP(A1392,Studies!A:BR,2,FALSE),"")</f>
        <v>Greiner 1999</v>
      </c>
      <c r="C1392" s="255" t="str">
        <f>IF(AND(A1392&lt;&gt;"",ISNUMBER(A1392)),VLOOKUP(A1392,Studies!A:BR,3,FALSE),"")</f>
        <v>https://www.ncbi.nlm.nih.gov/pubmed/10411543</v>
      </c>
      <c r="D1392" s="255" t="str">
        <f>IF(AND(A1392&lt;&gt;"",ISNUMBER(A1392)),VLOOKUP(A1392,Studies!A:BR,4,FALSE),"")</f>
        <v>po with Perpetrator (Rifampicin)</v>
      </c>
      <c r="E1392" s="255" t="str">
        <f>IF(AND(A1392&lt;&gt;"",ISNUMBER(A1392)),VLOOKUP(A1392,Studies!A:BR,5,FALSE),"")</f>
        <v>Digoxin</v>
      </c>
      <c r="F1392" s="256" t="str">
        <f>IF(AND(A1392&lt;&gt;"",ISNUMBER(A1392)),VLOOKUP(A1392,Studies!A:BR,6,FALSE),"")</f>
        <v>Plasma</v>
      </c>
      <c r="G1392" s="194">
        <v>245</v>
      </c>
      <c r="H1392" s="194" t="s">
        <v>60</v>
      </c>
      <c r="I1392" s="187">
        <v>0.80380549999999995</v>
      </c>
      <c r="J1392" s="187" t="s">
        <v>995</v>
      </c>
      <c r="K1392" s="187" t="s">
        <v>116</v>
      </c>
      <c r="L1392" s="195">
        <v>0.23880199999999999</v>
      </c>
      <c r="M1392" s="195" t="s">
        <v>995</v>
      </c>
      <c r="N1392" s="195" t="s">
        <v>117</v>
      </c>
      <c r="O1392" s="199">
        <v>0.1</v>
      </c>
      <c r="P1392" s="188"/>
      <c r="Q1392" s="174">
        <v>1</v>
      </c>
    </row>
    <row r="1393" spans="1:17" ht="14.25" x14ac:dyDescent="0.2">
      <c r="A1393" s="189">
        <v>191</v>
      </c>
      <c r="B1393" s="254" t="str">
        <f>IF(AND(A1393&lt;&gt;"",ISNUMBER(A1393)),VLOOKUP(A1393,Studies!A:BR,2,FALSE),"")</f>
        <v>Greiner 1999</v>
      </c>
      <c r="C1393" s="255" t="str">
        <f>IF(AND(A1393&lt;&gt;"",ISNUMBER(A1393)),VLOOKUP(A1393,Studies!A:BR,3,FALSE),"")</f>
        <v>https://www.ncbi.nlm.nih.gov/pubmed/10411543</v>
      </c>
      <c r="D1393" s="255" t="str">
        <f>IF(AND(A1393&lt;&gt;"",ISNUMBER(A1393)),VLOOKUP(A1393,Studies!A:BR,4,FALSE),"")</f>
        <v>po with Perpetrator (Rifampicin)</v>
      </c>
      <c r="E1393" s="255" t="str">
        <f>IF(AND(A1393&lt;&gt;"",ISNUMBER(A1393)),VLOOKUP(A1393,Studies!A:BR,5,FALSE),"")</f>
        <v>Digoxin</v>
      </c>
      <c r="F1393" s="256" t="str">
        <f>IF(AND(A1393&lt;&gt;"",ISNUMBER(A1393)),VLOOKUP(A1393,Studies!A:BR,6,FALSE),"")</f>
        <v>Plasma</v>
      </c>
      <c r="G1393" s="194">
        <v>247</v>
      </c>
      <c r="H1393" s="194" t="s">
        <v>60</v>
      </c>
      <c r="I1393" s="187">
        <v>0.58207980000000004</v>
      </c>
      <c r="J1393" s="187" t="s">
        <v>995</v>
      </c>
      <c r="K1393" s="187" t="s">
        <v>116</v>
      </c>
      <c r="M1393" s="195"/>
      <c r="N1393" s="195"/>
      <c r="O1393" s="199">
        <v>0.1</v>
      </c>
      <c r="P1393" s="188"/>
      <c r="Q1393" s="174">
        <v>1</v>
      </c>
    </row>
    <row r="1394" spans="1:17" ht="14.25" x14ac:dyDescent="0.2">
      <c r="A1394" s="189">
        <v>192</v>
      </c>
      <c r="B1394" s="254" t="str">
        <f>IF(AND(A1394&lt;&gt;"",ISNUMBER(A1394)),VLOOKUP(A1394,Studies!A:BR,2,FALSE),"")</f>
        <v>Greiner 1999</v>
      </c>
      <c r="C1394" s="255" t="str">
        <f>IF(AND(A1394&lt;&gt;"",ISNUMBER(A1394)),VLOOKUP(A1394,Studies!A:BR,3,FALSE),"")</f>
        <v>https://www.ncbi.nlm.nih.gov/pubmed/10411543</v>
      </c>
      <c r="D1394" s="255" t="str">
        <f>IF(AND(A1394&lt;&gt;"",ISNUMBER(A1394)),VLOOKUP(A1394,Studies!A:BR,4,FALSE),"")</f>
        <v>iv Control (Perpetrator Placebo)</v>
      </c>
      <c r="E1394" s="255" t="str">
        <f>IF(AND(A1394&lt;&gt;"",ISNUMBER(A1394)),VLOOKUP(A1394,Studies!A:BR,5,FALSE),"")</f>
        <v>Digoxin</v>
      </c>
      <c r="F1394" s="256" t="str">
        <f>IF(AND(A1394&lt;&gt;"",ISNUMBER(A1394)),VLOOKUP(A1394,Studies!A:BR,6,FALSE),"")</f>
        <v>Plasma</v>
      </c>
      <c r="G1394" s="194">
        <v>0</v>
      </c>
      <c r="H1394" s="194" t="s">
        <v>60</v>
      </c>
      <c r="I1394" s="187" t="s">
        <v>1031</v>
      </c>
      <c r="J1394" s="187" t="s">
        <v>995</v>
      </c>
      <c r="K1394" s="187" t="s">
        <v>116</v>
      </c>
      <c r="M1394" s="195"/>
      <c r="N1394" s="195"/>
      <c r="O1394" s="199">
        <v>0.1</v>
      </c>
      <c r="P1394" s="188"/>
      <c r="Q1394" s="174">
        <v>1</v>
      </c>
    </row>
    <row r="1395" spans="1:17" ht="14.25" x14ac:dyDescent="0.2">
      <c r="A1395" s="189">
        <v>192</v>
      </c>
      <c r="B1395" s="254" t="str">
        <f>IF(AND(A1395&lt;&gt;"",ISNUMBER(A1395)),VLOOKUP(A1395,Studies!A:BR,2,FALSE),"")</f>
        <v>Greiner 1999</v>
      </c>
      <c r="C1395" s="255" t="str">
        <f>IF(AND(A1395&lt;&gt;"",ISNUMBER(A1395)),VLOOKUP(A1395,Studies!A:BR,3,FALSE),"")</f>
        <v>https://www.ncbi.nlm.nih.gov/pubmed/10411543</v>
      </c>
      <c r="D1395" s="255" t="str">
        <f>IF(AND(A1395&lt;&gt;"",ISNUMBER(A1395)),VLOOKUP(A1395,Studies!A:BR,4,FALSE),"")</f>
        <v>iv Control (Perpetrator Placebo)</v>
      </c>
      <c r="E1395" s="255" t="str">
        <f>IF(AND(A1395&lt;&gt;"",ISNUMBER(A1395)),VLOOKUP(A1395,Studies!A:BR,5,FALSE),"")</f>
        <v>Digoxin</v>
      </c>
      <c r="F1395" s="256" t="str">
        <f>IF(AND(A1395&lt;&gt;"",ISNUMBER(A1395)),VLOOKUP(A1395,Studies!A:BR,6,FALSE),"")</f>
        <v>Plasma</v>
      </c>
      <c r="G1395" s="194">
        <v>0.67</v>
      </c>
      <c r="H1395" s="194" t="s">
        <v>60</v>
      </c>
      <c r="I1395" s="187">
        <v>12.30303</v>
      </c>
      <c r="J1395" s="187" t="s">
        <v>995</v>
      </c>
      <c r="K1395" s="187" t="s">
        <v>116</v>
      </c>
      <c r="L1395" s="195">
        <v>2.0606059999999999</v>
      </c>
      <c r="M1395" s="195" t="s">
        <v>995</v>
      </c>
      <c r="N1395" s="195"/>
      <c r="O1395" s="199">
        <v>0.1</v>
      </c>
      <c r="P1395" s="188"/>
      <c r="Q1395" s="174">
        <v>1</v>
      </c>
    </row>
    <row r="1396" spans="1:17" ht="14.25" x14ac:dyDescent="0.2">
      <c r="A1396" s="189">
        <v>192</v>
      </c>
      <c r="B1396" s="254" t="str">
        <f>IF(AND(A1396&lt;&gt;"",ISNUMBER(A1396)),VLOOKUP(A1396,Studies!A:BR,2,FALSE),"")</f>
        <v>Greiner 1999</v>
      </c>
      <c r="C1396" s="255" t="str">
        <f>IF(AND(A1396&lt;&gt;"",ISNUMBER(A1396)),VLOOKUP(A1396,Studies!A:BR,3,FALSE),"")</f>
        <v>https://www.ncbi.nlm.nih.gov/pubmed/10411543</v>
      </c>
      <c r="D1396" s="255" t="str">
        <f>IF(AND(A1396&lt;&gt;"",ISNUMBER(A1396)),VLOOKUP(A1396,Studies!A:BR,4,FALSE),"")</f>
        <v>iv Control (Perpetrator Placebo)</v>
      </c>
      <c r="E1396" s="255" t="str">
        <f>IF(AND(A1396&lt;&gt;"",ISNUMBER(A1396)),VLOOKUP(A1396,Studies!A:BR,5,FALSE),"")</f>
        <v>Digoxin</v>
      </c>
      <c r="F1396" s="256" t="str">
        <f>IF(AND(A1396&lt;&gt;"",ISNUMBER(A1396)),VLOOKUP(A1396,Studies!A:BR,6,FALSE),"")</f>
        <v>Plasma</v>
      </c>
      <c r="G1396" s="194">
        <v>0.83000000000000007</v>
      </c>
      <c r="H1396" s="194" t="s">
        <v>60</v>
      </c>
      <c r="I1396" s="187">
        <v>18.545449999999999</v>
      </c>
      <c r="J1396" s="187" t="s">
        <v>995</v>
      </c>
      <c r="K1396" s="187" t="s">
        <v>116</v>
      </c>
      <c r="L1396" s="195">
        <v>1.3939440000000001</v>
      </c>
      <c r="M1396" s="195" t="s">
        <v>995</v>
      </c>
      <c r="N1396" s="195"/>
      <c r="O1396" s="199">
        <v>0.1</v>
      </c>
      <c r="P1396" s="188"/>
      <c r="Q1396" s="174">
        <v>1</v>
      </c>
    </row>
    <row r="1397" spans="1:17" ht="14.25" x14ac:dyDescent="0.2">
      <c r="A1397" s="189">
        <v>192</v>
      </c>
      <c r="B1397" s="254" t="str">
        <f>IF(AND(A1397&lt;&gt;"",ISNUMBER(A1397)),VLOOKUP(A1397,Studies!A:BR,2,FALSE),"")</f>
        <v>Greiner 1999</v>
      </c>
      <c r="C1397" s="255" t="str">
        <f>IF(AND(A1397&lt;&gt;"",ISNUMBER(A1397)),VLOOKUP(A1397,Studies!A:BR,3,FALSE),"")</f>
        <v>https://www.ncbi.nlm.nih.gov/pubmed/10411543</v>
      </c>
      <c r="D1397" s="255" t="str">
        <f>IF(AND(A1397&lt;&gt;"",ISNUMBER(A1397)),VLOOKUP(A1397,Studies!A:BR,4,FALSE),"")</f>
        <v>iv Control (Perpetrator Placebo)</v>
      </c>
      <c r="E1397" s="255" t="str">
        <f>IF(AND(A1397&lt;&gt;"",ISNUMBER(A1397)),VLOOKUP(A1397,Studies!A:BR,5,FALSE),"")</f>
        <v>Digoxin</v>
      </c>
      <c r="F1397" s="256" t="str">
        <f>IF(AND(A1397&lt;&gt;"",ISNUMBER(A1397)),VLOOKUP(A1397,Studies!A:BR,6,FALSE),"")</f>
        <v>Plasma</v>
      </c>
      <c r="G1397" s="194">
        <v>1</v>
      </c>
      <c r="H1397" s="194" t="s">
        <v>60</v>
      </c>
      <c r="I1397" s="187">
        <v>24.606059999999999</v>
      </c>
      <c r="J1397" s="187" t="s">
        <v>995</v>
      </c>
      <c r="K1397" s="187" t="s">
        <v>116</v>
      </c>
      <c r="L1397" s="195">
        <v>5.2727279999999999</v>
      </c>
      <c r="M1397" s="195" t="s">
        <v>995</v>
      </c>
      <c r="N1397" s="195"/>
      <c r="O1397" s="199">
        <v>0.1</v>
      </c>
      <c r="P1397" s="188"/>
      <c r="Q1397" s="174">
        <v>1</v>
      </c>
    </row>
    <row r="1398" spans="1:17" ht="14.25" x14ac:dyDescent="0.2">
      <c r="A1398" s="189">
        <v>192</v>
      </c>
      <c r="B1398" s="254" t="str">
        <f>IF(AND(A1398&lt;&gt;"",ISNUMBER(A1398)),VLOOKUP(A1398,Studies!A:BR,2,FALSE),"")</f>
        <v>Greiner 1999</v>
      </c>
      <c r="C1398" s="255" t="str">
        <f>IF(AND(A1398&lt;&gt;"",ISNUMBER(A1398)),VLOOKUP(A1398,Studies!A:BR,3,FALSE),"")</f>
        <v>https://www.ncbi.nlm.nih.gov/pubmed/10411543</v>
      </c>
      <c r="D1398" s="255" t="str">
        <f>IF(AND(A1398&lt;&gt;"",ISNUMBER(A1398)),VLOOKUP(A1398,Studies!A:BR,4,FALSE),"")</f>
        <v>iv Control (Perpetrator Placebo)</v>
      </c>
      <c r="E1398" s="255" t="str">
        <f>IF(AND(A1398&lt;&gt;"",ISNUMBER(A1398)),VLOOKUP(A1398,Studies!A:BR,5,FALSE),"")</f>
        <v>Digoxin</v>
      </c>
      <c r="F1398" s="256" t="str">
        <f>IF(AND(A1398&lt;&gt;"",ISNUMBER(A1398)),VLOOKUP(A1398,Studies!A:BR,6,FALSE),"")</f>
        <v>Plasma</v>
      </c>
      <c r="G1398" s="194">
        <v>1.08</v>
      </c>
      <c r="H1398" s="194" t="s">
        <v>60</v>
      </c>
      <c r="I1398" s="187">
        <v>16.484850000000002</v>
      </c>
      <c r="J1398" s="187" t="s">
        <v>995</v>
      </c>
      <c r="K1398" s="187" t="s">
        <v>116</v>
      </c>
      <c r="L1398" s="195">
        <v>1.8181799999999999</v>
      </c>
      <c r="M1398" s="195" t="s">
        <v>995</v>
      </c>
      <c r="N1398" s="195"/>
      <c r="O1398" s="199">
        <v>0.1</v>
      </c>
      <c r="P1398" s="188"/>
      <c r="Q1398" s="174">
        <v>1</v>
      </c>
    </row>
    <row r="1399" spans="1:17" ht="14.25" x14ac:dyDescent="0.2">
      <c r="A1399" s="189">
        <v>192</v>
      </c>
      <c r="B1399" s="254" t="str">
        <f>IF(AND(A1399&lt;&gt;"",ISNUMBER(A1399)),VLOOKUP(A1399,Studies!A:BR,2,FALSE),"")</f>
        <v>Greiner 1999</v>
      </c>
      <c r="C1399" s="255" t="str">
        <f>IF(AND(A1399&lt;&gt;"",ISNUMBER(A1399)),VLOOKUP(A1399,Studies!A:BR,3,FALSE),"")</f>
        <v>https://www.ncbi.nlm.nih.gov/pubmed/10411543</v>
      </c>
      <c r="D1399" s="255" t="str">
        <f>IF(AND(A1399&lt;&gt;"",ISNUMBER(A1399)),VLOOKUP(A1399,Studies!A:BR,4,FALSE),"")</f>
        <v>iv Control (Perpetrator Placebo)</v>
      </c>
      <c r="E1399" s="255" t="str">
        <f>IF(AND(A1399&lt;&gt;"",ISNUMBER(A1399)),VLOOKUP(A1399,Studies!A:BR,5,FALSE),"")</f>
        <v>Digoxin</v>
      </c>
      <c r="F1399" s="256" t="str">
        <f>IF(AND(A1399&lt;&gt;"",ISNUMBER(A1399)),VLOOKUP(A1399,Studies!A:BR,6,FALSE),"")</f>
        <v>Plasma</v>
      </c>
      <c r="G1399" s="194">
        <v>1.17</v>
      </c>
      <c r="H1399" s="194" t="s">
        <v>60</v>
      </c>
      <c r="I1399" s="187">
        <v>14</v>
      </c>
      <c r="J1399" s="187" t="s">
        <v>995</v>
      </c>
      <c r="K1399" s="187" t="s">
        <v>116</v>
      </c>
      <c r="L1399" s="195">
        <v>1.454545</v>
      </c>
      <c r="M1399" s="195" t="s">
        <v>995</v>
      </c>
      <c r="N1399" s="195"/>
      <c r="O1399" s="199">
        <v>0.1</v>
      </c>
      <c r="P1399" s="188"/>
      <c r="Q1399" s="174">
        <v>1</v>
      </c>
    </row>
    <row r="1400" spans="1:17" ht="14.25" x14ac:dyDescent="0.2">
      <c r="A1400" s="189">
        <v>192</v>
      </c>
      <c r="B1400" s="254" t="str">
        <f>IF(AND(A1400&lt;&gt;"",ISNUMBER(A1400)),VLOOKUP(A1400,Studies!A:BR,2,FALSE),"")</f>
        <v>Greiner 1999</v>
      </c>
      <c r="C1400" s="255" t="str">
        <f>IF(AND(A1400&lt;&gt;"",ISNUMBER(A1400)),VLOOKUP(A1400,Studies!A:BR,3,FALSE),"")</f>
        <v>https://www.ncbi.nlm.nih.gov/pubmed/10411543</v>
      </c>
      <c r="D1400" s="255" t="str">
        <f>IF(AND(A1400&lt;&gt;"",ISNUMBER(A1400)),VLOOKUP(A1400,Studies!A:BR,4,FALSE),"")</f>
        <v>iv Control (Perpetrator Placebo)</v>
      </c>
      <c r="E1400" s="255" t="str">
        <f>IF(AND(A1400&lt;&gt;"",ISNUMBER(A1400)),VLOOKUP(A1400,Studies!A:BR,5,FALSE),"")</f>
        <v>Digoxin</v>
      </c>
      <c r="F1400" s="256" t="str">
        <f>IF(AND(A1400&lt;&gt;"",ISNUMBER(A1400)),VLOOKUP(A1400,Studies!A:BR,6,FALSE),"")</f>
        <v>Plasma</v>
      </c>
      <c r="G1400" s="194">
        <v>1.25</v>
      </c>
      <c r="H1400" s="194" t="s">
        <v>60</v>
      </c>
      <c r="I1400" s="187">
        <v>12</v>
      </c>
      <c r="J1400" s="187" t="s">
        <v>995</v>
      </c>
      <c r="K1400" s="187" t="s">
        <v>116</v>
      </c>
      <c r="L1400" s="195">
        <v>1.1515150000000001</v>
      </c>
      <c r="M1400" s="195" t="s">
        <v>995</v>
      </c>
      <c r="N1400" s="195"/>
      <c r="O1400" s="199">
        <v>0.1</v>
      </c>
      <c r="P1400" s="188"/>
      <c r="Q1400" s="174">
        <v>1</v>
      </c>
    </row>
    <row r="1401" spans="1:17" ht="14.25" x14ac:dyDescent="0.2">
      <c r="A1401" s="189">
        <v>192</v>
      </c>
      <c r="B1401" s="254" t="str">
        <f>IF(AND(A1401&lt;&gt;"",ISNUMBER(A1401)),VLOOKUP(A1401,Studies!A:BR,2,FALSE),"")</f>
        <v>Greiner 1999</v>
      </c>
      <c r="C1401" s="255" t="str">
        <f>IF(AND(A1401&lt;&gt;"",ISNUMBER(A1401)),VLOOKUP(A1401,Studies!A:BR,3,FALSE),"")</f>
        <v>https://www.ncbi.nlm.nih.gov/pubmed/10411543</v>
      </c>
      <c r="D1401" s="255" t="str">
        <f>IF(AND(A1401&lt;&gt;"",ISNUMBER(A1401)),VLOOKUP(A1401,Studies!A:BR,4,FALSE),"")</f>
        <v>iv Control (Perpetrator Placebo)</v>
      </c>
      <c r="E1401" s="255" t="str">
        <f>IF(AND(A1401&lt;&gt;"",ISNUMBER(A1401)),VLOOKUP(A1401,Studies!A:BR,5,FALSE),"")</f>
        <v>Digoxin</v>
      </c>
      <c r="F1401" s="256" t="str">
        <f>IF(AND(A1401&lt;&gt;"",ISNUMBER(A1401)),VLOOKUP(A1401,Studies!A:BR,6,FALSE),"")</f>
        <v>Plasma</v>
      </c>
      <c r="G1401" s="194">
        <v>1.5</v>
      </c>
      <c r="H1401" s="194" t="s">
        <v>60</v>
      </c>
      <c r="I1401" s="187">
        <v>8.2424239999999998</v>
      </c>
      <c r="J1401" s="187" t="s">
        <v>995</v>
      </c>
      <c r="K1401" s="187" t="s">
        <v>116</v>
      </c>
      <c r="L1401" s="195">
        <v>1.030303</v>
      </c>
      <c r="M1401" s="195" t="s">
        <v>995</v>
      </c>
      <c r="N1401" s="195"/>
      <c r="O1401" s="199">
        <v>0.1</v>
      </c>
      <c r="P1401" s="188"/>
      <c r="Q1401" s="174">
        <v>1</v>
      </c>
    </row>
    <row r="1402" spans="1:17" ht="14.25" x14ac:dyDescent="0.2">
      <c r="A1402" s="189">
        <v>192</v>
      </c>
      <c r="B1402" s="254" t="str">
        <f>IF(AND(A1402&lt;&gt;"",ISNUMBER(A1402)),VLOOKUP(A1402,Studies!A:BR,2,FALSE),"")</f>
        <v>Greiner 1999</v>
      </c>
      <c r="C1402" s="255" t="str">
        <f>IF(AND(A1402&lt;&gt;"",ISNUMBER(A1402)),VLOOKUP(A1402,Studies!A:BR,3,FALSE),"")</f>
        <v>https://www.ncbi.nlm.nih.gov/pubmed/10411543</v>
      </c>
      <c r="D1402" s="255" t="str">
        <f>IF(AND(A1402&lt;&gt;"",ISNUMBER(A1402)),VLOOKUP(A1402,Studies!A:BR,4,FALSE),"")</f>
        <v>iv Control (Perpetrator Placebo)</v>
      </c>
      <c r="E1402" s="255" t="str">
        <f>IF(AND(A1402&lt;&gt;"",ISNUMBER(A1402)),VLOOKUP(A1402,Studies!A:BR,5,FALSE),"")</f>
        <v>Digoxin</v>
      </c>
      <c r="F1402" s="256" t="str">
        <f>IF(AND(A1402&lt;&gt;"",ISNUMBER(A1402)),VLOOKUP(A1402,Studies!A:BR,6,FALSE),"")</f>
        <v>Plasma</v>
      </c>
      <c r="G1402" s="194">
        <v>1.75</v>
      </c>
      <c r="H1402" s="194" t="s">
        <v>60</v>
      </c>
      <c r="I1402" s="187">
        <v>6.3636359999999996</v>
      </c>
      <c r="J1402" s="187" t="s">
        <v>995</v>
      </c>
      <c r="K1402" s="187" t="s">
        <v>116</v>
      </c>
      <c r="L1402" s="195">
        <v>0.90909150000000005</v>
      </c>
      <c r="M1402" s="195" t="s">
        <v>995</v>
      </c>
      <c r="N1402" s="195"/>
      <c r="O1402" s="199">
        <v>0.1</v>
      </c>
      <c r="P1402" s="188"/>
      <c r="Q1402" s="174">
        <v>1</v>
      </c>
    </row>
    <row r="1403" spans="1:17" ht="14.25" x14ac:dyDescent="0.2">
      <c r="A1403" s="189">
        <v>192</v>
      </c>
      <c r="B1403" s="254" t="str">
        <f>IF(AND(A1403&lt;&gt;"",ISNUMBER(A1403)),VLOOKUP(A1403,Studies!A:BR,2,FALSE),"")</f>
        <v>Greiner 1999</v>
      </c>
      <c r="C1403" s="255" t="str">
        <f>IF(AND(A1403&lt;&gt;"",ISNUMBER(A1403)),VLOOKUP(A1403,Studies!A:BR,3,FALSE),"")</f>
        <v>https://www.ncbi.nlm.nih.gov/pubmed/10411543</v>
      </c>
      <c r="D1403" s="255" t="str">
        <f>IF(AND(A1403&lt;&gt;"",ISNUMBER(A1403)),VLOOKUP(A1403,Studies!A:BR,4,FALSE),"")</f>
        <v>iv Control (Perpetrator Placebo)</v>
      </c>
      <c r="E1403" s="255" t="str">
        <f>IF(AND(A1403&lt;&gt;"",ISNUMBER(A1403)),VLOOKUP(A1403,Studies!A:BR,5,FALSE),"")</f>
        <v>Digoxin</v>
      </c>
      <c r="F1403" s="256" t="str">
        <f>IF(AND(A1403&lt;&gt;"",ISNUMBER(A1403)),VLOOKUP(A1403,Studies!A:BR,6,FALSE),"")</f>
        <v>Plasma</v>
      </c>
      <c r="G1403" s="194">
        <v>2</v>
      </c>
      <c r="H1403" s="194" t="s">
        <v>60</v>
      </c>
      <c r="I1403" s="187">
        <v>5.1515149999999998</v>
      </c>
      <c r="J1403" s="187" t="s">
        <v>995</v>
      </c>
      <c r="K1403" s="187" t="s">
        <v>116</v>
      </c>
      <c r="M1403" s="195"/>
      <c r="N1403" s="195"/>
      <c r="O1403" s="199">
        <v>0.1</v>
      </c>
      <c r="P1403" s="188"/>
      <c r="Q1403" s="174">
        <v>1</v>
      </c>
    </row>
    <row r="1404" spans="1:17" ht="14.25" x14ac:dyDescent="0.2">
      <c r="A1404" s="189">
        <v>192</v>
      </c>
      <c r="B1404" s="254" t="str">
        <f>IF(AND(A1404&lt;&gt;"",ISNUMBER(A1404)),VLOOKUP(A1404,Studies!A:BR,2,FALSE),"")</f>
        <v>Greiner 1999</v>
      </c>
      <c r="C1404" s="255" t="str">
        <f>IF(AND(A1404&lt;&gt;"",ISNUMBER(A1404)),VLOOKUP(A1404,Studies!A:BR,3,FALSE),"")</f>
        <v>https://www.ncbi.nlm.nih.gov/pubmed/10411543</v>
      </c>
      <c r="D1404" s="255" t="str">
        <f>IF(AND(A1404&lt;&gt;"",ISNUMBER(A1404)),VLOOKUP(A1404,Studies!A:BR,4,FALSE),"")</f>
        <v>iv Control (Perpetrator Placebo)</v>
      </c>
      <c r="E1404" s="255" t="str">
        <f>IF(AND(A1404&lt;&gt;"",ISNUMBER(A1404)),VLOOKUP(A1404,Studies!A:BR,5,FALSE),"")</f>
        <v>Digoxin</v>
      </c>
      <c r="F1404" s="256" t="str">
        <f>IF(AND(A1404&lt;&gt;"",ISNUMBER(A1404)),VLOOKUP(A1404,Studies!A:BR,6,FALSE),"")</f>
        <v>Plasma</v>
      </c>
      <c r="G1404" s="194">
        <v>2.5</v>
      </c>
      <c r="H1404" s="194" t="s">
        <v>60</v>
      </c>
      <c r="I1404" s="187">
        <v>3.6969699999999999</v>
      </c>
      <c r="J1404" s="187" t="s">
        <v>995</v>
      </c>
      <c r="K1404" s="187" t="s">
        <v>116</v>
      </c>
      <c r="M1404" s="195"/>
      <c r="N1404" s="195"/>
      <c r="O1404" s="199">
        <v>0.1</v>
      </c>
      <c r="P1404" s="188"/>
      <c r="Q1404" s="174">
        <v>1</v>
      </c>
    </row>
    <row r="1405" spans="1:17" ht="14.25" x14ac:dyDescent="0.2">
      <c r="A1405" s="189">
        <v>192</v>
      </c>
      <c r="B1405" s="254" t="str">
        <f>IF(AND(A1405&lt;&gt;"",ISNUMBER(A1405)),VLOOKUP(A1405,Studies!A:BR,2,FALSE),"")</f>
        <v>Greiner 1999</v>
      </c>
      <c r="C1405" s="255" t="str">
        <f>IF(AND(A1405&lt;&gt;"",ISNUMBER(A1405)),VLOOKUP(A1405,Studies!A:BR,3,FALSE),"")</f>
        <v>https://www.ncbi.nlm.nih.gov/pubmed/10411543</v>
      </c>
      <c r="D1405" s="255" t="str">
        <f>IF(AND(A1405&lt;&gt;"",ISNUMBER(A1405)),VLOOKUP(A1405,Studies!A:BR,4,FALSE),"")</f>
        <v>iv Control (Perpetrator Placebo)</v>
      </c>
      <c r="E1405" s="255" t="str">
        <f>IF(AND(A1405&lt;&gt;"",ISNUMBER(A1405)),VLOOKUP(A1405,Studies!A:BR,5,FALSE),"")</f>
        <v>Digoxin</v>
      </c>
      <c r="F1405" s="256" t="str">
        <f>IF(AND(A1405&lt;&gt;"",ISNUMBER(A1405)),VLOOKUP(A1405,Studies!A:BR,6,FALSE),"")</f>
        <v>Plasma</v>
      </c>
      <c r="G1405" s="194">
        <v>3.5</v>
      </c>
      <c r="H1405" s="194" t="s">
        <v>60</v>
      </c>
      <c r="I1405" s="187">
        <v>1.9393940000000001</v>
      </c>
      <c r="J1405" s="187" t="s">
        <v>995</v>
      </c>
      <c r="K1405" s="187" t="s">
        <v>116</v>
      </c>
      <c r="M1405" s="195"/>
      <c r="N1405" s="195"/>
      <c r="O1405" s="199">
        <v>0.1</v>
      </c>
      <c r="P1405" s="188"/>
      <c r="Q1405" s="174">
        <v>1</v>
      </c>
    </row>
    <row r="1406" spans="1:17" ht="14.25" x14ac:dyDescent="0.2">
      <c r="A1406" s="189">
        <v>192</v>
      </c>
      <c r="B1406" s="254" t="str">
        <f>IF(AND(A1406&lt;&gt;"",ISNUMBER(A1406)),VLOOKUP(A1406,Studies!A:BR,2,FALSE),"")</f>
        <v>Greiner 1999</v>
      </c>
      <c r="C1406" s="255" t="str">
        <f>IF(AND(A1406&lt;&gt;"",ISNUMBER(A1406)),VLOOKUP(A1406,Studies!A:BR,3,FALSE),"")</f>
        <v>https://www.ncbi.nlm.nih.gov/pubmed/10411543</v>
      </c>
      <c r="D1406" s="255" t="str">
        <f>IF(AND(A1406&lt;&gt;"",ISNUMBER(A1406)),VLOOKUP(A1406,Studies!A:BR,4,FALSE),"")</f>
        <v>iv Control (Perpetrator Placebo)</v>
      </c>
      <c r="E1406" s="255" t="str">
        <f>IF(AND(A1406&lt;&gt;"",ISNUMBER(A1406)),VLOOKUP(A1406,Studies!A:BR,5,FALSE),"")</f>
        <v>Digoxin</v>
      </c>
      <c r="F1406" s="256" t="str">
        <f>IF(AND(A1406&lt;&gt;"",ISNUMBER(A1406)),VLOOKUP(A1406,Studies!A:BR,6,FALSE),"")</f>
        <v>Plasma</v>
      </c>
      <c r="G1406" s="194">
        <v>5.5</v>
      </c>
      <c r="H1406" s="194" t="s">
        <v>60</v>
      </c>
      <c r="I1406" s="187">
        <v>1.212121</v>
      </c>
      <c r="J1406" s="187" t="s">
        <v>995</v>
      </c>
      <c r="K1406" s="187" t="s">
        <v>116</v>
      </c>
      <c r="M1406" s="195"/>
      <c r="N1406" s="195"/>
      <c r="O1406" s="199">
        <v>0.1</v>
      </c>
      <c r="P1406" s="188"/>
      <c r="Q1406" s="174">
        <v>1</v>
      </c>
    </row>
    <row r="1407" spans="1:17" ht="14.25" x14ac:dyDescent="0.2">
      <c r="A1407" s="189">
        <v>192</v>
      </c>
      <c r="B1407" s="254" t="str">
        <f>IF(AND(A1407&lt;&gt;"",ISNUMBER(A1407)),VLOOKUP(A1407,Studies!A:BR,2,FALSE),"")</f>
        <v>Greiner 1999</v>
      </c>
      <c r="C1407" s="255" t="str">
        <f>IF(AND(A1407&lt;&gt;"",ISNUMBER(A1407)),VLOOKUP(A1407,Studies!A:BR,3,FALSE),"")</f>
        <v>https://www.ncbi.nlm.nih.gov/pubmed/10411543</v>
      </c>
      <c r="D1407" s="255" t="str">
        <f>IF(AND(A1407&lt;&gt;"",ISNUMBER(A1407)),VLOOKUP(A1407,Studies!A:BR,4,FALSE),"")</f>
        <v>iv Control (Perpetrator Placebo)</v>
      </c>
      <c r="E1407" s="255" t="str">
        <f>IF(AND(A1407&lt;&gt;"",ISNUMBER(A1407)),VLOOKUP(A1407,Studies!A:BR,5,FALSE),"")</f>
        <v>Digoxin</v>
      </c>
      <c r="F1407" s="256" t="str">
        <f>IF(AND(A1407&lt;&gt;"",ISNUMBER(A1407)),VLOOKUP(A1407,Studies!A:BR,6,FALSE),"")</f>
        <v>Plasma</v>
      </c>
      <c r="G1407" s="194">
        <v>7.5</v>
      </c>
      <c r="H1407" s="194" t="s">
        <v>60</v>
      </c>
      <c r="I1407" s="187">
        <v>0.96969700000000003</v>
      </c>
      <c r="J1407" s="187" t="s">
        <v>995</v>
      </c>
      <c r="K1407" s="187" t="s">
        <v>116</v>
      </c>
      <c r="M1407" s="195"/>
      <c r="N1407" s="195"/>
      <c r="O1407" s="199">
        <v>0.1</v>
      </c>
      <c r="P1407" s="188"/>
      <c r="Q1407" s="174">
        <v>1</v>
      </c>
    </row>
    <row r="1408" spans="1:17" ht="14.25" x14ac:dyDescent="0.2">
      <c r="A1408" s="189">
        <v>193</v>
      </c>
      <c r="B1408" s="254" t="str">
        <f>IF(AND(A1408&lt;&gt;"",ISNUMBER(A1408)),VLOOKUP(A1408,Studies!A:BR,2,FALSE),"")</f>
        <v>Greiner 1999</v>
      </c>
      <c r="C1408" s="255" t="str">
        <f>IF(AND(A1408&lt;&gt;"",ISNUMBER(A1408)),VLOOKUP(A1408,Studies!A:BR,3,FALSE),"")</f>
        <v>https://www.ncbi.nlm.nih.gov/pubmed/10411543</v>
      </c>
      <c r="D1408" s="255" t="str">
        <f>IF(AND(A1408&lt;&gt;"",ISNUMBER(A1408)),VLOOKUP(A1408,Studies!A:BR,4,FALSE),"")</f>
        <v>iv with Perpetrator (Rifampicin)</v>
      </c>
      <c r="E1408" s="255" t="str">
        <f>IF(AND(A1408&lt;&gt;"",ISNUMBER(A1408)),VLOOKUP(A1408,Studies!A:BR,5,FALSE),"")</f>
        <v>Digoxin</v>
      </c>
      <c r="F1408" s="256" t="str">
        <f>IF(AND(A1408&lt;&gt;"",ISNUMBER(A1408)),VLOOKUP(A1408,Studies!A:BR,6,FALSE),"")</f>
        <v>Plasma</v>
      </c>
      <c r="G1408" s="194">
        <v>240</v>
      </c>
      <c r="H1408" s="194" t="s">
        <v>60</v>
      </c>
      <c r="I1408" s="187" t="s">
        <v>1031</v>
      </c>
      <c r="J1408" s="187" t="s">
        <v>995</v>
      </c>
      <c r="K1408" s="187" t="s">
        <v>116</v>
      </c>
      <c r="M1408" s="195"/>
      <c r="N1408" s="195"/>
      <c r="O1408" s="199">
        <v>0.1</v>
      </c>
      <c r="P1408" s="188"/>
      <c r="Q1408" s="174">
        <v>1</v>
      </c>
    </row>
    <row r="1409" spans="1:17" ht="14.25" x14ac:dyDescent="0.2">
      <c r="A1409" s="189">
        <v>193</v>
      </c>
      <c r="B1409" s="254" t="str">
        <f>IF(AND(A1409&lt;&gt;"",ISNUMBER(A1409)),VLOOKUP(A1409,Studies!A:BR,2,FALSE),"")</f>
        <v>Greiner 1999</v>
      </c>
      <c r="C1409" s="255" t="str">
        <f>IF(AND(A1409&lt;&gt;"",ISNUMBER(A1409)),VLOOKUP(A1409,Studies!A:BR,3,FALSE),"")</f>
        <v>https://www.ncbi.nlm.nih.gov/pubmed/10411543</v>
      </c>
      <c r="D1409" s="255" t="str">
        <f>IF(AND(A1409&lt;&gt;"",ISNUMBER(A1409)),VLOOKUP(A1409,Studies!A:BR,4,FALSE),"")</f>
        <v>iv with Perpetrator (Rifampicin)</v>
      </c>
      <c r="E1409" s="255" t="str">
        <f>IF(AND(A1409&lt;&gt;"",ISNUMBER(A1409)),VLOOKUP(A1409,Studies!A:BR,5,FALSE),"")</f>
        <v>Digoxin</v>
      </c>
      <c r="F1409" s="256" t="str">
        <f>IF(AND(A1409&lt;&gt;"",ISNUMBER(A1409)),VLOOKUP(A1409,Studies!A:BR,6,FALSE),"")</f>
        <v>Plasma</v>
      </c>
      <c r="G1409" s="194">
        <v>240.67</v>
      </c>
      <c r="H1409" s="194" t="s">
        <v>60</v>
      </c>
      <c r="I1409" s="187">
        <v>13.0303</v>
      </c>
      <c r="J1409" s="187" t="s">
        <v>995</v>
      </c>
      <c r="K1409" s="187" t="s">
        <v>116</v>
      </c>
      <c r="L1409" s="195">
        <v>1.8787849999999999</v>
      </c>
      <c r="M1409" s="195" t="s">
        <v>995</v>
      </c>
      <c r="N1409" s="195"/>
      <c r="O1409" s="199">
        <v>0.1</v>
      </c>
      <c r="P1409" s="188"/>
      <c r="Q1409" s="174">
        <v>1</v>
      </c>
    </row>
    <row r="1410" spans="1:17" ht="14.25" x14ac:dyDescent="0.2">
      <c r="A1410" s="189">
        <v>193</v>
      </c>
      <c r="B1410" s="254" t="str">
        <f>IF(AND(A1410&lt;&gt;"",ISNUMBER(A1410)),VLOOKUP(A1410,Studies!A:BR,2,FALSE),"")</f>
        <v>Greiner 1999</v>
      </c>
      <c r="C1410" s="255" t="str">
        <f>IF(AND(A1410&lt;&gt;"",ISNUMBER(A1410)),VLOOKUP(A1410,Studies!A:BR,3,FALSE),"")</f>
        <v>https://www.ncbi.nlm.nih.gov/pubmed/10411543</v>
      </c>
      <c r="D1410" s="255" t="str">
        <f>IF(AND(A1410&lt;&gt;"",ISNUMBER(A1410)),VLOOKUP(A1410,Studies!A:BR,4,FALSE),"")</f>
        <v>iv with Perpetrator (Rifampicin)</v>
      </c>
      <c r="E1410" s="255" t="str">
        <f>IF(AND(A1410&lt;&gt;"",ISNUMBER(A1410)),VLOOKUP(A1410,Studies!A:BR,5,FALSE),"")</f>
        <v>Digoxin</v>
      </c>
      <c r="F1410" s="256" t="str">
        <f>IF(AND(A1410&lt;&gt;"",ISNUMBER(A1410)),VLOOKUP(A1410,Studies!A:BR,6,FALSE),"")</f>
        <v>Plasma</v>
      </c>
      <c r="G1410" s="194">
        <v>240.83</v>
      </c>
      <c r="H1410" s="194" t="s">
        <v>60</v>
      </c>
      <c r="I1410" s="187">
        <v>17.393940000000001</v>
      </c>
      <c r="J1410" s="187" t="s">
        <v>995</v>
      </c>
      <c r="K1410" s="187" t="s">
        <v>116</v>
      </c>
      <c r="L1410" s="195">
        <v>1.757576</v>
      </c>
      <c r="M1410" s="195" t="s">
        <v>995</v>
      </c>
      <c r="N1410" s="195"/>
      <c r="O1410" s="199">
        <v>0.1</v>
      </c>
      <c r="P1410" s="188"/>
      <c r="Q1410" s="174">
        <v>1</v>
      </c>
    </row>
    <row r="1411" spans="1:17" ht="14.25" x14ac:dyDescent="0.2">
      <c r="A1411" s="189">
        <v>193</v>
      </c>
      <c r="B1411" s="254" t="str">
        <f>IF(AND(A1411&lt;&gt;"",ISNUMBER(A1411)),VLOOKUP(A1411,Studies!A:BR,2,FALSE),"")</f>
        <v>Greiner 1999</v>
      </c>
      <c r="C1411" s="255" t="str">
        <f>IF(AND(A1411&lt;&gt;"",ISNUMBER(A1411)),VLOOKUP(A1411,Studies!A:BR,3,FALSE),"")</f>
        <v>https://www.ncbi.nlm.nih.gov/pubmed/10411543</v>
      </c>
      <c r="D1411" s="255" t="str">
        <f>IF(AND(A1411&lt;&gt;"",ISNUMBER(A1411)),VLOOKUP(A1411,Studies!A:BR,4,FALSE),"")</f>
        <v>iv with Perpetrator (Rifampicin)</v>
      </c>
      <c r="E1411" s="255" t="str">
        <f>IF(AND(A1411&lt;&gt;"",ISNUMBER(A1411)),VLOOKUP(A1411,Studies!A:BR,5,FALSE),"")</f>
        <v>Digoxin</v>
      </c>
      <c r="F1411" s="256" t="str">
        <f>IF(AND(A1411&lt;&gt;"",ISNUMBER(A1411)),VLOOKUP(A1411,Studies!A:BR,6,FALSE),"")</f>
        <v>Plasma</v>
      </c>
      <c r="G1411" s="194">
        <v>241</v>
      </c>
      <c r="H1411" s="194" t="s">
        <v>60</v>
      </c>
      <c r="I1411" s="187">
        <v>20.848479999999999</v>
      </c>
      <c r="J1411" s="187" t="s">
        <v>995</v>
      </c>
      <c r="K1411" s="187" t="s">
        <v>116</v>
      </c>
      <c r="L1411" s="195">
        <v>1.9393899999999999</v>
      </c>
      <c r="M1411" s="195" t="s">
        <v>995</v>
      </c>
      <c r="N1411" s="195"/>
      <c r="O1411" s="199">
        <v>0.1</v>
      </c>
      <c r="P1411" s="188"/>
      <c r="Q1411" s="174">
        <v>1</v>
      </c>
    </row>
    <row r="1412" spans="1:17" ht="14.25" x14ac:dyDescent="0.2">
      <c r="A1412" s="189">
        <v>193</v>
      </c>
      <c r="B1412" s="254" t="str">
        <f>IF(AND(A1412&lt;&gt;"",ISNUMBER(A1412)),VLOOKUP(A1412,Studies!A:BR,2,FALSE),"")</f>
        <v>Greiner 1999</v>
      </c>
      <c r="C1412" s="255" t="str">
        <f>IF(AND(A1412&lt;&gt;"",ISNUMBER(A1412)),VLOOKUP(A1412,Studies!A:BR,3,FALSE),"")</f>
        <v>https://www.ncbi.nlm.nih.gov/pubmed/10411543</v>
      </c>
      <c r="D1412" s="255" t="str">
        <f>IF(AND(A1412&lt;&gt;"",ISNUMBER(A1412)),VLOOKUP(A1412,Studies!A:BR,4,FALSE),"")</f>
        <v>iv with Perpetrator (Rifampicin)</v>
      </c>
      <c r="E1412" s="255" t="str">
        <f>IF(AND(A1412&lt;&gt;"",ISNUMBER(A1412)),VLOOKUP(A1412,Studies!A:BR,5,FALSE),"")</f>
        <v>Digoxin</v>
      </c>
      <c r="F1412" s="256" t="str">
        <f>IF(AND(A1412&lt;&gt;"",ISNUMBER(A1412)),VLOOKUP(A1412,Studies!A:BR,6,FALSE),"")</f>
        <v>Plasma</v>
      </c>
      <c r="G1412" s="194">
        <v>241.08</v>
      </c>
      <c r="H1412" s="194" t="s">
        <v>60</v>
      </c>
      <c r="I1412" s="187">
        <v>15.212120000000001</v>
      </c>
      <c r="J1412" s="187" t="s">
        <v>995</v>
      </c>
      <c r="K1412" s="187" t="s">
        <v>116</v>
      </c>
      <c r="L1412" s="195">
        <v>1.2121200000000001</v>
      </c>
      <c r="M1412" s="195" t="s">
        <v>995</v>
      </c>
      <c r="N1412" s="195"/>
      <c r="O1412" s="199">
        <v>0.1</v>
      </c>
      <c r="P1412" s="188"/>
      <c r="Q1412" s="174">
        <v>1</v>
      </c>
    </row>
    <row r="1413" spans="1:17" ht="14.25" x14ac:dyDescent="0.2">
      <c r="A1413" s="189">
        <v>193</v>
      </c>
      <c r="B1413" s="254" t="str">
        <f>IF(AND(A1413&lt;&gt;"",ISNUMBER(A1413)),VLOOKUP(A1413,Studies!A:BR,2,FALSE),"")</f>
        <v>Greiner 1999</v>
      </c>
      <c r="C1413" s="255" t="str">
        <f>IF(AND(A1413&lt;&gt;"",ISNUMBER(A1413)),VLOOKUP(A1413,Studies!A:BR,3,FALSE),"")</f>
        <v>https://www.ncbi.nlm.nih.gov/pubmed/10411543</v>
      </c>
      <c r="D1413" s="255" t="str">
        <f>IF(AND(A1413&lt;&gt;"",ISNUMBER(A1413)),VLOOKUP(A1413,Studies!A:BR,4,FALSE),"")</f>
        <v>iv with Perpetrator (Rifampicin)</v>
      </c>
      <c r="E1413" s="255" t="str">
        <f>IF(AND(A1413&lt;&gt;"",ISNUMBER(A1413)),VLOOKUP(A1413,Studies!A:BR,5,FALSE),"")</f>
        <v>Digoxin</v>
      </c>
      <c r="F1413" s="256" t="str">
        <f>IF(AND(A1413&lt;&gt;"",ISNUMBER(A1413)),VLOOKUP(A1413,Studies!A:BR,6,FALSE),"")</f>
        <v>Plasma</v>
      </c>
      <c r="G1413" s="194">
        <v>241.17</v>
      </c>
      <c r="H1413" s="194" t="s">
        <v>60</v>
      </c>
      <c r="I1413" s="187">
        <v>12.48485</v>
      </c>
      <c r="J1413" s="187" t="s">
        <v>995</v>
      </c>
      <c r="K1413" s="187" t="s">
        <v>116</v>
      </c>
      <c r="L1413" s="195">
        <v>1.3333349999999999</v>
      </c>
      <c r="M1413" s="195" t="s">
        <v>995</v>
      </c>
      <c r="N1413" s="195"/>
      <c r="O1413" s="199">
        <v>0.1</v>
      </c>
      <c r="P1413" s="188"/>
      <c r="Q1413" s="174">
        <v>1</v>
      </c>
    </row>
    <row r="1414" spans="1:17" ht="14.25" x14ac:dyDescent="0.2">
      <c r="A1414" s="189">
        <v>193</v>
      </c>
      <c r="B1414" s="254" t="str">
        <f>IF(AND(A1414&lt;&gt;"",ISNUMBER(A1414)),VLOOKUP(A1414,Studies!A:BR,2,FALSE),"")</f>
        <v>Greiner 1999</v>
      </c>
      <c r="C1414" s="255" t="str">
        <f>IF(AND(A1414&lt;&gt;"",ISNUMBER(A1414)),VLOOKUP(A1414,Studies!A:BR,3,FALSE),"")</f>
        <v>https://www.ncbi.nlm.nih.gov/pubmed/10411543</v>
      </c>
      <c r="D1414" s="255" t="str">
        <f>IF(AND(A1414&lt;&gt;"",ISNUMBER(A1414)),VLOOKUP(A1414,Studies!A:BR,4,FALSE),"")</f>
        <v>iv with Perpetrator (Rifampicin)</v>
      </c>
      <c r="E1414" s="255" t="str">
        <f>IF(AND(A1414&lt;&gt;"",ISNUMBER(A1414)),VLOOKUP(A1414,Studies!A:BR,5,FALSE),"")</f>
        <v>Digoxin</v>
      </c>
      <c r="F1414" s="256" t="str">
        <f>IF(AND(A1414&lt;&gt;"",ISNUMBER(A1414)),VLOOKUP(A1414,Studies!A:BR,6,FALSE),"")</f>
        <v>Plasma</v>
      </c>
      <c r="G1414" s="194">
        <v>241.25</v>
      </c>
      <c r="H1414" s="194" t="s">
        <v>60</v>
      </c>
      <c r="I1414" s="187">
        <v>10.727270000000001</v>
      </c>
      <c r="J1414" s="187" t="s">
        <v>995</v>
      </c>
      <c r="K1414" s="187" t="s">
        <v>116</v>
      </c>
      <c r="L1414" s="195">
        <v>1.0303</v>
      </c>
      <c r="M1414" s="195" t="s">
        <v>995</v>
      </c>
      <c r="N1414" s="195"/>
      <c r="O1414" s="199">
        <v>0.1</v>
      </c>
      <c r="P1414" s="188"/>
      <c r="Q1414" s="174">
        <v>1</v>
      </c>
    </row>
    <row r="1415" spans="1:17" ht="14.25" x14ac:dyDescent="0.2">
      <c r="A1415" s="189">
        <v>193</v>
      </c>
      <c r="B1415" s="254" t="str">
        <f>IF(AND(A1415&lt;&gt;"",ISNUMBER(A1415)),VLOOKUP(A1415,Studies!A:BR,2,FALSE),"")</f>
        <v>Greiner 1999</v>
      </c>
      <c r="C1415" s="255" t="str">
        <f>IF(AND(A1415&lt;&gt;"",ISNUMBER(A1415)),VLOOKUP(A1415,Studies!A:BR,3,FALSE),"")</f>
        <v>https://www.ncbi.nlm.nih.gov/pubmed/10411543</v>
      </c>
      <c r="D1415" s="255" t="str">
        <f>IF(AND(A1415&lt;&gt;"",ISNUMBER(A1415)),VLOOKUP(A1415,Studies!A:BR,4,FALSE),"")</f>
        <v>iv with Perpetrator (Rifampicin)</v>
      </c>
      <c r="E1415" s="255" t="str">
        <f>IF(AND(A1415&lt;&gt;"",ISNUMBER(A1415)),VLOOKUP(A1415,Studies!A:BR,5,FALSE),"")</f>
        <v>Digoxin</v>
      </c>
      <c r="F1415" s="256" t="str">
        <f>IF(AND(A1415&lt;&gt;"",ISNUMBER(A1415)),VLOOKUP(A1415,Studies!A:BR,6,FALSE),"")</f>
        <v>Plasma</v>
      </c>
      <c r="G1415" s="194">
        <v>241.5</v>
      </c>
      <c r="H1415" s="194" t="s">
        <v>60</v>
      </c>
      <c r="I1415" s="187">
        <v>7.9393940000000001</v>
      </c>
      <c r="J1415" s="187" t="s">
        <v>995</v>
      </c>
      <c r="K1415" s="187" t="s">
        <v>116</v>
      </c>
      <c r="L1415" s="195">
        <v>0.84848500000000004</v>
      </c>
      <c r="M1415" s="195" t="s">
        <v>995</v>
      </c>
      <c r="N1415" s="195"/>
      <c r="O1415" s="199">
        <v>0.1</v>
      </c>
      <c r="P1415" s="188"/>
      <c r="Q1415" s="174">
        <v>1</v>
      </c>
    </row>
    <row r="1416" spans="1:17" ht="14.25" x14ac:dyDescent="0.2">
      <c r="A1416" s="189">
        <v>193</v>
      </c>
      <c r="B1416" s="254" t="str">
        <f>IF(AND(A1416&lt;&gt;"",ISNUMBER(A1416)),VLOOKUP(A1416,Studies!A:BR,2,FALSE),"")</f>
        <v>Greiner 1999</v>
      </c>
      <c r="C1416" s="255" t="str">
        <f>IF(AND(A1416&lt;&gt;"",ISNUMBER(A1416)),VLOOKUP(A1416,Studies!A:BR,3,FALSE),"")</f>
        <v>https://www.ncbi.nlm.nih.gov/pubmed/10411543</v>
      </c>
      <c r="D1416" s="255" t="str">
        <f>IF(AND(A1416&lt;&gt;"",ISNUMBER(A1416)),VLOOKUP(A1416,Studies!A:BR,4,FALSE),"")</f>
        <v>iv with Perpetrator (Rifampicin)</v>
      </c>
      <c r="E1416" s="255" t="str">
        <f>IF(AND(A1416&lt;&gt;"",ISNUMBER(A1416)),VLOOKUP(A1416,Studies!A:BR,5,FALSE),"")</f>
        <v>Digoxin</v>
      </c>
      <c r="F1416" s="256" t="str">
        <f>IF(AND(A1416&lt;&gt;"",ISNUMBER(A1416)),VLOOKUP(A1416,Studies!A:BR,6,FALSE),"")</f>
        <v>Plasma</v>
      </c>
      <c r="G1416" s="194">
        <v>241.75</v>
      </c>
      <c r="H1416" s="194" t="s">
        <v>60</v>
      </c>
      <c r="I1416" s="187">
        <v>5.8787880000000001</v>
      </c>
      <c r="J1416" s="187" t="s">
        <v>995</v>
      </c>
      <c r="K1416" s="187" t="s">
        <v>116</v>
      </c>
      <c r="M1416" s="195"/>
      <c r="N1416" s="195"/>
      <c r="O1416" s="199">
        <v>0.1</v>
      </c>
      <c r="P1416" s="188"/>
      <c r="Q1416" s="174">
        <v>1</v>
      </c>
    </row>
    <row r="1417" spans="1:17" ht="14.25" x14ac:dyDescent="0.2">
      <c r="A1417" s="189">
        <v>193</v>
      </c>
      <c r="B1417" s="254" t="str">
        <f>IF(AND(A1417&lt;&gt;"",ISNUMBER(A1417)),VLOOKUP(A1417,Studies!A:BR,2,FALSE),"")</f>
        <v>Greiner 1999</v>
      </c>
      <c r="C1417" s="255" t="str">
        <f>IF(AND(A1417&lt;&gt;"",ISNUMBER(A1417)),VLOOKUP(A1417,Studies!A:BR,3,FALSE),"")</f>
        <v>https://www.ncbi.nlm.nih.gov/pubmed/10411543</v>
      </c>
      <c r="D1417" s="255" t="str">
        <f>IF(AND(A1417&lt;&gt;"",ISNUMBER(A1417)),VLOOKUP(A1417,Studies!A:BR,4,FALSE),"")</f>
        <v>iv with Perpetrator (Rifampicin)</v>
      </c>
      <c r="E1417" s="255" t="str">
        <f>IF(AND(A1417&lt;&gt;"",ISNUMBER(A1417)),VLOOKUP(A1417,Studies!A:BR,5,FALSE),"")</f>
        <v>Digoxin</v>
      </c>
      <c r="F1417" s="256" t="str">
        <f>IF(AND(A1417&lt;&gt;"",ISNUMBER(A1417)),VLOOKUP(A1417,Studies!A:BR,6,FALSE),"")</f>
        <v>Plasma</v>
      </c>
      <c r="G1417" s="194">
        <v>242</v>
      </c>
      <c r="H1417" s="194" t="s">
        <v>60</v>
      </c>
      <c r="I1417" s="187">
        <v>4.7272730000000003</v>
      </c>
      <c r="J1417" s="187" t="s">
        <v>995</v>
      </c>
      <c r="K1417" s="187" t="s">
        <v>116</v>
      </c>
      <c r="M1417" s="195"/>
      <c r="N1417" s="195"/>
      <c r="O1417" s="199">
        <v>0.1</v>
      </c>
      <c r="P1417" s="188"/>
      <c r="Q1417" s="174">
        <v>1</v>
      </c>
    </row>
    <row r="1418" spans="1:17" ht="14.25" x14ac:dyDescent="0.2">
      <c r="A1418" s="189">
        <v>193</v>
      </c>
      <c r="B1418" s="254" t="str">
        <f>IF(AND(A1418&lt;&gt;"",ISNUMBER(A1418)),VLOOKUP(A1418,Studies!A:BR,2,FALSE),"")</f>
        <v>Greiner 1999</v>
      </c>
      <c r="C1418" s="255" t="str">
        <f>IF(AND(A1418&lt;&gt;"",ISNUMBER(A1418)),VLOOKUP(A1418,Studies!A:BR,3,FALSE),"")</f>
        <v>https://www.ncbi.nlm.nih.gov/pubmed/10411543</v>
      </c>
      <c r="D1418" s="255" t="str">
        <f>IF(AND(A1418&lt;&gt;"",ISNUMBER(A1418)),VLOOKUP(A1418,Studies!A:BR,4,FALSE),"")</f>
        <v>iv with Perpetrator (Rifampicin)</v>
      </c>
      <c r="E1418" s="255" t="str">
        <f>IF(AND(A1418&lt;&gt;"",ISNUMBER(A1418)),VLOOKUP(A1418,Studies!A:BR,5,FALSE),"")</f>
        <v>Digoxin</v>
      </c>
      <c r="F1418" s="256" t="str">
        <f>IF(AND(A1418&lt;&gt;"",ISNUMBER(A1418)),VLOOKUP(A1418,Studies!A:BR,6,FALSE),"")</f>
        <v>Plasma</v>
      </c>
      <c r="G1418" s="194">
        <v>242.5</v>
      </c>
      <c r="H1418" s="194" t="s">
        <v>60</v>
      </c>
      <c r="I1418" s="187">
        <v>3.2727270000000002</v>
      </c>
      <c r="J1418" s="187" t="s">
        <v>995</v>
      </c>
      <c r="K1418" s="187" t="s">
        <v>116</v>
      </c>
      <c r="M1418" s="195"/>
      <c r="N1418" s="195"/>
      <c r="O1418" s="199">
        <v>0.1</v>
      </c>
      <c r="P1418" s="188"/>
      <c r="Q1418" s="174">
        <v>1</v>
      </c>
    </row>
    <row r="1419" spans="1:17" ht="14.25" x14ac:dyDescent="0.2">
      <c r="A1419" s="189">
        <v>193</v>
      </c>
      <c r="B1419" s="254" t="str">
        <f>IF(AND(A1419&lt;&gt;"",ISNUMBER(A1419)),VLOOKUP(A1419,Studies!A:BR,2,FALSE),"")</f>
        <v>Greiner 1999</v>
      </c>
      <c r="C1419" s="255" t="str">
        <f>IF(AND(A1419&lt;&gt;"",ISNUMBER(A1419)),VLOOKUP(A1419,Studies!A:BR,3,FALSE),"")</f>
        <v>https://www.ncbi.nlm.nih.gov/pubmed/10411543</v>
      </c>
      <c r="D1419" s="255" t="str">
        <f>IF(AND(A1419&lt;&gt;"",ISNUMBER(A1419)),VLOOKUP(A1419,Studies!A:BR,4,FALSE),"")</f>
        <v>iv with Perpetrator (Rifampicin)</v>
      </c>
      <c r="E1419" s="255" t="str">
        <f>IF(AND(A1419&lt;&gt;"",ISNUMBER(A1419)),VLOOKUP(A1419,Studies!A:BR,5,FALSE),"")</f>
        <v>Digoxin</v>
      </c>
      <c r="F1419" s="256" t="str">
        <f>IF(AND(A1419&lt;&gt;"",ISNUMBER(A1419)),VLOOKUP(A1419,Studies!A:BR,6,FALSE),"")</f>
        <v>Plasma</v>
      </c>
      <c r="G1419" s="194">
        <v>243.5</v>
      </c>
      <c r="H1419" s="194" t="s">
        <v>60</v>
      </c>
      <c r="I1419" s="187">
        <v>1.6969700000000001</v>
      </c>
      <c r="J1419" s="187" t="s">
        <v>995</v>
      </c>
      <c r="K1419" s="187" t="s">
        <v>116</v>
      </c>
      <c r="M1419" s="195"/>
      <c r="N1419" s="195"/>
      <c r="O1419" s="199">
        <v>0.1</v>
      </c>
      <c r="P1419" s="188"/>
      <c r="Q1419" s="174">
        <v>1</v>
      </c>
    </row>
    <row r="1420" spans="1:17" ht="14.25" x14ac:dyDescent="0.2">
      <c r="A1420" s="189">
        <v>193</v>
      </c>
      <c r="B1420" s="254" t="str">
        <f>IF(AND(A1420&lt;&gt;"",ISNUMBER(A1420)),VLOOKUP(A1420,Studies!A:BR,2,FALSE),"")</f>
        <v>Greiner 1999</v>
      </c>
      <c r="C1420" s="255" t="str">
        <f>IF(AND(A1420&lt;&gt;"",ISNUMBER(A1420)),VLOOKUP(A1420,Studies!A:BR,3,FALSE),"")</f>
        <v>https://www.ncbi.nlm.nih.gov/pubmed/10411543</v>
      </c>
      <c r="D1420" s="255" t="str">
        <f>IF(AND(A1420&lt;&gt;"",ISNUMBER(A1420)),VLOOKUP(A1420,Studies!A:BR,4,FALSE),"")</f>
        <v>iv with Perpetrator (Rifampicin)</v>
      </c>
      <c r="E1420" s="255" t="str">
        <f>IF(AND(A1420&lt;&gt;"",ISNUMBER(A1420)),VLOOKUP(A1420,Studies!A:BR,5,FALSE),"")</f>
        <v>Digoxin</v>
      </c>
      <c r="F1420" s="256" t="str">
        <f>IF(AND(A1420&lt;&gt;"",ISNUMBER(A1420)),VLOOKUP(A1420,Studies!A:BR,6,FALSE),"")</f>
        <v>Plasma</v>
      </c>
      <c r="G1420" s="194">
        <v>245.5</v>
      </c>
      <c r="H1420" s="194" t="s">
        <v>60</v>
      </c>
      <c r="I1420" s="187">
        <v>0.96969700000000003</v>
      </c>
      <c r="J1420" s="187" t="s">
        <v>995</v>
      </c>
      <c r="K1420" s="187" t="s">
        <v>116</v>
      </c>
      <c r="M1420" s="195"/>
      <c r="N1420" s="195"/>
      <c r="O1420" s="199">
        <v>0.1</v>
      </c>
      <c r="P1420" s="188"/>
      <c r="Q1420" s="174">
        <v>1</v>
      </c>
    </row>
    <row r="1421" spans="1:17" ht="14.25" x14ac:dyDescent="0.2">
      <c r="A1421" s="189">
        <v>193</v>
      </c>
      <c r="B1421" s="254" t="str">
        <f>IF(AND(A1421&lt;&gt;"",ISNUMBER(A1421)),VLOOKUP(A1421,Studies!A:BR,2,FALSE),"")</f>
        <v>Greiner 1999</v>
      </c>
      <c r="C1421" s="255" t="str">
        <f>IF(AND(A1421&lt;&gt;"",ISNUMBER(A1421)),VLOOKUP(A1421,Studies!A:BR,3,FALSE),"")</f>
        <v>https://www.ncbi.nlm.nih.gov/pubmed/10411543</v>
      </c>
      <c r="D1421" s="255" t="str">
        <f>IF(AND(A1421&lt;&gt;"",ISNUMBER(A1421)),VLOOKUP(A1421,Studies!A:BR,4,FALSE),"")</f>
        <v>iv with Perpetrator (Rifampicin)</v>
      </c>
      <c r="E1421" s="255" t="str">
        <f>IF(AND(A1421&lt;&gt;"",ISNUMBER(A1421)),VLOOKUP(A1421,Studies!A:BR,5,FALSE),"")</f>
        <v>Digoxin</v>
      </c>
      <c r="F1421" s="256" t="str">
        <f>IF(AND(A1421&lt;&gt;"",ISNUMBER(A1421)),VLOOKUP(A1421,Studies!A:BR,6,FALSE),"")</f>
        <v>Plasma</v>
      </c>
      <c r="G1421" s="194">
        <v>247.5</v>
      </c>
      <c r="H1421" s="194" t="s">
        <v>60</v>
      </c>
      <c r="I1421" s="187">
        <v>0.84848489999999999</v>
      </c>
      <c r="J1421" s="187" t="s">
        <v>995</v>
      </c>
      <c r="K1421" s="187" t="s">
        <v>116</v>
      </c>
      <c r="M1421" s="195"/>
      <c r="N1421" s="195"/>
      <c r="O1421" s="199">
        <v>0.1</v>
      </c>
      <c r="P1421" s="188"/>
      <c r="Q1421" s="174">
        <v>1</v>
      </c>
    </row>
    <row r="1422" spans="1:17" ht="14.25" x14ac:dyDescent="0.2">
      <c r="A1422" s="212">
        <v>214</v>
      </c>
      <c r="B1422" s="254" t="str">
        <f>IF(AND(A1422&lt;&gt;"",ISNUMBER(A1422)),VLOOKUP(A1422,Studies!A:BR,2,FALSE),"")</f>
        <v>Gurley 2006</v>
      </c>
      <c r="C1422" s="255" t="str">
        <f>IF(AND(A1422&lt;&gt;"",ISNUMBER(A1422)),VLOOKUP(A1422,Studies!A:BR,3,FALSE),"")</f>
        <v>https://www.ncbi.nlm.nih.gov/pubmed/16432272</v>
      </c>
      <c r="D1422" s="255" t="str">
        <f>IF(AND(A1422&lt;&gt;"",ISNUMBER(A1422)),VLOOKUP(A1422,Studies!A:BR,4,FALSE),"")</f>
        <v>Control pre-Rifampicin (Perpetrator Placebo)</v>
      </c>
      <c r="E1422" s="255" t="str">
        <f>IF(AND(A1422&lt;&gt;"",ISNUMBER(A1422)),VLOOKUP(A1422,Studies!A:BR,5,FALSE),"")</f>
        <v>Midazolam</v>
      </c>
      <c r="F1422" s="256" t="str">
        <f>IF(AND(A1422&lt;&gt;"",ISNUMBER(A1422)),VLOOKUP(A1422,Studies!A:BR,6,FALSE),"")</f>
        <v>Plasma</v>
      </c>
      <c r="G1422" s="194">
        <v>0</v>
      </c>
      <c r="H1422" s="194" t="s">
        <v>60</v>
      </c>
      <c r="I1422" s="187" t="s">
        <v>1031</v>
      </c>
      <c r="J1422" s="187" t="s">
        <v>941</v>
      </c>
      <c r="K1422" s="187" t="s">
        <v>116</v>
      </c>
      <c r="L1422" s="145"/>
      <c r="M1422" s="145"/>
      <c r="N1422" s="145"/>
      <c r="O1422" s="199">
        <v>0.1</v>
      </c>
      <c r="P1422" s="188"/>
      <c r="Q1422" s="174">
        <v>1</v>
      </c>
    </row>
    <row r="1423" spans="1:17" ht="14.25" x14ac:dyDescent="0.2">
      <c r="A1423" s="212">
        <v>214</v>
      </c>
      <c r="B1423" s="254" t="str">
        <f>IF(AND(A1423&lt;&gt;"",ISNUMBER(A1423)),VLOOKUP(A1423,Studies!A:BR,2,FALSE),"")</f>
        <v>Gurley 2006</v>
      </c>
      <c r="C1423" s="255" t="str">
        <f>IF(AND(A1423&lt;&gt;"",ISNUMBER(A1423)),VLOOKUP(A1423,Studies!A:BR,3,FALSE),"")</f>
        <v>https://www.ncbi.nlm.nih.gov/pubmed/16432272</v>
      </c>
      <c r="D1423" s="255" t="str">
        <f>IF(AND(A1423&lt;&gt;"",ISNUMBER(A1423)),VLOOKUP(A1423,Studies!A:BR,4,FALSE),"")</f>
        <v>Control pre-Rifampicin (Perpetrator Placebo)</v>
      </c>
      <c r="E1423" s="255" t="str">
        <f>IF(AND(A1423&lt;&gt;"",ISNUMBER(A1423)),VLOOKUP(A1423,Studies!A:BR,5,FALSE),"")</f>
        <v>Midazolam</v>
      </c>
      <c r="F1423" s="256" t="str">
        <f>IF(AND(A1423&lt;&gt;"",ISNUMBER(A1423)),VLOOKUP(A1423,Studies!A:BR,6,FALSE),"")</f>
        <v>Plasma</v>
      </c>
      <c r="G1423" s="194">
        <v>0.25</v>
      </c>
      <c r="H1423" s="194" t="s">
        <v>60</v>
      </c>
      <c r="I1423" s="187">
        <v>22.007449999999999</v>
      </c>
      <c r="J1423" s="187" t="s">
        <v>941</v>
      </c>
      <c r="K1423" s="187" t="s">
        <v>116</v>
      </c>
      <c r="L1423" s="195">
        <v>9.6080880000000004</v>
      </c>
      <c r="M1423" s="195" t="s">
        <v>941</v>
      </c>
      <c r="N1423" s="195" t="s">
        <v>117</v>
      </c>
      <c r="O1423" s="199">
        <v>0.1</v>
      </c>
      <c r="P1423" s="188"/>
      <c r="Q1423" s="174">
        <v>1</v>
      </c>
    </row>
    <row r="1424" spans="1:17" ht="14.25" x14ac:dyDescent="0.2">
      <c r="A1424" s="212">
        <v>214</v>
      </c>
      <c r="B1424" s="254" t="str">
        <f>IF(AND(A1424&lt;&gt;"",ISNUMBER(A1424)),VLOOKUP(A1424,Studies!A:BR,2,FALSE),"")</f>
        <v>Gurley 2006</v>
      </c>
      <c r="C1424" s="255" t="str">
        <f>IF(AND(A1424&lt;&gt;"",ISNUMBER(A1424)),VLOOKUP(A1424,Studies!A:BR,3,FALSE),"")</f>
        <v>https://www.ncbi.nlm.nih.gov/pubmed/16432272</v>
      </c>
      <c r="D1424" s="255" t="str">
        <f>IF(AND(A1424&lt;&gt;"",ISNUMBER(A1424)),VLOOKUP(A1424,Studies!A:BR,4,FALSE),"")</f>
        <v>Control pre-Rifampicin (Perpetrator Placebo)</v>
      </c>
      <c r="E1424" s="255" t="str">
        <f>IF(AND(A1424&lt;&gt;"",ISNUMBER(A1424)),VLOOKUP(A1424,Studies!A:BR,5,FALSE),"")</f>
        <v>Midazolam</v>
      </c>
      <c r="F1424" s="256" t="str">
        <f>IF(AND(A1424&lt;&gt;"",ISNUMBER(A1424)),VLOOKUP(A1424,Studies!A:BR,6,FALSE),"")</f>
        <v>Plasma</v>
      </c>
      <c r="G1424" s="194">
        <v>0.5</v>
      </c>
      <c r="H1424" s="194" t="s">
        <v>60</v>
      </c>
      <c r="I1424" s="187">
        <v>23.367450000000002</v>
      </c>
      <c r="J1424" s="187" t="s">
        <v>941</v>
      </c>
      <c r="K1424" s="187" t="s">
        <v>116</v>
      </c>
      <c r="L1424" s="195">
        <v>10.22137</v>
      </c>
      <c r="M1424" s="195" t="s">
        <v>941</v>
      </c>
      <c r="N1424" s="195" t="s">
        <v>117</v>
      </c>
      <c r="O1424" s="199">
        <v>0.1</v>
      </c>
      <c r="P1424" s="188"/>
      <c r="Q1424" s="174">
        <v>1</v>
      </c>
    </row>
    <row r="1425" spans="1:17" ht="14.25" x14ac:dyDescent="0.2">
      <c r="A1425" s="212">
        <v>214</v>
      </c>
      <c r="B1425" s="254" t="str">
        <f>IF(AND(A1425&lt;&gt;"",ISNUMBER(A1425)),VLOOKUP(A1425,Studies!A:BR,2,FALSE),"")</f>
        <v>Gurley 2006</v>
      </c>
      <c r="C1425" s="255" t="str">
        <f>IF(AND(A1425&lt;&gt;"",ISNUMBER(A1425)),VLOOKUP(A1425,Studies!A:BR,3,FALSE),"")</f>
        <v>https://www.ncbi.nlm.nih.gov/pubmed/16432272</v>
      </c>
      <c r="D1425" s="255" t="str">
        <f>IF(AND(A1425&lt;&gt;"",ISNUMBER(A1425)),VLOOKUP(A1425,Studies!A:BR,4,FALSE),"")</f>
        <v>Control pre-Rifampicin (Perpetrator Placebo)</v>
      </c>
      <c r="E1425" s="255" t="str">
        <f>IF(AND(A1425&lt;&gt;"",ISNUMBER(A1425)),VLOOKUP(A1425,Studies!A:BR,5,FALSE),"")</f>
        <v>Midazolam</v>
      </c>
      <c r="F1425" s="256" t="str">
        <f>IF(AND(A1425&lt;&gt;"",ISNUMBER(A1425)),VLOOKUP(A1425,Studies!A:BR,6,FALSE),"")</f>
        <v>Plasma</v>
      </c>
      <c r="G1425" s="194">
        <v>0.75</v>
      </c>
      <c r="H1425" s="194" t="s">
        <v>60</v>
      </c>
      <c r="I1425" s="187">
        <v>24.591159999999999</v>
      </c>
      <c r="J1425" s="187" t="s">
        <v>941</v>
      </c>
      <c r="K1425" s="187" t="s">
        <v>116</v>
      </c>
      <c r="L1425" s="195">
        <v>9.5399480000000008</v>
      </c>
      <c r="M1425" s="195" t="s">
        <v>941</v>
      </c>
      <c r="N1425" s="195" t="s">
        <v>117</v>
      </c>
      <c r="O1425" s="199">
        <v>0.1</v>
      </c>
      <c r="P1425" s="188"/>
      <c r="Q1425" s="174">
        <v>1</v>
      </c>
    </row>
    <row r="1426" spans="1:17" ht="14.25" x14ac:dyDescent="0.2">
      <c r="A1426" s="212">
        <v>214</v>
      </c>
      <c r="B1426" s="254" t="str">
        <f>IF(AND(A1426&lt;&gt;"",ISNUMBER(A1426)),VLOOKUP(A1426,Studies!A:BR,2,FALSE),"")</f>
        <v>Gurley 2006</v>
      </c>
      <c r="C1426" s="255" t="str">
        <f>IF(AND(A1426&lt;&gt;"",ISNUMBER(A1426)),VLOOKUP(A1426,Studies!A:BR,3,FALSE),"")</f>
        <v>https://www.ncbi.nlm.nih.gov/pubmed/16432272</v>
      </c>
      <c r="D1426" s="255" t="str">
        <f>IF(AND(A1426&lt;&gt;"",ISNUMBER(A1426)),VLOOKUP(A1426,Studies!A:BR,4,FALSE),"")</f>
        <v>Control pre-Rifampicin (Perpetrator Placebo)</v>
      </c>
      <c r="E1426" s="255" t="str">
        <f>IF(AND(A1426&lt;&gt;"",ISNUMBER(A1426)),VLOOKUP(A1426,Studies!A:BR,5,FALSE),"")</f>
        <v>Midazolam</v>
      </c>
      <c r="F1426" s="256" t="str">
        <f>IF(AND(A1426&lt;&gt;"",ISNUMBER(A1426)),VLOOKUP(A1426,Studies!A:BR,6,FALSE),"")</f>
        <v>Plasma</v>
      </c>
      <c r="G1426" s="194">
        <v>1</v>
      </c>
      <c r="H1426" s="194" t="s">
        <v>60</v>
      </c>
      <c r="I1426" s="187">
        <v>20.840520000000001</v>
      </c>
      <c r="J1426" s="187" t="s">
        <v>941</v>
      </c>
      <c r="K1426" s="187" t="s">
        <v>116</v>
      </c>
      <c r="L1426" s="195">
        <v>7.0186500000000001</v>
      </c>
      <c r="M1426" s="195" t="s">
        <v>941</v>
      </c>
      <c r="N1426" s="195" t="s">
        <v>117</v>
      </c>
      <c r="O1426" s="199">
        <v>0.1</v>
      </c>
      <c r="P1426" s="188"/>
      <c r="Q1426" s="174">
        <v>1</v>
      </c>
    </row>
    <row r="1427" spans="1:17" ht="14.25" x14ac:dyDescent="0.2">
      <c r="A1427" s="212">
        <v>214</v>
      </c>
      <c r="B1427" s="254" t="str">
        <f>IF(AND(A1427&lt;&gt;"",ISNUMBER(A1427)),VLOOKUP(A1427,Studies!A:BR,2,FALSE),"")</f>
        <v>Gurley 2006</v>
      </c>
      <c r="C1427" s="255" t="str">
        <f>IF(AND(A1427&lt;&gt;"",ISNUMBER(A1427)),VLOOKUP(A1427,Studies!A:BR,3,FALSE),"")</f>
        <v>https://www.ncbi.nlm.nih.gov/pubmed/16432272</v>
      </c>
      <c r="D1427" s="255" t="str">
        <f>IF(AND(A1427&lt;&gt;"",ISNUMBER(A1427)),VLOOKUP(A1427,Studies!A:BR,4,FALSE),"")</f>
        <v>Control pre-Rifampicin (Perpetrator Placebo)</v>
      </c>
      <c r="E1427" s="255" t="str">
        <f>IF(AND(A1427&lt;&gt;"",ISNUMBER(A1427)),VLOOKUP(A1427,Studies!A:BR,5,FALSE),"")</f>
        <v>Midazolam</v>
      </c>
      <c r="F1427" s="256" t="str">
        <f>IF(AND(A1427&lt;&gt;"",ISNUMBER(A1427)),VLOOKUP(A1427,Studies!A:BR,6,FALSE),"")</f>
        <v>Plasma</v>
      </c>
      <c r="G1427" s="194">
        <v>1.5</v>
      </c>
      <c r="H1427" s="194" t="s">
        <v>60</v>
      </c>
      <c r="I1427" s="187">
        <v>17.291360000000001</v>
      </c>
      <c r="J1427" s="187" t="s">
        <v>941</v>
      </c>
      <c r="K1427" s="187" t="s">
        <v>116</v>
      </c>
      <c r="L1427" s="195">
        <v>5.7240159999999998</v>
      </c>
      <c r="M1427" s="195" t="s">
        <v>941</v>
      </c>
      <c r="N1427" s="195" t="s">
        <v>117</v>
      </c>
      <c r="O1427" s="199">
        <v>0.1</v>
      </c>
      <c r="P1427" s="188"/>
      <c r="Q1427" s="174">
        <v>1</v>
      </c>
    </row>
    <row r="1428" spans="1:17" ht="14.25" x14ac:dyDescent="0.2">
      <c r="A1428" s="212">
        <v>214</v>
      </c>
      <c r="B1428" s="254" t="str">
        <f>IF(AND(A1428&lt;&gt;"",ISNUMBER(A1428)),VLOOKUP(A1428,Studies!A:BR,2,FALSE),"")</f>
        <v>Gurley 2006</v>
      </c>
      <c r="C1428" s="255" t="str">
        <f>IF(AND(A1428&lt;&gt;"",ISNUMBER(A1428)),VLOOKUP(A1428,Studies!A:BR,3,FALSE),"")</f>
        <v>https://www.ncbi.nlm.nih.gov/pubmed/16432272</v>
      </c>
      <c r="D1428" s="255" t="str">
        <f>IF(AND(A1428&lt;&gt;"",ISNUMBER(A1428)),VLOOKUP(A1428,Studies!A:BR,4,FALSE),"")</f>
        <v>Control pre-Rifampicin (Perpetrator Placebo)</v>
      </c>
      <c r="E1428" s="255" t="str">
        <f>IF(AND(A1428&lt;&gt;"",ISNUMBER(A1428)),VLOOKUP(A1428,Studies!A:BR,5,FALSE),"")</f>
        <v>Midazolam</v>
      </c>
      <c r="F1428" s="256" t="str">
        <f>IF(AND(A1428&lt;&gt;"",ISNUMBER(A1428)),VLOOKUP(A1428,Studies!A:BR,6,FALSE),"")</f>
        <v>Plasma</v>
      </c>
      <c r="G1428" s="194">
        <v>2</v>
      </c>
      <c r="H1428" s="194" t="s">
        <v>60</v>
      </c>
      <c r="I1428" s="187">
        <v>13.946709999999999</v>
      </c>
      <c r="J1428" s="187" t="s">
        <v>941</v>
      </c>
      <c r="K1428" s="187" t="s">
        <v>116</v>
      </c>
      <c r="L1428" s="195">
        <v>4.9063040000000004</v>
      </c>
      <c r="M1428" s="195" t="s">
        <v>941</v>
      </c>
      <c r="N1428" s="195" t="s">
        <v>117</v>
      </c>
      <c r="O1428" s="199">
        <v>0.1</v>
      </c>
      <c r="P1428" s="188"/>
      <c r="Q1428" s="174">
        <v>1</v>
      </c>
    </row>
    <row r="1429" spans="1:17" ht="14.25" x14ac:dyDescent="0.2">
      <c r="A1429" s="212">
        <v>214</v>
      </c>
      <c r="B1429" s="254" t="str">
        <f>IF(AND(A1429&lt;&gt;"",ISNUMBER(A1429)),VLOOKUP(A1429,Studies!A:BR,2,FALSE),"")</f>
        <v>Gurley 2006</v>
      </c>
      <c r="C1429" s="255" t="str">
        <f>IF(AND(A1429&lt;&gt;"",ISNUMBER(A1429)),VLOOKUP(A1429,Studies!A:BR,3,FALSE),"")</f>
        <v>https://www.ncbi.nlm.nih.gov/pubmed/16432272</v>
      </c>
      <c r="D1429" s="255" t="str">
        <f>IF(AND(A1429&lt;&gt;"",ISNUMBER(A1429)),VLOOKUP(A1429,Studies!A:BR,4,FALSE),"")</f>
        <v>Control pre-Rifampicin (Perpetrator Placebo)</v>
      </c>
      <c r="E1429" s="255" t="str">
        <f>IF(AND(A1429&lt;&gt;"",ISNUMBER(A1429)),VLOOKUP(A1429,Studies!A:BR,5,FALSE),"")</f>
        <v>Midazolam</v>
      </c>
      <c r="F1429" s="256" t="str">
        <f>IF(AND(A1429&lt;&gt;"",ISNUMBER(A1429)),VLOOKUP(A1429,Studies!A:BR,6,FALSE),"")</f>
        <v>Plasma</v>
      </c>
      <c r="G1429" s="194">
        <v>3</v>
      </c>
      <c r="H1429" s="194" t="s">
        <v>60</v>
      </c>
      <c r="I1429" s="187">
        <v>8.2794760000000007</v>
      </c>
      <c r="J1429" s="187" t="s">
        <v>941</v>
      </c>
      <c r="K1429" s="187" t="s">
        <v>116</v>
      </c>
      <c r="L1429" s="195">
        <v>2.5893489999999999</v>
      </c>
      <c r="M1429" s="195" t="s">
        <v>941</v>
      </c>
      <c r="N1429" s="195" t="s">
        <v>117</v>
      </c>
      <c r="O1429" s="199">
        <v>0.1</v>
      </c>
      <c r="P1429" s="188"/>
      <c r="Q1429" s="174">
        <v>1</v>
      </c>
    </row>
    <row r="1430" spans="1:17" ht="14.25" x14ac:dyDescent="0.2">
      <c r="A1430" s="212">
        <v>214</v>
      </c>
      <c r="B1430" s="254" t="str">
        <f>IF(AND(A1430&lt;&gt;"",ISNUMBER(A1430)),VLOOKUP(A1430,Studies!A:BR,2,FALSE),"")</f>
        <v>Gurley 2006</v>
      </c>
      <c r="C1430" s="255" t="str">
        <f>IF(AND(A1430&lt;&gt;"",ISNUMBER(A1430)),VLOOKUP(A1430,Studies!A:BR,3,FALSE),"")</f>
        <v>https://www.ncbi.nlm.nih.gov/pubmed/16432272</v>
      </c>
      <c r="D1430" s="255" t="str">
        <f>IF(AND(A1430&lt;&gt;"",ISNUMBER(A1430)),VLOOKUP(A1430,Studies!A:BR,4,FALSE),"")</f>
        <v>Control pre-Rifampicin (Perpetrator Placebo)</v>
      </c>
      <c r="E1430" s="255" t="str">
        <f>IF(AND(A1430&lt;&gt;"",ISNUMBER(A1430)),VLOOKUP(A1430,Studies!A:BR,5,FALSE),"")</f>
        <v>Midazolam</v>
      </c>
      <c r="F1430" s="256" t="str">
        <f>IF(AND(A1430&lt;&gt;"",ISNUMBER(A1430)),VLOOKUP(A1430,Studies!A:BR,6,FALSE),"")</f>
        <v>Plasma</v>
      </c>
      <c r="G1430" s="194">
        <v>4</v>
      </c>
      <c r="H1430" s="194" t="s">
        <v>60</v>
      </c>
      <c r="I1430" s="187">
        <v>5.4742519999999999</v>
      </c>
      <c r="J1430" s="187" t="s">
        <v>941</v>
      </c>
      <c r="K1430" s="187" t="s">
        <v>116</v>
      </c>
      <c r="L1430" s="195">
        <v>1.9080060000000001</v>
      </c>
      <c r="M1430" s="195" t="s">
        <v>941</v>
      </c>
      <c r="N1430" s="195" t="s">
        <v>117</v>
      </c>
      <c r="O1430" s="199">
        <v>0.1</v>
      </c>
      <c r="P1430" s="188"/>
      <c r="Q1430" s="174">
        <v>1</v>
      </c>
    </row>
    <row r="1431" spans="1:17" ht="14.25" x14ac:dyDescent="0.2">
      <c r="A1431" s="212">
        <v>214</v>
      </c>
      <c r="B1431" s="254" t="str">
        <f>IF(AND(A1431&lt;&gt;"",ISNUMBER(A1431)),VLOOKUP(A1431,Studies!A:BR,2,FALSE),"")</f>
        <v>Gurley 2006</v>
      </c>
      <c r="C1431" s="255" t="str">
        <f>IF(AND(A1431&lt;&gt;"",ISNUMBER(A1431)),VLOOKUP(A1431,Studies!A:BR,3,FALSE),"")</f>
        <v>https://www.ncbi.nlm.nih.gov/pubmed/16432272</v>
      </c>
      <c r="D1431" s="255" t="str">
        <f>IF(AND(A1431&lt;&gt;"",ISNUMBER(A1431)),VLOOKUP(A1431,Studies!A:BR,4,FALSE),"")</f>
        <v>Control pre-Rifampicin (Perpetrator Placebo)</v>
      </c>
      <c r="E1431" s="255" t="str">
        <f>IF(AND(A1431&lt;&gt;"",ISNUMBER(A1431)),VLOOKUP(A1431,Studies!A:BR,5,FALSE),"")</f>
        <v>Midazolam</v>
      </c>
      <c r="F1431" s="256" t="str">
        <f>IF(AND(A1431&lt;&gt;"",ISNUMBER(A1431)),VLOOKUP(A1431,Studies!A:BR,6,FALSE),"")</f>
        <v>Plasma</v>
      </c>
      <c r="G1431" s="194">
        <v>5</v>
      </c>
      <c r="H1431" s="194" t="s">
        <v>60</v>
      </c>
      <c r="I1431" s="187">
        <v>3.8956930000000001</v>
      </c>
      <c r="J1431" s="187" t="s">
        <v>941</v>
      </c>
      <c r="K1431" s="187" t="s">
        <v>116</v>
      </c>
      <c r="L1431" s="195">
        <v>1.839774</v>
      </c>
      <c r="M1431" s="195" t="s">
        <v>941</v>
      </c>
      <c r="N1431" s="195" t="s">
        <v>117</v>
      </c>
      <c r="O1431" s="199">
        <v>0.1</v>
      </c>
      <c r="P1431" s="188"/>
      <c r="Q1431" s="174">
        <v>1</v>
      </c>
    </row>
    <row r="1432" spans="1:17" ht="14.25" x14ac:dyDescent="0.2">
      <c r="A1432" s="212">
        <v>214</v>
      </c>
      <c r="B1432" s="254" t="str">
        <f>IF(AND(A1432&lt;&gt;"",ISNUMBER(A1432)),VLOOKUP(A1432,Studies!A:BR,2,FALSE),"")</f>
        <v>Gurley 2006</v>
      </c>
      <c r="C1432" s="255" t="str">
        <f>IF(AND(A1432&lt;&gt;"",ISNUMBER(A1432)),VLOOKUP(A1432,Studies!A:BR,3,FALSE),"")</f>
        <v>https://www.ncbi.nlm.nih.gov/pubmed/16432272</v>
      </c>
      <c r="D1432" s="255" t="str">
        <f>IF(AND(A1432&lt;&gt;"",ISNUMBER(A1432)),VLOOKUP(A1432,Studies!A:BR,4,FALSE),"")</f>
        <v>Control pre-Rifampicin (Perpetrator Placebo)</v>
      </c>
      <c r="E1432" s="255" t="str">
        <f>IF(AND(A1432&lt;&gt;"",ISNUMBER(A1432)),VLOOKUP(A1432,Studies!A:BR,5,FALSE),"")</f>
        <v>Midazolam</v>
      </c>
      <c r="F1432" s="256" t="str">
        <f>IF(AND(A1432&lt;&gt;"",ISNUMBER(A1432)),VLOOKUP(A1432,Studies!A:BR,6,FALSE),"")</f>
        <v>Plasma</v>
      </c>
      <c r="G1432" s="194">
        <v>6</v>
      </c>
      <c r="H1432" s="194" t="s">
        <v>60</v>
      </c>
      <c r="I1432" s="187">
        <v>2.9302429999999999</v>
      </c>
      <c r="J1432" s="187" t="s">
        <v>941</v>
      </c>
      <c r="K1432" s="187" t="s">
        <v>116</v>
      </c>
      <c r="L1432" s="195">
        <v>1.362862</v>
      </c>
      <c r="M1432" s="195" t="s">
        <v>941</v>
      </c>
      <c r="N1432" s="195" t="s">
        <v>117</v>
      </c>
      <c r="O1432" s="199">
        <v>0.1</v>
      </c>
      <c r="P1432" s="188"/>
      <c r="Q1432" s="174">
        <v>1</v>
      </c>
    </row>
    <row r="1433" spans="1:17" ht="14.25" x14ac:dyDescent="0.2">
      <c r="A1433" s="189">
        <v>215</v>
      </c>
      <c r="B1433" s="254" t="str">
        <f>IF(AND(A1433&lt;&gt;"",ISNUMBER(A1433)),VLOOKUP(A1433,Studies!A:BR,2,FALSE),"")</f>
        <v>Gurley 2006</v>
      </c>
      <c r="C1433" s="255" t="str">
        <f>IF(AND(A1433&lt;&gt;"",ISNUMBER(A1433)),VLOOKUP(A1433,Studies!A:BR,3,FALSE),"")</f>
        <v>https://www.ncbi.nlm.nih.gov/pubmed/16432272</v>
      </c>
      <c r="D1433" s="255" t="str">
        <f>IF(AND(A1433&lt;&gt;"",ISNUMBER(A1433)),VLOOKUP(A1433,Studies!A:BR,4,FALSE),"")</f>
        <v>with Perpetrator (Rifampicin)</v>
      </c>
      <c r="E1433" s="255" t="str">
        <f>IF(AND(A1433&lt;&gt;"",ISNUMBER(A1433)),VLOOKUP(A1433,Studies!A:BR,5,FALSE),"")</f>
        <v>Midazolam</v>
      </c>
      <c r="F1433" s="256" t="str">
        <f>IF(AND(A1433&lt;&gt;"",ISNUMBER(A1433)),VLOOKUP(A1433,Studies!A:BR,6,FALSE),"")</f>
        <v>Plasma</v>
      </c>
      <c r="G1433" s="194">
        <v>146</v>
      </c>
      <c r="H1433" s="194" t="s">
        <v>60</v>
      </c>
      <c r="I1433" s="187" t="s">
        <v>1031</v>
      </c>
      <c r="J1433" s="187" t="s">
        <v>941</v>
      </c>
      <c r="K1433" s="187" t="s">
        <v>116</v>
      </c>
      <c r="L1433" s="145"/>
      <c r="M1433" s="145"/>
      <c r="N1433" s="145"/>
      <c r="O1433" s="199">
        <v>0.1</v>
      </c>
      <c r="P1433" s="188"/>
      <c r="Q1433" s="174">
        <v>1</v>
      </c>
    </row>
    <row r="1434" spans="1:17" ht="14.25" x14ac:dyDescent="0.2">
      <c r="A1434" s="189">
        <v>215</v>
      </c>
      <c r="B1434" s="254" t="str">
        <f>IF(AND(A1434&lt;&gt;"",ISNUMBER(A1434)),VLOOKUP(A1434,Studies!A:BR,2,FALSE),"")</f>
        <v>Gurley 2006</v>
      </c>
      <c r="C1434" s="255" t="str">
        <f>IF(AND(A1434&lt;&gt;"",ISNUMBER(A1434)),VLOOKUP(A1434,Studies!A:BR,3,FALSE),"")</f>
        <v>https://www.ncbi.nlm.nih.gov/pubmed/16432272</v>
      </c>
      <c r="D1434" s="255" t="str">
        <f>IF(AND(A1434&lt;&gt;"",ISNUMBER(A1434)),VLOOKUP(A1434,Studies!A:BR,4,FALSE),"")</f>
        <v>with Perpetrator (Rifampicin)</v>
      </c>
      <c r="E1434" s="255" t="str">
        <f>IF(AND(A1434&lt;&gt;"",ISNUMBER(A1434)),VLOOKUP(A1434,Studies!A:BR,5,FALSE),"")</f>
        <v>Midazolam</v>
      </c>
      <c r="F1434" s="256" t="str">
        <f>IF(AND(A1434&lt;&gt;"",ISNUMBER(A1434)),VLOOKUP(A1434,Studies!A:BR,6,FALSE),"")</f>
        <v>Plasma</v>
      </c>
      <c r="G1434" s="194">
        <v>146.25</v>
      </c>
      <c r="H1434" s="194" t="s">
        <v>60</v>
      </c>
      <c r="I1434" s="187">
        <v>2.927381</v>
      </c>
      <c r="J1434" s="187" t="s">
        <v>941</v>
      </c>
      <c r="K1434" s="187" t="s">
        <v>116</v>
      </c>
      <c r="L1434" s="195">
        <v>2.5894379999999999</v>
      </c>
      <c r="M1434" s="195" t="s">
        <v>941</v>
      </c>
      <c r="N1434" s="195" t="s">
        <v>117</v>
      </c>
      <c r="O1434" s="199">
        <v>0.1</v>
      </c>
      <c r="P1434" s="188"/>
      <c r="Q1434" s="174">
        <v>1</v>
      </c>
    </row>
    <row r="1435" spans="1:17" ht="14.25" x14ac:dyDescent="0.2">
      <c r="A1435" s="189">
        <v>215</v>
      </c>
      <c r="B1435" s="254" t="str">
        <f>IF(AND(A1435&lt;&gt;"",ISNUMBER(A1435)),VLOOKUP(A1435,Studies!A:BR,2,FALSE),"")</f>
        <v>Gurley 2006</v>
      </c>
      <c r="C1435" s="255" t="str">
        <f>IF(AND(A1435&lt;&gt;"",ISNUMBER(A1435)),VLOOKUP(A1435,Studies!A:BR,3,FALSE),"")</f>
        <v>https://www.ncbi.nlm.nih.gov/pubmed/16432272</v>
      </c>
      <c r="D1435" s="255" t="str">
        <f>IF(AND(A1435&lt;&gt;"",ISNUMBER(A1435)),VLOOKUP(A1435,Studies!A:BR,4,FALSE),"")</f>
        <v>with Perpetrator (Rifampicin)</v>
      </c>
      <c r="E1435" s="255" t="str">
        <f>IF(AND(A1435&lt;&gt;"",ISNUMBER(A1435)),VLOOKUP(A1435,Studies!A:BR,5,FALSE),"")</f>
        <v>Midazolam</v>
      </c>
      <c r="F1435" s="256" t="str">
        <f>IF(AND(A1435&lt;&gt;"",ISNUMBER(A1435)),VLOOKUP(A1435,Studies!A:BR,6,FALSE),"")</f>
        <v>Plasma</v>
      </c>
      <c r="G1435" s="194">
        <v>146.5</v>
      </c>
      <c r="H1435" s="194" t="s">
        <v>60</v>
      </c>
      <c r="I1435" s="187">
        <v>3.0608059999999999</v>
      </c>
      <c r="J1435" s="187" t="s">
        <v>941</v>
      </c>
      <c r="K1435" s="187" t="s">
        <v>116</v>
      </c>
      <c r="L1435" s="195">
        <v>2.5212949999999998</v>
      </c>
      <c r="M1435" s="195" t="s">
        <v>941</v>
      </c>
      <c r="N1435" s="195" t="s">
        <v>117</v>
      </c>
      <c r="O1435" s="199">
        <v>0.1</v>
      </c>
      <c r="P1435" s="188"/>
      <c r="Q1435" s="174">
        <v>1</v>
      </c>
    </row>
    <row r="1436" spans="1:17" ht="14.25" x14ac:dyDescent="0.2">
      <c r="A1436" s="189">
        <v>215</v>
      </c>
      <c r="B1436" s="254" t="str">
        <f>IF(AND(A1436&lt;&gt;"",ISNUMBER(A1436)),VLOOKUP(A1436,Studies!A:BR,2,FALSE),"")</f>
        <v>Gurley 2006</v>
      </c>
      <c r="C1436" s="255" t="str">
        <f>IF(AND(A1436&lt;&gt;"",ISNUMBER(A1436)),VLOOKUP(A1436,Studies!A:BR,3,FALSE),"")</f>
        <v>https://www.ncbi.nlm.nih.gov/pubmed/16432272</v>
      </c>
      <c r="D1436" s="255" t="str">
        <f>IF(AND(A1436&lt;&gt;"",ISNUMBER(A1436)),VLOOKUP(A1436,Studies!A:BR,4,FALSE),"")</f>
        <v>with Perpetrator (Rifampicin)</v>
      </c>
      <c r="E1436" s="255" t="str">
        <f>IF(AND(A1436&lt;&gt;"",ISNUMBER(A1436)),VLOOKUP(A1436,Studies!A:BR,5,FALSE),"")</f>
        <v>Midazolam</v>
      </c>
      <c r="F1436" s="256" t="str">
        <f>IF(AND(A1436&lt;&gt;"",ISNUMBER(A1436)),VLOOKUP(A1436,Studies!A:BR,6,FALSE),"")</f>
        <v>Plasma</v>
      </c>
      <c r="G1436" s="194">
        <v>146.75</v>
      </c>
      <c r="H1436" s="194" t="s">
        <v>60</v>
      </c>
      <c r="I1436" s="187">
        <v>2.0357980000000002</v>
      </c>
      <c r="J1436" s="187" t="s">
        <v>941</v>
      </c>
      <c r="K1436" s="187" t="s">
        <v>116</v>
      </c>
      <c r="L1436" s="195">
        <v>1.0221469999999999</v>
      </c>
      <c r="M1436" s="195" t="s">
        <v>941</v>
      </c>
      <c r="N1436" s="195" t="s">
        <v>117</v>
      </c>
      <c r="O1436" s="199">
        <v>0.1</v>
      </c>
      <c r="P1436" s="188"/>
      <c r="Q1436" s="174">
        <v>1</v>
      </c>
    </row>
    <row r="1437" spans="1:17" ht="14.25" x14ac:dyDescent="0.2">
      <c r="A1437" s="189">
        <v>215</v>
      </c>
      <c r="B1437" s="254" t="str">
        <f>IF(AND(A1437&lt;&gt;"",ISNUMBER(A1437)),VLOOKUP(A1437,Studies!A:BR,2,FALSE),"")</f>
        <v>Gurley 2006</v>
      </c>
      <c r="C1437" s="255" t="str">
        <f>IF(AND(A1437&lt;&gt;"",ISNUMBER(A1437)),VLOOKUP(A1437,Studies!A:BR,3,FALSE),"")</f>
        <v>https://www.ncbi.nlm.nih.gov/pubmed/16432272</v>
      </c>
      <c r="D1437" s="255" t="str">
        <f>IF(AND(A1437&lt;&gt;"",ISNUMBER(A1437)),VLOOKUP(A1437,Studies!A:BR,4,FALSE),"")</f>
        <v>with Perpetrator (Rifampicin)</v>
      </c>
      <c r="E1437" s="255" t="str">
        <f>IF(AND(A1437&lt;&gt;"",ISNUMBER(A1437)),VLOOKUP(A1437,Studies!A:BR,5,FALSE),"")</f>
        <v>Midazolam</v>
      </c>
      <c r="F1437" s="256" t="str">
        <f>IF(AND(A1437&lt;&gt;"",ISNUMBER(A1437)),VLOOKUP(A1437,Studies!A:BR,6,FALSE),"")</f>
        <v>Plasma</v>
      </c>
      <c r="G1437" s="194">
        <v>147</v>
      </c>
      <c r="H1437" s="194" t="s">
        <v>60</v>
      </c>
      <c r="I1437" s="187">
        <v>1.4877910000000001</v>
      </c>
      <c r="J1437" s="187" t="s">
        <v>941</v>
      </c>
      <c r="K1437" s="187" t="s">
        <v>116</v>
      </c>
      <c r="L1437" s="145"/>
      <c r="M1437" s="145"/>
      <c r="N1437" s="145"/>
      <c r="O1437" s="199">
        <v>0.1</v>
      </c>
      <c r="P1437" s="188"/>
      <c r="Q1437" s="174">
        <v>1</v>
      </c>
    </row>
    <row r="1438" spans="1:17" ht="14.25" x14ac:dyDescent="0.2">
      <c r="A1438" s="189">
        <v>215</v>
      </c>
      <c r="B1438" s="254" t="str">
        <f>IF(AND(A1438&lt;&gt;"",ISNUMBER(A1438)),VLOOKUP(A1438,Studies!A:BR,2,FALSE),"")</f>
        <v>Gurley 2006</v>
      </c>
      <c r="C1438" s="255" t="str">
        <f>IF(AND(A1438&lt;&gt;"",ISNUMBER(A1438)),VLOOKUP(A1438,Studies!A:BR,3,FALSE),"")</f>
        <v>https://www.ncbi.nlm.nih.gov/pubmed/16432272</v>
      </c>
      <c r="D1438" s="255" t="str">
        <f>IF(AND(A1438&lt;&gt;"",ISNUMBER(A1438)),VLOOKUP(A1438,Studies!A:BR,4,FALSE),"")</f>
        <v>with Perpetrator (Rifampicin)</v>
      </c>
      <c r="E1438" s="255" t="str">
        <f>IF(AND(A1438&lt;&gt;"",ISNUMBER(A1438)),VLOOKUP(A1438,Studies!A:BR,5,FALSE),"")</f>
        <v>Midazolam</v>
      </c>
      <c r="F1438" s="256" t="str">
        <f>IF(AND(A1438&lt;&gt;"",ISNUMBER(A1438)),VLOOKUP(A1438,Studies!A:BR,6,FALSE),"")</f>
        <v>Plasma</v>
      </c>
      <c r="G1438" s="194">
        <v>147.5</v>
      </c>
      <c r="H1438" s="194" t="s">
        <v>60</v>
      </c>
      <c r="I1438" s="187">
        <v>1.345871</v>
      </c>
      <c r="J1438" s="187" t="s">
        <v>941</v>
      </c>
      <c r="K1438" s="187" t="s">
        <v>116</v>
      </c>
      <c r="L1438" s="145"/>
      <c r="M1438" s="145"/>
      <c r="N1438" s="145"/>
      <c r="O1438" s="199">
        <v>0.1</v>
      </c>
      <c r="P1438" s="188"/>
      <c r="Q1438" s="174">
        <v>1</v>
      </c>
    </row>
    <row r="1439" spans="1:17" ht="14.25" x14ac:dyDescent="0.2">
      <c r="A1439" s="189">
        <v>215</v>
      </c>
      <c r="B1439" s="254" t="str">
        <f>IF(AND(A1439&lt;&gt;"",ISNUMBER(A1439)),VLOOKUP(A1439,Studies!A:BR,2,FALSE),"")</f>
        <v>Gurley 2006</v>
      </c>
      <c r="C1439" s="255" t="str">
        <f>IF(AND(A1439&lt;&gt;"",ISNUMBER(A1439)),VLOOKUP(A1439,Studies!A:BR,3,FALSE),"")</f>
        <v>https://www.ncbi.nlm.nih.gov/pubmed/16432272</v>
      </c>
      <c r="D1439" s="255" t="str">
        <f>IF(AND(A1439&lt;&gt;"",ISNUMBER(A1439)),VLOOKUP(A1439,Studies!A:BR,4,FALSE),"")</f>
        <v>with Perpetrator (Rifampicin)</v>
      </c>
      <c r="E1439" s="255" t="str">
        <f>IF(AND(A1439&lt;&gt;"",ISNUMBER(A1439)),VLOOKUP(A1439,Studies!A:BR,5,FALSE),"")</f>
        <v>Midazolam</v>
      </c>
      <c r="F1439" s="256" t="str">
        <f>IF(AND(A1439&lt;&gt;"",ISNUMBER(A1439)),VLOOKUP(A1439,Studies!A:BR,6,FALSE),"")</f>
        <v>Plasma</v>
      </c>
      <c r="G1439" s="194">
        <v>148</v>
      </c>
      <c r="H1439" s="194" t="s">
        <v>60</v>
      </c>
      <c r="I1439" s="187">
        <v>0.86323539999999999</v>
      </c>
      <c r="J1439" s="187" t="s">
        <v>941</v>
      </c>
      <c r="K1439" s="187" t="s">
        <v>116</v>
      </c>
      <c r="L1439" s="145"/>
      <c r="M1439" s="145"/>
      <c r="N1439" s="145"/>
      <c r="O1439" s="199">
        <v>0.1</v>
      </c>
      <c r="P1439" s="188"/>
      <c r="Q1439" s="174">
        <v>1</v>
      </c>
    </row>
    <row r="1440" spans="1:17" ht="14.25" x14ac:dyDescent="0.2">
      <c r="A1440" s="189">
        <v>215</v>
      </c>
      <c r="B1440" s="254" t="str">
        <f>IF(AND(A1440&lt;&gt;"",ISNUMBER(A1440)),VLOOKUP(A1440,Studies!A:BR,2,FALSE),"")</f>
        <v>Gurley 2006</v>
      </c>
      <c r="C1440" s="255" t="str">
        <f>IF(AND(A1440&lt;&gt;"",ISNUMBER(A1440)),VLOOKUP(A1440,Studies!A:BR,3,FALSE),"")</f>
        <v>https://www.ncbi.nlm.nih.gov/pubmed/16432272</v>
      </c>
      <c r="D1440" s="255" t="str">
        <f>IF(AND(A1440&lt;&gt;"",ISNUMBER(A1440)),VLOOKUP(A1440,Studies!A:BR,4,FALSE),"")</f>
        <v>with Perpetrator (Rifampicin)</v>
      </c>
      <c r="E1440" s="255" t="str">
        <f>IF(AND(A1440&lt;&gt;"",ISNUMBER(A1440)),VLOOKUP(A1440,Studies!A:BR,5,FALSE),"")</f>
        <v>Midazolam</v>
      </c>
      <c r="F1440" s="256" t="str">
        <f>IF(AND(A1440&lt;&gt;"",ISNUMBER(A1440)),VLOOKUP(A1440,Studies!A:BR,6,FALSE),"")</f>
        <v>Plasma</v>
      </c>
      <c r="G1440" s="194">
        <v>149</v>
      </c>
      <c r="H1440" s="194" t="s">
        <v>60</v>
      </c>
      <c r="I1440" s="187">
        <v>0.37478709999999998</v>
      </c>
      <c r="J1440" s="187" t="s">
        <v>941</v>
      </c>
      <c r="K1440" s="187" t="s">
        <v>116</v>
      </c>
      <c r="L1440" s="145"/>
      <c r="M1440" s="145"/>
      <c r="N1440" s="145"/>
      <c r="O1440" s="199">
        <v>0.1</v>
      </c>
      <c r="P1440" s="188"/>
      <c r="Q1440" s="174">
        <v>1</v>
      </c>
    </row>
    <row r="1441" spans="1:17" ht="14.25" x14ac:dyDescent="0.2">
      <c r="A1441" s="189">
        <v>215</v>
      </c>
      <c r="B1441" s="254" t="str">
        <f>IF(AND(A1441&lt;&gt;"",ISNUMBER(A1441)),VLOOKUP(A1441,Studies!A:BR,2,FALSE),"")</f>
        <v>Gurley 2006</v>
      </c>
      <c r="C1441" s="255" t="str">
        <f>IF(AND(A1441&lt;&gt;"",ISNUMBER(A1441)),VLOOKUP(A1441,Studies!A:BR,3,FALSE),"")</f>
        <v>https://www.ncbi.nlm.nih.gov/pubmed/16432272</v>
      </c>
      <c r="D1441" s="255" t="str">
        <f>IF(AND(A1441&lt;&gt;"",ISNUMBER(A1441)),VLOOKUP(A1441,Studies!A:BR,4,FALSE),"")</f>
        <v>with Perpetrator (Rifampicin)</v>
      </c>
      <c r="E1441" s="255" t="str">
        <f>IF(AND(A1441&lt;&gt;"",ISNUMBER(A1441)),VLOOKUP(A1441,Studies!A:BR,5,FALSE),"")</f>
        <v>Midazolam</v>
      </c>
      <c r="F1441" s="256" t="str">
        <f>IF(AND(A1441&lt;&gt;"",ISNUMBER(A1441)),VLOOKUP(A1441,Studies!A:BR,6,FALSE),"")</f>
        <v>Plasma</v>
      </c>
      <c r="G1441" s="194">
        <v>150</v>
      </c>
      <c r="H1441" s="194" t="s">
        <v>60</v>
      </c>
      <c r="I1441" s="187">
        <v>0.29546559999999999</v>
      </c>
      <c r="J1441" s="187" t="s">
        <v>941</v>
      </c>
      <c r="K1441" s="187" t="s">
        <v>116</v>
      </c>
      <c r="L1441" s="145"/>
      <c r="M1441" s="145"/>
      <c r="N1441" s="145"/>
      <c r="O1441" s="199">
        <v>0.1</v>
      </c>
      <c r="P1441" s="188"/>
      <c r="Q1441" s="174">
        <v>1</v>
      </c>
    </row>
    <row r="1442" spans="1:17" ht="14.25" x14ac:dyDescent="0.2">
      <c r="A1442" s="189">
        <v>215</v>
      </c>
      <c r="B1442" s="254" t="str">
        <f>IF(AND(A1442&lt;&gt;"",ISNUMBER(A1442)),VLOOKUP(A1442,Studies!A:BR,2,FALSE),"")</f>
        <v>Gurley 2006</v>
      </c>
      <c r="C1442" s="255" t="str">
        <f>IF(AND(A1442&lt;&gt;"",ISNUMBER(A1442)),VLOOKUP(A1442,Studies!A:BR,3,FALSE),"")</f>
        <v>https://www.ncbi.nlm.nih.gov/pubmed/16432272</v>
      </c>
      <c r="D1442" s="255" t="str">
        <f>IF(AND(A1442&lt;&gt;"",ISNUMBER(A1442)),VLOOKUP(A1442,Studies!A:BR,4,FALSE),"")</f>
        <v>with Perpetrator (Rifampicin)</v>
      </c>
      <c r="E1442" s="255" t="str">
        <f>IF(AND(A1442&lt;&gt;"",ISNUMBER(A1442)),VLOOKUP(A1442,Studies!A:BR,5,FALSE),"")</f>
        <v>Midazolam</v>
      </c>
      <c r="F1442" s="256" t="str">
        <f>IF(AND(A1442&lt;&gt;"",ISNUMBER(A1442)),VLOOKUP(A1442,Studies!A:BR,6,FALSE),"")</f>
        <v>Plasma</v>
      </c>
      <c r="G1442" s="194">
        <v>151</v>
      </c>
      <c r="H1442" s="194" t="s">
        <v>60</v>
      </c>
      <c r="I1442" s="187">
        <v>0.1477328</v>
      </c>
      <c r="J1442" s="187" t="s">
        <v>941</v>
      </c>
      <c r="K1442" s="187" t="s">
        <v>116</v>
      </c>
      <c r="L1442" s="145"/>
      <c r="M1442" s="145"/>
      <c r="N1442" s="145"/>
      <c r="O1442" s="199">
        <v>0.1</v>
      </c>
      <c r="P1442" s="188"/>
      <c r="Q1442" s="174">
        <v>1</v>
      </c>
    </row>
    <row r="1443" spans="1:17" ht="14.25" x14ac:dyDescent="0.2">
      <c r="A1443" s="189">
        <v>215</v>
      </c>
      <c r="B1443" s="254" t="str">
        <f>IF(AND(A1443&lt;&gt;"",ISNUMBER(A1443)),VLOOKUP(A1443,Studies!A:BR,2,FALSE),"")</f>
        <v>Gurley 2006</v>
      </c>
      <c r="C1443" s="255" t="str">
        <f>IF(AND(A1443&lt;&gt;"",ISNUMBER(A1443)),VLOOKUP(A1443,Studies!A:BR,3,FALSE),"")</f>
        <v>https://www.ncbi.nlm.nih.gov/pubmed/16432272</v>
      </c>
      <c r="D1443" s="255" t="str">
        <f>IF(AND(A1443&lt;&gt;"",ISNUMBER(A1443)),VLOOKUP(A1443,Studies!A:BR,4,FALSE),"")</f>
        <v>with Perpetrator (Rifampicin)</v>
      </c>
      <c r="E1443" s="255" t="str">
        <f>IF(AND(A1443&lt;&gt;"",ISNUMBER(A1443)),VLOOKUP(A1443,Studies!A:BR,5,FALSE),"")</f>
        <v>Midazolam</v>
      </c>
      <c r="F1443" s="256" t="str">
        <f>IF(AND(A1443&lt;&gt;"",ISNUMBER(A1443)),VLOOKUP(A1443,Studies!A:BR,6,FALSE),"")</f>
        <v>Plasma</v>
      </c>
      <c r="G1443" s="194">
        <v>152</v>
      </c>
      <c r="H1443" s="194" t="s">
        <v>60</v>
      </c>
      <c r="I1443" s="187">
        <v>0.13637560000000001</v>
      </c>
      <c r="J1443" s="187" t="s">
        <v>941</v>
      </c>
      <c r="K1443" s="187" t="s">
        <v>116</v>
      </c>
      <c r="L1443" s="145"/>
      <c r="M1443" s="145"/>
      <c r="N1443" s="145"/>
      <c r="O1443" s="199">
        <v>0.1</v>
      </c>
      <c r="P1443" s="188"/>
      <c r="Q1443" s="174">
        <v>1</v>
      </c>
    </row>
    <row r="1444" spans="1:17" ht="14.25" x14ac:dyDescent="0.2">
      <c r="A1444" s="189">
        <v>216</v>
      </c>
      <c r="B1444" s="254" t="str">
        <f>IF(AND(A1444&lt;&gt;"",ISNUMBER(A1444)),VLOOKUP(A1444,Studies!A:BR,2,FALSE),"")</f>
        <v>Gurley 2006</v>
      </c>
      <c r="C1444" s="255" t="str">
        <f>IF(AND(A1444&lt;&gt;"",ISNUMBER(A1444)),VLOOKUP(A1444,Studies!A:BR,3,FALSE),"")</f>
        <v>https://www.ncbi.nlm.nih.gov/pubmed/16432272</v>
      </c>
      <c r="D1444" s="255" t="str">
        <f>IF(AND(A1444&lt;&gt;"",ISNUMBER(A1444)),VLOOKUP(A1444,Studies!A:BR,4,FALSE),"")</f>
        <v>Control pre-Clarithromycin (Perpetrator Placebo)</v>
      </c>
      <c r="E1444" s="255" t="str">
        <f>IF(AND(A1444&lt;&gt;"",ISNUMBER(A1444)),VLOOKUP(A1444,Studies!A:BR,5,FALSE),"")</f>
        <v>Midazolam</v>
      </c>
      <c r="F1444" s="256" t="str">
        <f>IF(AND(A1444&lt;&gt;"",ISNUMBER(A1444)),VLOOKUP(A1444,Studies!A:BR,6,FALSE),"")</f>
        <v>Plasma</v>
      </c>
      <c r="G1444" s="194">
        <v>0</v>
      </c>
      <c r="H1444" s="194" t="s">
        <v>60</v>
      </c>
      <c r="I1444" s="187" t="s">
        <v>1031</v>
      </c>
      <c r="J1444" s="187" t="s">
        <v>941</v>
      </c>
      <c r="K1444" s="187" t="s">
        <v>116</v>
      </c>
      <c r="L1444" s="145"/>
      <c r="M1444" s="145"/>
      <c r="N1444" s="145"/>
      <c r="O1444" s="199">
        <v>0.1</v>
      </c>
      <c r="P1444" s="188"/>
      <c r="Q1444" s="174">
        <v>1</v>
      </c>
    </row>
    <row r="1445" spans="1:17" ht="14.25" x14ac:dyDescent="0.2">
      <c r="A1445" s="189">
        <v>216</v>
      </c>
      <c r="B1445" s="254" t="str">
        <f>IF(AND(A1445&lt;&gt;"",ISNUMBER(A1445)),VLOOKUP(A1445,Studies!A:BR,2,FALSE),"")</f>
        <v>Gurley 2006</v>
      </c>
      <c r="C1445" s="255" t="str">
        <f>IF(AND(A1445&lt;&gt;"",ISNUMBER(A1445)),VLOOKUP(A1445,Studies!A:BR,3,FALSE),"")</f>
        <v>https://www.ncbi.nlm.nih.gov/pubmed/16432272</v>
      </c>
      <c r="D1445" s="255" t="str">
        <f>IF(AND(A1445&lt;&gt;"",ISNUMBER(A1445)),VLOOKUP(A1445,Studies!A:BR,4,FALSE),"")</f>
        <v>Control pre-Clarithromycin (Perpetrator Placebo)</v>
      </c>
      <c r="E1445" s="255" t="str">
        <f>IF(AND(A1445&lt;&gt;"",ISNUMBER(A1445)),VLOOKUP(A1445,Studies!A:BR,5,FALSE),"")</f>
        <v>Midazolam</v>
      </c>
      <c r="F1445" s="256" t="str">
        <f>IF(AND(A1445&lt;&gt;"",ISNUMBER(A1445)),VLOOKUP(A1445,Studies!A:BR,6,FALSE),"")</f>
        <v>Plasma</v>
      </c>
      <c r="G1445" s="194">
        <v>0.25</v>
      </c>
      <c r="H1445" s="194" t="s">
        <v>60</v>
      </c>
      <c r="I1445" s="187">
        <v>20.68027</v>
      </c>
      <c r="J1445" s="187" t="s">
        <v>941</v>
      </c>
      <c r="K1445" s="187" t="s">
        <v>116</v>
      </c>
      <c r="L1445" s="195">
        <v>15.510199999999999</v>
      </c>
      <c r="M1445" s="195" t="s">
        <v>941</v>
      </c>
      <c r="N1445" s="195" t="s">
        <v>117</v>
      </c>
      <c r="O1445" s="199">
        <v>0.1</v>
      </c>
      <c r="P1445" s="188"/>
      <c r="Q1445" s="174">
        <v>1</v>
      </c>
    </row>
    <row r="1446" spans="1:17" ht="14.25" x14ac:dyDescent="0.2">
      <c r="A1446" s="189">
        <v>216</v>
      </c>
      <c r="B1446" s="254" t="str">
        <f>IF(AND(A1446&lt;&gt;"",ISNUMBER(A1446)),VLOOKUP(A1446,Studies!A:BR,2,FALSE),"")</f>
        <v>Gurley 2006</v>
      </c>
      <c r="C1446" s="255" t="str">
        <f>IF(AND(A1446&lt;&gt;"",ISNUMBER(A1446)),VLOOKUP(A1446,Studies!A:BR,3,FALSE),"")</f>
        <v>https://www.ncbi.nlm.nih.gov/pubmed/16432272</v>
      </c>
      <c r="D1446" s="255" t="str">
        <f>IF(AND(A1446&lt;&gt;"",ISNUMBER(A1446)),VLOOKUP(A1446,Studies!A:BR,4,FALSE),"")</f>
        <v>Control pre-Clarithromycin (Perpetrator Placebo)</v>
      </c>
      <c r="E1446" s="255" t="str">
        <f>IF(AND(A1446&lt;&gt;"",ISNUMBER(A1446)),VLOOKUP(A1446,Studies!A:BR,5,FALSE),"")</f>
        <v>Midazolam</v>
      </c>
      <c r="F1446" s="256" t="str">
        <f>IF(AND(A1446&lt;&gt;"",ISNUMBER(A1446)),VLOOKUP(A1446,Studies!A:BR,6,FALSE),"")</f>
        <v>Plasma</v>
      </c>
      <c r="G1446" s="194">
        <v>0.5</v>
      </c>
      <c r="H1446" s="194" t="s">
        <v>60</v>
      </c>
      <c r="I1446" s="187">
        <v>28.571429999999999</v>
      </c>
      <c r="J1446" s="187" t="s">
        <v>941</v>
      </c>
      <c r="K1446" s="187" t="s">
        <v>116</v>
      </c>
      <c r="L1446" s="195">
        <v>13.06123</v>
      </c>
      <c r="M1446" s="195" t="s">
        <v>941</v>
      </c>
      <c r="N1446" s="195" t="s">
        <v>117</v>
      </c>
      <c r="O1446" s="199">
        <v>0.1</v>
      </c>
      <c r="P1446" s="188"/>
      <c r="Q1446" s="174">
        <v>1</v>
      </c>
    </row>
    <row r="1447" spans="1:17" ht="14.25" x14ac:dyDescent="0.2">
      <c r="A1447" s="189">
        <v>216</v>
      </c>
      <c r="B1447" s="254" t="str">
        <f>IF(AND(A1447&lt;&gt;"",ISNUMBER(A1447)),VLOOKUP(A1447,Studies!A:BR,2,FALSE),"")</f>
        <v>Gurley 2006</v>
      </c>
      <c r="C1447" s="255" t="str">
        <f>IF(AND(A1447&lt;&gt;"",ISNUMBER(A1447)),VLOOKUP(A1447,Studies!A:BR,3,FALSE),"")</f>
        <v>https://www.ncbi.nlm.nih.gov/pubmed/16432272</v>
      </c>
      <c r="D1447" s="255" t="str">
        <f>IF(AND(A1447&lt;&gt;"",ISNUMBER(A1447)),VLOOKUP(A1447,Studies!A:BR,4,FALSE),"")</f>
        <v>Control pre-Clarithromycin (Perpetrator Placebo)</v>
      </c>
      <c r="E1447" s="255" t="str">
        <f>IF(AND(A1447&lt;&gt;"",ISNUMBER(A1447)),VLOOKUP(A1447,Studies!A:BR,5,FALSE),"")</f>
        <v>Midazolam</v>
      </c>
      <c r="F1447" s="256" t="str">
        <f>IF(AND(A1447&lt;&gt;"",ISNUMBER(A1447)),VLOOKUP(A1447,Studies!A:BR,6,FALSE),"")</f>
        <v>Plasma</v>
      </c>
      <c r="G1447" s="194">
        <v>0.75</v>
      </c>
      <c r="H1447" s="194" t="s">
        <v>60</v>
      </c>
      <c r="I1447" s="187">
        <v>23.94558</v>
      </c>
      <c r="J1447" s="187" t="s">
        <v>941</v>
      </c>
      <c r="K1447" s="187" t="s">
        <v>116</v>
      </c>
      <c r="L1447" s="195">
        <v>6.8027230000000003</v>
      </c>
      <c r="M1447" s="195" t="s">
        <v>941</v>
      </c>
      <c r="N1447" s="195" t="s">
        <v>117</v>
      </c>
      <c r="O1447" s="199">
        <v>0.1</v>
      </c>
      <c r="P1447" s="188"/>
      <c r="Q1447" s="174">
        <v>1</v>
      </c>
    </row>
    <row r="1448" spans="1:17" ht="14.25" x14ac:dyDescent="0.2">
      <c r="A1448" s="189">
        <v>216</v>
      </c>
      <c r="B1448" s="254" t="str">
        <f>IF(AND(A1448&lt;&gt;"",ISNUMBER(A1448)),VLOOKUP(A1448,Studies!A:BR,2,FALSE),"")</f>
        <v>Gurley 2006</v>
      </c>
      <c r="C1448" s="255" t="str">
        <f>IF(AND(A1448&lt;&gt;"",ISNUMBER(A1448)),VLOOKUP(A1448,Studies!A:BR,3,FALSE),"")</f>
        <v>https://www.ncbi.nlm.nih.gov/pubmed/16432272</v>
      </c>
      <c r="D1448" s="255" t="str">
        <f>IF(AND(A1448&lt;&gt;"",ISNUMBER(A1448)),VLOOKUP(A1448,Studies!A:BR,4,FALSE),"")</f>
        <v>Control pre-Clarithromycin (Perpetrator Placebo)</v>
      </c>
      <c r="E1448" s="255" t="str">
        <f>IF(AND(A1448&lt;&gt;"",ISNUMBER(A1448)),VLOOKUP(A1448,Studies!A:BR,5,FALSE),"")</f>
        <v>Midazolam</v>
      </c>
      <c r="F1448" s="256" t="str">
        <f>IF(AND(A1448&lt;&gt;"",ISNUMBER(A1448)),VLOOKUP(A1448,Studies!A:BR,6,FALSE),"")</f>
        <v>Plasma</v>
      </c>
      <c r="G1448" s="194">
        <v>1</v>
      </c>
      <c r="H1448" s="194" t="s">
        <v>60</v>
      </c>
      <c r="I1448" s="187">
        <v>22.857140000000001</v>
      </c>
      <c r="J1448" s="187" t="s">
        <v>941</v>
      </c>
      <c r="K1448" s="187" t="s">
        <v>116</v>
      </c>
      <c r="L1448" s="195">
        <v>7.6190439999999997</v>
      </c>
      <c r="M1448" s="195" t="s">
        <v>941</v>
      </c>
      <c r="N1448" s="195" t="s">
        <v>117</v>
      </c>
      <c r="O1448" s="199">
        <v>0.1</v>
      </c>
      <c r="P1448" s="188"/>
      <c r="Q1448" s="174">
        <v>1</v>
      </c>
    </row>
    <row r="1449" spans="1:17" ht="14.25" x14ac:dyDescent="0.2">
      <c r="A1449" s="189">
        <v>216</v>
      </c>
      <c r="B1449" s="254" t="str">
        <f>IF(AND(A1449&lt;&gt;"",ISNUMBER(A1449)),VLOOKUP(A1449,Studies!A:BR,2,FALSE),"")</f>
        <v>Gurley 2006</v>
      </c>
      <c r="C1449" s="255" t="str">
        <f>IF(AND(A1449&lt;&gt;"",ISNUMBER(A1449)),VLOOKUP(A1449,Studies!A:BR,3,FALSE),"")</f>
        <v>https://www.ncbi.nlm.nih.gov/pubmed/16432272</v>
      </c>
      <c r="D1449" s="255" t="str">
        <f>IF(AND(A1449&lt;&gt;"",ISNUMBER(A1449)),VLOOKUP(A1449,Studies!A:BR,4,FALSE),"")</f>
        <v>Control pre-Clarithromycin (Perpetrator Placebo)</v>
      </c>
      <c r="E1449" s="255" t="str">
        <f>IF(AND(A1449&lt;&gt;"",ISNUMBER(A1449)),VLOOKUP(A1449,Studies!A:BR,5,FALSE),"")</f>
        <v>Midazolam</v>
      </c>
      <c r="F1449" s="256" t="str">
        <f>IF(AND(A1449&lt;&gt;"",ISNUMBER(A1449)),VLOOKUP(A1449,Studies!A:BR,6,FALSE),"")</f>
        <v>Plasma</v>
      </c>
      <c r="G1449" s="194">
        <v>1.5</v>
      </c>
      <c r="H1449" s="194" t="s">
        <v>60</v>
      </c>
      <c r="I1449" s="187">
        <v>17.95918</v>
      </c>
      <c r="J1449" s="187" t="s">
        <v>941</v>
      </c>
      <c r="K1449" s="187" t="s">
        <v>116</v>
      </c>
      <c r="L1449" s="195">
        <v>6.2584999999999997</v>
      </c>
      <c r="M1449" s="195" t="s">
        <v>941</v>
      </c>
      <c r="N1449" s="195" t="s">
        <v>117</v>
      </c>
      <c r="O1449" s="199">
        <v>0.1</v>
      </c>
      <c r="P1449" s="188"/>
      <c r="Q1449" s="174">
        <v>1</v>
      </c>
    </row>
    <row r="1450" spans="1:17" ht="14.25" x14ac:dyDescent="0.2">
      <c r="A1450" s="189">
        <v>216</v>
      </c>
      <c r="B1450" s="254" t="str">
        <f>IF(AND(A1450&lt;&gt;"",ISNUMBER(A1450)),VLOOKUP(A1450,Studies!A:BR,2,FALSE),"")</f>
        <v>Gurley 2006</v>
      </c>
      <c r="C1450" s="255" t="str">
        <f>IF(AND(A1450&lt;&gt;"",ISNUMBER(A1450)),VLOOKUP(A1450,Studies!A:BR,3,FALSE),"")</f>
        <v>https://www.ncbi.nlm.nih.gov/pubmed/16432272</v>
      </c>
      <c r="D1450" s="255" t="str">
        <f>IF(AND(A1450&lt;&gt;"",ISNUMBER(A1450)),VLOOKUP(A1450,Studies!A:BR,4,FALSE),"")</f>
        <v>Control pre-Clarithromycin (Perpetrator Placebo)</v>
      </c>
      <c r="E1450" s="255" t="str">
        <f>IF(AND(A1450&lt;&gt;"",ISNUMBER(A1450)),VLOOKUP(A1450,Studies!A:BR,5,FALSE),"")</f>
        <v>Midazolam</v>
      </c>
      <c r="F1450" s="256" t="str">
        <f>IF(AND(A1450&lt;&gt;"",ISNUMBER(A1450)),VLOOKUP(A1450,Studies!A:BR,6,FALSE),"")</f>
        <v>Plasma</v>
      </c>
      <c r="G1450" s="194">
        <v>2</v>
      </c>
      <c r="H1450" s="194" t="s">
        <v>60</v>
      </c>
      <c r="I1450" s="187">
        <v>15.238099999999999</v>
      </c>
      <c r="J1450" s="187" t="s">
        <v>941</v>
      </c>
      <c r="K1450" s="187" t="s">
        <v>116</v>
      </c>
      <c r="L1450" s="195">
        <v>5.9863999999999997</v>
      </c>
      <c r="M1450" s="195" t="s">
        <v>941</v>
      </c>
      <c r="N1450" s="195" t="s">
        <v>117</v>
      </c>
      <c r="O1450" s="199">
        <v>0.1</v>
      </c>
      <c r="P1450" s="188"/>
      <c r="Q1450" s="174">
        <v>1</v>
      </c>
    </row>
    <row r="1451" spans="1:17" ht="14.25" x14ac:dyDescent="0.2">
      <c r="A1451" s="189">
        <v>216</v>
      </c>
      <c r="B1451" s="254" t="str">
        <f>IF(AND(A1451&lt;&gt;"",ISNUMBER(A1451)),VLOOKUP(A1451,Studies!A:BR,2,FALSE),"")</f>
        <v>Gurley 2006</v>
      </c>
      <c r="C1451" s="255" t="str">
        <f>IF(AND(A1451&lt;&gt;"",ISNUMBER(A1451)),VLOOKUP(A1451,Studies!A:BR,3,FALSE),"")</f>
        <v>https://www.ncbi.nlm.nih.gov/pubmed/16432272</v>
      </c>
      <c r="D1451" s="255" t="str">
        <f>IF(AND(A1451&lt;&gt;"",ISNUMBER(A1451)),VLOOKUP(A1451,Studies!A:BR,4,FALSE),"")</f>
        <v>Control pre-Clarithromycin (Perpetrator Placebo)</v>
      </c>
      <c r="E1451" s="255" t="str">
        <f>IF(AND(A1451&lt;&gt;"",ISNUMBER(A1451)),VLOOKUP(A1451,Studies!A:BR,5,FALSE),"")</f>
        <v>Midazolam</v>
      </c>
      <c r="F1451" s="256" t="str">
        <f>IF(AND(A1451&lt;&gt;"",ISNUMBER(A1451)),VLOOKUP(A1451,Studies!A:BR,6,FALSE),"")</f>
        <v>Plasma</v>
      </c>
      <c r="G1451" s="194">
        <v>3</v>
      </c>
      <c r="H1451" s="194" t="s">
        <v>60</v>
      </c>
      <c r="I1451" s="187">
        <v>10.06803</v>
      </c>
      <c r="J1451" s="187" t="s">
        <v>941</v>
      </c>
      <c r="K1451" s="187" t="s">
        <v>116</v>
      </c>
      <c r="L1451" s="195">
        <v>5.714289</v>
      </c>
      <c r="M1451" s="195" t="s">
        <v>941</v>
      </c>
      <c r="N1451" s="195" t="s">
        <v>117</v>
      </c>
      <c r="O1451" s="199">
        <v>0.1</v>
      </c>
      <c r="P1451" s="188"/>
      <c r="Q1451" s="174">
        <v>1</v>
      </c>
    </row>
    <row r="1452" spans="1:17" ht="14.25" x14ac:dyDescent="0.2">
      <c r="A1452" s="189">
        <v>216</v>
      </c>
      <c r="B1452" s="254" t="str">
        <f>IF(AND(A1452&lt;&gt;"",ISNUMBER(A1452)),VLOOKUP(A1452,Studies!A:BR,2,FALSE),"")</f>
        <v>Gurley 2006</v>
      </c>
      <c r="C1452" s="255" t="str">
        <f>IF(AND(A1452&lt;&gt;"",ISNUMBER(A1452)),VLOOKUP(A1452,Studies!A:BR,3,FALSE),"")</f>
        <v>https://www.ncbi.nlm.nih.gov/pubmed/16432272</v>
      </c>
      <c r="D1452" s="255" t="str">
        <f>IF(AND(A1452&lt;&gt;"",ISNUMBER(A1452)),VLOOKUP(A1452,Studies!A:BR,4,FALSE),"")</f>
        <v>Control pre-Clarithromycin (Perpetrator Placebo)</v>
      </c>
      <c r="E1452" s="255" t="str">
        <f>IF(AND(A1452&lt;&gt;"",ISNUMBER(A1452)),VLOOKUP(A1452,Studies!A:BR,5,FALSE),"")</f>
        <v>Midazolam</v>
      </c>
      <c r="F1452" s="256" t="str">
        <f>IF(AND(A1452&lt;&gt;"",ISNUMBER(A1452)),VLOOKUP(A1452,Studies!A:BR,6,FALSE),"")</f>
        <v>Plasma</v>
      </c>
      <c r="G1452" s="194">
        <v>4</v>
      </c>
      <c r="H1452" s="194" t="s">
        <v>60</v>
      </c>
      <c r="I1452" s="187">
        <v>7.3469389999999999</v>
      </c>
      <c r="J1452" s="187" t="s">
        <v>941</v>
      </c>
      <c r="K1452" s="187" t="s">
        <v>116</v>
      </c>
      <c r="L1452" s="195">
        <v>3.8095240000000001</v>
      </c>
      <c r="M1452" s="195" t="s">
        <v>941</v>
      </c>
      <c r="N1452" s="195" t="s">
        <v>117</v>
      </c>
      <c r="O1452" s="199">
        <v>0.1</v>
      </c>
      <c r="P1452" s="188"/>
      <c r="Q1452" s="174">
        <v>1</v>
      </c>
    </row>
    <row r="1453" spans="1:17" ht="14.25" x14ac:dyDescent="0.2">
      <c r="A1453" s="189">
        <v>216</v>
      </c>
      <c r="B1453" s="254" t="str">
        <f>IF(AND(A1453&lt;&gt;"",ISNUMBER(A1453)),VLOOKUP(A1453,Studies!A:BR,2,FALSE),"")</f>
        <v>Gurley 2006</v>
      </c>
      <c r="C1453" s="255" t="str">
        <f>IF(AND(A1453&lt;&gt;"",ISNUMBER(A1453)),VLOOKUP(A1453,Studies!A:BR,3,FALSE),"")</f>
        <v>https://www.ncbi.nlm.nih.gov/pubmed/16432272</v>
      </c>
      <c r="D1453" s="255" t="str">
        <f>IF(AND(A1453&lt;&gt;"",ISNUMBER(A1453)),VLOOKUP(A1453,Studies!A:BR,4,FALSE),"")</f>
        <v>Control pre-Clarithromycin (Perpetrator Placebo)</v>
      </c>
      <c r="E1453" s="255" t="str">
        <f>IF(AND(A1453&lt;&gt;"",ISNUMBER(A1453)),VLOOKUP(A1453,Studies!A:BR,5,FALSE),"")</f>
        <v>Midazolam</v>
      </c>
      <c r="F1453" s="256" t="str">
        <f>IF(AND(A1453&lt;&gt;"",ISNUMBER(A1453)),VLOOKUP(A1453,Studies!A:BR,6,FALSE),"")</f>
        <v>Plasma</v>
      </c>
      <c r="G1453" s="194">
        <v>5</v>
      </c>
      <c r="H1453" s="194" t="s">
        <v>60</v>
      </c>
      <c r="I1453" s="187">
        <v>4.3537419999999996</v>
      </c>
      <c r="J1453" s="187" t="s">
        <v>941</v>
      </c>
      <c r="K1453" s="187" t="s">
        <v>116</v>
      </c>
      <c r="L1453" s="145"/>
      <c r="M1453" s="145"/>
      <c r="N1453" s="145"/>
      <c r="O1453" s="199">
        <v>0.1</v>
      </c>
      <c r="P1453" s="188"/>
      <c r="Q1453" s="174">
        <v>1</v>
      </c>
    </row>
    <row r="1454" spans="1:17" ht="14.25" x14ac:dyDescent="0.2">
      <c r="A1454" s="189">
        <v>216</v>
      </c>
      <c r="B1454" s="254" t="str">
        <f>IF(AND(A1454&lt;&gt;"",ISNUMBER(A1454)),VLOOKUP(A1454,Studies!A:BR,2,FALSE),"")</f>
        <v>Gurley 2006</v>
      </c>
      <c r="C1454" s="255" t="str">
        <f>IF(AND(A1454&lt;&gt;"",ISNUMBER(A1454)),VLOOKUP(A1454,Studies!A:BR,3,FALSE),"")</f>
        <v>https://www.ncbi.nlm.nih.gov/pubmed/16432272</v>
      </c>
      <c r="D1454" s="255" t="str">
        <f>IF(AND(A1454&lt;&gt;"",ISNUMBER(A1454)),VLOOKUP(A1454,Studies!A:BR,4,FALSE),"")</f>
        <v>Control pre-Clarithromycin (Perpetrator Placebo)</v>
      </c>
      <c r="E1454" s="255" t="str">
        <f>IF(AND(A1454&lt;&gt;"",ISNUMBER(A1454)),VLOOKUP(A1454,Studies!A:BR,5,FALSE),"")</f>
        <v>Midazolam</v>
      </c>
      <c r="F1454" s="256" t="str">
        <f>IF(AND(A1454&lt;&gt;"",ISNUMBER(A1454)),VLOOKUP(A1454,Studies!A:BR,6,FALSE),"")</f>
        <v>Plasma</v>
      </c>
      <c r="G1454" s="194">
        <v>6</v>
      </c>
      <c r="H1454" s="194" t="s">
        <v>60</v>
      </c>
      <c r="I1454" s="187">
        <v>3.5374150000000002</v>
      </c>
      <c r="J1454" s="187" t="s">
        <v>941</v>
      </c>
      <c r="K1454" s="187" t="s">
        <v>116</v>
      </c>
      <c r="L1454" s="145"/>
      <c r="M1454" s="145"/>
      <c r="N1454" s="145"/>
      <c r="O1454" s="199">
        <v>0.1</v>
      </c>
      <c r="P1454" s="188"/>
      <c r="Q1454" s="174">
        <v>1</v>
      </c>
    </row>
    <row r="1455" spans="1:17" ht="14.25" x14ac:dyDescent="0.2">
      <c r="A1455" s="189">
        <v>217</v>
      </c>
      <c r="B1455" s="254" t="str">
        <f>IF(AND(A1455&lt;&gt;"",ISNUMBER(A1455)),VLOOKUP(A1455,Studies!A:BR,2,FALSE),"")</f>
        <v>Gurley 2006</v>
      </c>
      <c r="C1455" s="255" t="str">
        <f>IF(AND(A1455&lt;&gt;"",ISNUMBER(A1455)),VLOOKUP(A1455,Studies!A:BR,3,FALSE),"")</f>
        <v>https://www.ncbi.nlm.nih.gov/pubmed/16432272</v>
      </c>
      <c r="D1455" s="255" t="str">
        <f>IF(AND(A1455&lt;&gt;"",ISNUMBER(A1455)),VLOOKUP(A1455,Studies!A:BR,4,FALSE),"")</f>
        <v>with Perpetrator (Clarithomycin)</v>
      </c>
      <c r="E1455" s="255" t="str">
        <f>IF(AND(A1455&lt;&gt;"",ISNUMBER(A1455)),VLOOKUP(A1455,Studies!A:BR,5,FALSE),"")</f>
        <v>Midazolam</v>
      </c>
      <c r="F1455" s="256" t="str">
        <f>IF(AND(A1455&lt;&gt;"",ISNUMBER(A1455)),VLOOKUP(A1455,Studies!A:BR,6,FALSE),"")</f>
        <v>Plasma</v>
      </c>
      <c r="G1455" s="194">
        <v>146</v>
      </c>
      <c r="H1455" s="194" t="s">
        <v>60</v>
      </c>
      <c r="I1455" s="187" t="s">
        <v>1031</v>
      </c>
      <c r="J1455" s="187" t="s">
        <v>941</v>
      </c>
      <c r="K1455" s="187" t="s">
        <v>116</v>
      </c>
      <c r="L1455" s="145"/>
      <c r="M1455" s="145"/>
      <c r="N1455" s="145"/>
      <c r="O1455" s="199">
        <v>0.1</v>
      </c>
      <c r="P1455" s="188"/>
      <c r="Q1455" s="174">
        <v>1</v>
      </c>
    </row>
    <row r="1456" spans="1:17" ht="14.25" x14ac:dyDescent="0.2">
      <c r="A1456" s="189">
        <v>217</v>
      </c>
      <c r="B1456" s="254" t="str">
        <f>IF(AND(A1456&lt;&gt;"",ISNUMBER(A1456)),VLOOKUP(A1456,Studies!A:BR,2,FALSE),"")</f>
        <v>Gurley 2006</v>
      </c>
      <c r="C1456" s="255" t="str">
        <f>IF(AND(A1456&lt;&gt;"",ISNUMBER(A1456)),VLOOKUP(A1456,Studies!A:BR,3,FALSE),"")</f>
        <v>https://www.ncbi.nlm.nih.gov/pubmed/16432272</v>
      </c>
      <c r="D1456" s="255" t="str">
        <f>IF(AND(A1456&lt;&gt;"",ISNUMBER(A1456)),VLOOKUP(A1456,Studies!A:BR,4,FALSE),"")</f>
        <v>with Perpetrator (Clarithomycin)</v>
      </c>
      <c r="E1456" s="255" t="str">
        <f>IF(AND(A1456&lt;&gt;"",ISNUMBER(A1456)),VLOOKUP(A1456,Studies!A:BR,5,FALSE),"")</f>
        <v>Midazolam</v>
      </c>
      <c r="F1456" s="256" t="str">
        <f>IF(AND(A1456&lt;&gt;"",ISNUMBER(A1456)),VLOOKUP(A1456,Studies!A:BR,6,FALSE),"")</f>
        <v>Plasma</v>
      </c>
      <c r="G1456" s="194">
        <v>146.25</v>
      </c>
      <c r="H1456" s="194" t="s">
        <v>60</v>
      </c>
      <c r="I1456" s="187">
        <v>87.619050000000001</v>
      </c>
      <c r="J1456" s="187" t="s">
        <v>941</v>
      </c>
      <c r="K1456" s="187" t="s">
        <v>116</v>
      </c>
      <c r="L1456" s="195">
        <v>44.081629999999997</v>
      </c>
      <c r="M1456" s="195" t="s">
        <v>941</v>
      </c>
      <c r="N1456" s="195" t="s">
        <v>117</v>
      </c>
      <c r="O1456" s="199">
        <v>0.1</v>
      </c>
      <c r="P1456" s="188"/>
      <c r="Q1456" s="174">
        <v>1</v>
      </c>
    </row>
    <row r="1457" spans="1:17" ht="14.25" x14ac:dyDescent="0.2">
      <c r="A1457" s="189">
        <v>217</v>
      </c>
      <c r="B1457" s="254" t="str">
        <f>IF(AND(A1457&lt;&gt;"",ISNUMBER(A1457)),VLOOKUP(A1457,Studies!A:BR,2,FALSE),"")</f>
        <v>Gurley 2006</v>
      </c>
      <c r="C1457" s="255" t="str">
        <f>IF(AND(A1457&lt;&gt;"",ISNUMBER(A1457)),VLOOKUP(A1457,Studies!A:BR,3,FALSE),"")</f>
        <v>https://www.ncbi.nlm.nih.gov/pubmed/16432272</v>
      </c>
      <c r="D1457" s="255" t="str">
        <f>IF(AND(A1457&lt;&gt;"",ISNUMBER(A1457)),VLOOKUP(A1457,Studies!A:BR,4,FALSE),"")</f>
        <v>with Perpetrator (Clarithomycin)</v>
      </c>
      <c r="E1457" s="255" t="str">
        <f>IF(AND(A1457&lt;&gt;"",ISNUMBER(A1457)),VLOOKUP(A1457,Studies!A:BR,5,FALSE),"")</f>
        <v>Midazolam</v>
      </c>
      <c r="F1457" s="256" t="str">
        <f>IF(AND(A1457&lt;&gt;"",ISNUMBER(A1457)),VLOOKUP(A1457,Studies!A:BR,6,FALSE),"")</f>
        <v>Plasma</v>
      </c>
      <c r="G1457" s="194">
        <v>146.5</v>
      </c>
      <c r="H1457" s="194" t="s">
        <v>60</v>
      </c>
      <c r="I1457" s="187">
        <v>103.9456</v>
      </c>
      <c r="J1457" s="187" t="s">
        <v>941</v>
      </c>
      <c r="K1457" s="187" t="s">
        <v>116</v>
      </c>
      <c r="L1457" s="195">
        <v>31.020389999999999</v>
      </c>
      <c r="M1457" s="195" t="s">
        <v>941</v>
      </c>
      <c r="N1457" s="195" t="s">
        <v>117</v>
      </c>
      <c r="O1457" s="199">
        <v>0.1</v>
      </c>
      <c r="P1457" s="188"/>
      <c r="Q1457" s="174">
        <v>1</v>
      </c>
    </row>
    <row r="1458" spans="1:17" ht="14.25" x14ac:dyDescent="0.2">
      <c r="A1458" s="189">
        <v>217</v>
      </c>
      <c r="B1458" s="254" t="str">
        <f>IF(AND(A1458&lt;&gt;"",ISNUMBER(A1458)),VLOOKUP(A1458,Studies!A:BR,2,FALSE),"")</f>
        <v>Gurley 2006</v>
      </c>
      <c r="C1458" s="255" t="str">
        <f>IF(AND(A1458&lt;&gt;"",ISNUMBER(A1458)),VLOOKUP(A1458,Studies!A:BR,3,FALSE),"")</f>
        <v>https://www.ncbi.nlm.nih.gov/pubmed/16432272</v>
      </c>
      <c r="D1458" s="255" t="str">
        <f>IF(AND(A1458&lt;&gt;"",ISNUMBER(A1458)),VLOOKUP(A1458,Studies!A:BR,4,FALSE),"")</f>
        <v>with Perpetrator (Clarithomycin)</v>
      </c>
      <c r="E1458" s="255" t="str">
        <f>IF(AND(A1458&lt;&gt;"",ISNUMBER(A1458)),VLOOKUP(A1458,Studies!A:BR,5,FALSE),"")</f>
        <v>Midazolam</v>
      </c>
      <c r="F1458" s="256" t="str">
        <f>IF(AND(A1458&lt;&gt;"",ISNUMBER(A1458)),VLOOKUP(A1458,Studies!A:BR,6,FALSE),"")</f>
        <v>Plasma</v>
      </c>
      <c r="G1458" s="194">
        <v>146.75</v>
      </c>
      <c r="H1458" s="194" t="s">
        <v>60</v>
      </c>
      <c r="I1458" s="187">
        <v>94.421769999999995</v>
      </c>
      <c r="J1458" s="187" t="s">
        <v>941</v>
      </c>
      <c r="K1458" s="187" t="s">
        <v>116</v>
      </c>
      <c r="L1458" s="195">
        <v>31.564630000000001</v>
      </c>
      <c r="M1458" s="195" t="s">
        <v>941</v>
      </c>
      <c r="N1458" s="195" t="s">
        <v>117</v>
      </c>
      <c r="O1458" s="199">
        <v>0.1</v>
      </c>
      <c r="P1458" s="188"/>
      <c r="Q1458" s="174">
        <v>1</v>
      </c>
    </row>
    <row r="1459" spans="1:17" ht="14.25" x14ac:dyDescent="0.2">
      <c r="A1459" s="189">
        <v>217</v>
      </c>
      <c r="B1459" s="254" t="str">
        <f>IF(AND(A1459&lt;&gt;"",ISNUMBER(A1459)),VLOOKUP(A1459,Studies!A:BR,2,FALSE),"")</f>
        <v>Gurley 2006</v>
      </c>
      <c r="C1459" s="255" t="str">
        <f>IF(AND(A1459&lt;&gt;"",ISNUMBER(A1459)),VLOOKUP(A1459,Studies!A:BR,3,FALSE),"")</f>
        <v>https://www.ncbi.nlm.nih.gov/pubmed/16432272</v>
      </c>
      <c r="D1459" s="255" t="str">
        <f>IF(AND(A1459&lt;&gt;"",ISNUMBER(A1459)),VLOOKUP(A1459,Studies!A:BR,4,FALSE),"")</f>
        <v>with Perpetrator (Clarithomycin)</v>
      </c>
      <c r="E1459" s="255" t="str">
        <f>IF(AND(A1459&lt;&gt;"",ISNUMBER(A1459)),VLOOKUP(A1459,Studies!A:BR,5,FALSE),"")</f>
        <v>Midazolam</v>
      </c>
      <c r="F1459" s="256" t="str">
        <f>IF(AND(A1459&lt;&gt;"",ISNUMBER(A1459)),VLOOKUP(A1459,Studies!A:BR,6,FALSE),"")</f>
        <v>Plasma</v>
      </c>
      <c r="G1459" s="194">
        <v>147</v>
      </c>
      <c r="H1459" s="194" t="s">
        <v>60</v>
      </c>
      <c r="I1459" s="187">
        <v>90.61224</v>
      </c>
      <c r="J1459" s="187" t="s">
        <v>941</v>
      </c>
      <c r="K1459" s="187" t="s">
        <v>116</v>
      </c>
      <c r="L1459" s="195">
        <v>19.863949999999999</v>
      </c>
      <c r="M1459" s="195" t="s">
        <v>941</v>
      </c>
      <c r="N1459" s="195" t="s">
        <v>117</v>
      </c>
      <c r="O1459" s="199">
        <v>0.1</v>
      </c>
      <c r="P1459" s="188"/>
      <c r="Q1459" s="174">
        <v>1</v>
      </c>
    </row>
    <row r="1460" spans="1:17" ht="14.25" x14ac:dyDescent="0.2">
      <c r="A1460" s="189">
        <v>217</v>
      </c>
      <c r="B1460" s="254" t="str">
        <f>IF(AND(A1460&lt;&gt;"",ISNUMBER(A1460)),VLOOKUP(A1460,Studies!A:BR,2,FALSE),"")</f>
        <v>Gurley 2006</v>
      </c>
      <c r="C1460" s="255" t="str">
        <f>IF(AND(A1460&lt;&gt;"",ISNUMBER(A1460)),VLOOKUP(A1460,Studies!A:BR,3,FALSE),"")</f>
        <v>https://www.ncbi.nlm.nih.gov/pubmed/16432272</v>
      </c>
      <c r="D1460" s="255" t="str">
        <f>IF(AND(A1460&lt;&gt;"",ISNUMBER(A1460)),VLOOKUP(A1460,Studies!A:BR,4,FALSE),"")</f>
        <v>with Perpetrator (Clarithomycin)</v>
      </c>
      <c r="E1460" s="255" t="str">
        <f>IF(AND(A1460&lt;&gt;"",ISNUMBER(A1460)),VLOOKUP(A1460,Studies!A:BR,5,FALSE),"")</f>
        <v>Midazolam</v>
      </c>
      <c r="F1460" s="256" t="str">
        <f>IF(AND(A1460&lt;&gt;"",ISNUMBER(A1460)),VLOOKUP(A1460,Studies!A:BR,6,FALSE),"")</f>
        <v>Plasma</v>
      </c>
      <c r="G1460" s="194">
        <v>147.5</v>
      </c>
      <c r="H1460" s="194" t="s">
        <v>60</v>
      </c>
      <c r="I1460" s="187">
        <v>79.727890000000002</v>
      </c>
      <c r="J1460" s="187" t="s">
        <v>941</v>
      </c>
      <c r="K1460" s="187" t="s">
        <v>116</v>
      </c>
      <c r="L1460" s="195">
        <v>20.68027</v>
      </c>
      <c r="M1460" s="195" t="s">
        <v>941</v>
      </c>
      <c r="N1460" s="195" t="s">
        <v>117</v>
      </c>
      <c r="O1460" s="199">
        <v>0.1</v>
      </c>
      <c r="P1460" s="188"/>
      <c r="Q1460" s="174">
        <v>1</v>
      </c>
    </row>
    <row r="1461" spans="1:17" ht="14.25" x14ac:dyDescent="0.2">
      <c r="A1461" s="189">
        <v>217</v>
      </c>
      <c r="B1461" s="254" t="str">
        <f>IF(AND(A1461&lt;&gt;"",ISNUMBER(A1461)),VLOOKUP(A1461,Studies!A:BR,2,FALSE),"")</f>
        <v>Gurley 2006</v>
      </c>
      <c r="C1461" s="255" t="str">
        <f>IF(AND(A1461&lt;&gt;"",ISNUMBER(A1461)),VLOOKUP(A1461,Studies!A:BR,3,FALSE),"")</f>
        <v>https://www.ncbi.nlm.nih.gov/pubmed/16432272</v>
      </c>
      <c r="D1461" s="255" t="str">
        <f>IF(AND(A1461&lt;&gt;"",ISNUMBER(A1461)),VLOOKUP(A1461,Studies!A:BR,4,FALSE),"")</f>
        <v>with Perpetrator (Clarithomycin)</v>
      </c>
      <c r="E1461" s="255" t="str">
        <f>IF(AND(A1461&lt;&gt;"",ISNUMBER(A1461)),VLOOKUP(A1461,Studies!A:BR,5,FALSE),"")</f>
        <v>Midazolam</v>
      </c>
      <c r="F1461" s="256" t="str">
        <f>IF(AND(A1461&lt;&gt;"",ISNUMBER(A1461)),VLOOKUP(A1461,Studies!A:BR,6,FALSE),"")</f>
        <v>Plasma</v>
      </c>
      <c r="G1461" s="194">
        <v>148</v>
      </c>
      <c r="H1461" s="194" t="s">
        <v>60</v>
      </c>
      <c r="I1461" s="187">
        <v>68.843540000000004</v>
      </c>
      <c r="J1461" s="187" t="s">
        <v>941</v>
      </c>
      <c r="K1461" s="187" t="s">
        <v>116</v>
      </c>
      <c r="L1461" s="195">
        <v>19.863949999999999</v>
      </c>
      <c r="M1461" s="195" t="s">
        <v>941</v>
      </c>
      <c r="N1461" s="195" t="s">
        <v>117</v>
      </c>
      <c r="O1461" s="199">
        <v>0.1</v>
      </c>
      <c r="P1461" s="188"/>
      <c r="Q1461" s="174">
        <v>1</v>
      </c>
    </row>
    <row r="1462" spans="1:17" ht="14.25" x14ac:dyDescent="0.2">
      <c r="A1462" s="189">
        <v>217</v>
      </c>
      <c r="B1462" s="254" t="str">
        <f>IF(AND(A1462&lt;&gt;"",ISNUMBER(A1462)),VLOOKUP(A1462,Studies!A:BR,2,FALSE),"")</f>
        <v>Gurley 2006</v>
      </c>
      <c r="C1462" s="255" t="str">
        <f>IF(AND(A1462&lt;&gt;"",ISNUMBER(A1462)),VLOOKUP(A1462,Studies!A:BR,3,FALSE),"")</f>
        <v>https://www.ncbi.nlm.nih.gov/pubmed/16432272</v>
      </c>
      <c r="D1462" s="255" t="str">
        <f>IF(AND(A1462&lt;&gt;"",ISNUMBER(A1462)),VLOOKUP(A1462,Studies!A:BR,4,FALSE),"")</f>
        <v>with Perpetrator (Clarithomycin)</v>
      </c>
      <c r="E1462" s="255" t="str">
        <f>IF(AND(A1462&lt;&gt;"",ISNUMBER(A1462)),VLOOKUP(A1462,Studies!A:BR,5,FALSE),"")</f>
        <v>Midazolam</v>
      </c>
      <c r="F1462" s="256" t="str">
        <f>IF(AND(A1462&lt;&gt;"",ISNUMBER(A1462)),VLOOKUP(A1462,Studies!A:BR,6,FALSE),"")</f>
        <v>Plasma</v>
      </c>
      <c r="G1462" s="194">
        <v>149</v>
      </c>
      <c r="H1462" s="194" t="s">
        <v>60</v>
      </c>
      <c r="I1462" s="187">
        <v>52.517009999999999</v>
      </c>
      <c r="J1462" s="187" t="s">
        <v>941</v>
      </c>
      <c r="K1462" s="187" t="s">
        <v>116</v>
      </c>
      <c r="L1462" s="195">
        <v>15.510199999999999</v>
      </c>
      <c r="M1462" s="195" t="s">
        <v>941</v>
      </c>
      <c r="N1462" s="195" t="s">
        <v>117</v>
      </c>
      <c r="O1462" s="199">
        <v>0.1</v>
      </c>
      <c r="P1462" s="188"/>
      <c r="Q1462" s="174">
        <v>1</v>
      </c>
    </row>
    <row r="1463" spans="1:17" ht="14.25" x14ac:dyDescent="0.2">
      <c r="A1463" s="189">
        <v>217</v>
      </c>
      <c r="B1463" s="254" t="str">
        <f>IF(AND(A1463&lt;&gt;"",ISNUMBER(A1463)),VLOOKUP(A1463,Studies!A:BR,2,FALSE),"")</f>
        <v>Gurley 2006</v>
      </c>
      <c r="C1463" s="255" t="str">
        <f>IF(AND(A1463&lt;&gt;"",ISNUMBER(A1463)),VLOOKUP(A1463,Studies!A:BR,3,FALSE),"")</f>
        <v>https://www.ncbi.nlm.nih.gov/pubmed/16432272</v>
      </c>
      <c r="D1463" s="255" t="str">
        <f>IF(AND(A1463&lt;&gt;"",ISNUMBER(A1463)),VLOOKUP(A1463,Studies!A:BR,4,FALSE),"")</f>
        <v>with Perpetrator (Clarithomycin)</v>
      </c>
      <c r="E1463" s="255" t="str">
        <f>IF(AND(A1463&lt;&gt;"",ISNUMBER(A1463)),VLOOKUP(A1463,Studies!A:BR,5,FALSE),"")</f>
        <v>Midazolam</v>
      </c>
      <c r="F1463" s="256" t="str">
        <f>IF(AND(A1463&lt;&gt;"",ISNUMBER(A1463)),VLOOKUP(A1463,Studies!A:BR,6,FALSE),"")</f>
        <v>Plasma</v>
      </c>
      <c r="G1463" s="194">
        <v>150</v>
      </c>
      <c r="H1463" s="194" t="s">
        <v>60</v>
      </c>
      <c r="I1463" s="187">
        <v>42.993200000000002</v>
      </c>
      <c r="J1463" s="187" t="s">
        <v>941</v>
      </c>
      <c r="K1463" s="187" t="s">
        <v>116</v>
      </c>
      <c r="L1463" s="195">
        <v>13.06122</v>
      </c>
      <c r="M1463" s="195" t="s">
        <v>941</v>
      </c>
      <c r="N1463" s="195" t="s">
        <v>117</v>
      </c>
      <c r="O1463" s="199">
        <v>0.1</v>
      </c>
      <c r="P1463" s="188"/>
      <c r="Q1463" s="174">
        <v>1</v>
      </c>
    </row>
    <row r="1464" spans="1:17" ht="14.25" x14ac:dyDescent="0.2">
      <c r="A1464" s="189">
        <v>217</v>
      </c>
      <c r="B1464" s="254" t="str">
        <f>IF(AND(A1464&lt;&gt;"",ISNUMBER(A1464)),VLOOKUP(A1464,Studies!A:BR,2,FALSE),"")</f>
        <v>Gurley 2006</v>
      </c>
      <c r="C1464" s="255" t="str">
        <f>IF(AND(A1464&lt;&gt;"",ISNUMBER(A1464)),VLOOKUP(A1464,Studies!A:BR,3,FALSE),"")</f>
        <v>https://www.ncbi.nlm.nih.gov/pubmed/16432272</v>
      </c>
      <c r="D1464" s="255" t="str">
        <f>IF(AND(A1464&lt;&gt;"",ISNUMBER(A1464)),VLOOKUP(A1464,Studies!A:BR,4,FALSE),"")</f>
        <v>with Perpetrator (Clarithomycin)</v>
      </c>
      <c r="E1464" s="255" t="str">
        <f>IF(AND(A1464&lt;&gt;"",ISNUMBER(A1464)),VLOOKUP(A1464,Studies!A:BR,5,FALSE),"")</f>
        <v>Midazolam</v>
      </c>
      <c r="F1464" s="256" t="str">
        <f>IF(AND(A1464&lt;&gt;"",ISNUMBER(A1464)),VLOOKUP(A1464,Studies!A:BR,6,FALSE),"")</f>
        <v>Plasma</v>
      </c>
      <c r="G1464" s="194">
        <v>151</v>
      </c>
      <c r="H1464" s="194" t="s">
        <v>60</v>
      </c>
      <c r="I1464" s="187">
        <v>35.646259999999998</v>
      </c>
      <c r="J1464" s="187" t="s">
        <v>941</v>
      </c>
      <c r="K1464" s="187" t="s">
        <v>116</v>
      </c>
      <c r="L1464" s="195">
        <v>13.06122</v>
      </c>
      <c r="M1464" s="195" t="s">
        <v>941</v>
      </c>
      <c r="N1464" s="195" t="s">
        <v>117</v>
      </c>
      <c r="O1464" s="199">
        <v>0.1</v>
      </c>
      <c r="P1464" s="188"/>
      <c r="Q1464" s="174">
        <v>1</v>
      </c>
    </row>
    <row r="1465" spans="1:17" ht="14.25" x14ac:dyDescent="0.2">
      <c r="A1465" s="189">
        <v>217</v>
      </c>
      <c r="B1465" s="254" t="str">
        <f>IF(AND(A1465&lt;&gt;"",ISNUMBER(A1465)),VLOOKUP(A1465,Studies!A:BR,2,FALSE),"")</f>
        <v>Gurley 2006</v>
      </c>
      <c r="C1465" s="255" t="str">
        <f>IF(AND(A1465&lt;&gt;"",ISNUMBER(A1465)),VLOOKUP(A1465,Studies!A:BR,3,FALSE),"")</f>
        <v>https://www.ncbi.nlm.nih.gov/pubmed/16432272</v>
      </c>
      <c r="D1465" s="255" t="str">
        <f>IF(AND(A1465&lt;&gt;"",ISNUMBER(A1465)),VLOOKUP(A1465,Studies!A:BR,4,FALSE),"")</f>
        <v>with Perpetrator (Clarithomycin)</v>
      </c>
      <c r="E1465" s="255" t="str">
        <f>IF(AND(A1465&lt;&gt;"",ISNUMBER(A1465)),VLOOKUP(A1465,Studies!A:BR,5,FALSE),"")</f>
        <v>Midazolam</v>
      </c>
      <c r="F1465" s="256" t="str">
        <f>IF(AND(A1465&lt;&gt;"",ISNUMBER(A1465)),VLOOKUP(A1465,Studies!A:BR,6,FALSE),"")</f>
        <v>Plasma</v>
      </c>
      <c r="G1465" s="194">
        <v>152</v>
      </c>
      <c r="H1465" s="194" t="s">
        <v>60</v>
      </c>
      <c r="I1465" s="187">
        <v>30.7483</v>
      </c>
      <c r="J1465" s="187" t="s">
        <v>941</v>
      </c>
      <c r="K1465" s="187" t="s">
        <v>116</v>
      </c>
      <c r="L1465" s="195">
        <v>11.97279</v>
      </c>
      <c r="M1465" s="195" t="s">
        <v>941</v>
      </c>
      <c r="N1465" s="195" t="s">
        <v>117</v>
      </c>
      <c r="O1465" s="199">
        <v>0.1</v>
      </c>
      <c r="P1465" s="188"/>
      <c r="Q1465" s="174">
        <v>1</v>
      </c>
    </row>
    <row r="1466" spans="1:17" ht="14.25" x14ac:dyDescent="0.2">
      <c r="A1466" s="189">
        <v>218</v>
      </c>
      <c r="B1466" s="254" t="str">
        <f>IF(AND(A1466&lt;&gt;"",ISNUMBER(A1466)),VLOOKUP(A1466,Studies!A:BR,2,FALSE),"")</f>
        <v>Gurley 2006</v>
      </c>
      <c r="C1466" s="255" t="str">
        <f>IF(AND(A1466&lt;&gt;"",ISNUMBER(A1466)),VLOOKUP(A1466,Studies!A:BR,3,FALSE),"")</f>
        <v>https://www.ncbi.nlm.nih.gov/pubmed/16432272</v>
      </c>
      <c r="D1466" s="255" t="str">
        <f>IF(AND(A1466&lt;&gt;"",ISNUMBER(A1466)),VLOOKUP(A1466,Studies!A:BR,4,FALSE),"")</f>
        <v>Control pre-Black cohosh (Perpetrator Placebo)</v>
      </c>
      <c r="E1466" s="255" t="str">
        <f>IF(AND(A1466&lt;&gt;"",ISNUMBER(A1466)),VLOOKUP(A1466,Studies!A:BR,5,FALSE),"")</f>
        <v>Midazolam</v>
      </c>
      <c r="F1466" s="256" t="str">
        <f>IF(AND(A1466&lt;&gt;"",ISNUMBER(A1466)),VLOOKUP(A1466,Studies!A:BR,6,FALSE),"")</f>
        <v>Plasma</v>
      </c>
      <c r="G1466" s="194">
        <v>0</v>
      </c>
      <c r="H1466" s="194" t="s">
        <v>60</v>
      </c>
      <c r="I1466" s="187" t="s">
        <v>1031</v>
      </c>
      <c r="J1466" s="187" t="s">
        <v>941</v>
      </c>
      <c r="K1466" s="187" t="s">
        <v>116</v>
      </c>
      <c r="L1466" s="145"/>
      <c r="M1466" s="145"/>
      <c r="N1466" s="145"/>
      <c r="O1466" s="199">
        <v>0.1</v>
      </c>
      <c r="P1466" s="188"/>
      <c r="Q1466" s="174">
        <v>1</v>
      </c>
    </row>
    <row r="1467" spans="1:17" ht="14.25" x14ac:dyDescent="0.2">
      <c r="A1467" s="189">
        <v>218</v>
      </c>
      <c r="B1467" s="254" t="str">
        <f>IF(AND(A1467&lt;&gt;"",ISNUMBER(A1467)),VLOOKUP(A1467,Studies!A:BR,2,FALSE),"")</f>
        <v>Gurley 2006</v>
      </c>
      <c r="C1467" s="255" t="str">
        <f>IF(AND(A1467&lt;&gt;"",ISNUMBER(A1467)),VLOOKUP(A1467,Studies!A:BR,3,FALSE),"")</f>
        <v>https://www.ncbi.nlm.nih.gov/pubmed/16432272</v>
      </c>
      <c r="D1467" s="255" t="str">
        <f>IF(AND(A1467&lt;&gt;"",ISNUMBER(A1467)),VLOOKUP(A1467,Studies!A:BR,4,FALSE),"")</f>
        <v>Control pre-Black cohosh (Perpetrator Placebo)</v>
      </c>
      <c r="E1467" s="255" t="str">
        <f>IF(AND(A1467&lt;&gt;"",ISNUMBER(A1467)),VLOOKUP(A1467,Studies!A:BR,5,FALSE),"")</f>
        <v>Midazolam</v>
      </c>
      <c r="F1467" s="256" t="str">
        <f>IF(AND(A1467&lt;&gt;"",ISNUMBER(A1467)),VLOOKUP(A1467,Studies!A:BR,6,FALSE),"")</f>
        <v>Plasma</v>
      </c>
      <c r="G1467" s="194">
        <v>0.25</v>
      </c>
      <c r="H1467" s="194" t="s">
        <v>60</v>
      </c>
      <c r="I1467" s="187">
        <v>20.136050000000001</v>
      </c>
      <c r="J1467" s="187" t="s">
        <v>941</v>
      </c>
      <c r="K1467" s="187" t="s">
        <v>116</v>
      </c>
      <c r="L1467" s="195">
        <v>11.156459999999999</v>
      </c>
      <c r="M1467" s="195" t="s">
        <v>941</v>
      </c>
      <c r="N1467" s="195" t="s">
        <v>117</v>
      </c>
      <c r="O1467" s="199">
        <v>0.1</v>
      </c>
      <c r="P1467" s="188"/>
      <c r="Q1467" s="174">
        <v>1</v>
      </c>
    </row>
    <row r="1468" spans="1:17" ht="14.25" x14ac:dyDescent="0.2">
      <c r="A1468" s="189">
        <v>218</v>
      </c>
      <c r="B1468" s="254" t="str">
        <f>IF(AND(A1468&lt;&gt;"",ISNUMBER(A1468)),VLOOKUP(A1468,Studies!A:BR,2,FALSE),"")</f>
        <v>Gurley 2006</v>
      </c>
      <c r="C1468" s="255" t="str">
        <f>IF(AND(A1468&lt;&gt;"",ISNUMBER(A1468)),VLOOKUP(A1468,Studies!A:BR,3,FALSE),"")</f>
        <v>https://www.ncbi.nlm.nih.gov/pubmed/16432272</v>
      </c>
      <c r="D1468" s="255" t="str">
        <f>IF(AND(A1468&lt;&gt;"",ISNUMBER(A1468)),VLOOKUP(A1468,Studies!A:BR,4,FALSE),"")</f>
        <v>Control pre-Black cohosh (Perpetrator Placebo)</v>
      </c>
      <c r="E1468" s="255" t="str">
        <f>IF(AND(A1468&lt;&gt;"",ISNUMBER(A1468)),VLOOKUP(A1468,Studies!A:BR,5,FALSE),"")</f>
        <v>Midazolam</v>
      </c>
      <c r="F1468" s="256" t="str">
        <f>IF(AND(A1468&lt;&gt;"",ISNUMBER(A1468)),VLOOKUP(A1468,Studies!A:BR,6,FALSE),"")</f>
        <v>Plasma</v>
      </c>
      <c r="G1468" s="194">
        <v>0.5</v>
      </c>
      <c r="H1468" s="194" t="s">
        <v>60</v>
      </c>
      <c r="I1468" s="187">
        <v>27.823129999999999</v>
      </c>
      <c r="J1468" s="187" t="s">
        <v>941</v>
      </c>
      <c r="K1468" s="187" t="s">
        <v>116</v>
      </c>
      <c r="L1468" s="195">
        <v>10.408160000000001</v>
      </c>
      <c r="M1468" s="195" t="s">
        <v>941</v>
      </c>
      <c r="N1468" s="195" t="s">
        <v>117</v>
      </c>
      <c r="O1468" s="199">
        <v>0.1</v>
      </c>
      <c r="P1468" s="188"/>
      <c r="Q1468" s="174">
        <v>1</v>
      </c>
    </row>
    <row r="1469" spans="1:17" ht="14.25" x14ac:dyDescent="0.2">
      <c r="A1469" s="189">
        <v>218</v>
      </c>
      <c r="B1469" s="254" t="str">
        <f>IF(AND(A1469&lt;&gt;"",ISNUMBER(A1469)),VLOOKUP(A1469,Studies!A:BR,2,FALSE),"")</f>
        <v>Gurley 2006</v>
      </c>
      <c r="C1469" s="255" t="str">
        <f>IF(AND(A1469&lt;&gt;"",ISNUMBER(A1469)),VLOOKUP(A1469,Studies!A:BR,3,FALSE),"")</f>
        <v>https://www.ncbi.nlm.nih.gov/pubmed/16432272</v>
      </c>
      <c r="D1469" s="255" t="str">
        <f>IF(AND(A1469&lt;&gt;"",ISNUMBER(A1469)),VLOOKUP(A1469,Studies!A:BR,4,FALSE),"")</f>
        <v>Control pre-Black cohosh (Perpetrator Placebo)</v>
      </c>
      <c r="E1469" s="255" t="str">
        <f>IF(AND(A1469&lt;&gt;"",ISNUMBER(A1469)),VLOOKUP(A1469,Studies!A:BR,5,FALSE),"")</f>
        <v>Midazolam</v>
      </c>
      <c r="F1469" s="256" t="str">
        <f>IF(AND(A1469&lt;&gt;"",ISNUMBER(A1469)),VLOOKUP(A1469,Studies!A:BR,6,FALSE),"")</f>
        <v>Plasma</v>
      </c>
      <c r="G1469" s="194">
        <v>0.75</v>
      </c>
      <c r="H1469" s="194" t="s">
        <v>60</v>
      </c>
      <c r="I1469" s="187">
        <v>25.102039999999999</v>
      </c>
      <c r="J1469" s="187" t="s">
        <v>941</v>
      </c>
      <c r="K1469" s="187" t="s">
        <v>116</v>
      </c>
      <c r="L1469" s="195">
        <v>8.0272100000000002</v>
      </c>
      <c r="M1469" s="195" t="s">
        <v>941</v>
      </c>
      <c r="N1469" s="195" t="s">
        <v>117</v>
      </c>
      <c r="O1469" s="199">
        <v>0.1</v>
      </c>
      <c r="P1469" s="188"/>
      <c r="Q1469" s="174">
        <v>1</v>
      </c>
    </row>
    <row r="1470" spans="1:17" ht="14.25" x14ac:dyDescent="0.2">
      <c r="A1470" s="189">
        <v>218</v>
      </c>
      <c r="B1470" s="254" t="str">
        <f>IF(AND(A1470&lt;&gt;"",ISNUMBER(A1470)),VLOOKUP(A1470,Studies!A:BR,2,FALSE),"")</f>
        <v>Gurley 2006</v>
      </c>
      <c r="C1470" s="255" t="str">
        <f>IF(AND(A1470&lt;&gt;"",ISNUMBER(A1470)),VLOOKUP(A1470,Studies!A:BR,3,FALSE),"")</f>
        <v>https://www.ncbi.nlm.nih.gov/pubmed/16432272</v>
      </c>
      <c r="D1470" s="255" t="str">
        <f>IF(AND(A1470&lt;&gt;"",ISNUMBER(A1470)),VLOOKUP(A1470,Studies!A:BR,4,FALSE),"")</f>
        <v>Control pre-Black cohosh (Perpetrator Placebo)</v>
      </c>
      <c r="E1470" s="255" t="str">
        <f>IF(AND(A1470&lt;&gt;"",ISNUMBER(A1470)),VLOOKUP(A1470,Studies!A:BR,5,FALSE),"")</f>
        <v>Midazolam</v>
      </c>
      <c r="F1470" s="256" t="str">
        <f>IF(AND(A1470&lt;&gt;"",ISNUMBER(A1470)),VLOOKUP(A1470,Studies!A:BR,6,FALSE),"")</f>
        <v>Plasma</v>
      </c>
      <c r="G1470" s="194">
        <v>1</v>
      </c>
      <c r="H1470" s="194" t="s">
        <v>60</v>
      </c>
      <c r="I1470" s="187">
        <v>19.38775</v>
      </c>
      <c r="J1470" s="187" t="s">
        <v>941</v>
      </c>
      <c r="K1470" s="187" t="s">
        <v>116</v>
      </c>
      <c r="L1470" s="195">
        <v>7.0067979999999999</v>
      </c>
      <c r="M1470" s="195" t="s">
        <v>941</v>
      </c>
      <c r="N1470" s="195" t="s">
        <v>117</v>
      </c>
      <c r="O1470" s="199">
        <v>0.1</v>
      </c>
      <c r="P1470" s="188"/>
      <c r="Q1470" s="174">
        <v>1</v>
      </c>
    </row>
    <row r="1471" spans="1:17" ht="14.25" x14ac:dyDescent="0.2">
      <c r="A1471" s="189">
        <v>218</v>
      </c>
      <c r="B1471" s="254" t="str">
        <f>IF(AND(A1471&lt;&gt;"",ISNUMBER(A1471)),VLOOKUP(A1471,Studies!A:BR,2,FALSE),"")</f>
        <v>Gurley 2006</v>
      </c>
      <c r="C1471" s="255" t="str">
        <f>IF(AND(A1471&lt;&gt;"",ISNUMBER(A1471)),VLOOKUP(A1471,Studies!A:BR,3,FALSE),"")</f>
        <v>https://www.ncbi.nlm.nih.gov/pubmed/16432272</v>
      </c>
      <c r="D1471" s="255" t="str">
        <f>IF(AND(A1471&lt;&gt;"",ISNUMBER(A1471)),VLOOKUP(A1471,Studies!A:BR,4,FALSE),"")</f>
        <v>Control pre-Black cohosh (Perpetrator Placebo)</v>
      </c>
      <c r="E1471" s="255" t="str">
        <f>IF(AND(A1471&lt;&gt;"",ISNUMBER(A1471)),VLOOKUP(A1471,Studies!A:BR,5,FALSE),"")</f>
        <v>Midazolam</v>
      </c>
      <c r="F1471" s="256" t="str">
        <f>IF(AND(A1471&lt;&gt;"",ISNUMBER(A1471)),VLOOKUP(A1471,Studies!A:BR,6,FALSE),"")</f>
        <v>Plasma</v>
      </c>
      <c r="G1471" s="194">
        <v>1.5</v>
      </c>
      <c r="H1471" s="194" t="s">
        <v>60</v>
      </c>
      <c r="I1471" s="187">
        <v>18.163270000000001</v>
      </c>
      <c r="J1471" s="187" t="s">
        <v>941</v>
      </c>
      <c r="K1471" s="187" t="s">
        <v>116</v>
      </c>
      <c r="L1471" s="195">
        <v>6.0544269999999996</v>
      </c>
      <c r="M1471" s="195" t="s">
        <v>941</v>
      </c>
      <c r="N1471" s="195" t="s">
        <v>117</v>
      </c>
      <c r="O1471" s="199">
        <v>0.1</v>
      </c>
      <c r="P1471" s="188"/>
      <c r="Q1471" s="174">
        <v>1</v>
      </c>
    </row>
    <row r="1472" spans="1:17" ht="14.25" x14ac:dyDescent="0.2">
      <c r="A1472" s="189">
        <v>218</v>
      </c>
      <c r="B1472" s="254" t="str">
        <f>IF(AND(A1472&lt;&gt;"",ISNUMBER(A1472)),VLOOKUP(A1472,Studies!A:BR,2,FALSE),"")</f>
        <v>Gurley 2006</v>
      </c>
      <c r="C1472" s="255" t="str">
        <f>IF(AND(A1472&lt;&gt;"",ISNUMBER(A1472)),VLOOKUP(A1472,Studies!A:BR,3,FALSE),"")</f>
        <v>https://www.ncbi.nlm.nih.gov/pubmed/16432272</v>
      </c>
      <c r="D1472" s="255" t="str">
        <f>IF(AND(A1472&lt;&gt;"",ISNUMBER(A1472)),VLOOKUP(A1472,Studies!A:BR,4,FALSE),"")</f>
        <v>Control pre-Black cohosh (Perpetrator Placebo)</v>
      </c>
      <c r="E1472" s="255" t="str">
        <f>IF(AND(A1472&lt;&gt;"",ISNUMBER(A1472)),VLOOKUP(A1472,Studies!A:BR,5,FALSE),"")</f>
        <v>Midazolam</v>
      </c>
      <c r="F1472" s="256" t="str">
        <f>IF(AND(A1472&lt;&gt;"",ISNUMBER(A1472)),VLOOKUP(A1472,Studies!A:BR,6,FALSE),"")</f>
        <v>Plasma</v>
      </c>
      <c r="G1472" s="194">
        <v>2</v>
      </c>
      <c r="H1472" s="194" t="s">
        <v>60</v>
      </c>
      <c r="I1472" s="187">
        <v>15.37415</v>
      </c>
      <c r="J1472" s="187" t="s">
        <v>941</v>
      </c>
      <c r="K1472" s="187" t="s">
        <v>116</v>
      </c>
      <c r="L1472" s="195">
        <v>4.9659870000000002</v>
      </c>
      <c r="M1472" s="195" t="s">
        <v>941</v>
      </c>
      <c r="N1472" s="195" t="s">
        <v>117</v>
      </c>
      <c r="O1472" s="199">
        <v>0.1</v>
      </c>
      <c r="P1472" s="188"/>
      <c r="Q1472" s="174">
        <v>1</v>
      </c>
    </row>
    <row r="1473" spans="1:17" ht="14.25" x14ac:dyDescent="0.2">
      <c r="A1473" s="189">
        <v>218</v>
      </c>
      <c r="B1473" s="254" t="str">
        <f>IF(AND(A1473&lt;&gt;"",ISNUMBER(A1473)),VLOOKUP(A1473,Studies!A:BR,2,FALSE),"")</f>
        <v>Gurley 2006</v>
      </c>
      <c r="C1473" s="255" t="str">
        <f>IF(AND(A1473&lt;&gt;"",ISNUMBER(A1473)),VLOOKUP(A1473,Studies!A:BR,3,FALSE),"")</f>
        <v>https://www.ncbi.nlm.nih.gov/pubmed/16432272</v>
      </c>
      <c r="D1473" s="255" t="str">
        <f>IF(AND(A1473&lt;&gt;"",ISNUMBER(A1473)),VLOOKUP(A1473,Studies!A:BR,4,FALSE),"")</f>
        <v>Control pre-Black cohosh (Perpetrator Placebo)</v>
      </c>
      <c r="E1473" s="255" t="str">
        <f>IF(AND(A1473&lt;&gt;"",ISNUMBER(A1473)),VLOOKUP(A1473,Studies!A:BR,5,FALSE),"")</f>
        <v>Midazolam</v>
      </c>
      <c r="F1473" s="256" t="str">
        <f>IF(AND(A1473&lt;&gt;"",ISNUMBER(A1473)),VLOOKUP(A1473,Studies!A:BR,6,FALSE),"")</f>
        <v>Plasma</v>
      </c>
      <c r="G1473" s="194">
        <v>3</v>
      </c>
      <c r="H1473" s="194" t="s">
        <v>60</v>
      </c>
      <c r="I1473" s="187">
        <v>10.34014</v>
      </c>
      <c r="J1473" s="187" t="s">
        <v>941</v>
      </c>
      <c r="K1473" s="187" t="s">
        <v>116</v>
      </c>
      <c r="L1473" s="195">
        <v>3.5374189999999999</v>
      </c>
      <c r="M1473" s="195" t="s">
        <v>941</v>
      </c>
      <c r="N1473" s="195" t="s">
        <v>117</v>
      </c>
      <c r="O1473" s="199">
        <v>0.1</v>
      </c>
      <c r="P1473" s="188"/>
      <c r="Q1473" s="174">
        <v>1</v>
      </c>
    </row>
    <row r="1474" spans="1:17" ht="14.25" x14ac:dyDescent="0.2">
      <c r="A1474" s="189">
        <v>218</v>
      </c>
      <c r="B1474" s="254" t="str">
        <f>IF(AND(A1474&lt;&gt;"",ISNUMBER(A1474)),VLOOKUP(A1474,Studies!A:BR,2,FALSE),"")</f>
        <v>Gurley 2006</v>
      </c>
      <c r="C1474" s="255" t="str">
        <f>IF(AND(A1474&lt;&gt;"",ISNUMBER(A1474)),VLOOKUP(A1474,Studies!A:BR,3,FALSE),"")</f>
        <v>https://www.ncbi.nlm.nih.gov/pubmed/16432272</v>
      </c>
      <c r="D1474" s="255" t="str">
        <f>IF(AND(A1474&lt;&gt;"",ISNUMBER(A1474)),VLOOKUP(A1474,Studies!A:BR,4,FALSE),"")</f>
        <v>Control pre-Black cohosh (Perpetrator Placebo)</v>
      </c>
      <c r="E1474" s="255" t="str">
        <f>IF(AND(A1474&lt;&gt;"",ISNUMBER(A1474)),VLOOKUP(A1474,Studies!A:BR,5,FALSE),"")</f>
        <v>Midazolam</v>
      </c>
      <c r="F1474" s="256" t="str">
        <f>IF(AND(A1474&lt;&gt;"",ISNUMBER(A1474)),VLOOKUP(A1474,Studies!A:BR,6,FALSE),"")</f>
        <v>Plasma</v>
      </c>
      <c r="G1474" s="194">
        <v>4</v>
      </c>
      <c r="H1474" s="194" t="s">
        <v>60</v>
      </c>
      <c r="I1474" s="187">
        <v>7.278912</v>
      </c>
      <c r="J1474" s="187" t="s">
        <v>941</v>
      </c>
      <c r="K1474" s="187" t="s">
        <v>116</v>
      </c>
      <c r="L1474" s="195">
        <v>2.8571430000000002</v>
      </c>
      <c r="M1474" s="195" t="s">
        <v>941</v>
      </c>
      <c r="N1474" s="195" t="s">
        <v>117</v>
      </c>
      <c r="O1474" s="199">
        <v>0.1</v>
      </c>
      <c r="P1474" s="188"/>
      <c r="Q1474" s="174">
        <v>1</v>
      </c>
    </row>
    <row r="1475" spans="1:17" ht="14.25" x14ac:dyDescent="0.2">
      <c r="A1475" s="189">
        <v>218</v>
      </c>
      <c r="B1475" s="254" t="str">
        <f>IF(AND(A1475&lt;&gt;"",ISNUMBER(A1475)),VLOOKUP(A1475,Studies!A:BR,2,FALSE),"")</f>
        <v>Gurley 2006</v>
      </c>
      <c r="C1475" s="255" t="str">
        <f>IF(AND(A1475&lt;&gt;"",ISNUMBER(A1475)),VLOOKUP(A1475,Studies!A:BR,3,FALSE),"")</f>
        <v>https://www.ncbi.nlm.nih.gov/pubmed/16432272</v>
      </c>
      <c r="D1475" s="255" t="str">
        <f>IF(AND(A1475&lt;&gt;"",ISNUMBER(A1475)),VLOOKUP(A1475,Studies!A:BR,4,FALSE),"")</f>
        <v>Control pre-Black cohosh (Perpetrator Placebo)</v>
      </c>
      <c r="E1475" s="255" t="str">
        <f>IF(AND(A1475&lt;&gt;"",ISNUMBER(A1475)),VLOOKUP(A1475,Studies!A:BR,5,FALSE),"")</f>
        <v>Midazolam</v>
      </c>
      <c r="F1475" s="256" t="str">
        <f>IF(AND(A1475&lt;&gt;"",ISNUMBER(A1475)),VLOOKUP(A1475,Studies!A:BR,6,FALSE),"")</f>
        <v>Plasma</v>
      </c>
      <c r="G1475" s="194">
        <v>5</v>
      </c>
      <c r="H1475" s="194" t="s">
        <v>60</v>
      </c>
      <c r="I1475" s="187">
        <v>4.8979590000000002</v>
      </c>
      <c r="J1475" s="187" t="s">
        <v>941</v>
      </c>
      <c r="K1475" s="187" t="s">
        <v>116</v>
      </c>
      <c r="L1475" s="195">
        <v>2.6530610000000001</v>
      </c>
      <c r="M1475" s="195" t="s">
        <v>941</v>
      </c>
      <c r="N1475" s="195" t="s">
        <v>117</v>
      </c>
      <c r="O1475" s="199">
        <v>0.1</v>
      </c>
      <c r="P1475" s="188"/>
      <c r="Q1475" s="174">
        <v>1</v>
      </c>
    </row>
    <row r="1476" spans="1:17" ht="14.25" x14ac:dyDescent="0.2">
      <c r="A1476" s="189">
        <v>218</v>
      </c>
      <c r="B1476" s="254" t="str">
        <f>IF(AND(A1476&lt;&gt;"",ISNUMBER(A1476)),VLOOKUP(A1476,Studies!A:BR,2,FALSE),"")</f>
        <v>Gurley 2006</v>
      </c>
      <c r="C1476" s="255" t="str">
        <f>IF(AND(A1476&lt;&gt;"",ISNUMBER(A1476)),VLOOKUP(A1476,Studies!A:BR,3,FALSE),"")</f>
        <v>https://www.ncbi.nlm.nih.gov/pubmed/16432272</v>
      </c>
      <c r="D1476" s="255" t="str">
        <f>IF(AND(A1476&lt;&gt;"",ISNUMBER(A1476)),VLOOKUP(A1476,Studies!A:BR,4,FALSE),"")</f>
        <v>Control pre-Black cohosh (Perpetrator Placebo)</v>
      </c>
      <c r="E1476" s="255" t="str">
        <f>IF(AND(A1476&lt;&gt;"",ISNUMBER(A1476)),VLOOKUP(A1476,Studies!A:BR,5,FALSE),"")</f>
        <v>Midazolam</v>
      </c>
      <c r="F1476" s="256" t="str">
        <f>IF(AND(A1476&lt;&gt;"",ISNUMBER(A1476)),VLOOKUP(A1476,Studies!A:BR,6,FALSE),"")</f>
        <v>Plasma</v>
      </c>
      <c r="G1476" s="194">
        <v>6</v>
      </c>
      <c r="H1476" s="194" t="s">
        <v>60</v>
      </c>
      <c r="I1476" s="187">
        <v>3.8095240000000001</v>
      </c>
      <c r="J1476" s="187" t="s">
        <v>941</v>
      </c>
      <c r="K1476" s="187" t="s">
        <v>116</v>
      </c>
      <c r="L1476" s="195">
        <v>1.836735</v>
      </c>
      <c r="M1476" s="195" t="s">
        <v>941</v>
      </c>
      <c r="N1476" s="195" t="s">
        <v>117</v>
      </c>
      <c r="O1476" s="199">
        <v>0.1</v>
      </c>
      <c r="P1476" s="188"/>
      <c r="Q1476" s="174">
        <v>1</v>
      </c>
    </row>
    <row r="1477" spans="1:17" ht="14.25" x14ac:dyDescent="0.2">
      <c r="A1477" s="189">
        <v>219</v>
      </c>
      <c r="B1477" s="254" t="str">
        <f>IF(AND(A1477&lt;&gt;"",ISNUMBER(A1477)),VLOOKUP(A1477,Studies!A:BR,2,FALSE),"")</f>
        <v>Gurley 2006</v>
      </c>
      <c r="C1477" s="255" t="str">
        <f>IF(AND(A1477&lt;&gt;"",ISNUMBER(A1477)),VLOOKUP(A1477,Studies!A:BR,3,FALSE),"")</f>
        <v>https://www.ncbi.nlm.nih.gov/pubmed/16432272</v>
      </c>
      <c r="D1477" s="255" t="str">
        <f>IF(AND(A1477&lt;&gt;"",ISNUMBER(A1477)),VLOOKUP(A1477,Studies!A:BR,4,FALSE),"")</f>
        <v>Control pre-Milk thistle (Perpetrator Placebo)</v>
      </c>
      <c r="E1477" s="255" t="str">
        <f>IF(AND(A1477&lt;&gt;"",ISNUMBER(A1477)),VLOOKUP(A1477,Studies!A:BR,5,FALSE),"")</f>
        <v>Midazolam</v>
      </c>
      <c r="F1477" s="256" t="str">
        <f>IF(AND(A1477&lt;&gt;"",ISNUMBER(A1477)),VLOOKUP(A1477,Studies!A:BR,6,FALSE),"")</f>
        <v>Plasma</v>
      </c>
      <c r="G1477" s="194">
        <v>0</v>
      </c>
      <c r="H1477" s="194" t="s">
        <v>60</v>
      </c>
      <c r="I1477" s="187" t="s">
        <v>1031</v>
      </c>
      <c r="J1477" s="187" t="s">
        <v>941</v>
      </c>
      <c r="K1477" s="187" t="s">
        <v>116</v>
      </c>
      <c r="L1477" s="145"/>
      <c r="M1477" s="145"/>
      <c r="N1477" s="145"/>
      <c r="O1477" s="199">
        <v>0.1</v>
      </c>
      <c r="P1477" s="188"/>
      <c r="Q1477" s="174">
        <v>1</v>
      </c>
    </row>
    <row r="1478" spans="1:17" ht="14.25" x14ac:dyDescent="0.2">
      <c r="A1478" s="189">
        <v>219</v>
      </c>
      <c r="B1478" s="254" t="str">
        <f>IF(AND(A1478&lt;&gt;"",ISNUMBER(A1478)),VLOOKUP(A1478,Studies!A:BR,2,FALSE),"")</f>
        <v>Gurley 2006</v>
      </c>
      <c r="C1478" s="255" t="str">
        <f>IF(AND(A1478&lt;&gt;"",ISNUMBER(A1478)),VLOOKUP(A1478,Studies!A:BR,3,FALSE),"")</f>
        <v>https://www.ncbi.nlm.nih.gov/pubmed/16432272</v>
      </c>
      <c r="D1478" s="255" t="str">
        <f>IF(AND(A1478&lt;&gt;"",ISNUMBER(A1478)),VLOOKUP(A1478,Studies!A:BR,4,FALSE),"")</f>
        <v>Control pre-Milk thistle (Perpetrator Placebo)</v>
      </c>
      <c r="E1478" s="255" t="str">
        <f>IF(AND(A1478&lt;&gt;"",ISNUMBER(A1478)),VLOOKUP(A1478,Studies!A:BR,5,FALSE),"")</f>
        <v>Midazolam</v>
      </c>
      <c r="F1478" s="256" t="str">
        <f>IF(AND(A1478&lt;&gt;"",ISNUMBER(A1478)),VLOOKUP(A1478,Studies!A:BR,6,FALSE),"")</f>
        <v>Plasma</v>
      </c>
      <c r="G1478" s="194">
        <v>0.25</v>
      </c>
      <c r="H1478" s="194" t="s">
        <v>60</v>
      </c>
      <c r="I1478" s="187">
        <v>27.393529999999998</v>
      </c>
      <c r="J1478" s="187" t="s">
        <v>941</v>
      </c>
      <c r="K1478" s="187" t="s">
        <v>116</v>
      </c>
      <c r="L1478" s="195">
        <v>9.471895</v>
      </c>
      <c r="M1478" s="195" t="s">
        <v>941</v>
      </c>
      <c r="N1478" s="195" t="s">
        <v>117</v>
      </c>
      <c r="O1478" s="199">
        <v>0.1</v>
      </c>
      <c r="P1478" s="188"/>
      <c r="Q1478" s="174">
        <v>1</v>
      </c>
    </row>
    <row r="1479" spans="1:17" ht="14.25" x14ac:dyDescent="0.2">
      <c r="A1479" s="189">
        <v>219</v>
      </c>
      <c r="B1479" s="254" t="str">
        <f>IF(AND(A1479&lt;&gt;"",ISNUMBER(A1479)),VLOOKUP(A1479,Studies!A:BR,2,FALSE),"")</f>
        <v>Gurley 2006</v>
      </c>
      <c r="C1479" s="255" t="str">
        <f>IF(AND(A1479&lt;&gt;"",ISNUMBER(A1479)),VLOOKUP(A1479,Studies!A:BR,3,FALSE),"")</f>
        <v>https://www.ncbi.nlm.nih.gov/pubmed/16432272</v>
      </c>
      <c r="D1479" s="255" t="str">
        <f>IF(AND(A1479&lt;&gt;"",ISNUMBER(A1479)),VLOOKUP(A1479,Studies!A:BR,4,FALSE),"")</f>
        <v>Control pre-Milk thistle (Perpetrator Placebo)</v>
      </c>
      <c r="E1479" s="255" t="str">
        <f>IF(AND(A1479&lt;&gt;"",ISNUMBER(A1479)),VLOOKUP(A1479,Studies!A:BR,5,FALSE),"")</f>
        <v>Midazolam</v>
      </c>
      <c r="F1479" s="256" t="str">
        <f>IF(AND(A1479&lt;&gt;"",ISNUMBER(A1479)),VLOOKUP(A1479,Studies!A:BR,6,FALSE),"")</f>
        <v>Plasma</v>
      </c>
      <c r="G1479" s="194">
        <v>0.5</v>
      </c>
      <c r="H1479" s="194" t="s">
        <v>60</v>
      </c>
      <c r="I1479" s="187">
        <v>29.097100000000001</v>
      </c>
      <c r="J1479" s="187" t="s">
        <v>941</v>
      </c>
      <c r="K1479" s="187" t="s">
        <v>116</v>
      </c>
      <c r="L1479" s="195">
        <v>9.0630279999999992</v>
      </c>
      <c r="M1479" s="195" t="s">
        <v>941</v>
      </c>
      <c r="N1479" s="195" t="s">
        <v>117</v>
      </c>
      <c r="O1479" s="199">
        <v>0.1</v>
      </c>
      <c r="P1479" s="188"/>
      <c r="Q1479" s="174">
        <v>1</v>
      </c>
    </row>
    <row r="1480" spans="1:17" ht="14.25" x14ac:dyDescent="0.2">
      <c r="A1480" s="189">
        <v>219</v>
      </c>
      <c r="B1480" s="254" t="str">
        <f>IF(AND(A1480&lt;&gt;"",ISNUMBER(A1480)),VLOOKUP(A1480,Studies!A:BR,2,FALSE),"")</f>
        <v>Gurley 2006</v>
      </c>
      <c r="C1480" s="255" t="str">
        <f>IF(AND(A1480&lt;&gt;"",ISNUMBER(A1480)),VLOOKUP(A1480,Studies!A:BR,3,FALSE),"")</f>
        <v>https://www.ncbi.nlm.nih.gov/pubmed/16432272</v>
      </c>
      <c r="D1480" s="255" t="str">
        <f>IF(AND(A1480&lt;&gt;"",ISNUMBER(A1480)),VLOOKUP(A1480,Studies!A:BR,4,FALSE),"")</f>
        <v>Control pre-Milk thistle (Perpetrator Placebo)</v>
      </c>
      <c r="E1480" s="255" t="str">
        <f>IF(AND(A1480&lt;&gt;"",ISNUMBER(A1480)),VLOOKUP(A1480,Studies!A:BR,5,FALSE),"")</f>
        <v>Midazolam</v>
      </c>
      <c r="F1480" s="256" t="str">
        <f>IF(AND(A1480&lt;&gt;"",ISNUMBER(A1480)),VLOOKUP(A1480,Studies!A:BR,6,FALSE),"")</f>
        <v>Plasma</v>
      </c>
      <c r="G1480" s="194">
        <v>0.75</v>
      </c>
      <c r="H1480" s="194" t="s">
        <v>60</v>
      </c>
      <c r="I1480" s="187">
        <v>24.872229999999998</v>
      </c>
      <c r="J1480" s="187" t="s">
        <v>941</v>
      </c>
      <c r="K1480" s="187" t="s">
        <v>116</v>
      </c>
      <c r="L1480" s="195">
        <v>8.722315</v>
      </c>
      <c r="M1480" s="195" t="s">
        <v>941</v>
      </c>
      <c r="N1480" s="195" t="s">
        <v>117</v>
      </c>
      <c r="O1480" s="199">
        <v>0.1</v>
      </c>
      <c r="P1480" s="188"/>
      <c r="Q1480" s="174">
        <v>1</v>
      </c>
    </row>
    <row r="1481" spans="1:17" ht="14.25" x14ac:dyDescent="0.2">
      <c r="A1481" s="189">
        <v>219</v>
      </c>
      <c r="B1481" s="254" t="str">
        <f>IF(AND(A1481&lt;&gt;"",ISNUMBER(A1481)),VLOOKUP(A1481,Studies!A:BR,2,FALSE),"")</f>
        <v>Gurley 2006</v>
      </c>
      <c r="C1481" s="255" t="str">
        <f>IF(AND(A1481&lt;&gt;"",ISNUMBER(A1481)),VLOOKUP(A1481,Studies!A:BR,3,FALSE),"")</f>
        <v>https://www.ncbi.nlm.nih.gov/pubmed/16432272</v>
      </c>
      <c r="D1481" s="255" t="str">
        <f>IF(AND(A1481&lt;&gt;"",ISNUMBER(A1481)),VLOOKUP(A1481,Studies!A:BR,4,FALSE),"")</f>
        <v>Control pre-Milk thistle (Perpetrator Placebo)</v>
      </c>
      <c r="E1481" s="255" t="str">
        <f>IF(AND(A1481&lt;&gt;"",ISNUMBER(A1481)),VLOOKUP(A1481,Studies!A:BR,5,FALSE),"")</f>
        <v>Midazolam</v>
      </c>
      <c r="F1481" s="256" t="str">
        <f>IF(AND(A1481&lt;&gt;"",ISNUMBER(A1481)),VLOOKUP(A1481,Studies!A:BR,6,FALSE),"")</f>
        <v>Plasma</v>
      </c>
      <c r="G1481" s="194">
        <v>1</v>
      </c>
      <c r="H1481" s="194" t="s">
        <v>60</v>
      </c>
      <c r="I1481" s="187">
        <v>21.328790000000001</v>
      </c>
      <c r="J1481" s="187" t="s">
        <v>941</v>
      </c>
      <c r="K1481" s="187" t="s">
        <v>116</v>
      </c>
      <c r="L1481" s="195">
        <v>8.9267459999999996</v>
      </c>
      <c r="M1481" s="195" t="s">
        <v>941</v>
      </c>
      <c r="N1481" s="195" t="s">
        <v>117</v>
      </c>
      <c r="O1481" s="199">
        <v>0.1</v>
      </c>
      <c r="P1481" s="188"/>
      <c r="Q1481" s="174">
        <v>1</v>
      </c>
    </row>
    <row r="1482" spans="1:17" ht="14.25" x14ac:dyDescent="0.2">
      <c r="A1482" s="189">
        <v>219</v>
      </c>
      <c r="B1482" s="254" t="str">
        <f>IF(AND(A1482&lt;&gt;"",ISNUMBER(A1482)),VLOOKUP(A1482,Studies!A:BR,2,FALSE),"")</f>
        <v>Gurley 2006</v>
      </c>
      <c r="C1482" s="255" t="str">
        <f>IF(AND(A1482&lt;&gt;"",ISNUMBER(A1482)),VLOOKUP(A1482,Studies!A:BR,3,FALSE),"")</f>
        <v>https://www.ncbi.nlm.nih.gov/pubmed/16432272</v>
      </c>
      <c r="D1482" s="255" t="str">
        <f>IF(AND(A1482&lt;&gt;"",ISNUMBER(A1482)),VLOOKUP(A1482,Studies!A:BR,4,FALSE),"")</f>
        <v>Control pre-Milk thistle (Perpetrator Placebo)</v>
      </c>
      <c r="E1482" s="255" t="str">
        <f>IF(AND(A1482&lt;&gt;"",ISNUMBER(A1482)),VLOOKUP(A1482,Studies!A:BR,5,FALSE),"")</f>
        <v>Midazolam</v>
      </c>
      <c r="F1482" s="256" t="str">
        <f>IF(AND(A1482&lt;&gt;"",ISNUMBER(A1482)),VLOOKUP(A1482,Studies!A:BR,6,FALSE),"")</f>
        <v>Plasma</v>
      </c>
      <c r="G1482" s="194">
        <v>1.5</v>
      </c>
      <c r="H1482" s="194" t="s">
        <v>60</v>
      </c>
      <c r="I1482" s="187">
        <v>16.626919999999998</v>
      </c>
      <c r="J1482" s="187" t="s">
        <v>941</v>
      </c>
      <c r="K1482" s="187" t="s">
        <v>116</v>
      </c>
      <c r="L1482" s="195">
        <v>4.7700209999999998</v>
      </c>
      <c r="M1482" s="195" t="s">
        <v>941</v>
      </c>
      <c r="N1482" s="195" t="s">
        <v>117</v>
      </c>
      <c r="O1482" s="199">
        <v>0.1</v>
      </c>
      <c r="P1482" s="188"/>
      <c r="Q1482" s="174">
        <v>1</v>
      </c>
    </row>
    <row r="1483" spans="1:17" ht="14.25" x14ac:dyDescent="0.2">
      <c r="A1483" s="189">
        <v>219</v>
      </c>
      <c r="B1483" s="254" t="str">
        <f>IF(AND(A1483&lt;&gt;"",ISNUMBER(A1483)),VLOOKUP(A1483,Studies!A:BR,2,FALSE),"")</f>
        <v>Gurley 2006</v>
      </c>
      <c r="C1483" s="255" t="str">
        <f>IF(AND(A1483&lt;&gt;"",ISNUMBER(A1483)),VLOOKUP(A1483,Studies!A:BR,3,FALSE),"")</f>
        <v>https://www.ncbi.nlm.nih.gov/pubmed/16432272</v>
      </c>
      <c r="D1483" s="255" t="str">
        <f>IF(AND(A1483&lt;&gt;"",ISNUMBER(A1483)),VLOOKUP(A1483,Studies!A:BR,4,FALSE),"")</f>
        <v>Control pre-Milk thistle (Perpetrator Placebo)</v>
      </c>
      <c r="E1483" s="255" t="str">
        <f>IF(AND(A1483&lt;&gt;"",ISNUMBER(A1483)),VLOOKUP(A1483,Studies!A:BR,5,FALSE),"")</f>
        <v>Midazolam</v>
      </c>
      <c r="F1483" s="256" t="str">
        <f>IF(AND(A1483&lt;&gt;"",ISNUMBER(A1483)),VLOOKUP(A1483,Studies!A:BR,6,FALSE),"")</f>
        <v>Plasma</v>
      </c>
      <c r="G1483" s="194">
        <v>2</v>
      </c>
      <c r="H1483" s="194" t="s">
        <v>60</v>
      </c>
      <c r="I1483" s="187">
        <v>14.58262</v>
      </c>
      <c r="J1483" s="187" t="s">
        <v>941</v>
      </c>
      <c r="K1483" s="187" t="s">
        <v>116</v>
      </c>
      <c r="L1483" s="195">
        <v>4.4974400000000001</v>
      </c>
      <c r="M1483" s="195" t="s">
        <v>941</v>
      </c>
      <c r="N1483" s="195" t="s">
        <v>117</v>
      </c>
      <c r="O1483" s="199">
        <v>0.1</v>
      </c>
      <c r="P1483" s="188"/>
      <c r="Q1483" s="174">
        <v>1</v>
      </c>
    </row>
    <row r="1484" spans="1:17" ht="14.25" x14ac:dyDescent="0.2">
      <c r="A1484" s="189">
        <v>219</v>
      </c>
      <c r="B1484" s="254" t="str">
        <f>IF(AND(A1484&lt;&gt;"",ISNUMBER(A1484)),VLOOKUP(A1484,Studies!A:BR,2,FALSE),"")</f>
        <v>Gurley 2006</v>
      </c>
      <c r="C1484" s="255" t="str">
        <f>IF(AND(A1484&lt;&gt;"",ISNUMBER(A1484)),VLOOKUP(A1484,Studies!A:BR,3,FALSE),"")</f>
        <v>https://www.ncbi.nlm.nih.gov/pubmed/16432272</v>
      </c>
      <c r="D1484" s="255" t="str">
        <f>IF(AND(A1484&lt;&gt;"",ISNUMBER(A1484)),VLOOKUP(A1484,Studies!A:BR,4,FALSE),"")</f>
        <v>Control pre-Milk thistle (Perpetrator Placebo)</v>
      </c>
      <c r="E1484" s="255" t="str">
        <f>IF(AND(A1484&lt;&gt;"",ISNUMBER(A1484)),VLOOKUP(A1484,Studies!A:BR,5,FALSE),"")</f>
        <v>Midazolam</v>
      </c>
      <c r="F1484" s="256" t="str">
        <f>IF(AND(A1484&lt;&gt;"",ISNUMBER(A1484)),VLOOKUP(A1484,Studies!A:BR,6,FALSE),"")</f>
        <v>Plasma</v>
      </c>
      <c r="G1484" s="194">
        <v>3</v>
      </c>
      <c r="H1484" s="194" t="s">
        <v>60</v>
      </c>
      <c r="I1484" s="187">
        <v>9.6763200000000005</v>
      </c>
      <c r="J1484" s="187" t="s">
        <v>941</v>
      </c>
      <c r="K1484" s="187" t="s">
        <v>116</v>
      </c>
      <c r="L1484" s="195">
        <v>4.0204430000000002</v>
      </c>
      <c r="M1484" s="195" t="s">
        <v>941</v>
      </c>
      <c r="N1484" s="195" t="s">
        <v>117</v>
      </c>
      <c r="O1484" s="199">
        <v>0.1</v>
      </c>
      <c r="P1484" s="188"/>
      <c r="Q1484" s="174">
        <v>1</v>
      </c>
    </row>
    <row r="1485" spans="1:17" ht="14.25" x14ac:dyDescent="0.2">
      <c r="A1485" s="189">
        <v>219</v>
      </c>
      <c r="B1485" s="254" t="str">
        <f>IF(AND(A1485&lt;&gt;"",ISNUMBER(A1485)),VLOOKUP(A1485,Studies!A:BR,2,FALSE),"")</f>
        <v>Gurley 2006</v>
      </c>
      <c r="C1485" s="255" t="str">
        <f>IF(AND(A1485&lt;&gt;"",ISNUMBER(A1485)),VLOOKUP(A1485,Studies!A:BR,3,FALSE),"")</f>
        <v>https://www.ncbi.nlm.nih.gov/pubmed/16432272</v>
      </c>
      <c r="D1485" s="255" t="str">
        <f>IF(AND(A1485&lt;&gt;"",ISNUMBER(A1485)),VLOOKUP(A1485,Studies!A:BR,4,FALSE),"")</f>
        <v>Control pre-Milk thistle (Perpetrator Placebo)</v>
      </c>
      <c r="E1485" s="255" t="str">
        <f>IF(AND(A1485&lt;&gt;"",ISNUMBER(A1485)),VLOOKUP(A1485,Studies!A:BR,5,FALSE),"")</f>
        <v>Midazolam</v>
      </c>
      <c r="F1485" s="256" t="str">
        <f>IF(AND(A1485&lt;&gt;"",ISNUMBER(A1485)),VLOOKUP(A1485,Studies!A:BR,6,FALSE),"")</f>
        <v>Plasma</v>
      </c>
      <c r="G1485" s="194">
        <v>4</v>
      </c>
      <c r="H1485" s="194" t="s">
        <v>60</v>
      </c>
      <c r="I1485" s="187">
        <v>6.6098809999999997</v>
      </c>
      <c r="J1485" s="187" t="s">
        <v>941</v>
      </c>
      <c r="K1485" s="187" t="s">
        <v>116</v>
      </c>
      <c r="L1485" s="195">
        <v>2.8620100000000002</v>
      </c>
      <c r="M1485" s="195" t="s">
        <v>941</v>
      </c>
      <c r="N1485" s="195" t="s">
        <v>117</v>
      </c>
      <c r="O1485" s="199">
        <v>0.1</v>
      </c>
      <c r="P1485" s="188"/>
      <c r="Q1485" s="174">
        <v>1</v>
      </c>
    </row>
    <row r="1486" spans="1:17" ht="14.25" x14ac:dyDescent="0.2">
      <c r="A1486" s="189">
        <v>219</v>
      </c>
      <c r="B1486" s="254" t="str">
        <f>IF(AND(A1486&lt;&gt;"",ISNUMBER(A1486)),VLOOKUP(A1486,Studies!A:BR,2,FALSE),"")</f>
        <v>Gurley 2006</v>
      </c>
      <c r="C1486" s="255" t="str">
        <f>IF(AND(A1486&lt;&gt;"",ISNUMBER(A1486)),VLOOKUP(A1486,Studies!A:BR,3,FALSE),"")</f>
        <v>https://www.ncbi.nlm.nih.gov/pubmed/16432272</v>
      </c>
      <c r="D1486" s="255" t="str">
        <f>IF(AND(A1486&lt;&gt;"",ISNUMBER(A1486)),VLOOKUP(A1486,Studies!A:BR,4,FALSE),"")</f>
        <v>Control pre-Milk thistle (Perpetrator Placebo)</v>
      </c>
      <c r="E1486" s="255" t="str">
        <f>IF(AND(A1486&lt;&gt;"",ISNUMBER(A1486)),VLOOKUP(A1486,Studies!A:BR,5,FALSE),"")</f>
        <v>Midazolam</v>
      </c>
      <c r="F1486" s="256" t="str">
        <f>IF(AND(A1486&lt;&gt;"",ISNUMBER(A1486)),VLOOKUP(A1486,Studies!A:BR,6,FALSE),"")</f>
        <v>Plasma</v>
      </c>
      <c r="G1486" s="194">
        <v>5</v>
      </c>
      <c r="H1486" s="194" t="s">
        <v>60</v>
      </c>
      <c r="I1486" s="187">
        <v>4.633731</v>
      </c>
      <c r="J1486" s="187" t="s">
        <v>941</v>
      </c>
      <c r="K1486" s="187" t="s">
        <v>116</v>
      </c>
      <c r="L1486" s="195">
        <v>2.5212949999999998</v>
      </c>
      <c r="M1486" s="195" t="s">
        <v>941</v>
      </c>
      <c r="N1486" s="195" t="s">
        <v>117</v>
      </c>
      <c r="O1486" s="199">
        <v>0.1</v>
      </c>
      <c r="P1486" s="188"/>
      <c r="Q1486" s="174">
        <v>1</v>
      </c>
    </row>
    <row r="1487" spans="1:17" ht="14.25" x14ac:dyDescent="0.2">
      <c r="A1487" s="189">
        <v>219</v>
      </c>
      <c r="B1487" s="254" t="str">
        <f>IF(AND(A1487&lt;&gt;"",ISNUMBER(A1487)),VLOOKUP(A1487,Studies!A:BR,2,FALSE),"")</f>
        <v>Gurley 2006</v>
      </c>
      <c r="C1487" s="255" t="str">
        <f>IF(AND(A1487&lt;&gt;"",ISNUMBER(A1487)),VLOOKUP(A1487,Studies!A:BR,3,FALSE),"")</f>
        <v>https://www.ncbi.nlm.nih.gov/pubmed/16432272</v>
      </c>
      <c r="D1487" s="255" t="str">
        <f>IF(AND(A1487&lt;&gt;"",ISNUMBER(A1487)),VLOOKUP(A1487,Studies!A:BR,4,FALSE),"")</f>
        <v>Control pre-Milk thistle (Perpetrator Placebo)</v>
      </c>
      <c r="E1487" s="255" t="str">
        <f>IF(AND(A1487&lt;&gt;"",ISNUMBER(A1487)),VLOOKUP(A1487,Studies!A:BR,5,FALSE),"")</f>
        <v>Midazolam</v>
      </c>
      <c r="F1487" s="256" t="str">
        <f>IF(AND(A1487&lt;&gt;"",ISNUMBER(A1487)),VLOOKUP(A1487,Studies!A:BR,6,FALSE),"")</f>
        <v>Plasma</v>
      </c>
      <c r="G1487" s="194">
        <v>6</v>
      </c>
      <c r="H1487" s="194" t="s">
        <v>60</v>
      </c>
      <c r="I1487" s="187">
        <v>3.8841570000000001</v>
      </c>
      <c r="J1487" s="187" t="s">
        <v>941</v>
      </c>
      <c r="K1487" s="187" t="s">
        <v>116</v>
      </c>
      <c r="L1487" s="195">
        <v>2.4531520000000002</v>
      </c>
      <c r="M1487" s="195" t="s">
        <v>941</v>
      </c>
      <c r="N1487" s="195" t="s">
        <v>117</v>
      </c>
      <c r="O1487" s="199">
        <v>0.1</v>
      </c>
      <c r="P1487" s="188"/>
      <c r="Q1487" s="174">
        <v>1</v>
      </c>
    </row>
    <row r="1488" spans="1:17" ht="14.25" x14ac:dyDescent="0.2">
      <c r="A1488" s="189">
        <v>220</v>
      </c>
      <c r="B1488" s="254" t="str">
        <f>IF(AND(A1488&lt;&gt;"",ISNUMBER(A1488)),VLOOKUP(A1488,Studies!A:BR,2,FALSE),"")</f>
        <v>Gurley 2008a</v>
      </c>
      <c r="C1488" s="255" t="str">
        <f>IF(AND(A1488&lt;&gt;"",ISNUMBER(A1488)),VLOOKUP(A1488,Studies!A:BR,3,FALSE),"")</f>
        <v>https://www.ncbi.nlm.nih.gov/pubmed/17495878</v>
      </c>
      <c r="D1488" s="255" t="str">
        <f>IF(AND(A1488&lt;&gt;"",ISNUMBER(A1488)),VLOOKUP(A1488,Studies!A:BR,4,FALSE),"")</f>
        <v>Control pre-Rifampicin (Perpetrator Placebo)</v>
      </c>
      <c r="E1488" s="255" t="str">
        <f>IF(AND(A1488&lt;&gt;"",ISNUMBER(A1488)),VLOOKUP(A1488,Studies!A:BR,5,FALSE),"")</f>
        <v>Midazolam</v>
      </c>
      <c r="F1488" s="256" t="str">
        <f>IF(AND(A1488&lt;&gt;"",ISNUMBER(A1488)),VLOOKUP(A1488,Studies!A:BR,6,FALSE),"")</f>
        <v>Plasma</v>
      </c>
      <c r="G1488" s="194">
        <v>0</v>
      </c>
      <c r="H1488" s="194" t="s">
        <v>60</v>
      </c>
      <c r="I1488" s="187">
        <v>0</v>
      </c>
      <c r="J1488" s="187" t="s">
        <v>995</v>
      </c>
      <c r="K1488" s="187" t="s">
        <v>116</v>
      </c>
      <c r="L1488" s="145"/>
      <c r="M1488" s="145"/>
      <c r="N1488" s="145"/>
      <c r="O1488" s="199"/>
      <c r="P1488" s="188"/>
      <c r="Q1488" s="174">
        <v>1</v>
      </c>
    </row>
    <row r="1489" spans="1:17" ht="14.25" x14ac:dyDescent="0.2">
      <c r="A1489" s="189">
        <v>220</v>
      </c>
      <c r="B1489" s="254" t="str">
        <f>IF(AND(A1489&lt;&gt;"",ISNUMBER(A1489)),VLOOKUP(A1489,Studies!A:BR,2,FALSE),"")</f>
        <v>Gurley 2008a</v>
      </c>
      <c r="C1489" s="255" t="str">
        <f>IF(AND(A1489&lt;&gt;"",ISNUMBER(A1489)),VLOOKUP(A1489,Studies!A:BR,3,FALSE),"")</f>
        <v>https://www.ncbi.nlm.nih.gov/pubmed/17495878</v>
      </c>
      <c r="D1489" s="255" t="str">
        <f>IF(AND(A1489&lt;&gt;"",ISNUMBER(A1489)),VLOOKUP(A1489,Studies!A:BR,4,FALSE),"")</f>
        <v>Control pre-Rifampicin (Perpetrator Placebo)</v>
      </c>
      <c r="E1489" s="255" t="str">
        <f>IF(AND(A1489&lt;&gt;"",ISNUMBER(A1489)),VLOOKUP(A1489,Studies!A:BR,5,FALSE),"")</f>
        <v>Midazolam</v>
      </c>
      <c r="F1489" s="256" t="str">
        <f>IF(AND(A1489&lt;&gt;"",ISNUMBER(A1489)),VLOOKUP(A1489,Studies!A:BR,6,FALSE),"")</f>
        <v>Plasma</v>
      </c>
      <c r="G1489" s="194">
        <v>0.25</v>
      </c>
      <c r="H1489" s="194" t="s">
        <v>60</v>
      </c>
      <c r="I1489" s="187">
        <v>28.183949999999999</v>
      </c>
      <c r="J1489" s="187" t="s">
        <v>995</v>
      </c>
      <c r="K1489" s="187" t="s">
        <v>116</v>
      </c>
      <c r="L1489" s="195">
        <v>13.47522</v>
      </c>
      <c r="M1489" s="195" t="s">
        <v>995</v>
      </c>
      <c r="N1489" s="195" t="s">
        <v>117</v>
      </c>
      <c r="O1489" s="199"/>
      <c r="P1489" s="188"/>
      <c r="Q1489" s="174">
        <v>1</v>
      </c>
    </row>
    <row r="1490" spans="1:17" ht="14.25" x14ac:dyDescent="0.2">
      <c r="A1490" s="189">
        <v>220</v>
      </c>
      <c r="B1490" s="254" t="str">
        <f>IF(AND(A1490&lt;&gt;"",ISNUMBER(A1490)),VLOOKUP(A1490,Studies!A:BR,2,FALSE),"")</f>
        <v>Gurley 2008a</v>
      </c>
      <c r="C1490" s="255" t="str">
        <f>IF(AND(A1490&lt;&gt;"",ISNUMBER(A1490)),VLOOKUP(A1490,Studies!A:BR,3,FALSE),"")</f>
        <v>https://www.ncbi.nlm.nih.gov/pubmed/17495878</v>
      </c>
      <c r="D1490" s="255" t="str">
        <f>IF(AND(A1490&lt;&gt;"",ISNUMBER(A1490)),VLOOKUP(A1490,Studies!A:BR,4,FALSE),"")</f>
        <v>Control pre-Rifampicin (Perpetrator Placebo)</v>
      </c>
      <c r="E1490" s="255" t="str">
        <f>IF(AND(A1490&lt;&gt;"",ISNUMBER(A1490)),VLOOKUP(A1490,Studies!A:BR,5,FALSE),"")</f>
        <v>Midazolam</v>
      </c>
      <c r="F1490" s="256" t="str">
        <f>IF(AND(A1490&lt;&gt;"",ISNUMBER(A1490)),VLOOKUP(A1490,Studies!A:BR,6,FALSE),"")</f>
        <v>Plasma</v>
      </c>
      <c r="G1490" s="194">
        <v>0.5</v>
      </c>
      <c r="H1490" s="194" t="s">
        <v>60</v>
      </c>
      <c r="I1490" s="187">
        <v>37.396509999999999</v>
      </c>
      <c r="J1490" s="187" t="s">
        <v>995</v>
      </c>
      <c r="K1490" s="187" t="s">
        <v>116</v>
      </c>
      <c r="L1490" s="195">
        <v>15.95749</v>
      </c>
      <c r="M1490" s="195" t="s">
        <v>995</v>
      </c>
      <c r="N1490" s="195" t="s">
        <v>117</v>
      </c>
      <c r="O1490" s="199"/>
      <c r="P1490" s="188"/>
      <c r="Q1490" s="174">
        <v>1</v>
      </c>
    </row>
    <row r="1491" spans="1:17" ht="14.25" x14ac:dyDescent="0.2">
      <c r="A1491" s="189">
        <v>220</v>
      </c>
      <c r="B1491" s="254" t="str">
        <f>IF(AND(A1491&lt;&gt;"",ISNUMBER(A1491)),VLOOKUP(A1491,Studies!A:BR,2,FALSE),"")</f>
        <v>Gurley 2008a</v>
      </c>
      <c r="C1491" s="255" t="str">
        <f>IF(AND(A1491&lt;&gt;"",ISNUMBER(A1491)),VLOOKUP(A1491,Studies!A:BR,3,FALSE),"")</f>
        <v>https://www.ncbi.nlm.nih.gov/pubmed/17495878</v>
      </c>
      <c r="D1491" s="255" t="str">
        <f>IF(AND(A1491&lt;&gt;"",ISNUMBER(A1491)),VLOOKUP(A1491,Studies!A:BR,4,FALSE),"")</f>
        <v>Control pre-Rifampicin (Perpetrator Placebo)</v>
      </c>
      <c r="E1491" s="255" t="str">
        <f>IF(AND(A1491&lt;&gt;"",ISNUMBER(A1491)),VLOOKUP(A1491,Studies!A:BR,5,FALSE),"")</f>
        <v>Midazolam</v>
      </c>
      <c r="F1491" s="256" t="str">
        <f>IF(AND(A1491&lt;&gt;"",ISNUMBER(A1491)),VLOOKUP(A1491,Studies!A:BR,6,FALSE),"")</f>
        <v>Plasma</v>
      </c>
      <c r="G1491" s="194">
        <v>0.75</v>
      </c>
      <c r="H1491" s="194" t="s">
        <v>60</v>
      </c>
      <c r="I1491" s="187">
        <v>32.424630000000001</v>
      </c>
      <c r="J1491" s="187" t="s">
        <v>995</v>
      </c>
      <c r="K1491" s="187" t="s">
        <v>116</v>
      </c>
      <c r="L1491" s="195">
        <v>14.893660000000001</v>
      </c>
      <c r="M1491" s="195" t="s">
        <v>995</v>
      </c>
      <c r="N1491" s="195" t="s">
        <v>117</v>
      </c>
      <c r="O1491" s="199"/>
      <c r="P1491" s="188"/>
      <c r="Q1491" s="174">
        <v>1</v>
      </c>
    </row>
    <row r="1492" spans="1:17" ht="14.25" x14ac:dyDescent="0.2">
      <c r="A1492" s="189">
        <v>220</v>
      </c>
      <c r="B1492" s="254" t="str">
        <f>IF(AND(A1492&lt;&gt;"",ISNUMBER(A1492)),VLOOKUP(A1492,Studies!A:BR,2,FALSE),"")</f>
        <v>Gurley 2008a</v>
      </c>
      <c r="C1492" s="255" t="str">
        <f>IF(AND(A1492&lt;&gt;"",ISNUMBER(A1492)),VLOOKUP(A1492,Studies!A:BR,3,FALSE),"")</f>
        <v>https://www.ncbi.nlm.nih.gov/pubmed/17495878</v>
      </c>
      <c r="D1492" s="255" t="str">
        <f>IF(AND(A1492&lt;&gt;"",ISNUMBER(A1492)),VLOOKUP(A1492,Studies!A:BR,4,FALSE),"")</f>
        <v>Control pre-Rifampicin (Perpetrator Placebo)</v>
      </c>
      <c r="E1492" s="255" t="str">
        <f>IF(AND(A1492&lt;&gt;"",ISNUMBER(A1492)),VLOOKUP(A1492,Studies!A:BR,5,FALSE),"")</f>
        <v>Midazolam</v>
      </c>
      <c r="F1492" s="256" t="str">
        <f>IF(AND(A1492&lt;&gt;"",ISNUMBER(A1492)),VLOOKUP(A1492,Studies!A:BR,6,FALSE),"")</f>
        <v>Plasma</v>
      </c>
      <c r="G1492" s="194">
        <v>1</v>
      </c>
      <c r="H1492" s="194" t="s">
        <v>60</v>
      </c>
      <c r="I1492" s="187">
        <v>26.034310000000001</v>
      </c>
      <c r="J1492" s="187" t="s">
        <v>995</v>
      </c>
      <c r="K1492" s="187" t="s">
        <v>116</v>
      </c>
      <c r="L1492" s="195">
        <v>15.07067</v>
      </c>
      <c r="M1492" s="195" t="s">
        <v>995</v>
      </c>
      <c r="N1492" s="195" t="s">
        <v>117</v>
      </c>
      <c r="O1492" s="199"/>
      <c r="P1492" s="188"/>
      <c r="Q1492" s="174">
        <v>1</v>
      </c>
    </row>
    <row r="1493" spans="1:17" ht="14.25" x14ac:dyDescent="0.2">
      <c r="A1493" s="189">
        <v>220</v>
      </c>
      <c r="B1493" s="254" t="str">
        <f>IF(AND(A1493&lt;&gt;"",ISNUMBER(A1493)),VLOOKUP(A1493,Studies!A:BR,2,FALSE),"")</f>
        <v>Gurley 2008a</v>
      </c>
      <c r="C1493" s="255" t="str">
        <f>IF(AND(A1493&lt;&gt;"",ISNUMBER(A1493)),VLOOKUP(A1493,Studies!A:BR,3,FALSE),"")</f>
        <v>https://www.ncbi.nlm.nih.gov/pubmed/17495878</v>
      </c>
      <c r="D1493" s="255" t="str">
        <f>IF(AND(A1493&lt;&gt;"",ISNUMBER(A1493)),VLOOKUP(A1493,Studies!A:BR,4,FALSE),"")</f>
        <v>Control pre-Rifampicin (Perpetrator Placebo)</v>
      </c>
      <c r="E1493" s="255" t="str">
        <f>IF(AND(A1493&lt;&gt;"",ISNUMBER(A1493)),VLOOKUP(A1493,Studies!A:BR,5,FALSE),"")</f>
        <v>Midazolam</v>
      </c>
      <c r="F1493" s="256" t="str">
        <f>IF(AND(A1493&lt;&gt;"",ISNUMBER(A1493)),VLOOKUP(A1493,Studies!A:BR,6,FALSE),"")</f>
        <v>Plasma</v>
      </c>
      <c r="G1493" s="194">
        <v>1.5</v>
      </c>
      <c r="H1493" s="194" t="s">
        <v>60</v>
      </c>
      <c r="I1493" s="187">
        <v>25.487439999999999</v>
      </c>
      <c r="J1493" s="187" t="s">
        <v>995</v>
      </c>
      <c r="K1493" s="187" t="s">
        <v>116</v>
      </c>
      <c r="L1493" s="195">
        <v>15.42558</v>
      </c>
      <c r="M1493" s="195" t="s">
        <v>995</v>
      </c>
      <c r="N1493" s="195" t="s">
        <v>117</v>
      </c>
      <c r="O1493" s="199"/>
      <c r="P1493" s="188"/>
      <c r="Q1493" s="174">
        <v>1</v>
      </c>
    </row>
    <row r="1494" spans="1:17" ht="14.25" x14ac:dyDescent="0.2">
      <c r="A1494" s="189">
        <v>220</v>
      </c>
      <c r="B1494" s="254" t="str">
        <f>IF(AND(A1494&lt;&gt;"",ISNUMBER(A1494)),VLOOKUP(A1494,Studies!A:BR,2,FALSE),"")</f>
        <v>Gurley 2008a</v>
      </c>
      <c r="C1494" s="255" t="str">
        <f>IF(AND(A1494&lt;&gt;"",ISNUMBER(A1494)),VLOOKUP(A1494,Studies!A:BR,3,FALSE),"")</f>
        <v>https://www.ncbi.nlm.nih.gov/pubmed/17495878</v>
      </c>
      <c r="D1494" s="255" t="str">
        <f>IF(AND(A1494&lt;&gt;"",ISNUMBER(A1494)),VLOOKUP(A1494,Studies!A:BR,4,FALSE),"")</f>
        <v>Control pre-Rifampicin (Perpetrator Placebo)</v>
      </c>
      <c r="E1494" s="255" t="str">
        <f>IF(AND(A1494&lt;&gt;"",ISNUMBER(A1494)),VLOOKUP(A1494,Studies!A:BR,5,FALSE),"")</f>
        <v>Midazolam</v>
      </c>
      <c r="F1494" s="256" t="str">
        <f>IF(AND(A1494&lt;&gt;"",ISNUMBER(A1494)),VLOOKUP(A1494,Studies!A:BR,6,FALSE),"")</f>
        <v>Plasma</v>
      </c>
      <c r="G1494" s="194">
        <v>2</v>
      </c>
      <c r="H1494" s="194" t="s">
        <v>60</v>
      </c>
      <c r="I1494" s="187">
        <v>19.976320000000001</v>
      </c>
      <c r="J1494" s="187" t="s">
        <v>995</v>
      </c>
      <c r="K1494" s="187" t="s">
        <v>116</v>
      </c>
      <c r="L1494" s="195">
        <v>9.2195909999999994</v>
      </c>
      <c r="M1494" s="195" t="s">
        <v>995</v>
      </c>
      <c r="N1494" s="195" t="s">
        <v>117</v>
      </c>
      <c r="O1494" s="199"/>
      <c r="P1494" s="188"/>
      <c r="Q1494" s="174">
        <v>1</v>
      </c>
    </row>
    <row r="1495" spans="1:17" ht="14.25" x14ac:dyDescent="0.2">
      <c r="A1495" s="189">
        <v>220</v>
      </c>
      <c r="B1495" s="254" t="str">
        <f>IF(AND(A1495&lt;&gt;"",ISNUMBER(A1495)),VLOOKUP(A1495,Studies!A:BR,2,FALSE),"")</f>
        <v>Gurley 2008a</v>
      </c>
      <c r="C1495" s="255" t="str">
        <f>IF(AND(A1495&lt;&gt;"",ISNUMBER(A1495)),VLOOKUP(A1495,Studies!A:BR,3,FALSE),"")</f>
        <v>https://www.ncbi.nlm.nih.gov/pubmed/17495878</v>
      </c>
      <c r="D1495" s="255" t="str">
        <f>IF(AND(A1495&lt;&gt;"",ISNUMBER(A1495)),VLOOKUP(A1495,Studies!A:BR,4,FALSE),"")</f>
        <v>Control pre-Rifampicin (Perpetrator Placebo)</v>
      </c>
      <c r="E1495" s="255" t="str">
        <f>IF(AND(A1495&lt;&gt;"",ISNUMBER(A1495)),VLOOKUP(A1495,Studies!A:BR,5,FALSE),"")</f>
        <v>Midazolam</v>
      </c>
      <c r="F1495" s="256" t="str">
        <f>IF(AND(A1495&lt;&gt;"",ISNUMBER(A1495)),VLOOKUP(A1495,Studies!A:BR,6,FALSE),"")</f>
        <v>Plasma</v>
      </c>
      <c r="G1495" s="194">
        <v>3</v>
      </c>
      <c r="H1495" s="194" t="s">
        <v>60</v>
      </c>
      <c r="I1495" s="187">
        <v>11.258459999999999</v>
      </c>
      <c r="J1495" s="187" t="s">
        <v>995</v>
      </c>
      <c r="K1495" s="187" t="s">
        <v>116</v>
      </c>
      <c r="L1495" s="195">
        <v>5.14215</v>
      </c>
      <c r="M1495" s="195" t="s">
        <v>995</v>
      </c>
      <c r="N1495" s="195" t="s">
        <v>117</v>
      </c>
      <c r="O1495" s="199"/>
      <c r="P1495" s="188"/>
      <c r="Q1495" s="174">
        <v>1</v>
      </c>
    </row>
    <row r="1496" spans="1:17" ht="14.25" x14ac:dyDescent="0.2">
      <c r="A1496" s="189">
        <v>220</v>
      </c>
      <c r="B1496" s="254" t="str">
        <f>IF(AND(A1496&lt;&gt;"",ISNUMBER(A1496)),VLOOKUP(A1496,Studies!A:BR,2,FALSE),"")</f>
        <v>Gurley 2008a</v>
      </c>
      <c r="C1496" s="255" t="str">
        <f>IF(AND(A1496&lt;&gt;"",ISNUMBER(A1496)),VLOOKUP(A1496,Studies!A:BR,3,FALSE),"")</f>
        <v>https://www.ncbi.nlm.nih.gov/pubmed/17495878</v>
      </c>
      <c r="D1496" s="255" t="str">
        <f>IF(AND(A1496&lt;&gt;"",ISNUMBER(A1496)),VLOOKUP(A1496,Studies!A:BR,4,FALSE),"")</f>
        <v>Control pre-Rifampicin (Perpetrator Placebo)</v>
      </c>
      <c r="E1496" s="255" t="str">
        <f>IF(AND(A1496&lt;&gt;"",ISNUMBER(A1496)),VLOOKUP(A1496,Studies!A:BR,5,FALSE),"")</f>
        <v>Midazolam</v>
      </c>
      <c r="F1496" s="256" t="str">
        <f>IF(AND(A1496&lt;&gt;"",ISNUMBER(A1496)),VLOOKUP(A1496,Studies!A:BR,6,FALSE),"")</f>
        <v>Plasma</v>
      </c>
      <c r="G1496" s="194">
        <v>4</v>
      </c>
      <c r="H1496" s="194" t="s">
        <v>60</v>
      </c>
      <c r="I1496" s="187">
        <v>7.8603480000000001</v>
      </c>
      <c r="J1496" s="187" t="s">
        <v>995</v>
      </c>
      <c r="K1496" s="187" t="s">
        <v>116</v>
      </c>
      <c r="L1496" s="195">
        <v>3.5461100000000001</v>
      </c>
      <c r="M1496" s="195" t="s">
        <v>995</v>
      </c>
      <c r="N1496" s="195" t="s">
        <v>117</v>
      </c>
      <c r="O1496" s="199"/>
      <c r="P1496" s="188"/>
      <c r="Q1496" s="174">
        <v>1</v>
      </c>
    </row>
    <row r="1497" spans="1:17" ht="14.25" x14ac:dyDescent="0.2">
      <c r="A1497" s="189">
        <v>220</v>
      </c>
      <c r="B1497" s="254" t="str">
        <f>IF(AND(A1497&lt;&gt;"",ISNUMBER(A1497)),VLOOKUP(A1497,Studies!A:BR,2,FALSE),"")</f>
        <v>Gurley 2008a</v>
      </c>
      <c r="C1497" s="255" t="str">
        <f>IF(AND(A1497&lt;&gt;"",ISNUMBER(A1497)),VLOOKUP(A1497,Studies!A:BR,3,FALSE),"")</f>
        <v>https://www.ncbi.nlm.nih.gov/pubmed/17495878</v>
      </c>
      <c r="D1497" s="255" t="str">
        <f>IF(AND(A1497&lt;&gt;"",ISNUMBER(A1497)),VLOOKUP(A1497,Studies!A:BR,4,FALSE),"")</f>
        <v>Control pre-Rifampicin (Perpetrator Placebo)</v>
      </c>
      <c r="E1497" s="255" t="str">
        <f>IF(AND(A1497&lt;&gt;"",ISNUMBER(A1497)),VLOOKUP(A1497,Studies!A:BR,5,FALSE),"")</f>
        <v>Midazolam</v>
      </c>
      <c r="F1497" s="256" t="str">
        <f>IF(AND(A1497&lt;&gt;"",ISNUMBER(A1497)),VLOOKUP(A1497,Studies!A:BR,6,FALSE),"")</f>
        <v>Plasma</v>
      </c>
      <c r="G1497" s="194">
        <v>5</v>
      </c>
      <c r="H1497" s="194" t="s">
        <v>60</v>
      </c>
      <c r="I1497" s="187">
        <v>5.1711660000000004</v>
      </c>
      <c r="J1497" s="187" t="s">
        <v>995</v>
      </c>
      <c r="K1497" s="187" t="s">
        <v>116</v>
      </c>
      <c r="L1497" s="195">
        <v>2.3049710000000001</v>
      </c>
      <c r="M1497" s="195" t="s">
        <v>995</v>
      </c>
      <c r="N1497" s="195" t="s">
        <v>117</v>
      </c>
      <c r="O1497" s="199"/>
      <c r="P1497" s="188"/>
      <c r="Q1497" s="174">
        <v>1</v>
      </c>
    </row>
    <row r="1498" spans="1:17" ht="14.25" x14ac:dyDescent="0.2">
      <c r="A1498" s="189">
        <v>220</v>
      </c>
      <c r="B1498" s="254" t="str">
        <f>IF(AND(A1498&lt;&gt;"",ISNUMBER(A1498)),VLOOKUP(A1498,Studies!A:BR,2,FALSE),"")</f>
        <v>Gurley 2008a</v>
      </c>
      <c r="C1498" s="255" t="str">
        <f>IF(AND(A1498&lt;&gt;"",ISNUMBER(A1498)),VLOOKUP(A1498,Studies!A:BR,3,FALSE),"")</f>
        <v>https://www.ncbi.nlm.nih.gov/pubmed/17495878</v>
      </c>
      <c r="D1498" s="255" t="str">
        <f>IF(AND(A1498&lt;&gt;"",ISNUMBER(A1498)),VLOOKUP(A1498,Studies!A:BR,4,FALSE),"")</f>
        <v>Control pre-Rifampicin (Perpetrator Placebo)</v>
      </c>
      <c r="E1498" s="255" t="str">
        <f>IF(AND(A1498&lt;&gt;"",ISNUMBER(A1498)),VLOOKUP(A1498,Studies!A:BR,5,FALSE),"")</f>
        <v>Midazolam</v>
      </c>
      <c r="F1498" s="256" t="str">
        <f>IF(AND(A1498&lt;&gt;"",ISNUMBER(A1498)),VLOOKUP(A1498,Studies!A:BR,6,FALSE),"")</f>
        <v>Plasma</v>
      </c>
      <c r="G1498" s="194">
        <v>6</v>
      </c>
      <c r="H1498" s="194" t="s">
        <v>60</v>
      </c>
      <c r="I1498" s="187">
        <v>4.4326369999999997</v>
      </c>
      <c r="J1498" s="187" t="s">
        <v>995</v>
      </c>
      <c r="K1498" s="187" t="s">
        <v>116</v>
      </c>
      <c r="L1498" s="195">
        <v>2.4822760000000001</v>
      </c>
      <c r="M1498" s="195" t="s">
        <v>995</v>
      </c>
      <c r="N1498" s="195" t="s">
        <v>117</v>
      </c>
      <c r="O1498" s="199"/>
      <c r="P1498" s="188"/>
      <c r="Q1498" s="174">
        <v>1</v>
      </c>
    </row>
    <row r="1499" spans="1:17" ht="14.25" x14ac:dyDescent="0.2">
      <c r="A1499" s="189">
        <v>221</v>
      </c>
      <c r="B1499" s="254" t="str">
        <f>IF(AND(A1499&lt;&gt;"",ISNUMBER(A1499)),VLOOKUP(A1499,Studies!A:BR,2,FALSE),"")</f>
        <v>Gurley 2008a</v>
      </c>
      <c r="C1499" s="255" t="str">
        <f>IF(AND(A1499&lt;&gt;"",ISNUMBER(A1499)),VLOOKUP(A1499,Studies!A:BR,3,FALSE),"")</f>
        <v>https://www.ncbi.nlm.nih.gov/pubmed/17495878</v>
      </c>
      <c r="D1499" s="255" t="str">
        <f>IF(AND(A1499&lt;&gt;"",ISNUMBER(A1499)),VLOOKUP(A1499,Studies!A:BR,4,FALSE),"")</f>
        <v>with Perpetrator (Rifampicin)</v>
      </c>
      <c r="E1499" s="255" t="str">
        <f>IF(AND(A1499&lt;&gt;"",ISNUMBER(A1499)),VLOOKUP(A1499,Studies!A:BR,5,FALSE),"")</f>
        <v>Midazolam</v>
      </c>
      <c r="F1499" s="256" t="str">
        <f>IF(AND(A1499&lt;&gt;"",ISNUMBER(A1499)),VLOOKUP(A1499,Studies!A:BR,6,FALSE),"")</f>
        <v>Plasma</v>
      </c>
      <c r="G1499" s="194">
        <v>146</v>
      </c>
      <c r="H1499" s="194" t="s">
        <v>60</v>
      </c>
      <c r="I1499" s="187">
        <v>0</v>
      </c>
      <c r="J1499" s="187" t="s">
        <v>995</v>
      </c>
      <c r="K1499" s="187" t="s">
        <v>116</v>
      </c>
      <c r="L1499" s="145"/>
      <c r="M1499" s="145"/>
      <c r="N1499" s="145"/>
      <c r="O1499" s="199"/>
      <c r="P1499" s="188"/>
      <c r="Q1499" s="174">
        <v>1</v>
      </c>
    </row>
    <row r="1500" spans="1:17" ht="14.25" x14ac:dyDescent="0.2">
      <c r="A1500" s="189">
        <v>221</v>
      </c>
      <c r="B1500" s="254" t="str">
        <f>IF(AND(A1500&lt;&gt;"",ISNUMBER(A1500)),VLOOKUP(A1500,Studies!A:BR,2,FALSE),"")</f>
        <v>Gurley 2008a</v>
      </c>
      <c r="C1500" s="255" t="str">
        <f>IF(AND(A1500&lt;&gt;"",ISNUMBER(A1500)),VLOOKUP(A1500,Studies!A:BR,3,FALSE),"")</f>
        <v>https://www.ncbi.nlm.nih.gov/pubmed/17495878</v>
      </c>
      <c r="D1500" s="255" t="str">
        <f>IF(AND(A1500&lt;&gt;"",ISNUMBER(A1500)),VLOOKUP(A1500,Studies!A:BR,4,FALSE),"")</f>
        <v>with Perpetrator (Rifampicin)</v>
      </c>
      <c r="E1500" s="255" t="str">
        <f>IF(AND(A1500&lt;&gt;"",ISNUMBER(A1500)),VLOOKUP(A1500,Studies!A:BR,5,FALSE),"")</f>
        <v>Midazolam</v>
      </c>
      <c r="F1500" s="256" t="str">
        <f>IF(AND(A1500&lt;&gt;"",ISNUMBER(A1500)),VLOOKUP(A1500,Studies!A:BR,6,FALSE),"")</f>
        <v>Plasma</v>
      </c>
      <c r="G1500" s="194">
        <v>146.25</v>
      </c>
      <c r="H1500" s="194" t="s">
        <v>60</v>
      </c>
      <c r="I1500" s="187">
        <v>5.134239</v>
      </c>
      <c r="J1500" s="187" t="s">
        <v>995</v>
      </c>
      <c r="K1500" s="187" t="s">
        <v>116</v>
      </c>
      <c r="L1500" s="195">
        <v>4.4326369999999997</v>
      </c>
      <c r="M1500" s="195" t="s">
        <v>995</v>
      </c>
      <c r="N1500" s="195" t="s">
        <v>117</v>
      </c>
      <c r="O1500" s="199"/>
      <c r="P1500" s="188"/>
      <c r="Q1500" s="174">
        <v>1</v>
      </c>
    </row>
    <row r="1501" spans="1:17" ht="14.25" x14ac:dyDescent="0.2">
      <c r="A1501" s="189">
        <v>221</v>
      </c>
      <c r="B1501" s="254" t="str">
        <f>IF(AND(A1501&lt;&gt;"",ISNUMBER(A1501)),VLOOKUP(A1501,Studies!A:BR,2,FALSE),"")</f>
        <v>Gurley 2008a</v>
      </c>
      <c r="C1501" s="255" t="str">
        <f>IF(AND(A1501&lt;&gt;"",ISNUMBER(A1501)),VLOOKUP(A1501,Studies!A:BR,3,FALSE),"")</f>
        <v>https://www.ncbi.nlm.nih.gov/pubmed/17495878</v>
      </c>
      <c r="D1501" s="255" t="str">
        <f>IF(AND(A1501&lt;&gt;"",ISNUMBER(A1501)),VLOOKUP(A1501,Studies!A:BR,4,FALSE),"")</f>
        <v>with Perpetrator (Rifampicin)</v>
      </c>
      <c r="E1501" s="255" t="str">
        <f>IF(AND(A1501&lt;&gt;"",ISNUMBER(A1501)),VLOOKUP(A1501,Studies!A:BR,5,FALSE),"")</f>
        <v>Midazolam</v>
      </c>
      <c r="F1501" s="256" t="str">
        <f>IF(AND(A1501&lt;&gt;"",ISNUMBER(A1501)),VLOOKUP(A1501,Studies!A:BR,6,FALSE),"")</f>
        <v>Plasma</v>
      </c>
      <c r="G1501" s="194">
        <v>146.5</v>
      </c>
      <c r="H1501" s="194" t="s">
        <v>60</v>
      </c>
      <c r="I1501" s="187">
        <v>3.708469</v>
      </c>
      <c r="J1501" s="187" t="s">
        <v>995</v>
      </c>
      <c r="K1501" s="187" t="s">
        <v>116</v>
      </c>
      <c r="L1501" s="195">
        <v>2.6595819999999999</v>
      </c>
      <c r="M1501" s="195" t="s">
        <v>995</v>
      </c>
      <c r="N1501" s="195" t="s">
        <v>117</v>
      </c>
      <c r="O1501" s="199"/>
      <c r="P1501" s="188"/>
      <c r="Q1501" s="174">
        <v>1</v>
      </c>
    </row>
    <row r="1502" spans="1:17" ht="14.25" x14ac:dyDescent="0.2">
      <c r="A1502" s="189">
        <v>221</v>
      </c>
      <c r="B1502" s="254" t="str">
        <f>IF(AND(A1502&lt;&gt;"",ISNUMBER(A1502)),VLOOKUP(A1502,Studies!A:BR,2,FALSE),"")</f>
        <v>Gurley 2008a</v>
      </c>
      <c r="C1502" s="255" t="str">
        <f>IF(AND(A1502&lt;&gt;"",ISNUMBER(A1502)),VLOOKUP(A1502,Studies!A:BR,3,FALSE),"")</f>
        <v>https://www.ncbi.nlm.nih.gov/pubmed/17495878</v>
      </c>
      <c r="D1502" s="255" t="str">
        <f>IF(AND(A1502&lt;&gt;"",ISNUMBER(A1502)),VLOOKUP(A1502,Studies!A:BR,4,FALSE),"")</f>
        <v>with Perpetrator (Rifampicin)</v>
      </c>
      <c r="E1502" s="255" t="str">
        <f>IF(AND(A1502&lt;&gt;"",ISNUMBER(A1502)),VLOOKUP(A1502,Studies!A:BR,5,FALSE),"")</f>
        <v>Midazolam</v>
      </c>
      <c r="F1502" s="256" t="str">
        <f>IF(AND(A1502&lt;&gt;"",ISNUMBER(A1502)),VLOOKUP(A1502,Studies!A:BR,6,FALSE),"")</f>
        <v>Plasma</v>
      </c>
      <c r="G1502" s="194">
        <v>146.75</v>
      </c>
      <c r="H1502" s="194" t="s">
        <v>60</v>
      </c>
      <c r="I1502" s="187">
        <v>2.8146149999999999</v>
      </c>
      <c r="J1502" s="187" t="s">
        <v>995</v>
      </c>
      <c r="K1502" s="187" t="s">
        <v>116</v>
      </c>
      <c r="L1502" s="145"/>
      <c r="M1502" s="145"/>
      <c r="N1502" s="145"/>
      <c r="O1502" s="199"/>
      <c r="P1502" s="188"/>
      <c r="Q1502" s="174">
        <v>1</v>
      </c>
    </row>
    <row r="1503" spans="1:17" ht="14.25" x14ac:dyDescent="0.2">
      <c r="A1503" s="189">
        <v>221</v>
      </c>
      <c r="B1503" s="254" t="str">
        <f>IF(AND(A1503&lt;&gt;"",ISNUMBER(A1503)),VLOOKUP(A1503,Studies!A:BR,2,FALSE),"")</f>
        <v>Gurley 2008a</v>
      </c>
      <c r="C1503" s="255" t="str">
        <f>IF(AND(A1503&lt;&gt;"",ISNUMBER(A1503)),VLOOKUP(A1503,Studies!A:BR,3,FALSE),"")</f>
        <v>https://www.ncbi.nlm.nih.gov/pubmed/17495878</v>
      </c>
      <c r="D1503" s="255" t="str">
        <f>IF(AND(A1503&lt;&gt;"",ISNUMBER(A1503)),VLOOKUP(A1503,Studies!A:BR,4,FALSE),"")</f>
        <v>with Perpetrator (Rifampicin)</v>
      </c>
      <c r="E1503" s="255" t="str">
        <f>IF(AND(A1503&lt;&gt;"",ISNUMBER(A1503)),VLOOKUP(A1503,Studies!A:BR,5,FALSE),"")</f>
        <v>Midazolam</v>
      </c>
      <c r="F1503" s="256" t="str">
        <f>IF(AND(A1503&lt;&gt;"",ISNUMBER(A1503)),VLOOKUP(A1503,Studies!A:BR,6,FALSE),"")</f>
        <v>Plasma</v>
      </c>
      <c r="G1503" s="194">
        <v>147</v>
      </c>
      <c r="H1503" s="194" t="s">
        <v>60</v>
      </c>
      <c r="I1503" s="187">
        <v>2.0980660000000002</v>
      </c>
      <c r="J1503" s="187" t="s">
        <v>995</v>
      </c>
      <c r="K1503" s="187" t="s">
        <v>116</v>
      </c>
      <c r="L1503" s="145"/>
      <c r="M1503" s="145"/>
      <c r="N1503" s="145"/>
      <c r="O1503" s="199"/>
      <c r="P1503" s="188"/>
      <c r="Q1503" s="174">
        <v>1</v>
      </c>
    </row>
    <row r="1504" spans="1:17" ht="14.25" x14ac:dyDescent="0.2">
      <c r="A1504" s="189">
        <v>221</v>
      </c>
      <c r="B1504" s="254" t="str">
        <f>IF(AND(A1504&lt;&gt;"",ISNUMBER(A1504)),VLOOKUP(A1504,Studies!A:BR,2,FALSE),"")</f>
        <v>Gurley 2008a</v>
      </c>
      <c r="C1504" s="255" t="str">
        <f>IF(AND(A1504&lt;&gt;"",ISNUMBER(A1504)),VLOOKUP(A1504,Studies!A:BR,3,FALSE),"")</f>
        <v>https://www.ncbi.nlm.nih.gov/pubmed/17495878</v>
      </c>
      <c r="D1504" s="255" t="str">
        <f>IF(AND(A1504&lt;&gt;"",ISNUMBER(A1504)),VLOOKUP(A1504,Studies!A:BR,4,FALSE),"")</f>
        <v>with Perpetrator (Rifampicin)</v>
      </c>
      <c r="E1504" s="255" t="str">
        <f>IF(AND(A1504&lt;&gt;"",ISNUMBER(A1504)),VLOOKUP(A1504,Studies!A:BR,5,FALSE),"")</f>
        <v>Midazolam</v>
      </c>
      <c r="F1504" s="256" t="str">
        <f>IF(AND(A1504&lt;&gt;"",ISNUMBER(A1504)),VLOOKUP(A1504,Studies!A:BR,6,FALSE),"")</f>
        <v>Plasma</v>
      </c>
      <c r="G1504" s="194">
        <v>147.5</v>
      </c>
      <c r="H1504" s="194" t="s">
        <v>60</v>
      </c>
      <c r="I1504" s="187">
        <v>1.7285090000000001</v>
      </c>
      <c r="J1504" s="187" t="s">
        <v>995</v>
      </c>
      <c r="K1504" s="187" t="s">
        <v>116</v>
      </c>
      <c r="L1504" s="145"/>
      <c r="M1504" s="145"/>
      <c r="N1504" s="145"/>
      <c r="O1504" s="199"/>
      <c r="P1504" s="188"/>
      <c r="Q1504" s="174">
        <v>1</v>
      </c>
    </row>
    <row r="1505" spans="1:17" ht="14.25" x14ac:dyDescent="0.2">
      <c r="A1505" s="189">
        <v>221</v>
      </c>
      <c r="B1505" s="254" t="str">
        <f>IF(AND(A1505&lt;&gt;"",ISNUMBER(A1505)),VLOOKUP(A1505,Studies!A:BR,2,FALSE),"")</f>
        <v>Gurley 2008a</v>
      </c>
      <c r="C1505" s="255" t="str">
        <f>IF(AND(A1505&lt;&gt;"",ISNUMBER(A1505)),VLOOKUP(A1505,Studies!A:BR,3,FALSE),"")</f>
        <v>https://www.ncbi.nlm.nih.gov/pubmed/17495878</v>
      </c>
      <c r="D1505" s="255" t="str">
        <f>IF(AND(A1505&lt;&gt;"",ISNUMBER(A1505)),VLOOKUP(A1505,Studies!A:BR,4,FALSE),"")</f>
        <v>with Perpetrator (Rifampicin)</v>
      </c>
      <c r="E1505" s="255" t="str">
        <f>IF(AND(A1505&lt;&gt;"",ISNUMBER(A1505)),VLOOKUP(A1505,Studies!A:BR,5,FALSE),"")</f>
        <v>Midazolam</v>
      </c>
      <c r="F1505" s="256" t="str">
        <f>IF(AND(A1505&lt;&gt;"",ISNUMBER(A1505)),VLOOKUP(A1505,Studies!A:BR,6,FALSE),"")</f>
        <v>Plasma</v>
      </c>
      <c r="G1505" s="194">
        <v>148</v>
      </c>
      <c r="H1505" s="194" t="s">
        <v>60</v>
      </c>
      <c r="I1505" s="187">
        <v>1.181646</v>
      </c>
      <c r="J1505" s="187" t="s">
        <v>995</v>
      </c>
      <c r="K1505" s="187" t="s">
        <v>116</v>
      </c>
      <c r="L1505" s="145"/>
      <c r="M1505" s="145"/>
      <c r="N1505" s="145"/>
      <c r="O1505" s="199"/>
      <c r="P1505" s="188"/>
      <c r="Q1505" s="174">
        <v>1</v>
      </c>
    </row>
    <row r="1506" spans="1:17" ht="14.25" x14ac:dyDescent="0.2">
      <c r="A1506" s="189">
        <v>221</v>
      </c>
      <c r="B1506" s="254" t="str">
        <f>IF(AND(A1506&lt;&gt;"",ISNUMBER(A1506)),VLOOKUP(A1506,Studies!A:BR,2,FALSE),"")</f>
        <v>Gurley 2008a</v>
      </c>
      <c r="C1506" s="255" t="str">
        <f>IF(AND(A1506&lt;&gt;"",ISNUMBER(A1506)),VLOOKUP(A1506,Studies!A:BR,3,FALSE),"")</f>
        <v>https://www.ncbi.nlm.nih.gov/pubmed/17495878</v>
      </c>
      <c r="D1506" s="255" t="str">
        <f>IF(AND(A1506&lt;&gt;"",ISNUMBER(A1506)),VLOOKUP(A1506,Studies!A:BR,4,FALSE),"")</f>
        <v>with Perpetrator (Rifampicin)</v>
      </c>
      <c r="E1506" s="255" t="str">
        <f>IF(AND(A1506&lt;&gt;"",ISNUMBER(A1506)),VLOOKUP(A1506,Studies!A:BR,5,FALSE),"")</f>
        <v>Midazolam</v>
      </c>
      <c r="F1506" s="256" t="str">
        <f>IF(AND(A1506&lt;&gt;"",ISNUMBER(A1506)),VLOOKUP(A1506,Studies!A:BR,6,FALSE),"")</f>
        <v>Plasma</v>
      </c>
      <c r="G1506" s="194">
        <v>149</v>
      </c>
      <c r="H1506" s="194" t="s">
        <v>60</v>
      </c>
      <c r="I1506" s="187">
        <v>0.62042269999999999</v>
      </c>
      <c r="J1506" s="187" t="s">
        <v>995</v>
      </c>
      <c r="K1506" s="187" t="s">
        <v>116</v>
      </c>
      <c r="L1506" s="145"/>
      <c r="M1506" s="145"/>
      <c r="N1506" s="145"/>
      <c r="O1506" s="199"/>
      <c r="P1506" s="188"/>
      <c r="Q1506" s="174">
        <v>1</v>
      </c>
    </row>
    <row r="1507" spans="1:17" ht="14.25" x14ac:dyDescent="0.2">
      <c r="A1507" s="189">
        <v>221</v>
      </c>
      <c r="B1507" s="254" t="str">
        <f>IF(AND(A1507&lt;&gt;"",ISNUMBER(A1507)),VLOOKUP(A1507,Studies!A:BR,2,FALSE),"")</f>
        <v>Gurley 2008a</v>
      </c>
      <c r="C1507" s="255" t="str">
        <f>IF(AND(A1507&lt;&gt;"",ISNUMBER(A1507)),VLOOKUP(A1507,Studies!A:BR,3,FALSE),"")</f>
        <v>https://www.ncbi.nlm.nih.gov/pubmed/17495878</v>
      </c>
      <c r="D1507" s="255" t="str">
        <f>IF(AND(A1507&lt;&gt;"",ISNUMBER(A1507)),VLOOKUP(A1507,Studies!A:BR,4,FALSE),"")</f>
        <v>with Perpetrator (Rifampicin)</v>
      </c>
      <c r="E1507" s="255" t="str">
        <f>IF(AND(A1507&lt;&gt;"",ISNUMBER(A1507)),VLOOKUP(A1507,Studies!A:BR,5,FALSE),"")</f>
        <v>Midazolam</v>
      </c>
      <c r="F1507" s="256" t="str">
        <f>IF(AND(A1507&lt;&gt;"",ISNUMBER(A1507)),VLOOKUP(A1507,Studies!A:BR,6,FALSE),"")</f>
        <v>Plasma</v>
      </c>
      <c r="G1507" s="194">
        <v>150</v>
      </c>
      <c r="H1507" s="194" t="s">
        <v>60</v>
      </c>
      <c r="I1507" s="187">
        <v>0.59082290000000004</v>
      </c>
      <c r="J1507" s="187" t="s">
        <v>995</v>
      </c>
      <c r="K1507" s="187" t="s">
        <v>116</v>
      </c>
      <c r="L1507" s="145"/>
      <c r="M1507" s="145"/>
      <c r="N1507" s="145"/>
      <c r="O1507" s="199"/>
      <c r="P1507" s="188"/>
      <c r="Q1507" s="174">
        <v>1</v>
      </c>
    </row>
    <row r="1508" spans="1:17" ht="14.25" x14ac:dyDescent="0.2">
      <c r="A1508" s="189">
        <v>221</v>
      </c>
      <c r="B1508" s="254" t="str">
        <f>IF(AND(A1508&lt;&gt;"",ISNUMBER(A1508)),VLOOKUP(A1508,Studies!A:BR,2,FALSE),"")</f>
        <v>Gurley 2008a</v>
      </c>
      <c r="C1508" s="255" t="str">
        <f>IF(AND(A1508&lt;&gt;"",ISNUMBER(A1508)),VLOOKUP(A1508,Studies!A:BR,3,FALSE),"")</f>
        <v>https://www.ncbi.nlm.nih.gov/pubmed/17495878</v>
      </c>
      <c r="D1508" s="255" t="str">
        <f>IF(AND(A1508&lt;&gt;"",ISNUMBER(A1508)),VLOOKUP(A1508,Studies!A:BR,4,FALSE),"")</f>
        <v>with Perpetrator (Rifampicin)</v>
      </c>
      <c r="E1508" s="255" t="str">
        <f>IF(AND(A1508&lt;&gt;"",ISNUMBER(A1508)),VLOOKUP(A1508,Studies!A:BR,5,FALSE),"")</f>
        <v>Midazolam</v>
      </c>
      <c r="F1508" s="256" t="str">
        <f>IF(AND(A1508&lt;&gt;"",ISNUMBER(A1508)),VLOOKUP(A1508,Studies!A:BR,6,FALSE),"")</f>
        <v>Plasma</v>
      </c>
      <c r="G1508" s="194">
        <v>151</v>
      </c>
      <c r="H1508" s="194" t="s">
        <v>60</v>
      </c>
      <c r="I1508" s="187">
        <v>0.38391769999999997</v>
      </c>
      <c r="J1508" s="187" t="s">
        <v>995</v>
      </c>
      <c r="K1508" s="187" t="s">
        <v>116</v>
      </c>
      <c r="L1508" s="145"/>
      <c r="M1508" s="145"/>
      <c r="N1508" s="145"/>
      <c r="O1508" s="199"/>
      <c r="P1508" s="188"/>
      <c r="Q1508" s="174">
        <v>1</v>
      </c>
    </row>
    <row r="1509" spans="1:17" ht="14.25" x14ac:dyDescent="0.2">
      <c r="A1509" s="189">
        <v>221</v>
      </c>
      <c r="B1509" s="254" t="str">
        <f>IF(AND(A1509&lt;&gt;"",ISNUMBER(A1509)),VLOOKUP(A1509,Studies!A:BR,2,FALSE),"")</f>
        <v>Gurley 2008a</v>
      </c>
      <c r="C1509" s="255" t="str">
        <f>IF(AND(A1509&lt;&gt;"",ISNUMBER(A1509)),VLOOKUP(A1509,Studies!A:BR,3,FALSE),"")</f>
        <v>https://www.ncbi.nlm.nih.gov/pubmed/17495878</v>
      </c>
      <c r="D1509" s="255" t="str">
        <f>IF(AND(A1509&lt;&gt;"",ISNUMBER(A1509)),VLOOKUP(A1509,Studies!A:BR,4,FALSE),"")</f>
        <v>with Perpetrator (Rifampicin)</v>
      </c>
      <c r="E1509" s="255" t="str">
        <f>IF(AND(A1509&lt;&gt;"",ISNUMBER(A1509)),VLOOKUP(A1509,Studies!A:BR,5,FALSE),"")</f>
        <v>Midazolam</v>
      </c>
      <c r="F1509" s="256" t="str">
        <f>IF(AND(A1509&lt;&gt;"",ISNUMBER(A1509)),VLOOKUP(A1509,Studies!A:BR,6,FALSE),"")</f>
        <v>Plasma</v>
      </c>
      <c r="G1509" s="194">
        <v>152</v>
      </c>
      <c r="H1509" s="194" t="s">
        <v>60</v>
      </c>
      <c r="I1509" s="187">
        <v>0.1773055</v>
      </c>
      <c r="J1509" s="187" t="s">
        <v>995</v>
      </c>
      <c r="K1509" s="187" t="s">
        <v>116</v>
      </c>
      <c r="L1509" s="145"/>
      <c r="M1509" s="145"/>
      <c r="N1509" s="145"/>
      <c r="O1509" s="199"/>
      <c r="P1509" s="188"/>
      <c r="Q1509" s="174">
        <v>1</v>
      </c>
    </row>
    <row r="1510" spans="1:17" ht="14.25" x14ac:dyDescent="0.2">
      <c r="A1510" s="189">
        <v>222</v>
      </c>
      <c r="B1510" s="254" t="str">
        <f>IF(AND(A1510&lt;&gt;"",ISNUMBER(A1510)),VLOOKUP(A1510,Studies!A:BR,2,FALSE),"")</f>
        <v>Gurley 2008a</v>
      </c>
      <c r="C1510" s="255" t="str">
        <f>IF(AND(A1510&lt;&gt;"",ISNUMBER(A1510)),VLOOKUP(A1510,Studies!A:BR,3,FALSE),"")</f>
        <v>https://www.ncbi.nlm.nih.gov/pubmed/17495878</v>
      </c>
      <c r="D1510" s="255" t="str">
        <f>IF(AND(A1510&lt;&gt;"",ISNUMBER(A1510)),VLOOKUP(A1510,Studies!A:BR,4,FALSE),"")</f>
        <v>Control pre-Clarithromycin (Perpetrator Placebo)</v>
      </c>
      <c r="E1510" s="255" t="str">
        <f>IF(AND(A1510&lt;&gt;"",ISNUMBER(A1510)),VLOOKUP(A1510,Studies!A:BR,5,FALSE),"")</f>
        <v>Midazolam</v>
      </c>
      <c r="F1510" s="256" t="str">
        <f>IF(AND(A1510&lt;&gt;"",ISNUMBER(A1510)),VLOOKUP(A1510,Studies!A:BR,6,FALSE),"")</f>
        <v>Plasma</v>
      </c>
      <c r="G1510" s="194">
        <v>0</v>
      </c>
      <c r="H1510" s="194" t="s">
        <v>60</v>
      </c>
      <c r="I1510" s="187">
        <v>0</v>
      </c>
      <c r="J1510" s="187" t="s">
        <v>995</v>
      </c>
      <c r="K1510" s="187" t="s">
        <v>116</v>
      </c>
      <c r="L1510" s="145"/>
      <c r="M1510" s="145"/>
      <c r="N1510" s="145"/>
      <c r="O1510" s="199"/>
      <c r="P1510" s="188"/>
      <c r="Q1510" s="174">
        <v>1</v>
      </c>
    </row>
    <row r="1511" spans="1:17" ht="14.25" x14ac:dyDescent="0.2">
      <c r="A1511" s="189">
        <v>222</v>
      </c>
      <c r="B1511" s="254" t="str">
        <f>IF(AND(A1511&lt;&gt;"",ISNUMBER(A1511)),VLOOKUP(A1511,Studies!A:BR,2,FALSE),"")</f>
        <v>Gurley 2008a</v>
      </c>
      <c r="C1511" s="255" t="str">
        <f>IF(AND(A1511&lt;&gt;"",ISNUMBER(A1511)),VLOOKUP(A1511,Studies!A:BR,3,FALSE),"")</f>
        <v>https://www.ncbi.nlm.nih.gov/pubmed/17495878</v>
      </c>
      <c r="D1511" s="255" t="str">
        <f>IF(AND(A1511&lt;&gt;"",ISNUMBER(A1511)),VLOOKUP(A1511,Studies!A:BR,4,FALSE),"")</f>
        <v>Control pre-Clarithromycin (Perpetrator Placebo)</v>
      </c>
      <c r="E1511" s="255" t="str">
        <f>IF(AND(A1511&lt;&gt;"",ISNUMBER(A1511)),VLOOKUP(A1511,Studies!A:BR,5,FALSE),"")</f>
        <v>Midazolam</v>
      </c>
      <c r="F1511" s="256" t="str">
        <f>IF(AND(A1511&lt;&gt;"",ISNUMBER(A1511)),VLOOKUP(A1511,Studies!A:BR,6,FALSE),"")</f>
        <v>Plasma</v>
      </c>
      <c r="G1511" s="194">
        <v>0.25</v>
      </c>
      <c r="H1511" s="194" t="s">
        <v>60</v>
      </c>
      <c r="I1511" s="187">
        <v>55.047649999999997</v>
      </c>
      <c r="J1511" s="187" t="s">
        <v>995</v>
      </c>
      <c r="K1511" s="187" t="s">
        <v>116</v>
      </c>
      <c r="L1511" s="195">
        <v>40.142800000000001</v>
      </c>
      <c r="M1511" s="195" t="s">
        <v>995</v>
      </c>
      <c r="N1511" s="195" t="s">
        <v>117</v>
      </c>
      <c r="O1511" s="199"/>
      <c r="P1511" s="188"/>
      <c r="Q1511" s="174">
        <v>1</v>
      </c>
    </row>
    <row r="1512" spans="1:17" ht="14.25" x14ac:dyDescent="0.2">
      <c r="A1512" s="189">
        <v>222</v>
      </c>
      <c r="B1512" s="254" t="str">
        <f>IF(AND(A1512&lt;&gt;"",ISNUMBER(A1512)),VLOOKUP(A1512,Studies!A:BR,2,FALSE),"")</f>
        <v>Gurley 2008a</v>
      </c>
      <c r="C1512" s="255" t="str">
        <f>IF(AND(A1512&lt;&gt;"",ISNUMBER(A1512)),VLOOKUP(A1512,Studies!A:BR,3,FALSE),"")</f>
        <v>https://www.ncbi.nlm.nih.gov/pubmed/17495878</v>
      </c>
      <c r="D1512" s="255" t="str">
        <f>IF(AND(A1512&lt;&gt;"",ISNUMBER(A1512)),VLOOKUP(A1512,Studies!A:BR,4,FALSE),"")</f>
        <v>Control pre-Clarithromycin (Perpetrator Placebo)</v>
      </c>
      <c r="E1512" s="255" t="str">
        <f>IF(AND(A1512&lt;&gt;"",ISNUMBER(A1512)),VLOOKUP(A1512,Studies!A:BR,5,FALSE),"")</f>
        <v>Midazolam</v>
      </c>
      <c r="F1512" s="256" t="str">
        <f>IF(AND(A1512&lt;&gt;"",ISNUMBER(A1512)),VLOOKUP(A1512,Studies!A:BR,6,FALSE),"")</f>
        <v>Plasma</v>
      </c>
      <c r="G1512" s="194">
        <v>0.5</v>
      </c>
      <c r="H1512" s="194" t="s">
        <v>60</v>
      </c>
      <c r="I1512" s="187">
        <v>46.861840000000001</v>
      </c>
      <c r="J1512" s="187" t="s">
        <v>995</v>
      </c>
      <c r="K1512" s="187" t="s">
        <v>116</v>
      </c>
      <c r="L1512" s="195">
        <v>23.445889999999999</v>
      </c>
      <c r="M1512" s="195" t="s">
        <v>995</v>
      </c>
      <c r="N1512" s="195" t="s">
        <v>117</v>
      </c>
      <c r="O1512" s="199"/>
      <c r="P1512" s="188"/>
      <c r="Q1512" s="174">
        <v>1</v>
      </c>
    </row>
    <row r="1513" spans="1:17" ht="14.25" x14ac:dyDescent="0.2">
      <c r="A1513" s="189">
        <v>222</v>
      </c>
      <c r="B1513" s="254" t="str">
        <f>IF(AND(A1513&lt;&gt;"",ISNUMBER(A1513)),VLOOKUP(A1513,Studies!A:BR,2,FALSE),"")</f>
        <v>Gurley 2008a</v>
      </c>
      <c r="C1513" s="255" t="str">
        <f>IF(AND(A1513&lt;&gt;"",ISNUMBER(A1513)),VLOOKUP(A1513,Studies!A:BR,3,FALSE),"")</f>
        <v>https://www.ncbi.nlm.nih.gov/pubmed/17495878</v>
      </c>
      <c r="D1513" s="255" t="str">
        <f>IF(AND(A1513&lt;&gt;"",ISNUMBER(A1513)),VLOOKUP(A1513,Studies!A:BR,4,FALSE),"")</f>
        <v>Control pre-Clarithromycin (Perpetrator Placebo)</v>
      </c>
      <c r="E1513" s="255" t="str">
        <f>IF(AND(A1513&lt;&gt;"",ISNUMBER(A1513)),VLOOKUP(A1513,Studies!A:BR,5,FALSE),"")</f>
        <v>Midazolam</v>
      </c>
      <c r="F1513" s="256" t="str">
        <f>IF(AND(A1513&lt;&gt;"",ISNUMBER(A1513)),VLOOKUP(A1513,Studies!A:BR,6,FALSE),"")</f>
        <v>Plasma</v>
      </c>
      <c r="G1513" s="194">
        <v>0.75</v>
      </c>
      <c r="H1513" s="194" t="s">
        <v>60</v>
      </c>
      <c r="I1513" s="187">
        <v>36.18994</v>
      </c>
      <c r="J1513" s="187" t="s">
        <v>995</v>
      </c>
      <c r="K1513" s="187" t="s">
        <v>116</v>
      </c>
      <c r="L1513" s="195">
        <v>18.827770000000001</v>
      </c>
      <c r="M1513" s="195" t="s">
        <v>995</v>
      </c>
      <c r="N1513" s="195" t="s">
        <v>117</v>
      </c>
      <c r="O1513" s="199"/>
      <c r="P1513" s="188"/>
      <c r="Q1513" s="174">
        <v>1</v>
      </c>
    </row>
    <row r="1514" spans="1:17" ht="14.25" x14ac:dyDescent="0.2">
      <c r="A1514" s="189">
        <v>222</v>
      </c>
      <c r="B1514" s="254" t="str">
        <f>IF(AND(A1514&lt;&gt;"",ISNUMBER(A1514)),VLOOKUP(A1514,Studies!A:BR,2,FALSE),"")</f>
        <v>Gurley 2008a</v>
      </c>
      <c r="C1514" s="255" t="str">
        <f>IF(AND(A1514&lt;&gt;"",ISNUMBER(A1514)),VLOOKUP(A1514,Studies!A:BR,3,FALSE),"")</f>
        <v>https://www.ncbi.nlm.nih.gov/pubmed/17495878</v>
      </c>
      <c r="D1514" s="255" t="str">
        <f>IF(AND(A1514&lt;&gt;"",ISNUMBER(A1514)),VLOOKUP(A1514,Studies!A:BR,4,FALSE),"")</f>
        <v>Control pre-Clarithromycin (Perpetrator Placebo)</v>
      </c>
      <c r="E1514" s="255" t="str">
        <f>IF(AND(A1514&lt;&gt;"",ISNUMBER(A1514)),VLOOKUP(A1514,Studies!A:BR,5,FALSE),"")</f>
        <v>Midazolam</v>
      </c>
      <c r="F1514" s="256" t="str">
        <f>IF(AND(A1514&lt;&gt;"",ISNUMBER(A1514)),VLOOKUP(A1514,Studies!A:BR,6,FALSE),"")</f>
        <v>Plasma</v>
      </c>
      <c r="G1514" s="194">
        <v>1</v>
      </c>
      <c r="H1514" s="194" t="s">
        <v>60</v>
      </c>
      <c r="I1514" s="187">
        <v>28.715199999999999</v>
      </c>
      <c r="J1514" s="187" t="s">
        <v>995</v>
      </c>
      <c r="K1514" s="187" t="s">
        <v>116</v>
      </c>
      <c r="L1514" s="195">
        <v>14.56546</v>
      </c>
      <c r="M1514" s="195" t="s">
        <v>995</v>
      </c>
      <c r="N1514" s="195" t="s">
        <v>117</v>
      </c>
      <c r="O1514" s="199"/>
      <c r="P1514" s="188"/>
      <c r="Q1514" s="174">
        <v>1</v>
      </c>
    </row>
    <row r="1515" spans="1:17" ht="14.25" x14ac:dyDescent="0.2">
      <c r="A1515" s="189">
        <v>222</v>
      </c>
      <c r="B1515" s="254" t="str">
        <f>IF(AND(A1515&lt;&gt;"",ISNUMBER(A1515)),VLOOKUP(A1515,Studies!A:BR,2,FALSE),"")</f>
        <v>Gurley 2008a</v>
      </c>
      <c r="C1515" s="255" t="str">
        <f>IF(AND(A1515&lt;&gt;"",ISNUMBER(A1515)),VLOOKUP(A1515,Studies!A:BR,3,FALSE),"")</f>
        <v>https://www.ncbi.nlm.nih.gov/pubmed/17495878</v>
      </c>
      <c r="D1515" s="255" t="str">
        <f>IF(AND(A1515&lt;&gt;"",ISNUMBER(A1515)),VLOOKUP(A1515,Studies!A:BR,4,FALSE),"")</f>
        <v>Control pre-Clarithromycin (Perpetrator Placebo)</v>
      </c>
      <c r="E1515" s="255" t="str">
        <f>IF(AND(A1515&lt;&gt;"",ISNUMBER(A1515)),VLOOKUP(A1515,Studies!A:BR,5,FALSE),"")</f>
        <v>Midazolam</v>
      </c>
      <c r="F1515" s="256" t="str">
        <f>IF(AND(A1515&lt;&gt;"",ISNUMBER(A1515)),VLOOKUP(A1515,Studies!A:BR,6,FALSE),"")</f>
        <v>Plasma</v>
      </c>
      <c r="G1515" s="194">
        <v>1.5</v>
      </c>
      <c r="H1515" s="194" t="s">
        <v>60</v>
      </c>
      <c r="I1515" s="187">
        <v>24.777609999999999</v>
      </c>
      <c r="J1515" s="187" t="s">
        <v>995</v>
      </c>
      <c r="K1515" s="187" t="s">
        <v>116</v>
      </c>
      <c r="L1515" s="195">
        <v>12.43343</v>
      </c>
      <c r="M1515" s="195" t="s">
        <v>995</v>
      </c>
      <c r="N1515" s="195" t="s">
        <v>117</v>
      </c>
      <c r="O1515" s="199"/>
      <c r="P1515" s="188"/>
      <c r="Q1515" s="174">
        <v>1</v>
      </c>
    </row>
    <row r="1516" spans="1:17" ht="14.25" x14ac:dyDescent="0.2">
      <c r="A1516" s="189">
        <v>222</v>
      </c>
      <c r="B1516" s="254" t="str">
        <f>IF(AND(A1516&lt;&gt;"",ISNUMBER(A1516)),VLOOKUP(A1516,Studies!A:BR,2,FALSE),"")</f>
        <v>Gurley 2008a</v>
      </c>
      <c r="C1516" s="255" t="str">
        <f>IF(AND(A1516&lt;&gt;"",ISNUMBER(A1516)),VLOOKUP(A1516,Studies!A:BR,3,FALSE),"")</f>
        <v>https://www.ncbi.nlm.nih.gov/pubmed/17495878</v>
      </c>
      <c r="D1516" s="255" t="str">
        <f>IF(AND(A1516&lt;&gt;"",ISNUMBER(A1516)),VLOOKUP(A1516,Studies!A:BR,4,FALSE),"")</f>
        <v>Control pre-Clarithromycin (Perpetrator Placebo)</v>
      </c>
      <c r="E1516" s="255" t="str">
        <f>IF(AND(A1516&lt;&gt;"",ISNUMBER(A1516)),VLOOKUP(A1516,Studies!A:BR,5,FALSE),"")</f>
        <v>Midazolam</v>
      </c>
      <c r="F1516" s="256" t="str">
        <f>IF(AND(A1516&lt;&gt;"",ISNUMBER(A1516)),VLOOKUP(A1516,Studies!A:BR,6,FALSE),"")</f>
        <v>Plasma</v>
      </c>
      <c r="G1516" s="194">
        <v>2</v>
      </c>
      <c r="H1516" s="194" t="s">
        <v>60</v>
      </c>
      <c r="I1516" s="187">
        <v>18.709150000000001</v>
      </c>
      <c r="J1516" s="187" t="s">
        <v>995</v>
      </c>
      <c r="K1516" s="187" t="s">
        <v>116</v>
      </c>
      <c r="L1516" s="195">
        <v>7.8152939999999997</v>
      </c>
      <c r="M1516" s="195" t="s">
        <v>995</v>
      </c>
      <c r="N1516" s="195" t="s">
        <v>117</v>
      </c>
      <c r="O1516" s="199"/>
      <c r="P1516" s="188"/>
      <c r="Q1516" s="174">
        <v>1</v>
      </c>
    </row>
    <row r="1517" spans="1:17" ht="14.25" x14ac:dyDescent="0.2">
      <c r="A1517" s="189">
        <v>222</v>
      </c>
      <c r="B1517" s="254" t="str">
        <f>IF(AND(A1517&lt;&gt;"",ISNUMBER(A1517)),VLOOKUP(A1517,Studies!A:BR,2,FALSE),"")</f>
        <v>Gurley 2008a</v>
      </c>
      <c r="C1517" s="255" t="str">
        <f>IF(AND(A1517&lt;&gt;"",ISNUMBER(A1517)),VLOOKUP(A1517,Studies!A:BR,3,FALSE),"")</f>
        <v>https://www.ncbi.nlm.nih.gov/pubmed/17495878</v>
      </c>
      <c r="D1517" s="255" t="str">
        <f>IF(AND(A1517&lt;&gt;"",ISNUMBER(A1517)),VLOOKUP(A1517,Studies!A:BR,4,FALSE),"")</f>
        <v>Control pre-Clarithromycin (Perpetrator Placebo)</v>
      </c>
      <c r="E1517" s="255" t="str">
        <f>IF(AND(A1517&lt;&gt;"",ISNUMBER(A1517)),VLOOKUP(A1517,Studies!A:BR,5,FALSE),"")</f>
        <v>Midazolam</v>
      </c>
      <c r="F1517" s="256" t="str">
        <f>IF(AND(A1517&lt;&gt;"",ISNUMBER(A1517)),VLOOKUP(A1517,Studies!A:BR,6,FALSE),"")</f>
        <v>Plasma</v>
      </c>
      <c r="G1517" s="194">
        <v>3</v>
      </c>
      <c r="H1517" s="194" t="s">
        <v>60</v>
      </c>
      <c r="I1517" s="187">
        <v>11.18979</v>
      </c>
      <c r="J1517" s="187" t="s">
        <v>995</v>
      </c>
      <c r="K1517" s="187" t="s">
        <v>116</v>
      </c>
      <c r="L1517" s="195">
        <v>4.9733689999999999</v>
      </c>
      <c r="M1517" s="195" t="s">
        <v>995</v>
      </c>
      <c r="N1517" s="195" t="s">
        <v>117</v>
      </c>
      <c r="O1517" s="199"/>
      <c r="P1517" s="188"/>
      <c r="Q1517" s="174">
        <v>1</v>
      </c>
    </row>
    <row r="1518" spans="1:17" ht="14.25" x14ac:dyDescent="0.2">
      <c r="A1518" s="189">
        <v>222</v>
      </c>
      <c r="B1518" s="254" t="str">
        <f>IF(AND(A1518&lt;&gt;"",ISNUMBER(A1518)),VLOOKUP(A1518,Studies!A:BR,2,FALSE),"")</f>
        <v>Gurley 2008a</v>
      </c>
      <c r="C1518" s="255" t="str">
        <f>IF(AND(A1518&lt;&gt;"",ISNUMBER(A1518)),VLOOKUP(A1518,Studies!A:BR,3,FALSE),"")</f>
        <v>https://www.ncbi.nlm.nih.gov/pubmed/17495878</v>
      </c>
      <c r="D1518" s="255" t="str">
        <f>IF(AND(A1518&lt;&gt;"",ISNUMBER(A1518)),VLOOKUP(A1518,Studies!A:BR,4,FALSE),"")</f>
        <v>Control pre-Clarithromycin (Perpetrator Placebo)</v>
      </c>
      <c r="E1518" s="255" t="str">
        <f>IF(AND(A1518&lt;&gt;"",ISNUMBER(A1518)),VLOOKUP(A1518,Studies!A:BR,5,FALSE),"")</f>
        <v>Midazolam</v>
      </c>
      <c r="F1518" s="256" t="str">
        <f>IF(AND(A1518&lt;&gt;"",ISNUMBER(A1518)),VLOOKUP(A1518,Studies!A:BR,6,FALSE),"")</f>
        <v>Plasma</v>
      </c>
      <c r="G1518" s="194">
        <v>4</v>
      </c>
      <c r="H1518" s="194" t="s">
        <v>60</v>
      </c>
      <c r="I1518" s="187">
        <v>8.2891480000000008</v>
      </c>
      <c r="J1518" s="187" t="s">
        <v>995</v>
      </c>
      <c r="K1518" s="187" t="s">
        <v>116</v>
      </c>
      <c r="L1518" s="195">
        <v>4.263477</v>
      </c>
      <c r="M1518" s="195" t="s">
        <v>995</v>
      </c>
      <c r="N1518" s="195" t="s">
        <v>117</v>
      </c>
      <c r="O1518" s="199"/>
      <c r="P1518" s="188"/>
      <c r="Q1518" s="174">
        <v>1</v>
      </c>
    </row>
    <row r="1519" spans="1:17" ht="14.25" x14ac:dyDescent="0.2">
      <c r="A1519" s="189">
        <v>222</v>
      </c>
      <c r="B1519" s="254" t="str">
        <f>IF(AND(A1519&lt;&gt;"",ISNUMBER(A1519)),VLOOKUP(A1519,Studies!A:BR,2,FALSE),"")</f>
        <v>Gurley 2008a</v>
      </c>
      <c r="C1519" s="255" t="str">
        <f>IF(AND(A1519&lt;&gt;"",ISNUMBER(A1519)),VLOOKUP(A1519,Studies!A:BR,3,FALSE),"")</f>
        <v>https://www.ncbi.nlm.nih.gov/pubmed/17495878</v>
      </c>
      <c r="D1519" s="255" t="str">
        <f>IF(AND(A1519&lt;&gt;"",ISNUMBER(A1519)),VLOOKUP(A1519,Studies!A:BR,4,FALSE),"")</f>
        <v>Control pre-Clarithromycin (Perpetrator Placebo)</v>
      </c>
      <c r="E1519" s="255" t="str">
        <f>IF(AND(A1519&lt;&gt;"",ISNUMBER(A1519)),VLOOKUP(A1519,Studies!A:BR,5,FALSE),"")</f>
        <v>Midazolam</v>
      </c>
      <c r="F1519" s="256" t="str">
        <f>IF(AND(A1519&lt;&gt;"",ISNUMBER(A1519)),VLOOKUP(A1519,Studies!A:BR,6,FALSE),"")</f>
        <v>Plasma</v>
      </c>
      <c r="G1519" s="194">
        <v>5</v>
      </c>
      <c r="H1519" s="194" t="s">
        <v>60</v>
      </c>
      <c r="I1519" s="187">
        <v>5.7431580000000002</v>
      </c>
      <c r="J1519" s="187" t="s">
        <v>995</v>
      </c>
      <c r="K1519" s="187" t="s">
        <v>116</v>
      </c>
      <c r="L1519" s="145"/>
      <c r="M1519" s="145"/>
      <c r="N1519" s="145"/>
      <c r="O1519" s="199"/>
      <c r="P1519" s="188"/>
      <c r="Q1519" s="174">
        <v>1</v>
      </c>
    </row>
    <row r="1520" spans="1:17" ht="14.25" x14ac:dyDescent="0.2">
      <c r="A1520" s="189">
        <v>222</v>
      </c>
      <c r="B1520" s="254" t="str">
        <f>IF(AND(A1520&lt;&gt;"",ISNUMBER(A1520)),VLOOKUP(A1520,Studies!A:BR,2,FALSE),"")</f>
        <v>Gurley 2008a</v>
      </c>
      <c r="C1520" s="255" t="str">
        <f>IF(AND(A1520&lt;&gt;"",ISNUMBER(A1520)),VLOOKUP(A1520,Studies!A:BR,3,FALSE),"")</f>
        <v>https://www.ncbi.nlm.nih.gov/pubmed/17495878</v>
      </c>
      <c r="D1520" s="255" t="str">
        <f>IF(AND(A1520&lt;&gt;"",ISNUMBER(A1520)),VLOOKUP(A1520,Studies!A:BR,4,FALSE),"")</f>
        <v>Control pre-Clarithromycin (Perpetrator Placebo)</v>
      </c>
      <c r="E1520" s="255" t="str">
        <f>IF(AND(A1520&lt;&gt;"",ISNUMBER(A1520)),VLOOKUP(A1520,Studies!A:BR,5,FALSE),"")</f>
        <v>Midazolam</v>
      </c>
      <c r="F1520" s="256" t="str">
        <f>IF(AND(A1520&lt;&gt;"",ISNUMBER(A1520)),VLOOKUP(A1520,Studies!A:BR,6,FALSE),"")</f>
        <v>Plasma</v>
      </c>
      <c r="G1520" s="194">
        <v>6</v>
      </c>
      <c r="H1520" s="194" t="s">
        <v>60</v>
      </c>
      <c r="I1520" s="187">
        <v>4.2628899999999996</v>
      </c>
      <c r="J1520" s="187" t="s">
        <v>995</v>
      </c>
      <c r="K1520" s="187" t="s">
        <v>116</v>
      </c>
      <c r="L1520" s="145"/>
      <c r="M1520" s="145"/>
      <c r="N1520" s="145"/>
      <c r="O1520" s="199"/>
      <c r="P1520" s="188"/>
      <c r="Q1520" s="174">
        <v>1</v>
      </c>
    </row>
    <row r="1521" spans="1:17" ht="14.25" x14ac:dyDescent="0.2">
      <c r="A1521" s="189">
        <v>223</v>
      </c>
      <c r="B1521" s="254" t="str">
        <f>IF(AND(A1521&lt;&gt;"",ISNUMBER(A1521)),VLOOKUP(A1521,Studies!A:BR,2,FALSE),"")</f>
        <v>Gurley 2008a</v>
      </c>
      <c r="C1521" s="255" t="str">
        <f>IF(AND(A1521&lt;&gt;"",ISNUMBER(A1521)),VLOOKUP(A1521,Studies!A:BR,3,FALSE),"")</f>
        <v>https://www.ncbi.nlm.nih.gov/pubmed/17495878</v>
      </c>
      <c r="D1521" s="255" t="str">
        <f>IF(AND(A1521&lt;&gt;"",ISNUMBER(A1521)),VLOOKUP(A1521,Studies!A:BR,4,FALSE),"")</f>
        <v>with Perpetrator (Clarithomycin)</v>
      </c>
      <c r="E1521" s="255" t="str">
        <f>IF(AND(A1521&lt;&gt;"",ISNUMBER(A1521)),VLOOKUP(A1521,Studies!A:BR,5,FALSE),"")</f>
        <v>Midazolam</v>
      </c>
      <c r="F1521" s="256" t="str">
        <f>IF(AND(A1521&lt;&gt;"",ISNUMBER(A1521)),VLOOKUP(A1521,Studies!A:BR,6,FALSE),"")</f>
        <v>Plasma</v>
      </c>
      <c r="G1521" s="194">
        <v>146</v>
      </c>
      <c r="H1521" s="194" t="s">
        <v>60</v>
      </c>
      <c r="I1521" s="187">
        <v>0</v>
      </c>
      <c r="J1521" s="187" t="s">
        <v>995</v>
      </c>
      <c r="K1521" s="187" t="s">
        <v>116</v>
      </c>
      <c r="L1521" s="145"/>
      <c r="M1521" s="145"/>
      <c r="N1521" s="145"/>
      <c r="O1521" s="199"/>
      <c r="P1521" s="188"/>
      <c r="Q1521" s="174">
        <v>1</v>
      </c>
    </row>
    <row r="1522" spans="1:17" ht="14.25" x14ac:dyDescent="0.2">
      <c r="A1522" s="189">
        <v>223</v>
      </c>
      <c r="B1522" s="254" t="str">
        <f>IF(AND(A1522&lt;&gt;"",ISNUMBER(A1522)),VLOOKUP(A1522,Studies!A:BR,2,FALSE),"")</f>
        <v>Gurley 2008a</v>
      </c>
      <c r="C1522" s="255" t="str">
        <f>IF(AND(A1522&lt;&gt;"",ISNUMBER(A1522)),VLOOKUP(A1522,Studies!A:BR,3,FALSE),"")</f>
        <v>https://www.ncbi.nlm.nih.gov/pubmed/17495878</v>
      </c>
      <c r="D1522" s="255" t="str">
        <f>IF(AND(A1522&lt;&gt;"",ISNUMBER(A1522)),VLOOKUP(A1522,Studies!A:BR,4,FALSE),"")</f>
        <v>with Perpetrator (Clarithomycin)</v>
      </c>
      <c r="E1522" s="255" t="str">
        <f>IF(AND(A1522&lt;&gt;"",ISNUMBER(A1522)),VLOOKUP(A1522,Studies!A:BR,5,FALSE),"")</f>
        <v>Midazolam</v>
      </c>
      <c r="F1522" s="256" t="str">
        <f>IF(AND(A1522&lt;&gt;"",ISNUMBER(A1522)),VLOOKUP(A1522,Studies!A:BR,6,FALSE),"")</f>
        <v>Plasma</v>
      </c>
      <c r="G1522" s="194">
        <v>146.25</v>
      </c>
      <c r="H1522" s="194" t="s">
        <v>60</v>
      </c>
      <c r="I1522" s="187">
        <v>116.50369999999999</v>
      </c>
      <c r="J1522" s="187" t="s">
        <v>995</v>
      </c>
      <c r="K1522" s="187" t="s">
        <v>116</v>
      </c>
      <c r="L1522" s="195">
        <v>43.339410000000001</v>
      </c>
      <c r="M1522" s="195" t="s">
        <v>995</v>
      </c>
      <c r="N1522" s="195" t="s">
        <v>117</v>
      </c>
      <c r="O1522" s="199"/>
      <c r="P1522" s="188"/>
      <c r="Q1522" s="174">
        <v>1</v>
      </c>
    </row>
    <row r="1523" spans="1:17" ht="14.25" x14ac:dyDescent="0.2">
      <c r="A1523" s="189">
        <v>223</v>
      </c>
      <c r="B1523" s="254" t="str">
        <f>IF(AND(A1523&lt;&gt;"",ISNUMBER(A1523)),VLOOKUP(A1523,Studies!A:BR,2,FALSE),"")</f>
        <v>Gurley 2008a</v>
      </c>
      <c r="C1523" s="255" t="str">
        <f>IF(AND(A1523&lt;&gt;"",ISNUMBER(A1523)),VLOOKUP(A1523,Studies!A:BR,3,FALSE),"")</f>
        <v>https://www.ncbi.nlm.nih.gov/pubmed/17495878</v>
      </c>
      <c r="D1523" s="255" t="str">
        <f>IF(AND(A1523&lt;&gt;"",ISNUMBER(A1523)),VLOOKUP(A1523,Studies!A:BR,4,FALSE),"")</f>
        <v>with Perpetrator (Clarithomycin)</v>
      </c>
      <c r="E1523" s="255" t="str">
        <f>IF(AND(A1523&lt;&gt;"",ISNUMBER(A1523)),VLOOKUP(A1523,Studies!A:BR,5,FALSE),"")</f>
        <v>Midazolam</v>
      </c>
      <c r="F1523" s="256" t="str">
        <f>IF(AND(A1523&lt;&gt;"",ISNUMBER(A1523)),VLOOKUP(A1523,Studies!A:BR,6,FALSE),"")</f>
        <v>Plasma</v>
      </c>
      <c r="G1523" s="194">
        <v>146.5</v>
      </c>
      <c r="H1523" s="194" t="s">
        <v>60</v>
      </c>
      <c r="I1523" s="187">
        <v>153.7893</v>
      </c>
      <c r="J1523" s="187" t="s">
        <v>995</v>
      </c>
      <c r="K1523" s="187" t="s">
        <v>116</v>
      </c>
      <c r="L1523" s="195">
        <v>41.20796</v>
      </c>
      <c r="M1523" s="195" t="s">
        <v>995</v>
      </c>
      <c r="N1523" s="195" t="s">
        <v>117</v>
      </c>
      <c r="O1523" s="199"/>
      <c r="P1523" s="188"/>
      <c r="Q1523" s="174">
        <v>1</v>
      </c>
    </row>
    <row r="1524" spans="1:17" ht="14.25" x14ac:dyDescent="0.2">
      <c r="A1524" s="189">
        <v>223</v>
      </c>
      <c r="B1524" s="254" t="str">
        <f>IF(AND(A1524&lt;&gt;"",ISNUMBER(A1524)),VLOOKUP(A1524,Studies!A:BR,2,FALSE),"")</f>
        <v>Gurley 2008a</v>
      </c>
      <c r="C1524" s="255" t="str">
        <f>IF(AND(A1524&lt;&gt;"",ISNUMBER(A1524)),VLOOKUP(A1524,Studies!A:BR,3,FALSE),"")</f>
        <v>https://www.ncbi.nlm.nih.gov/pubmed/17495878</v>
      </c>
      <c r="D1524" s="255" t="str">
        <f>IF(AND(A1524&lt;&gt;"",ISNUMBER(A1524)),VLOOKUP(A1524,Studies!A:BR,4,FALSE),"")</f>
        <v>with Perpetrator (Clarithomycin)</v>
      </c>
      <c r="E1524" s="255" t="str">
        <f>IF(AND(A1524&lt;&gt;"",ISNUMBER(A1524)),VLOOKUP(A1524,Studies!A:BR,5,FALSE),"")</f>
        <v>Midazolam</v>
      </c>
      <c r="F1524" s="256" t="str">
        <f>IF(AND(A1524&lt;&gt;"",ISNUMBER(A1524)),VLOOKUP(A1524,Studies!A:BR,6,FALSE),"")</f>
        <v>Plasma</v>
      </c>
      <c r="G1524" s="194">
        <v>146.75</v>
      </c>
      <c r="H1524" s="194" t="s">
        <v>60</v>
      </c>
      <c r="I1524" s="187">
        <v>139.565</v>
      </c>
      <c r="J1524" s="187" t="s">
        <v>995</v>
      </c>
      <c r="K1524" s="187" t="s">
        <v>116</v>
      </c>
      <c r="L1524" s="195">
        <v>49.733730000000001</v>
      </c>
      <c r="M1524" s="195" t="s">
        <v>995</v>
      </c>
      <c r="N1524" s="195" t="s">
        <v>117</v>
      </c>
      <c r="O1524" s="199"/>
      <c r="P1524" s="188"/>
      <c r="Q1524" s="174">
        <v>1</v>
      </c>
    </row>
    <row r="1525" spans="1:17" ht="14.25" x14ac:dyDescent="0.2">
      <c r="A1525" s="189">
        <v>223</v>
      </c>
      <c r="B1525" s="254" t="str">
        <f>IF(AND(A1525&lt;&gt;"",ISNUMBER(A1525)),VLOOKUP(A1525,Studies!A:BR,2,FALSE),"")</f>
        <v>Gurley 2008a</v>
      </c>
      <c r="C1525" s="255" t="str">
        <f>IF(AND(A1525&lt;&gt;"",ISNUMBER(A1525)),VLOOKUP(A1525,Studies!A:BR,3,FALSE),"")</f>
        <v>https://www.ncbi.nlm.nih.gov/pubmed/17495878</v>
      </c>
      <c r="D1525" s="255" t="str">
        <f>IF(AND(A1525&lt;&gt;"",ISNUMBER(A1525)),VLOOKUP(A1525,Studies!A:BR,4,FALSE),"")</f>
        <v>with Perpetrator (Clarithomycin)</v>
      </c>
      <c r="E1525" s="255" t="str">
        <f>IF(AND(A1525&lt;&gt;"",ISNUMBER(A1525)),VLOOKUP(A1525,Studies!A:BR,5,FALSE),"")</f>
        <v>Midazolam</v>
      </c>
      <c r="F1525" s="256" t="str">
        <f>IF(AND(A1525&lt;&gt;"",ISNUMBER(A1525)),VLOOKUP(A1525,Studies!A:BR,6,FALSE),"")</f>
        <v>Plasma</v>
      </c>
      <c r="G1525" s="194">
        <v>147</v>
      </c>
      <c r="H1525" s="194" t="s">
        <v>60</v>
      </c>
      <c r="I1525" s="187">
        <v>118.5911</v>
      </c>
      <c r="J1525" s="187" t="s">
        <v>995</v>
      </c>
      <c r="K1525" s="187" t="s">
        <v>116</v>
      </c>
      <c r="L1525" s="195">
        <v>41.562609999999999</v>
      </c>
      <c r="M1525" s="195" t="s">
        <v>995</v>
      </c>
      <c r="N1525" s="195" t="s">
        <v>117</v>
      </c>
      <c r="O1525" s="199"/>
      <c r="P1525" s="188"/>
      <c r="Q1525" s="174">
        <v>1</v>
      </c>
    </row>
    <row r="1526" spans="1:17" ht="14.25" x14ac:dyDescent="0.2">
      <c r="A1526" s="189">
        <v>223</v>
      </c>
      <c r="B1526" s="254" t="str">
        <f>IF(AND(A1526&lt;&gt;"",ISNUMBER(A1526)),VLOOKUP(A1526,Studies!A:BR,2,FALSE),"")</f>
        <v>Gurley 2008a</v>
      </c>
      <c r="C1526" s="255" t="str">
        <f>IF(AND(A1526&lt;&gt;"",ISNUMBER(A1526)),VLOOKUP(A1526,Studies!A:BR,3,FALSE),"")</f>
        <v>https://www.ncbi.nlm.nih.gov/pubmed/17495878</v>
      </c>
      <c r="D1526" s="255" t="str">
        <f>IF(AND(A1526&lt;&gt;"",ISNUMBER(A1526)),VLOOKUP(A1526,Studies!A:BR,4,FALSE),"")</f>
        <v>with Perpetrator (Clarithomycin)</v>
      </c>
      <c r="E1526" s="255" t="str">
        <f>IF(AND(A1526&lt;&gt;"",ISNUMBER(A1526)),VLOOKUP(A1526,Studies!A:BR,5,FALSE),"")</f>
        <v>Midazolam</v>
      </c>
      <c r="F1526" s="256" t="str">
        <f>IF(AND(A1526&lt;&gt;"",ISNUMBER(A1526)),VLOOKUP(A1526,Studies!A:BR,6,FALSE),"")</f>
        <v>Plasma</v>
      </c>
      <c r="G1526" s="194">
        <v>147.5</v>
      </c>
      <c r="H1526" s="194" t="s">
        <v>60</v>
      </c>
      <c r="I1526" s="187">
        <v>103.64109999999999</v>
      </c>
      <c r="J1526" s="187" t="s">
        <v>995</v>
      </c>
      <c r="K1526" s="187" t="s">
        <v>116</v>
      </c>
      <c r="L1526" s="195">
        <v>30.905930000000001</v>
      </c>
      <c r="M1526" s="195" t="s">
        <v>995</v>
      </c>
      <c r="N1526" s="195" t="s">
        <v>117</v>
      </c>
      <c r="O1526" s="199"/>
      <c r="P1526" s="188"/>
      <c r="Q1526" s="174">
        <v>1</v>
      </c>
    </row>
    <row r="1527" spans="1:17" ht="14.25" x14ac:dyDescent="0.2">
      <c r="A1527" s="189">
        <v>223</v>
      </c>
      <c r="B1527" s="254" t="str">
        <f>IF(AND(A1527&lt;&gt;"",ISNUMBER(A1527)),VLOOKUP(A1527,Studies!A:BR,2,FALSE),"")</f>
        <v>Gurley 2008a</v>
      </c>
      <c r="C1527" s="255" t="str">
        <f>IF(AND(A1527&lt;&gt;"",ISNUMBER(A1527)),VLOOKUP(A1527,Studies!A:BR,3,FALSE),"")</f>
        <v>https://www.ncbi.nlm.nih.gov/pubmed/17495878</v>
      </c>
      <c r="D1527" s="255" t="str">
        <f>IF(AND(A1527&lt;&gt;"",ISNUMBER(A1527)),VLOOKUP(A1527,Studies!A:BR,4,FALSE),"")</f>
        <v>with Perpetrator (Clarithomycin)</v>
      </c>
      <c r="E1527" s="255" t="str">
        <f>IF(AND(A1527&lt;&gt;"",ISNUMBER(A1527)),VLOOKUP(A1527,Studies!A:BR,5,FALSE),"")</f>
        <v>Midazolam</v>
      </c>
      <c r="F1527" s="256" t="str">
        <f>IF(AND(A1527&lt;&gt;"",ISNUMBER(A1527)),VLOOKUP(A1527,Studies!A:BR,6,FALSE),"")</f>
        <v>Plasma</v>
      </c>
      <c r="G1527" s="194">
        <v>148</v>
      </c>
      <c r="H1527" s="194" t="s">
        <v>60</v>
      </c>
      <c r="I1527" s="187">
        <v>88.336359999999999</v>
      </c>
      <c r="J1527" s="187" t="s">
        <v>995</v>
      </c>
      <c r="K1527" s="187" t="s">
        <v>116</v>
      </c>
      <c r="L1527" s="195">
        <v>23.445889999999999</v>
      </c>
      <c r="M1527" s="195" t="s">
        <v>995</v>
      </c>
      <c r="N1527" s="195" t="s">
        <v>117</v>
      </c>
      <c r="O1527" s="199"/>
      <c r="P1527" s="188"/>
      <c r="Q1527" s="174">
        <v>1</v>
      </c>
    </row>
    <row r="1528" spans="1:17" ht="14.25" x14ac:dyDescent="0.2">
      <c r="A1528" s="189">
        <v>223</v>
      </c>
      <c r="B1528" s="254" t="str">
        <f>IF(AND(A1528&lt;&gt;"",ISNUMBER(A1528)),VLOOKUP(A1528,Studies!A:BR,2,FALSE),"")</f>
        <v>Gurley 2008a</v>
      </c>
      <c r="C1528" s="255" t="str">
        <f>IF(AND(A1528&lt;&gt;"",ISNUMBER(A1528)),VLOOKUP(A1528,Studies!A:BR,3,FALSE),"")</f>
        <v>https://www.ncbi.nlm.nih.gov/pubmed/17495878</v>
      </c>
      <c r="D1528" s="255" t="str">
        <f>IF(AND(A1528&lt;&gt;"",ISNUMBER(A1528)),VLOOKUP(A1528,Studies!A:BR,4,FALSE),"")</f>
        <v>with Perpetrator (Clarithomycin)</v>
      </c>
      <c r="E1528" s="255" t="str">
        <f>IF(AND(A1528&lt;&gt;"",ISNUMBER(A1528)),VLOOKUP(A1528,Studies!A:BR,5,FALSE),"")</f>
        <v>Midazolam</v>
      </c>
      <c r="F1528" s="256" t="str">
        <f>IF(AND(A1528&lt;&gt;"",ISNUMBER(A1528)),VLOOKUP(A1528,Studies!A:BR,6,FALSE),"")</f>
        <v>Plasma</v>
      </c>
      <c r="G1528" s="194">
        <v>149</v>
      </c>
      <c r="H1528" s="194" t="s">
        <v>60</v>
      </c>
      <c r="I1528" s="187">
        <v>69.449290000000005</v>
      </c>
      <c r="J1528" s="187" t="s">
        <v>995</v>
      </c>
      <c r="K1528" s="187" t="s">
        <v>116</v>
      </c>
      <c r="L1528" s="195">
        <v>15.98584</v>
      </c>
      <c r="M1528" s="195" t="s">
        <v>995</v>
      </c>
      <c r="N1528" s="195" t="s">
        <v>117</v>
      </c>
      <c r="O1528" s="199"/>
      <c r="P1528" s="188"/>
      <c r="Q1528" s="174">
        <v>1</v>
      </c>
    </row>
    <row r="1529" spans="1:17" ht="14.25" x14ac:dyDescent="0.2">
      <c r="A1529" s="189">
        <v>223</v>
      </c>
      <c r="B1529" s="254" t="str">
        <f>IF(AND(A1529&lt;&gt;"",ISNUMBER(A1529)),VLOOKUP(A1529,Studies!A:BR,2,FALSE),"")</f>
        <v>Gurley 2008a</v>
      </c>
      <c r="C1529" s="255" t="str">
        <f>IF(AND(A1529&lt;&gt;"",ISNUMBER(A1529)),VLOOKUP(A1529,Studies!A:BR,3,FALSE),"")</f>
        <v>https://www.ncbi.nlm.nih.gov/pubmed/17495878</v>
      </c>
      <c r="D1529" s="255" t="str">
        <f>IF(AND(A1529&lt;&gt;"",ISNUMBER(A1529)),VLOOKUP(A1529,Studies!A:BR,4,FALSE),"")</f>
        <v>with Perpetrator (Clarithomycin)</v>
      </c>
      <c r="E1529" s="255" t="str">
        <f>IF(AND(A1529&lt;&gt;"",ISNUMBER(A1529)),VLOOKUP(A1529,Studies!A:BR,5,FALSE),"")</f>
        <v>Midazolam</v>
      </c>
      <c r="F1529" s="256" t="str">
        <f>IF(AND(A1529&lt;&gt;"",ISNUMBER(A1529)),VLOOKUP(A1529,Studies!A:BR,6,FALSE),"")</f>
        <v>Plasma</v>
      </c>
      <c r="G1529" s="194">
        <v>150</v>
      </c>
      <c r="H1529" s="194" t="s">
        <v>60</v>
      </c>
      <c r="I1529" s="187">
        <v>53.404150000000001</v>
      </c>
      <c r="J1529" s="187" t="s">
        <v>995</v>
      </c>
      <c r="K1529" s="187" t="s">
        <v>116</v>
      </c>
      <c r="L1529" s="195">
        <v>10.301399999999999</v>
      </c>
      <c r="M1529" s="195" t="s">
        <v>995</v>
      </c>
      <c r="N1529" s="195" t="s">
        <v>117</v>
      </c>
      <c r="O1529" s="199"/>
      <c r="P1529" s="188"/>
      <c r="Q1529" s="174">
        <v>1</v>
      </c>
    </row>
    <row r="1530" spans="1:17" ht="14.25" x14ac:dyDescent="0.2">
      <c r="A1530" s="189">
        <v>223</v>
      </c>
      <c r="B1530" s="254" t="str">
        <f>IF(AND(A1530&lt;&gt;"",ISNUMBER(A1530)),VLOOKUP(A1530,Studies!A:BR,2,FALSE),"")</f>
        <v>Gurley 2008a</v>
      </c>
      <c r="C1530" s="255" t="str">
        <f>IF(AND(A1530&lt;&gt;"",ISNUMBER(A1530)),VLOOKUP(A1530,Studies!A:BR,3,FALSE),"")</f>
        <v>https://www.ncbi.nlm.nih.gov/pubmed/17495878</v>
      </c>
      <c r="D1530" s="255" t="str">
        <f>IF(AND(A1530&lt;&gt;"",ISNUMBER(A1530)),VLOOKUP(A1530,Studies!A:BR,4,FALSE),"")</f>
        <v>with Perpetrator (Clarithomycin)</v>
      </c>
      <c r="E1530" s="255" t="str">
        <f>IF(AND(A1530&lt;&gt;"",ISNUMBER(A1530)),VLOOKUP(A1530,Studies!A:BR,5,FALSE),"")</f>
        <v>Midazolam</v>
      </c>
      <c r="F1530" s="256" t="str">
        <f>IF(AND(A1530&lt;&gt;"",ISNUMBER(A1530)),VLOOKUP(A1530,Studies!A:BR,6,FALSE),"")</f>
        <v>Plasma</v>
      </c>
      <c r="G1530" s="194">
        <v>151</v>
      </c>
      <c r="H1530" s="194" t="s">
        <v>60</v>
      </c>
      <c r="I1530" s="187">
        <v>42.688209999999998</v>
      </c>
      <c r="J1530" s="187" t="s">
        <v>995</v>
      </c>
      <c r="K1530" s="187" t="s">
        <v>116</v>
      </c>
      <c r="L1530" s="195">
        <v>10.30139</v>
      </c>
      <c r="M1530" s="195" t="s">
        <v>995</v>
      </c>
      <c r="N1530" s="195" t="s">
        <v>117</v>
      </c>
      <c r="O1530" s="199"/>
      <c r="P1530" s="188"/>
      <c r="Q1530" s="174">
        <v>1</v>
      </c>
    </row>
    <row r="1531" spans="1:17" ht="14.25" x14ac:dyDescent="0.2">
      <c r="A1531" s="189">
        <v>223</v>
      </c>
      <c r="B1531" s="254" t="str">
        <f>IF(AND(A1531&lt;&gt;"",ISNUMBER(A1531)),VLOOKUP(A1531,Studies!A:BR,2,FALSE),"")</f>
        <v>Gurley 2008a</v>
      </c>
      <c r="C1531" s="255" t="str">
        <f>IF(AND(A1531&lt;&gt;"",ISNUMBER(A1531)),VLOOKUP(A1531,Studies!A:BR,3,FALSE),"")</f>
        <v>https://www.ncbi.nlm.nih.gov/pubmed/17495878</v>
      </c>
      <c r="D1531" s="255" t="str">
        <f>IF(AND(A1531&lt;&gt;"",ISNUMBER(A1531)),VLOOKUP(A1531,Studies!A:BR,4,FALSE),"")</f>
        <v>with Perpetrator (Clarithomycin)</v>
      </c>
      <c r="E1531" s="255" t="str">
        <f>IF(AND(A1531&lt;&gt;"",ISNUMBER(A1531)),VLOOKUP(A1531,Studies!A:BR,5,FALSE),"")</f>
        <v>Midazolam</v>
      </c>
      <c r="F1531" s="256" t="str">
        <f>IF(AND(A1531&lt;&gt;"",ISNUMBER(A1531)),VLOOKUP(A1531,Studies!A:BR,6,FALSE),"")</f>
        <v>Plasma</v>
      </c>
      <c r="G1531" s="194">
        <v>152</v>
      </c>
      <c r="H1531" s="194" t="s">
        <v>60</v>
      </c>
      <c r="I1531" s="187">
        <v>38.010770000000001</v>
      </c>
      <c r="J1531" s="187" t="s">
        <v>995</v>
      </c>
      <c r="K1531" s="187" t="s">
        <v>116</v>
      </c>
      <c r="L1531" s="195">
        <v>8.5257799999999992</v>
      </c>
      <c r="M1531" s="195" t="s">
        <v>995</v>
      </c>
      <c r="N1531" s="195" t="s">
        <v>117</v>
      </c>
      <c r="O1531" s="199"/>
      <c r="P1531" s="188"/>
      <c r="Q1531" s="174">
        <v>1</v>
      </c>
    </row>
    <row r="1532" spans="1:17" ht="14.25" x14ac:dyDescent="0.2">
      <c r="A1532" s="189">
        <v>224</v>
      </c>
      <c r="B1532" s="254" t="str">
        <f>IF(AND(A1532&lt;&gt;"",ISNUMBER(A1532)),VLOOKUP(A1532,Studies!A:BR,2,FALSE),"")</f>
        <v>Gurley 2008a</v>
      </c>
      <c r="C1532" s="255" t="str">
        <f>IF(AND(A1532&lt;&gt;"",ISNUMBER(A1532)),VLOOKUP(A1532,Studies!A:BR,3,FALSE),"")</f>
        <v>https://www.ncbi.nlm.nih.gov/pubmed/17495878</v>
      </c>
      <c r="D1532" s="255" t="str">
        <f>IF(AND(A1532&lt;&gt;"",ISNUMBER(A1532)),VLOOKUP(A1532,Studies!A:BR,4,FALSE),"")</f>
        <v>Control pre-Goldenseal (Perpetrator Placebo)</v>
      </c>
      <c r="E1532" s="255" t="str">
        <f>IF(AND(A1532&lt;&gt;"",ISNUMBER(A1532)),VLOOKUP(A1532,Studies!A:BR,5,FALSE),"")</f>
        <v>Midazolam</v>
      </c>
      <c r="F1532" s="256" t="str">
        <f>IF(AND(A1532&lt;&gt;"",ISNUMBER(A1532)),VLOOKUP(A1532,Studies!A:BR,6,FALSE),"")</f>
        <v>Plasma</v>
      </c>
      <c r="G1532" s="194">
        <v>0</v>
      </c>
      <c r="H1532" s="194" t="s">
        <v>60</v>
      </c>
      <c r="I1532" s="187">
        <v>0</v>
      </c>
      <c r="J1532" s="187" t="s">
        <v>995</v>
      </c>
      <c r="K1532" s="187" t="s">
        <v>116</v>
      </c>
      <c r="L1532" s="145"/>
      <c r="M1532" s="145"/>
      <c r="N1532" s="145"/>
      <c r="O1532" s="199"/>
      <c r="P1532" s="188"/>
      <c r="Q1532" s="174">
        <v>1</v>
      </c>
    </row>
    <row r="1533" spans="1:17" ht="14.25" x14ac:dyDescent="0.2">
      <c r="A1533" s="189">
        <v>224</v>
      </c>
      <c r="B1533" s="254" t="str">
        <f>IF(AND(A1533&lt;&gt;"",ISNUMBER(A1533)),VLOOKUP(A1533,Studies!A:BR,2,FALSE),"")</f>
        <v>Gurley 2008a</v>
      </c>
      <c r="C1533" s="255" t="str">
        <f>IF(AND(A1533&lt;&gt;"",ISNUMBER(A1533)),VLOOKUP(A1533,Studies!A:BR,3,FALSE),"")</f>
        <v>https://www.ncbi.nlm.nih.gov/pubmed/17495878</v>
      </c>
      <c r="D1533" s="255" t="str">
        <f>IF(AND(A1533&lt;&gt;"",ISNUMBER(A1533)),VLOOKUP(A1533,Studies!A:BR,4,FALSE),"")</f>
        <v>Control pre-Goldenseal (Perpetrator Placebo)</v>
      </c>
      <c r="E1533" s="255" t="str">
        <f>IF(AND(A1533&lt;&gt;"",ISNUMBER(A1533)),VLOOKUP(A1533,Studies!A:BR,5,FALSE),"")</f>
        <v>Midazolam</v>
      </c>
      <c r="F1533" s="256" t="str">
        <f>IF(AND(A1533&lt;&gt;"",ISNUMBER(A1533)),VLOOKUP(A1533,Studies!A:BR,6,FALSE),"")</f>
        <v>Plasma</v>
      </c>
      <c r="G1533" s="194">
        <v>0.25</v>
      </c>
      <c r="H1533" s="194" t="s">
        <v>60</v>
      </c>
      <c r="I1533" s="187">
        <v>48.128340000000001</v>
      </c>
      <c r="J1533" s="187" t="s">
        <v>995</v>
      </c>
      <c r="K1533" s="187" t="s">
        <v>116</v>
      </c>
      <c r="L1533" s="195">
        <v>20.32085</v>
      </c>
      <c r="M1533" s="195" t="s">
        <v>995</v>
      </c>
      <c r="N1533" s="195" t="s">
        <v>117</v>
      </c>
      <c r="O1533" s="199"/>
      <c r="P1533" s="188"/>
      <c r="Q1533" s="174">
        <v>1</v>
      </c>
    </row>
    <row r="1534" spans="1:17" ht="14.25" x14ac:dyDescent="0.2">
      <c r="A1534" s="189">
        <v>224</v>
      </c>
      <c r="B1534" s="254" t="str">
        <f>IF(AND(A1534&lt;&gt;"",ISNUMBER(A1534)),VLOOKUP(A1534,Studies!A:BR,2,FALSE),"")</f>
        <v>Gurley 2008a</v>
      </c>
      <c r="C1534" s="255" t="str">
        <f>IF(AND(A1534&lt;&gt;"",ISNUMBER(A1534)),VLOOKUP(A1534,Studies!A:BR,3,FALSE),"")</f>
        <v>https://www.ncbi.nlm.nih.gov/pubmed/17495878</v>
      </c>
      <c r="D1534" s="255" t="str">
        <f>IF(AND(A1534&lt;&gt;"",ISNUMBER(A1534)),VLOOKUP(A1534,Studies!A:BR,4,FALSE),"")</f>
        <v>Control pre-Goldenseal (Perpetrator Placebo)</v>
      </c>
      <c r="E1534" s="255" t="str">
        <f>IF(AND(A1534&lt;&gt;"",ISNUMBER(A1534)),VLOOKUP(A1534,Studies!A:BR,5,FALSE),"")</f>
        <v>Midazolam</v>
      </c>
      <c r="F1534" s="256" t="str">
        <f>IF(AND(A1534&lt;&gt;"",ISNUMBER(A1534)),VLOOKUP(A1534,Studies!A:BR,6,FALSE),"")</f>
        <v>Plasma</v>
      </c>
      <c r="G1534" s="194">
        <v>0.5</v>
      </c>
      <c r="H1534" s="194" t="s">
        <v>60</v>
      </c>
      <c r="I1534" s="187">
        <v>42.067740000000001</v>
      </c>
      <c r="J1534" s="187" t="s">
        <v>995</v>
      </c>
      <c r="K1534" s="187" t="s">
        <v>116</v>
      </c>
      <c r="L1534" s="195">
        <v>17.825320000000001</v>
      </c>
      <c r="M1534" s="195" t="s">
        <v>995</v>
      </c>
      <c r="N1534" s="195" t="s">
        <v>117</v>
      </c>
      <c r="O1534" s="199"/>
      <c r="P1534" s="188"/>
      <c r="Q1534" s="174">
        <v>1</v>
      </c>
    </row>
    <row r="1535" spans="1:17" ht="14.25" x14ac:dyDescent="0.2">
      <c r="A1535" s="189">
        <v>224</v>
      </c>
      <c r="B1535" s="254" t="str">
        <f>IF(AND(A1535&lt;&gt;"",ISNUMBER(A1535)),VLOOKUP(A1535,Studies!A:BR,2,FALSE),"")</f>
        <v>Gurley 2008a</v>
      </c>
      <c r="C1535" s="255" t="str">
        <f>IF(AND(A1535&lt;&gt;"",ISNUMBER(A1535)),VLOOKUP(A1535,Studies!A:BR,3,FALSE),"")</f>
        <v>https://www.ncbi.nlm.nih.gov/pubmed/17495878</v>
      </c>
      <c r="D1535" s="255" t="str">
        <f>IF(AND(A1535&lt;&gt;"",ISNUMBER(A1535)),VLOOKUP(A1535,Studies!A:BR,4,FALSE),"")</f>
        <v>Control pre-Goldenseal (Perpetrator Placebo)</v>
      </c>
      <c r="E1535" s="255" t="str">
        <f>IF(AND(A1535&lt;&gt;"",ISNUMBER(A1535)),VLOOKUP(A1535,Studies!A:BR,5,FALSE),"")</f>
        <v>Midazolam</v>
      </c>
      <c r="F1535" s="256" t="str">
        <f>IF(AND(A1535&lt;&gt;"",ISNUMBER(A1535)),VLOOKUP(A1535,Studies!A:BR,6,FALSE),"")</f>
        <v>Plasma</v>
      </c>
      <c r="G1535" s="194">
        <v>0.75</v>
      </c>
      <c r="H1535" s="194" t="s">
        <v>60</v>
      </c>
      <c r="I1535" s="187">
        <v>35.650620000000004</v>
      </c>
      <c r="J1535" s="187" t="s">
        <v>995</v>
      </c>
      <c r="K1535" s="187" t="s">
        <v>116</v>
      </c>
      <c r="L1535" s="195">
        <v>14.26024</v>
      </c>
      <c r="M1535" s="195" t="s">
        <v>995</v>
      </c>
      <c r="N1535" s="195" t="s">
        <v>117</v>
      </c>
      <c r="O1535" s="199"/>
      <c r="P1535" s="188"/>
      <c r="Q1535" s="174">
        <v>1</v>
      </c>
    </row>
    <row r="1536" spans="1:17" ht="14.25" x14ac:dyDescent="0.2">
      <c r="A1536" s="189">
        <v>224</v>
      </c>
      <c r="B1536" s="254" t="str">
        <f>IF(AND(A1536&lt;&gt;"",ISNUMBER(A1536)),VLOOKUP(A1536,Studies!A:BR,2,FALSE),"")</f>
        <v>Gurley 2008a</v>
      </c>
      <c r="C1536" s="255" t="str">
        <f>IF(AND(A1536&lt;&gt;"",ISNUMBER(A1536)),VLOOKUP(A1536,Studies!A:BR,3,FALSE),"")</f>
        <v>https://www.ncbi.nlm.nih.gov/pubmed/17495878</v>
      </c>
      <c r="D1536" s="255" t="str">
        <f>IF(AND(A1536&lt;&gt;"",ISNUMBER(A1536)),VLOOKUP(A1536,Studies!A:BR,4,FALSE),"")</f>
        <v>Control pre-Goldenseal (Perpetrator Placebo)</v>
      </c>
      <c r="E1536" s="255" t="str">
        <f>IF(AND(A1536&lt;&gt;"",ISNUMBER(A1536)),VLOOKUP(A1536,Studies!A:BR,5,FALSE),"")</f>
        <v>Midazolam</v>
      </c>
      <c r="F1536" s="256" t="str">
        <f>IF(AND(A1536&lt;&gt;"",ISNUMBER(A1536)),VLOOKUP(A1536,Studies!A:BR,6,FALSE),"")</f>
        <v>Plasma</v>
      </c>
      <c r="G1536" s="194">
        <v>1</v>
      </c>
      <c r="H1536" s="194" t="s">
        <v>60</v>
      </c>
      <c r="I1536" s="187">
        <v>30.124780000000001</v>
      </c>
      <c r="J1536" s="187" t="s">
        <v>995</v>
      </c>
      <c r="K1536" s="187" t="s">
        <v>116</v>
      </c>
      <c r="L1536" s="195">
        <v>12.121219999999999</v>
      </c>
      <c r="M1536" s="195" t="s">
        <v>995</v>
      </c>
      <c r="N1536" s="195" t="s">
        <v>117</v>
      </c>
      <c r="O1536" s="199"/>
      <c r="P1536" s="188"/>
      <c r="Q1536" s="174">
        <v>1</v>
      </c>
    </row>
    <row r="1537" spans="1:17" ht="14.25" x14ac:dyDescent="0.2">
      <c r="A1537" s="189">
        <v>224</v>
      </c>
      <c r="B1537" s="254" t="str">
        <f>IF(AND(A1537&lt;&gt;"",ISNUMBER(A1537)),VLOOKUP(A1537,Studies!A:BR,2,FALSE),"")</f>
        <v>Gurley 2008a</v>
      </c>
      <c r="C1537" s="255" t="str">
        <f>IF(AND(A1537&lt;&gt;"",ISNUMBER(A1537)),VLOOKUP(A1537,Studies!A:BR,3,FALSE),"")</f>
        <v>https://www.ncbi.nlm.nih.gov/pubmed/17495878</v>
      </c>
      <c r="D1537" s="255" t="str">
        <f>IF(AND(A1537&lt;&gt;"",ISNUMBER(A1537)),VLOOKUP(A1537,Studies!A:BR,4,FALSE),"")</f>
        <v>Control pre-Goldenseal (Perpetrator Placebo)</v>
      </c>
      <c r="E1537" s="255" t="str">
        <f>IF(AND(A1537&lt;&gt;"",ISNUMBER(A1537)),VLOOKUP(A1537,Studies!A:BR,5,FALSE),"")</f>
        <v>Midazolam</v>
      </c>
      <c r="F1537" s="256" t="str">
        <f>IF(AND(A1537&lt;&gt;"",ISNUMBER(A1537)),VLOOKUP(A1537,Studies!A:BR,6,FALSE),"")</f>
        <v>Plasma</v>
      </c>
      <c r="G1537" s="194">
        <v>1.5</v>
      </c>
      <c r="H1537" s="194" t="s">
        <v>60</v>
      </c>
      <c r="I1537" s="187">
        <v>25.133690000000001</v>
      </c>
      <c r="J1537" s="187" t="s">
        <v>995</v>
      </c>
      <c r="K1537" s="187" t="s">
        <v>116</v>
      </c>
      <c r="L1537" s="195">
        <v>12.12121</v>
      </c>
      <c r="M1537" s="195" t="s">
        <v>995</v>
      </c>
      <c r="N1537" s="195" t="s">
        <v>117</v>
      </c>
      <c r="O1537" s="199"/>
      <c r="P1537" s="188"/>
      <c r="Q1537" s="174">
        <v>1</v>
      </c>
    </row>
    <row r="1538" spans="1:17" ht="14.25" x14ac:dyDescent="0.2">
      <c r="A1538" s="189">
        <v>224</v>
      </c>
      <c r="B1538" s="254" t="str">
        <f>IF(AND(A1538&lt;&gt;"",ISNUMBER(A1538)),VLOOKUP(A1538,Studies!A:BR,2,FALSE),"")</f>
        <v>Gurley 2008a</v>
      </c>
      <c r="C1538" s="255" t="str">
        <f>IF(AND(A1538&lt;&gt;"",ISNUMBER(A1538)),VLOOKUP(A1538,Studies!A:BR,3,FALSE),"")</f>
        <v>https://www.ncbi.nlm.nih.gov/pubmed/17495878</v>
      </c>
      <c r="D1538" s="255" t="str">
        <f>IF(AND(A1538&lt;&gt;"",ISNUMBER(A1538)),VLOOKUP(A1538,Studies!A:BR,4,FALSE),"")</f>
        <v>Control pre-Goldenseal (Perpetrator Placebo)</v>
      </c>
      <c r="E1538" s="255" t="str">
        <f>IF(AND(A1538&lt;&gt;"",ISNUMBER(A1538)),VLOOKUP(A1538,Studies!A:BR,5,FALSE),"")</f>
        <v>Midazolam</v>
      </c>
      <c r="F1538" s="256" t="str">
        <f>IF(AND(A1538&lt;&gt;"",ISNUMBER(A1538)),VLOOKUP(A1538,Studies!A:BR,6,FALSE),"")</f>
        <v>Plasma</v>
      </c>
      <c r="G1538" s="194">
        <v>2</v>
      </c>
      <c r="H1538" s="194" t="s">
        <v>60</v>
      </c>
      <c r="I1538" s="187">
        <v>20.855619999999998</v>
      </c>
      <c r="J1538" s="187" t="s">
        <v>995</v>
      </c>
      <c r="K1538" s="187" t="s">
        <v>116</v>
      </c>
      <c r="L1538" s="195">
        <v>9.9821790000000004</v>
      </c>
      <c r="M1538" s="195" t="s">
        <v>995</v>
      </c>
      <c r="N1538" s="195" t="s">
        <v>117</v>
      </c>
      <c r="O1538" s="199"/>
      <c r="P1538" s="188"/>
      <c r="Q1538" s="174">
        <v>1</v>
      </c>
    </row>
    <row r="1539" spans="1:17" ht="14.25" x14ac:dyDescent="0.2">
      <c r="A1539" s="189">
        <v>224</v>
      </c>
      <c r="B1539" s="254" t="str">
        <f>IF(AND(A1539&lt;&gt;"",ISNUMBER(A1539)),VLOOKUP(A1539,Studies!A:BR,2,FALSE),"")</f>
        <v>Gurley 2008a</v>
      </c>
      <c r="C1539" s="255" t="str">
        <f>IF(AND(A1539&lt;&gt;"",ISNUMBER(A1539)),VLOOKUP(A1539,Studies!A:BR,3,FALSE),"")</f>
        <v>https://www.ncbi.nlm.nih.gov/pubmed/17495878</v>
      </c>
      <c r="D1539" s="255" t="str">
        <f>IF(AND(A1539&lt;&gt;"",ISNUMBER(A1539)),VLOOKUP(A1539,Studies!A:BR,4,FALSE),"")</f>
        <v>Control pre-Goldenseal (Perpetrator Placebo)</v>
      </c>
      <c r="E1539" s="255" t="str">
        <f>IF(AND(A1539&lt;&gt;"",ISNUMBER(A1539)),VLOOKUP(A1539,Studies!A:BR,5,FALSE),"")</f>
        <v>Midazolam</v>
      </c>
      <c r="F1539" s="256" t="str">
        <f>IF(AND(A1539&lt;&gt;"",ISNUMBER(A1539)),VLOOKUP(A1539,Studies!A:BR,6,FALSE),"")</f>
        <v>Plasma</v>
      </c>
      <c r="G1539" s="194">
        <v>3</v>
      </c>
      <c r="H1539" s="194" t="s">
        <v>60</v>
      </c>
      <c r="I1539" s="187">
        <v>12.12121</v>
      </c>
      <c r="J1539" s="187" t="s">
        <v>995</v>
      </c>
      <c r="K1539" s="187" t="s">
        <v>116</v>
      </c>
      <c r="L1539" s="195">
        <v>5.7040980000000001</v>
      </c>
      <c r="M1539" s="195" t="s">
        <v>995</v>
      </c>
      <c r="N1539" s="195" t="s">
        <v>117</v>
      </c>
      <c r="O1539" s="199"/>
      <c r="P1539" s="188"/>
      <c r="Q1539" s="174">
        <v>1</v>
      </c>
    </row>
    <row r="1540" spans="1:17" ht="14.25" x14ac:dyDescent="0.2">
      <c r="A1540" s="189">
        <v>224</v>
      </c>
      <c r="B1540" s="254" t="str">
        <f>IF(AND(A1540&lt;&gt;"",ISNUMBER(A1540)),VLOOKUP(A1540,Studies!A:BR,2,FALSE),"")</f>
        <v>Gurley 2008a</v>
      </c>
      <c r="C1540" s="255" t="str">
        <f>IF(AND(A1540&lt;&gt;"",ISNUMBER(A1540)),VLOOKUP(A1540,Studies!A:BR,3,FALSE),"")</f>
        <v>https://www.ncbi.nlm.nih.gov/pubmed/17495878</v>
      </c>
      <c r="D1540" s="255" t="str">
        <f>IF(AND(A1540&lt;&gt;"",ISNUMBER(A1540)),VLOOKUP(A1540,Studies!A:BR,4,FALSE),"")</f>
        <v>Control pre-Goldenseal (Perpetrator Placebo)</v>
      </c>
      <c r="E1540" s="255" t="str">
        <f>IF(AND(A1540&lt;&gt;"",ISNUMBER(A1540)),VLOOKUP(A1540,Studies!A:BR,5,FALSE),"")</f>
        <v>Midazolam</v>
      </c>
      <c r="F1540" s="256" t="str">
        <f>IF(AND(A1540&lt;&gt;"",ISNUMBER(A1540)),VLOOKUP(A1540,Studies!A:BR,6,FALSE),"")</f>
        <v>Plasma</v>
      </c>
      <c r="G1540" s="194">
        <v>4</v>
      </c>
      <c r="H1540" s="194" t="s">
        <v>60</v>
      </c>
      <c r="I1540" s="187">
        <v>9.2691619999999997</v>
      </c>
      <c r="J1540" s="187" t="s">
        <v>995</v>
      </c>
      <c r="K1540" s="187" t="s">
        <v>116</v>
      </c>
      <c r="L1540" s="195">
        <v>4.6345809999999998</v>
      </c>
      <c r="M1540" s="195" t="s">
        <v>995</v>
      </c>
      <c r="N1540" s="195" t="s">
        <v>117</v>
      </c>
      <c r="O1540" s="199"/>
      <c r="P1540" s="188"/>
      <c r="Q1540" s="174">
        <v>1</v>
      </c>
    </row>
    <row r="1541" spans="1:17" ht="14.25" x14ac:dyDescent="0.2">
      <c r="A1541" s="189">
        <v>224</v>
      </c>
      <c r="B1541" s="254" t="str">
        <f>IF(AND(A1541&lt;&gt;"",ISNUMBER(A1541)),VLOOKUP(A1541,Studies!A:BR,2,FALSE),"")</f>
        <v>Gurley 2008a</v>
      </c>
      <c r="C1541" s="255" t="str">
        <f>IF(AND(A1541&lt;&gt;"",ISNUMBER(A1541)),VLOOKUP(A1541,Studies!A:BR,3,FALSE),"")</f>
        <v>https://www.ncbi.nlm.nih.gov/pubmed/17495878</v>
      </c>
      <c r="D1541" s="255" t="str">
        <f>IF(AND(A1541&lt;&gt;"",ISNUMBER(A1541)),VLOOKUP(A1541,Studies!A:BR,4,FALSE),"")</f>
        <v>Control pre-Goldenseal (Perpetrator Placebo)</v>
      </c>
      <c r="E1541" s="255" t="str">
        <f>IF(AND(A1541&lt;&gt;"",ISNUMBER(A1541)),VLOOKUP(A1541,Studies!A:BR,5,FALSE),"")</f>
        <v>Midazolam</v>
      </c>
      <c r="F1541" s="256" t="str">
        <f>IF(AND(A1541&lt;&gt;"",ISNUMBER(A1541)),VLOOKUP(A1541,Studies!A:BR,6,FALSE),"")</f>
        <v>Plasma</v>
      </c>
      <c r="G1541" s="194">
        <v>5</v>
      </c>
      <c r="H1541" s="194" t="s">
        <v>60</v>
      </c>
      <c r="I1541" s="187">
        <v>5.7041000000000004</v>
      </c>
      <c r="J1541" s="187" t="s">
        <v>995</v>
      </c>
      <c r="K1541" s="187" t="s">
        <v>116</v>
      </c>
      <c r="L1541" s="195">
        <v>2.317291</v>
      </c>
      <c r="M1541" s="195" t="s">
        <v>995</v>
      </c>
      <c r="N1541" s="195" t="s">
        <v>117</v>
      </c>
      <c r="O1541" s="199"/>
      <c r="P1541" s="188"/>
      <c r="Q1541" s="174">
        <v>1</v>
      </c>
    </row>
    <row r="1542" spans="1:17" ht="14.25" x14ac:dyDescent="0.2">
      <c r="A1542" s="189">
        <v>224</v>
      </c>
      <c r="B1542" s="254" t="str">
        <f>IF(AND(A1542&lt;&gt;"",ISNUMBER(A1542)),VLOOKUP(A1542,Studies!A:BR,2,FALSE),"")</f>
        <v>Gurley 2008a</v>
      </c>
      <c r="C1542" s="255" t="str">
        <f>IF(AND(A1542&lt;&gt;"",ISNUMBER(A1542)),VLOOKUP(A1542,Studies!A:BR,3,FALSE),"")</f>
        <v>https://www.ncbi.nlm.nih.gov/pubmed/17495878</v>
      </c>
      <c r="D1542" s="255" t="str">
        <f>IF(AND(A1542&lt;&gt;"",ISNUMBER(A1542)),VLOOKUP(A1542,Studies!A:BR,4,FALSE),"")</f>
        <v>Control pre-Goldenseal (Perpetrator Placebo)</v>
      </c>
      <c r="E1542" s="255" t="str">
        <f>IF(AND(A1542&lt;&gt;"",ISNUMBER(A1542)),VLOOKUP(A1542,Studies!A:BR,5,FALSE),"")</f>
        <v>Midazolam</v>
      </c>
      <c r="F1542" s="256" t="str">
        <f>IF(AND(A1542&lt;&gt;"",ISNUMBER(A1542)),VLOOKUP(A1542,Studies!A:BR,6,FALSE),"")</f>
        <v>Plasma</v>
      </c>
      <c r="G1542" s="194">
        <v>6</v>
      </c>
      <c r="H1542" s="194" t="s">
        <v>60</v>
      </c>
      <c r="I1542" s="187">
        <v>4.9910870000000003</v>
      </c>
      <c r="J1542" s="187" t="s">
        <v>995</v>
      </c>
      <c r="K1542" s="187" t="s">
        <v>116</v>
      </c>
      <c r="L1542" s="195">
        <v>2.6737959999999998</v>
      </c>
      <c r="M1542" s="195" t="s">
        <v>995</v>
      </c>
      <c r="N1542" s="195" t="s">
        <v>117</v>
      </c>
      <c r="O1542" s="199"/>
      <c r="P1542" s="188"/>
      <c r="Q1542" s="174">
        <v>1</v>
      </c>
    </row>
    <row r="1543" spans="1:17" ht="14.25" x14ac:dyDescent="0.2">
      <c r="A1543" s="189">
        <v>225</v>
      </c>
      <c r="B1543" s="254" t="str">
        <f>IF(AND(A1543&lt;&gt;"",ISNUMBER(A1543)),VLOOKUP(A1543,Studies!A:BR,2,FALSE),"")</f>
        <v>Gurley 2008a</v>
      </c>
      <c r="C1543" s="255" t="str">
        <f>IF(AND(A1543&lt;&gt;"",ISNUMBER(A1543)),VLOOKUP(A1543,Studies!A:BR,3,FALSE),"")</f>
        <v>https://www.ncbi.nlm.nih.gov/pubmed/17495878</v>
      </c>
      <c r="D1543" s="255" t="str">
        <f>IF(AND(A1543&lt;&gt;"",ISNUMBER(A1543)),VLOOKUP(A1543,Studies!A:BR,4,FALSE),"")</f>
        <v>Control pre-Kava kava (Perpetrator Placebo)</v>
      </c>
      <c r="E1543" s="255" t="str">
        <f>IF(AND(A1543&lt;&gt;"",ISNUMBER(A1543)),VLOOKUP(A1543,Studies!A:BR,5,FALSE),"")</f>
        <v>Midazolam</v>
      </c>
      <c r="F1543" s="256" t="str">
        <f>IF(AND(A1543&lt;&gt;"",ISNUMBER(A1543)),VLOOKUP(A1543,Studies!A:BR,6,FALSE),"")</f>
        <v>Plasma</v>
      </c>
      <c r="G1543" s="194">
        <v>0</v>
      </c>
      <c r="H1543" s="194" t="s">
        <v>60</v>
      </c>
      <c r="I1543" s="187">
        <v>0</v>
      </c>
      <c r="J1543" s="187" t="s">
        <v>995</v>
      </c>
      <c r="K1543" s="187" t="s">
        <v>116</v>
      </c>
      <c r="L1543" s="145"/>
      <c r="M1543" s="145"/>
      <c r="N1543" s="145"/>
      <c r="O1543" s="199"/>
      <c r="P1543" s="188"/>
      <c r="Q1543" s="174">
        <v>1</v>
      </c>
    </row>
    <row r="1544" spans="1:17" ht="14.25" x14ac:dyDescent="0.2">
      <c r="A1544" s="189">
        <v>225</v>
      </c>
      <c r="B1544" s="254" t="str">
        <f>IF(AND(A1544&lt;&gt;"",ISNUMBER(A1544)),VLOOKUP(A1544,Studies!A:BR,2,FALSE),"")</f>
        <v>Gurley 2008a</v>
      </c>
      <c r="C1544" s="255" t="str">
        <f>IF(AND(A1544&lt;&gt;"",ISNUMBER(A1544)),VLOOKUP(A1544,Studies!A:BR,3,FALSE),"")</f>
        <v>https://www.ncbi.nlm.nih.gov/pubmed/17495878</v>
      </c>
      <c r="D1544" s="255" t="str">
        <f>IF(AND(A1544&lt;&gt;"",ISNUMBER(A1544)),VLOOKUP(A1544,Studies!A:BR,4,FALSE),"")</f>
        <v>Control pre-Kava kava (Perpetrator Placebo)</v>
      </c>
      <c r="E1544" s="255" t="str">
        <f>IF(AND(A1544&lt;&gt;"",ISNUMBER(A1544)),VLOOKUP(A1544,Studies!A:BR,5,FALSE),"")</f>
        <v>Midazolam</v>
      </c>
      <c r="F1544" s="256" t="str">
        <f>IF(AND(A1544&lt;&gt;"",ISNUMBER(A1544)),VLOOKUP(A1544,Studies!A:BR,6,FALSE),"")</f>
        <v>Plasma</v>
      </c>
      <c r="G1544" s="194">
        <v>0.25</v>
      </c>
      <c r="H1544" s="194" t="s">
        <v>60</v>
      </c>
      <c r="I1544" s="187">
        <v>35.346359999999997</v>
      </c>
      <c r="J1544" s="187" t="s">
        <v>995</v>
      </c>
      <c r="K1544" s="187" t="s">
        <v>116</v>
      </c>
      <c r="L1544" s="195">
        <v>17.761990000000001</v>
      </c>
      <c r="M1544" s="195" t="s">
        <v>995</v>
      </c>
      <c r="N1544" s="195" t="s">
        <v>117</v>
      </c>
      <c r="O1544" s="199"/>
      <c r="P1544" s="188"/>
      <c r="Q1544" s="174">
        <v>1</v>
      </c>
    </row>
    <row r="1545" spans="1:17" ht="14.25" x14ac:dyDescent="0.2">
      <c r="A1545" s="189">
        <v>225</v>
      </c>
      <c r="B1545" s="254" t="str">
        <f>IF(AND(A1545&lt;&gt;"",ISNUMBER(A1545)),VLOOKUP(A1545,Studies!A:BR,2,FALSE),"")</f>
        <v>Gurley 2008a</v>
      </c>
      <c r="C1545" s="255" t="str">
        <f>IF(AND(A1545&lt;&gt;"",ISNUMBER(A1545)),VLOOKUP(A1545,Studies!A:BR,3,FALSE),"")</f>
        <v>https://www.ncbi.nlm.nih.gov/pubmed/17495878</v>
      </c>
      <c r="D1545" s="255" t="str">
        <f>IF(AND(A1545&lt;&gt;"",ISNUMBER(A1545)),VLOOKUP(A1545,Studies!A:BR,4,FALSE),"")</f>
        <v>Control pre-Kava kava (Perpetrator Placebo)</v>
      </c>
      <c r="E1545" s="255" t="str">
        <f>IF(AND(A1545&lt;&gt;"",ISNUMBER(A1545)),VLOOKUP(A1545,Studies!A:BR,5,FALSE),"")</f>
        <v>Midazolam</v>
      </c>
      <c r="F1545" s="256" t="str">
        <f>IF(AND(A1545&lt;&gt;"",ISNUMBER(A1545)),VLOOKUP(A1545,Studies!A:BR,6,FALSE),"")</f>
        <v>Plasma</v>
      </c>
      <c r="G1545" s="194">
        <v>0.5</v>
      </c>
      <c r="H1545" s="194" t="s">
        <v>60</v>
      </c>
      <c r="I1545" s="187">
        <v>32.68206</v>
      </c>
      <c r="J1545" s="187" t="s">
        <v>995</v>
      </c>
      <c r="K1545" s="187" t="s">
        <v>116</v>
      </c>
      <c r="L1545" s="195">
        <v>12.96625</v>
      </c>
      <c r="M1545" s="195" t="s">
        <v>995</v>
      </c>
      <c r="N1545" s="195" t="s">
        <v>117</v>
      </c>
      <c r="O1545" s="199"/>
      <c r="P1545" s="188"/>
      <c r="Q1545" s="174">
        <v>1</v>
      </c>
    </row>
    <row r="1546" spans="1:17" ht="14.25" x14ac:dyDescent="0.2">
      <c r="A1546" s="189">
        <v>225</v>
      </c>
      <c r="B1546" s="254" t="str">
        <f>IF(AND(A1546&lt;&gt;"",ISNUMBER(A1546)),VLOOKUP(A1546,Studies!A:BR,2,FALSE),"")</f>
        <v>Gurley 2008a</v>
      </c>
      <c r="C1546" s="255" t="str">
        <f>IF(AND(A1546&lt;&gt;"",ISNUMBER(A1546)),VLOOKUP(A1546,Studies!A:BR,3,FALSE),"")</f>
        <v>https://www.ncbi.nlm.nih.gov/pubmed/17495878</v>
      </c>
      <c r="D1546" s="255" t="str">
        <f>IF(AND(A1546&lt;&gt;"",ISNUMBER(A1546)),VLOOKUP(A1546,Studies!A:BR,4,FALSE),"")</f>
        <v>Control pre-Kava kava (Perpetrator Placebo)</v>
      </c>
      <c r="E1546" s="255" t="str">
        <f>IF(AND(A1546&lt;&gt;"",ISNUMBER(A1546)),VLOOKUP(A1546,Studies!A:BR,5,FALSE),"")</f>
        <v>Midazolam</v>
      </c>
      <c r="F1546" s="256" t="str">
        <f>IF(AND(A1546&lt;&gt;"",ISNUMBER(A1546)),VLOOKUP(A1546,Studies!A:BR,6,FALSE),"")</f>
        <v>Plasma</v>
      </c>
      <c r="G1546" s="194">
        <v>0.75</v>
      </c>
      <c r="H1546" s="194" t="s">
        <v>60</v>
      </c>
      <c r="I1546" s="187">
        <v>31.971579999999999</v>
      </c>
      <c r="J1546" s="187" t="s">
        <v>995</v>
      </c>
      <c r="K1546" s="187" t="s">
        <v>116</v>
      </c>
      <c r="L1546" s="195">
        <v>11.54529</v>
      </c>
      <c r="M1546" s="195" t="s">
        <v>995</v>
      </c>
      <c r="N1546" s="195" t="s">
        <v>117</v>
      </c>
      <c r="O1546" s="199"/>
      <c r="P1546" s="188"/>
      <c r="Q1546" s="174">
        <v>1</v>
      </c>
    </row>
    <row r="1547" spans="1:17" ht="14.25" x14ac:dyDescent="0.2">
      <c r="A1547" s="189">
        <v>225</v>
      </c>
      <c r="B1547" s="254" t="str">
        <f>IF(AND(A1547&lt;&gt;"",ISNUMBER(A1547)),VLOOKUP(A1547,Studies!A:BR,2,FALSE),"")</f>
        <v>Gurley 2008a</v>
      </c>
      <c r="C1547" s="255" t="str">
        <f>IF(AND(A1547&lt;&gt;"",ISNUMBER(A1547)),VLOOKUP(A1547,Studies!A:BR,3,FALSE),"")</f>
        <v>https://www.ncbi.nlm.nih.gov/pubmed/17495878</v>
      </c>
      <c r="D1547" s="255" t="str">
        <f>IF(AND(A1547&lt;&gt;"",ISNUMBER(A1547)),VLOOKUP(A1547,Studies!A:BR,4,FALSE),"")</f>
        <v>Control pre-Kava kava (Perpetrator Placebo)</v>
      </c>
      <c r="E1547" s="255" t="str">
        <f>IF(AND(A1547&lt;&gt;"",ISNUMBER(A1547)),VLOOKUP(A1547,Studies!A:BR,5,FALSE),"")</f>
        <v>Midazolam</v>
      </c>
      <c r="F1547" s="256" t="str">
        <f>IF(AND(A1547&lt;&gt;"",ISNUMBER(A1547)),VLOOKUP(A1547,Studies!A:BR,6,FALSE),"")</f>
        <v>Plasma</v>
      </c>
      <c r="G1547" s="194">
        <v>1</v>
      </c>
      <c r="H1547" s="194" t="s">
        <v>60</v>
      </c>
      <c r="I1547" s="187">
        <v>28.419180000000001</v>
      </c>
      <c r="J1547" s="187" t="s">
        <v>995</v>
      </c>
      <c r="K1547" s="187" t="s">
        <v>116</v>
      </c>
      <c r="L1547" s="195">
        <v>11.545299999999999</v>
      </c>
      <c r="M1547" s="195" t="s">
        <v>995</v>
      </c>
      <c r="N1547" s="195" t="s">
        <v>117</v>
      </c>
      <c r="O1547" s="199"/>
      <c r="P1547" s="188"/>
      <c r="Q1547" s="174">
        <v>1</v>
      </c>
    </row>
    <row r="1548" spans="1:17" ht="14.25" x14ac:dyDescent="0.2">
      <c r="A1548" s="189">
        <v>225</v>
      </c>
      <c r="B1548" s="254" t="str">
        <f>IF(AND(A1548&lt;&gt;"",ISNUMBER(A1548)),VLOOKUP(A1548,Studies!A:BR,2,FALSE),"")</f>
        <v>Gurley 2008a</v>
      </c>
      <c r="C1548" s="255" t="str">
        <f>IF(AND(A1548&lt;&gt;"",ISNUMBER(A1548)),VLOOKUP(A1548,Studies!A:BR,3,FALSE),"")</f>
        <v>https://www.ncbi.nlm.nih.gov/pubmed/17495878</v>
      </c>
      <c r="D1548" s="255" t="str">
        <f>IF(AND(A1548&lt;&gt;"",ISNUMBER(A1548)),VLOOKUP(A1548,Studies!A:BR,4,FALSE),"")</f>
        <v>Control pre-Kava kava (Perpetrator Placebo)</v>
      </c>
      <c r="E1548" s="255" t="str">
        <f>IF(AND(A1548&lt;&gt;"",ISNUMBER(A1548)),VLOOKUP(A1548,Studies!A:BR,5,FALSE),"")</f>
        <v>Midazolam</v>
      </c>
      <c r="F1548" s="256" t="str">
        <f>IF(AND(A1548&lt;&gt;"",ISNUMBER(A1548)),VLOOKUP(A1548,Studies!A:BR,6,FALSE),"")</f>
        <v>Plasma</v>
      </c>
      <c r="G1548" s="194">
        <v>1.5</v>
      </c>
      <c r="H1548" s="194" t="s">
        <v>60</v>
      </c>
      <c r="I1548" s="187">
        <v>25.75488</v>
      </c>
      <c r="J1548" s="187" t="s">
        <v>995</v>
      </c>
      <c r="K1548" s="187" t="s">
        <v>116</v>
      </c>
      <c r="L1548" s="195">
        <v>7.4600390000000001</v>
      </c>
      <c r="M1548" s="195" t="s">
        <v>995</v>
      </c>
      <c r="N1548" s="195" t="s">
        <v>117</v>
      </c>
      <c r="O1548" s="199"/>
      <c r="P1548" s="188"/>
      <c r="Q1548" s="174">
        <v>1</v>
      </c>
    </row>
    <row r="1549" spans="1:17" ht="14.25" x14ac:dyDescent="0.2">
      <c r="A1549" s="189">
        <v>225</v>
      </c>
      <c r="B1549" s="254" t="str">
        <f>IF(AND(A1549&lt;&gt;"",ISNUMBER(A1549)),VLOOKUP(A1549,Studies!A:BR,2,FALSE),"")</f>
        <v>Gurley 2008a</v>
      </c>
      <c r="C1549" s="255" t="str">
        <f>IF(AND(A1549&lt;&gt;"",ISNUMBER(A1549)),VLOOKUP(A1549,Studies!A:BR,3,FALSE),"")</f>
        <v>https://www.ncbi.nlm.nih.gov/pubmed/17495878</v>
      </c>
      <c r="D1549" s="255" t="str">
        <f>IF(AND(A1549&lt;&gt;"",ISNUMBER(A1549)),VLOOKUP(A1549,Studies!A:BR,4,FALSE),"")</f>
        <v>Control pre-Kava kava (Perpetrator Placebo)</v>
      </c>
      <c r="E1549" s="255" t="str">
        <f>IF(AND(A1549&lt;&gt;"",ISNUMBER(A1549)),VLOOKUP(A1549,Studies!A:BR,5,FALSE),"")</f>
        <v>Midazolam</v>
      </c>
      <c r="F1549" s="256" t="str">
        <f>IF(AND(A1549&lt;&gt;"",ISNUMBER(A1549)),VLOOKUP(A1549,Studies!A:BR,6,FALSE),"")</f>
        <v>Plasma</v>
      </c>
      <c r="G1549" s="194">
        <v>2</v>
      </c>
      <c r="H1549" s="194" t="s">
        <v>60</v>
      </c>
      <c r="I1549" s="187">
        <v>20.959150000000001</v>
      </c>
      <c r="J1549" s="187" t="s">
        <v>995</v>
      </c>
      <c r="K1549" s="187" t="s">
        <v>116</v>
      </c>
      <c r="L1549" s="195">
        <v>7.9928929999999996</v>
      </c>
      <c r="M1549" s="195" t="s">
        <v>995</v>
      </c>
      <c r="N1549" s="195" t="s">
        <v>117</v>
      </c>
      <c r="O1549" s="199"/>
      <c r="P1549" s="188"/>
      <c r="Q1549" s="174">
        <v>1</v>
      </c>
    </row>
    <row r="1550" spans="1:17" ht="14.25" x14ac:dyDescent="0.2">
      <c r="A1550" s="189">
        <v>225</v>
      </c>
      <c r="B1550" s="254" t="str">
        <f>IF(AND(A1550&lt;&gt;"",ISNUMBER(A1550)),VLOOKUP(A1550,Studies!A:BR,2,FALSE),"")</f>
        <v>Gurley 2008a</v>
      </c>
      <c r="C1550" s="255" t="str">
        <f>IF(AND(A1550&lt;&gt;"",ISNUMBER(A1550)),VLOOKUP(A1550,Studies!A:BR,3,FALSE),"")</f>
        <v>https://www.ncbi.nlm.nih.gov/pubmed/17495878</v>
      </c>
      <c r="D1550" s="255" t="str">
        <f>IF(AND(A1550&lt;&gt;"",ISNUMBER(A1550)),VLOOKUP(A1550,Studies!A:BR,4,FALSE),"")</f>
        <v>Control pre-Kava kava (Perpetrator Placebo)</v>
      </c>
      <c r="E1550" s="255" t="str">
        <f>IF(AND(A1550&lt;&gt;"",ISNUMBER(A1550)),VLOOKUP(A1550,Studies!A:BR,5,FALSE),"")</f>
        <v>Midazolam</v>
      </c>
      <c r="F1550" s="256" t="str">
        <f>IF(AND(A1550&lt;&gt;"",ISNUMBER(A1550)),VLOOKUP(A1550,Studies!A:BR,6,FALSE),"")</f>
        <v>Plasma</v>
      </c>
      <c r="G1550" s="194">
        <v>3</v>
      </c>
      <c r="H1550" s="194" t="s">
        <v>60</v>
      </c>
      <c r="I1550" s="187">
        <v>13.85435</v>
      </c>
      <c r="J1550" s="187" t="s">
        <v>995</v>
      </c>
      <c r="K1550" s="187" t="s">
        <v>116</v>
      </c>
      <c r="L1550" s="195">
        <v>4.7957390000000002</v>
      </c>
      <c r="M1550" s="195" t="s">
        <v>995</v>
      </c>
      <c r="N1550" s="195" t="s">
        <v>117</v>
      </c>
      <c r="O1550" s="199"/>
      <c r="P1550" s="188"/>
      <c r="Q1550" s="174">
        <v>1</v>
      </c>
    </row>
    <row r="1551" spans="1:17" ht="14.25" x14ac:dyDescent="0.2">
      <c r="A1551" s="189">
        <v>225</v>
      </c>
      <c r="B1551" s="254" t="str">
        <f>IF(AND(A1551&lt;&gt;"",ISNUMBER(A1551)),VLOOKUP(A1551,Studies!A:BR,2,FALSE),"")</f>
        <v>Gurley 2008a</v>
      </c>
      <c r="C1551" s="255" t="str">
        <f>IF(AND(A1551&lt;&gt;"",ISNUMBER(A1551)),VLOOKUP(A1551,Studies!A:BR,3,FALSE),"")</f>
        <v>https://www.ncbi.nlm.nih.gov/pubmed/17495878</v>
      </c>
      <c r="D1551" s="255" t="str">
        <f>IF(AND(A1551&lt;&gt;"",ISNUMBER(A1551)),VLOOKUP(A1551,Studies!A:BR,4,FALSE),"")</f>
        <v>Control pre-Kava kava (Perpetrator Placebo)</v>
      </c>
      <c r="E1551" s="255" t="str">
        <f>IF(AND(A1551&lt;&gt;"",ISNUMBER(A1551)),VLOOKUP(A1551,Studies!A:BR,5,FALSE),"")</f>
        <v>Midazolam</v>
      </c>
      <c r="F1551" s="256" t="str">
        <f>IF(AND(A1551&lt;&gt;"",ISNUMBER(A1551)),VLOOKUP(A1551,Studies!A:BR,6,FALSE),"")</f>
        <v>Plasma</v>
      </c>
      <c r="G1551" s="194">
        <v>4</v>
      </c>
      <c r="H1551" s="194" t="s">
        <v>60</v>
      </c>
      <c r="I1551" s="187">
        <v>8.5257550000000002</v>
      </c>
      <c r="J1551" s="187" t="s">
        <v>995</v>
      </c>
      <c r="K1551" s="187" t="s">
        <v>116</v>
      </c>
      <c r="L1551" s="195">
        <v>4.4404969999999997</v>
      </c>
      <c r="M1551" s="195" t="s">
        <v>995</v>
      </c>
      <c r="N1551" s="195" t="s">
        <v>117</v>
      </c>
      <c r="O1551" s="199"/>
      <c r="P1551" s="188"/>
      <c r="Q1551" s="174">
        <v>1</v>
      </c>
    </row>
    <row r="1552" spans="1:17" ht="14.25" x14ac:dyDescent="0.2">
      <c r="A1552" s="189">
        <v>225</v>
      </c>
      <c r="B1552" s="254" t="str">
        <f>IF(AND(A1552&lt;&gt;"",ISNUMBER(A1552)),VLOOKUP(A1552,Studies!A:BR,2,FALSE),"")</f>
        <v>Gurley 2008a</v>
      </c>
      <c r="C1552" s="255" t="str">
        <f>IF(AND(A1552&lt;&gt;"",ISNUMBER(A1552)),VLOOKUP(A1552,Studies!A:BR,3,FALSE),"")</f>
        <v>https://www.ncbi.nlm.nih.gov/pubmed/17495878</v>
      </c>
      <c r="D1552" s="255" t="str">
        <f>IF(AND(A1552&lt;&gt;"",ISNUMBER(A1552)),VLOOKUP(A1552,Studies!A:BR,4,FALSE),"")</f>
        <v>Control pre-Kava kava (Perpetrator Placebo)</v>
      </c>
      <c r="E1552" s="255" t="str">
        <f>IF(AND(A1552&lt;&gt;"",ISNUMBER(A1552)),VLOOKUP(A1552,Studies!A:BR,5,FALSE),"")</f>
        <v>Midazolam</v>
      </c>
      <c r="F1552" s="256" t="str">
        <f>IF(AND(A1552&lt;&gt;"",ISNUMBER(A1552)),VLOOKUP(A1552,Studies!A:BR,6,FALSE),"")</f>
        <v>Plasma</v>
      </c>
      <c r="G1552" s="194">
        <v>5</v>
      </c>
      <c r="H1552" s="194" t="s">
        <v>60</v>
      </c>
      <c r="I1552" s="187">
        <v>6.0390759999999997</v>
      </c>
      <c r="J1552" s="187" t="s">
        <v>995</v>
      </c>
      <c r="K1552" s="187" t="s">
        <v>116</v>
      </c>
      <c r="L1552" s="195">
        <v>2.309059</v>
      </c>
      <c r="M1552" s="195" t="s">
        <v>995</v>
      </c>
      <c r="N1552" s="195" t="s">
        <v>117</v>
      </c>
      <c r="O1552" s="199"/>
      <c r="P1552" s="188"/>
      <c r="Q1552" s="174">
        <v>1</v>
      </c>
    </row>
    <row r="1553" spans="1:17" ht="14.25" x14ac:dyDescent="0.2">
      <c r="A1553" s="189">
        <v>225</v>
      </c>
      <c r="B1553" s="254" t="str">
        <f>IF(AND(A1553&lt;&gt;"",ISNUMBER(A1553)),VLOOKUP(A1553,Studies!A:BR,2,FALSE),"")</f>
        <v>Gurley 2008a</v>
      </c>
      <c r="C1553" s="255" t="str">
        <f>IF(AND(A1553&lt;&gt;"",ISNUMBER(A1553)),VLOOKUP(A1553,Studies!A:BR,3,FALSE),"")</f>
        <v>https://www.ncbi.nlm.nih.gov/pubmed/17495878</v>
      </c>
      <c r="D1553" s="255" t="str">
        <f>IF(AND(A1553&lt;&gt;"",ISNUMBER(A1553)),VLOOKUP(A1553,Studies!A:BR,4,FALSE),"")</f>
        <v>Control pre-Kava kava (Perpetrator Placebo)</v>
      </c>
      <c r="E1553" s="255" t="str">
        <f>IF(AND(A1553&lt;&gt;"",ISNUMBER(A1553)),VLOOKUP(A1553,Studies!A:BR,5,FALSE),"")</f>
        <v>Midazolam</v>
      </c>
      <c r="F1553" s="256" t="str">
        <f>IF(AND(A1553&lt;&gt;"",ISNUMBER(A1553)),VLOOKUP(A1553,Studies!A:BR,6,FALSE),"")</f>
        <v>Plasma</v>
      </c>
      <c r="G1553" s="194">
        <v>6</v>
      </c>
      <c r="H1553" s="194" t="s">
        <v>60</v>
      </c>
      <c r="I1553" s="187">
        <v>4.7957369999999999</v>
      </c>
      <c r="J1553" s="187" t="s">
        <v>995</v>
      </c>
      <c r="K1553" s="187" t="s">
        <v>116</v>
      </c>
      <c r="L1553" s="195">
        <v>2.8419180000000002</v>
      </c>
      <c r="M1553" s="195" t="s">
        <v>995</v>
      </c>
      <c r="N1553" s="195" t="s">
        <v>117</v>
      </c>
      <c r="O1553" s="199"/>
      <c r="P1553" s="188"/>
      <c r="Q1553" s="174">
        <v>1</v>
      </c>
    </row>
    <row r="1554" spans="1:17" ht="14.25" x14ac:dyDescent="0.2">
      <c r="A1554" s="189">
        <v>226</v>
      </c>
      <c r="B1554" s="254" t="str">
        <f>IF(AND(A1554&lt;&gt;"",ISNUMBER(A1554)),VLOOKUP(A1554,Studies!A:BR,2,FALSE),"")</f>
        <v>Gurley 2008b</v>
      </c>
      <c r="C1554" s="255" t="str">
        <f>IF(AND(A1554&lt;&gt;"",ISNUMBER(A1554)),VLOOKUP(A1554,Studies!A:BR,3,FALSE),"")</f>
        <v>https://www.ncbi.nlm.nih.gov/pubmed/18214850</v>
      </c>
      <c r="D1554" s="255" t="str">
        <f>IF(AND(A1554&lt;&gt;"",ISNUMBER(A1554)),VLOOKUP(A1554,Studies!A:BR,4,FALSE),"")</f>
        <v>Control (Perpetrator Placebo)</v>
      </c>
      <c r="E1554" s="255" t="str">
        <f>IF(AND(A1554&lt;&gt;"",ISNUMBER(A1554)),VLOOKUP(A1554,Studies!A:BR,5,FALSE),"")</f>
        <v>Digoxin</v>
      </c>
      <c r="F1554" s="256" t="str">
        <f>IF(AND(A1554&lt;&gt;"",ISNUMBER(A1554)),VLOOKUP(A1554,Studies!A:BR,6,FALSE),"")</f>
        <v>Serum</v>
      </c>
      <c r="G1554" s="194">
        <v>0</v>
      </c>
      <c r="H1554" s="194" t="s">
        <v>60</v>
      </c>
      <c r="I1554" s="187" t="s">
        <v>1031</v>
      </c>
      <c r="J1554" s="187" t="s">
        <v>941</v>
      </c>
      <c r="K1554" s="187" t="s">
        <v>116</v>
      </c>
      <c r="M1554" s="195"/>
      <c r="N1554" s="195"/>
      <c r="O1554" s="199">
        <v>0.1</v>
      </c>
      <c r="P1554" s="188"/>
      <c r="Q1554" s="174">
        <v>1</v>
      </c>
    </row>
    <row r="1555" spans="1:17" ht="14.25" x14ac:dyDescent="0.2">
      <c r="A1555" s="189">
        <v>226</v>
      </c>
      <c r="B1555" s="254" t="str">
        <f>IF(AND(A1555&lt;&gt;"",ISNUMBER(A1555)),VLOOKUP(A1555,Studies!A:BR,2,FALSE),"")</f>
        <v>Gurley 2008b</v>
      </c>
      <c r="C1555" s="255" t="str">
        <f>IF(AND(A1555&lt;&gt;"",ISNUMBER(A1555)),VLOOKUP(A1555,Studies!A:BR,3,FALSE),"")</f>
        <v>https://www.ncbi.nlm.nih.gov/pubmed/18214850</v>
      </c>
      <c r="D1555" s="255" t="str">
        <f>IF(AND(A1555&lt;&gt;"",ISNUMBER(A1555)),VLOOKUP(A1555,Studies!A:BR,4,FALSE),"")</f>
        <v>Control (Perpetrator Placebo)</v>
      </c>
      <c r="E1555" s="255" t="str">
        <f>IF(AND(A1555&lt;&gt;"",ISNUMBER(A1555)),VLOOKUP(A1555,Studies!A:BR,5,FALSE),"")</f>
        <v>Digoxin</v>
      </c>
      <c r="F1555" s="256" t="str">
        <f>IF(AND(A1555&lt;&gt;"",ISNUMBER(A1555)),VLOOKUP(A1555,Studies!A:BR,6,FALSE),"")</f>
        <v>Serum</v>
      </c>
      <c r="G1555" s="194">
        <v>0.33</v>
      </c>
      <c r="H1555" s="194" t="s">
        <v>60</v>
      </c>
      <c r="I1555" s="187">
        <v>0.18545449999999999</v>
      </c>
      <c r="J1555" s="187" t="s">
        <v>941</v>
      </c>
      <c r="K1555" s="187" t="s">
        <v>116</v>
      </c>
      <c r="L1555" s="195">
        <v>0.1054546</v>
      </c>
      <c r="M1555" s="195" t="s">
        <v>941</v>
      </c>
      <c r="N1555" s="195" t="s">
        <v>117</v>
      </c>
      <c r="O1555" s="199">
        <v>0.1</v>
      </c>
      <c r="P1555" s="188"/>
      <c r="Q1555" s="174">
        <v>1</v>
      </c>
    </row>
    <row r="1556" spans="1:17" ht="14.25" x14ac:dyDescent="0.2">
      <c r="A1556" s="189">
        <v>226</v>
      </c>
      <c r="B1556" s="254" t="str">
        <f>IF(AND(A1556&lt;&gt;"",ISNUMBER(A1556)),VLOOKUP(A1556,Studies!A:BR,2,FALSE),"")</f>
        <v>Gurley 2008b</v>
      </c>
      <c r="C1556" s="255" t="str">
        <f>IF(AND(A1556&lt;&gt;"",ISNUMBER(A1556)),VLOOKUP(A1556,Studies!A:BR,3,FALSE),"")</f>
        <v>https://www.ncbi.nlm.nih.gov/pubmed/18214850</v>
      </c>
      <c r="D1556" s="255" t="str">
        <f>IF(AND(A1556&lt;&gt;"",ISNUMBER(A1556)),VLOOKUP(A1556,Studies!A:BR,4,FALSE),"")</f>
        <v>Control (Perpetrator Placebo)</v>
      </c>
      <c r="E1556" s="255" t="str">
        <f>IF(AND(A1556&lt;&gt;"",ISNUMBER(A1556)),VLOOKUP(A1556,Studies!A:BR,5,FALSE),"")</f>
        <v>Digoxin</v>
      </c>
      <c r="F1556" s="256" t="str">
        <f>IF(AND(A1556&lt;&gt;"",ISNUMBER(A1556)),VLOOKUP(A1556,Studies!A:BR,6,FALSE),"")</f>
        <v>Serum</v>
      </c>
      <c r="G1556" s="194">
        <v>0.67</v>
      </c>
      <c r="H1556" s="194" t="s">
        <v>60</v>
      </c>
      <c r="I1556" s="187">
        <v>0.76</v>
      </c>
      <c r="J1556" s="187" t="s">
        <v>941</v>
      </c>
      <c r="K1556" s="187" t="s">
        <v>116</v>
      </c>
      <c r="L1556" s="195">
        <v>0.37818180000000001</v>
      </c>
      <c r="M1556" s="195" t="s">
        <v>941</v>
      </c>
      <c r="N1556" s="195" t="s">
        <v>117</v>
      </c>
      <c r="O1556" s="199">
        <v>0.1</v>
      </c>
      <c r="P1556" s="188"/>
      <c r="Q1556" s="174">
        <v>1</v>
      </c>
    </row>
    <row r="1557" spans="1:17" ht="14.25" x14ac:dyDescent="0.2">
      <c r="A1557" s="189">
        <v>226</v>
      </c>
      <c r="B1557" s="254" t="str">
        <f>IF(AND(A1557&lt;&gt;"",ISNUMBER(A1557)),VLOOKUP(A1557,Studies!A:BR,2,FALSE),"")</f>
        <v>Gurley 2008b</v>
      </c>
      <c r="C1557" s="255" t="str">
        <f>IF(AND(A1557&lt;&gt;"",ISNUMBER(A1557)),VLOOKUP(A1557,Studies!A:BR,3,FALSE),"")</f>
        <v>https://www.ncbi.nlm.nih.gov/pubmed/18214850</v>
      </c>
      <c r="D1557" s="255" t="str">
        <f>IF(AND(A1557&lt;&gt;"",ISNUMBER(A1557)),VLOOKUP(A1557,Studies!A:BR,4,FALSE),"")</f>
        <v>Control (Perpetrator Placebo)</v>
      </c>
      <c r="E1557" s="255" t="str">
        <f>IF(AND(A1557&lt;&gt;"",ISNUMBER(A1557)),VLOOKUP(A1557,Studies!A:BR,5,FALSE),"")</f>
        <v>Digoxin</v>
      </c>
      <c r="F1557" s="256" t="str">
        <f>IF(AND(A1557&lt;&gt;"",ISNUMBER(A1557)),VLOOKUP(A1557,Studies!A:BR,6,FALSE),"")</f>
        <v>Serum</v>
      </c>
      <c r="G1557" s="194">
        <v>1</v>
      </c>
      <c r="H1557" s="194" t="s">
        <v>60</v>
      </c>
      <c r="I1557" s="187">
        <v>1.101818</v>
      </c>
      <c r="J1557" s="187" t="s">
        <v>941</v>
      </c>
      <c r="K1557" s="187" t="s">
        <v>116</v>
      </c>
      <c r="L1557" s="195">
        <v>0.31636379999999997</v>
      </c>
      <c r="M1557" s="195" t="s">
        <v>941</v>
      </c>
      <c r="N1557" s="195" t="s">
        <v>117</v>
      </c>
      <c r="O1557" s="199">
        <v>0.1</v>
      </c>
      <c r="P1557" s="188"/>
      <c r="Q1557" s="174">
        <v>1</v>
      </c>
    </row>
    <row r="1558" spans="1:17" ht="14.25" x14ac:dyDescent="0.2">
      <c r="A1558" s="189">
        <v>226</v>
      </c>
      <c r="B1558" s="254" t="str">
        <f>IF(AND(A1558&lt;&gt;"",ISNUMBER(A1558)),VLOOKUP(A1558,Studies!A:BR,2,FALSE),"")</f>
        <v>Gurley 2008b</v>
      </c>
      <c r="C1558" s="255" t="str">
        <f>IF(AND(A1558&lt;&gt;"",ISNUMBER(A1558)),VLOOKUP(A1558,Studies!A:BR,3,FALSE),"")</f>
        <v>https://www.ncbi.nlm.nih.gov/pubmed/18214850</v>
      </c>
      <c r="D1558" s="255" t="str">
        <f>IF(AND(A1558&lt;&gt;"",ISNUMBER(A1558)),VLOOKUP(A1558,Studies!A:BR,4,FALSE),"")</f>
        <v>Control (Perpetrator Placebo)</v>
      </c>
      <c r="E1558" s="255" t="str">
        <f>IF(AND(A1558&lt;&gt;"",ISNUMBER(A1558)),VLOOKUP(A1558,Studies!A:BR,5,FALSE),"")</f>
        <v>Digoxin</v>
      </c>
      <c r="F1558" s="256" t="str">
        <f>IF(AND(A1558&lt;&gt;"",ISNUMBER(A1558)),VLOOKUP(A1558,Studies!A:BR,6,FALSE),"")</f>
        <v>Serum</v>
      </c>
      <c r="G1558" s="194">
        <v>1.5</v>
      </c>
      <c r="H1558" s="194" t="s">
        <v>60</v>
      </c>
      <c r="I1558" s="187">
        <v>1.0909089999999999</v>
      </c>
      <c r="J1558" s="187" t="s">
        <v>941</v>
      </c>
      <c r="K1558" s="187" t="s">
        <v>116</v>
      </c>
      <c r="L1558" s="195">
        <v>0.30545460000000002</v>
      </c>
      <c r="M1558" s="195" t="s">
        <v>941</v>
      </c>
      <c r="N1558" s="195" t="s">
        <v>117</v>
      </c>
      <c r="O1558" s="199">
        <v>0.1</v>
      </c>
      <c r="P1558" s="188"/>
      <c r="Q1558" s="174">
        <v>1</v>
      </c>
    </row>
    <row r="1559" spans="1:17" ht="14.25" x14ac:dyDescent="0.2">
      <c r="A1559" s="189">
        <v>226</v>
      </c>
      <c r="B1559" s="254" t="str">
        <f>IF(AND(A1559&lt;&gt;"",ISNUMBER(A1559)),VLOOKUP(A1559,Studies!A:BR,2,FALSE),"")</f>
        <v>Gurley 2008b</v>
      </c>
      <c r="C1559" s="255" t="str">
        <f>IF(AND(A1559&lt;&gt;"",ISNUMBER(A1559)),VLOOKUP(A1559,Studies!A:BR,3,FALSE),"")</f>
        <v>https://www.ncbi.nlm.nih.gov/pubmed/18214850</v>
      </c>
      <c r="D1559" s="255" t="str">
        <f>IF(AND(A1559&lt;&gt;"",ISNUMBER(A1559)),VLOOKUP(A1559,Studies!A:BR,4,FALSE),"")</f>
        <v>Control (Perpetrator Placebo)</v>
      </c>
      <c r="E1559" s="255" t="str">
        <f>IF(AND(A1559&lt;&gt;"",ISNUMBER(A1559)),VLOOKUP(A1559,Studies!A:BR,5,FALSE),"")</f>
        <v>Digoxin</v>
      </c>
      <c r="F1559" s="256" t="str">
        <f>IF(AND(A1559&lt;&gt;"",ISNUMBER(A1559)),VLOOKUP(A1559,Studies!A:BR,6,FALSE),"")</f>
        <v>Serum</v>
      </c>
      <c r="G1559" s="194">
        <v>2</v>
      </c>
      <c r="H1559" s="194" t="s">
        <v>60</v>
      </c>
      <c r="I1559" s="187">
        <v>0.88363639999999999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54" t="str">
        <f>IF(AND(A1560&lt;&gt;"",ISNUMBER(A1560)),VLOOKUP(A1560,Studies!A:BR,2,FALSE),"")</f>
        <v>Gurley 2008b</v>
      </c>
      <c r="C1560" s="255" t="str">
        <f>IF(AND(A1560&lt;&gt;"",ISNUMBER(A1560)),VLOOKUP(A1560,Studies!A:BR,3,FALSE),"")</f>
        <v>https://www.ncbi.nlm.nih.gov/pubmed/18214850</v>
      </c>
      <c r="D1560" s="255" t="str">
        <f>IF(AND(A1560&lt;&gt;"",ISNUMBER(A1560)),VLOOKUP(A1560,Studies!A:BR,4,FALSE),"")</f>
        <v>Control (Perpetrator Placebo)</v>
      </c>
      <c r="E1560" s="255" t="str">
        <f>IF(AND(A1560&lt;&gt;"",ISNUMBER(A1560)),VLOOKUP(A1560,Studies!A:BR,5,FALSE),"")</f>
        <v>Digoxin</v>
      </c>
      <c r="F1560" s="256" t="str">
        <f>IF(AND(A1560&lt;&gt;"",ISNUMBER(A1560)),VLOOKUP(A1560,Studies!A:BR,6,FALSE),"")</f>
        <v>Serum</v>
      </c>
      <c r="G1560" s="157">
        <v>2.5</v>
      </c>
      <c r="H1560" s="194" t="s">
        <v>60</v>
      </c>
      <c r="I1560" s="187">
        <v>0.79272730000000002</v>
      </c>
      <c r="J1560" s="187" t="s">
        <v>941</v>
      </c>
      <c r="K1560" s="187" t="s">
        <v>116</v>
      </c>
      <c r="L1560" s="195">
        <v>0.26545449999999998</v>
      </c>
      <c r="M1560" s="195" t="s">
        <v>941</v>
      </c>
      <c r="N1560" s="195" t="s">
        <v>117</v>
      </c>
      <c r="O1560" s="199">
        <v>0.1</v>
      </c>
      <c r="P1560" s="188" t="s">
        <v>1048</v>
      </c>
      <c r="Q1560" s="174">
        <v>1</v>
      </c>
    </row>
    <row r="1561" spans="1:17" ht="14.25" x14ac:dyDescent="0.2">
      <c r="A1561" s="189">
        <v>226</v>
      </c>
      <c r="B1561" s="254" t="str">
        <f>IF(AND(A1561&lt;&gt;"",ISNUMBER(A1561)),VLOOKUP(A1561,Studies!A:BR,2,FALSE),"")</f>
        <v>Gurley 2008b</v>
      </c>
      <c r="C1561" s="255" t="str">
        <f>IF(AND(A1561&lt;&gt;"",ISNUMBER(A1561)),VLOOKUP(A1561,Studies!A:BR,3,FALSE),"")</f>
        <v>https://www.ncbi.nlm.nih.gov/pubmed/18214850</v>
      </c>
      <c r="D1561" s="255" t="str">
        <f>IF(AND(A1561&lt;&gt;"",ISNUMBER(A1561)),VLOOKUP(A1561,Studies!A:BR,4,FALSE),"")</f>
        <v>Control (Perpetrator Placebo)</v>
      </c>
      <c r="E1561" s="255" t="str">
        <f>IF(AND(A1561&lt;&gt;"",ISNUMBER(A1561)),VLOOKUP(A1561,Studies!A:BR,5,FALSE),"")</f>
        <v>Digoxin</v>
      </c>
      <c r="F1561" s="256" t="str">
        <f>IF(AND(A1561&lt;&gt;"",ISNUMBER(A1561)),VLOOKUP(A1561,Studies!A:BR,6,FALSE),"")</f>
        <v>Serum</v>
      </c>
      <c r="G1561" s="194">
        <v>3</v>
      </c>
      <c r="H1561" s="194" t="s">
        <v>60</v>
      </c>
      <c r="I1561" s="187">
        <v>0.72363639999999996</v>
      </c>
      <c r="J1561" s="187" t="s">
        <v>941</v>
      </c>
      <c r="K1561" s="187" t="s">
        <v>116</v>
      </c>
      <c r="L1561" s="195">
        <v>0.27636359999999999</v>
      </c>
      <c r="M1561" s="195" t="s">
        <v>941</v>
      </c>
      <c r="N1561" s="195" t="s">
        <v>117</v>
      </c>
      <c r="O1561" s="199">
        <v>0.1</v>
      </c>
      <c r="P1561" s="188"/>
      <c r="Q1561" s="174">
        <v>1</v>
      </c>
    </row>
    <row r="1562" spans="1:17" ht="14.25" x14ac:dyDescent="0.2">
      <c r="A1562" s="189">
        <v>226</v>
      </c>
      <c r="B1562" s="254" t="str">
        <f>IF(AND(A1562&lt;&gt;"",ISNUMBER(A1562)),VLOOKUP(A1562,Studies!A:BR,2,FALSE),"")</f>
        <v>Gurley 2008b</v>
      </c>
      <c r="C1562" s="255" t="str">
        <f>IF(AND(A1562&lt;&gt;"",ISNUMBER(A1562)),VLOOKUP(A1562,Studies!A:BR,3,FALSE),"")</f>
        <v>https://www.ncbi.nlm.nih.gov/pubmed/18214850</v>
      </c>
      <c r="D1562" s="255" t="str">
        <f>IF(AND(A1562&lt;&gt;"",ISNUMBER(A1562)),VLOOKUP(A1562,Studies!A:BR,4,FALSE),"")</f>
        <v>Control (Perpetrator Placebo)</v>
      </c>
      <c r="E1562" s="255" t="str">
        <f>IF(AND(A1562&lt;&gt;"",ISNUMBER(A1562)),VLOOKUP(A1562,Studies!A:BR,5,FALSE),"")</f>
        <v>Digoxin</v>
      </c>
      <c r="F1562" s="256" t="str">
        <f>IF(AND(A1562&lt;&gt;"",ISNUMBER(A1562)),VLOOKUP(A1562,Studies!A:BR,6,FALSE),"")</f>
        <v>Serum</v>
      </c>
      <c r="G1562" s="194">
        <v>4</v>
      </c>
      <c r="H1562" s="194" t="s">
        <v>60</v>
      </c>
      <c r="I1562" s="187">
        <v>0.5127273</v>
      </c>
      <c r="J1562" s="187" t="s">
        <v>941</v>
      </c>
      <c r="K1562" s="187" t="s">
        <v>116</v>
      </c>
      <c r="L1562" s="195">
        <v>0.1781818</v>
      </c>
      <c r="M1562" s="195" t="s">
        <v>941</v>
      </c>
      <c r="N1562" s="195" t="s">
        <v>117</v>
      </c>
      <c r="O1562" s="199">
        <v>0.1</v>
      </c>
      <c r="P1562" s="188"/>
      <c r="Q1562" s="174">
        <v>1</v>
      </c>
    </row>
    <row r="1563" spans="1:17" ht="14.25" x14ac:dyDescent="0.2">
      <c r="A1563" s="189">
        <v>226</v>
      </c>
      <c r="B1563" s="254" t="str">
        <f>IF(AND(A1563&lt;&gt;"",ISNUMBER(A1563)),VLOOKUP(A1563,Studies!A:BR,2,FALSE),"")</f>
        <v>Gurley 2008b</v>
      </c>
      <c r="C1563" s="255" t="str">
        <f>IF(AND(A1563&lt;&gt;"",ISNUMBER(A1563)),VLOOKUP(A1563,Studies!A:BR,3,FALSE),"")</f>
        <v>https://www.ncbi.nlm.nih.gov/pubmed/18214850</v>
      </c>
      <c r="D1563" s="255" t="str">
        <f>IF(AND(A1563&lt;&gt;"",ISNUMBER(A1563)),VLOOKUP(A1563,Studies!A:BR,4,FALSE),"")</f>
        <v>Control (Perpetrator Placebo)</v>
      </c>
      <c r="E1563" s="255" t="str">
        <f>IF(AND(A1563&lt;&gt;"",ISNUMBER(A1563)),VLOOKUP(A1563,Studies!A:BR,5,FALSE),"")</f>
        <v>Digoxin</v>
      </c>
      <c r="F1563" s="256" t="str">
        <f>IF(AND(A1563&lt;&gt;"",ISNUMBER(A1563)),VLOOKUP(A1563,Studies!A:BR,6,FALSE),"")</f>
        <v>Serum</v>
      </c>
      <c r="G1563" s="194">
        <v>6</v>
      </c>
      <c r="H1563" s="194" t="s">
        <v>60</v>
      </c>
      <c r="I1563" s="187">
        <v>0.32</v>
      </c>
      <c r="J1563" s="187" t="s">
        <v>941</v>
      </c>
      <c r="K1563" s="187" t="s">
        <v>116</v>
      </c>
      <c r="L1563" s="195">
        <v>0.1127273</v>
      </c>
      <c r="M1563" s="195" t="s">
        <v>941</v>
      </c>
      <c r="N1563" s="195" t="s">
        <v>117</v>
      </c>
      <c r="O1563" s="199">
        <v>0.1</v>
      </c>
      <c r="P1563" s="188"/>
      <c r="Q1563" s="174">
        <v>1</v>
      </c>
    </row>
    <row r="1564" spans="1:17" ht="14.25" x14ac:dyDescent="0.2">
      <c r="A1564" s="189">
        <v>227</v>
      </c>
      <c r="B1564" s="254" t="str">
        <f>IF(AND(A1564&lt;&gt;"",ISNUMBER(A1564)),VLOOKUP(A1564,Studies!A:BR,2,FALSE),"")</f>
        <v>Gurley 2008b</v>
      </c>
      <c r="C1564" s="255" t="str">
        <f>IF(AND(A1564&lt;&gt;"",ISNUMBER(A1564)),VLOOKUP(A1564,Studies!A:BR,3,FALSE),"")</f>
        <v>https://www.ncbi.nlm.nih.gov/pubmed/18214850</v>
      </c>
      <c r="D1564" s="255" t="str">
        <f>IF(AND(A1564&lt;&gt;"",ISNUMBER(A1564)),VLOOKUP(A1564,Studies!A:BR,4,FALSE),"")</f>
        <v>with Perpetrator (Rifampicin)</v>
      </c>
      <c r="E1564" s="255" t="str">
        <f>IF(AND(A1564&lt;&gt;"",ISNUMBER(A1564)),VLOOKUP(A1564,Studies!A:BR,5,FALSE),"")</f>
        <v>Digoxin</v>
      </c>
      <c r="F1564" s="256" t="str">
        <f>IF(AND(A1564&lt;&gt;"",ISNUMBER(A1564)),VLOOKUP(A1564,Studies!A:BR,6,FALSE),"")</f>
        <v>Serum</v>
      </c>
      <c r="G1564" s="194">
        <v>146</v>
      </c>
      <c r="H1564" s="194" t="s">
        <v>60</v>
      </c>
      <c r="I1564" s="187" t="s">
        <v>1031</v>
      </c>
      <c r="J1564" s="187" t="s">
        <v>941</v>
      </c>
      <c r="K1564" s="187" t="s">
        <v>116</v>
      </c>
      <c r="M1564" s="195"/>
      <c r="N1564" s="195"/>
      <c r="O1564" s="199">
        <v>0.1</v>
      </c>
      <c r="P1564" s="188"/>
      <c r="Q1564" s="174">
        <v>1</v>
      </c>
    </row>
    <row r="1565" spans="1:17" ht="14.25" x14ac:dyDescent="0.2">
      <c r="A1565" s="189">
        <v>227</v>
      </c>
      <c r="B1565" s="254" t="str">
        <f>IF(AND(A1565&lt;&gt;"",ISNUMBER(A1565)),VLOOKUP(A1565,Studies!A:BR,2,FALSE),"")</f>
        <v>Gurley 2008b</v>
      </c>
      <c r="C1565" s="255" t="str">
        <f>IF(AND(A1565&lt;&gt;"",ISNUMBER(A1565)),VLOOKUP(A1565,Studies!A:BR,3,FALSE),"")</f>
        <v>https://www.ncbi.nlm.nih.gov/pubmed/18214850</v>
      </c>
      <c r="D1565" s="255" t="str">
        <f>IF(AND(A1565&lt;&gt;"",ISNUMBER(A1565)),VLOOKUP(A1565,Studies!A:BR,4,FALSE),"")</f>
        <v>with Perpetrator (Rifampicin)</v>
      </c>
      <c r="E1565" s="255" t="str">
        <f>IF(AND(A1565&lt;&gt;"",ISNUMBER(A1565)),VLOOKUP(A1565,Studies!A:BR,5,FALSE),"")</f>
        <v>Digoxin</v>
      </c>
      <c r="F1565" s="256" t="str">
        <f>IF(AND(A1565&lt;&gt;"",ISNUMBER(A1565)),VLOOKUP(A1565,Studies!A:BR,6,FALSE),"")</f>
        <v>Serum</v>
      </c>
      <c r="G1565" s="194">
        <v>146.33000000000001</v>
      </c>
      <c r="H1565" s="194" t="s">
        <v>60</v>
      </c>
      <c r="I1565" s="187">
        <v>0.18909090000000001</v>
      </c>
      <c r="J1565" s="187" t="s">
        <v>941</v>
      </c>
      <c r="K1565" s="187" t="s">
        <v>116</v>
      </c>
      <c r="L1565" s="195">
        <v>0.18181820000000001</v>
      </c>
      <c r="M1565" s="195" t="s">
        <v>941</v>
      </c>
      <c r="N1565" s="195" t="s">
        <v>117</v>
      </c>
      <c r="O1565" s="199">
        <v>0.1</v>
      </c>
      <c r="P1565" s="188"/>
      <c r="Q1565" s="174">
        <v>1</v>
      </c>
    </row>
    <row r="1566" spans="1:17" ht="14.25" x14ac:dyDescent="0.2">
      <c r="A1566" s="189">
        <v>227</v>
      </c>
      <c r="B1566" s="254" t="str">
        <f>IF(AND(A1566&lt;&gt;"",ISNUMBER(A1566)),VLOOKUP(A1566,Studies!A:BR,2,FALSE),"")</f>
        <v>Gurley 2008b</v>
      </c>
      <c r="C1566" s="255" t="str">
        <f>IF(AND(A1566&lt;&gt;"",ISNUMBER(A1566)),VLOOKUP(A1566,Studies!A:BR,3,FALSE),"")</f>
        <v>https://www.ncbi.nlm.nih.gov/pubmed/18214850</v>
      </c>
      <c r="D1566" s="255" t="str">
        <f>IF(AND(A1566&lt;&gt;"",ISNUMBER(A1566)),VLOOKUP(A1566,Studies!A:BR,4,FALSE),"")</f>
        <v>with Perpetrator (Rifampicin)</v>
      </c>
      <c r="E1566" s="255" t="str">
        <f>IF(AND(A1566&lt;&gt;"",ISNUMBER(A1566)),VLOOKUP(A1566,Studies!A:BR,5,FALSE),"")</f>
        <v>Digoxin</v>
      </c>
      <c r="F1566" s="256" t="str">
        <f>IF(AND(A1566&lt;&gt;"",ISNUMBER(A1566)),VLOOKUP(A1566,Studies!A:BR,6,FALSE),"")</f>
        <v>Serum</v>
      </c>
      <c r="G1566" s="194">
        <v>146.66999999999999</v>
      </c>
      <c r="H1566" s="194" t="s">
        <v>60</v>
      </c>
      <c r="I1566" s="187">
        <v>0.55272730000000003</v>
      </c>
      <c r="J1566" s="187" t="s">
        <v>941</v>
      </c>
      <c r="K1566" s="187" t="s">
        <v>116</v>
      </c>
      <c r="L1566" s="195">
        <v>0.31272729999999999</v>
      </c>
      <c r="M1566" s="195" t="s">
        <v>941</v>
      </c>
      <c r="N1566" s="195" t="s">
        <v>117</v>
      </c>
      <c r="O1566" s="199">
        <v>0.1</v>
      </c>
      <c r="P1566" s="188"/>
      <c r="Q1566" s="174">
        <v>1</v>
      </c>
    </row>
    <row r="1567" spans="1:17" ht="14.25" x14ac:dyDescent="0.2">
      <c r="A1567" s="189">
        <v>227</v>
      </c>
      <c r="B1567" s="254" t="str">
        <f>IF(AND(A1567&lt;&gt;"",ISNUMBER(A1567)),VLOOKUP(A1567,Studies!A:BR,2,FALSE),"")</f>
        <v>Gurley 2008b</v>
      </c>
      <c r="C1567" s="255" t="str">
        <f>IF(AND(A1567&lt;&gt;"",ISNUMBER(A1567)),VLOOKUP(A1567,Studies!A:BR,3,FALSE),"")</f>
        <v>https://www.ncbi.nlm.nih.gov/pubmed/18214850</v>
      </c>
      <c r="D1567" s="255" t="str">
        <f>IF(AND(A1567&lt;&gt;"",ISNUMBER(A1567)),VLOOKUP(A1567,Studies!A:BR,4,FALSE),"")</f>
        <v>with Perpetrator (Rifampicin)</v>
      </c>
      <c r="E1567" s="255" t="str">
        <f>IF(AND(A1567&lt;&gt;"",ISNUMBER(A1567)),VLOOKUP(A1567,Studies!A:BR,5,FALSE),"")</f>
        <v>Digoxin</v>
      </c>
      <c r="F1567" s="256" t="str">
        <f>IF(AND(A1567&lt;&gt;"",ISNUMBER(A1567)),VLOOKUP(A1567,Studies!A:BR,6,FALSE),"")</f>
        <v>Serum</v>
      </c>
      <c r="G1567" s="194">
        <v>147</v>
      </c>
      <c r="H1567" s="194" t="s">
        <v>60</v>
      </c>
      <c r="I1567" s="187">
        <v>0.70181819999999995</v>
      </c>
      <c r="J1567" s="187" t="s">
        <v>941</v>
      </c>
      <c r="K1567" s="187" t="s">
        <v>116</v>
      </c>
      <c r="L1567" s="195">
        <v>0.28000009999999997</v>
      </c>
      <c r="M1567" s="195" t="s">
        <v>941</v>
      </c>
      <c r="N1567" s="195" t="s">
        <v>117</v>
      </c>
      <c r="O1567" s="199">
        <v>0.1</v>
      </c>
      <c r="P1567" s="188"/>
      <c r="Q1567" s="174">
        <v>1</v>
      </c>
    </row>
    <row r="1568" spans="1:17" ht="14.25" x14ac:dyDescent="0.2">
      <c r="A1568" s="189">
        <v>227</v>
      </c>
      <c r="B1568" s="254" t="str">
        <f>IF(AND(A1568&lt;&gt;"",ISNUMBER(A1568)),VLOOKUP(A1568,Studies!A:BR,2,FALSE),"")</f>
        <v>Gurley 2008b</v>
      </c>
      <c r="C1568" s="255" t="str">
        <f>IF(AND(A1568&lt;&gt;"",ISNUMBER(A1568)),VLOOKUP(A1568,Studies!A:BR,3,FALSE),"")</f>
        <v>https://www.ncbi.nlm.nih.gov/pubmed/18214850</v>
      </c>
      <c r="D1568" s="255" t="str">
        <f>IF(AND(A1568&lt;&gt;"",ISNUMBER(A1568)),VLOOKUP(A1568,Studies!A:BR,4,FALSE),"")</f>
        <v>with Perpetrator (Rifampicin)</v>
      </c>
      <c r="E1568" s="255" t="str">
        <f>IF(AND(A1568&lt;&gt;"",ISNUMBER(A1568)),VLOOKUP(A1568,Studies!A:BR,5,FALSE),"")</f>
        <v>Digoxin</v>
      </c>
      <c r="F1568" s="256" t="str">
        <f>IF(AND(A1568&lt;&gt;"",ISNUMBER(A1568)),VLOOKUP(A1568,Studies!A:BR,6,FALSE),"")</f>
        <v>Serum</v>
      </c>
      <c r="G1568" s="194">
        <v>147.5</v>
      </c>
      <c r="H1568" s="194" t="s">
        <v>60</v>
      </c>
      <c r="I1568" s="187">
        <v>0.64</v>
      </c>
      <c r="J1568" s="187" t="s">
        <v>941</v>
      </c>
      <c r="K1568" s="187" t="s">
        <v>116</v>
      </c>
      <c r="L1568" s="195">
        <v>0.23636360000000001</v>
      </c>
      <c r="M1568" s="195" t="s">
        <v>941</v>
      </c>
      <c r="N1568" s="195" t="s">
        <v>117</v>
      </c>
      <c r="O1568" s="199">
        <v>0.1</v>
      </c>
      <c r="P1568" s="188"/>
      <c r="Q1568" s="174">
        <v>1</v>
      </c>
    </row>
    <row r="1569" spans="1:17" ht="14.25" x14ac:dyDescent="0.2">
      <c r="A1569" s="189">
        <v>227</v>
      </c>
      <c r="B1569" s="254" t="str">
        <f>IF(AND(A1569&lt;&gt;"",ISNUMBER(A1569)),VLOOKUP(A1569,Studies!A:BR,2,FALSE),"")</f>
        <v>Gurley 2008b</v>
      </c>
      <c r="C1569" s="255" t="str">
        <f>IF(AND(A1569&lt;&gt;"",ISNUMBER(A1569)),VLOOKUP(A1569,Studies!A:BR,3,FALSE),"")</f>
        <v>https://www.ncbi.nlm.nih.gov/pubmed/18214850</v>
      </c>
      <c r="D1569" s="255" t="str">
        <f>IF(AND(A1569&lt;&gt;"",ISNUMBER(A1569)),VLOOKUP(A1569,Studies!A:BR,4,FALSE),"")</f>
        <v>with Perpetrator (Rifampicin)</v>
      </c>
      <c r="E1569" s="255" t="str">
        <f>IF(AND(A1569&lt;&gt;"",ISNUMBER(A1569)),VLOOKUP(A1569,Studies!A:BR,5,FALSE),"")</f>
        <v>Digoxin</v>
      </c>
      <c r="F1569" s="256" t="str">
        <f>IF(AND(A1569&lt;&gt;"",ISNUMBER(A1569)),VLOOKUP(A1569,Studies!A:BR,6,FALSE),"")</f>
        <v>Serum</v>
      </c>
      <c r="G1569" s="194">
        <v>148</v>
      </c>
      <c r="H1569" s="194" t="s">
        <v>60</v>
      </c>
      <c r="I1569" s="187">
        <v>0.64</v>
      </c>
      <c r="J1569" s="187" t="s">
        <v>941</v>
      </c>
      <c r="K1569" s="187" t="s">
        <v>116</v>
      </c>
      <c r="L1569" s="195">
        <v>0.28000000000000003</v>
      </c>
      <c r="M1569" s="195" t="s">
        <v>941</v>
      </c>
      <c r="N1569" s="195" t="s">
        <v>117</v>
      </c>
      <c r="O1569" s="199">
        <v>0.1</v>
      </c>
      <c r="P1569" s="188"/>
      <c r="Q1569" s="174">
        <v>1</v>
      </c>
    </row>
    <row r="1570" spans="1:17" ht="14.25" x14ac:dyDescent="0.2">
      <c r="A1570" s="189">
        <v>227</v>
      </c>
      <c r="B1570" s="254" t="str">
        <f>IF(AND(A1570&lt;&gt;"",ISNUMBER(A1570)),VLOOKUP(A1570,Studies!A:BR,2,FALSE),"")</f>
        <v>Gurley 2008b</v>
      </c>
      <c r="C1570" s="255" t="str">
        <f>IF(AND(A1570&lt;&gt;"",ISNUMBER(A1570)),VLOOKUP(A1570,Studies!A:BR,3,FALSE),"")</f>
        <v>https://www.ncbi.nlm.nih.gov/pubmed/18214850</v>
      </c>
      <c r="D1570" s="255" t="str">
        <f>IF(AND(A1570&lt;&gt;"",ISNUMBER(A1570)),VLOOKUP(A1570,Studies!A:BR,4,FALSE),"")</f>
        <v>with Perpetrator (Rifampicin)</v>
      </c>
      <c r="E1570" s="255" t="str">
        <f>IF(AND(A1570&lt;&gt;"",ISNUMBER(A1570)),VLOOKUP(A1570,Studies!A:BR,5,FALSE),"")</f>
        <v>Digoxin</v>
      </c>
      <c r="F1570" s="256" t="str">
        <f>IF(AND(A1570&lt;&gt;"",ISNUMBER(A1570)),VLOOKUP(A1570,Studies!A:BR,6,FALSE),"")</f>
        <v>Serum</v>
      </c>
      <c r="G1570" s="157">
        <v>148.5</v>
      </c>
      <c r="H1570" s="194" t="s">
        <v>60</v>
      </c>
      <c r="I1570" s="187">
        <v>0.59272720000000001</v>
      </c>
      <c r="J1570" s="187" t="s">
        <v>941</v>
      </c>
      <c r="K1570" s="187" t="s">
        <v>116</v>
      </c>
      <c r="L1570" s="195">
        <v>0.2618181</v>
      </c>
      <c r="M1570" s="195" t="s">
        <v>941</v>
      </c>
      <c r="N1570" s="195" t="s">
        <v>117</v>
      </c>
      <c r="O1570" s="199">
        <v>0.1</v>
      </c>
      <c r="P1570" s="188" t="s">
        <v>1049</v>
      </c>
      <c r="Q1570" s="174">
        <v>1</v>
      </c>
    </row>
    <row r="1571" spans="1:17" ht="14.25" x14ac:dyDescent="0.2">
      <c r="A1571" s="189">
        <v>227</v>
      </c>
      <c r="B1571" s="254" t="str">
        <f>IF(AND(A1571&lt;&gt;"",ISNUMBER(A1571)),VLOOKUP(A1571,Studies!A:BR,2,FALSE),"")</f>
        <v>Gurley 2008b</v>
      </c>
      <c r="C1571" s="255" t="str">
        <f>IF(AND(A1571&lt;&gt;"",ISNUMBER(A1571)),VLOOKUP(A1571,Studies!A:BR,3,FALSE),"")</f>
        <v>https://www.ncbi.nlm.nih.gov/pubmed/18214850</v>
      </c>
      <c r="D1571" s="255" t="str">
        <f>IF(AND(A1571&lt;&gt;"",ISNUMBER(A1571)),VLOOKUP(A1571,Studies!A:BR,4,FALSE),"")</f>
        <v>with Perpetrator (Rifampicin)</v>
      </c>
      <c r="E1571" s="255" t="str">
        <f>IF(AND(A1571&lt;&gt;"",ISNUMBER(A1571)),VLOOKUP(A1571,Studies!A:BR,5,FALSE),"")</f>
        <v>Digoxin</v>
      </c>
      <c r="F1571" s="256" t="str">
        <f>IF(AND(A1571&lt;&gt;"",ISNUMBER(A1571)),VLOOKUP(A1571,Studies!A:BR,6,FALSE),"")</f>
        <v>Serum</v>
      </c>
      <c r="G1571" s="194">
        <v>149</v>
      </c>
      <c r="H1571" s="194" t="s">
        <v>60</v>
      </c>
      <c r="I1571" s="187">
        <v>0.55272730000000003</v>
      </c>
      <c r="J1571" s="187" t="s">
        <v>941</v>
      </c>
      <c r="K1571" s="187" t="s">
        <v>116</v>
      </c>
      <c r="L1571" s="195">
        <v>0.2327273</v>
      </c>
      <c r="M1571" s="195" t="s">
        <v>941</v>
      </c>
      <c r="N1571" s="195" t="s">
        <v>117</v>
      </c>
      <c r="O1571" s="199">
        <v>0.1</v>
      </c>
      <c r="P1571" s="188"/>
      <c r="Q1571" s="174">
        <v>1</v>
      </c>
    </row>
    <row r="1572" spans="1:17" ht="14.25" x14ac:dyDescent="0.2">
      <c r="A1572" s="189">
        <v>227</v>
      </c>
      <c r="B1572" s="254" t="str">
        <f>IF(AND(A1572&lt;&gt;"",ISNUMBER(A1572)),VLOOKUP(A1572,Studies!A:BR,2,FALSE),"")</f>
        <v>Gurley 2008b</v>
      </c>
      <c r="C1572" s="255" t="str">
        <f>IF(AND(A1572&lt;&gt;"",ISNUMBER(A1572)),VLOOKUP(A1572,Studies!A:BR,3,FALSE),"")</f>
        <v>https://www.ncbi.nlm.nih.gov/pubmed/18214850</v>
      </c>
      <c r="D1572" s="255" t="str">
        <f>IF(AND(A1572&lt;&gt;"",ISNUMBER(A1572)),VLOOKUP(A1572,Studies!A:BR,4,FALSE),"")</f>
        <v>with Perpetrator (Rifampicin)</v>
      </c>
      <c r="E1572" s="255" t="str">
        <f>IF(AND(A1572&lt;&gt;"",ISNUMBER(A1572)),VLOOKUP(A1572,Studies!A:BR,5,FALSE),"")</f>
        <v>Digoxin</v>
      </c>
      <c r="F1572" s="256" t="str">
        <f>IF(AND(A1572&lt;&gt;"",ISNUMBER(A1572)),VLOOKUP(A1572,Studies!A:BR,6,FALSE),"")</f>
        <v>Serum</v>
      </c>
      <c r="G1572" s="194">
        <v>150</v>
      </c>
      <c r="H1572" s="194" t="s">
        <v>60</v>
      </c>
      <c r="I1572" s="187">
        <v>0.44363639999999999</v>
      </c>
      <c r="J1572" s="187" t="s">
        <v>941</v>
      </c>
      <c r="K1572" s="187" t="s">
        <v>116</v>
      </c>
      <c r="L1572" s="195">
        <v>0.17090910000000001</v>
      </c>
      <c r="M1572" s="195" t="s">
        <v>941</v>
      </c>
      <c r="N1572" s="195" t="s">
        <v>117</v>
      </c>
      <c r="O1572" s="199">
        <v>0.1</v>
      </c>
      <c r="P1572" s="188"/>
      <c r="Q1572" s="174">
        <v>1</v>
      </c>
    </row>
    <row r="1573" spans="1:17" ht="14.25" x14ac:dyDescent="0.2">
      <c r="A1573" s="189">
        <v>227</v>
      </c>
      <c r="B1573" s="254" t="str">
        <f>IF(AND(A1573&lt;&gt;"",ISNUMBER(A1573)),VLOOKUP(A1573,Studies!A:BR,2,FALSE),"")</f>
        <v>Gurley 2008b</v>
      </c>
      <c r="C1573" s="255" t="str">
        <f>IF(AND(A1573&lt;&gt;"",ISNUMBER(A1573)),VLOOKUP(A1573,Studies!A:BR,3,FALSE),"")</f>
        <v>https://www.ncbi.nlm.nih.gov/pubmed/18214850</v>
      </c>
      <c r="D1573" s="255" t="str">
        <f>IF(AND(A1573&lt;&gt;"",ISNUMBER(A1573)),VLOOKUP(A1573,Studies!A:BR,4,FALSE),"")</f>
        <v>with Perpetrator (Rifampicin)</v>
      </c>
      <c r="E1573" s="255" t="str">
        <f>IF(AND(A1573&lt;&gt;"",ISNUMBER(A1573)),VLOOKUP(A1573,Studies!A:BR,5,FALSE),"")</f>
        <v>Digoxin</v>
      </c>
      <c r="F1573" s="256" t="str">
        <f>IF(AND(A1573&lt;&gt;"",ISNUMBER(A1573)),VLOOKUP(A1573,Studies!A:BR,6,FALSE),"")</f>
        <v>Serum</v>
      </c>
      <c r="G1573" s="194">
        <v>152</v>
      </c>
      <c r="H1573" s="194" t="s">
        <v>60</v>
      </c>
      <c r="I1573" s="187">
        <v>0.28363640000000001</v>
      </c>
      <c r="J1573" s="187" t="s">
        <v>941</v>
      </c>
      <c r="K1573" s="187" t="s">
        <v>116</v>
      </c>
      <c r="L1573" s="195">
        <v>8.3636390000000005E-2</v>
      </c>
      <c r="M1573" s="195" t="s">
        <v>941</v>
      </c>
      <c r="N1573" s="195" t="s">
        <v>117</v>
      </c>
      <c r="O1573" s="199">
        <v>0.1</v>
      </c>
      <c r="P1573" s="188"/>
      <c r="Q1573" s="174">
        <v>1</v>
      </c>
    </row>
    <row r="1574" spans="1:17" ht="14.25" x14ac:dyDescent="0.2">
      <c r="A1574" s="189">
        <v>228</v>
      </c>
      <c r="B1574" s="254" t="str">
        <f>IF(AND(A1574&lt;&gt;"",ISNUMBER(A1574)),VLOOKUP(A1574,Studies!A:BR,2,FALSE),"")</f>
        <v>Gurley 2008b</v>
      </c>
      <c r="C1574" s="255" t="str">
        <f>IF(AND(A1574&lt;&gt;"",ISNUMBER(A1574)),VLOOKUP(A1574,Studies!A:BR,3,FALSE),"")</f>
        <v>https://www.ncbi.nlm.nih.gov/pubmed/18214850</v>
      </c>
      <c r="D1574" s="255" t="str">
        <f>IF(AND(A1574&lt;&gt;"",ISNUMBER(A1574)),VLOOKUP(A1574,Studies!A:BR,4,FALSE),"")</f>
        <v>Control (Perpetrator Placebo)</v>
      </c>
      <c r="E1574" s="255" t="str">
        <f>IF(AND(A1574&lt;&gt;"",ISNUMBER(A1574)),VLOOKUP(A1574,Studies!A:BR,5,FALSE),"")</f>
        <v>Digoxin</v>
      </c>
      <c r="F1574" s="256" t="str">
        <f>IF(AND(A1574&lt;&gt;"",ISNUMBER(A1574)),VLOOKUP(A1574,Studies!A:BR,6,FALSE),"")</f>
        <v>Serum</v>
      </c>
      <c r="G1574" s="194">
        <v>0</v>
      </c>
      <c r="H1574" s="194" t="s">
        <v>60</v>
      </c>
      <c r="I1574" s="187" t="s">
        <v>1031</v>
      </c>
      <c r="J1574" s="187" t="s">
        <v>941</v>
      </c>
      <c r="K1574" s="187" t="s">
        <v>116</v>
      </c>
      <c r="M1574" s="195"/>
      <c r="N1574" s="195"/>
      <c r="O1574" s="199">
        <v>0.1</v>
      </c>
      <c r="P1574" s="188"/>
      <c r="Q1574" s="174">
        <v>1</v>
      </c>
    </row>
    <row r="1575" spans="1:17" ht="14.25" x14ac:dyDescent="0.2">
      <c r="A1575" s="189">
        <v>228</v>
      </c>
      <c r="B1575" s="254" t="str">
        <f>IF(AND(A1575&lt;&gt;"",ISNUMBER(A1575)),VLOOKUP(A1575,Studies!A:BR,2,FALSE),"")</f>
        <v>Gurley 2008b</v>
      </c>
      <c r="C1575" s="255" t="str">
        <f>IF(AND(A1575&lt;&gt;"",ISNUMBER(A1575)),VLOOKUP(A1575,Studies!A:BR,3,FALSE),"")</f>
        <v>https://www.ncbi.nlm.nih.gov/pubmed/18214850</v>
      </c>
      <c r="D1575" s="255" t="str">
        <f>IF(AND(A1575&lt;&gt;"",ISNUMBER(A1575)),VLOOKUP(A1575,Studies!A:BR,4,FALSE),"")</f>
        <v>Control (Perpetrator Placebo)</v>
      </c>
      <c r="E1575" s="255" t="str">
        <f>IF(AND(A1575&lt;&gt;"",ISNUMBER(A1575)),VLOOKUP(A1575,Studies!A:BR,5,FALSE),"")</f>
        <v>Digoxin</v>
      </c>
      <c r="F1575" s="256" t="str">
        <f>IF(AND(A1575&lt;&gt;"",ISNUMBER(A1575)),VLOOKUP(A1575,Studies!A:BR,6,FALSE),"")</f>
        <v>Serum</v>
      </c>
      <c r="G1575" s="194">
        <v>0.33</v>
      </c>
      <c r="H1575" s="194" t="s">
        <v>60</v>
      </c>
      <c r="I1575" s="187">
        <v>0.32</v>
      </c>
      <c r="J1575" s="187" t="s">
        <v>941</v>
      </c>
      <c r="K1575" s="187" t="s">
        <v>116</v>
      </c>
      <c r="L1575" s="195">
        <v>0.25818180000000002</v>
      </c>
      <c r="M1575" s="195" t="s">
        <v>941</v>
      </c>
      <c r="N1575" s="195" t="s">
        <v>117</v>
      </c>
      <c r="O1575" s="199">
        <v>0.1</v>
      </c>
      <c r="P1575" s="188"/>
      <c r="Q1575" s="174">
        <v>1</v>
      </c>
    </row>
    <row r="1576" spans="1:17" ht="14.25" x14ac:dyDescent="0.2">
      <c r="A1576" s="189">
        <v>228</v>
      </c>
      <c r="B1576" s="254" t="str">
        <f>IF(AND(A1576&lt;&gt;"",ISNUMBER(A1576)),VLOOKUP(A1576,Studies!A:BR,2,FALSE),"")</f>
        <v>Gurley 2008b</v>
      </c>
      <c r="C1576" s="255" t="str">
        <f>IF(AND(A1576&lt;&gt;"",ISNUMBER(A1576)),VLOOKUP(A1576,Studies!A:BR,3,FALSE),"")</f>
        <v>https://www.ncbi.nlm.nih.gov/pubmed/18214850</v>
      </c>
      <c r="D1576" s="255" t="str">
        <f>IF(AND(A1576&lt;&gt;"",ISNUMBER(A1576)),VLOOKUP(A1576,Studies!A:BR,4,FALSE),"")</f>
        <v>Control (Perpetrator Placebo)</v>
      </c>
      <c r="E1576" s="255" t="str">
        <f>IF(AND(A1576&lt;&gt;"",ISNUMBER(A1576)),VLOOKUP(A1576,Studies!A:BR,5,FALSE),"")</f>
        <v>Digoxin</v>
      </c>
      <c r="F1576" s="256" t="str">
        <f>IF(AND(A1576&lt;&gt;"",ISNUMBER(A1576)),VLOOKUP(A1576,Studies!A:BR,6,FALSE),"")</f>
        <v>Serum</v>
      </c>
      <c r="G1576" s="194">
        <v>0.67</v>
      </c>
      <c r="H1576" s="194" t="s">
        <v>60</v>
      </c>
      <c r="I1576" s="187">
        <v>0.97818179999999999</v>
      </c>
      <c r="J1576" s="187" t="s">
        <v>941</v>
      </c>
      <c r="K1576" s="187" t="s">
        <v>116</v>
      </c>
      <c r="L1576" s="195">
        <v>0.56727269999999996</v>
      </c>
      <c r="M1576" s="195" t="s">
        <v>941</v>
      </c>
      <c r="N1576" s="195" t="s">
        <v>117</v>
      </c>
      <c r="O1576" s="199">
        <v>0.1</v>
      </c>
      <c r="P1576" s="188"/>
      <c r="Q1576" s="174">
        <v>1</v>
      </c>
    </row>
    <row r="1577" spans="1:17" ht="14.25" x14ac:dyDescent="0.2">
      <c r="A1577" s="189">
        <v>228</v>
      </c>
      <c r="B1577" s="254" t="str">
        <f>IF(AND(A1577&lt;&gt;"",ISNUMBER(A1577)),VLOOKUP(A1577,Studies!A:BR,2,FALSE),"")</f>
        <v>Gurley 2008b</v>
      </c>
      <c r="C1577" s="255" t="str">
        <f>IF(AND(A1577&lt;&gt;"",ISNUMBER(A1577)),VLOOKUP(A1577,Studies!A:BR,3,FALSE),"")</f>
        <v>https://www.ncbi.nlm.nih.gov/pubmed/18214850</v>
      </c>
      <c r="D1577" s="255" t="str">
        <f>IF(AND(A1577&lt;&gt;"",ISNUMBER(A1577)),VLOOKUP(A1577,Studies!A:BR,4,FALSE),"")</f>
        <v>Control (Perpetrator Placebo)</v>
      </c>
      <c r="E1577" s="255" t="str">
        <f>IF(AND(A1577&lt;&gt;"",ISNUMBER(A1577)),VLOOKUP(A1577,Studies!A:BR,5,FALSE),"")</f>
        <v>Digoxin</v>
      </c>
      <c r="F1577" s="256" t="str">
        <f>IF(AND(A1577&lt;&gt;"",ISNUMBER(A1577)),VLOOKUP(A1577,Studies!A:BR,6,FALSE),"")</f>
        <v>Serum</v>
      </c>
      <c r="G1577" s="194">
        <v>1</v>
      </c>
      <c r="H1577" s="194" t="s">
        <v>60</v>
      </c>
      <c r="I1577" s="187">
        <v>1.109091</v>
      </c>
      <c r="J1577" s="187" t="s">
        <v>941</v>
      </c>
      <c r="K1577" s="187" t="s">
        <v>116</v>
      </c>
      <c r="L1577" s="195">
        <v>0.45090920000000001</v>
      </c>
      <c r="M1577" s="195" t="s">
        <v>941</v>
      </c>
      <c r="N1577" s="195" t="s">
        <v>117</v>
      </c>
      <c r="O1577" s="199">
        <v>0.1</v>
      </c>
      <c r="P1577" s="188"/>
      <c r="Q1577" s="174">
        <v>1</v>
      </c>
    </row>
    <row r="1578" spans="1:17" ht="14.25" x14ac:dyDescent="0.2">
      <c r="A1578" s="189">
        <v>228</v>
      </c>
      <c r="B1578" s="254" t="str">
        <f>IF(AND(A1578&lt;&gt;"",ISNUMBER(A1578)),VLOOKUP(A1578,Studies!A:BR,2,FALSE),"")</f>
        <v>Gurley 2008b</v>
      </c>
      <c r="C1578" s="255" t="str">
        <f>IF(AND(A1578&lt;&gt;"",ISNUMBER(A1578)),VLOOKUP(A1578,Studies!A:BR,3,FALSE),"")</f>
        <v>https://www.ncbi.nlm.nih.gov/pubmed/18214850</v>
      </c>
      <c r="D1578" s="255" t="str">
        <f>IF(AND(A1578&lt;&gt;"",ISNUMBER(A1578)),VLOOKUP(A1578,Studies!A:BR,4,FALSE),"")</f>
        <v>Control (Perpetrator Placebo)</v>
      </c>
      <c r="E1578" s="255" t="str">
        <f>IF(AND(A1578&lt;&gt;"",ISNUMBER(A1578)),VLOOKUP(A1578,Studies!A:BR,5,FALSE),"")</f>
        <v>Digoxin</v>
      </c>
      <c r="F1578" s="256" t="str">
        <f>IF(AND(A1578&lt;&gt;"",ISNUMBER(A1578)),VLOOKUP(A1578,Studies!A:BR,6,FALSE),"")</f>
        <v>Serum</v>
      </c>
      <c r="G1578" s="194">
        <v>1.5</v>
      </c>
      <c r="H1578" s="194" t="s">
        <v>60</v>
      </c>
      <c r="I1578" s="187">
        <v>0.93090910000000004</v>
      </c>
      <c r="J1578" s="187" t="s">
        <v>941</v>
      </c>
      <c r="K1578" s="187" t="s">
        <v>116</v>
      </c>
      <c r="L1578" s="195">
        <v>0.34909089999999998</v>
      </c>
      <c r="M1578" s="195" t="s">
        <v>941</v>
      </c>
      <c r="N1578" s="195" t="s">
        <v>117</v>
      </c>
      <c r="O1578" s="199">
        <v>0.1</v>
      </c>
      <c r="P1578" s="188"/>
      <c r="Q1578" s="174">
        <v>1</v>
      </c>
    </row>
    <row r="1579" spans="1:17" ht="14.25" x14ac:dyDescent="0.2">
      <c r="A1579" s="189">
        <v>228</v>
      </c>
      <c r="B1579" s="254" t="str">
        <f>IF(AND(A1579&lt;&gt;"",ISNUMBER(A1579)),VLOOKUP(A1579,Studies!A:BR,2,FALSE),"")</f>
        <v>Gurley 2008b</v>
      </c>
      <c r="C1579" s="255" t="str">
        <f>IF(AND(A1579&lt;&gt;"",ISNUMBER(A1579)),VLOOKUP(A1579,Studies!A:BR,3,FALSE),"")</f>
        <v>https://www.ncbi.nlm.nih.gov/pubmed/18214850</v>
      </c>
      <c r="D1579" s="255" t="str">
        <f>IF(AND(A1579&lt;&gt;"",ISNUMBER(A1579)),VLOOKUP(A1579,Studies!A:BR,4,FALSE),"")</f>
        <v>Control (Perpetrator Placebo)</v>
      </c>
      <c r="E1579" s="255" t="str">
        <f>IF(AND(A1579&lt;&gt;"",ISNUMBER(A1579)),VLOOKUP(A1579,Studies!A:BR,5,FALSE),"")</f>
        <v>Digoxin</v>
      </c>
      <c r="F1579" s="256" t="str">
        <f>IF(AND(A1579&lt;&gt;"",ISNUMBER(A1579)),VLOOKUP(A1579,Studies!A:BR,6,FALSE),"")</f>
        <v>Serum</v>
      </c>
      <c r="G1579" s="194">
        <v>2</v>
      </c>
      <c r="H1579" s="194" t="s">
        <v>60</v>
      </c>
      <c r="I1579" s="187">
        <v>0.76</v>
      </c>
      <c r="J1579" s="187" t="s">
        <v>941</v>
      </c>
      <c r="K1579" s="187" t="s">
        <v>116</v>
      </c>
      <c r="L1579" s="195">
        <v>0.29090909999999998</v>
      </c>
      <c r="M1579" s="195" t="s">
        <v>941</v>
      </c>
      <c r="N1579" s="195" t="s">
        <v>117</v>
      </c>
      <c r="O1579" s="199">
        <v>0.1</v>
      </c>
      <c r="P1579" s="188"/>
      <c r="Q1579" s="174">
        <v>1</v>
      </c>
    </row>
    <row r="1580" spans="1:17" ht="14.25" x14ac:dyDescent="0.2">
      <c r="A1580" s="189">
        <v>228</v>
      </c>
      <c r="B1580" s="254" t="str">
        <f>IF(AND(A1580&lt;&gt;"",ISNUMBER(A1580)),VLOOKUP(A1580,Studies!A:BR,2,FALSE),"")</f>
        <v>Gurley 2008b</v>
      </c>
      <c r="C1580" s="255" t="str">
        <f>IF(AND(A1580&lt;&gt;"",ISNUMBER(A1580)),VLOOKUP(A1580,Studies!A:BR,3,FALSE),"")</f>
        <v>https://www.ncbi.nlm.nih.gov/pubmed/18214850</v>
      </c>
      <c r="D1580" s="255" t="str">
        <f>IF(AND(A1580&lt;&gt;"",ISNUMBER(A1580)),VLOOKUP(A1580,Studies!A:BR,4,FALSE),"")</f>
        <v>Control (Perpetrator Placebo)</v>
      </c>
      <c r="E1580" s="255" t="str">
        <f>IF(AND(A1580&lt;&gt;"",ISNUMBER(A1580)),VLOOKUP(A1580,Studies!A:BR,5,FALSE),"")</f>
        <v>Digoxin</v>
      </c>
      <c r="F1580" s="256" t="str">
        <f>IF(AND(A1580&lt;&gt;"",ISNUMBER(A1580)),VLOOKUP(A1580,Studies!A:BR,6,FALSE),"")</f>
        <v>Serum</v>
      </c>
      <c r="G1580" s="157">
        <v>2.5</v>
      </c>
      <c r="H1580" s="194" t="s">
        <v>60</v>
      </c>
      <c r="I1580" s="187">
        <v>0.68</v>
      </c>
      <c r="J1580" s="187" t="s">
        <v>941</v>
      </c>
      <c r="K1580" s="187" t="s">
        <v>116</v>
      </c>
      <c r="L1580" s="195">
        <v>0.21090909999999999</v>
      </c>
      <c r="M1580" s="195" t="s">
        <v>941</v>
      </c>
      <c r="N1580" s="195" t="s">
        <v>117</v>
      </c>
      <c r="O1580" s="199">
        <v>0.1</v>
      </c>
      <c r="P1580" s="188" t="s">
        <v>1048</v>
      </c>
      <c r="Q1580" s="174">
        <v>1</v>
      </c>
    </row>
    <row r="1581" spans="1:17" ht="14.25" x14ac:dyDescent="0.2">
      <c r="A1581" s="189">
        <v>228</v>
      </c>
      <c r="B1581" s="254" t="str">
        <f>IF(AND(A1581&lt;&gt;"",ISNUMBER(A1581)),VLOOKUP(A1581,Studies!A:BR,2,FALSE),"")</f>
        <v>Gurley 2008b</v>
      </c>
      <c r="C1581" s="255" t="str">
        <f>IF(AND(A1581&lt;&gt;"",ISNUMBER(A1581)),VLOOKUP(A1581,Studies!A:BR,3,FALSE),"")</f>
        <v>https://www.ncbi.nlm.nih.gov/pubmed/18214850</v>
      </c>
      <c r="D1581" s="255" t="str">
        <f>IF(AND(A1581&lt;&gt;"",ISNUMBER(A1581)),VLOOKUP(A1581,Studies!A:BR,4,FALSE),"")</f>
        <v>Control (Perpetrator Placebo)</v>
      </c>
      <c r="E1581" s="255" t="str">
        <f>IF(AND(A1581&lt;&gt;"",ISNUMBER(A1581)),VLOOKUP(A1581,Studies!A:BR,5,FALSE),"")</f>
        <v>Digoxin</v>
      </c>
      <c r="F1581" s="256" t="str">
        <f>IF(AND(A1581&lt;&gt;"",ISNUMBER(A1581)),VLOOKUP(A1581,Studies!A:BR,6,FALSE),"")</f>
        <v>Serum</v>
      </c>
      <c r="G1581" s="194">
        <v>3</v>
      </c>
      <c r="H1581" s="194" t="s">
        <v>60</v>
      </c>
      <c r="I1581" s="187">
        <v>0.62909090000000001</v>
      </c>
      <c r="J1581" s="187" t="s">
        <v>941</v>
      </c>
      <c r="K1581" s="187" t="s">
        <v>116</v>
      </c>
      <c r="L1581" s="195">
        <v>0.16</v>
      </c>
      <c r="M1581" s="195" t="s">
        <v>941</v>
      </c>
      <c r="N1581" s="195" t="s">
        <v>117</v>
      </c>
      <c r="O1581" s="199">
        <v>0.1</v>
      </c>
      <c r="P1581" s="188"/>
      <c r="Q1581" s="174">
        <v>1</v>
      </c>
    </row>
    <row r="1582" spans="1:17" ht="14.25" x14ac:dyDescent="0.2">
      <c r="A1582" s="189">
        <v>228</v>
      </c>
      <c r="B1582" s="254" t="str">
        <f>IF(AND(A1582&lt;&gt;"",ISNUMBER(A1582)),VLOOKUP(A1582,Studies!A:BR,2,FALSE),"")</f>
        <v>Gurley 2008b</v>
      </c>
      <c r="C1582" s="255" t="str">
        <f>IF(AND(A1582&lt;&gt;"",ISNUMBER(A1582)),VLOOKUP(A1582,Studies!A:BR,3,FALSE),"")</f>
        <v>https://www.ncbi.nlm.nih.gov/pubmed/18214850</v>
      </c>
      <c r="D1582" s="255" t="str">
        <f>IF(AND(A1582&lt;&gt;"",ISNUMBER(A1582)),VLOOKUP(A1582,Studies!A:BR,4,FALSE),"")</f>
        <v>Control (Perpetrator Placebo)</v>
      </c>
      <c r="E1582" s="255" t="str">
        <f>IF(AND(A1582&lt;&gt;"",ISNUMBER(A1582)),VLOOKUP(A1582,Studies!A:BR,5,FALSE),"")</f>
        <v>Digoxin</v>
      </c>
      <c r="F1582" s="256" t="str">
        <f>IF(AND(A1582&lt;&gt;"",ISNUMBER(A1582)),VLOOKUP(A1582,Studies!A:BR,6,FALSE),"")</f>
        <v>Serum</v>
      </c>
      <c r="G1582" s="194">
        <v>4</v>
      </c>
      <c r="H1582" s="194" t="s">
        <v>60</v>
      </c>
      <c r="I1582" s="187">
        <v>0.44</v>
      </c>
      <c r="J1582" s="187" t="s">
        <v>941</v>
      </c>
      <c r="K1582" s="187" t="s">
        <v>116</v>
      </c>
      <c r="L1582" s="195">
        <v>0.15272730000000001</v>
      </c>
      <c r="M1582" s="195" t="s">
        <v>941</v>
      </c>
      <c r="N1582" s="195" t="s">
        <v>117</v>
      </c>
      <c r="O1582" s="199">
        <v>0.1</v>
      </c>
      <c r="P1582" s="188"/>
      <c r="Q1582" s="174">
        <v>1</v>
      </c>
    </row>
    <row r="1583" spans="1:17" ht="14.25" x14ac:dyDescent="0.2">
      <c r="A1583" s="189">
        <v>228</v>
      </c>
      <c r="B1583" s="254" t="str">
        <f>IF(AND(A1583&lt;&gt;"",ISNUMBER(A1583)),VLOOKUP(A1583,Studies!A:BR,2,FALSE),"")</f>
        <v>Gurley 2008b</v>
      </c>
      <c r="C1583" s="255" t="str">
        <f>IF(AND(A1583&lt;&gt;"",ISNUMBER(A1583)),VLOOKUP(A1583,Studies!A:BR,3,FALSE),"")</f>
        <v>https://www.ncbi.nlm.nih.gov/pubmed/18214850</v>
      </c>
      <c r="D1583" s="255" t="str">
        <f>IF(AND(A1583&lt;&gt;"",ISNUMBER(A1583)),VLOOKUP(A1583,Studies!A:BR,4,FALSE),"")</f>
        <v>Control (Perpetrator Placebo)</v>
      </c>
      <c r="E1583" s="255" t="str">
        <f>IF(AND(A1583&lt;&gt;"",ISNUMBER(A1583)),VLOOKUP(A1583,Studies!A:BR,5,FALSE),"")</f>
        <v>Digoxin</v>
      </c>
      <c r="F1583" s="256" t="str">
        <f>IF(AND(A1583&lt;&gt;"",ISNUMBER(A1583)),VLOOKUP(A1583,Studies!A:BR,6,FALSE),"")</f>
        <v>Serum</v>
      </c>
      <c r="G1583" s="194">
        <v>6</v>
      </c>
      <c r="H1583" s="194" t="s">
        <v>60</v>
      </c>
      <c r="I1583" s="187">
        <v>0.28000000000000003</v>
      </c>
      <c r="J1583" s="187" t="s">
        <v>941</v>
      </c>
      <c r="K1583" s="187" t="s">
        <v>116</v>
      </c>
      <c r="L1583" s="195">
        <v>7.2727280000000005E-2</v>
      </c>
      <c r="M1583" s="195" t="s">
        <v>941</v>
      </c>
      <c r="N1583" s="195" t="s">
        <v>117</v>
      </c>
      <c r="O1583" s="199">
        <v>0.1</v>
      </c>
      <c r="P1583" s="188"/>
      <c r="Q1583" s="174">
        <v>1</v>
      </c>
    </row>
    <row r="1584" spans="1:17" ht="14.25" x14ac:dyDescent="0.2">
      <c r="A1584" s="189">
        <v>229</v>
      </c>
      <c r="B1584" s="254" t="str">
        <f>IF(AND(A1584&lt;&gt;"",ISNUMBER(A1584)),VLOOKUP(A1584,Studies!A:BR,2,FALSE),"")</f>
        <v>Gurley 2008b</v>
      </c>
      <c r="C1584" s="255" t="str">
        <f>IF(AND(A1584&lt;&gt;"",ISNUMBER(A1584)),VLOOKUP(A1584,Studies!A:BR,3,FALSE),"")</f>
        <v>https://www.ncbi.nlm.nih.gov/pubmed/18214850</v>
      </c>
      <c r="D1584" s="255" t="str">
        <f>IF(AND(A1584&lt;&gt;"",ISNUMBER(A1584)),VLOOKUP(A1584,Studies!A:BR,4,FALSE),"")</f>
        <v>with Perpetrator (Clarithomycin)</v>
      </c>
      <c r="E1584" s="255" t="str">
        <f>IF(AND(A1584&lt;&gt;"",ISNUMBER(A1584)),VLOOKUP(A1584,Studies!A:BR,5,FALSE),"")</f>
        <v>Digoxin</v>
      </c>
      <c r="F1584" s="256" t="str">
        <f>IF(AND(A1584&lt;&gt;"",ISNUMBER(A1584)),VLOOKUP(A1584,Studies!A:BR,6,FALSE),"")</f>
        <v>Serum</v>
      </c>
      <c r="G1584" s="194">
        <v>146</v>
      </c>
      <c r="H1584" s="194" t="s">
        <v>60</v>
      </c>
      <c r="I1584" s="187" t="s">
        <v>1031</v>
      </c>
      <c r="J1584" s="187" t="s">
        <v>941</v>
      </c>
      <c r="K1584" s="187" t="s">
        <v>116</v>
      </c>
      <c r="M1584" s="195"/>
      <c r="N1584" s="195"/>
      <c r="O1584" s="199">
        <v>0.1</v>
      </c>
      <c r="P1584" s="188"/>
      <c r="Q1584" s="174">
        <v>1</v>
      </c>
    </row>
    <row r="1585" spans="1:17" ht="14.25" x14ac:dyDescent="0.2">
      <c r="A1585" s="189">
        <v>229</v>
      </c>
      <c r="B1585" s="254" t="str">
        <f>IF(AND(A1585&lt;&gt;"",ISNUMBER(A1585)),VLOOKUP(A1585,Studies!A:BR,2,FALSE),"")</f>
        <v>Gurley 2008b</v>
      </c>
      <c r="C1585" s="255" t="str">
        <f>IF(AND(A1585&lt;&gt;"",ISNUMBER(A1585)),VLOOKUP(A1585,Studies!A:BR,3,FALSE),"")</f>
        <v>https://www.ncbi.nlm.nih.gov/pubmed/18214850</v>
      </c>
      <c r="D1585" s="255" t="str">
        <f>IF(AND(A1585&lt;&gt;"",ISNUMBER(A1585)),VLOOKUP(A1585,Studies!A:BR,4,FALSE),"")</f>
        <v>with Perpetrator (Clarithomycin)</v>
      </c>
      <c r="E1585" s="255" t="str">
        <f>IF(AND(A1585&lt;&gt;"",ISNUMBER(A1585)),VLOOKUP(A1585,Studies!A:BR,5,FALSE),"")</f>
        <v>Digoxin</v>
      </c>
      <c r="F1585" s="256" t="str">
        <f>IF(AND(A1585&lt;&gt;"",ISNUMBER(A1585)),VLOOKUP(A1585,Studies!A:BR,6,FALSE),"")</f>
        <v>Serum</v>
      </c>
      <c r="G1585" s="194">
        <v>146.30000000000001</v>
      </c>
      <c r="H1585" s="194" t="s">
        <v>60</v>
      </c>
      <c r="I1585" s="187">
        <v>0.87272729999999998</v>
      </c>
      <c r="J1585" s="187" t="s">
        <v>941</v>
      </c>
      <c r="K1585" s="187" t="s">
        <v>116</v>
      </c>
      <c r="L1585" s="195">
        <v>0.54545449999999995</v>
      </c>
      <c r="M1585" s="195" t="s">
        <v>941</v>
      </c>
      <c r="N1585" s="195" t="s">
        <v>117</v>
      </c>
      <c r="O1585" s="199">
        <v>0.1</v>
      </c>
      <c r="P1585" s="188"/>
      <c r="Q1585" s="174">
        <v>1</v>
      </c>
    </row>
    <row r="1586" spans="1:17" ht="14.25" x14ac:dyDescent="0.2">
      <c r="A1586" s="189">
        <v>229</v>
      </c>
      <c r="B1586" s="254" t="str">
        <f>IF(AND(A1586&lt;&gt;"",ISNUMBER(A1586)),VLOOKUP(A1586,Studies!A:BR,2,FALSE),"")</f>
        <v>Gurley 2008b</v>
      </c>
      <c r="C1586" s="255" t="str">
        <f>IF(AND(A1586&lt;&gt;"",ISNUMBER(A1586)),VLOOKUP(A1586,Studies!A:BR,3,FALSE),"")</f>
        <v>https://www.ncbi.nlm.nih.gov/pubmed/18214850</v>
      </c>
      <c r="D1586" s="255" t="str">
        <f>IF(AND(A1586&lt;&gt;"",ISNUMBER(A1586)),VLOOKUP(A1586,Studies!A:BR,4,FALSE),"")</f>
        <v>with Perpetrator (Clarithomycin)</v>
      </c>
      <c r="E1586" s="255" t="str">
        <f>IF(AND(A1586&lt;&gt;"",ISNUMBER(A1586)),VLOOKUP(A1586,Studies!A:BR,5,FALSE),"")</f>
        <v>Digoxin</v>
      </c>
      <c r="F1586" s="256" t="str">
        <f>IF(AND(A1586&lt;&gt;"",ISNUMBER(A1586)),VLOOKUP(A1586,Studies!A:BR,6,FALSE),"")</f>
        <v>Serum</v>
      </c>
      <c r="G1586" s="194">
        <v>146.66999999999999</v>
      </c>
      <c r="H1586" s="194" t="s">
        <v>60</v>
      </c>
      <c r="I1586" s="187">
        <v>1.56</v>
      </c>
      <c r="J1586" s="187" t="s">
        <v>941</v>
      </c>
      <c r="K1586" s="187" t="s">
        <v>116</v>
      </c>
      <c r="L1586" s="195">
        <v>0.6072729</v>
      </c>
      <c r="M1586" s="195" t="s">
        <v>941</v>
      </c>
      <c r="N1586" s="195" t="s">
        <v>117</v>
      </c>
      <c r="O1586" s="199">
        <v>0.1</v>
      </c>
      <c r="P1586" s="188"/>
      <c r="Q1586" s="174">
        <v>1</v>
      </c>
    </row>
    <row r="1587" spans="1:17" ht="14.25" x14ac:dyDescent="0.2">
      <c r="A1587" s="189">
        <v>229</v>
      </c>
      <c r="B1587" s="254" t="str">
        <f>IF(AND(A1587&lt;&gt;"",ISNUMBER(A1587)),VLOOKUP(A1587,Studies!A:BR,2,FALSE),"")</f>
        <v>Gurley 2008b</v>
      </c>
      <c r="C1587" s="255" t="str">
        <f>IF(AND(A1587&lt;&gt;"",ISNUMBER(A1587)),VLOOKUP(A1587,Studies!A:BR,3,FALSE),"")</f>
        <v>https://www.ncbi.nlm.nih.gov/pubmed/18214850</v>
      </c>
      <c r="D1587" s="255" t="str">
        <f>IF(AND(A1587&lt;&gt;"",ISNUMBER(A1587)),VLOOKUP(A1587,Studies!A:BR,4,FALSE),"")</f>
        <v>with Perpetrator (Clarithomycin)</v>
      </c>
      <c r="E1587" s="255" t="str">
        <f>IF(AND(A1587&lt;&gt;"",ISNUMBER(A1587)),VLOOKUP(A1587,Studies!A:BR,5,FALSE),"")</f>
        <v>Digoxin</v>
      </c>
      <c r="F1587" s="256" t="str">
        <f>IF(AND(A1587&lt;&gt;"",ISNUMBER(A1587)),VLOOKUP(A1587,Studies!A:BR,6,FALSE),"")</f>
        <v>Serum</v>
      </c>
      <c r="G1587" s="194">
        <v>147</v>
      </c>
      <c r="H1587" s="194" t="s">
        <v>60</v>
      </c>
      <c r="I1587" s="187">
        <v>1.7090909999999999</v>
      </c>
      <c r="J1587" s="187" t="s">
        <v>941</v>
      </c>
      <c r="K1587" s="187" t="s">
        <v>116</v>
      </c>
      <c r="L1587" s="195">
        <v>0.40727259999999998</v>
      </c>
      <c r="M1587" s="195" t="s">
        <v>941</v>
      </c>
      <c r="N1587" s="195" t="s">
        <v>117</v>
      </c>
      <c r="O1587" s="199">
        <v>0.1</v>
      </c>
      <c r="P1587" s="188"/>
      <c r="Q1587" s="174">
        <v>1</v>
      </c>
    </row>
    <row r="1588" spans="1:17" ht="14.25" x14ac:dyDescent="0.2">
      <c r="A1588" s="189">
        <v>229</v>
      </c>
      <c r="B1588" s="254" t="str">
        <f>IF(AND(A1588&lt;&gt;"",ISNUMBER(A1588)),VLOOKUP(A1588,Studies!A:BR,2,FALSE),"")</f>
        <v>Gurley 2008b</v>
      </c>
      <c r="C1588" s="255" t="str">
        <f>IF(AND(A1588&lt;&gt;"",ISNUMBER(A1588)),VLOOKUP(A1588,Studies!A:BR,3,FALSE),"")</f>
        <v>https://www.ncbi.nlm.nih.gov/pubmed/18214850</v>
      </c>
      <c r="D1588" s="255" t="str">
        <f>IF(AND(A1588&lt;&gt;"",ISNUMBER(A1588)),VLOOKUP(A1588,Studies!A:BR,4,FALSE),"")</f>
        <v>with Perpetrator (Clarithomycin)</v>
      </c>
      <c r="E1588" s="255" t="str">
        <f>IF(AND(A1588&lt;&gt;"",ISNUMBER(A1588)),VLOOKUP(A1588,Studies!A:BR,5,FALSE),"")</f>
        <v>Digoxin</v>
      </c>
      <c r="F1588" s="256" t="str">
        <f>IF(AND(A1588&lt;&gt;"",ISNUMBER(A1588)),VLOOKUP(A1588,Studies!A:BR,6,FALSE),"")</f>
        <v>Serum</v>
      </c>
      <c r="G1588" s="194">
        <v>147.5</v>
      </c>
      <c r="H1588" s="194" t="s">
        <v>60</v>
      </c>
      <c r="I1588" s="187">
        <v>1.618182</v>
      </c>
      <c r="J1588" s="187" t="s">
        <v>941</v>
      </c>
      <c r="K1588" s="187" t="s">
        <v>116</v>
      </c>
      <c r="L1588" s="195">
        <v>0.39999990000000002</v>
      </c>
      <c r="M1588" s="195" t="s">
        <v>941</v>
      </c>
      <c r="N1588" s="195" t="s">
        <v>117</v>
      </c>
      <c r="O1588" s="199">
        <v>0.1</v>
      </c>
      <c r="P1588" s="188"/>
      <c r="Q1588" s="174">
        <v>1</v>
      </c>
    </row>
    <row r="1589" spans="1:17" ht="14.25" x14ac:dyDescent="0.2">
      <c r="A1589" s="189">
        <v>229</v>
      </c>
      <c r="B1589" s="254" t="str">
        <f>IF(AND(A1589&lt;&gt;"",ISNUMBER(A1589)),VLOOKUP(A1589,Studies!A:BR,2,FALSE),"")</f>
        <v>Gurley 2008b</v>
      </c>
      <c r="C1589" s="255" t="str">
        <f>IF(AND(A1589&lt;&gt;"",ISNUMBER(A1589)),VLOOKUP(A1589,Studies!A:BR,3,FALSE),"")</f>
        <v>https://www.ncbi.nlm.nih.gov/pubmed/18214850</v>
      </c>
      <c r="D1589" s="255" t="str">
        <f>IF(AND(A1589&lt;&gt;"",ISNUMBER(A1589)),VLOOKUP(A1589,Studies!A:BR,4,FALSE),"")</f>
        <v>with Perpetrator (Clarithomycin)</v>
      </c>
      <c r="E1589" s="255" t="str">
        <f>IF(AND(A1589&lt;&gt;"",ISNUMBER(A1589)),VLOOKUP(A1589,Studies!A:BR,5,FALSE),"")</f>
        <v>Digoxin</v>
      </c>
      <c r="F1589" s="256" t="str">
        <f>IF(AND(A1589&lt;&gt;"",ISNUMBER(A1589)),VLOOKUP(A1589,Studies!A:BR,6,FALSE),"")</f>
        <v>Serum</v>
      </c>
      <c r="G1589" s="194">
        <v>148</v>
      </c>
      <c r="H1589" s="194" t="s">
        <v>60</v>
      </c>
      <c r="I1589" s="187">
        <v>1.312727</v>
      </c>
      <c r="J1589" s="187" t="s">
        <v>941</v>
      </c>
      <c r="K1589" s="187" t="s">
        <v>116</v>
      </c>
      <c r="L1589" s="195">
        <v>0.37454569999999998</v>
      </c>
      <c r="M1589" s="195" t="s">
        <v>941</v>
      </c>
      <c r="N1589" s="195" t="s">
        <v>117</v>
      </c>
      <c r="O1589" s="199">
        <v>0.1</v>
      </c>
      <c r="P1589" s="188"/>
      <c r="Q1589" s="174">
        <v>1</v>
      </c>
    </row>
    <row r="1590" spans="1:17" ht="14.25" x14ac:dyDescent="0.2">
      <c r="A1590" s="189">
        <v>229</v>
      </c>
      <c r="B1590" s="254" t="str">
        <f>IF(AND(A1590&lt;&gt;"",ISNUMBER(A1590)),VLOOKUP(A1590,Studies!A:BR,2,FALSE),"")</f>
        <v>Gurley 2008b</v>
      </c>
      <c r="C1590" s="255" t="str">
        <f>IF(AND(A1590&lt;&gt;"",ISNUMBER(A1590)),VLOOKUP(A1590,Studies!A:BR,3,FALSE),"")</f>
        <v>https://www.ncbi.nlm.nih.gov/pubmed/18214850</v>
      </c>
      <c r="D1590" s="255" t="str">
        <f>IF(AND(A1590&lt;&gt;"",ISNUMBER(A1590)),VLOOKUP(A1590,Studies!A:BR,4,FALSE),"")</f>
        <v>with Perpetrator (Clarithomycin)</v>
      </c>
      <c r="E1590" s="255" t="str">
        <f>IF(AND(A1590&lt;&gt;"",ISNUMBER(A1590)),VLOOKUP(A1590,Studies!A:BR,5,FALSE),"")</f>
        <v>Digoxin</v>
      </c>
      <c r="F1590" s="256" t="str">
        <f>IF(AND(A1590&lt;&gt;"",ISNUMBER(A1590)),VLOOKUP(A1590,Studies!A:BR,6,FALSE),"")</f>
        <v>Serum</v>
      </c>
      <c r="G1590" s="157">
        <v>148.5</v>
      </c>
      <c r="H1590" s="194" t="s">
        <v>60</v>
      </c>
      <c r="I1590" s="187">
        <v>1.069091</v>
      </c>
      <c r="J1590" s="187" t="s">
        <v>941</v>
      </c>
      <c r="K1590" s="187" t="s">
        <v>116</v>
      </c>
      <c r="L1590" s="195">
        <v>0.3199999</v>
      </c>
      <c r="M1590" s="195" t="s">
        <v>941</v>
      </c>
      <c r="N1590" s="195" t="s">
        <v>117</v>
      </c>
      <c r="O1590" s="199">
        <v>0.1</v>
      </c>
      <c r="P1590" s="188" t="s">
        <v>1049</v>
      </c>
      <c r="Q1590" s="174">
        <v>1</v>
      </c>
    </row>
    <row r="1591" spans="1:17" ht="14.25" x14ac:dyDescent="0.2">
      <c r="A1591" s="189">
        <v>229</v>
      </c>
      <c r="B1591" s="254" t="str">
        <f>IF(AND(A1591&lt;&gt;"",ISNUMBER(A1591)),VLOOKUP(A1591,Studies!A:BR,2,FALSE),"")</f>
        <v>Gurley 2008b</v>
      </c>
      <c r="C1591" s="255" t="str">
        <f>IF(AND(A1591&lt;&gt;"",ISNUMBER(A1591)),VLOOKUP(A1591,Studies!A:BR,3,FALSE),"")</f>
        <v>https://www.ncbi.nlm.nih.gov/pubmed/18214850</v>
      </c>
      <c r="D1591" s="255" t="str">
        <f>IF(AND(A1591&lt;&gt;"",ISNUMBER(A1591)),VLOOKUP(A1591,Studies!A:BR,4,FALSE),"")</f>
        <v>with Perpetrator (Clarithomycin)</v>
      </c>
      <c r="E1591" s="255" t="str">
        <f>IF(AND(A1591&lt;&gt;"",ISNUMBER(A1591)),VLOOKUP(A1591,Studies!A:BR,5,FALSE),"")</f>
        <v>Digoxin</v>
      </c>
      <c r="F1591" s="256" t="str">
        <f>IF(AND(A1591&lt;&gt;"",ISNUMBER(A1591)),VLOOKUP(A1591,Studies!A:BR,6,FALSE),"")</f>
        <v>Serum</v>
      </c>
      <c r="G1591" s="194">
        <v>149</v>
      </c>
      <c r="H1591" s="194" t="s">
        <v>60</v>
      </c>
      <c r="I1591" s="187">
        <v>0.8</v>
      </c>
      <c r="J1591" s="187" t="s">
        <v>941</v>
      </c>
      <c r="K1591" s="187" t="s">
        <v>116</v>
      </c>
      <c r="L1591" s="195">
        <v>0.33818179999999998</v>
      </c>
      <c r="M1591" s="195" t="s">
        <v>941</v>
      </c>
      <c r="N1591" s="195" t="s">
        <v>117</v>
      </c>
      <c r="O1591" s="199">
        <v>0.1</v>
      </c>
      <c r="P1591" s="188"/>
      <c r="Q1591" s="174">
        <v>1</v>
      </c>
    </row>
    <row r="1592" spans="1:17" ht="14.25" x14ac:dyDescent="0.2">
      <c r="A1592" s="189">
        <v>229</v>
      </c>
      <c r="B1592" s="254" t="str">
        <f>IF(AND(A1592&lt;&gt;"",ISNUMBER(A1592)),VLOOKUP(A1592,Studies!A:BR,2,FALSE),"")</f>
        <v>Gurley 2008b</v>
      </c>
      <c r="C1592" s="255" t="str">
        <f>IF(AND(A1592&lt;&gt;"",ISNUMBER(A1592)),VLOOKUP(A1592,Studies!A:BR,3,FALSE),"")</f>
        <v>https://www.ncbi.nlm.nih.gov/pubmed/18214850</v>
      </c>
      <c r="D1592" s="255" t="str">
        <f>IF(AND(A1592&lt;&gt;"",ISNUMBER(A1592)),VLOOKUP(A1592,Studies!A:BR,4,FALSE),"")</f>
        <v>with Perpetrator (Clarithomycin)</v>
      </c>
      <c r="E1592" s="255" t="str">
        <f>IF(AND(A1592&lt;&gt;"",ISNUMBER(A1592)),VLOOKUP(A1592,Studies!A:BR,5,FALSE),"")</f>
        <v>Digoxin</v>
      </c>
      <c r="F1592" s="256" t="str">
        <f>IF(AND(A1592&lt;&gt;"",ISNUMBER(A1592)),VLOOKUP(A1592,Studies!A:BR,6,FALSE),"")</f>
        <v>Serum</v>
      </c>
      <c r="G1592" s="194">
        <v>150</v>
      </c>
      <c r="H1592" s="194" t="s">
        <v>60</v>
      </c>
      <c r="I1592" s="187">
        <v>0.52</v>
      </c>
      <c r="J1592" s="187" t="s">
        <v>941</v>
      </c>
      <c r="K1592" s="187" t="s">
        <v>116</v>
      </c>
      <c r="L1592" s="195">
        <v>0.18909090000000001</v>
      </c>
      <c r="M1592" s="195" t="s">
        <v>941</v>
      </c>
      <c r="N1592" s="195" t="s">
        <v>117</v>
      </c>
      <c r="O1592" s="199">
        <v>0.1</v>
      </c>
      <c r="P1592" s="188"/>
      <c r="Q1592" s="174">
        <v>1</v>
      </c>
    </row>
    <row r="1593" spans="1:17" ht="14.25" x14ac:dyDescent="0.2">
      <c r="A1593" s="189">
        <v>229</v>
      </c>
      <c r="B1593" s="254" t="str">
        <f>IF(AND(A1593&lt;&gt;"",ISNUMBER(A1593)),VLOOKUP(A1593,Studies!A:BR,2,FALSE),"")</f>
        <v>Gurley 2008b</v>
      </c>
      <c r="C1593" s="255" t="str">
        <f>IF(AND(A1593&lt;&gt;"",ISNUMBER(A1593)),VLOOKUP(A1593,Studies!A:BR,3,FALSE),"")</f>
        <v>https://www.ncbi.nlm.nih.gov/pubmed/18214850</v>
      </c>
      <c r="D1593" s="255" t="str">
        <f>IF(AND(A1593&lt;&gt;"",ISNUMBER(A1593)),VLOOKUP(A1593,Studies!A:BR,4,FALSE),"")</f>
        <v>with Perpetrator (Clarithomycin)</v>
      </c>
      <c r="E1593" s="255" t="str">
        <f>IF(AND(A1593&lt;&gt;"",ISNUMBER(A1593)),VLOOKUP(A1593,Studies!A:BR,5,FALSE),"")</f>
        <v>Digoxin</v>
      </c>
      <c r="F1593" s="256" t="str">
        <f>IF(AND(A1593&lt;&gt;"",ISNUMBER(A1593)),VLOOKUP(A1593,Studies!A:BR,6,FALSE),"")</f>
        <v>Serum</v>
      </c>
      <c r="G1593" s="194">
        <v>152</v>
      </c>
      <c r="H1593" s="194" t="s">
        <v>60</v>
      </c>
      <c r="I1593" s="187">
        <v>0.38909090000000002</v>
      </c>
      <c r="J1593" s="187" t="s">
        <v>941</v>
      </c>
      <c r="K1593" s="187" t="s">
        <v>116</v>
      </c>
      <c r="L1593" s="195">
        <v>0.12</v>
      </c>
      <c r="M1593" s="195" t="s">
        <v>941</v>
      </c>
      <c r="N1593" s="195" t="s">
        <v>117</v>
      </c>
      <c r="O1593" s="199">
        <v>0.1</v>
      </c>
      <c r="P1593" s="188"/>
      <c r="Q1593" s="174">
        <v>1</v>
      </c>
    </row>
    <row r="1594" spans="1:17" ht="14.25" x14ac:dyDescent="0.2">
      <c r="A1594" s="183">
        <v>230</v>
      </c>
      <c r="B1594" s="254" t="str">
        <f>IF(AND(A1594&lt;&gt;"",ISNUMBER(A1594)),VLOOKUP(A1594,Studies!A:BR,2,FALSE),"")</f>
        <v>Hanley 2013</v>
      </c>
      <c r="C1594" s="255" t="str">
        <f>IF(AND(A1594&lt;&gt;"",ISNUMBER(A1594)),VLOOKUP(A1594,Studies!A:BR,3,FALSE),"")</f>
        <v>https://www.ncbi.nlm.nih.gov/pubmed/22943633</v>
      </c>
      <c r="D1594" s="255" t="str">
        <f>IF(AND(A1594&lt;&gt;"",ISNUMBER(A1594)),VLOOKUP(A1594,Studies!A:BR,4,FALSE),"")</f>
        <v>Control (Perpetrator Placebo)</v>
      </c>
      <c r="E1594" s="255" t="str">
        <f>IF(AND(A1594&lt;&gt;"",ISNUMBER(A1594)),VLOOKUP(A1594,Studies!A:BR,5,FALSE),"")</f>
        <v>Buspirone</v>
      </c>
      <c r="F1594" s="256" t="str">
        <f>IF(AND(A1594&lt;&gt;"",ISNUMBER(A1594)),VLOOKUP(A1594,Studies!A:BR,6,FALSE),"")</f>
        <v>Plasma</v>
      </c>
      <c r="G1594" s="194">
        <v>0.5</v>
      </c>
      <c r="H1594" s="194" t="s">
        <v>60</v>
      </c>
      <c r="I1594" s="187">
        <v>0.94029850000000004</v>
      </c>
      <c r="J1594" s="187" t="s">
        <v>941</v>
      </c>
      <c r="K1594" s="187" t="s">
        <v>116</v>
      </c>
      <c r="L1594" s="195">
        <v>0.24850739999999999</v>
      </c>
      <c r="M1594" s="195" t="s">
        <v>941</v>
      </c>
      <c r="N1594" s="195" t="s">
        <v>949</v>
      </c>
      <c r="O1594" s="199"/>
      <c r="P1594" s="188"/>
      <c r="Q1594" s="174">
        <v>0</v>
      </c>
    </row>
    <row r="1595" spans="1:17" ht="14.25" x14ac:dyDescent="0.2">
      <c r="A1595" s="183">
        <v>230</v>
      </c>
      <c r="B1595" s="254" t="str">
        <f>IF(AND(A1595&lt;&gt;"",ISNUMBER(A1595)),VLOOKUP(A1595,Studies!A:BR,2,FALSE),"")</f>
        <v>Hanley 2013</v>
      </c>
      <c r="C1595" s="255" t="str">
        <f>IF(AND(A1595&lt;&gt;"",ISNUMBER(A1595)),VLOOKUP(A1595,Studies!A:BR,3,FALSE),"")</f>
        <v>https://www.ncbi.nlm.nih.gov/pubmed/22943633</v>
      </c>
      <c r="D1595" s="255" t="str">
        <f>IF(AND(A1595&lt;&gt;"",ISNUMBER(A1595)),VLOOKUP(A1595,Studies!A:BR,4,FALSE),"")</f>
        <v>Control (Perpetrator Placebo)</v>
      </c>
      <c r="E1595" s="255" t="str">
        <f>IF(AND(A1595&lt;&gt;"",ISNUMBER(A1595)),VLOOKUP(A1595,Studies!A:BR,5,FALSE),"")</f>
        <v>Buspirone</v>
      </c>
      <c r="F1595" s="256" t="str">
        <f>IF(AND(A1595&lt;&gt;"",ISNUMBER(A1595)),VLOOKUP(A1595,Studies!A:BR,6,FALSE),"")</f>
        <v>Plasma</v>
      </c>
      <c r="G1595" s="194">
        <v>1</v>
      </c>
      <c r="H1595" s="194" t="s">
        <v>60</v>
      </c>
      <c r="I1595" s="187">
        <v>0.72761200000000004</v>
      </c>
      <c r="J1595" s="187" t="s">
        <v>941</v>
      </c>
      <c r="K1595" s="187" t="s">
        <v>116</v>
      </c>
      <c r="L1595" s="195">
        <v>0.15223890000000001</v>
      </c>
      <c r="M1595" s="195" t="s">
        <v>941</v>
      </c>
      <c r="N1595" s="195" t="s">
        <v>949</v>
      </c>
      <c r="O1595" s="199"/>
      <c r="P1595" s="188"/>
      <c r="Q1595" s="174">
        <v>0</v>
      </c>
    </row>
    <row r="1596" spans="1:17" ht="14.25" x14ac:dyDescent="0.2">
      <c r="A1596" s="183">
        <v>230</v>
      </c>
      <c r="B1596" s="254" t="str">
        <f>IF(AND(A1596&lt;&gt;"",ISNUMBER(A1596)),VLOOKUP(A1596,Studies!A:BR,2,FALSE),"")</f>
        <v>Hanley 2013</v>
      </c>
      <c r="C1596" s="255" t="str">
        <f>IF(AND(A1596&lt;&gt;"",ISNUMBER(A1596)),VLOOKUP(A1596,Studies!A:BR,3,FALSE),"")</f>
        <v>https://www.ncbi.nlm.nih.gov/pubmed/22943633</v>
      </c>
      <c r="D1596" s="255" t="str">
        <f>IF(AND(A1596&lt;&gt;"",ISNUMBER(A1596)),VLOOKUP(A1596,Studies!A:BR,4,FALSE),"")</f>
        <v>Control (Perpetrator Placebo)</v>
      </c>
      <c r="E1596" s="255" t="str">
        <f>IF(AND(A1596&lt;&gt;"",ISNUMBER(A1596)),VLOOKUP(A1596,Studies!A:BR,5,FALSE),"")</f>
        <v>Buspirone</v>
      </c>
      <c r="F1596" s="256" t="str">
        <f>IF(AND(A1596&lt;&gt;"",ISNUMBER(A1596)),VLOOKUP(A1596,Studies!A:BR,6,FALSE),"")</f>
        <v>Plasma</v>
      </c>
      <c r="G1596" s="194">
        <v>1.5</v>
      </c>
      <c r="H1596" s="194" t="s">
        <v>60</v>
      </c>
      <c r="I1596" s="187">
        <v>0.61567159999999999</v>
      </c>
      <c r="J1596" s="187" t="s">
        <v>941</v>
      </c>
      <c r="K1596" s="187" t="s">
        <v>116</v>
      </c>
      <c r="L1596" s="195">
        <v>0.1410447</v>
      </c>
      <c r="M1596" s="195" t="s">
        <v>941</v>
      </c>
      <c r="N1596" s="195" t="s">
        <v>949</v>
      </c>
      <c r="O1596" s="199"/>
      <c r="P1596" s="188"/>
      <c r="Q1596" s="174">
        <v>0</v>
      </c>
    </row>
    <row r="1597" spans="1:17" ht="14.25" x14ac:dyDescent="0.2">
      <c r="A1597" s="183">
        <v>230</v>
      </c>
      <c r="B1597" s="254" t="str">
        <f>IF(AND(A1597&lt;&gt;"",ISNUMBER(A1597)),VLOOKUP(A1597,Studies!A:BR,2,FALSE),"")</f>
        <v>Hanley 2013</v>
      </c>
      <c r="C1597" s="255" t="str">
        <f>IF(AND(A1597&lt;&gt;"",ISNUMBER(A1597)),VLOOKUP(A1597,Studies!A:BR,3,FALSE),"")</f>
        <v>https://www.ncbi.nlm.nih.gov/pubmed/22943633</v>
      </c>
      <c r="D1597" s="255" t="str">
        <f>IF(AND(A1597&lt;&gt;"",ISNUMBER(A1597)),VLOOKUP(A1597,Studies!A:BR,4,FALSE),"")</f>
        <v>Control (Perpetrator Placebo)</v>
      </c>
      <c r="E1597" s="255" t="str">
        <f>IF(AND(A1597&lt;&gt;"",ISNUMBER(A1597)),VLOOKUP(A1597,Studies!A:BR,5,FALSE),"")</f>
        <v>Buspirone</v>
      </c>
      <c r="F1597" s="256" t="str">
        <f>IF(AND(A1597&lt;&gt;"",ISNUMBER(A1597)),VLOOKUP(A1597,Studies!A:BR,6,FALSE),"")</f>
        <v>Plasma</v>
      </c>
      <c r="G1597" s="194">
        <v>2</v>
      </c>
      <c r="H1597" s="194" t="s">
        <v>60</v>
      </c>
      <c r="I1597" s="187">
        <v>0.5373135</v>
      </c>
      <c r="J1597" s="187" t="s">
        <v>941</v>
      </c>
      <c r="K1597" s="187" t="s">
        <v>116</v>
      </c>
      <c r="L1597" s="195">
        <v>0.1231344</v>
      </c>
      <c r="M1597" s="195" t="s">
        <v>941</v>
      </c>
      <c r="N1597" s="195" t="s">
        <v>949</v>
      </c>
      <c r="O1597" s="199"/>
      <c r="P1597" s="188"/>
      <c r="Q1597" s="174">
        <v>0</v>
      </c>
    </row>
    <row r="1598" spans="1:17" ht="14.25" x14ac:dyDescent="0.2">
      <c r="A1598" s="183">
        <v>230</v>
      </c>
      <c r="B1598" s="254" t="str">
        <f>IF(AND(A1598&lt;&gt;"",ISNUMBER(A1598)),VLOOKUP(A1598,Studies!A:BR,2,FALSE),"")</f>
        <v>Hanley 2013</v>
      </c>
      <c r="C1598" s="255" t="str">
        <f>IF(AND(A1598&lt;&gt;"",ISNUMBER(A1598)),VLOOKUP(A1598,Studies!A:BR,3,FALSE),"")</f>
        <v>https://www.ncbi.nlm.nih.gov/pubmed/22943633</v>
      </c>
      <c r="D1598" s="255" t="str">
        <f>IF(AND(A1598&lt;&gt;"",ISNUMBER(A1598)),VLOOKUP(A1598,Studies!A:BR,4,FALSE),"")</f>
        <v>Control (Perpetrator Placebo)</v>
      </c>
      <c r="E1598" s="255" t="str">
        <f>IF(AND(A1598&lt;&gt;"",ISNUMBER(A1598)),VLOOKUP(A1598,Studies!A:BR,5,FALSE),"")</f>
        <v>Buspirone</v>
      </c>
      <c r="F1598" s="256" t="str">
        <f>IF(AND(A1598&lt;&gt;"",ISNUMBER(A1598)),VLOOKUP(A1598,Studies!A:BR,6,FALSE),"")</f>
        <v>Plasma</v>
      </c>
      <c r="G1598" s="194">
        <v>3</v>
      </c>
      <c r="H1598" s="194" t="s">
        <v>60</v>
      </c>
      <c r="I1598" s="187">
        <v>0.33582089999999998</v>
      </c>
      <c r="J1598" s="187" t="s">
        <v>941</v>
      </c>
      <c r="K1598" s="187" t="s">
        <v>116</v>
      </c>
      <c r="L1598" s="195">
        <v>6.9402989999999998E-2</v>
      </c>
      <c r="M1598" s="195" t="s">
        <v>941</v>
      </c>
      <c r="N1598" s="195" t="s">
        <v>949</v>
      </c>
      <c r="O1598" s="199"/>
      <c r="P1598" s="188"/>
      <c r="Q1598" s="174">
        <v>0</v>
      </c>
    </row>
    <row r="1599" spans="1:17" ht="14.25" x14ac:dyDescent="0.2">
      <c r="A1599" s="183">
        <v>230</v>
      </c>
      <c r="B1599" s="254" t="str">
        <f>IF(AND(A1599&lt;&gt;"",ISNUMBER(A1599)),VLOOKUP(A1599,Studies!A:BR,2,FALSE),"")</f>
        <v>Hanley 2013</v>
      </c>
      <c r="C1599" s="255" t="str">
        <f>IF(AND(A1599&lt;&gt;"",ISNUMBER(A1599)),VLOOKUP(A1599,Studies!A:BR,3,FALSE),"")</f>
        <v>https://www.ncbi.nlm.nih.gov/pubmed/22943633</v>
      </c>
      <c r="D1599" s="255" t="str">
        <f>IF(AND(A1599&lt;&gt;"",ISNUMBER(A1599)),VLOOKUP(A1599,Studies!A:BR,4,FALSE),"")</f>
        <v>Control (Perpetrator Placebo)</v>
      </c>
      <c r="E1599" s="255" t="str">
        <f>IF(AND(A1599&lt;&gt;"",ISNUMBER(A1599)),VLOOKUP(A1599,Studies!A:BR,5,FALSE),"")</f>
        <v>Buspirone</v>
      </c>
      <c r="F1599" s="256" t="str">
        <f>IF(AND(A1599&lt;&gt;"",ISNUMBER(A1599)),VLOOKUP(A1599,Studies!A:BR,6,FALSE),"")</f>
        <v>Plasma</v>
      </c>
      <c r="G1599" s="194">
        <v>4</v>
      </c>
      <c r="H1599" s="194" t="s">
        <v>60</v>
      </c>
      <c r="I1599" s="187">
        <v>0.2552239</v>
      </c>
      <c r="J1599" s="187" t="s">
        <v>941</v>
      </c>
      <c r="K1599" s="187" t="s">
        <v>116</v>
      </c>
      <c r="L1599" s="195">
        <v>5.149256E-2</v>
      </c>
      <c r="M1599" s="195" t="s">
        <v>941</v>
      </c>
      <c r="N1599" s="195" t="s">
        <v>949</v>
      </c>
      <c r="O1599" s="199"/>
      <c r="P1599" s="188"/>
      <c r="Q1599" s="174">
        <v>0</v>
      </c>
    </row>
    <row r="1600" spans="1:17" ht="14.25" x14ac:dyDescent="0.2">
      <c r="A1600" s="183">
        <v>230</v>
      </c>
      <c r="B1600" s="254" t="str">
        <f>IF(AND(A1600&lt;&gt;"",ISNUMBER(A1600)),VLOOKUP(A1600,Studies!A:BR,2,FALSE),"")</f>
        <v>Hanley 2013</v>
      </c>
      <c r="C1600" s="255" t="str">
        <f>IF(AND(A1600&lt;&gt;"",ISNUMBER(A1600)),VLOOKUP(A1600,Studies!A:BR,3,FALSE),"")</f>
        <v>https://www.ncbi.nlm.nih.gov/pubmed/22943633</v>
      </c>
      <c r="D1600" s="255" t="str">
        <f>IF(AND(A1600&lt;&gt;"",ISNUMBER(A1600)),VLOOKUP(A1600,Studies!A:BR,4,FALSE),"")</f>
        <v>Control (Perpetrator Placebo)</v>
      </c>
      <c r="E1600" s="255" t="str">
        <f>IF(AND(A1600&lt;&gt;"",ISNUMBER(A1600)),VLOOKUP(A1600,Studies!A:BR,5,FALSE),"")</f>
        <v>Buspirone</v>
      </c>
      <c r="F1600" s="256" t="str">
        <f>IF(AND(A1600&lt;&gt;"",ISNUMBER(A1600)),VLOOKUP(A1600,Studies!A:BR,6,FALSE),"")</f>
        <v>Plasma</v>
      </c>
      <c r="G1600" s="194">
        <v>5</v>
      </c>
      <c r="H1600" s="194" t="s">
        <v>60</v>
      </c>
      <c r="I1600" s="187">
        <v>0.1880597</v>
      </c>
      <c r="J1600" s="187" t="s">
        <v>941</v>
      </c>
      <c r="K1600" s="187" t="s">
        <v>116</v>
      </c>
      <c r="L1600" s="195">
        <v>3.3582090000000002E-2</v>
      </c>
      <c r="M1600" s="195" t="s">
        <v>941</v>
      </c>
      <c r="N1600" s="195" t="s">
        <v>949</v>
      </c>
      <c r="O1600" s="199"/>
      <c r="P1600" s="188"/>
      <c r="Q1600" s="174">
        <v>0</v>
      </c>
    </row>
    <row r="1601" spans="1:17" ht="14.25" x14ac:dyDescent="0.2">
      <c r="A1601" s="183">
        <v>230</v>
      </c>
      <c r="B1601" s="254" t="str">
        <f>IF(AND(A1601&lt;&gt;"",ISNUMBER(A1601)),VLOOKUP(A1601,Studies!A:BR,2,FALSE),"")</f>
        <v>Hanley 2013</v>
      </c>
      <c r="C1601" s="255" t="str">
        <f>IF(AND(A1601&lt;&gt;"",ISNUMBER(A1601)),VLOOKUP(A1601,Studies!A:BR,3,FALSE),"")</f>
        <v>https://www.ncbi.nlm.nih.gov/pubmed/22943633</v>
      </c>
      <c r="D1601" s="255" t="str">
        <f>IF(AND(A1601&lt;&gt;"",ISNUMBER(A1601)),VLOOKUP(A1601,Studies!A:BR,4,FALSE),"")</f>
        <v>Control (Perpetrator Placebo)</v>
      </c>
      <c r="E1601" s="255" t="str">
        <f>IF(AND(A1601&lt;&gt;"",ISNUMBER(A1601)),VLOOKUP(A1601,Studies!A:BR,5,FALSE),"")</f>
        <v>Buspirone</v>
      </c>
      <c r="F1601" s="256" t="str">
        <f>IF(AND(A1601&lt;&gt;"",ISNUMBER(A1601)),VLOOKUP(A1601,Studies!A:BR,6,FALSE),"")</f>
        <v>Plasma</v>
      </c>
      <c r="G1601" s="194">
        <v>6</v>
      </c>
      <c r="H1601" s="194" t="s">
        <v>60</v>
      </c>
      <c r="I1601" s="187">
        <v>0.12537309999999999</v>
      </c>
      <c r="J1601" s="187" t="s">
        <v>941</v>
      </c>
      <c r="K1601" s="187" t="s">
        <v>116</v>
      </c>
      <c r="L1601" s="195">
        <v>2.2388020000000002E-2</v>
      </c>
      <c r="M1601" s="195" t="s">
        <v>941</v>
      </c>
      <c r="N1601" s="195" t="s">
        <v>949</v>
      </c>
      <c r="O1601" s="199"/>
      <c r="P1601" s="188"/>
      <c r="Q1601" s="174">
        <v>0</v>
      </c>
    </row>
    <row r="1602" spans="1:17" ht="14.25" x14ac:dyDescent="0.2">
      <c r="A1602" s="183">
        <v>230</v>
      </c>
      <c r="B1602" s="254" t="str">
        <f>IF(AND(A1602&lt;&gt;"",ISNUMBER(A1602)),VLOOKUP(A1602,Studies!A:BR,2,FALSE),"")</f>
        <v>Hanley 2013</v>
      </c>
      <c r="C1602" s="255" t="str">
        <f>IF(AND(A1602&lt;&gt;"",ISNUMBER(A1602)),VLOOKUP(A1602,Studies!A:BR,3,FALSE),"")</f>
        <v>https://www.ncbi.nlm.nih.gov/pubmed/22943633</v>
      </c>
      <c r="D1602" s="255" t="str">
        <f>IF(AND(A1602&lt;&gt;"",ISNUMBER(A1602)),VLOOKUP(A1602,Studies!A:BR,4,FALSE),"")</f>
        <v>Control (Perpetrator Placebo)</v>
      </c>
      <c r="E1602" s="255" t="str">
        <f>IF(AND(A1602&lt;&gt;"",ISNUMBER(A1602)),VLOOKUP(A1602,Studies!A:BR,5,FALSE),"")</f>
        <v>Buspirone</v>
      </c>
      <c r="F1602" s="256" t="str">
        <f>IF(AND(A1602&lt;&gt;"",ISNUMBER(A1602)),VLOOKUP(A1602,Studies!A:BR,6,FALSE),"")</f>
        <v>Plasma</v>
      </c>
      <c r="G1602" s="194">
        <v>8</v>
      </c>
      <c r="H1602" s="194" t="s">
        <v>60</v>
      </c>
      <c r="I1602" s="187">
        <v>7.6119400000000004E-2</v>
      </c>
      <c r="J1602" s="187" t="s">
        <v>941</v>
      </c>
      <c r="K1602" s="187" t="s">
        <v>116</v>
      </c>
      <c r="L1602" s="195">
        <v>1.1194030000000001E-2</v>
      </c>
      <c r="M1602" s="195" t="s">
        <v>941</v>
      </c>
      <c r="N1602" s="195" t="s">
        <v>949</v>
      </c>
      <c r="O1602" s="199"/>
      <c r="P1602" s="188"/>
      <c r="Q1602" s="174">
        <v>0</v>
      </c>
    </row>
    <row r="1603" spans="1:17" ht="14.25" x14ac:dyDescent="0.2">
      <c r="A1603" s="183">
        <v>230</v>
      </c>
      <c r="B1603" s="254" t="str">
        <f>IF(AND(A1603&lt;&gt;"",ISNUMBER(A1603)),VLOOKUP(A1603,Studies!A:BR,2,FALSE),"")</f>
        <v>Hanley 2013</v>
      </c>
      <c r="C1603" s="255" t="str">
        <f>IF(AND(A1603&lt;&gt;"",ISNUMBER(A1603)),VLOOKUP(A1603,Studies!A:BR,3,FALSE),"")</f>
        <v>https://www.ncbi.nlm.nih.gov/pubmed/22943633</v>
      </c>
      <c r="D1603" s="255" t="str">
        <f>IF(AND(A1603&lt;&gt;"",ISNUMBER(A1603)),VLOOKUP(A1603,Studies!A:BR,4,FALSE),"")</f>
        <v>Control (Perpetrator Placebo)</v>
      </c>
      <c r="E1603" s="255" t="str">
        <f>IF(AND(A1603&lt;&gt;"",ISNUMBER(A1603)),VLOOKUP(A1603,Studies!A:BR,5,FALSE),"")</f>
        <v>Buspirone</v>
      </c>
      <c r="F1603" s="256" t="str">
        <f>IF(AND(A1603&lt;&gt;"",ISNUMBER(A1603)),VLOOKUP(A1603,Studies!A:BR,6,FALSE),"")</f>
        <v>Plasma</v>
      </c>
      <c r="G1603" s="194">
        <v>10</v>
      </c>
      <c r="H1603" s="194" t="s">
        <v>60</v>
      </c>
      <c r="I1603" s="187">
        <v>5.1492540000000003E-2</v>
      </c>
      <c r="J1603" s="187" t="s">
        <v>941</v>
      </c>
      <c r="K1603" s="187" t="s">
        <v>116</v>
      </c>
      <c r="L1603" s="195">
        <v>1.343284E-2</v>
      </c>
      <c r="M1603" s="195" t="s">
        <v>941</v>
      </c>
      <c r="N1603" s="195" t="s">
        <v>949</v>
      </c>
      <c r="O1603" s="199"/>
      <c r="P1603" s="188"/>
      <c r="Q1603" s="174">
        <v>0</v>
      </c>
    </row>
    <row r="1604" spans="1:17" ht="14.25" x14ac:dyDescent="0.2">
      <c r="A1604" s="183">
        <v>230</v>
      </c>
      <c r="B1604" s="254" t="str">
        <f>IF(AND(A1604&lt;&gt;"",ISNUMBER(A1604)),VLOOKUP(A1604,Studies!A:BR,2,FALSE),"")</f>
        <v>Hanley 2013</v>
      </c>
      <c r="C1604" s="255" t="str">
        <f>IF(AND(A1604&lt;&gt;"",ISNUMBER(A1604)),VLOOKUP(A1604,Studies!A:BR,3,FALSE),"")</f>
        <v>https://www.ncbi.nlm.nih.gov/pubmed/22943633</v>
      </c>
      <c r="D1604" s="255" t="str">
        <f>IF(AND(A1604&lt;&gt;"",ISNUMBER(A1604)),VLOOKUP(A1604,Studies!A:BR,4,FALSE),"")</f>
        <v>Control (Perpetrator Placebo)</v>
      </c>
      <c r="E1604" s="255" t="str">
        <f>IF(AND(A1604&lt;&gt;"",ISNUMBER(A1604)),VLOOKUP(A1604,Studies!A:BR,5,FALSE),"")</f>
        <v>Buspirone</v>
      </c>
      <c r="F1604" s="256" t="str">
        <f>IF(AND(A1604&lt;&gt;"",ISNUMBER(A1604)),VLOOKUP(A1604,Studies!A:BR,6,FALSE),"")</f>
        <v>Plasma</v>
      </c>
      <c r="G1604" s="194">
        <v>12</v>
      </c>
      <c r="H1604" s="194" t="s">
        <v>60</v>
      </c>
      <c r="I1604" s="187">
        <v>4.2537310000000002E-2</v>
      </c>
      <c r="J1604" s="187" t="s">
        <v>941</v>
      </c>
      <c r="K1604" s="187" t="s">
        <v>116</v>
      </c>
      <c r="L1604" s="195">
        <v>1.791044E-2</v>
      </c>
      <c r="M1604" s="195" t="s">
        <v>941</v>
      </c>
      <c r="N1604" s="195" t="s">
        <v>949</v>
      </c>
      <c r="O1604" s="199"/>
      <c r="P1604" s="188"/>
      <c r="Q1604" s="174">
        <v>0</v>
      </c>
    </row>
    <row r="1605" spans="1:17" ht="14.25" x14ac:dyDescent="0.2">
      <c r="A1605" s="183">
        <v>231</v>
      </c>
      <c r="B1605" s="254" t="str">
        <f>IF(AND(A1605&lt;&gt;"",ISNUMBER(A1605)),VLOOKUP(A1605,Studies!A:BR,2,FALSE),"")</f>
        <v>Hanley 2013</v>
      </c>
      <c r="C1605" s="255" t="str">
        <f>IF(AND(A1605&lt;&gt;"",ISNUMBER(A1605)),VLOOKUP(A1605,Studies!A:BR,3,FALSE),"")</f>
        <v>https://www.ncbi.nlm.nih.gov/pubmed/22943633</v>
      </c>
      <c r="D1605" s="255" t="str">
        <f>IF(AND(A1605&lt;&gt;"",ISNUMBER(A1605)),VLOOKUP(A1605,Studies!A:BR,4,FALSE),"")</f>
        <v>with Perpetrator (GFJ)</v>
      </c>
      <c r="E1605" s="255" t="str">
        <f>IF(AND(A1605&lt;&gt;"",ISNUMBER(A1605)),VLOOKUP(A1605,Studies!A:BR,5,FALSE),"")</f>
        <v>Buspirone</v>
      </c>
      <c r="F1605" s="256" t="str">
        <f>IF(AND(A1605&lt;&gt;"",ISNUMBER(A1605)),VLOOKUP(A1605,Studies!A:BR,6,FALSE),"")</f>
        <v>Plasma</v>
      </c>
      <c r="G1605" s="194">
        <v>0.5</v>
      </c>
      <c r="H1605" s="194" t="s">
        <v>60</v>
      </c>
      <c r="I1605" s="187">
        <v>0.3671642</v>
      </c>
      <c r="J1605" s="187" t="s">
        <v>941</v>
      </c>
      <c r="K1605" s="187" t="s">
        <v>116</v>
      </c>
      <c r="L1605" s="195">
        <v>0.1208955</v>
      </c>
      <c r="M1605" s="195" t="s">
        <v>941</v>
      </c>
      <c r="N1605" s="195" t="s">
        <v>949</v>
      </c>
      <c r="O1605" s="199"/>
      <c r="P1605" s="188"/>
      <c r="Q1605" s="174">
        <v>0</v>
      </c>
    </row>
    <row r="1606" spans="1:17" ht="14.25" x14ac:dyDescent="0.2">
      <c r="A1606" s="183">
        <v>231</v>
      </c>
      <c r="B1606" s="254" t="str">
        <f>IF(AND(A1606&lt;&gt;"",ISNUMBER(A1606)),VLOOKUP(A1606,Studies!A:BR,2,FALSE),"")</f>
        <v>Hanley 2013</v>
      </c>
      <c r="C1606" s="255" t="str">
        <f>IF(AND(A1606&lt;&gt;"",ISNUMBER(A1606)),VLOOKUP(A1606,Studies!A:BR,3,FALSE),"")</f>
        <v>https://www.ncbi.nlm.nih.gov/pubmed/22943633</v>
      </c>
      <c r="D1606" s="255" t="str">
        <f>IF(AND(A1606&lt;&gt;"",ISNUMBER(A1606)),VLOOKUP(A1606,Studies!A:BR,4,FALSE),"")</f>
        <v>with Perpetrator (GFJ)</v>
      </c>
      <c r="E1606" s="255" t="str">
        <f>IF(AND(A1606&lt;&gt;"",ISNUMBER(A1606)),VLOOKUP(A1606,Studies!A:BR,5,FALSE),"")</f>
        <v>Buspirone</v>
      </c>
      <c r="F1606" s="256" t="str">
        <f>IF(AND(A1606&lt;&gt;"",ISNUMBER(A1606)),VLOOKUP(A1606,Studies!A:BR,6,FALSE),"")</f>
        <v>Plasma</v>
      </c>
      <c r="G1606" s="194">
        <v>1</v>
      </c>
      <c r="H1606" s="194" t="s">
        <v>60</v>
      </c>
      <c r="I1606" s="187">
        <v>1.099254</v>
      </c>
      <c r="J1606" s="187" t="s">
        <v>941</v>
      </c>
      <c r="K1606" s="187" t="s">
        <v>116</v>
      </c>
      <c r="L1606" s="195">
        <v>0.14104449999999999</v>
      </c>
      <c r="M1606" s="195" t="s">
        <v>941</v>
      </c>
      <c r="N1606" s="195" t="s">
        <v>949</v>
      </c>
      <c r="O1606" s="199"/>
      <c r="P1606" s="188"/>
      <c r="Q1606" s="174">
        <v>0</v>
      </c>
    </row>
    <row r="1607" spans="1:17" ht="14.25" x14ac:dyDescent="0.2">
      <c r="A1607" s="183">
        <v>231</v>
      </c>
      <c r="B1607" s="254" t="str">
        <f>IF(AND(A1607&lt;&gt;"",ISNUMBER(A1607)),VLOOKUP(A1607,Studies!A:BR,2,FALSE),"")</f>
        <v>Hanley 2013</v>
      </c>
      <c r="C1607" s="255" t="str">
        <f>IF(AND(A1607&lt;&gt;"",ISNUMBER(A1607)),VLOOKUP(A1607,Studies!A:BR,3,FALSE),"")</f>
        <v>https://www.ncbi.nlm.nih.gov/pubmed/22943633</v>
      </c>
      <c r="D1607" s="255" t="str">
        <f>IF(AND(A1607&lt;&gt;"",ISNUMBER(A1607)),VLOOKUP(A1607,Studies!A:BR,4,FALSE),"")</f>
        <v>with Perpetrator (GFJ)</v>
      </c>
      <c r="E1607" s="255" t="str">
        <f>IF(AND(A1607&lt;&gt;"",ISNUMBER(A1607)),VLOOKUP(A1607,Studies!A:BR,5,FALSE),"")</f>
        <v>Buspirone</v>
      </c>
      <c r="F1607" s="256" t="str">
        <f>IF(AND(A1607&lt;&gt;"",ISNUMBER(A1607)),VLOOKUP(A1607,Studies!A:BR,6,FALSE),"")</f>
        <v>Plasma</v>
      </c>
      <c r="G1607" s="194">
        <v>1.5</v>
      </c>
      <c r="H1607" s="194" t="s">
        <v>60</v>
      </c>
      <c r="I1607" s="187">
        <v>1.2828360000000001</v>
      </c>
      <c r="J1607" s="187" t="s">
        <v>941</v>
      </c>
      <c r="K1607" s="187" t="s">
        <v>116</v>
      </c>
      <c r="L1607" s="195">
        <v>0.16791030000000001</v>
      </c>
      <c r="M1607" s="195" t="s">
        <v>941</v>
      </c>
      <c r="N1607" s="195" t="s">
        <v>949</v>
      </c>
      <c r="O1607" s="199"/>
      <c r="P1607" s="188"/>
      <c r="Q1607" s="174">
        <v>0</v>
      </c>
    </row>
    <row r="1608" spans="1:17" ht="14.25" x14ac:dyDescent="0.2">
      <c r="A1608" s="183">
        <v>231</v>
      </c>
      <c r="B1608" s="254" t="str">
        <f>IF(AND(A1608&lt;&gt;"",ISNUMBER(A1608)),VLOOKUP(A1608,Studies!A:BR,2,FALSE),"")</f>
        <v>Hanley 2013</v>
      </c>
      <c r="C1608" s="255" t="str">
        <f>IF(AND(A1608&lt;&gt;"",ISNUMBER(A1608)),VLOOKUP(A1608,Studies!A:BR,3,FALSE),"")</f>
        <v>https://www.ncbi.nlm.nih.gov/pubmed/22943633</v>
      </c>
      <c r="D1608" s="255" t="str">
        <f>IF(AND(A1608&lt;&gt;"",ISNUMBER(A1608)),VLOOKUP(A1608,Studies!A:BR,4,FALSE),"")</f>
        <v>with Perpetrator (GFJ)</v>
      </c>
      <c r="E1608" s="255" t="str">
        <f>IF(AND(A1608&lt;&gt;"",ISNUMBER(A1608)),VLOOKUP(A1608,Studies!A:BR,5,FALSE),"")</f>
        <v>Buspirone</v>
      </c>
      <c r="F1608" s="256" t="str">
        <f>IF(AND(A1608&lt;&gt;"",ISNUMBER(A1608)),VLOOKUP(A1608,Studies!A:BR,6,FALSE),"")</f>
        <v>Plasma</v>
      </c>
      <c r="G1608" s="194">
        <v>2</v>
      </c>
      <c r="H1608" s="194" t="s">
        <v>60</v>
      </c>
      <c r="I1608" s="187">
        <v>1.1910449999999999</v>
      </c>
      <c r="J1608" s="187" t="s">
        <v>941</v>
      </c>
      <c r="K1608" s="187" t="s">
        <v>116</v>
      </c>
      <c r="L1608" s="195">
        <v>0.2283579</v>
      </c>
      <c r="M1608" s="195" t="s">
        <v>941</v>
      </c>
      <c r="N1608" s="195" t="s">
        <v>949</v>
      </c>
      <c r="O1608" s="199"/>
      <c r="P1608" s="188"/>
      <c r="Q1608" s="174">
        <v>0</v>
      </c>
    </row>
    <row r="1609" spans="1:17" ht="14.25" x14ac:dyDescent="0.2">
      <c r="A1609" s="183">
        <v>231</v>
      </c>
      <c r="B1609" s="254" t="str">
        <f>IF(AND(A1609&lt;&gt;"",ISNUMBER(A1609)),VLOOKUP(A1609,Studies!A:BR,2,FALSE),"")</f>
        <v>Hanley 2013</v>
      </c>
      <c r="C1609" s="255" t="str">
        <f>IF(AND(A1609&lt;&gt;"",ISNUMBER(A1609)),VLOOKUP(A1609,Studies!A:BR,3,FALSE),"")</f>
        <v>https://www.ncbi.nlm.nih.gov/pubmed/22943633</v>
      </c>
      <c r="D1609" s="255" t="str">
        <f>IF(AND(A1609&lt;&gt;"",ISNUMBER(A1609)),VLOOKUP(A1609,Studies!A:BR,4,FALSE),"")</f>
        <v>with Perpetrator (GFJ)</v>
      </c>
      <c r="E1609" s="255" t="str">
        <f>IF(AND(A1609&lt;&gt;"",ISNUMBER(A1609)),VLOOKUP(A1609,Studies!A:BR,5,FALSE),"")</f>
        <v>Buspirone</v>
      </c>
      <c r="F1609" s="256" t="str">
        <f>IF(AND(A1609&lt;&gt;"",ISNUMBER(A1609)),VLOOKUP(A1609,Studies!A:BR,6,FALSE),"")</f>
        <v>Plasma</v>
      </c>
      <c r="G1609" s="194">
        <v>3</v>
      </c>
      <c r="H1609" s="194" t="s">
        <v>60</v>
      </c>
      <c r="I1609" s="187">
        <v>0.96044779999999996</v>
      </c>
      <c r="J1609" s="187" t="s">
        <v>941</v>
      </c>
      <c r="K1609" s="187" t="s">
        <v>116</v>
      </c>
      <c r="L1609" s="195">
        <v>0.1567163</v>
      </c>
      <c r="M1609" s="195" t="s">
        <v>941</v>
      </c>
      <c r="N1609" s="195" t="s">
        <v>949</v>
      </c>
      <c r="O1609" s="199"/>
      <c r="P1609" s="188"/>
      <c r="Q1609" s="174">
        <v>0</v>
      </c>
    </row>
    <row r="1610" spans="1:17" ht="14.25" x14ac:dyDescent="0.2">
      <c r="A1610" s="183">
        <v>231</v>
      </c>
      <c r="B1610" s="254" t="str">
        <f>IF(AND(A1610&lt;&gt;"",ISNUMBER(A1610)),VLOOKUP(A1610,Studies!A:BR,2,FALSE),"")</f>
        <v>Hanley 2013</v>
      </c>
      <c r="C1610" s="255" t="str">
        <f>IF(AND(A1610&lt;&gt;"",ISNUMBER(A1610)),VLOOKUP(A1610,Studies!A:BR,3,FALSE),"")</f>
        <v>https://www.ncbi.nlm.nih.gov/pubmed/22943633</v>
      </c>
      <c r="D1610" s="255" t="str">
        <f>IF(AND(A1610&lt;&gt;"",ISNUMBER(A1610)),VLOOKUP(A1610,Studies!A:BR,4,FALSE),"")</f>
        <v>with Perpetrator (GFJ)</v>
      </c>
      <c r="E1610" s="255" t="str">
        <f>IF(AND(A1610&lt;&gt;"",ISNUMBER(A1610)),VLOOKUP(A1610,Studies!A:BR,5,FALSE),"")</f>
        <v>Buspirone</v>
      </c>
      <c r="F1610" s="256" t="str">
        <f>IF(AND(A1610&lt;&gt;"",ISNUMBER(A1610)),VLOOKUP(A1610,Studies!A:BR,6,FALSE),"")</f>
        <v>Plasma</v>
      </c>
      <c r="G1610" s="194">
        <v>4</v>
      </c>
      <c r="H1610" s="194" t="s">
        <v>60</v>
      </c>
      <c r="I1610" s="187">
        <v>0.6649254</v>
      </c>
      <c r="J1610" s="187" t="s">
        <v>941</v>
      </c>
      <c r="K1610" s="187" t="s">
        <v>116</v>
      </c>
      <c r="L1610" s="195">
        <v>0.1320896</v>
      </c>
      <c r="M1610" s="195" t="s">
        <v>941</v>
      </c>
      <c r="N1610" s="195" t="s">
        <v>949</v>
      </c>
      <c r="O1610" s="199"/>
      <c r="P1610" s="188"/>
      <c r="Q1610" s="174">
        <v>0</v>
      </c>
    </row>
    <row r="1611" spans="1:17" ht="14.25" x14ac:dyDescent="0.2">
      <c r="A1611" s="183">
        <v>231</v>
      </c>
      <c r="B1611" s="254" t="str">
        <f>IF(AND(A1611&lt;&gt;"",ISNUMBER(A1611)),VLOOKUP(A1611,Studies!A:BR,2,FALSE),"")</f>
        <v>Hanley 2013</v>
      </c>
      <c r="C1611" s="255" t="str">
        <f>IF(AND(A1611&lt;&gt;"",ISNUMBER(A1611)),VLOOKUP(A1611,Studies!A:BR,3,FALSE),"")</f>
        <v>https://www.ncbi.nlm.nih.gov/pubmed/22943633</v>
      </c>
      <c r="D1611" s="255" t="str">
        <f>IF(AND(A1611&lt;&gt;"",ISNUMBER(A1611)),VLOOKUP(A1611,Studies!A:BR,4,FALSE),"")</f>
        <v>with Perpetrator (GFJ)</v>
      </c>
      <c r="E1611" s="255" t="str">
        <f>IF(AND(A1611&lt;&gt;"",ISNUMBER(A1611)),VLOOKUP(A1611,Studies!A:BR,5,FALSE),"")</f>
        <v>Buspirone</v>
      </c>
      <c r="F1611" s="256" t="str">
        <f>IF(AND(A1611&lt;&gt;"",ISNUMBER(A1611)),VLOOKUP(A1611,Studies!A:BR,6,FALSE),"")</f>
        <v>Plasma</v>
      </c>
      <c r="G1611" s="194">
        <v>5</v>
      </c>
      <c r="H1611" s="194" t="s">
        <v>60</v>
      </c>
      <c r="I1611" s="187">
        <v>0.4858209</v>
      </c>
      <c r="J1611" s="187" t="s">
        <v>941</v>
      </c>
      <c r="K1611" s="187" t="s">
        <v>116</v>
      </c>
      <c r="L1611" s="195">
        <v>0.1007463</v>
      </c>
      <c r="M1611" s="195" t="s">
        <v>941</v>
      </c>
      <c r="N1611" s="195" t="s">
        <v>949</v>
      </c>
      <c r="O1611" s="199"/>
      <c r="P1611" s="188"/>
      <c r="Q1611" s="174">
        <v>0</v>
      </c>
    </row>
    <row r="1612" spans="1:17" ht="14.25" x14ac:dyDescent="0.2">
      <c r="A1612" s="183">
        <v>231</v>
      </c>
      <c r="B1612" s="254" t="str">
        <f>IF(AND(A1612&lt;&gt;"",ISNUMBER(A1612)),VLOOKUP(A1612,Studies!A:BR,2,FALSE),"")</f>
        <v>Hanley 2013</v>
      </c>
      <c r="C1612" s="255" t="str">
        <f>IF(AND(A1612&lt;&gt;"",ISNUMBER(A1612)),VLOOKUP(A1612,Studies!A:BR,3,FALSE),"")</f>
        <v>https://www.ncbi.nlm.nih.gov/pubmed/22943633</v>
      </c>
      <c r="D1612" s="255" t="str">
        <f>IF(AND(A1612&lt;&gt;"",ISNUMBER(A1612)),VLOOKUP(A1612,Studies!A:BR,4,FALSE),"")</f>
        <v>with Perpetrator (GFJ)</v>
      </c>
      <c r="E1612" s="255" t="str">
        <f>IF(AND(A1612&lt;&gt;"",ISNUMBER(A1612)),VLOOKUP(A1612,Studies!A:BR,5,FALSE),"")</f>
        <v>Buspirone</v>
      </c>
      <c r="F1612" s="256" t="str">
        <f>IF(AND(A1612&lt;&gt;"",ISNUMBER(A1612)),VLOOKUP(A1612,Studies!A:BR,6,FALSE),"")</f>
        <v>Plasma</v>
      </c>
      <c r="G1612" s="194">
        <v>6</v>
      </c>
      <c r="H1612" s="194" t="s">
        <v>60</v>
      </c>
      <c r="I1612" s="187">
        <v>0.33582089999999998</v>
      </c>
      <c r="J1612" s="187" t="s">
        <v>941</v>
      </c>
      <c r="K1612" s="187" t="s">
        <v>116</v>
      </c>
      <c r="L1612" s="195">
        <v>0.17238800000000001</v>
      </c>
      <c r="M1612" s="195" t="s">
        <v>941</v>
      </c>
      <c r="N1612" s="195" t="s">
        <v>949</v>
      </c>
      <c r="O1612" s="199"/>
      <c r="P1612" s="188"/>
      <c r="Q1612" s="174">
        <v>0</v>
      </c>
    </row>
    <row r="1613" spans="1:17" ht="14.25" x14ac:dyDescent="0.2">
      <c r="A1613" s="183">
        <v>231</v>
      </c>
      <c r="B1613" s="254" t="str">
        <f>IF(AND(A1613&lt;&gt;"",ISNUMBER(A1613)),VLOOKUP(A1613,Studies!A:BR,2,FALSE),"")</f>
        <v>Hanley 2013</v>
      </c>
      <c r="C1613" s="255" t="str">
        <f>IF(AND(A1613&lt;&gt;"",ISNUMBER(A1613)),VLOOKUP(A1613,Studies!A:BR,3,FALSE),"")</f>
        <v>https://www.ncbi.nlm.nih.gov/pubmed/22943633</v>
      </c>
      <c r="D1613" s="255" t="str">
        <f>IF(AND(A1613&lt;&gt;"",ISNUMBER(A1613)),VLOOKUP(A1613,Studies!A:BR,4,FALSE),"")</f>
        <v>with Perpetrator (GFJ)</v>
      </c>
      <c r="E1613" s="255" t="str">
        <f>IF(AND(A1613&lt;&gt;"",ISNUMBER(A1613)),VLOOKUP(A1613,Studies!A:BR,5,FALSE),"")</f>
        <v>Buspirone</v>
      </c>
      <c r="F1613" s="256" t="str">
        <f>IF(AND(A1613&lt;&gt;"",ISNUMBER(A1613)),VLOOKUP(A1613,Studies!A:BR,6,FALSE),"")</f>
        <v>Plasma</v>
      </c>
      <c r="G1613" s="194">
        <v>8</v>
      </c>
      <c r="H1613" s="194" t="s">
        <v>60</v>
      </c>
      <c r="I1613" s="187">
        <v>0.22388060000000001</v>
      </c>
      <c r="J1613" s="187" t="s">
        <v>941</v>
      </c>
      <c r="K1613" s="187" t="s">
        <v>116</v>
      </c>
      <c r="L1613" s="195">
        <v>4.701491E-2</v>
      </c>
      <c r="M1613" s="195" t="s">
        <v>941</v>
      </c>
      <c r="N1613" s="195" t="s">
        <v>949</v>
      </c>
      <c r="O1613" s="199"/>
      <c r="P1613" s="188"/>
      <c r="Q1613" s="174">
        <v>0</v>
      </c>
    </row>
    <row r="1614" spans="1:17" ht="14.25" x14ac:dyDescent="0.2">
      <c r="A1614" s="183">
        <v>231</v>
      </c>
      <c r="B1614" s="254" t="str">
        <f>IF(AND(A1614&lt;&gt;"",ISNUMBER(A1614)),VLOOKUP(A1614,Studies!A:BR,2,FALSE),"")</f>
        <v>Hanley 2013</v>
      </c>
      <c r="C1614" s="255" t="str">
        <f>IF(AND(A1614&lt;&gt;"",ISNUMBER(A1614)),VLOOKUP(A1614,Studies!A:BR,3,FALSE),"")</f>
        <v>https://www.ncbi.nlm.nih.gov/pubmed/22943633</v>
      </c>
      <c r="D1614" s="255" t="str">
        <f>IF(AND(A1614&lt;&gt;"",ISNUMBER(A1614)),VLOOKUP(A1614,Studies!A:BR,4,FALSE),"")</f>
        <v>with Perpetrator (GFJ)</v>
      </c>
      <c r="E1614" s="255" t="str">
        <f>IF(AND(A1614&lt;&gt;"",ISNUMBER(A1614)),VLOOKUP(A1614,Studies!A:BR,5,FALSE),"")</f>
        <v>Buspirone</v>
      </c>
      <c r="F1614" s="256" t="str">
        <f>IF(AND(A1614&lt;&gt;"",ISNUMBER(A1614)),VLOOKUP(A1614,Studies!A:BR,6,FALSE),"")</f>
        <v>Plasma</v>
      </c>
      <c r="G1614" s="194">
        <v>10</v>
      </c>
      <c r="H1614" s="194" t="s">
        <v>60</v>
      </c>
      <c r="I1614" s="187">
        <v>0.1365672</v>
      </c>
      <c r="J1614" s="187" t="s">
        <v>941</v>
      </c>
      <c r="K1614" s="187" t="s">
        <v>116</v>
      </c>
      <c r="L1614" s="195">
        <v>2.6865630000000001E-2</v>
      </c>
      <c r="M1614" s="195" t="s">
        <v>941</v>
      </c>
      <c r="N1614" s="195" t="s">
        <v>949</v>
      </c>
      <c r="O1614" s="199"/>
      <c r="P1614" s="188"/>
      <c r="Q1614" s="174">
        <v>0</v>
      </c>
    </row>
    <row r="1615" spans="1:17" ht="14.25" x14ac:dyDescent="0.2">
      <c r="A1615" s="183">
        <v>231</v>
      </c>
      <c r="B1615" s="254" t="str">
        <f>IF(AND(A1615&lt;&gt;"",ISNUMBER(A1615)),VLOOKUP(A1615,Studies!A:BR,2,FALSE),"")</f>
        <v>Hanley 2013</v>
      </c>
      <c r="C1615" s="255" t="str">
        <f>IF(AND(A1615&lt;&gt;"",ISNUMBER(A1615)),VLOOKUP(A1615,Studies!A:BR,3,FALSE),"")</f>
        <v>https://www.ncbi.nlm.nih.gov/pubmed/22943633</v>
      </c>
      <c r="D1615" s="255" t="str">
        <f>IF(AND(A1615&lt;&gt;"",ISNUMBER(A1615)),VLOOKUP(A1615,Studies!A:BR,4,FALSE),"")</f>
        <v>with Perpetrator (GFJ)</v>
      </c>
      <c r="E1615" s="255" t="str">
        <f>IF(AND(A1615&lt;&gt;"",ISNUMBER(A1615)),VLOOKUP(A1615,Studies!A:BR,5,FALSE),"")</f>
        <v>Buspirone</v>
      </c>
      <c r="F1615" s="256" t="str">
        <f>IF(AND(A1615&lt;&gt;"",ISNUMBER(A1615)),VLOOKUP(A1615,Studies!A:BR,6,FALSE),"")</f>
        <v>Plasma</v>
      </c>
      <c r="G1615" s="194">
        <v>12</v>
      </c>
      <c r="H1615" s="194" t="s">
        <v>60</v>
      </c>
      <c r="I1615" s="187">
        <v>8.9552240000000005E-2</v>
      </c>
      <c r="J1615" s="187" t="s">
        <v>941</v>
      </c>
      <c r="K1615" s="187" t="s">
        <v>116</v>
      </c>
      <c r="L1615" s="195">
        <v>2.014925E-2</v>
      </c>
      <c r="M1615" s="195" t="s">
        <v>941</v>
      </c>
      <c r="N1615" s="195" t="s">
        <v>949</v>
      </c>
      <c r="O1615" s="199"/>
      <c r="P1615" s="188"/>
      <c r="Q1615" s="174">
        <v>0</v>
      </c>
    </row>
    <row r="1616" spans="1:17" ht="14.25" x14ac:dyDescent="0.2">
      <c r="A1616" s="183">
        <v>232</v>
      </c>
      <c r="B1616" s="254" t="str">
        <f>IF(AND(A1616&lt;&gt;"",ISNUMBER(A1616)),VLOOKUP(A1616,Studies!A:BR,2,FALSE),"")</f>
        <v>Hardin 1988</v>
      </c>
      <c r="C1616" s="255" t="str">
        <f>IF(AND(A1616&lt;&gt;"",ISNUMBER(A1616)),VLOOKUP(A1616,Studies!A:BR,3,FALSE),"")</f>
        <v>https://www.ncbi.nlm.nih.gov/pubmed/2848442</v>
      </c>
      <c r="D1616" s="255" t="str">
        <f>IF(AND(A1616&lt;&gt;"",ISNUMBER(A1616)),VLOOKUP(A1616,Studies!A:BR,4,FALSE),"")</f>
        <v>A 100 mg OD (day 1)</v>
      </c>
      <c r="E1616" s="255" t="str">
        <f>IF(AND(A1616&lt;&gt;"",ISNUMBER(A1616)),VLOOKUP(A1616,Studies!A:BR,5,FALSE),"")</f>
        <v>Itraconazole</v>
      </c>
      <c r="F1616" s="256" t="str">
        <f>IF(AND(A1616&lt;&gt;"",ISNUMBER(A1616)),VLOOKUP(A1616,Studies!A:BR,6,FALSE),"")</f>
        <v>Plasma</v>
      </c>
      <c r="G1616" s="194">
        <v>0.5</v>
      </c>
      <c r="H1616" s="194" t="s">
        <v>60</v>
      </c>
      <c r="I1616" s="187">
        <v>12.6</v>
      </c>
      <c r="J1616" s="187" t="s">
        <v>941</v>
      </c>
      <c r="K1616" s="187" t="s">
        <v>116</v>
      </c>
      <c r="L1616" s="195">
        <v>21.6</v>
      </c>
      <c r="M1616" s="195" t="s">
        <v>941</v>
      </c>
      <c r="N1616" s="195" t="s">
        <v>117</v>
      </c>
      <c r="O1616" s="199"/>
      <c r="P1616" s="188"/>
      <c r="Q1616" s="174">
        <v>0</v>
      </c>
    </row>
    <row r="1617" spans="1:17" ht="14.25" x14ac:dyDescent="0.2">
      <c r="A1617" s="183">
        <v>232</v>
      </c>
      <c r="B1617" s="254" t="str">
        <f>IF(AND(A1617&lt;&gt;"",ISNUMBER(A1617)),VLOOKUP(A1617,Studies!A:BR,2,FALSE),"")</f>
        <v>Hardin 1988</v>
      </c>
      <c r="C1617" s="255" t="str">
        <f>IF(AND(A1617&lt;&gt;"",ISNUMBER(A1617)),VLOOKUP(A1617,Studies!A:BR,3,FALSE),"")</f>
        <v>https://www.ncbi.nlm.nih.gov/pubmed/2848442</v>
      </c>
      <c r="D1617" s="255" t="str">
        <f>IF(AND(A1617&lt;&gt;"",ISNUMBER(A1617)),VLOOKUP(A1617,Studies!A:BR,4,FALSE),"")</f>
        <v>A 100 mg OD (day 1)</v>
      </c>
      <c r="E1617" s="255" t="str">
        <f>IF(AND(A1617&lt;&gt;"",ISNUMBER(A1617)),VLOOKUP(A1617,Studies!A:BR,5,FALSE),"")</f>
        <v>Itraconazole</v>
      </c>
      <c r="F1617" s="256" t="str">
        <f>IF(AND(A1617&lt;&gt;"",ISNUMBER(A1617)),VLOOKUP(A1617,Studies!A:BR,6,FALSE),"")</f>
        <v>Plasma</v>
      </c>
      <c r="G1617" s="194">
        <v>1</v>
      </c>
      <c r="H1617" s="194" t="s">
        <v>60</v>
      </c>
      <c r="I1617" s="187">
        <v>52.6</v>
      </c>
      <c r="J1617" s="187" t="s">
        <v>941</v>
      </c>
      <c r="K1617" s="187" t="s">
        <v>116</v>
      </c>
      <c r="L1617" s="195">
        <v>61.4</v>
      </c>
      <c r="M1617" s="195" t="s">
        <v>941</v>
      </c>
      <c r="N1617" s="195" t="s">
        <v>117</v>
      </c>
      <c r="O1617" s="199"/>
      <c r="P1617" s="188"/>
      <c r="Q1617" s="174">
        <v>0</v>
      </c>
    </row>
    <row r="1618" spans="1:17" ht="14.25" x14ac:dyDescent="0.2">
      <c r="A1618" s="183">
        <v>232</v>
      </c>
      <c r="B1618" s="254" t="str">
        <f>IF(AND(A1618&lt;&gt;"",ISNUMBER(A1618)),VLOOKUP(A1618,Studies!A:BR,2,FALSE),"")</f>
        <v>Hardin 1988</v>
      </c>
      <c r="C1618" s="255" t="str">
        <f>IF(AND(A1618&lt;&gt;"",ISNUMBER(A1618)),VLOOKUP(A1618,Studies!A:BR,3,FALSE),"")</f>
        <v>https://www.ncbi.nlm.nih.gov/pubmed/2848442</v>
      </c>
      <c r="D1618" s="255" t="str">
        <f>IF(AND(A1618&lt;&gt;"",ISNUMBER(A1618)),VLOOKUP(A1618,Studies!A:BR,4,FALSE),"")</f>
        <v>A 100 mg OD (day 1)</v>
      </c>
      <c r="E1618" s="255" t="str">
        <f>IF(AND(A1618&lt;&gt;"",ISNUMBER(A1618)),VLOOKUP(A1618,Studies!A:BR,5,FALSE),"")</f>
        <v>Itraconazole</v>
      </c>
      <c r="F1618" s="256" t="str">
        <f>IF(AND(A1618&lt;&gt;"",ISNUMBER(A1618)),VLOOKUP(A1618,Studies!A:BR,6,FALSE),"")</f>
        <v>Plasma</v>
      </c>
      <c r="G1618" s="194">
        <v>2</v>
      </c>
      <c r="H1618" s="194" t="s">
        <v>60</v>
      </c>
      <c r="I1618" s="187">
        <v>88.3</v>
      </c>
      <c r="J1618" s="187" t="s">
        <v>941</v>
      </c>
      <c r="K1618" s="187" t="s">
        <v>116</v>
      </c>
      <c r="L1618" s="195">
        <v>59.5</v>
      </c>
      <c r="M1618" s="195" t="s">
        <v>941</v>
      </c>
      <c r="N1618" s="195" t="s">
        <v>117</v>
      </c>
      <c r="O1618" s="199"/>
      <c r="P1618" s="188"/>
      <c r="Q1618" s="174">
        <v>0</v>
      </c>
    </row>
    <row r="1619" spans="1:17" ht="14.25" x14ac:dyDescent="0.2">
      <c r="A1619" s="183">
        <v>232</v>
      </c>
      <c r="B1619" s="254" t="str">
        <f>IF(AND(A1619&lt;&gt;"",ISNUMBER(A1619)),VLOOKUP(A1619,Studies!A:BR,2,FALSE),"")</f>
        <v>Hardin 1988</v>
      </c>
      <c r="C1619" s="255" t="str">
        <f>IF(AND(A1619&lt;&gt;"",ISNUMBER(A1619)),VLOOKUP(A1619,Studies!A:BR,3,FALSE),"")</f>
        <v>https://www.ncbi.nlm.nih.gov/pubmed/2848442</v>
      </c>
      <c r="D1619" s="255" t="str">
        <f>IF(AND(A1619&lt;&gt;"",ISNUMBER(A1619)),VLOOKUP(A1619,Studies!A:BR,4,FALSE),"")</f>
        <v>A 100 mg OD (day 1)</v>
      </c>
      <c r="E1619" s="255" t="str">
        <f>IF(AND(A1619&lt;&gt;"",ISNUMBER(A1619)),VLOOKUP(A1619,Studies!A:BR,5,FALSE),"")</f>
        <v>Itraconazole</v>
      </c>
      <c r="F1619" s="256" t="str">
        <f>IF(AND(A1619&lt;&gt;"",ISNUMBER(A1619)),VLOOKUP(A1619,Studies!A:BR,6,FALSE),"")</f>
        <v>Plasma</v>
      </c>
      <c r="G1619" s="194">
        <v>3</v>
      </c>
      <c r="H1619" s="194" t="s">
        <v>60</v>
      </c>
      <c r="I1619" s="187">
        <v>94.6</v>
      </c>
      <c r="J1619" s="187" t="s">
        <v>941</v>
      </c>
      <c r="K1619" s="187" t="s">
        <v>116</v>
      </c>
      <c r="L1619" s="195">
        <v>52.2</v>
      </c>
      <c r="M1619" s="195" t="s">
        <v>941</v>
      </c>
      <c r="N1619" s="195" t="s">
        <v>117</v>
      </c>
      <c r="O1619" s="199"/>
      <c r="P1619" s="188"/>
      <c r="Q1619" s="174">
        <v>0</v>
      </c>
    </row>
    <row r="1620" spans="1:17" ht="14.25" x14ac:dyDescent="0.2">
      <c r="A1620" s="183">
        <v>232</v>
      </c>
      <c r="B1620" s="254" t="str">
        <f>IF(AND(A1620&lt;&gt;"",ISNUMBER(A1620)),VLOOKUP(A1620,Studies!A:BR,2,FALSE),"")</f>
        <v>Hardin 1988</v>
      </c>
      <c r="C1620" s="255" t="str">
        <f>IF(AND(A1620&lt;&gt;"",ISNUMBER(A1620)),VLOOKUP(A1620,Studies!A:BR,3,FALSE),"")</f>
        <v>https://www.ncbi.nlm.nih.gov/pubmed/2848442</v>
      </c>
      <c r="D1620" s="255" t="str">
        <f>IF(AND(A1620&lt;&gt;"",ISNUMBER(A1620)),VLOOKUP(A1620,Studies!A:BR,4,FALSE),"")</f>
        <v>A 100 mg OD (day 1)</v>
      </c>
      <c r="E1620" s="255" t="str">
        <f>IF(AND(A1620&lt;&gt;"",ISNUMBER(A1620)),VLOOKUP(A1620,Studies!A:BR,5,FALSE),"")</f>
        <v>Itraconazole</v>
      </c>
      <c r="F1620" s="256" t="str">
        <f>IF(AND(A1620&lt;&gt;"",ISNUMBER(A1620)),VLOOKUP(A1620,Studies!A:BR,6,FALSE),"")</f>
        <v>Plasma</v>
      </c>
      <c r="G1620" s="194">
        <v>4</v>
      </c>
      <c r="H1620" s="194" t="s">
        <v>60</v>
      </c>
      <c r="I1620" s="187">
        <v>80.599999999999994</v>
      </c>
      <c r="J1620" s="187" t="s">
        <v>941</v>
      </c>
      <c r="K1620" s="187" t="s">
        <v>116</v>
      </c>
      <c r="L1620" s="195">
        <v>38.200000000000003</v>
      </c>
      <c r="M1620" s="195" t="s">
        <v>941</v>
      </c>
      <c r="N1620" s="195" t="s">
        <v>117</v>
      </c>
      <c r="O1620" s="199"/>
      <c r="P1620" s="188"/>
      <c r="Q1620" s="174">
        <v>0</v>
      </c>
    </row>
    <row r="1621" spans="1:17" ht="14.25" x14ac:dyDescent="0.2">
      <c r="A1621" s="183">
        <v>232</v>
      </c>
      <c r="B1621" s="254" t="str">
        <f>IF(AND(A1621&lt;&gt;"",ISNUMBER(A1621)),VLOOKUP(A1621,Studies!A:BR,2,FALSE),"")</f>
        <v>Hardin 1988</v>
      </c>
      <c r="C1621" s="255" t="str">
        <f>IF(AND(A1621&lt;&gt;"",ISNUMBER(A1621)),VLOOKUP(A1621,Studies!A:BR,3,FALSE),"")</f>
        <v>https://www.ncbi.nlm.nih.gov/pubmed/2848442</v>
      </c>
      <c r="D1621" s="255" t="str">
        <f>IF(AND(A1621&lt;&gt;"",ISNUMBER(A1621)),VLOOKUP(A1621,Studies!A:BR,4,FALSE),"")</f>
        <v>A 100 mg OD (day 1)</v>
      </c>
      <c r="E1621" s="255" t="str">
        <f>IF(AND(A1621&lt;&gt;"",ISNUMBER(A1621)),VLOOKUP(A1621,Studies!A:BR,5,FALSE),"")</f>
        <v>Itraconazole</v>
      </c>
      <c r="F1621" s="256" t="str">
        <f>IF(AND(A1621&lt;&gt;"",ISNUMBER(A1621)),VLOOKUP(A1621,Studies!A:BR,6,FALSE),"")</f>
        <v>Plasma</v>
      </c>
      <c r="G1621" s="194">
        <v>6</v>
      </c>
      <c r="H1621" s="194" t="s">
        <v>60</v>
      </c>
      <c r="I1621" s="187">
        <v>69.400000000000006</v>
      </c>
      <c r="J1621" s="187" t="s">
        <v>941</v>
      </c>
      <c r="K1621" s="187" t="s">
        <v>116</v>
      </c>
      <c r="L1621" s="195">
        <v>31.2</v>
      </c>
      <c r="M1621" s="195" t="s">
        <v>941</v>
      </c>
      <c r="N1621" s="195" t="s">
        <v>117</v>
      </c>
      <c r="O1621" s="199"/>
      <c r="P1621" s="188"/>
      <c r="Q1621" s="174">
        <v>0</v>
      </c>
    </row>
    <row r="1622" spans="1:17" ht="14.25" x14ac:dyDescent="0.2">
      <c r="A1622" s="183">
        <v>232</v>
      </c>
      <c r="B1622" s="254" t="str">
        <f>IF(AND(A1622&lt;&gt;"",ISNUMBER(A1622)),VLOOKUP(A1622,Studies!A:BR,2,FALSE),"")</f>
        <v>Hardin 1988</v>
      </c>
      <c r="C1622" s="255" t="str">
        <f>IF(AND(A1622&lt;&gt;"",ISNUMBER(A1622)),VLOOKUP(A1622,Studies!A:BR,3,FALSE),"")</f>
        <v>https://www.ncbi.nlm.nih.gov/pubmed/2848442</v>
      </c>
      <c r="D1622" s="255" t="str">
        <f>IF(AND(A1622&lt;&gt;"",ISNUMBER(A1622)),VLOOKUP(A1622,Studies!A:BR,4,FALSE),"")</f>
        <v>A 100 mg OD (day 1)</v>
      </c>
      <c r="E1622" s="255" t="str">
        <f>IF(AND(A1622&lt;&gt;"",ISNUMBER(A1622)),VLOOKUP(A1622,Studies!A:BR,5,FALSE),"")</f>
        <v>Itraconazole</v>
      </c>
      <c r="F1622" s="256" t="str">
        <f>IF(AND(A1622&lt;&gt;"",ISNUMBER(A1622)),VLOOKUP(A1622,Studies!A:BR,6,FALSE),"")</f>
        <v>Plasma</v>
      </c>
      <c r="G1622" s="194">
        <v>8</v>
      </c>
      <c r="H1622" s="194" t="s">
        <v>60</v>
      </c>
      <c r="I1622" s="187">
        <v>49.1</v>
      </c>
      <c r="J1622" s="187" t="s">
        <v>941</v>
      </c>
      <c r="K1622" s="187" t="s">
        <v>116</v>
      </c>
      <c r="L1622" s="195">
        <v>19.399999999999999</v>
      </c>
      <c r="M1622" s="195" t="s">
        <v>941</v>
      </c>
      <c r="N1622" s="195" t="s">
        <v>117</v>
      </c>
      <c r="O1622" s="199"/>
      <c r="P1622" s="188"/>
      <c r="Q1622" s="174">
        <v>0</v>
      </c>
    </row>
    <row r="1623" spans="1:17" ht="14.25" x14ac:dyDescent="0.2">
      <c r="A1623" s="183">
        <v>232</v>
      </c>
      <c r="B1623" s="254" t="str">
        <f>IF(AND(A1623&lt;&gt;"",ISNUMBER(A1623)),VLOOKUP(A1623,Studies!A:BR,2,FALSE),"")</f>
        <v>Hardin 1988</v>
      </c>
      <c r="C1623" s="255" t="str">
        <f>IF(AND(A1623&lt;&gt;"",ISNUMBER(A1623)),VLOOKUP(A1623,Studies!A:BR,3,FALSE),"")</f>
        <v>https://www.ncbi.nlm.nih.gov/pubmed/2848442</v>
      </c>
      <c r="D1623" s="255" t="str">
        <f>IF(AND(A1623&lt;&gt;"",ISNUMBER(A1623)),VLOOKUP(A1623,Studies!A:BR,4,FALSE),"")</f>
        <v>A 100 mg OD (day 1)</v>
      </c>
      <c r="E1623" s="255" t="str">
        <f>IF(AND(A1623&lt;&gt;"",ISNUMBER(A1623)),VLOOKUP(A1623,Studies!A:BR,5,FALSE),"")</f>
        <v>Itraconazole</v>
      </c>
      <c r="F1623" s="256" t="str">
        <f>IF(AND(A1623&lt;&gt;"",ISNUMBER(A1623)),VLOOKUP(A1623,Studies!A:BR,6,FALSE),"")</f>
        <v>Plasma</v>
      </c>
      <c r="G1623" s="194">
        <v>12</v>
      </c>
      <c r="H1623" s="194" t="s">
        <v>60</v>
      </c>
      <c r="I1623" s="187">
        <v>29.8</v>
      </c>
      <c r="J1623" s="187" t="s">
        <v>941</v>
      </c>
      <c r="K1623" s="187" t="s">
        <v>116</v>
      </c>
      <c r="L1623" s="195">
        <v>12.6</v>
      </c>
      <c r="M1623" s="195" t="s">
        <v>941</v>
      </c>
      <c r="N1623" s="195" t="s">
        <v>117</v>
      </c>
      <c r="O1623" s="199"/>
      <c r="P1623" s="188"/>
      <c r="Q1623" s="174">
        <v>0</v>
      </c>
    </row>
    <row r="1624" spans="1:17" ht="14.25" x14ac:dyDescent="0.2">
      <c r="A1624" s="183">
        <v>232</v>
      </c>
      <c r="B1624" s="254" t="str">
        <f>IF(AND(A1624&lt;&gt;"",ISNUMBER(A1624)),VLOOKUP(A1624,Studies!A:BR,2,FALSE),"")</f>
        <v>Hardin 1988</v>
      </c>
      <c r="C1624" s="255" t="str">
        <f>IF(AND(A1624&lt;&gt;"",ISNUMBER(A1624)),VLOOKUP(A1624,Studies!A:BR,3,FALSE),"")</f>
        <v>https://www.ncbi.nlm.nih.gov/pubmed/2848442</v>
      </c>
      <c r="D1624" s="255" t="str">
        <f>IF(AND(A1624&lt;&gt;"",ISNUMBER(A1624)),VLOOKUP(A1624,Studies!A:BR,4,FALSE),"")</f>
        <v>A 100 mg OD (day 1)</v>
      </c>
      <c r="E1624" s="255" t="str">
        <f>IF(AND(A1624&lt;&gt;"",ISNUMBER(A1624)),VLOOKUP(A1624,Studies!A:BR,5,FALSE),"")</f>
        <v>Itraconazole</v>
      </c>
      <c r="F1624" s="256" t="str">
        <f>IF(AND(A1624&lt;&gt;"",ISNUMBER(A1624)),VLOOKUP(A1624,Studies!A:BR,6,FALSE),"")</f>
        <v>Plasma</v>
      </c>
      <c r="G1624" s="194">
        <v>16</v>
      </c>
      <c r="H1624" s="194" t="s">
        <v>60</v>
      </c>
      <c r="I1624" s="187">
        <v>24.3</v>
      </c>
      <c r="J1624" s="187" t="s">
        <v>941</v>
      </c>
      <c r="K1624" s="187" t="s">
        <v>116</v>
      </c>
      <c r="L1624" s="195">
        <v>11.3</v>
      </c>
      <c r="M1624" s="195" t="s">
        <v>941</v>
      </c>
      <c r="N1624" s="195" t="s">
        <v>117</v>
      </c>
      <c r="O1624" s="199"/>
      <c r="P1624" s="188"/>
      <c r="Q1624" s="174">
        <v>0</v>
      </c>
    </row>
    <row r="1625" spans="1:17" ht="14.25" x14ac:dyDescent="0.2">
      <c r="A1625" s="183">
        <v>232</v>
      </c>
      <c r="B1625" s="254" t="str">
        <f>IF(AND(A1625&lt;&gt;"",ISNUMBER(A1625)),VLOOKUP(A1625,Studies!A:BR,2,FALSE),"")</f>
        <v>Hardin 1988</v>
      </c>
      <c r="C1625" s="255" t="str">
        <f>IF(AND(A1625&lt;&gt;"",ISNUMBER(A1625)),VLOOKUP(A1625,Studies!A:BR,3,FALSE),"")</f>
        <v>https://www.ncbi.nlm.nih.gov/pubmed/2848442</v>
      </c>
      <c r="D1625" s="255" t="str">
        <f>IF(AND(A1625&lt;&gt;"",ISNUMBER(A1625)),VLOOKUP(A1625,Studies!A:BR,4,FALSE),"")</f>
        <v>A 100 mg OD (day 1)</v>
      </c>
      <c r="E1625" s="255" t="str">
        <f>IF(AND(A1625&lt;&gt;"",ISNUMBER(A1625)),VLOOKUP(A1625,Studies!A:BR,5,FALSE),"")</f>
        <v>Itraconazole</v>
      </c>
      <c r="F1625" s="256" t="str">
        <f>IF(AND(A1625&lt;&gt;"",ISNUMBER(A1625)),VLOOKUP(A1625,Studies!A:BR,6,FALSE),"")</f>
        <v>Plasma</v>
      </c>
      <c r="G1625" s="194">
        <v>24</v>
      </c>
      <c r="H1625" s="194" t="s">
        <v>60</v>
      </c>
      <c r="I1625" s="187">
        <v>15</v>
      </c>
      <c r="J1625" s="187" t="s">
        <v>941</v>
      </c>
      <c r="K1625" s="187" t="s">
        <v>116</v>
      </c>
      <c r="L1625" s="195">
        <v>8.8000000000000007</v>
      </c>
      <c r="M1625" s="195" t="s">
        <v>941</v>
      </c>
      <c r="N1625" s="195" t="s">
        <v>117</v>
      </c>
      <c r="O1625" s="199"/>
      <c r="P1625" s="188"/>
      <c r="Q1625" s="174">
        <v>0</v>
      </c>
    </row>
    <row r="1626" spans="1:17" ht="14.25" x14ac:dyDescent="0.2">
      <c r="A1626" s="183">
        <v>232</v>
      </c>
      <c r="B1626" s="254" t="str">
        <f>IF(AND(A1626&lt;&gt;"",ISNUMBER(A1626)),VLOOKUP(A1626,Studies!A:BR,2,FALSE),"")</f>
        <v>Hardin 1988</v>
      </c>
      <c r="C1626" s="255" t="str">
        <f>IF(AND(A1626&lt;&gt;"",ISNUMBER(A1626)),VLOOKUP(A1626,Studies!A:BR,3,FALSE),"")</f>
        <v>https://www.ncbi.nlm.nih.gov/pubmed/2848442</v>
      </c>
      <c r="D1626" s="255" t="str">
        <f>IF(AND(A1626&lt;&gt;"",ISNUMBER(A1626)),VLOOKUP(A1626,Studies!A:BR,4,FALSE),"")</f>
        <v>A 100 mg OD (day 1)</v>
      </c>
      <c r="E1626" s="255" t="str">
        <f>IF(AND(A1626&lt;&gt;"",ISNUMBER(A1626)),VLOOKUP(A1626,Studies!A:BR,5,FALSE),"")</f>
        <v>Itraconazole</v>
      </c>
      <c r="F1626" s="256" t="str">
        <f>IF(AND(A1626&lt;&gt;"",ISNUMBER(A1626)),VLOOKUP(A1626,Studies!A:BR,6,FALSE),"")</f>
        <v>Plasma</v>
      </c>
      <c r="G1626" s="194">
        <v>48</v>
      </c>
      <c r="H1626" s="194" t="s">
        <v>60</v>
      </c>
      <c r="I1626" s="187">
        <v>6.6</v>
      </c>
      <c r="J1626" s="187" t="s">
        <v>941</v>
      </c>
      <c r="K1626" s="187" t="s">
        <v>116</v>
      </c>
      <c r="L1626" s="195">
        <v>2.8</v>
      </c>
      <c r="M1626" s="195" t="s">
        <v>941</v>
      </c>
      <c r="N1626" s="195" t="s">
        <v>117</v>
      </c>
      <c r="O1626" s="199"/>
      <c r="P1626" s="188"/>
      <c r="Q1626" s="174">
        <v>0</v>
      </c>
    </row>
    <row r="1627" spans="1:17" ht="14.25" x14ac:dyDescent="0.2">
      <c r="A1627" s="183">
        <v>233</v>
      </c>
      <c r="B1627" s="254" t="str">
        <f>IF(AND(A1627&lt;&gt;"",ISNUMBER(A1627)),VLOOKUP(A1627,Studies!A:BR,2,FALSE),"")</f>
        <v>Hardin 1988</v>
      </c>
      <c r="C1627" s="255" t="str">
        <f>IF(AND(A1627&lt;&gt;"",ISNUMBER(A1627)),VLOOKUP(A1627,Studies!A:BR,3,FALSE),"")</f>
        <v>https://www.ncbi.nlm.nih.gov/pubmed/2848442</v>
      </c>
      <c r="D1627" s="255" t="str">
        <f>IF(AND(A1627&lt;&gt;"",ISNUMBER(A1627)),VLOOKUP(A1627,Studies!A:BR,4,FALSE),"")</f>
        <v>A 100 mg OD (day 7-15)</v>
      </c>
      <c r="E1627" s="255" t="str">
        <f>IF(AND(A1627&lt;&gt;"",ISNUMBER(A1627)),VLOOKUP(A1627,Studies!A:BR,5,FALSE),"")</f>
        <v>Itraconazole</v>
      </c>
      <c r="F1627" s="256" t="str">
        <f>IF(AND(A1627&lt;&gt;"",ISNUMBER(A1627)),VLOOKUP(A1627,Studies!A:BR,6,FALSE),"")</f>
        <v>Plasma</v>
      </c>
      <c r="G1627" s="194">
        <v>168</v>
      </c>
      <c r="H1627" s="194" t="s">
        <v>60</v>
      </c>
      <c r="I1627" s="187">
        <v>48.5</v>
      </c>
      <c r="J1627" s="187" t="s">
        <v>941</v>
      </c>
      <c r="K1627" s="187" t="s">
        <v>116</v>
      </c>
      <c r="L1627" s="195">
        <v>24.5</v>
      </c>
      <c r="M1627" s="195" t="s">
        <v>941</v>
      </c>
      <c r="N1627" s="195" t="s">
        <v>117</v>
      </c>
      <c r="O1627" s="199"/>
      <c r="P1627" s="188"/>
      <c r="Q1627" s="174">
        <v>0</v>
      </c>
    </row>
    <row r="1628" spans="1:17" ht="14.25" x14ac:dyDescent="0.2">
      <c r="A1628" s="183">
        <v>233</v>
      </c>
      <c r="B1628" s="254" t="str">
        <f>IF(AND(A1628&lt;&gt;"",ISNUMBER(A1628)),VLOOKUP(A1628,Studies!A:BR,2,FALSE),"")</f>
        <v>Hardin 1988</v>
      </c>
      <c r="C1628" s="255" t="str">
        <f>IF(AND(A1628&lt;&gt;"",ISNUMBER(A1628)),VLOOKUP(A1628,Studies!A:BR,3,FALSE),"")</f>
        <v>https://www.ncbi.nlm.nih.gov/pubmed/2848442</v>
      </c>
      <c r="D1628" s="255" t="str">
        <f>IF(AND(A1628&lt;&gt;"",ISNUMBER(A1628)),VLOOKUP(A1628,Studies!A:BR,4,FALSE),"")</f>
        <v>A 100 mg OD (day 7-15)</v>
      </c>
      <c r="E1628" s="255" t="str">
        <f>IF(AND(A1628&lt;&gt;"",ISNUMBER(A1628)),VLOOKUP(A1628,Studies!A:BR,5,FALSE),"")</f>
        <v>Itraconazole</v>
      </c>
      <c r="F1628" s="256" t="str">
        <f>IF(AND(A1628&lt;&gt;"",ISNUMBER(A1628)),VLOOKUP(A1628,Studies!A:BR,6,FALSE),"")</f>
        <v>Plasma</v>
      </c>
      <c r="G1628" s="194">
        <v>240</v>
      </c>
      <c r="H1628" s="194" t="s">
        <v>60</v>
      </c>
      <c r="I1628" s="187">
        <v>76.7</v>
      </c>
      <c r="J1628" s="187" t="s">
        <v>941</v>
      </c>
      <c r="K1628" s="187" t="s">
        <v>116</v>
      </c>
      <c r="L1628" s="195">
        <v>29.1</v>
      </c>
      <c r="M1628" s="195" t="s">
        <v>941</v>
      </c>
      <c r="N1628" s="195" t="s">
        <v>117</v>
      </c>
      <c r="O1628" s="199"/>
      <c r="P1628" s="188"/>
      <c r="Q1628" s="174">
        <v>0</v>
      </c>
    </row>
    <row r="1629" spans="1:17" ht="14.25" x14ac:dyDescent="0.2">
      <c r="A1629" s="183">
        <v>233</v>
      </c>
      <c r="B1629" s="254" t="str">
        <f>IF(AND(A1629&lt;&gt;"",ISNUMBER(A1629)),VLOOKUP(A1629,Studies!A:BR,2,FALSE),"")</f>
        <v>Hardin 1988</v>
      </c>
      <c r="C1629" s="255" t="str">
        <f>IF(AND(A1629&lt;&gt;"",ISNUMBER(A1629)),VLOOKUP(A1629,Studies!A:BR,3,FALSE),"")</f>
        <v>https://www.ncbi.nlm.nih.gov/pubmed/2848442</v>
      </c>
      <c r="D1629" s="255" t="str">
        <f>IF(AND(A1629&lt;&gt;"",ISNUMBER(A1629)),VLOOKUP(A1629,Studies!A:BR,4,FALSE),"")</f>
        <v>A 100 mg OD (day 7-15)</v>
      </c>
      <c r="E1629" s="255" t="str">
        <f>IF(AND(A1629&lt;&gt;"",ISNUMBER(A1629)),VLOOKUP(A1629,Studies!A:BR,5,FALSE),"")</f>
        <v>Itraconazole</v>
      </c>
      <c r="F1629" s="256" t="str">
        <f>IF(AND(A1629&lt;&gt;"",ISNUMBER(A1629)),VLOOKUP(A1629,Studies!A:BR,6,FALSE),"")</f>
        <v>Plasma</v>
      </c>
      <c r="G1629" s="194">
        <v>312</v>
      </c>
      <c r="H1629" s="194" t="s">
        <v>60</v>
      </c>
      <c r="I1629" s="187">
        <v>111</v>
      </c>
      <c r="J1629" s="187" t="s">
        <v>941</v>
      </c>
      <c r="K1629" s="187" t="s">
        <v>116</v>
      </c>
      <c r="L1629" s="195">
        <v>39.4</v>
      </c>
      <c r="M1629" s="195" t="s">
        <v>941</v>
      </c>
      <c r="N1629" s="195" t="s">
        <v>117</v>
      </c>
      <c r="O1629" s="199"/>
      <c r="P1629" s="188"/>
      <c r="Q1629" s="174">
        <v>0</v>
      </c>
    </row>
    <row r="1630" spans="1:17" ht="14.25" x14ac:dyDescent="0.2">
      <c r="A1630" s="183">
        <v>233</v>
      </c>
      <c r="B1630" s="254" t="str">
        <f>IF(AND(A1630&lt;&gt;"",ISNUMBER(A1630)),VLOOKUP(A1630,Studies!A:BR,2,FALSE),"")</f>
        <v>Hardin 1988</v>
      </c>
      <c r="C1630" s="255" t="str">
        <f>IF(AND(A1630&lt;&gt;"",ISNUMBER(A1630)),VLOOKUP(A1630,Studies!A:BR,3,FALSE),"")</f>
        <v>https://www.ncbi.nlm.nih.gov/pubmed/2848442</v>
      </c>
      <c r="D1630" s="255" t="str">
        <f>IF(AND(A1630&lt;&gt;"",ISNUMBER(A1630)),VLOOKUP(A1630,Studies!A:BR,4,FALSE),"")</f>
        <v>A 100 mg OD (day 7-15)</v>
      </c>
      <c r="E1630" s="255" t="str">
        <f>IF(AND(A1630&lt;&gt;"",ISNUMBER(A1630)),VLOOKUP(A1630,Studies!A:BR,5,FALSE),"")</f>
        <v>Itraconazole</v>
      </c>
      <c r="F1630" s="256" t="str">
        <f>IF(AND(A1630&lt;&gt;"",ISNUMBER(A1630)),VLOOKUP(A1630,Studies!A:BR,6,FALSE),"")</f>
        <v>Plasma</v>
      </c>
      <c r="G1630" s="194">
        <v>360</v>
      </c>
      <c r="H1630" s="194" t="s">
        <v>60</v>
      </c>
      <c r="I1630" s="187">
        <v>124</v>
      </c>
      <c r="J1630" s="187" t="s">
        <v>941</v>
      </c>
      <c r="K1630" s="187" t="s">
        <v>116</v>
      </c>
      <c r="L1630" s="195">
        <v>47.7</v>
      </c>
      <c r="M1630" s="195" t="s">
        <v>941</v>
      </c>
      <c r="N1630" s="195" t="s">
        <v>117</v>
      </c>
      <c r="O1630" s="199"/>
      <c r="P1630" s="188"/>
      <c r="Q1630" s="174">
        <v>0</v>
      </c>
    </row>
    <row r="1631" spans="1:17" ht="14.25" x14ac:dyDescent="0.2">
      <c r="A1631" s="183">
        <v>234</v>
      </c>
      <c r="B1631" s="254" t="str">
        <f>IF(AND(A1631&lt;&gt;"",ISNUMBER(A1631)),VLOOKUP(A1631,Studies!A:BR,2,FALSE),"")</f>
        <v>Hardin 1988</v>
      </c>
      <c r="C1631" s="255" t="str">
        <f>IF(AND(A1631&lt;&gt;"",ISNUMBER(A1631)),VLOOKUP(A1631,Studies!A:BR,3,FALSE),"")</f>
        <v>https://www.ncbi.nlm.nih.gov/pubmed/2848442</v>
      </c>
      <c r="D1631" s="255" t="str">
        <f>IF(AND(A1631&lt;&gt;"",ISNUMBER(A1631)),VLOOKUP(A1631,Studies!A:BR,4,FALSE),"")</f>
        <v>A 100 mg OD (day 15)</v>
      </c>
      <c r="E1631" s="255" t="str">
        <f>IF(AND(A1631&lt;&gt;"",ISNUMBER(A1631)),VLOOKUP(A1631,Studies!A:BR,5,FALSE),"")</f>
        <v>Itraconazole</v>
      </c>
      <c r="F1631" s="256" t="str">
        <f>IF(AND(A1631&lt;&gt;"",ISNUMBER(A1631)),VLOOKUP(A1631,Studies!A:BR,6,FALSE),"")</f>
        <v>Plasma</v>
      </c>
      <c r="G1631" s="194">
        <v>360.5</v>
      </c>
      <c r="H1631" s="194" t="s">
        <v>60</v>
      </c>
      <c r="I1631" s="187">
        <v>135</v>
      </c>
      <c r="J1631" s="187" t="s">
        <v>941</v>
      </c>
      <c r="K1631" s="187" t="s">
        <v>116</v>
      </c>
      <c r="L1631" s="195">
        <v>27.6</v>
      </c>
      <c r="M1631" s="195" t="s">
        <v>941</v>
      </c>
      <c r="N1631" s="195" t="s">
        <v>117</v>
      </c>
      <c r="O1631" s="199"/>
      <c r="P1631" s="188"/>
      <c r="Q1631" s="174">
        <v>0</v>
      </c>
    </row>
    <row r="1632" spans="1:17" ht="14.25" x14ac:dyDescent="0.2">
      <c r="A1632" s="183">
        <v>234</v>
      </c>
      <c r="B1632" s="254" t="str">
        <f>IF(AND(A1632&lt;&gt;"",ISNUMBER(A1632)),VLOOKUP(A1632,Studies!A:BR,2,FALSE),"")</f>
        <v>Hardin 1988</v>
      </c>
      <c r="C1632" s="255" t="str">
        <f>IF(AND(A1632&lt;&gt;"",ISNUMBER(A1632)),VLOOKUP(A1632,Studies!A:BR,3,FALSE),"")</f>
        <v>https://www.ncbi.nlm.nih.gov/pubmed/2848442</v>
      </c>
      <c r="D1632" s="255" t="str">
        <f>IF(AND(A1632&lt;&gt;"",ISNUMBER(A1632)),VLOOKUP(A1632,Studies!A:BR,4,FALSE),"")</f>
        <v>A 100 mg OD (day 15)</v>
      </c>
      <c r="E1632" s="255" t="str">
        <f>IF(AND(A1632&lt;&gt;"",ISNUMBER(A1632)),VLOOKUP(A1632,Studies!A:BR,5,FALSE),"")</f>
        <v>Itraconazole</v>
      </c>
      <c r="F1632" s="256" t="str">
        <f>IF(AND(A1632&lt;&gt;"",ISNUMBER(A1632)),VLOOKUP(A1632,Studies!A:BR,6,FALSE),"")</f>
        <v>Plasma</v>
      </c>
      <c r="G1632" s="194">
        <v>361</v>
      </c>
      <c r="H1632" s="194" t="s">
        <v>60</v>
      </c>
      <c r="I1632" s="187">
        <v>280</v>
      </c>
      <c r="J1632" s="187" t="s">
        <v>941</v>
      </c>
      <c r="K1632" s="187" t="s">
        <v>116</v>
      </c>
      <c r="L1632" s="195">
        <v>68.8</v>
      </c>
      <c r="M1632" s="195" t="s">
        <v>941</v>
      </c>
      <c r="N1632" s="195" t="s">
        <v>117</v>
      </c>
      <c r="O1632" s="199"/>
      <c r="P1632" s="188"/>
      <c r="Q1632" s="174">
        <v>0</v>
      </c>
    </row>
    <row r="1633" spans="1:17" ht="14.25" x14ac:dyDescent="0.2">
      <c r="A1633" s="183">
        <v>234</v>
      </c>
      <c r="B1633" s="254" t="str">
        <f>IF(AND(A1633&lt;&gt;"",ISNUMBER(A1633)),VLOOKUP(A1633,Studies!A:BR,2,FALSE),"")</f>
        <v>Hardin 1988</v>
      </c>
      <c r="C1633" s="255" t="str">
        <f>IF(AND(A1633&lt;&gt;"",ISNUMBER(A1633)),VLOOKUP(A1633,Studies!A:BR,3,FALSE),"")</f>
        <v>https://www.ncbi.nlm.nih.gov/pubmed/2848442</v>
      </c>
      <c r="D1633" s="255" t="str">
        <f>IF(AND(A1633&lt;&gt;"",ISNUMBER(A1633)),VLOOKUP(A1633,Studies!A:BR,4,FALSE),"")</f>
        <v>A 100 mg OD (day 15)</v>
      </c>
      <c r="E1633" s="255" t="str">
        <f>IF(AND(A1633&lt;&gt;"",ISNUMBER(A1633)),VLOOKUP(A1633,Studies!A:BR,5,FALSE),"")</f>
        <v>Itraconazole</v>
      </c>
      <c r="F1633" s="256" t="str">
        <f>IF(AND(A1633&lt;&gt;"",ISNUMBER(A1633)),VLOOKUP(A1633,Studies!A:BR,6,FALSE),"")</f>
        <v>Plasma</v>
      </c>
      <c r="G1633" s="194">
        <v>362</v>
      </c>
      <c r="H1633" s="194" t="s">
        <v>60</v>
      </c>
      <c r="I1633" s="187">
        <v>376</v>
      </c>
      <c r="J1633" s="187" t="s">
        <v>941</v>
      </c>
      <c r="K1633" s="187" t="s">
        <v>116</v>
      </c>
      <c r="L1633" s="195">
        <v>73.3</v>
      </c>
      <c r="M1633" s="195" t="s">
        <v>941</v>
      </c>
      <c r="N1633" s="195" t="s">
        <v>117</v>
      </c>
      <c r="O1633" s="199"/>
      <c r="P1633" s="188"/>
      <c r="Q1633" s="174">
        <v>0</v>
      </c>
    </row>
    <row r="1634" spans="1:17" ht="14.25" x14ac:dyDescent="0.2">
      <c r="A1634" s="183">
        <v>234</v>
      </c>
      <c r="B1634" s="254" t="str">
        <f>IF(AND(A1634&lt;&gt;"",ISNUMBER(A1634)),VLOOKUP(A1634,Studies!A:BR,2,FALSE),"")</f>
        <v>Hardin 1988</v>
      </c>
      <c r="C1634" s="255" t="str">
        <f>IF(AND(A1634&lt;&gt;"",ISNUMBER(A1634)),VLOOKUP(A1634,Studies!A:BR,3,FALSE),"")</f>
        <v>https://www.ncbi.nlm.nih.gov/pubmed/2848442</v>
      </c>
      <c r="D1634" s="255" t="str">
        <f>IF(AND(A1634&lt;&gt;"",ISNUMBER(A1634)),VLOOKUP(A1634,Studies!A:BR,4,FALSE),"")</f>
        <v>A 100 mg OD (day 15)</v>
      </c>
      <c r="E1634" s="255" t="str">
        <f>IF(AND(A1634&lt;&gt;"",ISNUMBER(A1634)),VLOOKUP(A1634,Studies!A:BR,5,FALSE),"")</f>
        <v>Itraconazole</v>
      </c>
      <c r="F1634" s="256" t="str">
        <f>IF(AND(A1634&lt;&gt;"",ISNUMBER(A1634)),VLOOKUP(A1634,Studies!A:BR,6,FALSE),"")</f>
        <v>Plasma</v>
      </c>
      <c r="G1634" s="194">
        <v>363</v>
      </c>
      <c r="H1634" s="194" t="s">
        <v>60</v>
      </c>
      <c r="I1634" s="187">
        <v>385</v>
      </c>
      <c r="J1634" s="187" t="s">
        <v>941</v>
      </c>
      <c r="K1634" s="187" t="s">
        <v>116</v>
      </c>
      <c r="L1634" s="195">
        <v>95.2</v>
      </c>
      <c r="M1634" s="195" t="s">
        <v>941</v>
      </c>
      <c r="N1634" s="195" t="s">
        <v>117</v>
      </c>
      <c r="O1634" s="199"/>
      <c r="P1634" s="188"/>
      <c r="Q1634" s="174">
        <v>0</v>
      </c>
    </row>
    <row r="1635" spans="1:17" ht="14.25" x14ac:dyDescent="0.2">
      <c r="A1635" s="183">
        <v>234</v>
      </c>
      <c r="B1635" s="254" t="str">
        <f>IF(AND(A1635&lt;&gt;"",ISNUMBER(A1635)),VLOOKUP(A1635,Studies!A:BR,2,FALSE),"")</f>
        <v>Hardin 1988</v>
      </c>
      <c r="C1635" s="255" t="str">
        <f>IF(AND(A1635&lt;&gt;"",ISNUMBER(A1635)),VLOOKUP(A1635,Studies!A:BR,3,FALSE),"")</f>
        <v>https://www.ncbi.nlm.nih.gov/pubmed/2848442</v>
      </c>
      <c r="D1635" s="255" t="str">
        <f>IF(AND(A1635&lt;&gt;"",ISNUMBER(A1635)),VLOOKUP(A1635,Studies!A:BR,4,FALSE),"")</f>
        <v>A 100 mg OD (day 15)</v>
      </c>
      <c r="E1635" s="255" t="str">
        <f>IF(AND(A1635&lt;&gt;"",ISNUMBER(A1635)),VLOOKUP(A1635,Studies!A:BR,5,FALSE),"")</f>
        <v>Itraconazole</v>
      </c>
      <c r="F1635" s="256" t="str">
        <f>IF(AND(A1635&lt;&gt;"",ISNUMBER(A1635)),VLOOKUP(A1635,Studies!A:BR,6,FALSE),"")</f>
        <v>Plasma</v>
      </c>
      <c r="G1635" s="194">
        <v>364</v>
      </c>
      <c r="H1635" s="194" t="s">
        <v>60</v>
      </c>
      <c r="I1635" s="187">
        <v>378</v>
      </c>
      <c r="J1635" s="187" t="s">
        <v>941</v>
      </c>
      <c r="K1635" s="187" t="s">
        <v>116</v>
      </c>
      <c r="L1635" s="195">
        <v>116</v>
      </c>
      <c r="M1635" s="195" t="s">
        <v>941</v>
      </c>
      <c r="N1635" s="195" t="s">
        <v>117</v>
      </c>
      <c r="O1635" s="199"/>
      <c r="P1635" s="188"/>
      <c r="Q1635" s="174">
        <v>0</v>
      </c>
    </row>
    <row r="1636" spans="1:17" ht="14.25" x14ac:dyDescent="0.2">
      <c r="A1636" s="183">
        <v>234</v>
      </c>
      <c r="B1636" s="254" t="str">
        <f>IF(AND(A1636&lt;&gt;"",ISNUMBER(A1636)),VLOOKUP(A1636,Studies!A:BR,2,FALSE),"")</f>
        <v>Hardin 1988</v>
      </c>
      <c r="C1636" s="255" t="str">
        <f>IF(AND(A1636&lt;&gt;"",ISNUMBER(A1636)),VLOOKUP(A1636,Studies!A:BR,3,FALSE),"")</f>
        <v>https://www.ncbi.nlm.nih.gov/pubmed/2848442</v>
      </c>
      <c r="D1636" s="255" t="str">
        <f>IF(AND(A1636&lt;&gt;"",ISNUMBER(A1636)),VLOOKUP(A1636,Studies!A:BR,4,FALSE),"")</f>
        <v>A 100 mg OD (day 15)</v>
      </c>
      <c r="E1636" s="255" t="str">
        <f>IF(AND(A1636&lt;&gt;"",ISNUMBER(A1636)),VLOOKUP(A1636,Studies!A:BR,5,FALSE),"")</f>
        <v>Itraconazole</v>
      </c>
      <c r="F1636" s="256" t="str">
        <f>IF(AND(A1636&lt;&gt;"",ISNUMBER(A1636)),VLOOKUP(A1636,Studies!A:BR,6,FALSE),"")</f>
        <v>Plasma</v>
      </c>
      <c r="G1636" s="194">
        <v>366</v>
      </c>
      <c r="H1636" s="194" t="s">
        <v>60</v>
      </c>
      <c r="I1636" s="187">
        <v>323</v>
      </c>
      <c r="J1636" s="187" t="s">
        <v>941</v>
      </c>
      <c r="K1636" s="187" t="s">
        <v>116</v>
      </c>
      <c r="L1636" s="195">
        <v>122</v>
      </c>
      <c r="M1636" s="195" t="s">
        <v>941</v>
      </c>
      <c r="N1636" s="195" t="s">
        <v>117</v>
      </c>
      <c r="O1636" s="199"/>
      <c r="P1636" s="188"/>
      <c r="Q1636" s="174">
        <v>0</v>
      </c>
    </row>
    <row r="1637" spans="1:17" ht="14.25" x14ac:dyDescent="0.2">
      <c r="A1637" s="183">
        <v>234</v>
      </c>
      <c r="B1637" s="254" t="str">
        <f>IF(AND(A1637&lt;&gt;"",ISNUMBER(A1637)),VLOOKUP(A1637,Studies!A:BR,2,FALSE),"")</f>
        <v>Hardin 1988</v>
      </c>
      <c r="C1637" s="255" t="str">
        <f>IF(AND(A1637&lt;&gt;"",ISNUMBER(A1637)),VLOOKUP(A1637,Studies!A:BR,3,FALSE),"")</f>
        <v>https://www.ncbi.nlm.nih.gov/pubmed/2848442</v>
      </c>
      <c r="D1637" s="255" t="str">
        <f>IF(AND(A1637&lt;&gt;"",ISNUMBER(A1637)),VLOOKUP(A1637,Studies!A:BR,4,FALSE),"")</f>
        <v>A 100 mg OD (day 15)</v>
      </c>
      <c r="E1637" s="255" t="str">
        <f>IF(AND(A1637&lt;&gt;"",ISNUMBER(A1637)),VLOOKUP(A1637,Studies!A:BR,5,FALSE),"")</f>
        <v>Itraconazole</v>
      </c>
      <c r="F1637" s="256" t="str">
        <f>IF(AND(A1637&lt;&gt;"",ISNUMBER(A1637)),VLOOKUP(A1637,Studies!A:BR,6,FALSE),"")</f>
        <v>Plasma</v>
      </c>
      <c r="G1637" s="194">
        <v>368</v>
      </c>
      <c r="H1637" s="194" t="s">
        <v>60</v>
      </c>
      <c r="I1637" s="187">
        <v>255</v>
      </c>
      <c r="J1637" s="187" t="s">
        <v>941</v>
      </c>
      <c r="K1637" s="187" t="s">
        <v>116</v>
      </c>
      <c r="L1637" s="195">
        <v>97.7</v>
      </c>
      <c r="M1637" s="195" t="s">
        <v>941</v>
      </c>
      <c r="N1637" s="195" t="s">
        <v>117</v>
      </c>
      <c r="O1637" s="199"/>
      <c r="P1637" s="188"/>
      <c r="Q1637" s="174">
        <v>0</v>
      </c>
    </row>
    <row r="1638" spans="1:17" ht="14.25" x14ac:dyDescent="0.2">
      <c r="A1638" s="183">
        <v>234</v>
      </c>
      <c r="B1638" s="254" t="str">
        <f>IF(AND(A1638&lt;&gt;"",ISNUMBER(A1638)),VLOOKUP(A1638,Studies!A:BR,2,FALSE),"")</f>
        <v>Hardin 1988</v>
      </c>
      <c r="C1638" s="255" t="str">
        <f>IF(AND(A1638&lt;&gt;"",ISNUMBER(A1638)),VLOOKUP(A1638,Studies!A:BR,3,FALSE),"")</f>
        <v>https://www.ncbi.nlm.nih.gov/pubmed/2848442</v>
      </c>
      <c r="D1638" s="255" t="str">
        <f>IF(AND(A1638&lt;&gt;"",ISNUMBER(A1638)),VLOOKUP(A1638,Studies!A:BR,4,FALSE),"")</f>
        <v>A 100 mg OD (day 15)</v>
      </c>
      <c r="E1638" s="255" t="str">
        <f>IF(AND(A1638&lt;&gt;"",ISNUMBER(A1638)),VLOOKUP(A1638,Studies!A:BR,5,FALSE),"")</f>
        <v>Itraconazole</v>
      </c>
      <c r="F1638" s="256" t="str">
        <f>IF(AND(A1638&lt;&gt;"",ISNUMBER(A1638)),VLOOKUP(A1638,Studies!A:BR,6,FALSE),"")</f>
        <v>Plasma</v>
      </c>
      <c r="G1638" s="194">
        <v>372</v>
      </c>
      <c r="H1638" s="194" t="s">
        <v>60</v>
      </c>
      <c r="I1638" s="187">
        <v>190</v>
      </c>
      <c r="J1638" s="187" t="s">
        <v>941</v>
      </c>
      <c r="K1638" s="187" t="s">
        <v>116</v>
      </c>
      <c r="L1638" s="195">
        <v>65.8</v>
      </c>
      <c r="M1638" s="195" t="s">
        <v>941</v>
      </c>
      <c r="N1638" s="195" t="s">
        <v>117</v>
      </c>
      <c r="O1638" s="199"/>
      <c r="P1638" s="188"/>
      <c r="Q1638" s="174">
        <v>0</v>
      </c>
    </row>
    <row r="1639" spans="1:17" ht="14.25" x14ac:dyDescent="0.2">
      <c r="A1639" s="183">
        <v>234</v>
      </c>
      <c r="B1639" s="254" t="str">
        <f>IF(AND(A1639&lt;&gt;"",ISNUMBER(A1639)),VLOOKUP(A1639,Studies!A:BR,2,FALSE),"")</f>
        <v>Hardin 1988</v>
      </c>
      <c r="C1639" s="255" t="str">
        <f>IF(AND(A1639&lt;&gt;"",ISNUMBER(A1639)),VLOOKUP(A1639,Studies!A:BR,3,FALSE),"")</f>
        <v>https://www.ncbi.nlm.nih.gov/pubmed/2848442</v>
      </c>
      <c r="D1639" s="255" t="str">
        <f>IF(AND(A1639&lt;&gt;"",ISNUMBER(A1639)),VLOOKUP(A1639,Studies!A:BR,4,FALSE),"")</f>
        <v>A 100 mg OD (day 15)</v>
      </c>
      <c r="E1639" s="255" t="str">
        <f>IF(AND(A1639&lt;&gt;"",ISNUMBER(A1639)),VLOOKUP(A1639,Studies!A:BR,5,FALSE),"")</f>
        <v>Itraconazole</v>
      </c>
      <c r="F1639" s="256" t="str">
        <f>IF(AND(A1639&lt;&gt;"",ISNUMBER(A1639)),VLOOKUP(A1639,Studies!A:BR,6,FALSE),"")</f>
        <v>Plasma</v>
      </c>
      <c r="G1639" s="194">
        <v>376</v>
      </c>
      <c r="H1639" s="194" t="s">
        <v>60</v>
      </c>
      <c r="I1639" s="187">
        <v>170</v>
      </c>
      <c r="J1639" s="187" t="s">
        <v>941</v>
      </c>
      <c r="K1639" s="187" t="s">
        <v>116</v>
      </c>
      <c r="L1639" s="195">
        <v>47.7</v>
      </c>
      <c r="M1639" s="195" t="s">
        <v>941</v>
      </c>
      <c r="N1639" s="195" t="s">
        <v>117</v>
      </c>
      <c r="O1639" s="199"/>
      <c r="P1639" s="188"/>
      <c r="Q1639" s="174">
        <v>0</v>
      </c>
    </row>
    <row r="1640" spans="1:17" ht="14.25" x14ac:dyDescent="0.2">
      <c r="A1640" s="183">
        <v>234</v>
      </c>
      <c r="B1640" s="254" t="str">
        <f>IF(AND(A1640&lt;&gt;"",ISNUMBER(A1640)),VLOOKUP(A1640,Studies!A:BR,2,FALSE),"")</f>
        <v>Hardin 1988</v>
      </c>
      <c r="C1640" s="255" t="str">
        <f>IF(AND(A1640&lt;&gt;"",ISNUMBER(A1640)),VLOOKUP(A1640,Studies!A:BR,3,FALSE),"")</f>
        <v>https://www.ncbi.nlm.nih.gov/pubmed/2848442</v>
      </c>
      <c r="D1640" s="255" t="str">
        <f>IF(AND(A1640&lt;&gt;"",ISNUMBER(A1640)),VLOOKUP(A1640,Studies!A:BR,4,FALSE),"")</f>
        <v>A 100 mg OD (day 15)</v>
      </c>
      <c r="E1640" s="255" t="str">
        <f>IF(AND(A1640&lt;&gt;"",ISNUMBER(A1640)),VLOOKUP(A1640,Studies!A:BR,5,FALSE),"")</f>
        <v>Itraconazole</v>
      </c>
      <c r="F1640" s="256" t="str">
        <f>IF(AND(A1640&lt;&gt;"",ISNUMBER(A1640)),VLOOKUP(A1640,Studies!A:BR,6,FALSE),"")</f>
        <v>Plasma</v>
      </c>
      <c r="G1640" s="194">
        <v>384</v>
      </c>
      <c r="H1640" s="194" t="s">
        <v>60</v>
      </c>
      <c r="I1640" s="187">
        <v>124</v>
      </c>
      <c r="J1640" s="187" t="s">
        <v>941</v>
      </c>
      <c r="K1640" s="187" t="s">
        <v>116</v>
      </c>
      <c r="L1640" s="195">
        <v>52.4</v>
      </c>
      <c r="M1640" s="195" t="s">
        <v>941</v>
      </c>
      <c r="N1640" s="195" t="s">
        <v>117</v>
      </c>
      <c r="O1640" s="199"/>
      <c r="P1640" s="188"/>
      <c r="Q1640" s="174">
        <v>0</v>
      </c>
    </row>
    <row r="1641" spans="1:17" ht="14.25" x14ac:dyDescent="0.2">
      <c r="A1641" s="183">
        <v>234</v>
      </c>
      <c r="B1641" s="254" t="str">
        <f>IF(AND(A1641&lt;&gt;"",ISNUMBER(A1641)),VLOOKUP(A1641,Studies!A:BR,2,FALSE),"")</f>
        <v>Hardin 1988</v>
      </c>
      <c r="C1641" s="255" t="str">
        <f>IF(AND(A1641&lt;&gt;"",ISNUMBER(A1641)),VLOOKUP(A1641,Studies!A:BR,3,FALSE),"")</f>
        <v>https://www.ncbi.nlm.nih.gov/pubmed/2848442</v>
      </c>
      <c r="D1641" s="255" t="str">
        <f>IF(AND(A1641&lt;&gt;"",ISNUMBER(A1641)),VLOOKUP(A1641,Studies!A:BR,4,FALSE),"")</f>
        <v>A 100 mg OD (day 15)</v>
      </c>
      <c r="E1641" s="255" t="str">
        <f>IF(AND(A1641&lt;&gt;"",ISNUMBER(A1641)),VLOOKUP(A1641,Studies!A:BR,5,FALSE),"")</f>
        <v>Itraconazole</v>
      </c>
      <c r="F1641" s="256" t="str">
        <f>IF(AND(A1641&lt;&gt;"",ISNUMBER(A1641)),VLOOKUP(A1641,Studies!A:BR,6,FALSE),"")</f>
        <v>Plasma</v>
      </c>
      <c r="G1641" s="194">
        <v>408</v>
      </c>
      <c r="H1641" s="194" t="s">
        <v>60</v>
      </c>
      <c r="I1641" s="187">
        <v>77.2</v>
      </c>
      <c r="J1641" s="187" t="s">
        <v>941</v>
      </c>
      <c r="K1641" s="187" t="s">
        <v>116</v>
      </c>
      <c r="L1641" s="195">
        <v>37.6</v>
      </c>
      <c r="M1641" s="195" t="s">
        <v>941</v>
      </c>
      <c r="N1641" s="195" t="s">
        <v>117</v>
      </c>
      <c r="O1641" s="199"/>
      <c r="P1641" s="188"/>
      <c r="Q1641" s="174">
        <v>0</v>
      </c>
    </row>
    <row r="1642" spans="1:17" ht="14.25" x14ac:dyDescent="0.2">
      <c r="A1642" s="183">
        <v>234</v>
      </c>
      <c r="B1642" s="254" t="str">
        <f>IF(AND(A1642&lt;&gt;"",ISNUMBER(A1642)),VLOOKUP(A1642,Studies!A:BR,2,FALSE),"")</f>
        <v>Hardin 1988</v>
      </c>
      <c r="C1642" s="255" t="str">
        <f>IF(AND(A1642&lt;&gt;"",ISNUMBER(A1642)),VLOOKUP(A1642,Studies!A:BR,3,FALSE),"")</f>
        <v>https://www.ncbi.nlm.nih.gov/pubmed/2848442</v>
      </c>
      <c r="D1642" s="255" t="str">
        <f>IF(AND(A1642&lt;&gt;"",ISNUMBER(A1642)),VLOOKUP(A1642,Studies!A:BR,4,FALSE),"")</f>
        <v>A 100 mg OD (day 15)</v>
      </c>
      <c r="E1642" s="255" t="str">
        <f>IF(AND(A1642&lt;&gt;"",ISNUMBER(A1642)),VLOOKUP(A1642,Studies!A:BR,5,FALSE),"")</f>
        <v>Itraconazole</v>
      </c>
      <c r="F1642" s="256" t="str">
        <f>IF(AND(A1642&lt;&gt;"",ISNUMBER(A1642)),VLOOKUP(A1642,Studies!A:BR,6,FALSE),"")</f>
        <v>Plasma</v>
      </c>
      <c r="G1642" s="194">
        <v>432</v>
      </c>
      <c r="H1642" s="194" t="s">
        <v>60</v>
      </c>
      <c r="I1642" s="187">
        <v>41.1</v>
      </c>
      <c r="J1642" s="187" t="s">
        <v>941</v>
      </c>
      <c r="K1642" s="187" t="s">
        <v>116</v>
      </c>
      <c r="L1642" s="195">
        <v>23.7</v>
      </c>
      <c r="M1642" s="195" t="s">
        <v>941</v>
      </c>
      <c r="N1642" s="195" t="s">
        <v>117</v>
      </c>
      <c r="O1642" s="199"/>
      <c r="P1642" s="188"/>
      <c r="Q1642" s="174">
        <v>0</v>
      </c>
    </row>
    <row r="1643" spans="1:17" ht="14.25" x14ac:dyDescent="0.2">
      <c r="A1643" s="183">
        <v>235</v>
      </c>
      <c r="B1643" s="254" t="str">
        <f>IF(AND(A1643&lt;&gt;"",ISNUMBER(A1643)),VLOOKUP(A1643,Studies!A:BR,2,FALSE),"")</f>
        <v>Hardin 1988</v>
      </c>
      <c r="C1643" s="255" t="str">
        <f>IF(AND(A1643&lt;&gt;"",ISNUMBER(A1643)),VLOOKUP(A1643,Studies!A:BR,3,FALSE),"")</f>
        <v>https://www.ncbi.nlm.nih.gov/pubmed/2848442</v>
      </c>
      <c r="D1643" s="255" t="str">
        <f>IF(AND(A1643&lt;&gt;"",ISNUMBER(A1643)),VLOOKUP(A1643,Studies!A:BR,4,FALSE),"")</f>
        <v>B 200 mg OD (day 1)</v>
      </c>
      <c r="E1643" s="255" t="str">
        <f>IF(AND(A1643&lt;&gt;"",ISNUMBER(A1643)),VLOOKUP(A1643,Studies!A:BR,5,FALSE),"")</f>
        <v>Itraconazole</v>
      </c>
      <c r="F1643" s="256" t="str">
        <f>IF(AND(A1643&lt;&gt;"",ISNUMBER(A1643)),VLOOKUP(A1643,Studies!A:BR,6,FALSE),"")</f>
        <v>Plasma</v>
      </c>
      <c r="G1643" s="194">
        <v>0.5</v>
      </c>
      <c r="H1643" s="194" t="s">
        <v>60</v>
      </c>
      <c r="I1643" s="187">
        <v>39.799999999999997</v>
      </c>
      <c r="J1643" s="187" t="s">
        <v>941</v>
      </c>
      <c r="K1643" s="187" t="s">
        <v>116</v>
      </c>
      <c r="L1643" s="195">
        <v>22.2</v>
      </c>
      <c r="M1643" s="195" t="s">
        <v>941</v>
      </c>
      <c r="N1643" s="195" t="s">
        <v>117</v>
      </c>
      <c r="O1643" s="199"/>
      <c r="P1643" s="188"/>
      <c r="Q1643" s="174">
        <v>0</v>
      </c>
    </row>
    <row r="1644" spans="1:17" ht="14.25" x14ac:dyDescent="0.2">
      <c r="A1644" s="183">
        <v>235</v>
      </c>
      <c r="B1644" s="254" t="str">
        <f>IF(AND(A1644&lt;&gt;"",ISNUMBER(A1644)),VLOOKUP(A1644,Studies!A:BR,2,FALSE),"")</f>
        <v>Hardin 1988</v>
      </c>
      <c r="C1644" s="255" t="str">
        <f>IF(AND(A1644&lt;&gt;"",ISNUMBER(A1644)),VLOOKUP(A1644,Studies!A:BR,3,FALSE),"")</f>
        <v>https://www.ncbi.nlm.nih.gov/pubmed/2848442</v>
      </c>
      <c r="D1644" s="255" t="str">
        <f>IF(AND(A1644&lt;&gt;"",ISNUMBER(A1644)),VLOOKUP(A1644,Studies!A:BR,4,FALSE),"")</f>
        <v>B 200 mg OD (day 1)</v>
      </c>
      <c r="E1644" s="255" t="str">
        <f>IF(AND(A1644&lt;&gt;"",ISNUMBER(A1644)),VLOOKUP(A1644,Studies!A:BR,5,FALSE),"")</f>
        <v>Itraconazole</v>
      </c>
      <c r="F1644" s="256" t="str">
        <f>IF(AND(A1644&lt;&gt;"",ISNUMBER(A1644)),VLOOKUP(A1644,Studies!A:BR,6,FALSE),"")</f>
        <v>Plasma</v>
      </c>
      <c r="G1644" s="194">
        <v>1</v>
      </c>
      <c r="H1644" s="194" t="s">
        <v>60</v>
      </c>
      <c r="I1644" s="187">
        <v>72</v>
      </c>
      <c r="J1644" s="187" t="s">
        <v>941</v>
      </c>
      <c r="K1644" s="187" t="s">
        <v>116</v>
      </c>
      <c r="L1644" s="195">
        <v>55.6</v>
      </c>
      <c r="M1644" s="195" t="s">
        <v>941</v>
      </c>
      <c r="N1644" s="195" t="s">
        <v>117</v>
      </c>
      <c r="O1644" s="199"/>
      <c r="P1644" s="188"/>
      <c r="Q1644" s="174">
        <v>0</v>
      </c>
    </row>
    <row r="1645" spans="1:17" ht="14.25" x14ac:dyDescent="0.2">
      <c r="A1645" s="183">
        <v>235</v>
      </c>
      <c r="B1645" s="254" t="str">
        <f>IF(AND(A1645&lt;&gt;"",ISNUMBER(A1645)),VLOOKUP(A1645,Studies!A:BR,2,FALSE),"")</f>
        <v>Hardin 1988</v>
      </c>
      <c r="C1645" s="255" t="str">
        <f>IF(AND(A1645&lt;&gt;"",ISNUMBER(A1645)),VLOOKUP(A1645,Studies!A:BR,3,FALSE),"")</f>
        <v>https://www.ncbi.nlm.nih.gov/pubmed/2848442</v>
      </c>
      <c r="D1645" s="255" t="str">
        <f>IF(AND(A1645&lt;&gt;"",ISNUMBER(A1645)),VLOOKUP(A1645,Studies!A:BR,4,FALSE),"")</f>
        <v>B 200 mg OD (day 1)</v>
      </c>
      <c r="E1645" s="255" t="str">
        <f>IF(AND(A1645&lt;&gt;"",ISNUMBER(A1645)),VLOOKUP(A1645,Studies!A:BR,5,FALSE),"")</f>
        <v>Itraconazole</v>
      </c>
      <c r="F1645" s="256" t="str">
        <f>IF(AND(A1645&lt;&gt;"",ISNUMBER(A1645)),VLOOKUP(A1645,Studies!A:BR,6,FALSE),"")</f>
        <v>Plasma</v>
      </c>
      <c r="G1645" s="194">
        <v>2</v>
      </c>
      <c r="H1645" s="194" t="s">
        <v>60</v>
      </c>
      <c r="I1645" s="187">
        <v>213</v>
      </c>
      <c r="J1645" s="187" t="s">
        <v>941</v>
      </c>
      <c r="K1645" s="187" t="s">
        <v>116</v>
      </c>
      <c r="L1645" s="195">
        <v>128</v>
      </c>
      <c r="M1645" s="195" t="s">
        <v>941</v>
      </c>
      <c r="N1645" s="195" t="s">
        <v>117</v>
      </c>
      <c r="O1645" s="199"/>
      <c r="P1645" s="188"/>
      <c r="Q1645" s="174">
        <v>0</v>
      </c>
    </row>
    <row r="1646" spans="1:17" ht="14.25" x14ac:dyDescent="0.2">
      <c r="A1646" s="183">
        <v>235</v>
      </c>
      <c r="B1646" s="254" t="str">
        <f>IF(AND(A1646&lt;&gt;"",ISNUMBER(A1646)),VLOOKUP(A1646,Studies!A:BR,2,FALSE),"")</f>
        <v>Hardin 1988</v>
      </c>
      <c r="C1646" s="255" t="str">
        <f>IF(AND(A1646&lt;&gt;"",ISNUMBER(A1646)),VLOOKUP(A1646,Studies!A:BR,3,FALSE),"")</f>
        <v>https://www.ncbi.nlm.nih.gov/pubmed/2848442</v>
      </c>
      <c r="D1646" s="255" t="str">
        <f>IF(AND(A1646&lt;&gt;"",ISNUMBER(A1646)),VLOOKUP(A1646,Studies!A:BR,4,FALSE),"")</f>
        <v>B 200 mg OD (day 1)</v>
      </c>
      <c r="E1646" s="255" t="str">
        <f>IF(AND(A1646&lt;&gt;"",ISNUMBER(A1646)),VLOOKUP(A1646,Studies!A:BR,5,FALSE),"")</f>
        <v>Itraconazole</v>
      </c>
      <c r="F1646" s="256" t="str">
        <f>IF(AND(A1646&lt;&gt;"",ISNUMBER(A1646)),VLOOKUP(A1646,Studies!A:BR,6,FALSE),"")</f>
        <v>Plasma</v>
      </c>
      <c r="G1646" s="194">
        <v>3</v>
      </c>
      <c r="H1646" s="194" t="s">
        <v>60</v>
      </c>
      <c r="I1646" s="187">
        <v>248</v>
      </c>
      <c r="J1646" s="187" t="s">
        <v>941</v>
      </c>
      <c r="K1646" s="187" t="s">
        <v>116</v>
      </c>
      <c r="L1646" s="195">
        <v>108</v>
      </c>
      <c r="M1646" s="195" t="s">
        <v>941</v>
      </c>
      <c r="N1646" s="195" t="s">
        <v>117</v>
      </c>
      <c r="O1646" s="199"/>
      <c r="P1646" s="188"/>
      <c r="Q1646" s="174">
        <v>0</v>
      </c>
    </row>
    <row r="1647" spans="1:17" ht="14.25" x14ac:dyDescent="0.2">
      <c r="A1647" s="183">
        <v>235</v>
      </c>
      <c r="B1647" s="254" t="str">
        <f>IF(AND(A1647&lt;&gt;"",ISNUMBER(A1647)),VLOOKUP(A1647,Studies!A:BR,2,FALSE),"")</f>
        <v>Hardin 1988</v>
      </c>
      <c r="C1647" s="255" t="str">
        <f>IF(AND(A1647&lt;&gt;"",ISNUMBER(A1647)),VLOOKUP(A1647,Studies!A:BR,3,FALSE),"")</f>
        <v>https://www.ncbi.nlm.nih.gov/pubmed/2848442</v>
      </c>
      <c r="D1647" s="255" t="str">
        <f>IF(AND(A1647&lt;&gt;"",ISNUMBER(A1647)),VLOOKUP(A1647,Studies!A:BR,4,FALSE),"")</f>
        <v>B 200 mg OD (day 1)</v>
      </c>
      <c r="E1647" s="255" t="str">
        <f>IF(AND(A1647&lt;&gt;"",ISNUMBER(A1647)),VLOOKUP(A1647,Studies!A:BR,5,FALSE),"")</f>
        <v>Itraconazole</v>
      </c>
      <c r="F1647" s="256" t="str">
        <f>IF(AND(A1647&lt;&gt;"",ISNUMBER(A1647)),VLOOKUP(A1647,Studies!A:BR,6,FALSE),"")</f>
        <v>Plasma</v>
      </c>
      <c r="G1647" s="194">
        <v>4</v>
      </c>
      <c r="H1647" s="194" t="s">
        <v>60</v>
      </c>
      <c r="I1647" s="187">
        <v>244</v>
      </c>
      <c r="J1647" s="187" t="s">
        <v>941</v>
      </c>
      <c r="K1647" s="187" t="s">
        <v>116</v>
      </c>
      <c r="L1647" s="195">
        <v>89.8</v>
      </c>
      <c r="M1647" s="195" t="s">
        <v>941</v>
      </c>
      <c r="N1647" s="195" t="s">
        <v>117</v>
      </c>
      <c r="O1647" s="199"/>
      <c r="P1647" s="188"/>
      <c r="Q1647" s="174">
        <v>0</v>
      </c>
    </row>
    <row r="1648" spans="1:17" ht="14.25" x14ac:dyDescent="0.2">
      <c r="A1648" s="183">
        <v>235</v>
      </c>
      <c r="B1648" s="254" t="str">
        <f>IF(AND(A1648&lt;&gt;"",ISNUMBER(A1648)),VLOOKUP(A1648,Studies!A:BR,2,FALSE),"")</f>
        <v>Hardin 1988</v>
      </c>
      <c r="C1648" s="255" t="str">
        <f>IF(AND(A1648&lt;&gt;"",ISNUMBER(A1648)),VLOOKUP(A1648,Studies!A:BR,3,FALSE),"")</f>
        <v>https://www.ncbi.nlm.nih.gov/pubmed/2848442</v>
      </c>
      <c r="D1648" s="255" t="str">
        <f>IF(AND(A1648&lt;&gt;"",ISNUMBER(A1648)),VLOOKUP(A1648,Studies!A:BR,4,FALSE),"")</f>
        <v>B 200 mg OD (day 1)</v>
      </c>
      <c r="E1648" s="255" t="str">
        <f>IF(AND(A1648&lt;&gt;"",ISNUMBER(A1648)),VLOOKUP(A1648,Studies!A:BR,5,FALSE),"")</f>
        <v>Itraconazole</v>
      </c>
      <c r="F1648" s="256" t="str">
        <f>IF(AND(A1648&lt;&gt;"",ISNUMBER(A1648)),VLOOKUP(A1648,Studies!A:BR,6,FALSE),"")</f>
        <v>Plasma</v>
      </c>
      <c r="G1648" s="194">
        <v>6</v>
      </c>
      <c r="H1648" s="194" t="s">
        <v>60</v>
      </c>
      <c r="I1648" s="187">
        <v>159</v>
      </c>
      <c r="J1648" s="187" t="s">
        <v>941</v>
      </c>
      <c r="K1648" s="187" t="s">
        <v>116</v>
      </c>
      <c r="L1648" s="195">
        <v>78.400000000000006</v>
      </c>
      <c r="M1648" s="195" t="s">
        <v>941</v>
      </c>
      <c r="N1648" s="195" t="s">
        <v>117</v>
      </c>
      <c r="O1648" s="199"/>
      <c r="P1648" s="188"/>
      <c r="Q1648" s="174">
        <v>0</v>
      </c>
    </row>
    <row r="1649" spans="1:17" ht="14.25" x14ac:dyDescent="0.2">
      <c r="A1649" s="183">
        <v>235</v>
      </c>
      <c r="B1649" s="254" t="str">
        <f>IF(AND(A1649&lt;&gt;"",ISNUMBER(A1649)),VLOOKUP(A1649,Studies!A:BR,2,FALSE),"")</f>
        <v>Hardin 1988</v>
      </c>
      <c r="C1649" s="255" t="str">
        <f>IF(AND(A1649&lt;&gt;"",ISNUMBER(A1649)),VLOOKUP(A1649,Studies!A:BR,3,FALSE),"")</f>
        <v>https://www.ncbi.nlm.nih.gov/pubmed/2848442</v>
      </c>
      <c r="D1649" s="255" t="str">
        <f>IF(AND(A1649&lt;&gt;"",ISNUMBER(A1649)),VLOOKUP(A1649,Studies!A:BR,4,FALSE),"")</f>
        <v>B 200 mg OD (day 1)</v>
      </c>
      <c r="E1649" s="255" t="str">
        <f>IF(AND(A1649&lt;&gt;"",ISNUMBER(A1649)),VLOOKUP(A1649,Studies!A:BR,5,FALSE),"")</f>
        <v>Itraconazole</v>
      </c>
      <c r="F1649" s="256" t="str">
        <f>IF(AND(A1649&lt;&gt;"",ISNUMBER(A1649)),VLOOKUP(A1649,Studies!A:BR,6,FALSE),"")</f>
        <v>Plasma</v>
      </c>
      <c r="G1649" s="194">
        <v>8</v>
      </c>
      <c r="H1649" s="194" t="s">
        <v>60</v>
      </c>
      <c r="I1649" s="187">
        <v>128</v>
      </c>
      <c r="J1649" s="187" t="s">
        <v>941</v>
      </c>
      <c r="K1649" s="187" t="s">
        <v>116</v>
      </c>
      <c r="L1649" s="195">
        <v>65.599999999999994</v>
      </c>
      <c r="M1649" s="195" t="s">
        <v>941</v>
      </c>
      <c r="N1649" s="195" t="s">
        <v>117</v>
      </c>
      <c r="O1649" s="199"/>
      <c r="P1649" s="188"/>
      <c r="Q1649" s="174">
        <v>0</v>
      </c>
    </row>
    <row r="1650" spans="1:17" ht="14.25" x14ac:dyDescent="0.2">
      <c r="A1650" s="183">
        <v>235</v>
      </c>
      <c r="B1650" s="254" t="str">
        <f>IF(AND(A1650&lt;&gt;"",ISNUMBER(A1650)),VLOOKUP(A1650,Studies!A:BR,2,FALSE),"")</f>
        <v>Hardin 1988</v>
      </c>
      <c r="C1650" s="255" t="str">
        <f>IF(AND(A1650&lt;&gt;"",ISNUMBER(A1650)),VLOOKUP(A1650,Studies!A:BR,3,FALSE),"")</f>
        <v>https://www.ncbi.nlm.nih.gov/pubmed/2848442</v>
      </c>
      <c r="D1650" s="255" t="str">
        <f>IF(AND(A1650&lt;&gt;"",ISNUMBER(A1650)),VLOOKUP(A1650,Studies!A:BR,4,FALSE),"")</f>
        <v>B 200 mg OD (day 1)</v>
      </c>
      <c r="E1650" s="255" t="str">
        <f>IF(AND(A1650&lt;&gt;"",ISNUMBER(A1650)),VLOOKUP(A1650,Studies!A:BR,5,FALSE),"")</f>
        <v>Itraconazole</v>
      </c>
      <c r="F1650" s="256" t="str">
        <f>IF(AND(A1650&lt;&gt;"",ISNUMBER(A1650)),VLOOKUP(A1650,Studies!A:BR,6,FALSE),"")</f>
        <v>Plasma</v>
      </c>
      <c r="G1650" s="194">
        <v>12</v>
      </c>
      <c r="H1650" s="194" t="s">
        <v>60</v>
      </c>
      <c r="I1650" s="187">
        <v>79.2</v>
      </c>
      <c r="J1650" s="187" t="s">
        <v>941</v>
      </c>
      <c r="K1650" s="187" t="s">
        <v>116</v>
      </c>
      <c r="L1650" s="195">
        <v>33.6</v>
      </c>
      <c r="M1650" s="195" t="s">
        <v>941</v>
      </c>
      <c r="N1650" s="195" t="s">
        <v>117</v>
      </c>
      <c r="O1650" s="199"/>
      <c r="P1650" s="188"/>
      <c r="Q1650" s="174">
        <v>0</v>
      </c>
    </row>
    <row r="1651" spans="1:17" ht="14.25" x14ac:dyDescent="0.2">
      <c r="A1651" s="183">
        <v>235</v>
      </c>
      <c r="B1651" s="254" t="str">
        <f>IF(AND(A1651&lt;&gt;"",ISNUMBER(A1651)),VLOOKUP(A1651,Studies!A:BR,2,FALSE),"")</f>
        <v>Hardin 1988</v>
      </c>
      <c r="C1651" s="255" t="str">
        <f>IF(AND(A1651&lt;&gt;"",ISNUMBER(A1651)),VLOOKUP(A1651,Studies!A:BR,3,FALSE),"")</f>
        <v>https://www.ncbi.nlm.nih.gov/pubmed/2848442</v>
      </c>
      <c r="D1651" s="255" t="str">
        <f>IF(AND(A1651&lt;&gt;"",ISNUMBER(A1651)),VLOOKUP(A1651,Studies!A:BR,4,FALSE),"")</f>
        <v>B 200 mg OD (day 1)</v>
      </c>
      <c r="E1651" s="255" t="str">
        <f>IF(AND(A1651&lt;&gt;"",ISNUMBER(A1651)),VLOOKUP(A1651,Studies!A:BR,5,FALSE),"")</f>
        <v>Itraconazole</v>
      </c>
      <c r="F1651" s="256" t="str">
        <f>IF(AND(A1651&lt;&gt;"",ISNUMBER(A1651)),VLOOKUP(A1651,Studies!A:BR,6,FALSE),"")</f>
        <v>Plasma</v>
      </c>
      <c r="G1651" s="194">
        <v>16</v>
      </c>
      <c r="H1651" s="194" t="s">
        <v>60</v>
      </c>
      <c r="I1651" s="187">
        <v>80.8</v>
      </c>
      <c r="J1651" s="187" t="s">
        <v>941</v>
      </c>
      <c r="K1651" s="187" t="s">
        <v>116</v>
      </c>
      <c r="L1651" s="195">
        <v>35.299999999999997</v>
      </c>
      <c r="M1651" s="195" t="s">
        <v>941</v>
      </c>
      <c r="N1651" s="195" t="s">
        <v>117</v>
      </c>
      <c r="O1651" s="199"/>
      <c r="P1651" s="188"/>
      <c r="Q1651" s="174">
        <v>0</v>
      </c>
    </row>
    <row r="1652" spans="1:17" ht="14.25" x14ac:dyDescent="0.2">
      <c r="A1652" s="183">
        <v>235</v>
      </c>
      <c r="B1652" s="254" t="str">
        <f>IF(AND(A1652&lt;&gt;"",ISNUMBER(A1652)),VLOOKUP(A1652,Studies!A:BR,2,FALSE),"")</f>
        <v>Hardin 1988</v>
      </c>
      <c r="C1652" s="255" t="str">
        <f>IF(AND(A1652&lt;&gt;"",ISNUMBER(A1652)),VLOOKUP(A1652,Studies!A:BR,3,FALSE),"")</f>
        <v>https://www.ncbi.nlm.nih.gov/pubmed/2848442</v>
      </c>
      <c r="D1652" s="255" t="str">
        <f>IF(AND(A1652&lt;&gt;"",ISNUMBER(A1652)),VLOOKUP(A1652,Studies!A:BR,4,FALSE),"")</f>
        <v>B 200 mg OD (day 1)</v>
      </c>
      <c r="E1652" s="255" t="str">
        <f>IF(AND(A1652&lt;&gt;"",ISNUMBER(A1652)),VLOOKUP(A1652,Studies!A:BR,5,FALSE),"")</f>
        <v>Itraconazole</v>
      </c>
      <c r="F1652" s="256" t="str">
        <f>IF(AND(A1652&lt;&gt;"",ISNUMBER(A1652)),VLOOKUP(A1652,Studies!A:BR,6,FALSE),"")</f>
        <v>Plasma</v>
      </c>
      <c r="G1652" s="194">
        <v>24</v>
      </c>
      <c r="H1652" s="194" t="s">
        <v>60</v>
      </c>
      <c r="I1652" s="187">
        <v>50.2</v>
      </c>
      <c r="J1652" s="187" t="s">
        <v>941</v>
      </c>
      <c r="K1652" s="187" t="s">
        <v>116</v>
      </c>
      <c r="L1652" s="195">
        <v>30.5</v>
      </c>
      <c r="M1652" s="195" t="s">
        <v>941</v>
      </c>
      <c r="N1652" s="195" t="s">
        <v>117</v>
      </c>
      <c r="O1652" s="199"/>
      <c r="P1652" s="188"/>
      <c r="Q1652" s="174">
        <v>0</v>
      </c>
    </row>
    <row r="1653" spans="1:17" ht="14.25" x14ac:dyDescent="0.2">
      <c r="A1653" s="183">
        <v>235</v>
      </c>
      <c r="B1653" s="254" t="str">
        <f>IF(AND(A1653&lt;&gt;"",ISNUMBER(A1653)),VLOOKUP(A1653,Studies!A:BR,2,FALSE),"")</f>
        <v>Hardin 1988</v>
      </c>
      <c r="C1653" s="255" t="str">
        <f>IF(AND(A1653&lt;&gt;"",ISNUMBER(A1653)),VLOOKUP(A1653,Studies!A:BR,3,FALSE),"")</f>
        <v>https://www.ncbi.nlm.nih.gov/pubmed/2848442</v>
      </c>
      <c r="D1653" s="255" t="str">
        <f>IF(AND(A1653&lt;&gt;"",ISNUMBER(A1653)),VLOOKUP(A1653,Studies!A:BR,4,FALSE),"")</f>
        <v>B 200 mg OD (day 1)</v>
      </c>
      <c r="E1653" s="255" t="str">
        <f>IF(AND(A1653&lt;&gt;"",ISNUMBER(A1653)),VLOOKUP(A1653,Studies!A:BR,5,FALSE),"")</f>
        <v>Itraconazole</v>
      </c>
      <c r="F1653" s="256" t="str">
        <f>IF(AND(A1653&lt;&gt;"",ISNUMBER(A1653)),VLOOKUP(A1653,Studies!A:BR,6,FALSE),"")</f>
        <v>Plasma</v>
      </c>
      <c r="G1653" s="194">
        <v>48</v>
      </c>
      <c r="H1653" s="194" t="s">
        <v>60</v>
      </c>
      <c r="I1653" s="187">
        <v>21.1</v>
      </c>
      <c r="J1653" s="187" t="s">
        <v>941</v>
      </c>
      <c r="K1653" s="187" t="s">
        <v>116</v>
      </c>
      <c r="L1653" s="195">
        <v>4.5999999999999996</v>
      </c>
      <c r="M1653" s="195" t="s">
        <v>941</v>
      </c>
      <c r="N1653" s="195" t="s">
        <v>117</v>
      </c>
      <c r="O1653" s="199"/>
      <c r="P1653" s="188"/>
      <c r="Q1653" s="174">
        <v>0</v>
      </c>
    </row>
    <row r="1654" spans="1:17" ht="14.25" x14ac:dyDescent="0.2">
      <c r="A1654" s="183">
        <v>235</v>
      </c>
      <c r="B1654" s="254" t="str">
        <f>IF(AND(A1654&lt;&gt;"",ISNUMBER(A1654)),VLOOKUP(A1654,Studies!A:BR,2,FALSE),"")</f>
        <v>Hardin 1988</v>
      </c>
      <c r="C1654" s="255" t="str">
        <f>IF(AND(A1654&lt;&gt;"",ISNUMBER(A1654)),VLOOKUP(A1654,Studies!A:BR,3,FALSE),"")</f>
        <v>https://www.ncbi.nlm.nih.gov/pubmed/2848442</v>
      </c>
      <c r="D1654" s="255" t="str">
        <f>IF(AND(A1654&lt;&gt;"",ISNUMBER(A1654)),VLOOKUP(A1654,Studies!A:BR,4,FALSE),"")</f>
        <v>B 200 mg OD (day 1)</v>
      </c>
      <c r="E1654" s="255" t="str">
        <f>IF(AND(A1654&lt;&gt;"",ISNUMBER(A1654)),VLOOKUP(A1654,Studies!A:BR,5,FALSE),"")</f>
        <v>Itraconazole</v>
      </c>
      <c r="F1654" s="256" t="str">
        <f>IF(AND(A1654&lt;&gt;"",ISNUMBER(A1654)),VLOOKUP(A1654,Studies!A:BR,6,FALSE),"")</f>
        <v>Plasma</v>
      </c>
      <c r="G1654" s="194">
        <v>72</v>
      </c>
      <c r="H1654" s="194" t="s">
        <v>60</v>
      </c>
      <c r="I1654" s="187">
        <v>9</v>
      </c>
      <c r="J1654" s="187" t="s">
        <v>941</v>
      </c>
      <c r="K1654" s="187" t="s">
        <v>116</v>
      </c>
      <c r="L1654" s="195">
        <v>10.3</v>
      </c>
      <c r="M1654" s="195" t="s">
        <v>941</v>
      </c>
      <c r="N1654" s="195" t="s">
        <v>117</v>
      </c>
      <c r="O1654" s="199"/>
      <c r="P1654" s="188"/>
      <c r="Q1654" s="174">
        <v>0</v>
      </c>
    </row>
    <row r="1655" spans="1:17" ht="14.25" x14ac:dyDescent="0.2">
      <c r="A1655" s="183">
        <v>236</v>
      </c>
      <c r="B1655" s="254" t="str">
        <f>IF(AND(A1655&lt;&gt;"",ISNUMBER(A1655)),VLOOKUP(A1655,Studies!A:BR,2,FALSE),"")</f>
        <v>Hardin 1988</v>
      </c>
      <c r="C1655" s="255" t="str">
        <f>IF(AND(A1655&lt;&gt;"",ISNUMBER(A1655)),VLOOKUP(A1655,Studies!A:BR,3,FALSE),"")</f>
        <v>https://www.ncbi.nlm.nih.gov/pubmed/2848442</v>
      </c>
      <c r="D1655" s="255" t="str">
        <f>IF(AND(A1655&lt;&gt;"",ISNUMBER(A1655)),VLOOKUP(A1655,Studies!A:BR,4,FALSE),"")</f>
        <v>B 200 mg OD (day 7-15)</v>
      </c>
      <c r="E1655" s="255" t="str">
        <f>IF(AND(A1655&lt;&gt;"",ISNUMBER(A1655)),VLOOKUP(A1655,Studies!A:BR,5,FALSE),"")</f>
        <v>Itraconazole</v>
      </c>
      <c r="F1655" s="256" t="str">
        <f>IF(AND(A1655&lt;&gt;"",ISNUMBER(A1655)),VLOOKUP(A1655,Studies!A:BR,6,FALSE),"")</f>
        <v>Plasma</v>
      </c>
      <c r="G1655" s="194">
        <v>168</v>
      </c>
      <c r="H1655" s="194" t="s">
        <v>60</v>
      </c>
      <c r="I1655" s="187">
        <v>287</v>
      </c>
      <c r="J1655" s="187" t="s">
        <v>941</v>
      </c>
      <c r="K1655" s="187" t="s">
        <v>116</v>
      </c>
      <c r="L1655" s="195">
        <v>53.1</v>
      </c>
      <c r="M1655" s="195" t="s">
        <v>941</v>
      </c>
      <c r="N1655" s="195" t="s">
        <v>117</v>
      </c>
      <c r="O1655" s="199"/>
      <c r="P1655" s="188"/>
      <c r="Q1655" s="174">
        <v>0</v>
      </c>
    </row>
    <row r="1656" spans="1:17" ht="14.25" x14ac:dyDescent="0.2">
      <c r="A1656" s="183">
        <v>236</v>
      </c>
      <c r="B1656" s="254" t="str">
        <f>IF(AND(A1656&lt;&gt;"",ISNUMBER(A1656)),VLOOKUP(A1656,Studies!A:BR,2,FALSE),"")</f>
        <v>Hardin 1988</v>
      </c>
      <c r="C1656" s="255" t="str">
        <f>IF(AND(A1656&lt;&gt;"",ISNUMBER(A1656)),VLOOKUP(A1656,Studies!A:BR,3,FALSE),"")</f>
        <v>https://www.ncbi.nlm.nih.gov/pubmed/2848442</v>
      </c>
      <c r="D1656" s="255" t="str">
        <f>IF(AND(A1656&lt;&gt;"",ISNUMBER(A1656)),VLOOKUP(A1656,Studies!A:BR,4,FALSE),"")</f>
        <v>B 200 mg OD (day 7-15)</v>
      </c>
      <c r="E1656" s="255" t="str">
        <f>IF(AND(A1656&lt;&gt;"",ISNUMBER(A1656)),VLOOKUP(A1656,Studies!A:BR,5,FALSE),"")</f>
        <v>Itraconazole</v>
      </c>
      <c r="F1656" s="256" t="str">
        <f>IF(AND(A1656&lt;&gt;"",ISNUMBER(A1656)),VLOOKUP(A1656,Studies!A:BR,6,FALSE),"")</f>
        <v>Plasma</v>
      </c>
      <c r="G1656" s="194">
        <v>240</v>
      </c>
      <c r="H1656" s="194" t="s">
        <v>60</v>
      </c>
      <c r="I1656" s="187">
        <v>310</v>
      </c>
      <c r="J1656" s="187" t="s">
        <v>941</v>
      </c>
      <c r="K1656" s="187" t="s">
        <v>116</v>
      </c>
      <c r="L1656" s="195">
        <v>123</v>
      </c>
      <c r="M1656" s="195" t="s">
        <v>941</v>
      </c>
      <c r="N1656" s="195" t="s">
        <v>117</v>
      </c>
      <c r="O1656" s="199"/>
      <c r="P1656" s="188"/>
      <c r="Q1656" s="174">
        <v>0</v>
      </c>
    </row>
    <row r="1657" spans="1:17" ht="14.25" x14ac:dyDescent="0.2">
      <c r="A1657" s="183">
        <v>236</v>
      </c>
      <c r="B1657" s="254" t="str">
        <f>IF(AND(A1657&lt;&gt;"",ISNUMBER(A1657)),VLOOKUP(A1657,Studies!A:BR,2,FALSE),"")</f>
        <v>Hardin 1988</v>
      </c>
      <c r="C1657" s="255" t="str">
        <f>IF(AND(A1657&lt;&gt;"",ISNUMBER(A1657)),VLOOKUP(A1657,Studies!A:BR,3,FALSE),"")</f>
        <v>https://www.ncbi.nlm.nih.gov/pubmed/2848442</v>
      </c>
      <c r="D1657" s="255" t="str">
        <f>IF(AND(A1657&lt;&gt;"",ISNUMBER(A1657)),VLOOKUP(A1657,Studies!A:BR,4,FALSE),"")</f>
        <v>B 200 mg OD (day 7-15)</v>
      </c>
      <c r="E1657" s="255" t="str">
        <f>IF(AND(A1657&lt;&gt;"",ISNUMBER(A1657)),VLOOKUP(A1657,Studies!A:BR,5,FALSE),"")</f>
        <v>Itraconazole</v>
      </c>
      <c r="F1657" s="256" t="str">
        <f>IF(AND(A1657&lt;&gt;"",ISNUMBER(A1657)),VLOOKUP(A1657,Studies!A:BR,6,FALSE),"")</f>
        <v>Plasma</v>
      </c>
      <c r="G1657" s="194">
        <v>312</v>
      </c>
      <c r="H1657" s="194" t="s">
        <v>60</v>
      </c>
      <c r="I1657" s="187">
        <v>371</v>
      </c>
      <c r="J1657" s="187" t="s">
        <v>941</v>
      </c>
      <c r="K1657" s="187" t="s">
        <v>116</v>
      </c>
      <c r="L1657" s="195">
        <v>158</v>
      </c>
      <c r="M1657" s="195" t="s">
        <v>941</v>
      </c>
      <c r="N1657" s="195" t="s">
        <v>117</v>
      </c>
      <c r="O1657" s="199"/>
      <c r="P1657" s="188"/>
      <c r="Q1657" s="174">
        <v>0</v>
      </c>
    </row>
    <row r="1658" spans="1:17" ht="14.25" x14ac:dyDescent="0.2">
      <c r="A1658" s="183">
        <v>236</v>
      </c>
      <c r="B1658" s="254" t="str">
        <f>IF(AND(A1658&lt;&gt;"",ISNUMBER(A1658)),VLOOKUP(A1658,Studies!A:BR,2,FALSE),"")</f>
        <v>Hardin 1988</v>
      </c>
      <c r="C1658" s="255" t="str">
        <f>IF(AND(A1658&lt;&gt;"",ISNUMBER(A1658)),VLOOKUP(A1658,Studies!A:BR,3,FALSE),"")</f>
        <v>https://www.ncbi.nlm.nih.gov/pubmed/2848442</v>
      </c>
      <c r="D1658" s="255" t="str">
        <f>IF(AND(A1658&lt;&gt;"",ISNUMBER(A1658)),VLOOKUP(A1658,Studies!A:BR,4,FALSE),"")</f>
        <v>B 200 mg OD (day 7-15)</v>
      </c>
      <c r="E1658" s="255" t="str">
        <f>IF(AND(A1658&lt;&gt;"",ISNUMBER(A1658)),VLOOKUP(A1658,Studies!A:BR,5,FALSE),"")</f>
        <v>Itraconazole</v>
      </c>
      <c r="F1658" s="256" t="str">
        <f>IF(AND(A1658&lt;&gt;"",ISNUMBER(A1658)),VLOOKUP(A1658,Studies!A:BR,6,FALSE),"")</f>
        <v>Plasma</v>
      </c>
      <c r="G1658" s="194">
        <v>360</v>
      </c>
      <c r="H1658" s="194" t="s">
        <v>60</v>
      </c>
      <c r="I1658" s="187">
        <v>419</v>
      </c>
      <c r="J1658" s="187" t="s">
        <v>941</v>
      </c>
      <c r="K1658" s="187" t="s">
        <v>116</v>
      </c>
      <c r="L1658" s="195">
        <v>180</v>
      </c>
      <c r="M1658" s="195" t="s">
        <v>941</v>
      </c>
      <c r="N1658" s="195" t="s">
        <v>117</v>
      </c>
      <c r="O1658" s="199"/>
      <c r="P1658" s="188"/>
      <c r="Q1658" s="174">
        <v>0</v>
      </c>
    </row>
    <row r="1659" spans="1:17" ht="14.25" x14ac:dyDescent="0.2">
      <c r="A1659" s="183">
        <v>237</v>
      </c>
      <c r="B1659" s="254" t="str">
        <f>IF(AND(A1659&lt;&gt;"",ISNUMBER(A1659)),VLOOKUP(A1659,Studies!A:BR,2,FALSE),"")</f>
        <v>Hardin 1988</v>
      </c>
      <c r="C1659" s="255" t="str">
        <f>IF(AND(A1659&lt;&gt;"",ISNUMBER(A1659)),VLOOKUP(A1659,Studies!A:BR,3,FALSE),"")</f>
        <v>https://www.ncbi.nlm.nih.gov/pubmed/2848442</v>
      </c>
      <c r="D1659" s="255" t="str">
        <f>IF(AND(A1659&lt;&gt;"",ISNUMBER(A1659)),VLOOKUP(A1659,Studies!A:BR,4,FALSE),"")</f>
        <v>B 200 mg OD (day 15)</v>
      </c>
      <c r="E1659" s="255" t="str">
        <f>IF(AND(A1659&lt;&gt;"",ISNUMBER(A1659)),VLOOKUP(A1659,Studies!A:BR,5,FALSE),"")</f>
        <v>Itraconazole</v>
      </c>
      <c r="F1659" s="256" t="str">
        <f>IF(AND(A1659&lt;&gt;"",ISNUMBER(A1659)),VLOOKUP(A1659,Studies!A:BR,6,FALSE),"")</f>
        <v>Plasma</v>
      </c>
      <c r="G1659" s="194">
        <v>360.5</v>
      </c>
      <c r="H1659" s="194" t="s">
        <v>60</v>
      </c>
      <c r="I1659" s="187">
        <v>407</v>
      </c>
      <c r="J1659" s="187" t="s">
        <v>941</v>
      </c>
      <c r="K1659" s="187" t="s">
        <v>116</v>
      </c>
      <c r="L1659" s="195">
        <v>207</v>
      </c>
      <c r="M1659" s="195" t="s">
        <v>941</v>
      </c>
      <c r="N1659" s="195" t="s">
        <v>117</v>
      </c>
      <c r="O1659" s="199"/>
      <c r="P1659" s="188"/>
      <c r="Q1659" s="174">
        <v>0</v>
      </c>
    </row>
    <row r="1660" spans="1:17" ht="14.25" x14ac:dyDescent="0.2">
      <c r="A1660" s="183">
        <v>237</v>
      </c>
      <c r="B1660" s="254" t="str">
        <f>IF(AND(A1660&lt;&gt;"",ISNUMBER(A1660)),VLOOKUP(A1660,Studies!A:BR,2,FALSE),"")</f>
        <v>Hardin 1988</v>
      </c>
      <c r="C1660" s="255" t="str">
        <f>IF(AND(A1660&lt;&gt;"",ISNUMBER(A1660)),VLOOKUP(A1660,Studies!A:BR,3,FALSE),"")</f>
        <v>https://www.ncbi.nlm.nih.gov/pubmed/2848442</v>
      </c>
      <c r="D1660" s="255" t="str">
        <f>IF(AND(A1660&lt;&gt;"",ISNUMBER(A1660)),VLOOKUP(A1660,Studies!A:BR,4,FALSE),"")</f>
        <v>B 200 mg OD (day 15)</v>
      </c>
      <c r="E1660" s="255" t="str">
        <f>IF(AND(A1660&lt;&gt;"",ISNUMBER(A1660)),VLOOKUP(A1660,Studies!A:BR,5,FALSE),"")</f>
        <v>Itraconazole</v>
      </c>
      <c r="F1660" s="256" t="str">
        <f>IF(AND(A1660&lt;&gt;"",ISNUMBER(A1660)),VLOOKUP(A1660,Studies!A:BR,6,FALSE),"")</f>
        <v>Plasma</v>
      </c>
      <c r="G1660" s="194">
        <v>361</v>
      </c>
      <c r="H1660" s="194" t="s">
        <v>60</v>
      </c>
      <c r="I1660" s="187">
        <v>564</v>
      </c>
      <c r="J1660" s="187" t="s">
        <v>941</v>
      </c>
      <c r="K1660" s="187" t="s">
        <v>116</v>
      </c>
      <c r="L1660" s="195">
        <v>260</v>
      </c>
      <c r="M1660" s="195" t="s">
        <v>941</v>
      </c>
      <c r="N1660" s="195" t="s">
        <v>117</v>
      </c>
      <c r="O1660" s="199"/>
      <c r="P1660" s="188"/>
      <c r="Q1660" s="174">
        <v>0</v>
      </c>
    </row>
    <row r="1661" spans="1:17" ht="14.25" x14ac:dyDescent="0.2">
      <c r="A1661" s="183">
        <v>237</v>
      </c>
      <c r="B1661" s="254" t="str">
        <f>IF(AND(A1661&lt;&gt;"",ISNUMBER(A1661)),VLOOKUP(A1661,Studies!A:BR,2,FALSE),"")</f>
        <v>Hardin 1988</v>
      </c>
      <c r="C1661" s="255" t="str">
        <f>IF(AND(A1661&lt;&gt;"",ISNUMBER(A1661)),VLOOKUP(A1661,Studies!A:BR,3,FALSE),"")</f>
        <v>https://www.ncbi.nlm.nih.gov/pubmed/2848442</v>
      </c>
      <c r="D1661" s="255" t="str">
        <f>IF(AND(A1661&lt;&gt;"",ISNUMBER(A1661)),VLOOKUP(A1661,Studies!A:BR,4,FALSE),"")</f>
        <v>B 200 mg OD (day 15)</v>
      </c>
      <c r="E1661" s="255" t="str">
        <f>IF(AND(A1661&lt;&gt;"",ISNUMBER(A1661)),VLOOKUP(A1661,Studies!A:BR,5,FALSE),"")</f>
        <v>Itraconazole</v>
      </c>
      <c r="F1661" s="256" t="str">
        <f>IF(AND(A1661&lt;&gt;"",ISNUMBER(A1661)),VLOOKUP(A1661,Studies!A:BR,6,FALSE),"")</f>
        <v>Plasma</v>
      </c>
      <c r="G1661" s="194">
        <v>362</v>
      </c>
      <c r="H1661" s="194" t="s">
        <v>60</v>
      </c>
      <c r="I1661" s="187">
        <v>820</v>
      </c>
      <c r="J1661" s="187" t="s">
        <v>941</v>
      </c>
      <c r="K1661" s="187" t="s">
        <v>116</v>
      </c>
      <c r="L1661" s="195">
        <v>331</v>
      </c>
      <c r="M1661" s="195" t="s">
        <v>941</v>
      </c>
      <c r="N1661" s="195" t="s">
        <v>117</v>
      </c>
      <c r="O1661" s="199"/>
      <c r="P1661" s="188"/>
      <c r="Q1661" s="174">
        <v>0</v>
      </c>
    </row>
    <row r="1662" spans="1:17" ht="14.25" x14ac:dyDescent="0.2">
      <c r="A1662" s="183">
        <v>237</v>
      </c>
      <c r="B1662" s="254" t="str">
        <f>IF(AND(A1662&lt;&gt;"",ISNUMBER(A1662)),VLOOKUP(A1662,Studies!A:BR,2,FALSE),"")</f>
        <v>Hardin 1988</v>
      </c>
      <c r="C1662" s="255" t="str">
        <f>IF(AND(A1662&lt;&gt;"",ISNUMBER(A1662)),VLOOKUP(A1662,Studies!A:BR,3,FALSE),"")</f>
        <v>https://www.ncbi.nlm.nih.gov/pubmed/2848442</v>
      </c>
      <c r="D1662" s="255" t="str">
        <f>IF(AND(A1662&lt;&gt;"",ISNUMBER(A1662)),VLOOKUP(A1662,Studies!A:BR,4,FALSE),"")</f>
        <v>B 200 mg OD (day 15)</v>
      </c>
      <c r="E1662" s="255" t="str">
        <f>IF(AND(A1662&lt;&gt;"",ISNUMBER(A1662)),VLOOKUP(A1662,Studies!A:BR,5,FALSE),"")</f>
        <v>Itraconazole</v>
      </c>
      <c r="F1662" s="256" t="str">
        <f>IF(AND(A1662&lt;&gt;"",ISNUMBER(A1662)),VLOOKUP(A1662,Studies!A:BR,6,FALSE),"")</f>
        <v>Plasma</v>
      </c>
      <c r="G1662" s="194">
        <v>363</v>
      </c>
      <c r="H1662" s="194" t="s">
        <v>60</v>
      </c>
      <c r="I1662" s="187">
        <v>990</v>
      </c>
      <c r="J1662" s="187" t="s">
        <v>941</v>
      </c>
      <c r="K1662" s="187" t="s">
        <v>116</v>
      </c>
      <c r="L1662" s="195">
        <v>383</v>
      </c>
      <c r="M1662" s="195" t="s">
        <v>941</v>
      </c>
      <c r="N1662" s="195" t="s">
        <v>117</v>
      </c>
      <c r="O1662" s="199"/>
      <c r="P1662" s="188"/>
      <c r="Q1662" s="174">
        <v>0</v>
      </c>
    </row>
    <row r="1663" spans="1:17" ht="14.25" x14ac:dyDescent="0.2">
      <c r="A1663" s="183">
        <v>237</v>
      </c>
      <c r="B1663" s="254" t="str">
        <f>IF(AND(A1663&lt;&gt;"",ISNUMBER(A1663)),VLOOKUP(A1663,Studies!A:BR,2,FALSE),"")</f>
        <v>Hardin 1988</v>
      </c>
      <c r="C1663" s="255" t="str">
        <f>IF(AND(A1663&lt;&gt;"",ISNUMBER(A1663)),VLOOKUP(A1663,Studies!A:BR,3,FALSE),"")</f>
        <v>https://www.ncbi.nlm.nih.gov/pubmed/2848442</v>
      </c>
      <c r="D1663" s="255" t="str">
        <f>IF(AND(A1663&lt;&gt;"",ISNUMBER(A1663)),VLOOKUP(A1663,Studies!A:BR,4,FALSE),"")</f>
        <v>B 200 mg OD (day 15)</v>
      </c>
      <c r="E1663" s="255" t="str">
        <f>IF(AND(A1663&lt;&gt;"",ISNUMBER(A1663)),VLOOKUP(A1663,Studies!A:BR,5,FALSE),"")</f>
        <v>Itraconazole</v>
      </c>
      <c r="F1663" s="256" t="str">
        <f>IF(AND(A1663&lt;&gt;"",ISNUMBER(A1663)),VLOOKUP(A1663,Studies!A:BR,6,FALSE),"")</f>
        <v>Plasma</v>
      </c>
      <c r="G1663" s="194">
        <v>364</v>
      </c>
      <c r="H1663" s="194" t="s">
        <v>60</v>
      </c>
      <c r="I1663" s="187">
        <v>1028</v>
      </c>
      <c r="J1663" s="187" t="s">
        <v>941</v>
      </c>
      <c r="K1663" s="187" t="s">
        <v>116</v>
      </c>
      <c r="L1663" s="195">
        <v>447</v>
      </c>
      <c r="M1663" s="195" t="s">
        <v>941</v>
      </c>
      <c r="N1663" s="195" t="s">
        <v>117</v>
      </c>
      <c r="O1663" s="199"/>
      <c r="P1663" s="188"/>
      <c r="Q1663" s="174">
        <v>0</v>
      </c>
    </row>
    <row r="1664" spans="1:17" ht="14.25" x14ac:dyDescent="0.2">
      <c r="A1664" s="183">
        <v>237</v>
      </c>
      <c r="B1664" s="254" t="str">
        <f>IF(AND(A1664&lt;&gt;"",ISNUMBER(A1664)),VLOOKUP(A1664,Studies!A:BR,2,FALSE),"")</f>
        <v>Hardin 1988</v>
      </c>
      <c r="C1664" s="255" t="str">
        <f>IF(AND(A1664&lt;&gt;"",ISNUMBER(A1664)),VLOOKUP(A1664,Studies!A:BR,3,FALSE),"")</f>
        <v>https://www.ncbi.nlm.nih.gov/pubmed/2848442</v>
      </c>
      <c r="D1664" s="255" t="str">
        <f>IF(AND(A1664&lt;&gt;"",ISNUMBER(A1664)),VLOOKUP(A1664,Studies!A:BR,4,FALSE),"")</f>
        <v>B 200 mg OD (day 15)</v>
      </c>
      <c r="E1664" s="255" t="str">
        <f>IF(AND(A1664&lt;&gt;"",ISNUMBER(A1664)),VLOOKUP(A1664,Studies!A:BR,5,FALSE),"")</f>
        <v>Itraconazole</v>
      </c>
      <c r="F1664" s="256" t="str">
        <f>IF(AND(A1664&lt;&gt;"",ISNUMBER(A1664)),VLOOKUP(A1664,Studies!A:BR,6,FALSE),"")</f>
        <v>Plasma</v>
      </c>
      <c r="G1664" s="194">
        <v>366</v>
      </c>
      <c r="H1664" s="194" t="s">
        <v>60</v>
      </c>
      <c r="I1664" s="187">
        <v>822</v>
      </c>
      <c r="J1664" s="187" t="s">
        <v>941</v>
      </c>
      <c r="K1664" s="187" t="s">
        <v>116</v>
      </c>
      <c r="L1664" s="195">
        <v>373</v>
      </c>
      <c r="M1664" s="195" t="s">
        <v>941</v>
      </c>
      <c r="N1664" s="195" t="s">
        <v>117</v>
      </c>
      <c r="O1664" s="199"/>
      <c r="P1664" s="188"/>
      <c r="Q1664" s="174">
        <v>0</v>
      </c>
    </row>
    <row r="1665" spans="1:17" ht="14.25" x14ac:dyDescent="0.2">
      <c r="A1665" s="183">
        <v>237</v>
      </c>
      <c r="B1665" s="254" t="str">
        <f>IF(AND(A1665&lt;&gt;"",ISNUMBER(A1665)),VLOOKUP(A1665,Studies!A:BR,2,FALSE),"")</f>
        <v>Hardin 1988</v>
      </c>
      <c r="C1665" s="255" t="str">
        <f>IF(AND(A1665&lt;&gt;"",ISNUMBER(A1665)),VLOOKUP(A1665,Studies!A:BR,3,FALSE),"")</f>
        <v>https://www.ncbi.nlm.nih.gov/pubmed/2848442</v>
      </c>
      <c r="D1665" s="255" t="str">
        <f>IF(AND(A1665&lt;&gt;"",ISNUMBER(A1665)),VLOOKUP(A1665,Studies!A:BR,4,FALSE),"")</f>
        <v>B 200 mg OD (day 15)</v>
      </c>
      <c r="E1665" s="255" t="str">
        <f>IF(AND(A1665&lt;&gt;"",ISNUMBER(A1665)),VLOOKUP(A1665,Studies!A:BR,5,FALSE),"")</f>
        <v>Itraconazole</v>
      </c>
      <c r="F1665" s="256" t="str">
        <f>IF(AND(A1665&lt;&gt;"",ISNUMBER(A1665)),VLOOKUP(A1665,Studies!A:BR,6,FALSE),"")</f>
        <v>Plasma</v>
      </c>
      <c r="G1665" s="194">
        <v>368</v>
      </c>
      <c r="H1665" s="194" t="s">
        <v>60</v>
      </c>
      <c r="I1665" s="187">
        <v>864</v>
      </c>
      <c r="J1665" s="187" t="s">
        <v>941</v>
      </c>
      <c r="K1665" s="187" t="s">
        <v>116</v>
      </c>
      <c r="L1665" s="195">
        <v>560</v>
      </c>
      <c r="M1665" s="195" t="s">
        <v>941</v>
      </c>
      <c r="N1665" s="195" t="s">
        <v>117</v>
      </c>
      <c r="O1665" s="199"/>
      <c r="P1665" s="188"/>
      <c r="Q1665" s="174">
        <v>0</v>
      </c>
    </row>
    <row r="1666" spans="1:17" ht="14.25" x14ac:dyDescent="0.2">
      <c r="A1666" s="183">
        <v>237</v>
      </c>
      <c r="B1666" s="254" t="str">
        <f>IF(AND(A1666&lt;&gt;"",ISNUMBER(A1666)),VLOOKUP(A1666,Studies!A:BR,2,FALSE),"")</f>
        <v>Hardin 1988</v>
      </c>
      <c r="C1666" s="255" t="str">
        <f>IF(AND(A1666&lt;&gt;"",ISNUMBER(A1666)),VLOOKUP(A1666,Studies!A:BR,3,FALSE),"")</f>
        <v>https://www.ncbi.nlm.nih.gov/pubmed/2848442</v>
      </c>
      <c r="D1666" s="255" t="str">
        <f>IF(AND(A1666&lt;&gt;"",ISNUMBER(A1666)),VLOOKUP(A1666,Studies!A:BR,4,FALSE),"")</f>
        <v>B 200 mg OD (day 15)</v>
      </c>
      <c r="E1666" s="255" t="str">
        <f>IF(AND(A1666&lt;&gt;"",ISNUMBER(A1666)),VLOOKUP(A1666,Studies!A:BR,5,FALSE),"")</f>
        <v>Itraconazole</v>
      </c>
      <c r="F1666" s="256" t="str">
        <f>IF(AND(A1666&lt;&gt;"",ISNUMBER(A1666)),VLOOKUP(A1666,Studies!A:BR,6,FALSE),"")</f>
        <v>Plasma</v>
      </c>
      <c r="G1666" s="194">
        <v>372</v>
      </c>
      <c r="H1666" s="194" t="s">
        <v>60</v>
      </c>
      <c r="I1666" s="187">
        <v>557</v>
      </c>
      <c r="J1666" s="187" t="s">
        <v>941</v>
      </c>
      <c r="K1666" s="187" t="s">
        <v>116</v>
      </c>
      <c r="L1666" s="195">
        <v>192</v>
      </c>
      <c r="M1666" s="195" t="s">
        <v>941</v>
      </c>
      <c r="N1666" s="195" t="s">
        <v>117</v>
      </c>
      <c r="O1666" s="199"/>
      <c r="P1666" s="188"/>
      <c r="Q1666" s="174">
        <v>0</v>
      </c>
    </row>
    <row r="1667" spans="1:17" ht="14.25" x14ac:dyDescent="0.2">
      <c r="A1667" s="183">
        <v>237</v>
      </c>
      <c r="B1667" s="254" t="str">
        <f>IF(AND(A1667&lt;&gt;"",ISNUMBER(A1667)),VLOOKUP(A1667,Studies!A:BR,2,FALSE),"")</f>
        <v>Hardin 1988</v>
      </c>
      <c r="C1667" s="255" t="str">
        <f>IF(AND(A1667&lt;&gt;"",ISNUMBER(A1667)),VLOOKUP(A1667,Studies!A:BR,3,FALSE),"")</f>
        <v>https://www.ncbi.nlm.nih.gov/pubmed/2848442</v>
      </c>
      <c r="D1667" s="255" t="str">
        <f>IF(AND(A1667&lt;&gt;"",ISNUMBER(A1667)),VLOOKUP(A1667,Studies!A:BR,4,FALSE),"")</f>
        <v>B 200 mg OD (day 15)</v>
      </c>
      <c r="E1667" s="255" t="str">
        <f>IF(AND(A1667&lt;&gt;"",ISNUMBER(A1667)),VLOOKUP(A1667,Studies!A:BR,5,FALSE),"")</f>
        <v>Itraconazole</v>
      </c>
      <c r="F1667" s="256" t="str">
        <f>IF(AND(A1667&lt;&gt;"",ISNUMBER(A1667)),VLOOKUP(A1667,Studies!A:BR,6,FALSE),"")</f>
        <v>Plasma</v>
      </c>
      <c r="G1667" s="194">
        <v>376</v>
      </c>
      <c r="H1667" s="194" t="s">
        <v>60</v>
      </c>
      <c r="I1667" s="187">
        <v>535</v>
      </c>
      <c r="J1667" s="187" t="s">
        <v>941</v>
      </c>
      <c r="K1667" s="187" t="s">
        <v>116</v>
      </c>
      <c r="L1667" s="195">
        <v>251</v>
      </c>
      <c r="M1667" s="195" t="s">
        <v>941</v>
      </c>
      <c r="N1667" s="195" t="s">
        <v>117</v>
      </c>
      <c r="O1667" s="199"/>
      <c r="P1667" s="188"/>
      <c r="Q1667" s="174">
        <v>0</v>
      </c>
    </row>
    <row r="1668" spans="1:17" ht="14.25" x14ac:dyDescent="0.2">
      <c r="A1668" s="183">
        <v>237</v>
      </c>
      <c r="B1668" s="254" t="str">
        <f>IF(AND(A1668&lt;&gt;"",ISNUMBER(A1668)),VLOOKUP(A1668,Studies!A:BR,2,FALSE),"")</f>
        <v>Hardin 1988</v>
      </c>
      <c r="C1668" s="255" t="str">
        <f>IF(AND(A1668&lt;&gt;"",ISNUMBER(A1668)),VLOOKUP(A1668,Studies!A:BR,3,FALSE),"")</f>
        <v>https://www.ncbi.nlm.nih.gov/pubmed/2848442</v>
      </c>
      <c r="D1668" s="255" t="str">
        <f>IF(AND(A1668&lt;&gt;"",ISNUMBER(A1668)),VLOOKUP(A1668,Studies!A:BR,4,FALSE),"")</f>
        <v>B 200 mg OD (day 15)</v>
      </c>
      <c r="E1668" s="255" t="str">
        <f>IF(AND(A1668&lt;&gt;"",ISNUMBER(A1668)),VLOOKUP(A1668,Studies!A:BR,5,FALSE),"")</f>
        <v>Itraconazole</v>
      </c>
      <c r="F1668" s="256" t="str">
        <f>IF(AND(A1668&lt;&gt;"",ISNUMBER(A1668)),VLOOKUP(A1668,Studies!A:BR,6,FALSE),"")</f>
        <v>Plasma</v>
      </c>
      <c r="G1668" s="194">
        <v>384</v>
      </c>
      <c r="H1668" s="194" t="s">
        <v>60</v>
      </c>
      <c r="I1668" s="187">
        <v>419</v>
      </c>
      <c r="J1668" s="187" t="s">
        <v>941</v>
      </c>
      <c r="K1668" s="187" t="s">
        <v>116</v>
      </c>
      <c r="L1668" s="195">
        <v>179</v>
      </c>
      <c r="M1668" s="195" t="s">
        <v>941</v>
      </c>
      <c r="N1668" s="195" t="s">
        <v>117</v>
      </c>
      <c r="O1668" s="199"/>
      <c r="P1668" s="188"/>
      <c r="Q1668" s="174">
        <v>0</v>
      </c>
    </row>
    <row r="1669" spans="1:17" ht="14.25" x14ac:dyDescent="0.2">
      <c r="A1669" s="183">
        <v>237</v>
      </c>
      <c r="B1669" s="254" t="str">
        <f>IF(AND(A1669&lt;&gt;"",ISNUMBER(A1669)),VLOOKUP(A1669,Studies!A:BR,2,FALSE),"")</f>
        <v>Hardin 1988</v>
      </c>
      <c r="C1669" s="255" t="str">
        <f>IF(AND(A1669&lt;&gt;"",ISNUMBER(A1669)),VLOOKUP(A1669,Studies!A:BR,3,FALSE),"")</f>
        <v>https://www.ncbi.nlm.nih.gov/pubmed/2848442</v>
      </c>
      <c r="D1669" s="255" t="str">
        <f>IF(AND(A1669&lt;&gt;"",ISNUMBER(A1669)),VLOOKUP(A1669,Studies!A:BR,4,FALSE),"")</f>
        <v>B 200 mg OD (day 15)</v>
      </c>
      <c r="E1669" s="255" t="str">
        <f>IF(AND(A1669&lt;&gt;"",ISNUMBER(A1669)),VLOOKUP(A1669,Studies!A:BR,5,FALSE),"")</f>
        <v>Itraconazole</v>
      </c>
      <c r="F1669" s="256" t="str">
        <f>IF(AND(A1669&lt;&gt;"",ISNUMBER(A1669)),VLOOKUP(A1669,Studies!A:BR,6,FALSE),"")</f>
        <v>Plasma</v>
      </c>
      <c r="G1669" s="194">
        <v>408</v>
      </c>
      <c r="H1669" s="194" t="s">
        <v>60</v>
      </c>
      <c r="I1669" s="187">
        <v>268</v>
      </c>
      <c r="J1669" s="187" t="s">
        <v>941</v>
      </c>
      <c r="K1669" s="187" t="s">
        <v>116</v>
      </c>
      <c r="L1669" s="195">
        <v>122</v>
      </c>
      <c r="M1669" s="195" t="s">
        <v>941</v>
      </c>
      <c r="N1669" s="195" t="s">
        <v>117</v>
      </c>
      <c r="O1669" s="199"/>
      <c r="P1669" s="188"/>
      <c r="Q1669" s="174">
        <v>0</v>
      </c>
    </row>
    <row r="1670" spans="1:17" ht="14.25" x14ac:dyDescent="0.2">
      <c r="A1670" s="183">
        <v>237</v>
      </c>
      <c r="B1670" s="254" t="str">
        <f>IF(AND(A1670&lt;&gt;"",ISNUMBER(A1670)),VLOOKUP(A1670,Studies!A:BR,2,FALSE),"")</f>
        <v>Hardin 1988</v>
      </c>
      <c r="C1670" s="255" t="str">
        <f>IF(AND(A1670&lt;&gt;"",ISNUMBER(A1670)),VLOOKUP(A1670,Studies!A:BR,3,FALSE),"")</f>
        <v>https://www.ncbi.nlm.nih.gov/pubmed/2848442</v>
      </c>
      <c r="D1670" s="255" t="str">
        <f>IF(AND(A1670&lt;&gt;"",ISNUMBER(A1670)),VLOOKUP(A1670,Studies!A:BR,4,FALSE),"")</f>
        <v>B 200 mg OD (day 15)</v>
      </c>
      <c r="E1670" s="255" t="str">
        <f>IF(AND(A1670&lt;&gt;"",ISNUMBER(A1670)),VLOOKUP(A1670,Studies!A:BR,5,FALSE),"")</f>
        <v>Itraconazole</v>
      </c>
      <c r="F1670" s="256" t="str">
        <f>IF(AND(A1670&lt;&gt;"",ISNUMBER(A1670)),VLOOKUP(A1670,Studies!A:BR,6,FALSE),"")</f>
        <v>Plasma</v>
      </c>
      <c r="G1670" s="194">
        <v>432</v>
      </c>
      <c r="H1670" s="194" t="s">
        <v>60</v>
      </c>
      <c r="I1670" s="187">
        <v>214</v>
      </c>
      <c r="J1670" s="187" t="s">
        <v>941</v>
      </c>
      <c r="K1670" s="187" t="s">
        <v>116</v>
      </c>
      <c r="L1670" s="195">
        <v>127</v>
      </c>
      <c r="M1670" s="195" t="s">
        <v>941</v>
      </c>
      <c r="N1670" s="195" t="s">
        <v>117</v>
      </c>
      <c r="O1670" s="199"/>
      <c r="P1670" s="188"/>
      <c r="Q1670" s="174">
        <v>0</v>
      </c>
    </row>
    <row r="1671" spans="1:17" ht="14.25" x14ac:dyDescent="0.2">
      <c r="A1671" s="183">
        <v>238</v>
      </c>
      <c r="B1671" s="254" t="str">
        <f>IF(AND(A1671&lt;&gt;"",ISNUMBER(A1671)),VLOOKUP(A1671,Studies!A:BR,2,FALSE),"")</f>
        <v>Hardin 1988</v>
      </c>
      <c r="C1671" s="255" t="str">
        <f>IF(AND(A1671&lt;&gt;"",ISNUMBER(A1671)),VLOOKUP(A1671,Studies!A:BR,3,FALSE),"")</f>
        <v>https://www.ncbi.nlm.nih.gov/pubmed/2848442</v>
      </c>
      <c r="D1671" s="255" t="str">
        <f>IF(AND(A1671&lt;&gt;"",ISNUMBER(A1671)),VLOOKUP(A1671,Studies!A:BR,4,FALSE),"")</f>
        <v>C 200 mg BID (day 1)</v>
      </c>
      <c r="E1671" s="255" t="str">
        <f>IF(AND(A1671&lt;&gt;"",ISNUMBER(A1671)),VLOOKUP(A1671,Studies!A:BR,5,FALSE),"")</f>
        <v>Itraconazole</v>
      </c>
      <c r="F1671" s="256" t="str">
        <f>IF(AND(A1671&lt;&gt;"",ISNUMBER(A1671)),VLOOKUP(A1671,Studies!A:BR,6,FALSE),"")</f>
        <v>Plasma</v>
      </c>
      <c r="G1671" s="194">
        <v>12.5</v>
      </c>
      <c r="H1671" s="194" t="s">
        <v>60</v>
      </c>
      <c r="I1671" s="187">
        <v>190</v>
      </c>
      <c r="J1671" s="187" t="s">
        <v>941</v>
      </c>
      <c r="K1671" s="187" t="s">
        <v>116</v>
      </c>
      <c r="L1671" s="195">
        <v>163</v>
      </c>
      <c r="M1671" s="195" t="s">
        <v>941</v>
      </c>
      <c r="N1671" s="195" t="s">
        <v>117</v>
      </c>
      <c r="O1671" s="199"/>
      <c r="P1671" s="188"/>
      <c r="Q1671" s="174">
        <v>0</v>
      </c>
    </row>
    <row r="1672" spans="1:17" ht="14.25" x14ac:dyDescent="0.2">
      <c r="A1672" s="183">
        <v>238</v>
      </c>
      <c r="B1672" s="254" t="str">
        <f>IF(AND(A1672&lt;&gt;"",ISNUMBER(A1672)),VLOOKUP(A1672,Studies!A:BR,2,FALSE),"")</f>
        <v>Hardin 1988</v>
      </c>
      <c r="C1672" s="255" t="str">
        <f>IF(AND(A1672&lt;&gt;"",ISNUMBER(A1672)),VLOOKUP(A1672,Studies!A:BR,3,FALSE),"")</f>
        <v>https://www.ncbi.nlm.nih.gov/pubmed/2848442</v>
      </c>
      <c r="D1672" s="255" t="str">
        <f>IF(AND(A1672&lt;&gt;"",ISNUMBER(A1672)),VLOOKUP(A1672,Studies!A:BR,4,FALSE),"")</f>
        <v>C 200 mg BID (day 1)</v>
      </c>
      <c r="E1672" s="255" t="str">
        <f>IF(AND(A1672&lt;&gt;"",ISNUMBER(A1672)),VLOOKUP(A1672,Studies!A:BR,5,FALSE),"")</f>
        <v>Itraconazole</v>
      </c>
      <c r="F1672" s="256" t="str">
        <f>IF(AND(A1672&lt;&gt;"",ISNUMBER(A1672)),VLOOKUP(A1672,Studies!A:BR,6,FALSE),"")</f>
        <v>Plasma</v>
      </c>
      <c r="G1672" s="194">
        <v>13</v>
      </c>
      <c r="H1672" s="194" t="s">
        <v>60</v>
      </c>
      <c r="I1672" s="187">
        <v>275</v>
      </c>
      <c r="J1672" s="187" t="s">
        <v>941</v>
      </c>
      <c r="K1672" s="187" t="s">
        <v>116</v>
      </c>
      <c r="L1672" s="195">
        <v>156</v>
      </c>
      <c r="M1672" s="195" t="s">
        <v>941</v>
      </c>
      <c r="N1672" s="195" t="s">
        <v>117</v>
      </c>
      <c r="O1672" s="199"/>
      <c r="P1672" s="188"/>
      <c r="Q1672" s="174">
        <v>0</v>
      </c>
    </row>
    <row r="1673" spans="1:17" ht="14.25" x14ac:dyDescent="0.2">
      <c r="A1673" s="183">
        <v>238</v>
      </c>
      <c r="B1673" s="254" t="str">
        <f>IF(AND(A1673&lt;&gt;"",ISNUMBER(A1673)),VLOOKUP(A1673,Studies!A:BR,2,FALSE),"")</f>
        <v>Hardin 1988</v>
      </c>
      <c r="C1673" s="255" t="str">
        <f>IF(AND(A1673&lt;&gt;"",ISNUMBER(A1673)),VLOOKUP(A1673,Studies!A:BR,3,FALSE),"")</f>
        <v>https://www.ncbi.nlm.nih.gov/pubmed/2848442</v>
      </c>
      <c r="D1673" s="255" t="str">
        <f>IF(AND(A1673&lt;&gt;"",ISNUMBER(A1673)),VLOOKUP(A1673,Studies!A:BR,4,FALSE),"")</f>
        <v>C 200 mg BID (day 1)</v>
      </c>
      <c r="E1673" s="255" t="str">
        <f>IF(AND(A1673&lt;&gt;"",ISNUMBER(A1673)),VLOOKUP(A1673,Studies!A:BR,5,FALSE),"")</f>
        <v>Itraconazole</v>
      </c>
      <c r="F1673" s="256" t="str">
        <f>IF(AND(A1673&lt;&gt;"",ISNUMBER(A1673)),VLOOKUP(A1673,Studies!A:BR,6,FALSE),"")</f>
        <v>Plasma</v>
      </c>
      <c r="G1673" s="194">
        <v>14</v>
      </c>
      <c r="H1673" s="194" t="s">
        <v>60</v>
      </c>
      <c r="I1673" s="187">
        <v>388</v>
      </c>
      <c r="J1673" s="187" t="s">
        <v>941</v>
      </c>
      <c r="K1673" s="187" t="s">
        <v>116</v>
      </c>
      <c r="L1673" s="195">
        <v>149</v>
      </c>
      <c r="M1673" s="195" t="s">
        <v>941</v>
      </c>
      <c r="N1673" s="195" t="s">
        <v>117</v>
      </c>
      <c r="O1673" s="199"/>
      <c r="P1673" s="188"/>
      <c r="Q1673" s="174">
        <v>0</v>
      </c>
    </row>
    <row r="1674" spans="1:17" ht="14.25" x14ac:dyDescent="0.2">
      <c r="A1674" s="183">
        <v>238</v>
      </c>
      <c r="B1674" s="254" t="str">
        <f>IF(AND(A1674&lt;&gt;"",ISNUMBER(A1674)),VLOOKUP(A1674,Studies!A:BR,2,FALSE),"")</f>
        <v>Hardin 1988</v>
      </c>
      <c r="C1674" s="255" t="str">
        <f>IF(AND(A1674&lt;&gt;"",ISNUMBER(A1674)),VLOOKUP(A1674,Studies!A:BR,3,FALSE),"")</f>
        <v>https://www.ncbi.nlm.nih.gov/pubmed/2848442</v>
      </c>
      <c r="D1674" s="255" t="str">
        <f>IF(AND(A1674&lt;&gt;"",ISNUMBER(A1674)),VLOOKUP(A1674,Studies!A:BR,4,FALSE),"")</f>
        <v>C 200 mg BID (day 1)</v>
      </c>
      <c r="E1674" s="255" t="str">
        <f>IF(AND(A1674&lt;&gt;"",ISNUMBER(A1674)),VLOOKUP(A1674,Studies!A:BR,5,FALSE),"")</f>
        <v>Itraconazole</v>
      </c>
      <c r="F1674" s="256" t="str">
        <f>IF(AND(A1674&lt;&gt;"",ISNUMBER(A1674)),VLOOKUP(A1674,Studies!A:BR,6,FALSE),"")</f>
        <v>Plasma</v>
      </c>
      <c r="G1674" s="194">
        <v>15</v>
      </c>
      <c r="H1674" s="194" t="s">
        <v>60</v>
      </c>
      <c r="I1674" s="187">
        <v>508</v>
      </c>
      <c r="J1674" s="187" t="s">
        <v>941</v>
      </c>
      <c r="K1674" s="187" t="s">
        <v>116</v>
      </c>
      <c r="L1674" s="195">
        <v>189</v>
      </c>
      <c r="M1674" s="195" t="s">
        <v>941</v>
      </c>
      <c r="N1674" s="195" t="s">
        <v>117</v>
      </c>
      <c r="O1674" s="199"/>
      <c r="P1674" s="188"/>
      <c r="Q1674" s="174">
        <v>0</v>
      </c>
    </row>
    <row r="1675" spans="1:17" ht="14.25" x14ac:dyDescent="0.2">
      <c r="A1675" s="183">
        <v>238</v>
      </c>
      <c r="B1675" s="254" t="str">
        <f>IF(AND(A1675&lt;&gt;"",ISNUMBER(A1675)),VLOOKUP(A1675,Studies!A:BR,2,FALSE),"")</f>
        <v>Hardin 1988</v>
      </c>
      <c r="C1675" s="255" t="str">
        <f>IF(AND(A1675&lt;&gt;"",ISNUMBER(A1675)),VLOOKUP(A1675,Studies!A:BR,3,FALSE),"")</f>
        <v>https://www.ncbi.nlm.nih.gov/pubmed/2848442</v>
      </c>
      <c r="D1675" s="255" t="str">
        <f>IF(AND(A1675&lt;&gt;"",ISNUMBER(A1675)),VLOOKUP(A1675,Studies!A:BR,4,FALSE),"")</f>
        <v>C 200 mg BID (day 1)</v>
      </c>
      <c r="E1675" s="255" t="str">
        <f>IF(AND(A1675&lt;&gt;"",ISNUMBER(A1675)),VLOOKUP(A1675,Studies!A:BR,5,FALSE),"")</f>
        <v>Itraconazole</v>
      </c>
      <c r="F1675" s="256" t="str">
        <f>IF(AND(A1675&lt;&gt;"",ISNUMBER(A1675)),VLOOKUP(A1675,Studies!A:BR,6,FALSE),"")</f>
        <v>Plasma</v>
      </c>
      <c r="G1675" s="194">
        <v>16</v>
      </c>
      <c r="H1675" s="194" t="s">
        <v>60</v>
      </c>
      <c r="I1675" s="187">
        <v>503</v>
      </c>
      <c r="J1675" s="187" t="s">
        <v>941</v>
      </c>
      <c r="K1675" s="187" t="s">
        <v>116</v>
      </c>
      <c r="L1675" s="195">
        <v>200</v>
      </c>
      <c r="M1675" s="195" t="s">
        <v>941</v>
      </c>
      <c r="N1675" s="195" t="s">
        <v>117</v>
      </c>
      <c r="O1675" s="199"/>
      <c r="P1675" s="188"/>
      <c r="Q1675" s="174">
        <v>0</v>
      </c>
    </row>
    <row r="1676" spans="1:17" ht="14.25" x14ac:dyDescent="0.2">
      <c r="A1676" s="183">
        <v>238</v>
      </c>
      <c r="B1676" s="254" t="str">
        <f>IF(AND(A1676&lt;&gt;"",ISNUMBER(A1676)),VLOOKUP(A1676,Studies!A:BR,2,FALSE),"")</f>
        <v>Hardin 1988</v>
      </c>
      <c r="C1676" s="255" t="str">
        <f>IF(AND(A1676&lt;&gt;"",ISNUMBER(A1676)),VLOOKUP(A1676,Studies!A:BR,3,FALSE),"")</f>
        <v>https://www.ncbi.nlm.nih.gov/pubmed/2848442</v>
      </c>
      <c r="D1676" s="255" t="str">
        <f>IF(AND(A1676&lt;&gt;"",ISNUMBER(A1676)),VLOOKUP(A1676,Studies!A:BR,4,FALSE),"")</f>
        <v>C 200 mg BID (day 1)</v>
      </c>
      <c r="E1676" s="255" t="str">
        <f>IF(AND(A1676&lt;&gt;"",ISNUMBER(A1676)),VLOOKUP(A1676,Studies!A:BR,5,FALSE),"")</f>
        <v>Itraconazole</v>
      </c>
      <c r="F1676" s="256" t="str">
        <f>IF(AND(A1676&lt;&gt;"",ISNUMBER(A1676)),VLOOKUP(A1676,Studies!A:BR,6,FALSE),"")</f>
        <v>Plasma</v>
      </c>
      <c r="G1676" s="194">
        <v>18</v>
      </c>
      <c r="H1676" s="194" t="s">
        <v>60</v>
      </c>
      <c r="I1676" s="187">
        <v>296</v>
      </c>
      <c r="J1676" s="187" t="s">
        <v>941</v>
      </c>
      <c r="K1676" s="187" t="s">
        <v>116</v>
      </c>
      <c r="L1676" s="195">
        <v>74.5</v>
      </c>
      <c r="M1676" s="195" t="s">
        <v>941</v>
      </c>
      <c r="N1676" s="195" t="s">
        <v>117</v>
      </c>
      <c r="O1676" s="199"/>
      <c r="P1676" s="188"/>
      <c r="Q1676" s="174">
        <v>0</v>
      </c>
    </row>
    <row r="1677" spans="1:17" ht="14.25" x14ac:dyDescent="0.2">
      <c r="A1677" s="183">
        <v>238</v>
      </c>
      <c r="B1677" s="254" t="str">
        <f>IF(AND(A1677&lt;&gt;"",ISNUMBER(A1677)),VLOOKUP(A1677,Studies!A:BR,2,FALSE),"")</f>
        <v>Hardin 1988</v>
      </c>
      <c r="C1677" s="255" t="str">
        <f>IF(AND(A1677&lt;&gt;"",ISNUMBER(A1677)),VLOOKUP(A1677,Studies!A:BR,3,FALSE),"")</f>
        <v>https://www.ncbi.nlm.nih.gov/pubmed/2848442</v>
      </c>
      <c r="D1677" s="255" t="str">
        <f>IF(AND(A1677&lt;&gt;"",ISNUMBER(A1677)),VLOOKUP(A1677,Studies!A:BR,4,FALSE),"")</f>
        <v>C 200 mg BID (day 1)</v>
      </c>
      <c r="E1677" s="255" t="str">
        <f>IF(AND(A1677&lt;&gt;"",ISNUMBER(A1677)),VLOOKUP(A1677,Studies!A:BR,5,FALSE),"")</f>
        <v>Itraconazole</v>
      </c>
      <c r="F1677" s="256" t="str">
        <f>IF(AND(A1677&lt;&gt;"",ISNUMBER(A1677)),VLOOKUP(A1677,Studies!A:BR,6,FALSE),"")</f>
        <v>Plasma</v>
      </c>
      <c r="G1677" s="194">
        <v>20</v>
      </c>
      <c r="H1677" s="194" t="s">
        <v>60</v>
      </c>
      <c r="I1677" s="187">
        <v>306</v>
      </c>
      <c r="J1677" s="187" t="s">
        <v>941</v>
      </c>
      <c r="K1677" s="187" t="s">
        <v>116</v>
      </c>
      <c r="L1677" s="195">
        <v>96.3</v>
      </c>
      <c r="M1677" s="195" t="s">
        <v>941</v>
      </c>
      <c r="N1677" s="195" t="s">
        <v>117</v>
      </c>
      <c r="O1677" s="199"/>
      <c r="P1677" s="188"/>
      <c r="Q1677" s="174">
        <v>0</v>
      </c>
    </row>
    <row r="1678" spans="1:17" ht="14.25" x14ac:dyDescent="0.2">
      <c r="A1678" s="183">
        <v>238</v>
      </c>
      <c r="B1678" s="254" t="str">
        <f>IF(AND(A1678&lt;&gt;"",ISNUMBER(A1678)),VLOOKUP(A1678,Studies!A:BR,2,FALSE),"")</f>
        <v>Hardin 1988</v>
      </c>
      <c r="C1678" s="255" t="str">
        <f>IF(AND(A1678&lt;&gt;"",ISNUMBER(A1678)),VLOOKUP(A1678,Studies!A:BR,3,FALSE),"")</f>
        <v>https://www.ncbi.nlm.nih.gov/pubmed/2848442</v>
      </c>
      <c r="D1678" s="255" t="str">
        <f>IF(AND(A1678&lt;&gt;"",ISNUMBER(A1678)),VLOOKUP(A1678,Studies!A:BR,4,FALSE),"")</f>
        <v>C 200 mg BID (day 1)</v>
      </c>
      <c r="E1678" s="255" t="str">
        <f>IF(AND(A1678&lt;&gt;"",ISNUMBER(A1678)),VLOOKUP(A1678,Studies!A:BR,5,FALSE),"")</f>
        <v>Itraconazole</v>
      </c>
      <c r="F1678" s="256" t="str">
        <f>IF(AND(A1678&lt;&gt;"",ISNUMBER(A1678)),VLOOKUP(A1678,Studies!A:BR,6,FALSE),"")</f>
        <v>Plasma</v>
      </c>
      <c r="G1678" s="194">
        <v>24</v>
      </c>
      <c r="H1678" s="194" t="s">
        <v>60</v>
      </c>
      <c r="I1678" s="187">
        <v>195</v>
      </c>
      <c r="J1678" s="187" t="s">
        <v>941</v>
      </c>
      <c r="K1678" s="187" t="s">
        <v>116</v>
      </c>
      <c r="L1678" s="195">
        <v>68</v>
      </c>
      <c r="M1678" s="195" t="s">
        <v>941</v>
      </c>
      <c r="N1678" s="195" t="s">
        <v>117</v>
      </c>
      <c r="O1678" s="199"/>
      <c r="P1678" s="188"/>
      <c r="Q1678" s="174">
        <v>0</v>
      </c>
    </row>
    <row r="1679" spans="1:17" ht="14.25" x14ac:dyDescent="0.2">
      <c r="A1679" s="183">
        <v>238</v>
      </c>
      <c r="B1679" s="254" t="str">
        <f>IF(AND(A1679&lt;&gt;"",ISNUMBER(A1679)),VLOOKUP(A1679,Studies!A:BR,2,FALSE),"")</f>
        <v>Hardin 1988</v>
      </c>
      <c r="C1679" s="255" t="str">
        <f>IF(AND(A1679&lt;&gt;"",ISNUMBER(A1679)),VLOOKUP(A1679,Studies!A:BR,3,FALSE),"")</f>
        <v>https://www.ncbi.nlm.nih.gov/pubmed/2848442</v>
      </c>
      <c r="D1679" s="255" t="str">
        <f>IF(AND(A1679&lt;&gt;"",ISNUMBER(A1679)),VLOOKUP(A1679,Studies!A:BR,4,FALSE),"")</f>
        <v>C 200 mg BID (day 1)</v>
      </c>
      <c r="E1679" s="255" t="str">
        <f>IF(AND(A1679&lt;&gt;"",ISNUMBER(A1679)),VLOOKUP(A1679,Studies!A:BR,5,FALSE),"")</f>
        <v>Itraconazole</v>
      </c>
      <c r="F1679" s="256" t="str">
        <f>IF(AND(A1679&lt;&gt;"",ISNUMBER(A1679)),VLOOKUP(A1679,Studies!A:BR,6,FALSE),"")</f>
        <v>Plasma</v>
      </c>
      <c r="G1679" s="194">
        <v>28</v>
      </c>
      <c r="H1679" s="194" t="s">
        <v>60</v>
      </c>
      <c r="I1679" s="187">
        <v>160</v>
      </c>
      <c r="J1679" s="187" t="s">
        <v>941</v>
      </c>
      <c r="K1679" s="187" t="s">
        <v>116</v>
      </c>
      <c r="L1679" s="195">
        <v>65.599999999999994</v>
      </c>
      <c r="M1679" s="195" t="s">
        <v>941</v>
      </c>
      <c r="N1679" s="195" t="s">
        <v>117</v>
      </c>
      <c r="O1679" s="199"/>
      <c r="P1679" s="188"/>
      <c r="Q1679" s="174">
        <v>0</v>
      </c>
    </row>
    <row r="1680" spans="1:17" ht="14.25" x14ac:dyDescent="0.2">
      <c r="A1680" s="183">
        <v>238</v>
      </c>
      <c r="B1680" s="254" t="str">
        <f>IF(AND(A1680&lt;&gt;"",ISNUMBER(A1680)),VLOOKUP(A1680,Studies!A:BR,2,FALSE),"")</f>
        <v>Hardin 1988</v>
      </c>
      <c r="C1680" s="255" t="str">
        <f>IF(AND(A1680&lt;&gt;"",ISNUMBER(A1680)),VLOOKUP(A1680,Studies!A:BR,3,FALSE),"")</f>
        <v>https://www.ncbi.nlm.nih.gov/pubmed/2848442</v>
      </c>
      <c r="D1680" s="255" t="str">
        <f>IF(AND(A1680&lt;&gt;"",ISNUMBER(A1680)),VLOOKUP(A1680,Studies!A:BR,4,FALSE),"")</f>
        <v>C 200 mg BID (day 1)</v>
      </c>
      <c r="E1680" s="255" t="str">
        <f>IF(AND(A1680&lt;&gt;"",ISNUMBER(A1680)),VLOOKUP(A1680,Studies!A:BR,5,FALSE),"")</f>
        <v>Itraconazole</v>
      </c>
      <c r="F1680" s="256" t="str">
        <f>IF(AND(A1680&lt;&gt;"",ISNUMBER(A1680)),VLOOKUP(A1680,Studies!A:BR,6,FALSE),"")</f>
        <v>Plasma</v>
      </c>
      <c r="G1680" s="194">
        <v>36</v>
      </c>
      <c r="H1680" s="194" t="s">
        <v>60</v>
      </c>
      <c r="I1680" s="187">
        <v>130</v>
      </c>
      <c r="J1680" s="187" t="s">
        <v>941</v>
      </c>
      <c r="K1680" s="187" t="s">
        <v>116</v>
      </c>
      <c r="L1680" s="195">
        <v>60.3</v>
      </c>
      <c r="M1680" s="195" t="s">
        <v>941</v>
      </c>
      <c r="N1680" s="195" t="s">
        <v>117</v>
      </c>
      <c r="O1680" s="199"/>
      <c r="P1680" s="188"/>
      <c r="Q1680" s="174">
        <v>0</v>
      </c>
    </row>
    <row r="1681" spans="1:17" ht="14.25" x14ac:dyDescent="0.2">
      <c r="A1681" s="183">
        <v>238</v>
      </c>
      <c r="B1681" s="254" t="str">
        <f>IF(AND(A1681&lt;&gt;"",ISNUMBER(A1681)),VLOOKUP(A1681,Studies!A:BR,2,FALSE),"")</f>
        <v>Hardin 1988</v>
      </c>
      <c r="C1681" s="255" t="str">
        <f>IF(AND(A1681&lt;&gt;"",ISNUMBER(A1681)),VLOOKUP(A1681,Studies!A:BR,3,FALSE),"")</f>
        <v>https://www.ncbi.nlm.nih.gov/pubmed/2848442</v>
      </c>
      <c r="D1681" s="255" t="str">
        <f>IF(AND(A1681&lt;&gt;"",ISNUMBER(A1681)),VLOOKUP(A1681,Studies!A:BR,4,FALSE),"")</f>
        <v>C 200 mg BID (day 1)</v>
      </c>
      <c r="E1681" s="255" t="str">
        <f>IF(AND(A1681&lt;&gt;"",ISNUMBER(A1681)),VLOOKUP(A1681,Studies!A:BR,5,FALSE),"")</f>
        <v>Itraconazole</v>
      </c>
      <c r="F1681" s="256" t="str">
        <f>IF(AND(A1681&lt;&gt;"",ISNUMBER(A1681)),VLOOKUP(A1681,Studies!A:BR,6,FALSE),"")</f>
        <v>Plasma</v>
      </c>
      <c r="G1681" s="194">
        <v>60</v>
      </c>
      <c r="H1681" s="194" t="s">
        <v>60</v>
      </c>
      <c r="I1681" s="187">
        <v>67.900000000000006</v>
      </c>
      <c r="J1681" s="187" t="s">
        <v>941</v>
      </c>
      <c r="K1681" s="187" t="s">
        <v>116</v>
      </c>
      <c r="L1681" s="195">
        <v>44.3</v>
      </c>
      <c r="M1681" s="195" t="s">
        <v>941</v>
      </c>
      <c r="N1681" s="195" t="s">
        <v>117</v>
      </c>
      <c r="O1681" s="199"/>
      <c r="P1681" s="188"/>
      <c r="Q1681" s="174">
        <v>0</v>
      </c>
    </row>
    <row r="1682" spans="1:17" ht="14.25" x14ac:dyDescent="0.2">
      <c r="A1682" s="183">
        <v>238</v>
      </c>
      <c r="B1682" s="254" t="str">
        <f>IF(AND(A1682&lt;&gt;"",ISNUMBER(A1682)),VLOOKUP(A1682,Studies!A:BR,2,FALSE),"")</f>
        <v>Hardin 1988</v>
      </c>
      <c r="C1682" s="255" t="str">
        <f>IF(AND(A1682&lt;&gt;"",ISNUMBER(A1682)),VLOOKUP(A1682,Studies!A:BR,3,FALSE),"")</f>
        <v>https://www.ncbi.nlm.nih.gov/pubmed/2848442</v>
      </c>
      <c r="D1682" s="255" t="str">
        <f>IF(AND(A1682&lt;&gt;"",ISNUMBER(A1682)),VLOOKUP(A1682,Studies!A:BR,4,FALSE),"")</f>
        <v>C 200 mg BID (day 1)</v>
      </c>
      <c r="E1682" s="255" t="str">
        <f>IF(AND(A1682&lt;&gt;"",ISNUMBER(A1682)),VLOOKUP(A1682,Studies!A:BR,5,FALSE),"")</f>
        <v>Itraconazole</v>
      </c>
      <c r="F1682" s="256" t="str">
        <f>IF(AND(A1682&lt;&gt;"",ISNUMBER(A1682)),VLOOKUP(A1682,Studies!A:BR,6,FALSE),"")</f>
        <v>Plasma</v>
      </c>
      <c r="G1682" s="194">
        <v>84</v>
      </c>
      <c r="H1682" s="194" t="s">
        <v>60</v>
      </c>
      <c r="I1682" s="187">
        <v>36.9</v>
      </c>
      <c r="J1682" s="187" t="s">
        <v>941</v>
      </c>
      <c r="K1682" s="187" t="s">
        <v>116</v>
      </c>
      <c r="L1682" s="195">
        <v>32.1</v>
      </c>
      <c r="M1682" s="195" t="s">
        <v>941</v>
      </c>
      <c r="N1682" s="195" t="s">
        <v>117</v>
      </c>
      <c r="O1682" s="199"/>
      <c r="P1682" s="188"/>
      <c r="Q1682" s="174">
        <v>0</v>
      </c>
    </row>
    <row r="1683" spans="1:17" ht="14.25" x14ac:dyDescent="0.2">
      <c r="A1683" s="183">
        <v>239</v>
      </c>
      <c r="B1683" s="254" t="str">
        <f>IF(AND(A1683&lt;&gt;"",ISNUMBER(A1683)),VLOOKUP(A1683,Studies!A:BR,2,FALSE),"")</f>
        <v>Hardin 1988</v>
      </c>
      <c r="C1683" s="255" t="str">
        <f>IF(AND(A1683&lt;&gt;"",ISNUMBER(A1683)),VLOOKUP(A1683,Studies!A:BR,3,FALSE),"")</f>
        <v>https://www.ncbi.nlm.nih.gov/pubmed/2848442</v>
      </c>
      <c r="D1683" s="255" t="str">
        <f>IF(AND(A1683&lt;&gt;"",ISNUMBER(A1683)),VLOOKUP(A1683,Studies!A:BR,4,FALSE),"")</f>
        <v>C 200 mg BID (day 7-15)</v>
      </c>
      <c r="E1683" s="255" t="str">
        <f>IF(AND(A1683&lt;&gt;"",ISNUMBER(A1683)),VLOOKUP(A1683,Studies!A:BR,5,FALSE),"")</f>
        <v>Itraconazole</v>
      </c>
      <c r="F1683" s="256" t="str">
        <f>IF(AND(A1683&lt;&gt;"",ISNUMBER(A1683)),VLOOKUP(A1683,Studies!A:BR,6,FALSE),"")</f>
        <v>Plasma</v>
      </c>
      <c r="G1683" s="194">
        <v>168</v>
      </c>
      <c r="H1683" s="194" t="s">
        <v>60</v>
      </c>
      <c r="I1683" s="187">
        <v>807</v>
      </c>
      <c r="J1683" s="187" t="s">
        <v>941</v>
      </c>
      <c r="K1683" s="187" t="s">
        <v>116</v>
      </c>
      <c r="L1683" s="195">
        <v>190</v>
      </c>
      <c r="M1683" s="195" t="s">
        <v>941</v>
      </c>
      <c r="N1683" s="195" t="s">
        <v>117</v>
      </c>
      <c r="O1683" s="199"/>
      <c r="P1683" s="188"/>
      <c r="Q1683" s="174">
        <v>0</v>
      </c>
    </row>
    <row r="1684" spans="1:17" ht="14.25" x14ac:dyDescent="0.2">
      <c r="A1684" s="183">
        <v>239</v>
      </c>
      <c r="B1684" s="254" t="str">
        <f>IF(AND(A1684&lt;&gt;"",ISNUMBER(A1684)),VLOOKUP(A1684,Studies!A:BR,2,FALSE),"")</f>
        <v>Hardin 1988</v>
      </c>
      <c r="C1684" s="255" t="str">
        <f>IF(AND(A1684&lt;&gt;"",ISNUMBER(A1684)),VLOOKUP(A1684,Studies!A:BR,3,FALSE),"")</f>
        <v>https://www.ncbi.nlm.nih.gov/pubmed/2848442</v>
      </c>
      <c r="D1684" s="255" t="str">
        <f>IF(AND(A1684&lt;&gt;"",ISNUMBER(A1684)),VLOOKUP(A1684,Studies!A:BR,4,FALSE),"")</f>
        <v>C 200 mg BID (day 7-15)</v>
      </c>
      <c r="E1684" s="255" t="str">
        <f>IF(AND(A1684&lt;&gt;"",ISNUMBER(A1684)),VLOOKUP(A1684,Studies!A:BR,5,FALSE),"")</f>
        <v>Itraconazole</v>
      </c>
      <c r="F1684" s="256" t="str">
        <f>IF(AND(A1684&lt;&gt;"",ISNUMBER(A1684)),VLOOKUP(A1684,Studies!A:BR,6,FALSE),"")</f>
        <v>Plasma</v>
      </c>
      <c r="G1684" s="194">
        <v>240</v>
      </c>
      <c r="H1684" s="194" t="s">
        <v>60</v>
      </c>
      <c r="I1684" s="187">
        <v>980</v>
      </c>
      <c r="J1684" s="187" t="s">
        <v>941</v>
      </c>
      <c r="K1684" s="187" t="s">
        <v>116</v>
      </c>
      <c r="L1684" s="195">
        <v>358</v>
      </c>
      <c r="M1684" s="195" t="s">
        <v>941</v>
      </c>
      <c r="N1684" s="195" t="s">
        <v>117</v>
      </c>
      <c r="O1684" s="199"/>
      <c r="P1684" s="188"/>
      <c r="Q1684" s="174">
        <v>0</v>
      </c>
    </row>
    <row r="1685" spans="1:17" ht="14.25" x14ac:dyDescent="0.2">
      <c r="A1685" s="183">
        <v>239</v>
      </c>
      <c r="B1685" s="254" t="str">
        <f>IF(AND(A1685&lt;&gt;"",ISNUMBER(A1685)),VLOOKUP(A1685,Studies!A:BR,2,FALSE),"")</f>
        <v>Hardin 1988</v>
      </c>
      <c r="C1685" s="255" t="str">
        <f>IF(AND(A1685&lt;&gt;"",ISNUMBER(A1685)),VLOOKUP(A1685,Studies!A:BR,3,FALSE),"")</f>
        <v>https://www.ncbi.nlm.nih.gov/pubmed/2848442</v>
      </c>
      <c r="D1685" s="255" t="str">
        <f>IF(AND(A1685&lt;&gt;"",ISNUMBER(A1685)),VLOOKUP(A1685,Studies!A:BR,4,FALSE),"")</f>
        <v>C 200 mg BID (day 7-15)</v>
      </c>
      <c r="E1685" s="255" t="str">
        <f>IF(AND(A1685&lt;&gt;"",ISNUMBER(A1685)),VLOOKUP(A1685,Studies!A:BR,5,FALSE),"")</f>
        <v>Itraconazole</v>
      </c>
      <c r="F1685" s="256" t="str">
        <f>IF(AND(A1685&lt;&gt;"",ISNUMBER(A1685)),VLOOKUP(A1685,Studies!A:BR,6,FALSE),"")</f>
        <v>Plasma</v>
      </c>
      <c r="G1685" s="194">
        <v>312</v>
      </c>
      <c r="H1685" s="194" t="s">
        <v>60</v>
      </c>
      <c r="I1685" s="187">
        <v>1330</v>
      </c>
      <c r="J1685" s="187" t="s">
        <v>941</v>
      </c>
      <c r="K1685" s="187" t="s">
        <v>116</v>
      </c>
      <c r="L1685" s="195">
        <v>390</v>
      </c>
      <c r="M1685" s="195" t="s">
        <v>941</v>
      </c>
      <c r="N1685" s="195" t="s">
        <v>117</v>
      </c>
      <c r="O1685" s="199"/>
      <c r="P1685" s="188"/>
      <c r="Q1685" s="174">
        <v>0</v>
      </c>
    </row>
    <row r="1686" spans="1:17" ht="14.25" x14ac:dyDescent="0.2">
      <c r="A1686" s="183">
        <v>239</v>
      </c>
      <c r="B1686" s="254" t="str">
        <f>IF(AND(A1686&lt;&gt;"",ISNUMBER(A1686)),VLOOKUP(A1686,Studies!A:BR,2,FALSE),"")</f>
        <v>Hardin 1988</v>
      </c>
      <c r="C1686" s="255" t="str">
        <f>IF(AND(A1686&lt;&gt;"",ISNUMBER(A1686)),VLOOKUP(A1686,Studies!A:BR,3,FALSE),"")</f>
        <v>https://www.ncbi.nlm.nih.gov/pubmed/2848442</v>
      </c>
      <c r="D1686" s="255" t="str">
        <f>IF(AND(A1686&lt;&gt;"",ISNUMBER(A1686)),VLOOKUP(A1686,Studies!A:BR,4,FALSE),"")</f>
        <v>C 200 mg BID (day 7-15)</v>
      </c>
      <c r="E1686" s="255" t="str">
        <f>IF(AND(A1686&lt;&gt;"",ISNUMBER(A1686)),VLOOKUP(A1686,Studies!A:BR,5,FALSE),"")</f>
        <v>Itraconazole</v>
      </c>
      <c r="F1686" s="256" t="str">
        <f>IF(AND(A1686&lt;&gt;"",ISNUMBER(A1686)),VLOOKUP(A1686,Studies!A:BR,6,FALSE),"")</f>
        <v>Plasma</v>
      </c>
      <c r="G1686" s="194">
        <v>360</v>
      </c>
      <c r="H1686" s="194" t="s">
        <v>60</v>
      </c>
      <c r="I1686" s="187">
        <v>1420</v>
      </c>
      <c r="J1686" s="187" t="s">
        <v>941</v>
      </c>
      <c r="K1686" s="187" t="s">
        <v>116</v>
      </c>
      <c r="L1686" s="195">
        <v>378</v>
      </c>
      <c r="M1686" s="195" t="s">
        <v>941</v>
      </c>
      <c r="N1686" s="195" t="s">
        <v>117</v>
      </c>
      <c r="O1686" s="199"/>
      <c r="P1686" s="188"/>
      <c r="Q1686" s="174">
        <v>0</v>
      </c>
    </row>
    <row r="1687" spans="1:17" ht="14.25" x14ac:dyDescent="0.2">
      <c r="A1687" s="183">
        <v>240</v>
      </c>
      <c r="B1687" s="254" t="str">
        <f>IF(AND(A1687&lt;&gt;"",ISNUMBER(A1687)),VLOOKUP(A1687,Studies!A:BR,2,FALSE),"")</f>
        <v>Hardin 1988</v>
      </c>
      <c r="C1687" s="255" t="str">
        <f>IF(AND(A1687&lt;&gt;"",ISNUMBER(A1687)),VLOOKUP(A1687,Studies!A:BR,3,FALSE),"")</f>
        <v>https://www.ncbi.nlm.nih.gov/pubmed/2848442</v>
      </c>
      <c r="D1687" s="255" t="str">
        <f>IF(AND(A1687&lt;&gt;"",ISNUMBER(A1687)),VLOOKUP(A1687,Studies!A:BR,4,FALSE),"")</f>
        <v>C 200 mg BID (day 15)</v>
      </c>
      <c r="E1687" s="255" t="str">
        <f>IF(AND(A1687&lt;&gt;"",ISNUMBER(A1687)),VLOOKUP(A1687,Studies!A:BR,5,FALSE),"")</f>
        <v>Itraconazole</v>
      </c>
      <c r="F1687" s="256" t="str">
        <f>IF(AND(A1687&lt;&gt;"",ISNUMBER(A1687)),VLOOKUP(A1687,Studies!A:BR,6,FALSE),"")</f>
        <v>Plasma</v>
      </c>
      <c r="G1687" s="194">
        <v>360.5</v>
      </c>
      <c r="H1687" s="194" t="s">
        <v>60</v>
      </c>
      <c r="I1687" s="187">
        <v>1420</v>
      </c>
      <c r="J1687" s="187" t="s">
        <v>941</v>
      </c>
      <c r="K1687" s="187" t="s">
        <v>116</v>
      </c>
      <c r="L1687" s="195">
        <v>290</v>
      </c>
      <c r="M1687" s="195" t="s">
        <v>941</v>
      </c>
      <c r="N1687" s="195" t="s">
        <v>117</v>
      </c>
      <c r="O1687" s="199"/>
      <c r="P1687" s="188"/>
      <c r="Q1687" s="174">
        <v>0</v>
      </c>
    </row>
    <row r="1688" spans="1:17" ht="14.25" x14ac:dyDescent="0.2">
      <c r="A1688" s="183">
        <v>240</v>
      </c>
      <c r="B1688" s="254" t="str">
        <f>IF(AND(A1688&lt;&gt;"",ISNUMBER(A1688)),VLOOKUP(A1688,Studies!A:BR,2,FALSE),"")</f>
        <v>Hardin 1988</v>
      </c>
      <c r="C1688" s="255" t="str">
        <f>IF(AND(A1688&lt;&gt;"",ISNUMBER(A1688)),VLOOKUP(A1688,Studies!A:BR,3,FALSE),"")</f>
        <v>https://www.ncbi.nlm.nih.gov/pubmed/2848442</v>
      </c>
      <c r="D1688" s="255" t="str">
        <f>IF(AND(A1688&lt;&gt;"",ISNUMBER(A1688)),VLOOKUP(A1688,Studies!A:BR,4,FALSE),"")</f>
        <v>C 200 mg BID (day 15)</v>
      </c>
      <c r="E1688" s="255" t="str">
        <f>IF(AND(A1688&lt;&gt;"",ISNUMBER(A1688)),VLOOKUP(A1688,Studies!A:BR,5,FALSE),"")</f>
        <v>Itraconazole</v>
      </c>
      <c r="F1688" s="256" t="str">
        <f>IF(AND(A1688&lt;&gt;"",ISNUMBER(A1688)),VLOOKUP(A1688,Studies!A:BR,6,FALSE),"")</f>
        <v>Plasma</v>
      </c>
      <c r="G1688" s="194">
        <v>361</v>
      </c>
      <c r="H1688" s="194" t="s">
        <v>60</v>
      </c>
      <c r="I1688" s="187">
        <v>1450</v>
      </c>
      <c r="J1688" s="187" t="s">
        <v>941</v>
      </c>
      <c r="K1688" s="187" t="s">
        <v>116</v>
      </c>
      <c r="L1688" s="195">
        <v>420</v>
      </c>
      <c r="M1688" s="195" t="s">
        <v>941</v>
      </c>
      <c r="N1688" s="195" t="s">
        <v>117</v>
      </c>
      <c r="O1688" s="199"/>
      <c r="P1688" s="188"/>
      <c r="Q1688" s="174">
        <v>0</v>
      </c>
    </row>
    <row r="1689" spans="1:17" ht="14.25" x14ac:dyDescent="0.2">
      <c r="A1689" s="183">
        <v>240</v>
      </c>
      <c r="B1689" s="254" t="str">
        <f>IF(AND(A1689&lt;&gt;"",ISNUMBER(A1689)),VLOOKUP(A1689,Studies!A:BR,2,FALSE),"")</f>
        <v>Hardin 1988</v>
      </c>
      <c r="C1689" s="255" t="str">
        <f>IF(AND(A1689&lt;&gt;"",ISNUMBER(A1689)),VLOOKUP(A1689,Studies!A:BR,3,FALSE),"")</f>
        <v>https://www.ncbi.nlm.nih.gov/pubmed/2848442</v>
      </c>
      <c r="D1689" s="255" t="str">
        <f>IF(AND(A1689&lt;&gt;"",ISNUMBER(A1689)),VLOOKUP(A1689,Studies!A:BR,4,FALSE),"")</f>
        <v>C 200 mg BID (day 15)</v>
      </c>
      <c r="E1689" s="255" t="str">
        <f>IF(AND(A1689&lt;&gt;"",ISNUMBER(A1689)),VLOOKUP(A1689,Studies!A:BR,5,FALSE),"")</f>
        <v>Itraconazole</v>
      </c>
      <c r="F1689" s="256" t="str">
        <f>IF(AND(A1689&lt;&gt;"",ISNUMBER(A1689)),VLOOKUP(A1689,Studies!A:BR,6,FALSE),"")</f>
        <v>Plasma</v>
      </c>
      <c r="G1689" s="194">
        <v>362</v>
      </c>
      <c r="H1689" s="194" t="s">
        <v>60</v>
      </c>
      <c r="I1689" s="187">
        <v>1640</v>
      </c>
      <c r="J1689" s="187" t="s">
        <v>941</v>
      </c>
      <c r="K1689" s="187" t="s">
        <v>116</v>
      </c>
      <c r="L1689" s="195">
        <v>594</v>
      </c>
      <c r="M1689" s="195" t="s">
        <v>941</v>
      </c>
      <c r="N1689" s="195" t="s">
        <v>117</v>
      </c>
      <c r="O1689" s="199"/>
      <c r="P1689" s="188"/>
      <c r="Q1689" s="174">
        <v>0</v>
      </c>
    </row>
    <row r="1690" spans="1:17" ht="14.25" x14ac:dyDescent="0.2">
      <c r="A1690" s="183">
        <v>240</v>
      </c>
      <c r="B1690" s="254" t="str">
        <f>IF(AND(A1690&lt;&gt;"",ISNUMBER(A1690)),VLOOKUP(A1690,Studies!A:BR,2,FALSE),"")</f>
        <v>Hardin 1988</v>
      </c>
      <c r="C1690" s="255" t="str">
        <f>IF(AND(A1690&lt;&gt;"",ISNUMBER(A1690)),VLOOKUP(A1690,Studies!A:BR,3,FALSE),"")</f>
        <v>https://www.ncbi.nlm.nih.gov/pubmed/2848442</v>
      </c>
      <c r="D1690" s="255" t="str">
        <f>IF(AND(A1690&lt;&gt;"",ISNUMBER(A1690)),VLOOKUP(A1690,Studies!A:BR,4,FALSE),"")</f>
        <v>C 200 mg BID (day 15)</v>
      </c>
      <c r="E1690" s="255" t="str">
        <f>IF(AND(A1690&lt;&gt;"",ISNUMBER(A1690)),VLOOKUP(A1690,Studies!A:BR,5,FALSE),"")</f>
        <v>Itraconazole</v>
      </c>
      <c r="F1690" s="256" t="str">
        <f>IF(AND(A1690&lt;&gt;"",ISNUMBER(A1690)),VLOOKUP(A1690,Studies!A:BR,6,FALSE),"")</f>
        <v>Plasma</v>
      </c>
      <c r="G1690" s="194">
        <v>363</v>
      </c>
      <c r="H1690" s="194" t="s">
        <v>60</v>
      </c>
      <c r="I1690" s="187">
        <v>1730</v>
      </c>
      <c r="J1690" s="187" t="s">
        <v>941</v>
      </c>
      <c r="K1690" s="187" t="s">
        <v>116</v>
      </c>
      <c r="L1690" s="195">
        <v>543</v>
      </c>
      <c r="M1690" s="195" t="s">
        <v>941</v>
      </c>
      <c r="N1690" s="195" t="s">
        <v>117</v>
      </c>
      <c r="O1690" s="199"/>
      <c r="P1690" s="188"/>
      <c r="Q1690" s="174">
        <v>0</v>
      </c>
    </row>
    <row r="1691" spans="1:17" ht="14.25" x14ac:dyDescent="0.2">
      <c r="A1691" s="183">
        <v>240</v>
      </c>
      <c r="B1691" s="254" t="str">
        <f>IF(AND(A1691&lt;&gt;"",ISNUMBER(A1691)),VLOOKUP(A1691,Studies!A:BR,2,FALSE),"")</f>
        <v>Hardin 1988</v>
      </c>
      <c r="C1691" s="255" t="str">
        <f>IF(AND(A1691&lt;&gt;"",ISNUMBER(A1691)),VLOOKUP(A1691,Studies!A:BR,3,FALSE),"")</f>
        <v>https://www.ncbi.nlm.nih.gov/pubmed/2848442</v>
      </c>
      <c r="D1691" s="255" t="str">
        <f>IF(AND(A1691&lt;&gt;"",ISNUMBER(A1691)),VLOOKUP(A1691,Studies!A:BR,4,FALSE),"")</f>
        <v>C 200 mg BID (day 15)</v>
      </c>
      <c r="E1691" s="255" t="str">
        <f>IF(AND(A1691&lt;&gt;"",ISNUMBER(A1691)),VLOOKUP(A1691,Studies!A:BR,5,FALSE),"")</f>
        <v>Itraconazole</v>
      </c>
      <c r="F1691" s="256" t="str">
        <f>IF(AND(A1691&lt;&gt;"",ISNUMBER(A1691)),VLOOKUP(A1691,Studies!A:BR,6,FALSE),"")</f>
        <v>Plasma</v>
      </c>
      <c r="G1691" s="194">
        <v>364</v>
      </c>
      <c r="H1691" s="194" t="s">
        <v>60</v>
      </c>
      <c r="I1691" s="187">
        <v>1820</v>
      </c>
      <c r="J1691" s="187" t="s">
        <v>941</v>
      </c>
      <c r="K1691" s="187" t="s">
        <v>116</v>
      </c>
      <c r="L1691" s="195">
        <v>572</v>
      </c>
      <c r="M1691" s="195" t="s">
        <v>941</v>
      </c>
      <c r="N1691" s="195" t="s">
        <v>117</v>
      </c>
      <c r="O1691" s="199"/>
      <c r="P1691" s="188"/>
      <c r="Q1691" s="174">
        <v>0</v>
      </c>
    </row>
    <row r="1692" spans="1:17" ht="14.25" x14ac:dyDescent="0.2">
      <c r="A1692" s="183">
        <v>240</v>
      </c>
      <c r="B1692" s="254" t="str">
        <f>IF(AND(A1692&lt;&gt;"",ISNUMBER(A1692)),VLOOKUP(A1692,Studies!A:BR,2,FALSE),"")</f>
        <v>Hardin 1988</v>
      </c>
      <c r="C1692" s="255" t="str">
        <f>IF(AND(A1692&lt;&gt;"",ISNUMBER(A1692)),VLOOKUP(A1692,Studies!A:BR,3,FALSE),"")</f>
        <v>https://www.ncbi.nlm.nih.gov/pubmed/2848442</v>
      </c>
      <c r="D1692" s="255" t="str">
        <f>IF(AND(A1692&lt;&gt;"",ISNUMBER(A1692)),VLOOKUP(A1692,Studies!A:BR,4,FALSE),"")</f>
        <v>C 200 mg BID (day 15)</v>
      </c>
      <c r="E1692" s="255" t="str">
        <f>IF(AND(A1692&lt;&gt;"",ISNUMBER(A1692)),VLOOKUP(A1692,Studies!A:BR,5,FALSE),"")</f>
        <v>Itraconazole</v>
      </c>
      <c r="F1692" s="256" t="str">
        <f>IF(AND(A1692&lt;&gt;"",ISNUMBER(A1692)),VLOOKUP(A1692,Studies!A:BR,6,FALSE),"")</f>
        <v>Plasma</v>
      </c>
      <c r="G1692" s="194">
        <v>366</v>
      </c>
      <c r="H1692" s="194" t="s">
        <v>60</v>
      </c>
      <c r="I1692" s="187">
        <v>1660</v>
      </c>
      <c r="J1692" s="187" t="s">
        <v>941</v>
      </c>
      <c r="K1692" s="187" t="s">
        <v>116</v>
      </c>
      <c r="L1692" s="195">
        <v>564</v>
      </c>
      <c r="M1692" s="195" t="s">
        <v>941</v>
      </c>
      <c r="N1692" s="195" t="s">
        <v>117</v>
      </c>
      <c r="O1692" s="199"/>
      <c r="P1692" s="188"/>
      <c r="Q1692" s="174">
        <v>0</v>
      </c>
    </row>
    <row r="1693" spans="1:17" ht="14.25" x14ac:dyDescent="0.2">
      <c r="A1693" s="183">
        <v>240</v>
      </c>
      <c r="B1693" s="254" t="str">
        <f>IF(AND(A1693&lt;&gt;"",ISNUMBER(A1693)),VLOOKUP(A1693,Studies!A:BR,2,FALSE),"")</f>
        <v>Hardin 1988</v>
      </c>
      <c r="C1693" s="255" t="str">
        <f>IF(AND(A1693&lt;&gt;"",ISNUMBER(A1693)),VLOOKUP(A1693,Studies!A:BR,3,FALSE),"")</f>
        <v>https://www.ncbi.nlm.nih.gov/pubmed/2848442</v>
      </c>
      <c r="D1693" s="255" t="str">
        <f>IF(AND(A1693&lt;&gt;"",ISNUMBER(A1693)),VLOOKUP(A1693,Studies!A:BR,4,FALSE),"")</f>
        <v>C 200 mg BID (day 15)</v>
      </c>
      <c r="E1693" s="255" t="str">
        <f>IF(AND(A1693&lt;&gt;"",ISNUMBER(A1693)),VLOOKUP(A1693,Studies!A:BR,5,FALSE),"")</f>
        <v>Itraconazole</v>
      </c>
      <c r="F1693" s="256" t="str">
        <f>IF(AND(A1693&lt;&gt;"",ISNUMBER(A1693)),VLOOKUP(A1693,Studies!A:BR,6,FALSE),"")</f>
        <v>Plasma</v>
      </c>
      <c r="G1693" s="194">
        <v>368</v>
      </c>
      <c r="H1693" s="194" t="s">
        <v>60</v>
      </c>
      <c r="I1693" s="187">
        <v>1720</v>
      </c>
      <c r="J1693" s="187" t="s">
        <v>941</v>
      </c>
      <c r="K1693" s="187" t="s">
        <v>116</v>
      </c>
      <c r="L1693" s="195">
        <v>293</v>
      </c>
      <c r="M1693" s="195" t="s">
        <v>941</v>
      </c>
      <c r="N1693" s="195" t="s">
        <v>117</v>
      </c>
      <c r="O1693" s="199"/>
      <c r="P1693" s="188"/>
      <c r="Q1693" s="174">
        <v>0</v>
      </c>
    </row>
    <row r="1694" spans="1:17" ht="14.25" x14ac:dyDescent="0.2">
      <c r="A1694" s="183">
        <v>240</v>
      </c>
      <c r="B1694" s="254" t="str">
        <f>IF(AND(A1694&lt;&gt;"",ISNUMBER(A1694)),VLOOKUP(A1694,Studies!A:BR,2,FALSE),"")</f>
        <v>Hardin 1988</v>
      </c>
      <c r="C1694" s="255" t="str">
        <f>IF(AND(A1694&lt;&gt;"",ISNUMBER(A1694)),VLOOKUP(A1694,Studies!A:BR,3,FALSE),"")</f>
        <v>https://www.ncbi.nlm.nih.gov/pubmed/2848442</v>
      </c>
      <c r="D1694" s="255" t="str">
        <f>IF(AND(A1694&lt;&gt;"",ISNUMBER(A1694)),VLOOKUP(A1694,Studies!A:BR,4,FALSE),"")</f>
        <v>C 200 mg BID (day 15)</v>
      </c>
      <c r="E1694" s="255" t="str">
        <f>IF(AND(A1694&lt;&gt;"",ISNUMBER(A1694)),VLOOKUP(A1694,Studies!A:BR,5,FALSE),"")</f>
        <v>Itraconazole</v>
      </c>
      <c r="F1694" s="256" t="str">
        <f>IF(AND(A1694&lt;&gt;"",ISNUMBER(A1694)),VLOOKUP(A1694,Studies!A:BR,6,FALSE),"")</f>
        <v>Plasma</v>
      </c>
      <c r="G1694" s="194">
        <v>372</v>
      </c>
      <c r="H1694" s="194" t="s">
        <v>60</v>
      </c>
      <c r="I1694" s="187">
        <v>1420</v>
      </c>
      <c r="J1694" s="187" t="s">
        <v>941</v>
      </c>
      <c r="K1694" s="187" t="s">
        <v>116</v>
      </c>
      <c r="L1694" s="195">
        <v>378</v>
      </c>
      <c r="M1694" s="195" t="s">
        <v>941</v>
      </c>
      <c r="N1694" s="195" t="s">
        <v>117</v>
      </c>
      <c r="O1694" s="199"/>
      <c r="P1694" s="188"/>
      <c r="Q1694" s="174">
        <v>0</v>
      </c>
    </row>
    <row r="1695" spans="1:17" ht="14.25" x14ac:dyDescent="0.2">
      <c r="A1695" s="183">
        <v>240</v>
      </c>
      <c r="B1695" s="254" t="str">
        <f>IF(AND(A1695&lt;&gt;"",ISNUMBER(A1695)),VLOOKUP(A1695,Studies!A:BR,2,FALSE),"")</f>
        <v>Hardin 1988</v>
      </c>
      <c r="C1695" s="255" t="str">
        <f>IF(AND(A1695&lt;&gt;"",ISNUMBER(A1695)),VLOOKUP(A1695,Studies!A:BR,3,FALSE),"")</f>
        <v>https://www.ncbi.nlm.nih.gov/pubmed/2848442</v>
      </c>
      <c r="D1695" s="255" t="str">
        <f>IF(AND(A1695&lt;&gt;"",ISNUMBER(A1695)),VLOOKUP(A1695,Studies!A:BR,4,FALSE),"")</f>
        <v>C 200 mg BID (day 15)</v>
      </c>
      <c r="E1695" s="255" t="str">
        <f>IF(AND(A1695&lt;&gt;"",ISNUMBER(A1695)),VLOOKUP(A1695,Studies!A:BR,5,FALSE),"")</f>
        <v>Itraconazole</v>
      </c>
      <c r="F1695" s="256" t="str">
        <f>IF(AND(A1695&lt;&gt;"",ISNUMBER(A1695)),VLOOKUP(A1695,Studies!A:BR,6,FALSE),"")</f>
        <v>Plasma</v>
      </c>
      <c r="G1695" s="194">
        <v>376</v>
      </c>
      <c r="H1695" s="194" t="s">
        <v>60</v>
      </c>
      <c r="I1695" s="187">
        <v>1390</v>
      </c>
      <c r="J1695" s="187" t="s">
        <v>941</v>
      </c>
      <c r="K1695" s="187" t="s">
        <v>116</v>
      </c>
      <c r="L1695" s="195">
        <v>394</v>
      </c>
      <c r="M1695" s="195" t="s">
        <v>941</v>
      </c>
      <c r="N1695" s="195" t="s">
        <v>117</v>
      </c>
      <c r="O1695" s="199"/>
      <c r="P1695" s="188"/>
      <c r="Q1695" s="174">
        <v>0</v>
      </c>
    </row>
    <row r="1696" spans="1:17" ht="14.25" x14ac:dyDescent="0.2">
      <c r="A1696" s="183">
        <v>240</v>
      </c>
      <c r="B1696" s="254" t="str">
        <f>IF(AND(A1696&lt;&gt;"",ISNUMBER(A1696)),VLOOKUP(A1696,Studies!A:BR,2,FALSE),"")</f>
        <v>Hardin 1988</v>
      </c>
      <c r="C1696" s="255" t="str">
        <f>IF(AND(A1696&lt;&gt;"",ISNUMBER(A1696)),VLOOKUP(A1696,Studies!A:BR,3,FALSE),"")</f>
        <v>https://www.ncbi.nlm.nih.gov/pubmed/2848442</v>
      </c>
      <c r="D1696" s="255" t="str">
        <f>IF(AND(A1696&lt;&gt;"",ISNUMBER(A1696)),VLOOKUP(A1696,Studies!A:BR,4,FALSE),"")</f>
        <v>C 200 mg BID (day 15)</v>
      </c>
      <c r="E1696" s="255" t="str">
        <f>IF(AND(A1696&lt;&gt;"",ISNUMBER(A1696)),VLOOKUP(A1696,Studies!A:BR,5,FALSE),"")</f>
        <v>Itraconazole</v>
      </c>
      <c r="F1696" s="256" t="str">
        <f>IF(AND(A1696&lt;&gt;"",ISNUMBER(A1696)),VLOOKUP(A1696,Studies!A:BR,6,FALSE),"")</f>
        <v>Plasma</v>
      </c>
      <c r="G1696" s="194">
        <v>384</v>
      </c>
      <c r="H1696" s="194" t="s">
        <v>60</v>
      </c>
      <c r="I1696" s="187">
        <v>1230</v>
      </c>
      <c r="J1696" s="187" t="s">
        <v>941</v>
      </c>
      <c r="K1696" s="187" t="s">
        <v>116</v>
      </c>
      <c r="L1696" s="195">
        <v>286</v>
      </c>
      <c r="M1696" s="195" t="s">
        <v>941</v>
      </c>
      <c r="N1696" s="195" t="s">
        <v>117</v>
      </c>
      <c r="O1696" s="199"/>
      <c r="P1696" s="188"/>
      <c r="Q1696" s="174">
        <v>0</v>
      </c>
    </row>
    <row r="1697" spans="1:17" ht="14.25" x14ac:dyDescent="0.2">
      <c r="A1697" s="183">
        <v>240</v>
      </c>
      <c r="B1697" s="254" t="str">
        <f>IF(AND(A1697&lt;&gt;"",ISNUMBER(A1697)),VLOOKUP(A1697,Studies!A:BR,2,FALSE),"")</f>
        <v>Hardin 1988</v>
      </c>
      <c r="C1697" s="255" t="str">
        <f>IF(AND(A1697&lt;&gt;"",ISNUMBER(A1697)),VLOOKUP(A1697,Studies!A:BR,3,FALSE),"")</f>
        <v>https://www.ncbi.nlm.nih.gov/pubmed/2848442</v>
      </c>
      <c r="D1697" s="255" t="str">
        <f>IF(AND(A1697&lt;&gt;"",ISNUMBER(A1697)),VLOOKUP(A1697,Studies!A:BR,4,FALSE),"")</f>
        <v>C 200 mg BID (day 15)</v>
      </c>
      <c r="E1697" s="255" t="str">
        <f>IF(AND(A1697&lt;&gt;"",ISNUMBER(A1697)),VLOOKUP(A1697,Studies!A:BR,5,FALSE),"")</f>
        <v>Itraconazole</v>
      </c>
      <c r="F1697" s="256" t="str">
        <f>IF(AND(A1697&lt;&gt;"",ISNUMBER(A1697)),VLOOKUP(A1697,Studies!A:BR,6,FALSE),"")</f>
        <v>Plasma</v>
      </c>
      <c r="G1697" s="194">
        <v>408</v>
      </c>
      <c r="H1697" s="194" t="s">
        <v>60</v>
      </c>
      <c r="I1697" s="187">
        <v>1040</v>
      </c>
      <c r="J1697" s="187" t="s">
        <v>941</v>
      </c>
      <c r="K1697" s="187" t="s">
        <v>116</v>
      </c>
      <c r="L1697" s="195">
        <v>293</v>
      </c>
      <c r="M1697" s="195" t="s">
        <v>941</v>
      </c>
      <c r="N1697" s="195" t="s">
        <v>117</v>
      </c>
      <c r="O1697" s="199"/>
      <c r="P1697" s="188"/>
      <c r="Q1697" s="174">
        <v>0</v>
      </c>
    </row>
    <row r="1698" spans="1:17" ht="14.25" x14ac:dyDescent="0.2">
      <c r="A1698" s="183">
        <v>240</v>
      </c>
      <c r="B1698" s="254" t="str">
        <f>IF(AND(A1698&lt;&gt;"",ISNUMBER(A1698)),VLOOKUP(A1698,Studies!A:BR,2,FALSE),"")</f>
        <v>Hardin 1988</v>
      </c>
      <c r="C1698" s="255" t="str">
        <f>IF(AND(A1698&lt;&gt;"",ISNUMBER(A1698)),VLOOKUP(A1698,Studies!A:BR,3,FALSE),"")</f>
        <v>https://www.ncbi.nlm.nih.gov/pubmed/2848442</v>
      </c>
      <c r="D1698" s="255" t="str">
        <f>IF(AND(A1698&lt;&gt;"",ISNUMBER(A1698)),VLOOKUP(A1698,Studies!A:BR,4,FALSE),"")</f>
        <v>C 200 mg BID (day 15)</v>
      </c>
      <c r="E1698" s="255" t="str">
        <f>IF(AND(A1698&lt;&gt;"",ISNUMBER(A1698)),VLOOKUP(A1698,Studies!A:BR,5,FALSE),"")</f>
        <v>Itraconazole</v>
      </c>
      <c r="F1698" s="256" t="str">
        <f>IF(AND(A1698&lt;&gt;"",ISNUMBER(A1698)),VLOOKUP(A1698,Studies!A:BR,6,FALSE),"")</f>
        <v>Plasma</v>
      </c>
      <c r="G1698" s="194">
        <v>432</v>
      </c>
      <c r="H1698" s="194" t="s">
        <v>60</v>
      </c>
      <c r="I1698" s="187">
        <v>698</v>
      </c>
      <c r="J1698" s="187" t="s">
        <v>941</v>
      </c>
      <c r="K1698" s="187" t="s">
        <v>116</v>
      </c>
      <c r="L1698" s="195">
        <v>110</v>
      </c>
      <c r="M1698" s="195" t="s">
        <v>941</v>
      </c>
      <c r="N1698" s="195" t="s">
        <v>117</v>
      </c>
      <c r="O1698" s="199"/>
      <c r="P1698" s="188"/>
      <c r="Q1698" s="174">
        <v>0</v>
      </c>
    </row>
    <row r="1699" spans="1:17" ht="14.25" x14ac:dyDescent="0.2">
      <c r="A1699" s="183">
        <v>243</v>
      </c>
      <c r="B1699" s="254" t="str">
        <f>IF(AND(A1699&lt;&gt;"",ISNUMBER(A1699)),VLOOKUP(A1699,Studies!A:BR,2,FALSE),"")</f>
        <v>Heizmann 1983</v>
      </c>
      <c r="C1699" s="255" t="str">
        <f>IF(AND(A1699&lt;&gt;"",ISNUMBER(A1699)),VLOOKUP(A1699,Studies!A:BR,3,FALSE),"")</f>
        <v>http://www.ncbi.nlm.nih.gov/pubmed/6138080</v>
      </c>
      <c r="D1699" s="255" t="str">
        <f>IF(AND(A1699&lt;&gt;"",ISNUMBER(A1699)),VLOOKUP(A1699,Studies!A:BR,4,FALSE),"")</f>
        <v>iv 0.15 mg/kg - Indiv. CH.B.</v>
      </c>
      <c r="E1699" s="255" t="str">
        <f>IF(AND(A1699&lt;&gt;"",ISNUMBER(A1699)),VLOOKUP(A1699,Studies!A:BR,5,FALSE),"")</f>
        <v>Midazolam</v>
      </c>
      <c r="F1699" s="256" t="str">
        <f>IF(AND(A1699&lt;&gt;"",ISNUMBER(A1699)),VLOOKUP(A1699,Studies!A:BR,6,FALSE),"")</f>
        <v>Plasma</v>
      </c>
      <c r="G1699" s="194">
        <v>8.3333329999999997E-2</v>
      </c>
      <c r="H1699" s="194" t="s">
        <v>60</v>
      </c>
      <c r="I1699" s="187">
        <v>305</v>
      </c>
      <c r="J1699" s="187" t="s">
        <v>941</v>
      </c>
      <c r="K1699" s="187" t="s">
        <v>239</v>
      </c>
      <c r="M1699" s="195"/>
      <c r="N1699" s="195"/>
      <c r="O1699" s="199"/>
      <c r="P1699" s="188"/>
      <c r="Q1699" s="174">
        <v>0</v>
      </c>
    </row>
    <row r="1700" spans="1:17" ht="14.25" x14ac:dyDescent="0.2">
      <c r="A1700" s="183">
        <v>243</v>
      </c>
      <c r="B1700" s="254" t="str">
        <f>IF(AND(A1700&lt;&gt;"",ISNUMBER(A1700)),VLOOKUP(A1700,Studies!A:BR,2,FALSE),"")</f>
        <v>Heizmann 1983</v>
      </c>
      <c r="C1700" s="255" t="str">
        <f>IF(AND(A1700&lt;&gt;"",ISNUMBER(A1700)),VLOOKUP(A1700,Studies!A:BR,3,FALSE),"")</f>
        <v>http://www.ncbi.nlm.nih.gov/pubmed/6138080</v>
      </c>
      <c r="D1700" s="255" t="str">
        <f>IF(AND(A1700&lt;&gt;"",ISNUMBER(A1700)),VLOOKUP(A1700,Studies!A:BR,4,FALSE),"")</f>
        <v>iv 0.15 mg/kg - Indiv. CH.B.</v>
      </c>
      <c r="E1700" s="255" t="str">
        <f>IF(AND(A1700&lt;&gt;"",ISNUMBER(A1700)),VLOOKUP(A1700,Studies!A:BR,5,FALSE),"")</f>
        <v>Midazolam</v>
      </c>
      <c r="F1700" s="256" t="str">
        <f>IF(AND(A1700&lt;&gt;"",ISNUMBER(A1700)),VLOOKUP(A1700,Studies!A:BR,6,FALSE),"")</f>
        <v>Plasma</v>
      </c>
      <c r="G1700" s="194">
        <v>0.16666666999999999</v>
      </c>
      <c r="H1700" s="194" t="s">
        <v>60</v>
      </c>
      <c r="I1700" s="187">
        <v>267</v>
      </c>
      <c r="J1700" s="187" t="s">
        <v>941</v>
      </c>
      <c r="K1700" s="187" t="s">
        <v>239</v>
      </c>
      <c r="M1700" s="195"/>
      <c r="N1700" s="195"/>
      <c r="O1700" s="199"/>
      <c r="P1700" s="188"/>
      <c r="Q1700" s="174">
        <v>0</v>
      </c>
    </row>
    <row r="1701" spans="1:17" ht="14.25" x14ac:dyDescent="0.2">
      <c r="A1701" s="183">
        <v>243</v>
      </c>
      <c r="B1701" s="254" t="str">
        <f>IF(AND(A1701&lt;&gt;"",ISNUMBER(A1701)),VLOOKUP(A1701,Studies!A:BR,2,FALSE),"")</f>
        <v>Heizmann 1983</v>
      </c>
      <c r="C1701" s="255" t="str">
        <f>IF(AND(A1701&lt;&gt;"",ISNUMBER(A1701)),VLOOKUP(A1701,Studies!A:BR,3,FALSE),"")</f>
        <v>http://www.ncbi.nlm.nih.gov/pubmed/6138080</v>
      </c>
      <c r="D1701" s="255" t="str">
        <f>IF(AND(A1701&lt;&gt;"",ISNUMBER(A1701)),VLOOKUP(A1701,Studies!A:BR,4,FALSE),"")</f>
        <v>iv 0.15 mg/kg - Indiv. CH.B.</v>
      </c>
      <c r="E1701" s="255" t="str">
        <f>IF(AND(A1701&lt;&gt;"",ISNUMBER(A1701)),VLOOKUP(A1701,Studies!A:BR,5,FALSE),"")</f>
        <v>Midazolam</v>
      </c>
      <c r="F1701" s="256" t="str">
        <f>IF(AND(A1701&lt;&gt;"",ISNUMBER(A1701)),VLOOKUP(A1701,Studies!A:BR,6,FALSE),"")</f>
        <v>Plasma</v>
      </c>
      <c r="G1701" s="194">
        <v>0.25</v>
      </c>
      <c r="H1701" s="194" t="s">
        <v>60</v>
      </c>
      <c r="I1701" s="187">
        <v>254</v>
      </c>
      <c r="J1701" s="187" t="s">
        <v>941</v>
      </c>
      <c r="K1701" s="187" t="s">
        <v>239</v>
      </c>
      <c r="M1701" s="195"/>
      <c r="N1701" s="195"/>
      <c r="O1701" s="199"/>
      <c r="P1701" s="188"/>
      <c r="Q1701" s="174">
        <v>0</v>
      </c>
    </row>
    <row r="1702" spans="1:17" ht="14.25" x14ac:dyDescent="0.2">
      <c r="A1702" s="183">
        <v>243</v>
      </c>
      <c r="B1702" s="254" t="str">
        <f>IF(AND(A1702&lt;&gt;"",ISNUMBER(A1702)),VLOOKUP(A1702,Studies!A:BR,2,FALSE),"")</f>
        <v>Heizmann 1983</v>
      </c>
      <c r="C1702" s="255" t="str">
        <f>IF(AND(A1702&lt;&gt;"",ISNUMBER(A1702)),VLOOKUP(A1702,Studies!A:BR,3,FALSE),"")</f>
        <v>http://www.ncbi.nlm.nih.gov/pubmed/6138080</v>
      </c>
      <c r="D1702" s="255" t="str">
        <f>IF(AND(A1702&lt;&gt;"",ISNUMBER(A1702)),VLOOKUP(A1702,Studies!A:BR,4,FALSE),"")</f>
        <v>iv 0.15 mg/kg - Indiv. CH.B.</v>
      </c>
      <c r="E1702" s="255" t="str">
        <f>IF(AND(A1702&lt;&gt;"",ISNUMBER(A1702)),VLOOKUP(A1702,Studies!A:BR,5,FALSE),"")</f>
        <v>Midazolam</v>
      </c>
      <c r="F1702" s="256" t="str">
        <f>IF(AND(A1702&lt;&gt;"",ISNUMBER(A1702)),VLOOKUP(A1702,Studies!A:BR,6,FALSE),"")</f>
        <v>Plasma</v>
      </c>
      <c r="G1702" s="194">
        <v>0.5</v>
      </c>
      <c r="H1702" s="194" t="s">
        <v>60</v>
      </c>
      <c r="I1702" s="187">
        <v>233</v>
      </c>
      <c r="J1702" s="187" t="s">
        <v>941</v>
      </c>
      <c r="K1702" s="187" t="s">
        <v>239</v>
      </c>
      <c r="M1702" s="195"/>
      <c r="N1702" s="195"/>
      <c r="O1702" s="199"/>
      <c r="P1702" s="188"/>
      <c r="Q1702" s="174">
        <v>0</v>
      </c>
    </row>
    <row r="1703" spans="1:17" ht="14.25" x14ac:dyDescent="0.2">
      <c r="A1703" s="183">
        <v>243</v>
      </c>
      <c r="B1703" s="254" t="str">
        <f>IF(AND(A1703&lt;&gt;"",ISNUMBER(A1703)),VLOOKUP(A1703,Studies!A:BR,2,FALSE),"")</f>
        <v>Heizmann 1983</v>
      </c>
      <c r="C1703" s="255" t="str">
        <f>IF(AND(A1703&lt;&gt;"",ISNUMBER(A1703)),VLOOKUP(A1703,Studies!A:BR,3,FALSE),"")</f>
        <v>http://www.ncbi.nlm.nih.gov/pubmed/6138080</v>
      </c>
      <c r="D1703" s="255" t="str">
        <f>IF(AND(A1703&lt;&gt;"",ISNUMBER(A1703)),VLOOKUP(A1703,Studies!A:BR,4,FALSE),"")</f>
        <v>iv 0.15 mg/kg - Indiv. CH.B.</v>
      </c>
      <c r="E1703" s="255" t="str">
        <f>IF(AND(A1703&lt;&gt;"",ISNUMBER(A1703)),VLOOKUP(A1703,Studies!A:BR,5,FALSE),"")</f>
        <v>Midazolam</v>
      </c>
      <c r="F1703" s="256" t="str">
        <f>IF(AND(A1703&lt;&gt;"",ISNUMBER(A1703)),VLOOKUP(A1703,Studies!A:BR,6,FALSE),"")</f>
        <v>Plasma</v>
      </c>
      <c r="G1703" s="194">
        <v>0.75</v>
      </c>
      <c r="H1703" s="194" t="s">
        <v>60</v>
      </c>
      <c r="I1703" s="187">
        <v>177</v>
      </c>
      <c r="J1703" s="187" t="s">
        <v>941</v>
      </c>
      <c r="K1703" s="187" t="s">
        <v>239</v>
      </c>
      <c r="M1703" s="195"/>
      <c r="N1703" s="195"/>
      <c r="O1703" s="199"/>
      <c r="P1703" s="188"/>
      <c r="Q1703" s="174">
        <v>0</v>
      </c>
    </row>
    <row r="1704" spans="1:17" ht="14.25" x14ac:dyDescent="0.2">
      <c r="A1704" s="183">
        <v>243</v>
      </c>
      <c r="B1704" s="254" t="str">
        <f>IF(AND(A1704&lt;&gt;"",ISNUMBER(A1704)),VLOOKUP(A1704,Studies!A:BR,2,FALSE),"")</f>
        <v>Heizmann 1983</v>
      </c>
      <c r="C1704" s="255" t="str">
        <f>IF(AND(A1704&lt;&gt;"",ISNUMBER(A1704)),VLOOKUP(A1704,Studies!A:BR,3,FALSE),"")</f>
        <v>http://www.ncbi.nlm.nih.gov/pubmed/6138080</v>
      </c>
      <c r="D1704" s="255" t="str">
        <f>IF(AND(A1704&lt;&gt;"",ISNUMBER(A1704)),VLOOKUP(A1704,Studies!A:BR,4,FALSE),"")</f>
        <v>iv 0.15 mg/kg - Indiv. CH.B.</v>
      </c>
      <c r="E1704" s="255" t="str">
        <f>IF(AND(A1704&lt;&gt;"",ISNUMBER(A1704)),VLOOKUP(A1704,Studies!A:BR,5,FALSE),"")</f>
        <v>Midazolam</v>
      </c>
      <c r="F1704" s="256" t="str">
        <f>IF(AND(A1704&lt;&gt;"",ISNUMBER(A1704)),VLOOKUP(A1704,Studies!A:BR,6,FALSE),"")</f>
        <v>Plasma</v>
      </c>
      <c r="G1704" s="194">
        <v>1</v>
      </c>
      <c r="H1704" s="194" t="s">
        <v>60</v>
      </c>
      <c r="I1704" s="187">
        <v>162</v>
      </c>
      <c r="J1704" s="187" t="s">
        <v>941</v>
      </c>
      <c r="K1704" s="187" t="s">
        <v>239</v>
      </c>
      <c r="M1704" s="195"/>
      <c r="N1704" s="195"/>
      <c r="O1704" s="199"/>
      <c r="P1704" s="188"/>
      <c r="Q1704" s="174">
        <v>0</v>
      </c>
    </row>
    <row r="1705" spans="1:17" ht="14.25" x14ac:dyDescent="0.2">
      <c r="A1705" s="183">
        <v>243</v>
      </c>
      <c r="B1705" s="254" t="str">
        <f>IF(AND(A1705&lt;&gt;"",ISNUMBER(A1705)),VLOOKUP(A1705,Studies!A:BR,2,FALSE),"")</f>
        <v>Heizmann 1983</v>
      </c>
      <c r="C1705" s="255" t="str">
        <f>IF(AND(A1705&lt;&gt;"",ISNUMBER(A1705)),VLOOKUP(A1705,Studies!A:BR,3,FALSE),"")</f>
        <v>http://www.ncbi.nlm.nih.gov/pubmed/6138080</v>
      </c>
      <c r="D1705" s="255" t="str">
        <f>IF(AND(A1705&lt;&gt;"",ISNUMBER(A1705)),VLOOKUP(A1705,Studies!A:BR,4,FALSE),"")</f>
        <v>iv 0.15 mg/kg - Indiv. CH.B.</v>
      </c>
      <c r="E1705" s="255" t="str">
        <f>IF(AND(A1705&lt;&gt;"",ISNUMBER(A1705)),VLOOKUP(A1705,Studies!A:BR,5,FALSE),"")</f>
        <v>Midazolam</v>
      </c>
      <c r="F1705" s="256" t="str">
        <f>IF(AND(A1705&lt;&gt;"",ISNUMBER(A1705)),VLOOKUP(A1705,Studies!A:BR,6,FALSE),"")</f>
        <v>Plasma</v>
      </c>
      <c r="G1705" s="194">
        <v>1.5</v>
      </c>
      <c r="H1705" s="194" t="s">
        <v>60</v>
      </c>
      <c r="I1705" s="187">
        <v>124</v>
      </c>
      <c r="J1705" s="187" t="s">
        <v>941</v>
      </c>
      <c r="K1705" s="187" t="s">
        <v>239</v>
      </c>
      <c r="M1705" s="195"/>
      <c r="N1705" s="195"/>
      <c r="O1705" s="199"/>
      <c r="P1705" s="188"/>
      <c r="Q1705" s="174">
        <v>0</v>
      </c>
    </row>
    <row r="1706" spans="1:17" ht="14.25" x14ac:dyDescent="0.2">
      <c r="A1706" s="183">
        <v>243</v>
      </c>
      <c r="B1706" s="254" t="str">
        <f>IF(AND(A1706&lt;&gt;"",ISNUMBER(A1706)),VLOOKUP(A1706,Studies!A:BR,2,FALSE),"")</f>
        <v>Heizmann 1983</v>
      </c>
      <c r="C1706" s="255" t="str">
        <f>IF(AND(A1706&lt;&gt;"",ISNUMBER(A1706)),VLOOKUP(A1706,Studies!A:BR,3,FALSE),"")</f>
        <v>http://www.ncbi.nlm.nih.gov/pubmed/6138080</v>
      </c>
      <c r="D1706" s="255" t="str">
        <f>IF(AND(A1706&lt;&gt;"",ISNUMBER(A1706)),VLOOKUP(A1706,Studies!A:BR,4,FALSE),"")</f>
        <v>iv 0.15 mg/kg - Indiv. CH.B.</v>
      </c>
      <c r="E1706" s="255" t="str">
        <f>IF(AND(A1706&lt;&gt;"",ISNUMBER(A1706)),VLOOKUP(A1706,Studies!A:BR,5,FALSE),"")</f>
        <v>Midazolam</v>
      </c>
      <c r="F1706" s="256" t="str">
        <f>IF(AND(A1706&lt;&gt;"",ISNUMBER(A1706)),VLOOKUP(A1706,Studies!A:BR,6,FALSE),"")</f>
        <v>Plasma</v>
      </c>
      <c r="G1706" s="194">
        <v>2</v>
      </c>
      <c r="H1706" s="194" t="s">
        <v>60</v>
      </c>
      <c r="I1706" s="187">
        <v>104</v>
      </c>
      <c r="J1706" s="187" t="s">
        <v>941</v>
      </c>
      <c r="K1706" s="187" t="s">
        <v>239</v>
      </c>
      <c r="M1706" s="195"/>
      <c r="N1706" s="195"/>
      <c r="O1706" s="199"/>
      <c r="P1706" s="188"/>
      <c r="Q1706" s="174">
        <v>0</v>
      </c>
    </row>
    <row r="1707" spans="1:17" ht="14.25" x14ac:dyDescent="0.2">
      <c r="A1707" s="183">
        <v>243</v>
      </c>
      <c r="B1707" s="254" t="str">
        <f>IF(AND(A1707&lt;&gt;"",ISNUMBER(A1707)),VLOOKUP(A1707,Studies!A:BR,2,FALSE),"")</f>
        <v>Heizmann 1983</v>
      </c>
      <c r="C1707" s="255" t="str">
        <f>IF(AND(A1707&lt;&gt;"",ISNUMBER(A1707)),VLOOKUP(A1707,Studies!A:BR,3,FALSE),"")</f>
        <v>http://www.ncbi.nlm.nih.gov/pubmed/6138080</v>
      </c>
      <c r="D1707" s="255" t="str">
        <f>IF(AND(A1707&lt;&gt;"",ISNUMBER(A1707)),VLOOKUP(A1707,Studies!A:BR,4,FALSE),"")</f>
        <v>iv 0.15 mg/kg - Indiv. CH.B.</v>
      </c>
      <c r="E1707" s="255" t="str">
        <f>IF(AND(A1707&lt;&gt;"",ISNUMBER(A1707)),VLOOKUP(A1707,Studies!A:BR,5,FALSE),"")</f>
        <v>Midazolam</v>
      </c>
      <c r="F1707" s="256" t="str">
        <f>IF(AND(A1707&lt;&gt;"",ISNUMBER(A1707)),VLOOKUP(A1707,Studies!A:BR,6,FALSE),"")</f>
        <v>Plasma</v>
      </c>
      <c r="G1707" s="194">
        <v>3</v>
      </c>
      <c r="H1707" s="194" t="s">
        <v>60</v>
      </c>
      <c r="I1707" s="187">
        <v>53</v>
      </c>
      <c r="J1707" s="187" t="s">
        <v>941</v>
      </c>
      <c r="K1707" s="187" t="s">
        <v>239</v>
      </c>
      <c r="M1707" s="195"/>
      <c r="N1707" s="195"/>
      <c r="O1707" s="199"/>
      <c r="P1707" s="188"/>
      <c r="Q1707" s="174">
        <v>0</v>
      </c>
    </row>
    <row r="1708" spans="1:17" ht="14.25" x14ac:dyDescent="0.2">
      <c r="A1708" s="183">
        <v>243</v>
      </c>
      <c r="B1708" s="254" t="str">
        <f>IF(AND(A1708&lt;&gt;"",ISNUMBER(A1708)),VLOOKUP(A1708,Studies!A:BR,2,FALSE),"")</f>
        <v>Heizmann 1983</v>
      </c>
      <c r="C1708" s="255" t="str">
        <f>IF(AND(A1708&lt;&gt;"",ISNUMBER(A1708)),VLOOKUP(A1708,Studies!A:BR,3,FALSE),"")</f>
        <v>http://www.ncbi.nlm.nih.gov/pubmed/6138080</v>
      </c>
      <c r="D1708" s="255" t="str">
        <f>IF(AND(A1708&lt;&gt;"",ISNUMBER(A1708)),VLOOKUP(A1708,Studies!A:BR,4,FALSE),"")</f>
        <v>iv 0.15 mg/kg - Indiv. CH.B.</v>
      </c>
      <c r="E1708" s="255" t="str">
        <f>IF(AND(A1708&lt;&gt;"",ISNUMBER(A1708)),VLOOKUP(A1708,Studies!A:BR,5,FALSE),"")</f>
        <v>Midazolam</v>
      </c>
      <c r="F1708" s="256" t="str">
        <f>IF(AND(A1708&lt;&gt;"",ISNUMBER(A1708)),VLOOKUP(A1708,Studies!A:BR,6,FALSE),"")</f>
        <v>Plasma</v>
      </c>
      <c r="G1708" s="194">
        <v>4</v>
      </c>
      <c r="H1708" s="194" t="s">
        <v>60</v>
      </c>
      <c r="I1708" s="187">
        <v>47</v>
      </c>
      <c r="J1708" s="187" t="s">
        <v>941</v>
      </c>
      <c r="K1708" s="187" t="s">
        <v>239</v>
      </c>
      <c r="M1708" s="195"/>
      <c r="N1708" s="195"/>
      <c r="O1708" s="199"/>
      <c r="P1708" s="188"/>
      <c r="Q1708" s="174">
        <v>0</v>
      </c>
    </row>
    <row r="1709" spans="1:17" ht="14.25" x14ac:dyDescent="0.2">
      <c r="A1709" s="183">
        <v>243</v>
      </c>
      <c r="B1709" s="254" t="str">
        <f>IF(AND(A1709&lt;&gt;"",ISNUMBER(A1709)),VLOOKUP(A1709,Studies!A:BR,2,FALSE),"")</f>
        <v>Heizmann 1983</v>
      </c>
      <c r="C1709" s="255" t="str">
        <f>IF(AND(A1709&lt;&gt;"",ISNUMBER(A1709)),VLOOKUP(A1709,Studies!A:BR,3,FALSE),"")</f>
        <v>http://www.ncbi.nlm.nih.gov/pubmed/6138080</v>
      </c>
      <c r="D1709" s="255" t="str">
        <f>IF(AND(A1709&lt;&gt;"",ISNUMBER(A1709)),VLOOKUP(A1709,Studies!A:BR,4,FALSE),"")</f>
        <v>iv 0.15 mg/kg - Indiv. CH.B.</v>
      </c>
      <c r="E1709" s="255" t="str">
        <f>IF(AND(A1709&lt;&gt;"",ISNUMBER(A1709)),VLOOKUP(A1709,Studies!A:BR,5,FALSE),"")</f>
        <v>Midazolam</v>
      </c>
      <c r="F1709" s="256" t="str">
        <f>IF(AND(A1709&lt;&gt;"",ISNUMBER(A1709)),VLOOKUP(A1709,Studies!A:BR,6,FALSE),"")</f>
        <v>Plasma</v>
      </c>
      <c r="G1709" s="194">
        <v>5</v>
      </c>
      <c r="H1709" s="194" t="s">
        <v>60</v>
      </c>
      <c r="I1709" s="187">
        <v>34</v>
      </c>
      <c r="J1709" s="187" t="s">
        <v>941</v>
      </c>
      <c r="K1709" s="187" t="s">
        <v>239</v>
      </c>
      <c r="M1709" s="195"/>
      <c r="N1709" s="195"/>
      <c r="O1709" s="199"/>
      <c r="P1709" s="188"/>
      <c r="Q1709" s="174">
        <v>0</v>
      </c>
    </row>
    <row r="1710" spans="1:17" ht="14.25" x14ac:dyDescent="0.2">
      <c r="A1710" s="183">
        <v>243</v>
      </c>
      <c r="B1710" s="254" t="str">
        <f>IF(AND(A1710&lt;&gt;"",ISNUMBER(A1710)),VLOOKUP(A1710,Studies!A:BR,2,FALSE),"")</f>
        <v>Heizmann 1983</v>
      </c>
      <c r="C1710" s="255" t="str">
        <f>IF(AND(A1710&lt;&gt;"",ISNUMBER(A1710)),VLOOKUP(A1710,Studies!A:BR,3,FALSE),"")</f>
        <v>http://www.ncbi.nlm.nih.gov/pubmed/6138080</v>
      </c>
      <c r="D1710" s="255" t="str">
        <f>IF(AND(A1710&lt;&gt;"",ISNUMBER(A1710)),VLOOKUP(A1710,Studies!A:BR,4,FALSE),"")</f>
        <v>iv 0.15 mg/kg - Indiv. CH.B.</v>
      </c>
      <c r="E1710" s="255" t="str">
        <f>IF(AND(A1710&lt;&gt;"",ISNUMBER(A1710)),VLOOKUP(A1710,Studies!A:BR,5,FALSE),"")</f>
        <v>Midazolam</v>
      </c>
      <c r="F1710" s="256" t="str">
        <f>IF(AND(A1710&lt;&gt;"",ISNUMBER(A1710)),VLOOKUP(A1710,Studies!A:BR,6,FALSE),"")</f>
        <v>Plasma</v>
      </c>
      <c r="G1710" s="194">
        <v>6</v>
      </c>
      <c r="H1710" s="194" t="s">
        <v>60</v>
      </c>
      <c r="I1710" s="187">
        <v>27</v>
      </c>
      <c r="J1710" s="187" t="s">
        <v>941</v>
      </c>
      <c r="K1710" s="187" t="s">
        <v>239</v>
      </c>
      <c r="M1710" s="195"/>
      <c r="N1710" s="195"/>
      <c r="O1710" s="199"/>
      <c r="P1710" s="188"/>
      <c r="Q1710" s="174">
        <v>0</v>
      </c>
    </row>
    <row r="1711" spans="1:17" ht="14.25" x14ac:dyDescent="0.2">
      <c r="A1711" s="183">
        <v>243</v>
      </c>
      <c r="B1711" s="254" t="str">
        <f>IF(AND(A1711&lt;&gt;"",ISNUMBER(A1711)),VLOOKUP(A1711,Studies!A:BR,2,FALSE),"")</f>
        <v>Heizmann 1983</v>
      </c>
      <c r="C1711" s="255" t="str">
        <f>IF(AND(A1711&lt;&gt;"",ISNUMBER(A1711)),VLOOKUP(A1711,Studies!A:BR,3,FALSE),"")</f>
        <v>http://www.ncbi.nlm.nih.gov/pubmed/6138080</v>
      </c>
      <c r="D1711" s="255" t="str">
        <f>IF(AND(A1711&lt;&gt;"",ISNUMBER(A1711)),VLOOKUP(A1711,Studies!A:BR,4,FALSE),"")</f>
        <v>iv 0.15 mg/kg - Indiv. CH.B.</v>
      </c>
      <c r="E1711" s="255" t="str">
        <f>IF(AND(A1711&lt;&gt;"",ISNUMBER(A1711)),VLOOKUP(A1711,Studies!A:BR,5,FALSE),"")</f>
        <v>Midazolam</v>
      </c>
      <c r="F1711" s="256" t="str">
        <f>IF(AND(A1711&lt;&gt;"",ISNUMBER(A1711)),VLOOKUP(A1711,Studies!A:BR,6,FALSE),"")</f>
        <v>Plasma</v>
      </c>
      <c r="G1711" s="194">
        <v>8</v>
      </c>
      <c r="H1711" s="194" t="s">
        <v>60</v>
      </c>
      <c r="I1711" s="187">
        <v>13</v>
      </c>
      <c r="J1711" s="187" t="s">
        <v>941</v>
      </c>
      <c r="K1711" s="187" t="s">
        <v>239</v>
      </c>
      <c r="M1711" s="195"/>
      <c r="N1711" s="195"/>
      <c r="O1711" s="199"/>
      <c r="P1711" s="188"/>
      <c r="Q1711" s="174">
        <v>0</v>
      </c>
    </row>
    <row r="1712" spans="1:17" ht="14.25" x14ac:dyDescent="0.2">
      <c r="A1712" s="183">
        <v>243</v>
      </c>
      <c r="B1712" s="254" t="str">
        <f>IF(AND(A1712&lt;&gt;"",ISNUMBER(A1712)),VLOOKUP(A1712,Studies!A:BR,2,FALSE),"")</f>
        <v>Heizmann 1983</v>
      </c>
      <c r="C1712" s="255" t="str">
        <f>IF(AND(A1712&lt;&gt;"",ISNUMBER(A1712)),VLOOKUP(A1712,Studies!A:BR,3,FALSE),"")</f>
        <v>http://www.ncbi.nlm.nih.gov/pubmed/6138080</v>
      </c>
      <c r="D1712" s="255" t="str">
        <f>IF(AND(A1712&lt;&gt;"",ISNUMBER(A1712)),VLOOKUP(A1712,Studies!A:BR,4,FALSE),"")</f>
        <v>iv 0.15 mg/kg - Indiv. CH.B.</v>
      </c>
      <c r="E1712" s="255" t="str">
        <f>IF(AND(A1712&lt;&gt;"",ISNUMBER(A1712)),VLOOKUP(A1712,Studies!A:BR,5,FALSE),"")</f>
        <v>Midazolam</v>
      </c>
      <c r="F1712" s="256" t="str">
        <f>IF(AND(A1712&lt;&gt;"",ISNUMBER(A1712)),VLOOKUP(A1712,Studies!A:BR,6,FALSE),"")</f>
        <v>Plasma</v>
      </c>
      <c r="G1712" s="194">
        <v>10</v>
      </c>
      <c r="H1712" s="194" t="s">
        <v>60</v>
      </c>
      <c r="I1712" s="187">
        <v>7</v>
      </c>
      <c r="J1712" s="187" t="s">
        <v>941</v>
      </c>
      <c r="K1712" s="187" t="s">
        <v>239</v>
      </c>
      <c r="M1712" s="195"/>
      <c r="N1712" s="195"/>
      <c r="O1712" s="199"/>
      <c r="P1712" s="188"/>
      <c r="Q1712" s="174">
        <v>0</v>
      </c>
    </row>
    <row r="1713" spans="1:17" ht="14.25" x14ac:dyDescent="0.2">
      <c r="A1713" s="183">
        <v>243</v>
      </c>
      <c r="B1713" s="254" t="str">
        <f>IF(AND(A1713&lt;&gt;"",ISNUMBER(A1713)),VLOOKUP(A1713,Studies!A:BR,2,FALSE),"")</f>
        <v>Heizmann 1983</v>
      </c>
      <c r="C1713" s="255" t="str">
        <f>IF(AND(A1713&lt;&gt;"",ISNUMBER(A1713)),VLOOKUP(A1713,Studies!A:BR,3,FALSE),"")</f>
        <v>http://www.ncbi.nlm.nih.gov/pubmed/6138080</v>
      </c>
      <c r="D1713" s="255" t="str">
        <f>IF(AND(A1713&lt;&gt;"",ISNUMBER(A1713)),VLOOKUP(A1713,Studies!A:BR,4,FALSE),"")</f>
        <v>iv 0.15 mg/kg - Indiv. CH.B.</v>
      </c>
      <c r="E1713" s="255" t="str">
        <f>IF(AND(A1713&lt;&gt;"",ISNUMBER(A1713)),VLOOKUP(A1713,Studies!A:BR,5,FALSE),"")</f>
        <v>Midazolam</v>
      </c>
      <c r="F1713" s="256" t="str">
        <f>IF(AND(A1713&lt;&gt;"",ISNUMBER(A1713)),VLOOKUP(A1713,Studies!A:BR,6,FALSE),"")</f>
        <v>Plasma</v>
      </c>
      <c r="G1713" s="194">
        <v>12</v>
      </c>
      <c r="H1713" s="194" t="s">
        <v>60</v>
      </c>
      <c r="I1713" s="187">
        <v>5</v>
      </c>
      <c r="J1713" s="187" t="s">
        <v>941</v>
      </c>
      <c r="K1713" s="187" t="s">
        <v>239</v>
      </c>
      <c r="M1713" s="195"/>
      <c r="N1713" s="195"/>
      <c r="O1713" s="199"/>
      <c r="P1713" s="188"/>
      <c r="Q1713" s="174">
        <v>0</v>
      </c>
    </row>
    <row r="1714" spans="1:17" ht="14.25" x14ac:dyDescent="0.2">
      <c r="A1714" s="183">
        <v>244</v>
      </c>
      <c r="B1714" s="254" t="str">
        <f>IF(AND(A1714&lt;&gt;"",ISNUMBER(A1714)),VLOOKUP(A1714,Studies!A:BR,2,FALSE),"")</f>
        <v>Heizmann 1983</v>
      </c>
      <c r="C1714" s="255" t="str">
        <f>IF(AND(A1714&lt;&gt;"",ISNUMBER(A1714)),VLOOKUP(A1714,Studies!A:BR,3,FALSE),"")</f>
        <v>http://www.ncbi.nlm.nih.gov/pubmed/6138080</v>
      </c>
      <c r="D1714" s="255" t="str">
        <f>IF(AND(A1714&lt;&gt;"",ISNUMBER(A1714)),VLOOKUP(A1714,Studies!A:BR,4,FALSE),"")</f>
        <v>iv 0.15 mg/kg - Indiv. K.M.</v>
      </c>
      <c r="E1714" s="255" t="str">
        <f>IF(AND(A1714&lt;&gt;"",ISNUMBER(A1714)),VLOOKUP(A1714,Studies!A:BR,5,FALSE),"")</f>
        <v>Midazolam</v>
      </c>
      <c r="F1714" s="256" t="str">
        <f>IF(AND(A1714&lt;&gt;"",ISNUMBER(A1714)),VLOOKUP(A1714,Studies!A:BR,6,FALSE),"")</f>
        <v>Plasma</v>
      </c>
      <c r="G1714" s="194">
        <v>8.3333329999999997E-2</v>
      </c>
      <c r="H1714" s="194" t="s">
        <v>60</v>
      </c>
      <c r="I1714" s="187">
        <v>298</v>
      </c>
      <c r="J1714" s="187" t="s">
        <v>941</v>
      </c>
      <c r="K1714" s="187" t="s">
        <v>239</v>
      </c>
      <c r="M1714" s="195"/>
      <c r="N1714" s="195"/>
      <c r="O1714" s="199"/>
      <c r="P1714" s="188"/>
      <c r="Q1714" s="174">
        <v>0</v>
      </c>
    </row>
    <row r="1715" spans="1:17" ht="14.25" x14ac:dyDescent="0.2">
      <c r="A1715" s="183">
        <v>244</v>
      </c>
      <c r="B1715" s="254" t="str">
        <f>IF(AND(A1715&lt;&gt;"",ISNUMBER(A1715)),VLOOKUP(A1715,Studies!A:BR,2,FALSE),"")</f>
        <v>Heizmann 1983</v>
      </c>
      <c r="C1715" s="255" t="str">
        <f>IF(AND(A1715&lt;&gt;"",ISNUMBER(A1715)),VLOOKUP(A1715,Studies!A:BR,3,FALSE),"")</f>
        <v>http://www.ncbi.nlm.nih.gov/pubmed/6138080</v>
      </c>
      <c r="D1715" s="255" t="str">
        <f>IF(AND(A1715&lt;&gt;"",ISNUMBER(A1715)),VLOOKUP(A1715,Studies!A:BR,4,FALSE),"")</f>
        <v>iv 0.15 mg/kg - Indiv. K.M.</v>
      </c>
      <c r="E1715" s="255" t="str">
        <f>IF(AND(A1715&lt;&gt;"",ISNUMBER(A1715)),VLOOKUP(A1715,Studies!A:BR,5,FALSE),"")</f>
        <v>Midazolam</v>
      </c>
      <c r="F1715" s="256" t="str">
        <f>IF(AND(A1715&lt;&gt;"",ISNUMBER(A1715)),VLOOKUP(A1715,Studies!A:BR,6,FALSE),"")</f>
        <v>Plasma</v>
      </c>
      <c r="G1715" s="194">
        <v>0.16666666999999999</v>
      </c>
      <c r="H1715" s="194" t="s">
        <v>60</v>
      </c>
      <c r="I1715" s="187">
        <v>249</v>
      </c>
      <c r="J1715" s="187" t="s">
        <v>941</v>
      </c>
      <c r="K1715" s="187" t="s">
        <v>239</v>
      </c>
      <c r="M1715" s="195"/>
      <c r="N1715" s="195"/>
      <c r="O1715" s="199"/>
      <c r="P1715" s="188"/>
      <c r="Q1715" s="174">
        <v>0</v>
      </c>
    </row>
    <row r="1716" spans="1:17" ht="14.25" x14ac:dyDescent="0.2">
      <c r="A1716" s="183">
        <v>244</v>
      </c>
      <c r="B1716" s="254" t="str">
        <f>IF(AND(A1716&lt;&gt;"",ISNUMBER(A1716)),VLOOKUP(A1716,Studies!A:BR,2,FALSE),"")</f>
        <v>Heizmann 1983</v>
      </c>
      <c r="C1716" s="255" t="str">
        <f>IF(AND(A1716&lt;&gt;"",ISNUMBER(A1716)),VLOOKUP(A1716,Studies!A:BR,3,FALSE),"")</f>
        <v>http://www.ncbi.nlm.nih.gov/pubmed/6138080</v>
      </c>
      <c r="D1716" s="255" t="str">
        <f>IF(AND(A1716&lt;&gt;"",ISNUMBER(A1716)),VLOOKUP(A1716,Studies!A:BR,4,FALSE),"")</f>
        <v>iv 0.15 mg/kg - Indiv. K.M.</v>
      </c>
      <c r="E1716" s="255" t="str">
        <f>IF(AND(A1716&lt;&gt;"",ISNUMBER(A1716)),VLOOKUP(A1716,Studies!A:BR,5,FALSE),"")</f>
        <v>Midazolam</v>
      </c>
      <c r="F1716" s="256" t="str">
        <f>IF(AND(A1716&lt;&gt;"",ISNUMBER(A1716)),VLOOKUP(A1716,Studies!A:BR,6,FALSE),"")</f>
        <v>Plasma</v>
      </c>
      <c r="G1716" s="194">
        <v>0.25</v>
      </c>
      <c r="H1716" s="194" t="s">
        <v>60</v>
      </c>
      <c r="I1716" s="187">
        <v>235</v>
      </c>
      <c r="J1716" s="187" t="s">
        <v>941</v>
      </c>
      <c r="K1716" s="187" t="s">
        <v>239</v>
      </c>
      <c r="M1716" s="195"/>
      <c r="N1716" s="195"/>
      <c r="O1716" s="199"/>
      <c r="P1716" s="188"/>
      <c r="Q1716" s="174">
        <v>0</v>
      </c>
    </row>
    <row r="1717" spans="1:17" ht="14.25" x14ac:dyDescent="0.2">
      <c r="A1717" s="183">
        <v>244</v>
      </c>
      <c r="B1717" s="254" t="str">
        <f>IF(AND(A1717&lt;&gt;"",ISNUMBER(A1717)),VLOOKUP(A1717,Studies!A:BR,2,FALSE),"")</f>
        <v>Heizmann 1983</v>
      </c>
      <c r="C1717" s="255" t="str">
        <f>IF(AND(A1717&lt;&gt;"",ISNUMBER(A1717)),VLOOKUP(A1717,Studies!A:BR,3,FALSE),"")</f>
        <v>http://www.ncbi.nlm.nih.gov/pubmed/6138080</v>
      </c>
      <c r="D1717" s="255" t="str">
        <f>IF(AND(A1717&lt;&gt;"",ISNUMBER(A1717)),VLOOKUP(A1717,Studies!A:BR,4,FALSE),"")</f>
        <v>iv 0.15 mg/kg - Indiv. K.M.</v>
      </c>
      <c r="E1717" s="255" t="str">
        <f>IF(AND(A1717&lt;&gt;"",ISNUMBER(A1717)),VLOOKUP(A1717,Studies!A:BR,5,FALSE),"")</f>
        <v>Midazolam</v>
      </c>
      <c r="F1717" s="256" t="str">
        <f>IF(AND(A1717&lt;&gt;"",ISNUMBER(A1717)),VLOOKUP(A1717,Studies!A:BR,6,FALSE),"")</f>
        <v>Plasma</v>
      </c>
      <c r="G1717" s="194">
        <v>0.5</v>
      </c>
      <c r="H1717" s="194" t="s">
        <v>60</v>
      </c>
      <c r="I1717" s="187">
        <v>169</v>
      </c>
      <c r="J1717" s="187" t="s">
        <v>941</v>
      </c>
      <c r="K1717" s="187" t="s">
        <v>239</v>
      </c>
      <c r="M1717" s="195"/>
      <c r="N1717" s="195"/>
      <c r="O1717" s="199"/>
      <c r="P1717" s="188"/>
      <c r="Q1717" s="174">
        <v>0</v>
      </c>
    </row>
    <row r="1718" spans="1:17" ht="14.25" x14ac:dyDescent="0.2">
      <c r="A1718" s="183">
        <v>244</v>
      </c>
      <c r="B1718" s="254" t="str">
        <f>IF(AND(A1718&lt;&gt;"",ISNUMBER(A1718)),VLOOKUP(A1718,Studies!A:BR,2,FALSE),"")</f>
        <v>Heizmann 1983</v>
      </c>
      <c r="C1718" s="255" t="str">
        <f>IF(AND(A1718&lt;&gt;"",ISNUMBER(A1718)),VLOOKUP(A1718,Studies!A:BR,3,FALSE),"")</f>
        <v>http://www.ncbi.nlm.nih.gov/pubmed/6138080</v>
      </c>
      <c r="D1718" s="255" t="str">
        <f>IF(AND(A1718&lt;&gt;"",ISNUMBER(A1718)),VLOOKUP(A1718,Studies!A:BR,4,FALSE),"")</f>
        <v>iv 0.15 mg/kg - Indiv. K.M.</v>
      </c>
      <c r="E1718" s="255" t="str">
        <f>IF(AND(A1718&lt;&gt;"",ISNUMBER(A1718)),VLOOKUP(A1718,Studies!A:BR,5,FALSE),"")</f>
        <v>Midazolam</v>
      </c>
      <c r="F1718" s="256" t="str">
        <f>IF(AND(A1718&lt;&gt;"",ISNUMBER(A1718)),VLOOKUP(A1718,Studies!A:BR,6,FALSE),"")</f>
        <v>Plasma</v>
      </c>
      <c r="G1718" s="194">
        <v>0.75</v>
      </c>
      <c r="H1718" s="194" t="s">
        <v>60</v>
      </c>
      <c r="I1718" s="187">
        <v>144</v>
      </c>
      <c r="J1718" s="187" t="s">
        <v>941</v>
      </c>
      <c r="K1718" s="187" t="s">
        <v>239</v>
      </c>
      <c r="M1718" s="195"/>
      <c r="N1718" s="195"/>
      <c r="O1718" s="199"/>
      <c r="P1718" s="188"/>
      <c r="Q1718" s="174">
        <v>0</v>
      </c>
    </row>
    <row r="1719" spans="1:17" ht="14.25" x14ac:dyDescent="0.2">
      <c r="A1719" s="183">
        <v>244</v>
      </c>
      <c r="B1719" s="254" t="str">
        <f>IF(AND(A1719&lt;&gt;"",ISNUMBER(A1719)),VLOOKUP(A1719,Studies!A:BR,2,FALSE),"")</f>
        <v>Heizmann 1983</v>
      </c>
      <c r="C1719" s="255" t="str">
        <f>IF(AND(A1719&lt;&gt;"",ISNUMBER(A1719)),VLOOKUP(A1719,Studies!A:BR,3,FALSE),"")</f>
        <v>http://www.ncbi.nlm.nih.gov/pubmed/6138080</v>
      </c>
      <c r="D1719" s="255" t="str">
        <f>IF(AND(A1719&lt;&gt;"",ISNUMBER(A1719)),VLOOKUP(A1719,Studies!A:BR,4,FALSE),"")</f>
        <v>iv 0.15 mg/kg - Indiv. K.M.</v>
      </c>
      <c r="E1719" s="255" t="str">
        <f>IF(AND(A1719&lt;&gt;"",ISNUMBER(A1719)),VLOOKUP(A1719,Studies!A:BR,5,FALSE),"")</f>
        <v>Midazolam</v>
      </c>
      <c r="F1719" s="256" t="str">
        <f>IF(AND(A1719&lt;&gt;"",ISNUMBER(A1719)),VLOOKUP(A1719,Studies!A:BR,6,FALSE),"")</f>
        <v>Plasma</v>
      </c>
      <c r="G1719" s="194">
        <v>1</v>
      </c>
      <c r="H1719" s="194" t="s">
        <v>60</v>
      </c>
      <c r="I1719" s="187">
        <v>104</v>
      </c>
      <c r="J1719" s="187" t="s">
        <v>941</v>
      </c>
      <c r="K1719" s="187" t="s">
        <v>239</v>
      </c>
      <c r="M1719" s="195"/>
      <c r="N1719" s="195"/>
      <c r="O1719" s="199"/>
      <c r="P1719" s="188"/>
      <c r="Q1719" s="174">
        <v>0</v>
      </c>
    </row>
    <row r="1720" spans="1:17" ht="14.25" x14ac:dyDescent="0.2">
      <c r="A1720" s="183">
        <v>244</v>
      </c>
      <c r="B1720" s="254" t="str">
        <f>IF(AND(A1720&lt;&gt;"",ISNUMBER(A1720)),VLOOKUP(A1720,Studies!A:BR,2,FALSE),"")</f>
        <v>Heizmann 1983</v>
      </c>
      <c r="C1720" s="255" t="str">
        <f>IF(AND(A1720&lt;&gt;"",ISNUMBER(A1720)),VLOOKUP(A1720,Studies!A:BR,3,FALSE),"")</f>
        <v>http://www.ncbi.nlm.nih.gov/pubmed/6138080</v>
      </c>
      <c r="D1720" s="255" t="str">
        <f>IF(AND(A1720&lt;&gt;"",ISNUMBER(A1720)),VLOOKUP(A1720,Studies!A:BR,4,FALSE),"")</f>
        <v>iv 0.15 mg/kg - Indiv. K.M.</v>
      </c>
      <c r="E1720" s="255" t="str">
        <f>IF(AND(A1720&lt;&gt;"",ISNUMBER(A1720)),VLOOKUP(A1720,Studies!A:BR,5,FALSE),"")</f>
        <v>Midazolam</v>
      </c>
      <c r="F1720" s="256" t="str">
        <f>IF(AND(A1720&lt;&gt;"",ISNUMBER(A1720)),VLOOKUP(A1720,Studies!A:BR,6,FALSE),"")</f>
        <v>Plasma</v>
      </c>
      <c r="G1720" s="194">
        <v>1.5</v>
      </c>
      <c r="H1720" s="194" t="s">
        <v>60</v>
      </c>
      <c r="I1720" s="187">
        <v>89</v>
      </c>
      <c r="J1720" s="187" t="s">
        <v>941</v>
      </c>
      <c r="K1720" s="187" t="s">
        <v>239</v>
      </c>
      <c r="M1720" s="195"/>
      <c r="N1720" s="195"/>
      <c r="O1720" s="199"/>
      <c r="P1720" s="188"/>
      <c r="Q1720" s="174">
        <v>0</v>
      </c>
    </row>
    <row r="1721" spans="1:17" ht="14.25" x14ac:dyDescent="0.2">
      <c r="A1721" s="183">
        <v>244</v>
      </c>
      <c r="B1721" s="254" t="str">
        <f>IF(AND(A1721&lt;&gt;"",ISNUMBER(A1721)),VLOOKUP(A1721,Studies!A:BR,2,FALSE),"")</f>
        <v>Heizmann 1983</v>
      </c>
      <c r="C1721" s="255" t="str">
        <f>IF(AND(A1721&lt;&gt;"",ISNUMBER(A1721)),VLOOKUP(A1721,Studies!A:BR,3,FALSE),"")</f>
        <v>http://www.ncbi.nlm.nih.gov/pubmed/6138080</v>
      </c>
      <c r="D1721" s="255" t="str">
        <f>IF(AND(A1721&lt;&gt;"",ISNUMBER(A1721)),VLOOKUP(A1721,Studies!A:BR,4,FALSE),"")</f>
        <v>iv 0.15 mg/kg - Indiv. K.M.</v>
      </c>
      <c r="E1721" s="255" t="str">
        <f>IF(AND(A1721&lt;&gt;"",ISNUMBER(A1721)),VLOOKUP(A1721,Studies!A:BR,5,FALSE),"")</f>
        <v>Midazolam</v>
      </c>
      <c r="F1721" s="256" t="str">
        <f>IF(AND(A1721&lt;&gt;"",ISNUMBER(A1721)),VLOOKUP(A1721,Studies!A:BR,6,FALSE),"")</f>
        <v>Plasma</v>
      </c>
      <c r="G1721" s="194">
        <v>2</v>
      </c>
      <c r="H1721" s="194" t="s">
        <v>60</v>
      </c>
      <c r="I1721" s="187">
        <v>54</v>
      </c>
      <c r="J1721" s="187" t="s">
        <v>941</v>
      </c>
      <c r="K1721" s="187" t="s">
        <v>239</v>
      </c>
      <c r="M1721" s="195"/>
      <c r="N1721" s="195"/>
      <c r="O1721" s="199"/>
      <c r="P1721" s="188"/>
      <c r="Q1721" s="174">
        <v>0</v>
      </c>
    </row>
    <row r="1722" spans="1:17" ht="14.25" x14ac:dyDescent="0.2">
      <c r="A1722" s="183">
        <v>244</v>
      </c>
      <c r="B1722" s="254" t="str">
        <f>IF(AND(A1722&lt;&gt;"",ISNUMBER(A1722)),VLOOKUP(A1722,Studies!A:BR,2,FALSE),"")</f>
        <v>Heizmann 1983</v>
      </c>
      <c r="C1722" s="255" t="str">
        <f>IF(AND(A1722&lt;&gt;"",ISNUMBER(A1722)),VLOOKUP(A1722,Studies!A:BR,3,FALSE),"")</f>
        <v>http://www.ncbi.nlm.nih.gov/pubmed/6138080</v>
      </c>
      <c r="D1722" s="255" t="str">
        <f>IF(AND(A1722&lt;&gt;"",ISNUMBER(A1722)),VLOOKUP(A1722,Studies!A:BR,4,FALSE),"")</f>
        <v>iv 0.15 mg/kg - Indiv. K.M.</v>
      </c>
      <c r="E1722" s="255" t="str">
        <f>IF(AND(A1722&lt;&gt;"",ISNUMBER(A1722)),VLOOKUP(A1722,Studies!A:BR,5,FALSE),"")</f>
        <v>Midazolam</v>
      </c>
      <c r="F1722" s="256" t="str">
        <f>IF(AND(A1722&lt;&gt;"",ISNUMBER(A1722)),VLOOKUP(A1722,Studies!A:BR,6,FALSE),"")</f>
        <v>Plasma</v>
      </c>
      <c r="G1722" s="194">
        <v>3</v>
      </c>
      <c r="H1722" s="194" t="s">
        <v>60</v>
      </c>
      <c r="I1722" s="187">
        <v>36</v>
      </c>
      <c r="J1722" s="187" t="s">
        <v>941</v>
      </c>
      <c r="K1722" s="187" t="s">
        <v>239</v>
      </c>
      <c r="M1722" s="195"/>
      <c r="N1722" s="195"/>
      <c r="O1722" s="199"/>
      <c r="P1722" s="188"/>
      <c r="Q1722" s="174">
        <v>0</v>
      </c>
    </row>
    <row r="1723" spans="1:17" ht="14.25" x14ac:dyDescent="0.2">
      <c r="A1723" s="183">
        <v>244</v>
      </c>
      <c r="B1723" s="254" t="str">
        <f>IF(AND(A1723&lt;&gt;"",ISNUMBER(A1723)),VLOOKUP(A1723,Studies!A:BR,2,FALSE),"")</f>
        <v>Heizmann 1983</v>
      </c>
      <c r="C1723" s="255" t="str">
        <f>IF(AND(A1723&lt;&gt;"",ISNUMBER(A1723)),VLOOKUP(A1723,Studies!A:BR,3,FALSE),"")</f>
        <v>http://www.ncbi.nlm.nih.gov/pubmed/6138080</v>
      </c>
      <c r="D1723" s="255" t="str">
        <f>IF(AND(A1723&lt;&gt;"",ISNUMBER(A1723)),VLOOKUP(A1723,Studies!A:BR,4,FALSE),"")</f>
        <v>iv 0.15 mg/kg - Indiv. K.M.</v>
      </c>
      <c r="E1723" s="255" t="str">
        <f>IF(AND(A1723&lt;&gt;"",ISNUMBER(A1723)),VLOOKUP(A1723,Studies!A:BR,5,FALSE),"")</f>
        <v>Midazolam</v>
      </c>
      <c r="F1723" s="256" t="str">
        <f>IF(AND(A1723&lt;&gt;"",ISNUMBER(A1723)),VLOOKUP(A1723,Studies!A:BR,6,FALSE),"")</f>
        <v>Plasma</v>
      </c>
      <c r="G1723" s="194">
        <v>4</v>
      </c>
      <c r="H1723" s="194" t="s">
        <v>60</v>
      </c>
      <c r="I1723" s="187">
        <v>27</v>
      </c>
      <c r="J1723" s="187" t="s">
        <v>941</v>
      </c>
      <c r="K1723" s="187" t="s">
        <v>239</v>
      </c>
      <c r="M1723" s="195"/>
      <c r="N1723" s="195"/>
      <c r="O1723" s="199"/>
      <c r="P1723" s="188"/>
      <c r="Q1723" s="174">
        <v>0</v>
      </c>
    </row>
    <row r="1724" spans="1:17" ht="14.25" x14ac:dyDescent="0.2">
      <c r="A1724" s="183">
        <v>244</v>
      </c>
      <c r="B1724" s="254" t="str">
        <f>IF(AND(A1724&lt;&gt;"",ISNUMBER(A1724)),VLOOKUP(A1724,Studies!A:BR,2,FALSE),"")</f>
        <v>Heizmann 1983</v>
      </c>
      <c r="C1724" s="255" t="str">
        <f>IF(AND(A1724&lt;&gt;"",ISNUMBER(A1724)),VLOOKUP(A1724,Studies!A:BR,3,FALSE),"")</f>
        <v>http://www.ncbi.nlm.nih.gov/pubmed/6138080</v>
      </c>
      <c r="D1724" s="255" t="str">
        <f>IF(AND(A1724&lt;&gt;"",ISNUMBER(A1724)),VLOOKUP(A1724,Studies!A:BR,4,FALSE),"")</f>
        <v>iv 0.15 mg/kg - Indiv. K.M.</v>
      </c>
      <c r="E1724" s="255" t="str">
        <f>IF(AND(A1724&lt;&gt;"",ISNUMBER(A1724)),VLOOKUP(A1724,Studies!A:BR,5,FALSE),"")</f>
        <v>Midazolam</v>
      </c>
      <c r="F1724" s="256" t="str">
        <f>IF(AND(A1724&lt;&gt;"",ISNUMBER(A1724)),VLOOKUP(A1724,Studies!A:BR,6,FALSE),"")</f>
        <v>Plasma</v>
      </c>
      <c r="G1724" s="194">
        <v>5</v>
      </c>
      <c r="H1724" s="194" t="s">
        <v>60</v>
      </c>
      <c r="I1724" s="187">
        <v>14</v>
      </c>
      <c r="J1724" s="187" t="s">
        <v>941</v>
      </c>
      <c r="K1724" s="187" t="s">
        <v>239</v>
      </c>
      <c r="M1724" s="195"/>
      <c r="N1724" s="195"/>
      <c r="O1724" s="199"/>
      <c r="P1724" s="188"/>
      <c r="Q1724" s="174">
        <v>0</v>
      </c>
    </row>
    <row r="1725" spans="1:17" ht="14.25" x14ac:dyDescent="0.2">
      <c r="A1725" s="183">
        <v>244</v>
      </c>
      <c r="B1725" s="254" t="str">
        <f>IF(AND(A1725&lt;&gt;"",ISNUMBER(A1725)),VLOOKUP(A1725,Studies!A:BR,2,FALSE),"")</f>
        <v>Heizmann 1983</v>
      </c>
      <c r="C1725" s="255" t="str">
        <f>IF(AND(A1725&lt;&gt;"",ISNUMBER(A1725)),VLOOKUP(A1725,Studies!A:BR,3,FALSE),"")</f>
        <v>http://www.ncbi.nlm.nih.gov/pubmed/6138080</v>
      </c>
      <c r="D1725" s="255" t="str">
        <f>IF(AND(A1725&lt;&gt;"",ISNUMBER(A1725)),VLOOKUP(A1725,Studies!A:BR,4,FALSE),"")</f>
        <v>iv 0.15 mg/kg - Indiv. K.M.</v>
      </c>
      <c r="E1725" s="255" t="str">
        <f>IF(AND(A1725&lt;&gt;"",ISNUMBER(A1725)),VLOOKUP(A1725,Studies!A:BR,5,FALSE),"")</f>
        <v>Midazolam</v>
      </c>
      <c r="F1725" s="256" t="str">
        <f>IF(AND(A1725&lt;&gt;"",ISNUMBER(A1725)),VLOOKUP(A1725,Studies!A:BR,6,FALSE),"")</f>
        <v>Plasma</v>
      </c>
      <c r="G1725" s="194">
        <v>6</v>
      </c>
      <c r="H1725" s="194" t="s">
        <v>60</v>
      </c>
      <c r="I1725" s="187">
        <v>12</v>
      </c>
      <c r="J1725" s="187" t="s">
        <v>941</v>
      </c>
      <c r="K1725" s="187" t="s">
        <v>239</v>
      </c>
      <c r="M1725" s="195"/>
      <c r="N1725" s="195"/>
      <c r="O1725" s="199"/>
      <c r="P1725" s="188"/>
      <c r="Q1725" s="174">
        <v>0</v>
      </c>
    </row>
    <row r="1726" spans="1:17" ht="14.25" x14ac:dyDescent="0.2">
      <c r="A1726" s="183">
        <v>244</v>
      </c>
      <c r="B1726" s="254" t="str">
        <f>IF(AND(A1726&lt;&gt;"",ISNUMBER(A1726)),VLOOKUP(A1726,Studies!A:BR,2,FALSE),"")</f>
        <v>Heizmann 1983</v>
      </c>
      <c r="C1726" s="255" t="str">
        <f>IF(AND(A1726&lt;&gt;"",ISNUMBER(A1726)),VLOOKUP(A1726,Studies!A:BR,3,FALSE),"")</f>
        <v>http://www.ncbi.nlm.nih.gov/pubmed/6138080</v>
      </c>
      <c r="D1726" s="255" t="str">
        <f>IF(AND(A1726&lt;&gt;"",ISNUMBER(A1726)),VLOOKUP(A1726,Studies!A:BR,4,FALSE),"")</f>
        <v>iv 0.15 mg/kg - Indiv. K.M.</v>
      </c>
      <c r="E1726" s="255" t="str">
        <f>IF(AND(A1726&lt;&gt;"",ISNUMBER(A1726)),VLOOKUP(A1726,Studies!A:BR,5,FALSE),"")</f>
        <v>Midazolam</v>
      </c>
      <c r="F1726" s="256" t="str">
        <f>IF(AND(A1726&lt;&gt;"",ISNUMBER(A1726)),VLOOKUP(A1726,Studies!A:BR,6,FALSE),"")</f>
        <v>Plasma</v>
      </c>
      <c r="G1726" s="194">
        <v>8</v>
      </c>
      <c r="H1726" s="194" t="s">
        <v>60</v>
      </c>
      <c r="I1726" s="187">
        <v>6</v>
      </c>
      <c r="J1726" s="187" t="s">
        <v>941</v>
      </c>
      <c r="K1726" s="187" t="s">
        <v>239</v>
      </c>
      <c r="M1726" s="195"/>
      <c r="N1726" s="195"/>
      <c r="O1726" s="199"/>
      <c r="P1726" s="188"/>
      <c r="Q1726" s="174">
        <v>0</v>
      </c>
    </row>
    <row r="1727" spans="1:17" ht="14.25" x14ac:dyDescent="0.2">
      <c r="A1727" s="183">
        <v>244</v>
      </c>
      <c r="B1727" s="254" t="str">
        <f>IF(AND(A1727&lt;&gt;"",ISNUMBER(A1727)),VLOOKUP(A1727,Studies!A:BR,2,FALSE),"")</f>
        <v>Heizmann 1983</v>
      </c>
      <c r="C1727" s="255" t="str">
        <f>IF(AND(A1727&lt;&gt;"",ISNUMBER(A1727)),VLOOKUP(A1727,Studies!A:BR,3,FALSE),"")</f>
        <v>http://www.ncbi.nlm.nih.gov/pubmed/6138080</v>
      </c>
      <c r="D1727" s="255" t="str">
        <f>IF(AND(A1727&lt;&gt;"",ISNUMBER(A1727)),VLOOKUP(A1727,Studies!A:BR,4,FALSE),"")</f>
        <v>iv 0.15 mg/kg - Indiv. K.M.</v>
      </c>
      <c r="E1727" s="255" t="str">
        <f>IF(AND(A1727&lt;&gt;"",ISNUMBER(A1727)),VLOOKUP(A1727,Studies!A:BR,5,FALSE),"")</f>
        <v>Midazolam</v>
      </c>
      <c r="F1727" s="256" t="str">
        <f>IF(AND(A1727&lt;&gt;"",ISNUMBER(A1727)),VLOOKUP(A1727,Studies!A:BR,6,FALSE),"")</f>
        <v>Plasma</v>
      </c>
      <c r="G1727" s="194">
        <v>10</v>
      </c>
      <c r="H1727" s="194" t="s">
        <v>60</v>
      </c>
      <c r="I1727" s="187">
        <v>6</v>
      </c>
      <c r="J1727" s="187" t="s">
        <v>941</v>
      </c>
      <c r="K1727" s="187" t="s">
        <v>239</v>
      </c>
      <c r="M1727" s="195"/>
      <c r="N1727" s="195"/>
      <c r="O1727" s="199"/>
      <c r="P1727" s="188"/>
      <c r="Q1727" s="174">
        <v>0</v>
      </c>
    </row>
    <row r="1728" spans="1:17" ht="14.25" x14ac:dyDescent="0.2">
      <c r="A1728" s="183">
        <v>244</v>
      </c>
      <c r="B1728" s="254" t="str">
        <f>IF(AND(A1728&lt;&gt;"",ISNUMBER(A1728)),VLOOKUP(A1728,Studies!A:BR,2,FALSE),"")</f>
        <v>Heizmann 1983</v>
      </c>
      <c r="C1728" s="255" t="str">
        <f>IF(AND(A1728&lt;&gt;"",ISNUMBER(A1728)),VLOOKUP(A1728,Studies!A:BR,3,FALSE),"")</f>
        <v>http://www.ncbi.nlm.nih.gov/pubmed/6138080</v>
      </c>
      <c r="D1728" s="255" t="str">
        <f>IF(AND(A1728&lt;&gt;"",ISNUMBER(A1728)),VLOOKUP(A1728,Studies!A:BR,4,FALSE),"")</f>
        <v>iv 0.15 mg/kg - Indiv. K.M.</v>
      </c>
      <c r="E1728" s="255" t="str">
        <f>IF(AND(A1728&lt;&gt;"",ISNUMBER(A1728)),VLOOKUP(A1728,Studies!A:BR,5,FALSE),"")</f>
        <v>Midazolam</v>
      </c>
      <c r="F1728" s="256" t="str">
        <f>IF(AND(A1728&lt;&gt;"",ISNUMBER(A1728)),VLOOKUP(A1728,Studies!A:BR,6,FALSE),"")</f>
        <v>Plasma</v>
      </c>
      <c r="G1728" s="194">
        <v>12</v>
      </c>
      <c r="H1728" s="194" t="s">
        <v>60</v>
      </c>
      <c r="I1728" s="187" t="s">
        <v>1023</v>
      </c>
      <c r="J1728" s="187" t="s">
        <v>941</v>
      </c>
      <c r="K1728" s="187" t="s">
        <v>239</v>
      </c>
      <c r="M1728" s="195"/>
      <c r="N1728" s="195"/>
      <c r="O1728" s="199">
        <v>4</v>
      </c>
      <c r="P1728" s="188"/>
      <c r="Q1728" s="174">
        <v>0</v>
      </c>
    </row>
    <row r="1729" spans="1:17" ht="14.25" x14ac:dyDescent="0.2">
      <c r="A1729" s="183">
        <v>245</v>
      </c>
      <c r="B1729" s="254" t="str">
        <f>IF(AND(A1729&lt;&gt;"",ISNUMBER(A1729)),VLOOKUP(A1729,Studies!A:BR,2,FALSE),"")</f>
        <v>Heizmann 1983</v>
      </c>
      <c r="C1729" s="255" t="str">
        <f>IF(AND(A1729&lt;&gt;"",ISNUMBER(A1729)),VLOOKUP(A1729,Studies!A:BR,3,FALSE),"")</f>
        <v>http://www.ncbi.nlm.nih.gov/pubmed/6138080</v>
      </c>
      <c r="D1729" s="255" t="str">
        <f>IF(AND(A1729&lt;&gt;"",ISNUMBER(A1729)),VLOOKUP(A1729,Studies!A:BR,4,FALSE),"")</f>
        <v>iv 0.15 mg/kg - Indiv. E.Sch.</v>
      </c>
      <c r="E1729" s="255" t="str">
        <f>IF(AND(A1729&lt;&gt;"",ISNUMBER(A1729)),VLOOKUP(A1729,Studies!A:BR,5,FALSE),"")</f>
        <v>Midazolam</v>
      </c>
      <c r="F1729" s="256" t="str">
        <f>IF(AND(A1729&lt;&gt;"",ISNUMBER(A1729)),VLOOKUP(A1729,Studies!A:BR,6,FALSE),"")</f>
        <v>Plasma</v>
      </c>
      <c r="G1729" s="194">
        <v>8.3333329999999997E-2</v>
      </c>
      <c r="H1729" s="194" t="s">
        <v>60</v>
      </c>
      <c r="I1729" s="187">
        <v>425</v>
      </c>
      <c r="J1729" s="187" t="s">
        <v>941</v>
      </c>
      <c r="K1729" s="187" t="s">
        <v>239</v>
      </c>
      <c r="M1729" s="195"/>
      <c r="N1729" s="195"/>
      <c r="O1729" s="199"/>
      <c r="P1729" s="188"/>
      <c r="Q1729" s="174">
        <v>0</v>
      </c>
    </row>
    <row r="1730" spans="1:17" ht="14.25" x14ac:dyDescent="0.2">
      <c r="A1730" s="183">
        <v>245</v>
      </c>
      <c r="B1730" s="254" t="str">
        <f>IF(AND(A1730&lt;&gt;"",ISNUMBER(A1730)),VLOOKUP(A1730,Studies!A:BR,2,FALSE),"")</f>
        <v>Heizmann 1983</v>
      </c>
      <c r="C1730" s="255" t="str">
        <f>IF(AND(A1730&lt;&gt;"",ISNUMBER(A1730)),VLOOKUP(A1730,Studies!A:BR,3,FALSE),"")</f>
        <v>http://www.ncbi.nlm.nih.gov/pubmed/6138080</v>
      </c>
      <c r="D1730" s="255" t="str">
        <f>IF(AND(A1730&lt;&gt;"",ISNUMBER(A1730)),VLOOKUP(A1730,Studies!A:BR,4,FALSE),"")</f>
        <v>iv 0.15 mg/kg - Indiv. E.Sch.</v>
      </c>
      <c r="E1730" s="255" t="str">
        <f>IF(AND(A1730&lt;&gt;"",ISNUMBER(A1730)),VLOOKUP(A1730,Studies!A:BR,5,FALSE),"")</f>
        <v>Midazolam</v>
      </c>
      <c r="F1730" s="256" t="str">
        <f>IF(AND(A1730&lt;&gt;"",ISNUMBER(A1730)),VLOOKUP(A1730,Studies!A:BR,6,FALSE),"")</f>
        <v>Plasma</v>
      </c>
      <c r="G1730" s="194">
        <v>0.16666666999999999</v>
      </c>
      <c r="H1730" s="194" t="s">
        <v>60</v>
      </c>
      <c r="I1730" s="187">
        <v>372</v>
      </c>
      <c r="J1730" s="187" t="s">
        <v>941</v>
      </c>
      <c r="K1730" s="187" t="s">
        <v>239</v>
      </c>
      <c r="M1730" s="195"/>
      <c r="N1730" s="195"/>
      <c r="O1730" s="199"/>
      <c r="P1730" s="188"/>
      <c r="Q1730" s="174">
        <v>0</v>
      </c>
    </row>
    <row r="1731" spans="1:17" ht="14.25" x14ac:dyDescent="0.2">
      <c r="A1731" s="183">
        <v>245</v>
      </c>
      <c r="B1731" s="254" t="str">
        <f>IF(AND(A1731&lt;&gt;"",ISNUMBER(A1731)),VLOOKUP(A1731,Studies!A:BR,2,FALSE),"")</f>
        <v>Heizmann 1983</v>
      </c>
      <c r="C1731" s="255" t="str">
        <f>IF(AND(A1731&lt;&gt;"",ISNUMBER(A1731)),VLOOKUP(A1731,Studies!A:BR,3,FALSE),"")</f>
        <v>http://www.ncbi.nlm.nih.gov/pubmed/6138080</v>
      </c>
      <c r="D1731" s="255" t="str">
        <f>IF(AND(A1731&lt;&gt;"",ISNUMBER(A1731)),VLOOKUP(A1731,Studies!A:BR,4,FALSE),"")</f>
        <v>iv 0.15 mg/kg - Indiv. E.Sch.</v>
      </c>
      <c r="E1731" s="255" t="str">
        <f>IF(AND(A1731&lt;&gt;"",ISNUMBER(A1731)),VLOOKUP(A1731,Studies!A:BR,5,FALSE),"")</f>
        <v>Midazolam</v>
      </c>
      <c r="F1731" s="256" t="str">
        <f>IF(AND(A1731&lt;&gt;"",ISNUMBER(A1731)),VLOOKUP(A1731,Studies!A:BR,6,FALSE),"")</f>
        <v>Plasma</v>
      </c>
      <c r="G1731" s="194">
        <v>0.25</v>
      </c>
      <c r="H1731" s="194" t="s">
        <v>60</v>
      </c>
      <c r="I1731" s="187">
        <v>321</v>
      </c>
      <c r="J1731" s="187" t="s">
        <v>941</v>
      </c>
      <c r="K1731" s="187" t="s">
        <v>239</v>
      </c>
      <c r="M1731" s="195"/>
      <c r="N1731" s="195"/>
      <c r="O1731" s="199"/>
      <c r="P1731" s="188"/>
      <c r="Q1731" s="174">
        <v>0</v>
      </c>
    </row>
    <row r="1732" spans="1:17" ht="14.25" x14ac:dyDescent="0.2">
      <c r="A1732" s="183">
        <v>245</v>
      </c>
      <c r="B1732" s="254" t="str">
        <f>IF(AND(A1732&lt;&gt;"",ISNUMBER(A1732)),VLOOKUP(A1732,Studies!A:BR,2,FALSE),"")</f>
        <v>Heizmann 1983</v>
      </c>
      <c r="C1732" s="255" t="str">
        <f>IF(AND(A1732&lt;&gt;"",ISNUMBER(A1732)),VLOOKUP(A1732,Studies!A:BR,3,FALSE),"")</f>
        <v>http://www.ncbi.nlm.nih.gov/pubmed/6138080</v>
      </c>
      <c r="D1732" s="255" t="str">
        <f>IF(AND(A1732&lt;&gt;"",ISNUMBER(A1732)),VLOOKUP(A1732,Studies!A:BR,4,FALSE),"")</f>
        <v>iv 0.15 mg/kg - Indiv. E.Sch.</v>
      </c>
      <c r="E1732" s="255" t="str">
        <f>IF(AND(A1732&lt;&gt;"",ISNUMBER(A1732)),VLOOKUP(A1732,Studies!A:BR,5,FALSE),"")</f>
        <v>Midazolam</v>
      </c>
      <c r="F1732" s="256" t="str">
        <f>IF(AND(A1732&lt;&gt;"",ISNUMBER(A1732)),VLOOKUP(A1732,Studies!A:BR,6,FALSE),"")</f>
        <v>Plasma</v>
      </c>
      <c r="G1732" s="194">
        <v>0.5</v>
      </c>
      <c r="H1732" s="194" t="s">
        <v>60</v>
      </c>
      <c r="I1732" s="187">
        <v>264</v>
      </c>
      <c r="J1732" s="187" t="s">
        <v>941</v>
      </c>
      <c r="K1732" s="187" t="s">
        <v>239</v>
      </c>
      <c r="M1732" s="195"/>
      <c r="N1732" s="195"/>
      <c r="O1732" s="199"/>
      <c r="P1732" s="188"/>
      <c r="Q1732" s="174">
        <v>0</v>
      </c>
    </row>
    <row r="1733" spans="1:17" ht="14.25" x14ac:dyDescent="0.2">
      <c r="A1733" s="183">
        <v>245</v>
      </c>
      <c r="B1733" s="254" t="str">
        <f>IF(AND(A1733&lt;&gt;"",ISNUMBER(A1733)),VLOOKUP(A1733,Studies!A:BR,2,FALSE),"")</f>
        <v>Heizmann 1983</v>
      </c>
      <c r="C1733" s="255" t="str">
        <f>IF(AND(A1733&lt;&gt;"",ISNUMBER(A1733)),VLOOKUP(A1733,Studies!A:BR,3,FALSE),"")</f>
        <v>http://www.ncbi.nlm.nih.gov/pubmed/6138080</v>
      </c>
      <c r="D1733" s="255" t="str">
        <f>IF(AND(A1733&lt;&gt;"",ISNUMBER(A1733)),VLOOKUP(A1733,Studies!A:BR,4,FALSE),"")</f>
        <v>iv 0.15 mg/kg - Indiv. E.Sch.</v>
      </c>
      <c r="E1733" s="255" t="str">
        <f>IF(AND(A1733&lt;&gt;"",ISNUMBER(A1733)),VLOOKUP(A1733,Studies!A:BR,5,FALSE),"")</f>
        <v>Midazolam</v>
      </c>
      <c r="F1733" s="256" t="str">
        <f>IF(AND(A1733&lt;&gt;"",ISNUMBER(A1733)),VLOOKUP(A1733,Studies!A:BR,6,FALSE),"")</f>
        <v>Plasma</v>
      </c>
      <c r="G1733" s="194">
        <v>0.75</v>
      </c>
      <c r="H1733" s="194" t="s">
        <v>60</v>
      </c>
      <c r="I1733" s="187">
        <v>206</v>
      </c>
      <c r="J1733" s="187" t="s">
        <v>941</v>
      </c>
      <c r="K1733" s="187" t="s">
        <v>239</v>
      </c>
      <c r="M1733" s="195"/>
      <c r="N1733" s="195"/>
      <c r="O1733" s="199"/>
      <c r="P1733" s="188"/>
      <c r="Q1733" s="174">
        <v>0</v>
      </c>
    </row>
    <row r="1734" spans="1:17" ht="14.25" x14ac:dyDescent="0.2">
      <c r="A1734" s="183">
        <v>245</v>
      </c>
      <c r="B1734" s="254" t="str">
        <f>IF(AND(A1734&lt;&gt;"",ISNUMBER(A1734)),VLOOKUP(A1734,Studies!A:BR,2,FALSE),"")</f>
        <v>Heizmann 1983</v>
      </c>
      <c r="C1734" s="255" t="str">
        <f>IF(AND(A1734&lt;&gt;"",ISNUMBER(A1734)),VLOOKUP(A1734,Studies!A:BR,3,FALSE),"")</f>
        <v>http://www.ncbi.nlm.nih.gov/pubmed/6138080</v>
      </c>
      <c r="D1734" s="255" t="str">
        <f>IF(AND(A1734&lt;&gt;"",ISNUMBER(A1734)),VLOOKUP(A1734,Studies!A:BR,4,FALSE),"")</f>
        <v>iv 0.15 mg/kg - Indiv. E.Sch.</v>
      </c>
      <c r="E1734" s="255" t="str">
        <f>IF(AND(A1734&lt;&gt;"",ISNUMBER(A1734)),VLOOKUP(A1734,Studies!A:BR,5,FALSE),"")</f>
        <v>Midazolam</v>
      </c>
      <c r="F1734" s="256" t="str">
        <f>IF(AND(A1734&lt;&gt;"",ISNUMBER(A1734)),VLOOKUP(A1734,Studies!A:BR,6,FALSE),"")</f>
        <v>Plasma</v>
      </c>
      <c r="G1734" s="194">
        <v>1</v>
      </c>
      <c r="H1734" s="194" t="s">
        <v>60</v>
      </c>
      <c r="I1734" s="187">
        <v>187</v>
      </c>
      <c r="J1734" s="187" t="s">
        <v>941</v>
      </c>
      <c r="K1734" s="187" t="s">
        <v>239</v>
      </c>
      <c r="M1734" s="195"/>
      <c r="N1734" s="195"/>
      <c r="O1734" s="199"/>
      <c r="P1734" s="188"/>
      <c r="Q1734" s="174">
        <v>0</v>
      </c>
    </row>
    <row r="1735" spans="1:17" ht="14.25" x14ac:dyDescent="0.2">
      <c r="A1735" s="183">
        <v>245</v>
      </c>
      <c r="B1735" s="254" t="str">
        <f>IF(AND(A1735&lt;&gt;"",ISNUMBER(A1735)),VLOOKUP(A1735,Studies!A:BR,2,FALSE),"")</f>
        <v>Heizmann 1983</v>
      </c>
      <c r="C1735" s="255" t="str">
        <f>IF(AND(A1735&lt;&gt;"",ISNUMBER(A1735)),VLOOKUP(A1735,Studies!A:BR,3,FALSE),"")</f>
        <v>http://www.ncbi.nlm.nih.gov/pubmed/6138080</v>
      </c>
      <c r="D1735" s="255" t="str">
        <f>IF(AND(A1735&lt;&gt;"",ISNUMBER(A1735)),VLOOKUP(A1735,Studies!A:BR,4,FALSE),"")</f>
        <v>iv 0.15 mg/kg - Indiv. E.Sch.</v>
      </c>
      <c r="E1735" s="255" t="str">
        <f>IF(AND(A1735&lt;&gt;"",ISNUMBER(A1735)),VLOOKUP(A1735,Studies!A:BR,5,FALSE),"")</f>
        <v>Midazolam</v>
      </c>
      <c r="F1735" s="256" t="str">
        <f>IF(AND(A1735&lt;&gt;"",ISNUMBER(A1735)),VLOOKUP(A1735,Studies!A:BR,6,FALSE),"")</f>
        <v>Plasma</v>
      </c>
      <c r="G1735" s="194">
        <v>1.5</v>
      </c>
      <c r="H1735" s="194" t="s">
        <v>60</v>
      </c>
      <c r="I1735" s="187">
        <v>142</v>
      </c>
      <c r="J1735" s="187" t="s">
        <v>941</v>
      </c>
      <c r="K1735" s="187" t="s">
        <v>239</v>
      </c>
      <c r="M1735" s="195"/>
      <c r="N1735" s="195"/>
      <c r="O1735" s="199"/>
      <c r="P1735" s="188"/>
      <c r="Q1735" s="174">
        <v>0</v>
      </c>
    </row>
    <row r="1736" spans="1:17" ht="14.25" x14ac:dyDescent="0.2">
      <c r="A1736" s="183">
        <v>245</v>
      </c>
      <c r="B1736" s="254" t="str">
        <f>IF(AND(A1736&lt;&gt;"",ISNUMBER(A1736)),VLOOKUP(A1736,Studies!A:BR,2,FALSE),"")</f>
        <v>Heizmann 1983</v>
      </c>
      <c r="C1736" s="255" t="str">
        <f>IF(AND(A1736&lt;&gt;"",ISNUMBER(A1736)),VLOOKUP(A1736,Studies!A:BR,3,FALSE),"")</f>
        <v>http://www.ncbi.nlm.nih.gov/pubmed/6138080</v>
      </c>
      <c r="D1736" s="255" t="str">
        <f>IF(AND(A1736&lt;&gt;"",ISNUMBER(A1736)),VLOOKUP(A1736,Studies!A:BR,4,FALSE),"")</f>
        <v>iv 0.15 mg/kg - Indiv. E.Sch.</v>
      </c>
      <c r="E1736" s="255" t="str">
        <f>IF(AND(A1736&lt;&gt;"",ISNUMBER(A1736)),VLOOKUP(A1736,Studies!A:BR,5,FALSE),"")</f>
        <v>Midazolam</v>
      </c>
      <c r="F1736" s="256" t="str">
        <f>IF(AND(A1736&lt;&gt;"",ISNUMBER(A1736)),VLOOKUP(A1736,Studies!A:BR,6,FALSE),"")</f>
        <v>Plasma</v>
      </c>
      <c r="G1736" s="194">
        <v>2</v>
      </c>
      <c r="H1736" s="194" t="s">
        <v>60</v>
      </c>
      <c r="I1736" s="187">
        <v>115</v>
      </c>
      <c r="J1736" s="187" t="s">
        <v>941</v>
      </c>
      <c r="K1736" s="187" t="s">
        <v>239</v>
      </c>
      <c r="M1736" s="195"/>
      <c r="N1736" s="195"/>
      <c r="O1736" s="199"/>
      <c r="P1736" s="188"/>
      <c r="Q1736" s="174">
        <v>0</v>
      </c>
    </row>
    <row r="1737" spans="1:17" ht="14.25" x14ac:dyDescent="0.2">
      <c r="A1737" s="183">
        <v>245</v>
      </c>
      <c r="B1737" s="254" t="str">
        <f>IF(AND(A1737&lt;&gt;"",ISNUMBER(A1737)),VLOOKUP(A1737,Studies!A:BR,2,FALSE),"")</f>
        <v>Heizmann 1983</v>
      </c>
      <c r="C1737" s="255" t="str">
        <f>IF(AND(A1737&lt;&gt;"",ISNUMBER(A1737)),VLOOKUP(A1737,Studies!A:BR,3,FALSE),"")</f>
        <v>http://www.ncbi.nlm.nih.gov/pubmed/6138080</v>
      </c>
      <c r="D1737" s="255" t="str">
        <f>IF(AND(A1737&lt;&gt;"",ISNUMBER(A1737)),VLOOKUP(A1737,Studies!A:BR,4,FALSE),"")</f>
        <v>iv 0.15 mg/kg - Indiv. E.Sch.</v>
      </c>
      <c r="E1737" s="255" t="str">
        <f>IF(AND(A1737&lt;&gt;"",ISNUMBER(A1737)),VLOOKUP(A1737,Studies!A:BR,5,FALSE),"")</f>
        <v>Midazolam</v>
      </c>
      <c r="F1737" s="256" t="str">
        <f>IF(AND(A1737&lt;&gt;"",ISNUMBER(A1737)),VLOOKUP(A1737,Studies!A:BR,6,FALSE),"")</f>
        <v>Plasma</v>
      </c>
      <c r="G1737" s="194">
        <v>3</v>
      </c>
      <c r="H1737" s="194" t="s">
        <v>60</v>
      </c>
      <c r="I1737" s="187">
        <v>63</v>
      </c>
      <c r="J1737" s="187" t="s">
        <v>941</v>
      </c>
      <c r="K1737" s="187" t="s">
        <v>239</v>
      </c>
      <c r="M1737" s="195"/>
      <c r="N1737" s="195"/>
      <c r="O1737" s="199"/>
      <c r="P1737" s="188"/>
      <c r="Q1737" s="174">
        <v>0</v>
      </c>
    </row>
    <row r="1738" spans="1:17" ht="14.25" x14ac:dyDescent="0.2">
      <c r="A1738" s="183">
        <v>245</v>
      </c>
      <c r="B1738" s="254" t="str">
        <f>IF(AND(A1738&lt;&gt;"",ISNUMBER(A1738)),VLOOKUP(A1738,Studies!A:BR,2,FALSE),"")</f>
        <v>Heizmann 1983</v>
      </c>
      <c r="C1738" s="255" t="str">
        <f>IF(AND(A1738&lt;&gt;"",ISNUMBER(A1738)),VLOOKUP(A1738,Studies!A:BR,3,FALSE),"")</f>
        <v>http://www.ncbi.nlm.nih.gov/pubmed/6138080</v>
      </c>
      <c r="D1738" s="255" t="str">
        <f>IF(AND(A1738&lt;&gt;"",ISNUMBER(A1738)),VLOOKUP(A1738,Studies!A:BR,4,FALSE),"")</f>
        <v>iv 0.15 mg/kg - Indiv. E.Sch.</v>
      </c>
      <c r="E1738" s="255" t="str">
        <f>IF(AND(A1738&lt;&gt;"",ISNUMBER(A1738)),VLOOKUP(A1738,Studies!A:BR,5,FALSE),"")</f>
        <v>Midazolam</v>
      </c>
      <c r="F1738" s="256" t="str">
        <f>IF(AND(A1738&lt;&gt;"",ISNUMBER(A1738)),VLOOKUP(A1738,Studies!A:BR,6,FALSE),"")</f>
        <v>Plasma</v>
      </c>
      <c r="G1738" s="194">
        <v>4</v>
      </c>
      <c r="H1738" s="194" t="s">
        <v>60</v>
      </c>
      <c r="I1738" s="187">
        <v>48</v>
      </c>
      <c r="J1738" s="187" t="s">
        <v>941</v>
      </c>
      <c r="K1738" s="187" t="s">
        <v>239</v>
      </c>
      <c r="M1738" s="195"/>
      <c r="N1738" s="195"/>
      <c r="O1738" s="199"/>
      <c r="P1738" s="188"/>
      <c r="Q1738" s="174">
        <v>0</v>
      </c>
    </row>
    <row r="1739" spans="1:17" ht="14.25" x14ac:dyDescent="0.2">
      <c r="A1739" s="183">
        <v>245</v>
      </c>
      <c r="B1739" s="254" t="str">
        <f>IF(AND(A1739&lt;&gt;"",ISNUMBER(A1739)),VLOOKUP(A1739,Studies!A:BR,2,FALSE),"")</f>
        <v>Heizmann 1983</v>
      </c>
      <c r="C1739" s="255" t="str">
        <f>IF(AND(A1739&lt;&gt;"",ISNUMBER(A1739)),VLOOKUP(A1739,Studies!A:BR,3,FALSE),"")</f>
        <v>http://www.ncbi.nlm.nih.gov/pubmed/6138080</v>
      </c>
      <c r="D1739" s="255" t="str">
        <f>IF(AND(A1739&lt;&gt;"",ISNUMBER(A1739)),VLOOKUP(A1739,Studies!A:BR,4,FALSE),"")</f>
        <v>iv 0.15 mg/kg - Indiv. E.Sch.</v>
      </c>
      <c r="E1739" s="255" t="str">
        <f>IF(AND(A1739&lt;&gt;"",ISNUMBER(A1739)),VLOOKUP(A1739,Studies!A:BR,5,FALSE),"")</f>
        <v>Midazolam</v>
      </c>
      <c r="F1739" s="256" t="str">
        <f>IF(AND(A1739&lt;&gt;"",ISNUMBER(A1739)),VLOOKUP(A1739,Studies!A:BR,6,FALSE),"")</f>
        <v>Plasma</v>
      </c>
      <c r="G1739" s="194">
        <v>5</v>
      </c>
      <c r="H1739" s="194" t="s">
        <v>60</v>
      </c>
      <c r="I1739" s="187">
        <v>34</v>
      </c>
      <c r="J1739" s="187" t="s">
        <v>941</v>
      </c>
      <c r="K1739" s="187" t="s">
        <v>239</v>
      </c>
      <c r="M1739" s="195"/>
      <c r="N1739" s="195"/>
      <c r="O1739" s="199"/>
      <c r="P1739" s="188"/>
      <c r="Q1739" s="174">
        <v>0</v>
      </c>
    </row>
    <row r="1740" spans="1:17" ht="14.25" x14ac:dyDescent="0.2">
      <c r="A1740" s="183">
        <v>245</v>
      </c>
      <c r="B1740" s="254" t="str">
        <f>IF(AND(A1740&lt;&gt;"",ISNUMBER(A1740)),VLOOKUP(A1740,Studies!A:BR,2,FALSE),"")</f>
        <v>Heizmann 1983</v>
      </c>
      <c r="C1740" s="255" t="str">
        <f>IF(AND(A1740&lt;&gt;"",ISNUMBER(A1740)),VLOOKUP(A1740,Studies!A:BR,3,FALSE),"")</f>
        <v>http://www.ncbi.nlm.nih.gov/pubmed/6138080</v>
      </c>
      <c r="D1740" s="255" t="str">
        <f>IF(AND(A1740&lt;&gt;"",ISNUMBER(A1740)),VLOOKUP(A1740,Studies!A:BR,4,FALSE),"")</f>
        <v>iv 0.15 mg/kg - Indiv. E.Sch.</v>
      </c>
      <c r="E1740" s="255" t="str">
        <f>IF(AND(A1740&lt;&gt;"",ISNUMBER(A1740)),VLOOKUP(A1740,Studies!A:BR,5,FALSE),"")</f>
        <v>Midazolam</v>
      </c>
      <c r="F1740" s="256" t="str">
        <f>IF(AND(A1740&lt;&gt;"",ISNUMBER(A1740)),VLOOKUP(A1740,Studies!A:BR,6,FALSE),"")</f>
        <v>Plasma</v>
      </c>
      <c r="G1740" s="194">
        <v>6</v>
      </c>
      <c r="H1740" s="194" t="s">
        <v>60</v>
      </c>
      <c r="I1740" s="187">
        <v>29</v>
      </c>
      <c r="J1740" s="187" t="s">
        <v>941</v>
      </c>
      <c r="K1740" s="187" t="s">
        <v>239</v>
      </c>
      <c r="M1740" s="195"/>
      <c r="N1740" s="195"/>
      <c r="O1740" s="199"/>
      <c r="P1740" s="188"/>
      <c r="Q1740" s="174">
        <v>0</v>
      </c>
    </row>
    <row r="1741" spans="1:17" ht="14.25" x14ac:dyDescent="0.2">
      <c r="A1741" s="183">
        <v>245</v>
      </c>
      <c r="B1741" s="254" t="str">
        <f>IF(AND(A1741&lt;&gt;"",ISNUMBER(A1741)),VLOOKUP(A1741,Studies!A:BR,2,FALSE),"")</f>
        <v>Heizmann 1983</v>
      </c>
      <c r="C1741" s="255" t="str">
        <f>IF(AND(A1741&lt;&gt;"",ISNUMBER(A1741)),VLOOKUP(A1741,Studies!A:BR,3,FALSE),"")</f>
        <v>http://www.ncbi.nlm.nih.gov/pubmed/6138080</v>
      </c>
      <c r="D1741" s="255" t="str">
        <f>IF(AND(A1741&lt;&gt;"",ISNUMBER(A1741)),VLOOKUP(A1741,Studies!A:BR,4,FALSE),"")</f>
        <v>iv 0.15 mg/kg - Indiv. E.Sch.</v>
      </c>
      <c r="E1741" s="255" t="str">
        <f>IF(AND(A1741&lt;&gt;"",ISNUMBER(A1741)),VLOOKUP(A1741,Studies!A:BR,5,FALSE),"")</f>
        <v>Midazolam</v>
      </c>
      <c r="F1741" s="256" t="str">
        <f>IF(AND(A1741&lt;&gt;"",ISNUMBER(A1741)),VLOOKUP(A1741,Studies!A:BR,6,FALSE),"")</f>
        <v>Plasma</v>
      </c>
      <c r="G1741" s="194">
        <v>8</v>
      </c>
      <c r="H1741" s="194" t="s">
        <v>60</v>
      </c>
      <c r="I1741" s="187">
        <v>16</v>
      </c>
      <c r="J1741" s="187" t="s">
        <v>941</v>
      </c>
      <c r="K1741" s="187" t="s">
        <v>239</v>
      </c>
      <c r="M1741" s="195"/>
      <c r="N1741" s="195"/>
      <c r="O1741" s="199"/>
      <c r="P1741" s="188"/>
      <c r="Q1741" s="174">
        <v>0</v>
      </c>
    </row>
    <row r="1742" spans="1:17" ht="14.25" x14ac:dyDescent="0.2">
      <c r="A1742" s="183">
        <v>245</v>
      </c>
      <c r="B1742" s="254" t="str">
        <f>IF(AND(A1742&lt;&gt;"",ISNUMBER(A1742)),VLOOKUP(A1742,Studies!A:BR,2,FALSE),"")</f>
        <v>Heizmann 1983</v>
      </c>
      <c r="C1742" s="255" t="str">
        <f>IF(AND(A1742&lt;&gt;"",ISNUMBER(A1742)),VLOOKUP(A1742,Studies!A:BR,3,FALSE),"")</f>
        <v>http://www.ncbi.nlm.nih.gov/pubmed/6138080</v>
      </c>
      <c r="D1742" s="255" t="str">
        <f>IF(AND(A1742&lt;&gt;"",ISNUMBER(A1742)),VLOOKUP(A1742,Studies!A:BR,4,FALSE),"")</f>
        <v>iv 0.15 mg/kg - Indiv. E.Sch.</v>
      </c>
      <c r="E1742" s="255" t="str">
        <f>IF(AND(A1742&lt;&gt;"",ISNUMBER(A1742)),VLOOKUP(A1742,Studies!A:BR,5,FALSE),"")</f>
        <v>Midazolam</v>
      </c>
      <c r="F1742" s="256" t="str">
        <f>IF(AND(A1742&lt;&gt;"",ISNUMBER(A1742)),VLOOKUP(A1742,Studies!A:BR,6,FALSE),"")</f>
        <v>Plasma</v>
      </c>
      <c r="G1742" s="194">
        <v>10</v>
      </c>
      <c r="H1742" s="194" t="s">
        <v>60</v>
      </c>
      <c r="I1742" s="187">
        <v>15</v>
      </c>
      <c r="J1742" s="187" t="s">
        <v>941</v>
      </c>
      <c r="K1742" s="187" t="s">
        <v>239</v>
      </c>
      <c r="M1742" s="195"/>
      <c r="N1742" s="195"/>
      <c r="O1742" s="199"/>
      <c r="P1742" s="188"/>
      <c r="Q1742" s="174">
        <v>0</v>
      </c>
    </row>
    <row r="1743" spans="1:17" ht="14.25" x14ac:dyDescent="0.2">
      <c r="A1743" s="183">
        <v>245</v>
      </c>
      <c r="B1743" s="254" t="str">
        <f>IF(AND(A1743&lt;&gt;"",ISNUMBER(A1743)),VLOOKUP(A1743,Studies!A:BR,2,FALSE),"")</f>
        <v>Heizmann 1983</v>
      </c>
      <c r="C1743" s="255" t="str">
        <f>IF(AND(A1743&lt;&gt;"",ISNUMBER(A1743)),VLOOKUP(A1743,Studies!A:BR,3,FALSE),"")</f>
        <v>http://www.ncbi.nlm.nih.gov/pubmed/6138080</v>
      </c>
      <c r="D1743" s="255" t="str">
        <f>IF(AND(A1743&lt;&gt;"",ISNUMBER(A1743)),VLOOKUP(A1743,Studies!A:BR,4,FALSE),"")</f>
        <v>iv 0.15 mg/kg - Indiv. E.Sch.</v>
      </c>
      <c r="E1743" s="255" t="str">
        <f>IF(AND(A1743&lt;&gt;"",ISNUMBER(A1743)),VLOOKUP(A1743,Studies!A:BR,5,FALSE),"")</f>
        <v>Midazolam</v>
      </c>
      <c r="F1743" s="256" t="str">
        <f>IF(AND(A1743&lt;&gt;"",ISNUMBER(A1743)),VLOOKUP(A1743,Studies!A:BR,6,FALSE),"")</f>
        <v>Plasma</v>
      </c>
      <c r="G1743" s="194">
        <v>12</v>
      </c>
      <c r="H1743" s="194" t="s">
        <v>60</v>
      </c>
      <c r="I1743" s="187">
        <v>11</v>
      </c>
      <c r="J1743" s="187" t="s">
        <v>941</v>
      </c>
      <c r="K1743" s="187" t="s">
        <v>239</v>
      </c>
      <c r="M1743" s="195"/>
      <c r="N1743" s="195"/>
      <c r="O1743" s="199"/>
      <c r="P1743" s="188"/>
      <c r="Q1743" s="174">
        <v>0</v>
      </c>
    </row>
    <row r="1744" spans="1:17" ht="14.25" x14ac:dyDescent="0.2">
      <c r="A1744" s="183">
        <v>246</v>
      </c>
      <c r="B1744" s="254" t="str">
        <f>IF(AND(A1744&lt;&gt;"",ISNUMBER(A1744)),VLOOKUP(A1744,Studies!A:BR,2,FALSE),"")</f>
        <v>Heizmann 1983</v>
      </c>
      <c r="C1744" s="255" t="str">
        <f>IF(AND(A1744&lt;&gt;"",ISNUMBER(A1744)),VLOOKUP(A1744,Studies!A:BR,3,FALSE),"")</f>
        <v>http://www.ncbi.nlm.nih.gov/pubmed/6138080</v>
      </c>
      <c r="D1744" s="255" t="str">
        <f>IF(AND(A1744&lt;&gt;"",ISNUMBER(A1744)),VLOOKUP(A1744,Studies!A:BR,4,FALSE),"")</f>
        <v>iv 0.15 mg/kg - Indiv. R.H.</v>
      </c>
      <c r="E1744" s="255" t="str">
        <f>IF(AND(A1744&lt;&gt;"",ISNUMBER(A1744)),VLOOKUP(A1744,Studies!A:BR,5,FALSE),"")</f>
        <v>Midazolam</v>
      </c>
      <c r="F1744" s="256" t="str">
        <f>IF(AND(A1744&lt;&gt;"",ISNUMBER(A1744)),VLOOKUP(A1744,Studies!A:BR,6,FALSE),"")</f>
        <v>Plasma</v>
      </c>
      <c r="G1744" s="194">
        <v>8.3333329999999997E-2</v>
      </c>
      <c r="H1744" s="194" t="s">
        <v>60</v>
      </c>
      <c r="I1744" s="187">
        <v>291</v>
      </c>
      <c r="J1744" s="187" t="s">
        <v>941</v>
      </c>
      <c r="K1744" s="187" t="s">
        <v>239</v>
      </c>
      <c r="M1744" s="195"/>
      <c r="N1744" s="195"/>
      <c r="O1744" s="199"/>
      <c r="P1744" s="188"/>
      <c r="Q1744" s="174">
        <v>0</v>
      </c>
    </row>
    <row r="1745" spans="1:17" ht="14.25" x14ac:dyDescent="0.2">
      <c r="A1745" s="183">
        <v>246</v>
      </c>
      <c r="B1745" s="254" t="str">
        <f>IF(AND(A1745&lt;&gt;"",ISNUMBER(A1745)),VLOOKUP(A1745,Studies!A:BR,2,FALSE),"")</f>
        <v>Heizmann 1983</v>
      </c>
      <c r="C1745" s="255" t="str">
        <f>IF(AND(A1745&lt;&gt;"",ISNUMBER(A1745)),VLOOKUP(A1745,Studies!A:BR,3,FALSE),"")</f>
        <v>http://www.ncbi.nlm.nih.gov/pubmed/6138080</v>
      </c>
      <c r="D1745" s="255" t="str">
        <f>IF(AND(A1745&lt;&gt;"",ISNUMBER(A1745)),VLOOKUP(A1745,Studies!A:BR,4,FALSE),"")</f>
        <v>iv 0.15 mg/kg - Indiv. R.H.</v>
      </c>
      <c r="E1745" s="255" t="str">
        <f>IF(AND(A1745&lt;&gt;"",ISNUMBER(A1745)),VLOOKUP(A1745,Studies!A:BR,5,FALSE),"")</f>
        <v>Midazolam</v>
      </c>
      <c r="F1745" s="256" t="str">
        <f>IF(AND(A1745&lt;&gt;"",ISNUMBER(A1745)),VLOOKUP(A1745,Studies!A:BR,6,FALSE),"")</f>
        <v>Plasma</v>
      </c>
      <c r="G1745" s="194">
        <v>0.16666666999999999</v>
      </c>
      <c r="H1745" s="194" t="s">
        <v>60</v>
      </c>
      <c r="I1745" s="187">
        <v>240</v>
      </c>
      <c r="J1745" s="187" t="s">
        <v>941</v>
      </c>
      <c r="K1745" s="187" t="s">
        <v>239</v>
      </c>
      <c r="M1745" s="195"/>
      <c r="N1745" s="195"/>
      <c r="O1745" s="199"/>
      <c r="P1745" s="188"/>
      <c r="Q1745" s="174">
        <v>0</v>
      </c>
    </row>
    <row r="1746" spans="1:17" ht="14.25" x14ac:dyDescent="0.2">
      <c r="A1746" s="183">
        <v>246</v>
      </c>
      <c r="B1746" s="254" t="str">
        <f>IF(AND(A1746&lt;&gt;"",ISNUMBER(A1746)),VLOOKUP(A1746,Studies!A:BR,2,FALSE),"")</f>
        <v>Heizmann 1983</v>
      </c>
      <c r="C1746" s="255" t="str">
        <f>IF(AND(A1746&lt;&gt;"",ISNUMBER(A1746)),VLOOKUP(A1746,Studies!A:BR,3,FALSE),"")</f>
        <v>http://www.ncbi.nlm.nih.gov/pubmed/6138080</v>
      </c>
      <c r="D1746" s="255" t="str">
        <f>IF(AND(A1746&lt;&gt;"",ISNUMBER(A1746)),VLOOKUP(A1746,Studies!A:BR,4,FALSE),"")</f>
        <v>iv 0.15 mg/kg - Indiv. R.H.</v>
      </c>
      <c r="E1746" s="255" t="str">
        <f>IF(AND(A1746&lt;&gt;"",ISNUMBER(A1746)),VLOOKUP(A1746,Studies!A:BR,5,FALSE),"")</f>
        <v>Midazolam</v>
      </c>
      <c r="F1746" s="256" t="str">
        <f>IF(AND(A1746&lt;&gt;"",ISNUMBER(A1746)),VLOOKUP(A1746,Studies!A:BR,6,FALSE),"")</f>
        <v>Plasma</v>
      </c>
      <c r="G1746" s="194">
        <v>0.25</v>
      </c>
      <c r="H1746" s="194" t="s">
        <v>60</v>
      </c>
      <c r="I1746" s="187">
        <v>226</v>
      </c>
      <c r="J1746" s="187" t="s">
        <v>941</v>
      </c>
      <c r="K1746" s="187" t="s">
        <v>239</v>
      </c>
      <c r="M1746" s="195"/>
      <c r="N1746" s="195"/>
      <c r="O1746" s="199"/>
      <c r="P1746" s="188"/>
      <c r="Q1746" s="174">
        <v>0</v>
      </c>
    </row>
    <row r="1747" spans="1:17" ht="14.25" x14ac:dyDescent="0.2">
      <c r="A1747" s="183">
        <v>246</v>
      </c>
      <c r="B1747" s="254" t="str">
        <f>IF(AND(A1747&lt;&gt;"",ISNUMBER(A1747)),VLOOKUP(A1747,Studies!A:BR,2,FALSE),"")</f>
        <v>Heizmann 1983</v>
      </c>
      <c r="C1747" s="255" t="str">
        <f>IF(AND(A1747&lt;&gt;"",ISNUMBER(A1747)),VLOOKUP(A1747,Studies!A:BR,3,FALSE),"")</f>
        <v>http://www.ncbi.nlm.nih.gov/pubmed/6138080</v>
      </c>
      <c r="D1747" s="255" t="str">
        <f>IF(AND(A1747&lt;&gt;"",ISNUMBER(A1747)),VLOOKUP(A1747,Studies!A:BR,4,FALSE),"")</f>
        <v>iv 0.15 mg/kg - Indiv. R.H.</v>
      </c>
      <c r="E1747" s="255" t="str">
        <f>IF(AND(A1747&lt;&gt;"",ISNUMBER(A1747)),VLOOKUP(A1747,Studies!A:BR,5,FALSE),"")</f>
        <v>Midazolam</v>
      </c>
      <c r="F1747" s="256" t="str">
        <f>IF(AND(A1747&lt;&gt;"",ISNUMBER(A1747)),VLOOKUP(A1747,Studies!A:BR,6,FALSE),"")</f>
        <v>Plasma</v>
      </c>
      <c r="G1747" s="194">
        <v>0.5</v>
      </c>
      <c r="H1747" s="194" t="s">
        <v>60</v>
      </c>
      <c r="I1747" s="187">
        <v>172</v>
      </c>
      <c r="J1747" s="187" t="s">
        <v>941</v>
      </c>
      <c r="K1747" s="187" t="s">
        <v>239</v>
      </c>
      <c r="M1747" s="195"/>
      <c r="N1747" s="195"/>
      <c r="O1747" s="199"/>
      <c r="P1747" s="188"/>
      <c r="Q1747" s="174">
        <v>0</v>
      </c>
    </row>
    <row r="1748" spans="1:17" ht="14.25" x14ac:dyDescent="0.2">
      <c r="A1748" s="183">
        <v>246</v>
      </c>
      <c r="B1748" s="254" t="str">
        <f>IF(AND(A1748&lt;&gt;"",ISNUMBER(A1748)),VLOOKUP(A1748,Studies!A:BR,2,FALSE),"")</f>
        <v>Heizmann 1983</v>
      </c>
      <c r="C1748" s="255" t="str">
        <f>IF(AND(A1748&lt;&gt;"",ISNUMBER(A1748)),VLOOKUP(A1748,Studies!A:BR,3,FALSE),"")</f>
        <v>http://www.ncbi.nlm.nih.gov/pubmed/6138080</v>
      </c>
      <c r="D1748" s="255" t="str">
        <f>IF(AND(A1748&lt;&gt;"",ISNUMBER(A1748)),VLOOKUP(A1748,Studies!A:BR,4,FALSE),"")</f>
        <v>iv 0.15 mg/kg - Indiv. R.H.</v>
      </c>
      <c r="E1748" s="255" t="str">
        <f>IF(AND(A1748&lt;&gt;"",ISNUMBER(A1748)),VLOOKUP(A1748,Studies!A:BR,5,FALSE),"")</f>
        <v>Midazolam</v>
      </c>
      <c r="F1748" s="256" t="str">
        <f>IF(AND(A1748&lt;&gt;"",ISNUMBER(A1748)),VLOOKUP(A1748,Studies!A:BR,6,FALSE),"")</f>
        <v>Plasma</v>
      </c>
      <c r="G1748" s="194">
        <v>0.75</v>
      </c>
      <c r="H1748" s="194" t="s">
        <v>60</v>
      </c>
      <c r="I1748" s="187">
        <v>142</v>
      </c>
      <c r="J1748" s="187" t="s">
        <v>941</v>
      </c>
      <c r="K1748" s="187" t="s">
        <v>239</v>
      </c>
      <c r="M1748" s="195"/>
      <c r="N1748" s="195"/>
      <c r="O1748" s="199"/>
      <c r="P1748" s="188"/>
      <c r="Q1748" s="174">
        <v>0</v>
      </c>
    </row>
    <row r="1749" spans="1:17" ht="14.25" x14ac:dyDescent="0.2">
      <c r="A1749" s="183">
        <v>246</v>
      </c>
      <c r="B1749" s="254" t="str">
        <f>IF(AND(A1749&lt;&gt;"",ISNUMBER(A1749)),VLOOKUP(A1749,Studies!A:BR,2,FALSE),"")</f>
        <v>Heizmann 1983</v>
      </c>
      <c r="C1749" s="255" t="str">
        <f>IF(AND(A1749&lt;&gt;"",ISNUMBER(A1749)),VLOOKUP(A1749,Studies!A:BR,3,FALSE),"")</f>
        <v>http://www.ncbi.nlm.nih.gov/pubmed/6138080</v>
      </c>
      <c r="D1749" s="255" t="str">
        <f>IF(AND(A1749&lt;&gt;"",ISNUMBER(A1749)),VLOOKUP(A1749,Studies!A:BR,4,FALSE),"")</f>
        <v>iv 0.15 mg/kg - Indiv. R.H.</v>
      </c>
      <c r="E1749" s="255" t="str">
        <f>IF(AND(A1749&lt;&gt;"",ISNUMBER(A1749)),VLOOKUP(A1749,Studies!A:BR,5,FALSE),"")</f>
        <v>Midazolam</v>
      </c>
      <c r="F1749" s="256" t="str">
        <f>IF(AND(A1749&lt;&gt;"",ISNUMBER(A1749)),VLOOKUP(A1749,Studies!A:BR,6,FALSE),"")</f>
        <v>Plasma</v>
      </c>
      <c r="G1749" s="194">
        <v>1</v>
      </c>
      <c r="H1749" s="194" t="s">
        <v>60</v>
      </c>
      <c r="I1749" s="187">
        <v>119</v>
      </c>
      <c r="J1749" s="187" t="s">
        <v>941</v>
      </c>
      <c r="K1749" s="187" t="s">
        <v>239</v>
      </c>
      <c r="M1749" s="195"/>
      <c r="N1749" s="195"/>
      <c r="O1749" s="199"/>
      <c r="P1749" s="188"/>
      <c r="Q1749" s="174">
        <v>0</v>
      </c>
    </row>
    <row r="1750" spans="1:17" ht="14.25" x14ac:dyDescent="0.2">
      <c r="A1750" s="183">
        <v>246</v>
      </c>
      <c r="B1750" s="254" t="str">
        <f>IF(AND(A1750&lt;&gt;"",ISNUMBER(A1750)),VLOOKUP(A1750,Studies!A:BR,2,FALSE),"")</f>
        <v>Heizmann 1983</v>
      </c>
      <c r="C1750" s="255" t="str">
        <f>IF(AND(A1750&lt;&gt;"",ISNUMBER(A1750)),VLOOKUP(A1750,Studies!A:BR,3,FALSE),"")</f>
        <v>http://www.ncbi.nlm.nih.gov/pubmed/6138080</v>
      </c>
      <c r="D1750" s="255" t="str">
        <f>IF(AND(A1750&lt;&gt;"",ISNUMBER(A1750)),VLOOKUP(A1750,Studies!A:BR,4,FALSE),"")</f>
        <v>iv 0.15 mg/kg - Indiv. R.H.</v>
      </c>
      <c r="E1750" s="255" t="str">
        <f>IF(AND(A1750&lt;&gt;"",ISNUMBER(A1750)),VLOOKUP(A1750,Studies!A:BR,5,FALSE),"")</f>
        <v>Midazolam</v>
      </c>
      <c r="F1750" s="256" t="str">
        <f>IF(AND(A1750&lt;&gt;"",ISNUMBER(A1750)),VLOOKUP(A1750,Studies!A:BR,6,FALSE),"")</f>
        <v>Plasma</v>
      </c>
      <c r="G1750" s="194">
        <v>1.5</v>
      </c>
      <c r="H1750" s="194" t="s">
        <v>60</v>
      </c>
      <c r="I1750" s="187">
        <v>83</v>
      </c>
      <c r="J1750" s="187" t="s">
        <v>941</v>
      </c>
      <c r="K1750" s="187" t="s">
        <v>239</v>
      </c>
      <c r="M1750" s="195"/>
      <c r="N1750" s="195"/>
      <c r="O1750" s="199"/>
      <c r="P1750" s="188"/>
      <c r="Q1750" s="174">
        <v>0</v>
      </c>
    </row>
    <row r="1751" spans="1:17" ht="14.25" x14ac:dyDescent="0.2">
      <c r="A1751" s="183">
        <v>246</v>
      </c>
      <c r="B1751" s="254" t="str">
        <f>IF(AND(A1751&lt;&gt;"",ISNUMBER(A1751)),VLOOKUP(A1751,Studies!A:BR,2,FALSE),"")</f>
        <v>Heizmann 1983</v>
      </c>
      <c r="C1751" s="255" t="str">
        <f>IF(AND(A1751&lt;&gt;"",ISNUMBER(A1751)),VLOOKUP(A1751,Studies!A:BR,3,FALSE),"")</f>
        <v>http://www.ncbi.nlm.nih.gov/pubmed/6138080</v>
      </c>
      <c r="D1751" s="255" t="str">
        <f>IF(AND(A1751&lt;&gt;"",ISNUMBER(A1751)),VLOOKUP(A1751,Studies!A:BR,4,FALSE),"")</f>
        <v>iv 0.15 mg/kg - Indiv. R.H.</v>
      </c>
      <c r="E1751" s="255" t="str">
        <f>IF(AND(A1751&lt;&gt;"",ISNUMBER(A1751)),VLOOKUP(A1751,Studies!A:BR,5,FALSE),"")</f>
        <v>Midazolam</v>
      </c>
      <c r="F1751" s="256" t="str">
        <f>IF(AND(A1751&lt;&gt;"",ISNUMBER(A1751)),VLOOKUP(A1751,Studies!A:BR,6,FALSE),"")</f>
        <v>Plasma</v>
      </c>
      <c r="G1751" s="194">
        <v>2</v>
      </c>
      <c r="H1751" s="194" t="s">
        <v>60</v>
      </c>
      <c r="I1751" s="187">
        <v>55</v>
      </c>
      <c r="J1751" s="187" t="s">
        <v>941</v>
      </c>
      <c r="K1751" s="187" t="s">
        <v>239</v>
      </c>
      <c r="M1751" s="195"/>
      <c r="N1751" s="195"/>
      <c r="O1751" s="199"/>
      <c r="P1751" s="188"/>
      <c r="Q1751" s="174">
        <v>0</v>
      </c>
    </row>
    <row r="1752" spans="1:17" ht="14.25" x14ac:dyDescent="0.2">
      <c r="A1752" s="183">
        <v>246</v>
      </c>
      <c r="B1752" s="254" t="str">
        <f>IF(AND(A1752&lt;&gt;"",ISNUMBER(A1752)),VLOOKUP(A1752,Studies!A:BR,2,FALSE),"")</f>
        <v>Heizmann 1983</v>
      </c>
      <c r="C1752" s="255" t="str">
        <f>IF(AND(A1752&lt;&gt;"",ISNUMBER(A1752)),VLOOKUP(A1752,Studies!A:BR,3,FALSE),"")</f>
        <v>http://www.ncbi.nlm.nih.gov/pubmed/6138080</v>
      </c>
      <c r="D1752" s="255" t="str">
        <f>IF(AND(A1752&lt;&gt;"",ISNUMBER(A1752)),VLOOKUP(A1752,Studies!A:BR,4,FALSE),"")</f>
        <v>iv 0.15 mg/kg - Indiv. R.H.</v>
      </c>
      <c r="E1752" s="255" t="str">
        <f>IF(AND(A1752&lt;&gt;"",ISNUMBER(A1752)),VLOOKUP(A1752,Studies!A:BR,5,FALSE),"")</f>
        <v>Midazolam</v>
      </c>
      <c r="F1752" s="256" t="str">
        <f>IF(AND(A1752&lt;&gt;"",ISNUMBER(A1752)),VLOOKUP(A1752,Studies!A:BR,6,FALSE),"")</f>
        <v>Plasma</v>
      </c>
      <c r="G1752" s="194">
        <v>3</v>
      </c>
      <c r="H1752" s="194" t="s">
        <v>60</v>
      </c>
      <c r="I1752" s="187">
        <v>35</v>
      </c>
      <c r="J1752" s="187" t="s">
        <v>941</v>
      </c>
      <c r="K1752" s="187" t="s">
        <v>239</v>
      </c>
      <c r="M1752" s="195"/>
      <c r="N1752" s="195"/>
      <c r="O1752" s="199"/>
      <c r="P1752" s="188"/>
      <c r="Q1752" s="174">
        <v>0</v>
      </c>
    </row>
    <row r="1753" spans="1:17" ht="14.25" x14ac:dyDescent="0.2">
      <c r="A1753" s="183">
        <v>246</v>
      </c>
      <c r="B1753" s="254" t="str">
        <f>IF(AND(A1753&lt;&gt;"",ISNUMBER(A1753)),VLOOKUP(A1753,Studies!A:BR,2,FALSE),"")</f>
        <v>Heizmann 1983</v>
      </c>
      <c r="C1753" s="255" t="str">
        <f>IF(AND(A1753&lt;&gt;"",ISNUMBER(A1753)),VLOOKUP(A1753,Studies!A:BR,3,FALSE),"")</f>
        <v>http://www.ncbi.nlm.nih.gov/pubmed/6138080</v>
      </c>
      <c r="D1753" s="255" t="str">
        <f>IF(AND(A1753&lt;&gt;"",ISNUMBER(A1753)),VLOOKUP(A1753,Studies!A:BR,4,FALSE),"")</f>
        <v>iv 0.15 mg/kg - Indiv. R.H.</v>
      </c>
      <c r="E1753" s="255" t="str">
        <f>IF(AND(A1753&lt;&gt;"",ISNUMBER(A1753)),VLOOKUP(A1753,Studies!A:BR,5,FALSE),"")</f>
        <v>Midazolam</v>
      </c>
      <c r="F1753" s="256" t="str">
        <f>IF(AND(A1753&lt;&gt;"",ISNUMBER(A1753)),VLOOKUP(A1753,Studies!A:BR,6,FALSE),"")</f>
        <v>Plasma</v>
      </c>
      <c r="G1753" s="194">
        <v>4</v>
      </c>
      <c r="H1753" s="194" t="s">
        <v>60</v>
      </c>
      <c r="I1753" s="187">
        <v>24</v>
      </c>
      <c r="J1753" s="187" t="s">
        <v>941</v>
      </c>
      <c r="K1753" s="187" t="s">
        <v>239</v>
      </c>
      <c r="M1753" s="195"/>
      <c r="N1753" s="195"/>
      <c r="O1753" s="199"/>
      <c r="P1753" s="188"/>
      <c r="Q1753" s="174">
        <v>0</v>
      </c>
    </row>
    <row r="1754" spans="1:17" ht="14.25" x14ac:dyDescent="0.2">
      <c r="A1754" s="183">
        <v>246</v>
      </c>
      <c r="B1754" s="254" t="str">
        <f>IF(AND(A1754&lt;&gt;"",ISNUMBER(A1754)),VLOOKUP(A1754,Studies!A:BR,2,FALSE),"")</f>
        <v>Heizmann 1983</v>
      </c>
      <c r="C1754" s="255" t="str">
        <f>IF(AND(A1754&lt;&gt;"",ISNUMBER(A1754)),VLOOKUP(A1754,Studies!A:BR,3,FALSE),"")</f>
        <v>http://www.ncbi.nlm.nih.gov/pubmed/6138080</v>
      </c>
      <c r="D1754" s="255" t="str">
        <f>IF(AND(A1754&lt;&gt;"",ISNUMBER(A1754)),VLOOKUP(A1754,Studies!A:BR,4,FALSE),"")</f>
        <v>iv 0.15 mg/kg - Indiv. R.H.</v>
      </c>
      <c r="E1754" s="255" t="str">
        <f>IF(AND(A1754&lt;&gt;"",ISNUMBER(A1754)),VLOOKUP(A1754,Studies!A:BR,5,FALSE),"")</f>
        <v>Midazolam</v>
      </c>
      <c r="F1754" s="256" t="str">
        <f>IF(AND(A1754&lt;&gt;"",ISNUMBER(A1754)),VLOOKUP(A1754,Studies!A:BR,6,FALSE),"")</f>
        <v>Plasma</v>
      </c>
      <c r="G1754" s="194">
        <v>5</v>
      </c>
      <c r="H1754" s="194" t="s">
        <v>60</v>
      </c>
      <c r="I1754" s="187">
        <v>16</v>
      </c>
      <c r="J1754" s="187" t="s">
        <v>941</v>
      </c>
      <c r="K1754" s="187" t="s">
        <v>239</v>
      </c>
      <c r="M1754" s="195"/>
      <c r="N1754" s="195"/>
      <c r="O1754" s="199"/>
      <c r="P1754" s="188"/>
      <c r="Q1754" s="174">
        <v>0</v>
      </c>
    </row>
    <row r="1755" spans="1:17" ht="14.25" x14ac:dyDescent="0.2">
      <c r="A1755" s="183">
        <v>246</v>
      </c>
      <c r="B1755" s="254" t="str">
        <f>IF(AND(A1755&lt;&gt;"",ISNUMBER(A1755)),VLOOKUP(A1755,Studies!A:BR,2,FALSE),"")</f>
        <v>Heizmann 1983</v>
      </c>
      <c r="C1755" s="255" t="str">
        <f>IF(AND(A1755&lt;&gt;"",ISNUMBER(A1755)),VLOOKUP(A1755,Studies!A:BR,3,FALSE),"")</f>
        <v>http://www.ncbi.nlm.nih.gov/pubmed/6138080</v>
      </c>
      <c r="D1755" s="255" t="str">
        <f>IF(AND(A1755&lt;&gt;"",ISNUMBER(A1755)),VLOOKUP(A1755,Studies!A:BR,4,FALSE),"")</f>
        <v>iv 0.15 mg/kg - Indiv. R.H.</v>
      </c>
      <c r="E1755" s="255" t="str">
        <f>IF(AND(A1755&lt;&gt;"",ISNUMBER(A1755)),VLOOKUP(A1755,Studies!A:BR,5,FALSE),"")</f>
        <v>Midazolam</v>
      </c>
      <c r="F1755" s="256" t="str">
        <f>IF(AND(A1755&lt;&gt;"",ISNUMBER(A1755)),VLOOKUP(A1755,Studies!A:BR,6,FALSE),"")</f>
        <v>Plasma</v>
      </c>
      <c r="G1755" s="194">
        <v>6</v>
      </c>
      <c r="H1755" s="194" t="s">
        <v>60</v>
      </c>
      <c r="I1755" s="187">
        <v>9</v>
      </c>
      <c r="J1755" s="187" t="s">
        <v>941</v>
      </c>
      <c r="K1755" s="187" t="s">
        <v>239</v>
      </c>
      <c r="M1755" s="195"/>
      <c r="N1755" s="195"/>
      <c r="O1755" s="199"/>
      <c r="P1755" s="188"/>
      <c r="Q1755" s="174">
        <v>0</v>
      </c>
    </row>
    <row r="1756" spans="1:17" ht="14.25" x14ac:dyDescent="0.2">
      <c r="A1756" s="183">
        <v>246</v>
      </c>
      <c r="B1756" s="254" t="str">
        <f>IF(AND(A1756&lt;&gt;"",ISNUMBER(A1756)),VLOOKUP(A1756,Studies!A:BR,2,FALSE),"")</f>
        <v>Heizmann 1983</v>
      </c>
      <c r="C1756" s="255" t="str">
        <f>IF(AND(A1756&lt;&gt;"",ISNUMBER(A1756)),VLOOKUP(A1756,Studies!A:BR,3,FALSE),"")</f>
        <v>http://www.ncbi.nlm.nih.gov/pubmed/6138080</v>
      </c>
      <c r="D1756" s="255" t="str">
        <f>IF(AND(A1756&lt;&gt;"",ISNUMBER(A1756)),VLOOKUP(A1756,Studies!A:BR,4,FALSE),"")</f>
        <v>iv 0.15 mg/kg - Indiv. R.H.</v>
      </c>
      <c r="E1756" s="255" t="str">
        <f>IF(AND(A1756&lt;&gt;"",ISNUMBER(A1756)),VLOOKUP(A1756,Studies!A:BR,5,FALSE),"")</f>
        <v>Midazolam</v>
      </c>
      <c r="F1756" s="256" t="str">
        <f>IF(AND(A1756&lt;&gt;"",ISNUMBER(A1756)),VLOOKUP(A1756,Studies!A:BR,6,FALSE),"")</f>
        <v>Plasma</v>
      </c>
      <c r="G1756" s="194">
        <v>8</v>
      </c>
      <c r="H1756" s="194" t="s">
        <v>60</v>
      </c>
      <c r="I1756" s="187">
        <v>4</v>
      </c>
      <c r="J1756" s="187" t="s">
        <v>941</v>
      </c>
      <c r="K1756" s="187" t="s">
        <v>239</v>
      </c>
      <c r="M1756" s="195"/>
      <c r="N1756" s="195"/>
      <c r="O1756" s="199"/>
      <c r="P1756" s="188"/>
      <c r="Q1756" s="174">
        <v>0</v>
      </c>
    </row>
    <row r="1757" spans="1:17" ht="14.25" x14ac:dyDescent="0.2">
      <c r="A1757" s="183">
        <v>246</v>
      </c>
      <c r="B1757" s="254" t="str">
        <f>IF(AND(A1757&lt;&gt;"",ISNUMBER(A1757)),VLOOKUP(A1757,Studies!A:BR,2,FALSE),"")</f>
        <v>Heizmann 1983</v>
      </c>
      <c r="C1757" s="255" t="str">
        <f>IF(AND(A1757&lt;&gt;"",ISNUMBER(A1757)),VLOOKUP(A1757,Studies!A:BR,3,FALSE),"")</f>
        <v>http://www.ncbi.nlm.nih.gov/pubmed/6138080</v>
      </c>
      <c r="D1757" s="255" t="str">
        <f>IF(AND(A1757&lt;&gt;"",ISNUMBER(A1757)),VLOOKUP(A1757,Studies!A:BR,4,FALSE),"")</f>
        <v>iv 0.15 mg/kg - Indiv. R.H.</v>
      </c>
      <c r="E1757" s="255" t="str">
        <f>IF(AND(A1757&lt;&gt;"",ISNUMBER(A1757)),VLOOKUP(A1757,Studies!A:BR,5,FALSE),"")</f>
        <v>Midazolam</v>
      </c>
      <c r="F1757" s="256" t="str">
        <f>IF(AND(A1757&lt;&gt;"",ISNUMBER(A1757)),VLOOKUP(A1757,Studies!A:BR,6,FALSE),"")</f>
        <v>Plasma</v>
      </c>
      <c r="G1757" s="194">
        <v>10</v>
      </c>
      <c r="H1757" s="194" t="s">
        <v>60</v>
      </c>
      <c r="I1757" s="187" t="s">
        <v>1023</v>
      </c>
      <c r="J1757" s="187" t="s">
        <v>941</v>
      </c>
      <c r="K1757" s="187" t="s">
        <v>239</v>
      </c>
      <c r="M1757" s="195"/>
      <c r="N1757" s="195"/>
      <c r="O1757" s="199">
        <v>4</v>
      </c>
      <c r="P1757" s="188"/>
      <c r="Q1757" s="174">
        <v>0</v>
      </c>
    </row>
    <row r="1758" spans="1:17" ht="14.25" x14ac:dyDescent="0.2">
      <c r="A1758" s="183">
        <v>246</v>
      </c>
      <c r="B1758" s="254" t="str">
        <f>IF(AND(A1758&lt;&gt;"",ISNUMBER(A1758)),VLOOKUP(A1758,Studies!A:BR,2,FALSE),"")</f>
        <v>Heizmann 1983</v>
      </c>
      <c r="C1758" s="255" t="str">
        <f>IF(AND(A1758&lt;&gt;"",ISNUMBER(A1758)),VLOOKUP(A1758,Studies!A:BR,3,FALSE),"")</f>
        <v>http://www.ncbi.nlm.nih.gov/pubmed/6138080</v>
      </c>
      <c r="D1758" s="255" t="str">
        <f>IF(AND(A1758&lt;&gt;"",ISNUMBER(A1758)),VLOOKUP(A1758,Studies!A:BR,4,FALSE),"")</f>
        <v>iv 0.15 mg/kg - Indiv. R.H.</v>
      </c>
      <c r="E1758" s="255" t="str">
        <f>IF(AND(A1758&lt;&gt;"",ISNUMBER(A1758)),VLOOKUP(A1758,Studies!A:BR,5,FALSE),"")</f>
        <v>Midazolam</v>
      </c>
      <c r="F1758" s="256" t="str">
        <f>IF(AND(A1758&lt;&gt;"",ISNUMBER(A1758)),VLOOKUP(A1758,Studies!A:BR,6,FALSE),"")</f>
        <v>Plasma</v>
      </c>
      <c r="G1758" s="194">
        <v>12</v>
      </c>
      <c r="H1758" s="194" t="s">
        <v>60</v>
      </c>
      <c r="I1758" s="187" t="s">
        <v>1023</v>
      </c>
      <c r="J1758" s="187" t="s">
        <v>941</v>
      </c>
      <c r="K1758" s="187" t="s">
        <v>239</v>
      </c>
      <c r="M1758" s="195"/>
      <c r="N1758" s="195"/>
      <c r="O1758" s="199">
        <v>4</v>
      </c>
      <c r="P1758" s="188"/>
      <c r="Q1758" s="174">
        <v>0</v>
      </c>
    </row>
    <row r="1759" spans="1:17" ht="14.25" x14ac:dyDescent="0.2">
      <c r="A1759" s="183">
        <v>247</v>
      </c>
      <c r="B1759" s="254" t="str">
        <f>IF(AND(A1759&lt;&gt;"",ISNUMBER(A1759)),VLOOKUP(A1759,Studies!A:BR,2,FALSE),"")</f>
        <v>Heizmann 1983</v>
      </c>
      <c r="C1759" s="255" t="str">
        <f>IF(AND(A1759&lt;&gt;"",ISNUMBER(A1759)),VLOOKUP(A1759,Studies!A:BR,3,FALSE),"")</f>
        <v>http://www.ncbi.nlm.nih.gov/pubmed/6138080</v>
      </c>
      <c r="D1759" s="255" t="str">
        <f>IF(AND(A1759&lt;&gt;"",ISNUMBER(A1759)),VLOOKUP(A1759,Studies!A:BR,4,FALSE),"")</f>
        <v>iv 0.15 mg/kg - Indiv. A.St.</v>
      </c>
      <c r="E1759" s="255" t="str">
        <f>IF(AND(A1759&lt;&gt;"",ISNUMBER(A1759)),VLOOKUP(A1759,Studies!A:BR,5,FALSE),"")</f>
        <v>Midazolam</v>
      </c>
      <c r="F1759" s="256" t="str">
        <f>IF(AND(A1759&lt;&gt;"",ISNUMBER(A1759)),VLOOKUP(A1759,Studies!A:BR,6,FALSE),"")</f>
        <v>Plasma</v>
      </c>
      <c r="G1759" s="194">
        <v>8.3333329999999997E-2</v>
      </c>
      <c r="H1759" s="194" t="s">
        <v>60</v>
      </c>
      <c r="I1759" s="187">
        <v>314</v>
      </c>
      <c r="J1759" s="187" t="s">
        <v>941</v>
      </c>
      <c r="K1759" s="187" t="s">
        <v>239</v>
      </c>
      <c r="M1759" s="195"/>
      <c r="N1759" s="195"/>
      <c r="O1759" s="199"/>
      <c r="P1759" s="188"/>
      <c r="Q1759" s="174">
        <v>0</v>
      </c>
    </row>
    <row r="1760" spans="1:17" ht="14.25" x14ac:dyDescent="0.2">
      <c r="A1760" s="183">
        <v>247</v>
      </c>
      <c r="B1760" s="254" t="str">
        <f>IF(AND(A1760&lt;&gt;"",ISNUMBER(A1760)),VLOOKUP(A1760,Studies!A:BR,2,FALSE),"")</f>
        <v>Heizmann 1983</v>
      </c>
      <c r="C1760" s="255" t="str">
        <f>IF(AND(A1760&lt;&gt;"",ISNUMBER(A1760)),VLOOKUP(A1760,Studies!A:BR,3,FALSE),"")</f>
        <v>http://www.ncbi.nlm.nih.gov/pubmed/6138080</v>
      </c>
      <c r="D1760" s="255" t="str">
        <f>IF(AND(A1760&lt;&gt;"",ISNUMBER(A1760)),VLOOKUP(A1760,Studies!A:BR,4,FALSE),"")</f>
        <v>iv 0.15 mg/kg - Indiv. A.St.</v>
      </c>
      <c r="E1760" s="255" t="str">
        <f>IF(AND(A1760&lt;&gt;"",ISNUMBER(A1760)),VLOOKUP(A1760,Studies!A:BR,5,FALSE),"")</f>
        <v>Midazolam</v>
      </c>
      <c r="F1760" s="256" t="str">
        <f>IF(AND(A1760&lt;&gt;"",ISNUMBER(A1760)),VLOOKUP(A1760,Studies!A:BR,6,FALSE),"")</f>
        <v>Plasma</v>
      </c>
      <c r="G1760" s="194">
        <v>0.16666666999999999</v>
      </c>
      <c r="H1760" s="194" t="s">
        <v>60</v>
      </c>
      <c r="I1760" s="187">
        <v>233</v>
      </c>
      <c r="J1760" s="187" t="s">
        <v>941</v>
      </c>
      <c r="K1760" s="187" t="s">
        <v>239</v>
      </c>
      <c r="M1760" s="195"/>
      <c r="N1760" s="195"/>
      <c r="O1760" s="199"/>
      <c r="P1760" s="188"/>
      <c r="Q1760" s="174">
        <v>0</v>
      </c>
    </row>
    <row r="1761" spans="1:17" ht="14.25" x14ac:dyDescent="0.2">
      <c r="A1761" s="183">
        <v>247</v>
      </c>
      <c r="B1761" s="254" t="str">
        <f>IF(AND(A1761&lt;&gt;"",ISNUMBER(A1761)),VLOOKUP(A1761,Studies!A:BR,2,FALSE),"")</f>
        <v>Heizmann 1983</v>
      </c>
      <c r="C1761" s="255" t="str">
        <f>IF(AND(A1761&lt;&gt;"",ISNUMBER(A1761)),VLOOKUP(A1761,Studies!A:BR,3,FALSE),"")</f>
        <v>http://www.ncbi.nlm.nih.gov/pubmed/6138080</v>
      </c>
      <c r="D1761" s="255" t="str">
        <f>IF(AND(A1761&lt;&gt;"",ISNUMBER(A1761)),VLOOKUP(A1761,Studies!A:BR,4,FALSE),"")</f>
        <v>iv 0.15 mg/kg - Indiv. A.St.</v>
      </c>
      <c r="E1761" s="255" t="str">
        <f>IF(AND(A1761&lt;&gt;"",ISNUMBER(A1761)),VLOOKUP(A1761,Studies!A:BR,5,FALSE),"")</f>
        <v>Midazolam</v>
      </c>
      <c r="F1761" s="256" t="str">
        <f>IF(AND(A1761&lt;&gt;"",ISNUMBER(A1761)),VLOOKUP(A1761,Studies!A:BR,6,FALSE),"")</f>
        <v>Plasma</v>
      </c>
      <c r="G1761" s="194">
        <v>0.25</v>
      </c>
      <c r="H1761" s="194" t="s">
        <v>60</v>
      </c>
      <c r="I1761" s="187">
        <v>183</v>
      </c>
      <c r="J1761" s="187" t="s">
        <v>941</v>
      </c>
      <c r="K1761" s="187" t="s">
        <v>239</v>
      </c>
      <c r="M1761" s="195"/>
      <c r="N1761" s="195"/>
      <c r="O1761" s="199"/>
      <c r="P1761" s="188"/>
      <c r="Q1761" s="174">
        <v>0</v>
      </c>
    </row>
    <row r="1762" spans="1:17" ht="14.25" x14ac:dyDescent="0.2">
      <c r="A1762" s="183">
        <v>247</v>
      </c>
      <c r="B1762" s="254" t="str">
        <f>IF(AND(A1762&lt;&gt;"",ISNUMBER(A1762)),VLOOKUP(A1762,Studies!A:BR,2,FALSE),"")</f>
        <v>Heizmann 1983</v>
      </c>
      <c r="C1762" s="255" t="str">
        <f>IF(AND(A1762&lt;&gt;"",ISNUMBER(A1762)),VLOOKUP(A1762,Studies!A:BR,3,FALSE),"")</f>
        <v>http://www.ncbi.nlm.nih.gov/pubmed/6138080</v>
      </c>
      <c r="D1762" s="255" t="str">
        <f>IF(AND(A1762&lt;&gt;"",ISNUMBER(A1762)),VLOOKUP(A1762,Studies!A:BR,4,FALSE),"")</f>
        <v>iv 0.15 mg/kg - Indiv. A.St.</v>
      </c>
      <c r="E1762" s="255" t="str">
        <f>IF(AND(A1762&lt;&gt;"",ISNUMBER(A1762)),VLOOKUP(A1762,Studies!A:BR,5,FALSE),"")</f>
        <v>Midazolam</v>
      </c>
      <c r="F1762" s="256" t="str">
        <f>IF(AND(A1762&lt;&gt;"",ISNUMBER(A1762)),VLOOKUP(A1762,Studies!A:BR,6,FALSE),"")</f>
        <v>Plasma</v>
      </c>
      <c r="G1762" s="194">
        <v>0.5</v>
      </c>
      <c r="H1762" s="194" t="s">
        <v>60</v>
      </c>
      <c r="I1762" s="187">
        <v>183</v>
      </c>
      <c r="J1762" s="187" t="s">
        <v>941</v>
      </c>
      <c r="K1762" s="187" t="s">
        <v>239</v>
      </c>
      <c r="M1762" s="195"/>
      <c r="N1762" s="195"/>
      <c r="O1762" s="199"/>
      <c r="P1762" s="188"/>
      <c r="Q1762" s="174">
        <v>0</v>
      </c>
    </row>
    <row r="1763" spans="1:17" ht="14.25" x14ac:dyDescent="0.2">
      <c r="A1763" s="183">
        <v>247</v>
      </c>
      <c r="B1763" s="254" t="str">
        <f>IF(AND(A1763&lt;&gt;"",ISNUMBER(A1763)),VLOOKUP(A1763,Studies!A:BR,2,FALSE),"")</f>
        <v>Heizmann 1983</v>
      </c>
      <c r="C1763" s="255" t="str">
        <f>IF(AND(A1763&lt;&gt;"",ISNUMBER(A1763)),VLOOKUP(A1763,Studies!A:BR,3,FALSE),"")</f>
        <v>http://www.ncbi.nlm.nih.gov/pubmed/6138080</v>
      </c>
      <c r="D1763" s="255" t="str">
        <f>IF(AND(A1763&lt;&gt;"",ISNUMBER(A1763)),VLOOKUP(A1763,Studies!A:BR,4,FALSE),"")</f>
        <v>iv 0.15 mg/kg - Indiv. A.St.</v>
      </c>
      <c r="E1763" s="255" t="str">
        <f>IF(AND(A1763&lt;&gt;"",ISNUMBER(A1763)),VLOOKUP(A1763,Studies!A:BR,5,FALSE),"")</f>
        <v>Midazolam</v>
      </c>
      <c r="F1763" s="256" t="str">
        <f>IF(AND(A1763&lt;&gt;"",ISNUMBER(A1763)),VLOOKUP(A1763,Studies!A:BR,6,FALSE),"")</f>
        <v>Plasma</v>
      </c>
      <c r="G1763" s="194">
        <v>0.75</v>
      </c>
      <c r="H1763" s="194" t="s">
        <v>60</v>
      </c>
      <c r="I1763" s="187">
        <v>138</v>
      </c>
      <c r="J1763" s="187" t="s">
        <v>941</v>
      </c>
      <c r="K1763" s="187" t="s">
        <v>239</v>
      </c>
      <c r="M1763" s="195"/>
      <c r="N1763" s="195"/>
      <c r="O1763" s="199"/>
      <c r="P1763" s="188"/>
      <c r="Q1763" s="174">
        <v>0</v>
      </c>
    </row>
    <row r="1764" spans="1:17" ht="14.25" x14ac:dyDescent="0.2">
      <c r="A1764" s="183">
        <v>247</v>
      </c>
      <c r="B1764" s="254" t="str">
        <f>IF(AND(A1764&lt;&gt;"",ISNUMBER(A1764)),VLOOKUP(A1764,Studies!A:BR,2,FALSE),"")</f>
        <v>Heizmann 1983</v>
      </c>
      <c r="C1764" s="255" t="str">
        <f>IF(AND(A1764&lt;&gt;"",ISNUMBER(A1764)),VLOOKUP(A1764,Studies!A:BR,3,FALSE),"")</f>
        <v>http://www.ncbi.nlm.nih.gov/pubmed/6138080</v>
      </c>
      <c r="D1764" s="255" t="str">
        <f>IF(AND(A1764&lt;&gt;"",ISNUMBER(A1764)),VLOOKUP(A1764,Studies!A:BR,4,FALSE),"")</f>
        <v>iv 0.15 mg/kg - Indiv. A.St.</v>
      </c>
      <c r="E1764" s="255" t="str">
        <f>IF(AND(A1764&lt;&gt;"",ISNUMBER(A1764)),VLOOKUP(A1764,Studies!A:BR,5,FALSE),"")</f>
        <v>Midazolam</v>
      </c>
      <c r="F1764" s="256" t="str">
        <f>IF(AND(A1764&lt;&gt;"",ISNUMBER(A1764)),VLOOKUP(A1764,Studies!A:BR,6,FALSE),"")</f>
        <v>Plasma</v>
      </c>
      <c r="G1764" s="194">
        <v>1</v>
      </c>
      <c r="H1764" s="194" t="s">
        <v>60</v>
      </c>
      <c r="I1764" s="187">
        <v>107</v>
      </c>
      <c r="J1764" s="187" t="s">
        <v>941</v>
      </c>
      <c r="K1764" s="187" t="s">
        <v>239</v>
      </c>
      <c r="M1764" s="195"/>
      <c r="N1764" s="195"/>
      <c r="O1764" s="199"/>
      <c r="P1764" s="188"/>
      <c r="Q1764" s="174">
        <v>0</v>
      </c>
    </row>
    <row r="1765" spans="1:17" ht="14.25" x14ac:dyDescent="0.2">
      <c r="A1765" s="183">
        <v>247</v>
      </c>
      <c r="B1765" s="254" t="str">
        <f>IF(AND(A1765&lt;&gt;"",ISNUMBER(A1765)),VLOOKUP(A1765,Studies!A:BR,2,FALSE),"")</f>
        <v>Heizmann 1983</v>
      </c>
      <c r="C1765" s="255" t="str">
        <f>IF(AND(A1765&lt;&gt;"",ISNUMBER(A1765)),VLOOKUP(A1765,Studies!A:BR,3,FALSE),"")</f>
        <v>http://www.ncbi.nlm.nih.gov/pubmed/6138080</v>
      </c>
      <c r="D1765" s="255" t="str">
        <f>IF(AND(A1765&lt;&gt;"",ISNUMBER(A1765)),VLOOKUP(A1765,Studies!A:BR,4,FALSE),"")</f>
        <v>iv 0.15 mg/kg - Indiv. A.St.</v>
      </c>
      <c r="E1765" s="255" t="str">
        <f>IF(AND(A1765&lt;&gt;"",ISNUMBER(A1765)),VLOOKUP(A1765,Studies!A:BR,5,FALSE),"")</f>
        <v>Midazolam</v>
      </c>
      <c r="F1765" s="256" t="str">
        <f>IF(AND(A1765&lt;&gt;"",ISNUMBER(A1765)),VLOOKUP(A1765,Studies!A:BR,6,FALSE),"")</f>
        <v>Plasma</v>
      </c>
      <c r="G1765" s="194">
        <v>1.5</v>
      </c>
      <c r="H1765" s="194" t="s">
        <v>60</v>
      </c>
      <c r="I1765" s="187">
        <v>69</v>
      </c>
      <c r="J1765" s="187" t="s">
        <v>941</v>
      </c>
      <c r="K1765" s="187" t="s">
        <v>239</v>
      </c>
      <c r="M1765" s="195"/>
      <c r="N1765" s="195"/>
      <c r="O1765" s="199"/>
      <c r="P1765" s="188"/>
      <c r="Q1765" s="174">
        <v>0</v>
      </c>
    </row>
    <row r="1766" spans="1:17" ht="14.25" x14ac:dyDescent="0.2">
      <c r="A1766" s="183">
        <v>247</v>
      </c>
      <c r="B1766" s="254" t="str">
        <f>IF(AND(A1766&lt;&gt;"",ISNUMBER(A1766)),VLOOKUP(A1766,Studies!A:BR,2,FALSE),"")</f>
        <v>Heizmann 1983</v>
      </c>
      <c r="C1766" s="255" t="str">
        <f>IF(AND(A1766&lt;&gt;"",ISNUMBER(A1766)),VLOOKUP(A1766,Studies!A:BR,3,FALSE),"")</f>
        <v>http://www.ncbi.nlm.nih.gov/pubmed/6138080</v>
      </c>
      <c r="D1766" s="255" t="str">
        <f>IF(AND(A1766&lt;&gt;"",ISNUMBER(A1766)),VLOOKUP(A1766,Studies!A:BR,4,FALSE),"")</f>
        <v>iv 0.15 mg/kg - Indiv. A.St.</v>
      </c>
      <c r="E1766" s="255" t="str">
        <f>IF(AND(A1766&lt;&gt;"",ISNUMBER(A1766)),VLOOKUP(A1766,Studies!A:BR,5,FALSE),"")</f>
        <v>Midazolam</v>
      </c>
      <c r="F1766" s="256" t="str">
        <f>IF(AND(A1766&lt;&gt;"",ISNUMBER(A1766)),VLOOKUP(A1766,Studies!A:BR,6,FALSE),"")</f>
        <v>Plasma</v>
      </c>
      <c r="G1766" s="194">
        <v>2</v>
      </c>
      <c r="H1766" s="194" t="s">
        <v>60</v>
      </c>
      <c r="I1766" s="187">
        <v>56</v>
      </c>
      <c r="J1766" s="187" t="s">
        <v>941</v>
      </c>
      <c r="K1766" s="187" t="s">
        <v>239</v>
      </c>
      <c r="M1766" s="195"/>
      <c r="N1766" s="195"/>
      <c r="O1766" s="199"/>
      <c r="P1766" s="188"/>
      <c r="Q1766" s="174">
        <v>0</v>
      </c>
    </row>
    <row r="1767" spans="1:17" ht="14.25" x14ac:dyDescent="0.2">
      <c r="A1767" s="183">
        <v>247</v>
      </c>
      <c r="B1767" s="254" t="str">
        <f>IF(AND(A1767&lt;&gt;"",ISNUMBER(A1767)),VLOOKUP(A1767,Studies!A:BR,2,FALSE),"")</f>
        <v>Heizmann 1983</v>
      </c>
      <c r="C1767" s="255" t="str">
        <f>IF(AND(A1767&lt;&gt;"",ISNUMBER(A1767)),VLOOKUP(A1767,Studies!A:BR,3,FALSE),"")</f>
        <v>http://www.ncbi.nlm.nih.gov/pubmed/6138080</v>
      </c>
      <c r="D1767" s="255" t="str">
        <f>IF(AND(A1767&lt;&gt;"",ISNUMBER(A1767)),VLOOKUP(A1767,Studies!A:BR,4,FALSE),"")</f>
        <v>iv 0.15 mg/kg - Indiv. A.St.</v>
      </c>
      <c r="E1767" s="255" t="str">
        <f>IF(AND(A1767&lt;&gt;"",ISNUMBER(A1767)),VLOOKUP(A1767,Studies!A:BR,5,FALSE),"")</f>
        <v>Midazolam</v>
      </c>
      <c r="F1767" s="256" t="str">
        <f>IF(AND(A1767&lt;&gt;"",ISNUMBER(A1767)),VLOOKUP(A1767,Studies!A:BR,6,FALSE),"")</f>
        <v>Plasma</v>
      </c>
      <c r="G1767" s="194">
        <v>3</v>
      </c>
      <c r="H1767" s="194" t="s">
        <v>60</v>
      </c>
      <c r="I1767" s="187">
        <v>37</v>
      </c>
      <c r="J1767" s="187" t="s">
        <v>941</v>
      </c>
      <c r="K1767" s="187" t="s">
        <v>239</v>
      </c>
      <c r="M1767" s="195"/>
      <c r="N1767" s="195"/>
      <c r="O1767" s="199"/>
      <c r="P1767" s="188"/>
      <c r="Q1767" s="174">
        <v>0</v>
      </c>
    </row>
    <row r="1768" spans="1:17" ht="14.25" x14ac:dyDescent="0.2">
      <c r="A1768" s="183">
        <v>247</v>
      </c>
      <c r="B1768" s="254" t="str">
        <f>IF(AND(A1768&lt;&gt;"",ISNUMBER(A1768)),VLOOKUP(A1768,Studies!A:BR,2,FALSE),"")</f>
        <v>Heizmann 1983</v>
      </c>
      <c r="C1768" s="255" t="str">
        <f>IF(AND(A1768&lt;&gt;"",ISNUMBER(A1768)),VLOOKUP(A1768,Studies!A:BR,3,FALSE),"")</f>
        <v>http://www.ncbi.nlm.nih.gov/pubmed/6138080</v>
      </c>
      <c r="D1768" s="255" t="str">
        <f>IF(AND(A1768&lt;&gt;"",ISNUMBER(A1768)),VLOOKUP(A1768,Studies!A:BR,4,FALSE),"")</f>
        <v>iv 0.15 mg/kg - Indiv. A.St.</v>
      </c>
      <c r="E1768" s="255" t="str">
        <f>IF(AND(A1768&lt;&gt;"",ISNUMBER(A1768)),VLOOKUP(A1768,Studies!A:BR,5,FALSE),"")</f>
        <v>Midazolam</v>
      </c>
      <c r="F1768" s="256" t="str">
        <f>IF(AND(A1768&lt;&gt;"",ISNUMBER(A1768)),VLOOKUP(A1768,Studies!A:BR,6,FALSE),"")</f>
        <v>Plasma</v>
      </c>
      <c r="G1768" s="194">
        <v>4</v>
      </c>
      <c r="H1768" s="194" t="s">
        <v>60</v>
      </c>
      <c r="I1768" s="187">
        <v>23</v>
      </c>
      <c r="J1768" s="187" t="s">
        <v>941</v>
      </c>
      <c r="K1768" s="187" t="s">
        <v>239</v>
      </c>
      <c r="M1768" s="195"/>
      <c r="N1768" s="195"/>
      <c r="O1768" s="199"/>
      <c r="P1768" s="188"/>
      <c r="Q1768" s="174">
        <v>0</v>
      </c>
    </row>
    <row r="1769" spans="1:17" ht="14.25" x14ac:dyDescent="0.2">
      <c r="A1769" s="183">
        <v>247</v>
      </c>
      <c r="B1769" s="254" t="str">
        <f>IF(AND(A1769&lt;&gt;"",ISNUMBER(A1769)),VLOOKUP(A1769,Studies!A:BR,2,FALSE),"")</f>
        <v>Heizmann 1983</v>
      </c>
      <c r="C1769" s="255" t="str">
        <f>IF(AND(A1769&lt;&gt;"",ISNUMBER(A1769)),VLOOKUP(A1769,Studies!A:BR,3,FALSE),"")</f>
        <v>http://www.ncbi.nlm.nih.gov/pubmed/6138080</v>
      </c>
      <c r="D1769" s="255" t="str">
        <f>IF(AND(A1769&lt;&gt;"",ISNUMBER(A1769)),VLOOKUP(A1769,Studies!A:BR,4,FALSE),"")</f>
        <v>iv 0.15 mg/kg - Indiv. A.St.</v>
      </c>
      <c r="E1769" s="255" t="str">
        <f>IF(AND(A1769&lt;&gt;"",ISNUMBER(A1769)),VLOOKUP(A1769,Studies!A:BR,5,FALSE),"")</f>
        <v>Midazolam</v>
      </c>
      <c r="F1769" s="256" t="str">
        <f>IF(AND(A1769&lt;&gt;"",ISNUMBER(A1769)),VLOOKUP(A1769,Studies!A:BR,6,FALSE),"")</f>
        <v>Plasma</v>
      </c>
      <c r="G1769" s="194">
        <v>5</v>
      </c>
      <c r="H1769" s="194" t="s">
        <v>60</v>
      </c>
      <c r="I1769" s="187">
        <v>18</v>
      </c>
      <c r="J1769" s="187" t="s">
        <v>941</v>
      </c>
      <c r="K1769" s="187" t="s">
        <v>239</v>
      </c>
      <c r="M1769" s="195"/>
      <c r="N1769" s="195"/>
      <c r="O1769" s="199"/>
      <c r="P1769" s="188"/>
      <c r="Q1769" s="174">
        <v>0</v>
      </c>
    </row>
    <row r="1770" spans="1:17" ht="14.25" x14ac:dyDescent="0.2">
      <c r="A1770" s="183">
        <v>247</v>
      </c>
      <c r="B1770" s="254" t="str">
        <f>IF(AND(A1770&lt;&gt;"",ISNUMBER(A1770)),VLOOKUP(A1770,Studies!A:BR,2,FALSE),"")</f>
        <v>Heizmann 1983</v>
      </c>
      <c r="C1770" s="255" t="str">
        <f>IF(AND(A1770&lt;&gt;"",ISNUMBER(A1770)),VLOOKUP(A1770,Studies!A:BR,3,FALSE),"")</f>
        <v>http://www.ncbi.nlm.nih.gov/pubmed/6138080</v>
      </c>
      <c r="D1770" s="255" t="str">
        <f>IF(AND(A1770&lt;&gt;"",ISNUMBER(A1770)),VLOOKUP(A1770,Studies!A:BR,4,FALSE),"")</f>
        <v>iv 0.15 mg/kg - Indiv. A.St.</v>
      </c>
      <c r="E1770" s="255" t="str">
        <f>IF(AND(A1770&lt;&gt;"",ISNUMBER(A1770)),VLOOKUP(A1770,Studies!A:BR,5,FALSE),"")</f>
        <v>Midazolam</v>
      </c>
      <c r="F1770" s="256" t="str">
        <f>IF(AND(A1770&lt;&gt;"",ISNUMBER(A1770)),VLOOKUP(A1770,Studies!A:BR,6,FALSE),"")</f>
        <v>Plasma</v>
      </c>
      <c r="G1770" s="194">
        <v>6</v>
      </c>
      <c r="H1770" s="194" t="s">
        <v>60</v>
      </c>
      <c r="I1770" s="187">
        <v>14</v>
      </c>
      <c r="J1770" s="187" t="s">
        <v>941</v>
      </c>
      <c r="K1770" s="187" t="s">
        <v>239</v>
      </c>
      <c r="M1770" s="195"/>
      <c r="N1770" s="195"/>
      <c r="O1770" s="199"/>
      <c r="P1770" s="188"/>
      <c r="Q1770" s="174">
        <v>0</v>
      </c>
    </row>
    <row r="1771" spans="1:17" ht="14.25" x14ac:dyDescent="0.2">
      <c r="A1771" s="183">
        <v>247</v>
      </c>
      <c r="B1771" s="254" t="str">
        <f>IF(AND(A1771&lt;&gt;"",ISNUMBER(A1771)),VLOOKUP(A1771,Studies!A:BR,2,FALSE),"")</f>
        <v>Heizmann 1983</v>
      </c>
      <c r="C1771" s="255" t="str">
        <f>IF(AND(A1771&lt;&gt;"",ISNUMBER(A1771)),VLOOKUP(A1771,Studies!A:BR,3,FALSE),"")</f>
        <v>http://www.ncbi.nlm.nih.gov/pubmed/6138080</v>
      </c>
      <c r="D1771" s="255" t="str">
        <f>IF(AND(A1771&lt;&gt;"",ISNUMBER(A1771)),VLOOKUP(A1771,Studies!A:BR,4,FALSE),"")</f>
        <v>iv 0.15 mg/kg - Indiv. A.St.</v>
      </c>
      <c r="E1771" s="255" t="str">
        <f>IF(AND(A1771&lt;&gt;"",ISNUMBER(A1771)),VLOOKUP(A1771,Studies!A:BR,5,FALSE),"")</f>
        <v>Midazolam</v>
      </c>
      <c r="F1771" s="256" t="str">
        <f>IF(AND(A1771&lt;&gt;"",ISNUMBER(A1771)),VLOOKUP(A1771,Studies!A:BR,6,FALSE),"")</f>
        <v>Plasma</v>
      </c>
      <c r="G1771" s="194">
        <v>8</v>
      </c>
      <c r="H1771" s="194" t="s">
        <v>60</v>
      </c>
      <c r="I1771" s="187">
        <v>8</v>
      </c>
      <c r="J1771" s="187" t="s">
        <v>941</v>
      </c>
      <c r="K1771" s="187" t="s">
        <v>239</v>
      </c>
      <c r="M1771" s="195"/>
      <c r="N1771" s="195"/>
      <c r="O1771" s="199"/>
      <c r="P1771" s="188"/>
      <c r="Q1771" s="174">
        <v>0</v>
      </c>
    </row>
    <row r="1772" spans="1:17" ht="14.25" x14ac:dyDescent="0.2">
      <c r="A1772" s="183">
        <v>247</v>
      </c>
      <c r="B1772" s="254" t="str">
        <f>IF(AND(A1772&lt;&gt;"",ISNUMBER(A1772)),VLOOKUP(A1772,Studies!A:BR,2,FALSE),"")</f>
        <v>Heizmann 1983</v>
      </c>
      <c r="C1772" s="255" t="str">
        <f>IF(AND(A1772&lt;&gt;"",ISNUMBER(A1772)),VLOOKUP(A1772,Studies!A:BR,3,FALSE),"")</f>
        <v>http://www.ncbi.nlm.nih.gov/pubmed/6138080</v>
      </c>
      <c r="D1772" s="255" t="str">
        <f>IF(AND(A1772&lt;&gt;"",ISNUMBER(A1772)),VLOOKUP(A1772,Studies!A:BR,4,FALSE),"")</f>
        <v>iv 0.15 mg/kg - Indiv. A.St.</v>
      </c>
      <c r="E1772" s="255" t="str">
        <f>IF(AND(A1772&lt;&gt;"",ISNUMBER(A1772)),VLOOKUP(A1772,Studies!A:BR,5,FALSE),"")</f>
        <v>Midazolam</v>
      </c>
      <c r="F1772" s="256" t="str">
        <f>IF(AND(A1772&lt;&gt;"",ISNUMBER(A1772)),VLOOKUP(A1772,Studies!A:BR,6,FALSE),"")</f>
        <v>Plasma</v>
      </c>
      <c r="G1772" s="194">
        <v>10</v>
      </c>
      <c r="H1772" s="194" t="s">
        <v>60</v>
      </c>
      <c r="I1772" s="187">
        <v>5</v>
      </c>
      <c r="J1772" s="187" t="s">
        <v>941</v>
      </c>
      <c r="K1772" s="187" t="s">
        <v>239</v>
      </c>
      <c r="M1772" s="195"/>
      <c r="N1772" s="195"/>
      <c r="O1772" s="199"/>
      <c r="P1772" s="188"/>
      <c r="Q1772" s="174">
        <v>0</v>
      </c>
    </row>
    <row r="1773" spans="1:17" ht="14.25" x14ac:dyDescent="0.2">
      <c r="A1773" s="183">
        <v>247</v>
      </c>
      <c r="B1773" s="254" t="str">
        <f>IF(AND(A1773&lt;&gt;"",ISNUMBER(A1773)),VLOOKUP(A1773,Studies!A:BR,2,FALSE),"")</f>
        <v>Heizmann 1983</v>
      </c>
      <c r="C1773" s="255" t="str">
        <f>IF(AND(A1773&lt;&gt;"",ISNUMBER(A1773)),VLOOKUP(A1773,Studies!A:BR,3,FALSE),"")</f>
        <v>http://www.ncbi.nlm.nih.gov/pubmed/6138080</v>
      </c>
      <c r="D1773" s="255" t="str">
        <f>IF(AND(A1773&lt;&gt;"",ISNUMBER(A1773)),VLOOKUP(A1773,Studies!A:BR,4,FALSE),"")</f>
        <v>iv 0.15 mg/kg - Indiv. A.St.</v>
      </c>
      <c r="E1773" s="255" t="str">
        <f>IF(AND(A1773&lt;&gt;"",ISNUMBER(A1773)),VLOOKUP(A1773,Studies!A:BR,5,FALSE),"")</f>
        <v>Midazolam</v>
      </c>
      <c r="F1773" s="256" t="str">
        <f>IF(AND(A1773&lt;&gt;"",ISNUMBER(A1773)),VLOOKUP(A1773,Studies!A:BR,6,FALSE),"")</f>
        <v>Plasma</v>
      </c>
      <c r="G1773" s="194">
        <v>12</v>
      </c>
      <c r="H1773" s="194" t="s">
        <v>60</v>
      </c>
      <c r="I1773" s="187" t="s">
        <v>1023</v>
      </c>
      <c r="J1773" s="187" t="s">
        <v>941</v>
      </c>
      <c r="K1773" s="187" t="s">
        <v>239</v>
      </c>
      <c r="M1773" s="195"/>
      <c r="N1773" s="195"/>
      <c r="O1773" s="199">
        <v>4</v>
      </c>
      <c r="P1773" s="188"/>
      <c r="Q1773" s="174">
        <v>0</v>
      </c>
    </row>
    <row r="1774" spans="1:17" ht="14.25" x14ac:dyDescent="0.2">
      <c r="A1774" s="183">
        <v>248</v>
      </c>
      <c r="B1774" s="254" t="str">
        <f>IF(AND(A1774&lt;&gt;"",ISNUMBER(A1774)),VLOOKUP(A1774,Studies!A:BR,2,FALSE),"")</f>
        <v>Heizmann 1983</v>
      </c>
      <c r="C1774" s="255" t="str">
        <f>IF(AND(A1774&lt;&gt;"",ISNUMBER(A1774)),VLOOKUP(A1774,Studies!A:BR,3,FALSE),"")</f>
        <v>http://www.ncbi.nlm.nih.gov/pubmed/6138080</v>
      </c>
      <c r="D1774" s="255" t="str">
        <f>IF(AND(A1774&lt;&gt;"",ISNUMBER(A1774)),VLOOKUP(A1774,Studies!A:BR,4,FALSE),"")</f>
        <v>iv 0.15 mg/kg - Indiv. O.A.</v>
      </c>
      <c r="E1774" s="255" t="str">
        <f>IF(AND(A1774&lt;&gt;"",ISNUMBER(A1774)),VLOOKUP(A1774,Studies!A:BR,5,FALSE),"")</f>
        <v>Midazolam</v>
      </c>
      <c r="F1774" s="256" t="str">
        <f>IF(AND(A1774&lt;&gt;"",ISNUMBER(A1774)),VLOOKUP(A1774,Studies!A:BR,6,FALSE),"")</f>
        <v>Plasma</v>
      </c>
      <c r="G1774" s="194">
        <v>8.3333329999999997E-2</v>
      </c>
      <c r="H1774" s="194" t="s">
        <v>60</v>
      </c>
      <c r="I1774" s="187">
        <v>310</v>
      </c>
      <c r="J1774" s="187" t="s">
        <v>941</v>
      </c>
      <c r="K1774" s="187" t="s">
        <v>239</v>
      </c>
      <c r="M1774" s="195"/>
      <c r="N1774" s="195"/>
      <c r="O1774" s="199"/>
      <c r="P1774" s="188"/>
      <c r="Q1774" s="174">
        <v>0</v>
      </c>
    </row>
    <row r="1775" spans="1:17" ht="14.25" x14ac:dyDescent="0.2">
      <c r="A1775" s="183">
        <v>248</v>
      </c>
      <c r="B1775" s="254" t="str">
        <f>IF(AND(A1775&lt;&gt;"",ISNUMBER(A1775)),VLOOKUP(A1775,Studies!A:BR,2,FALSE),"")</f>
        <v>Heizmann 1983</v>
      </c>
      <c r="C1775" s="255" t="str">
        <f>IF(AND(A1775&lt;&gt;"",ISNUMBER(A1775)),VLOOKUP(A1775,Studies!A:BR,3,FALSE),"")</f>
        <v>http://www.ncbi.nlm.nih.gov/pubmed/6138080</v>
      </c>
      <c r="D1775" s="255" t="str">
        <f>IF(AND(A1775&lt;&gt;"",ISNUMBER(A1775)),VLOOKUP(A1775,Studies!A:BR,4,FALSE),"")</f>
        <v>iv 0.15 mg/kg - Indiv. O.A.</v>
      </c>
      <c r="E1775" s="255" t="str">
        <f>IF(AND(A1775&lt;&gt;"",ISNUMBER(A1775)),VLOOKUP(A1775,Studies!A:BR,5,FALSE),"")</f>
        <v>Midazolam</v>
      </c>
      <c r="F1775" s="256" t="str">
        <f>IF(AND(A1775&lt;&gt;"",ISNUMBER(A1775)),VLOOKUP(A1775,Studies!A:BR,6,FALSE),"")</f>
        <v>Plasma</v>
      </c>
      <c r="G1775" s="194">
        <v>0.16666666999999999</v>
      </c>
      <c r="H1775" s="194" t="s">
        <v>60</v>
      </c>
      <c r="I1775" s="187">
        <v>281</v>
      </c>
      <c r="J1775" s="187" t="s">
        <v>941</v>
      </c>
      <c r="K1775" s="187" t="s">
        <v>239</v>
      </c>
      <c r="M1775" s="195"/>
      <c r="N1775" s="195"/>
      <c r="O1775" s="199"/>
      <c r="P1775" s="188"/>
      <c r="Q1775" s="174">
        <v>0</v>
      </c>
    </row>
    <row r="1776" spans="1:17" ht="14.25" x14ac:dyDescent="0.2">
      <c r="A1776" s="183">
        <v>248</v>
      </c>
      <c r="B1776" s="254" t="str">
        <f>IF(AND(A1776&lt;&gt;"",ISNUMBER(A1776)),VLOOKUP(A1776,Studies!A:BR,2,FALSE),"")</f>
        <v>Heizmann 1983</v>
      </c>
      <c r="C1776" s="255" t="str">
        <f>IF(AND(A1776&lt;&gt;"",ISNUMBER(A1776)),VLOOKUP(A1776,Studies!A:BR,3,FALSE),"")</f>
        <v>http://www.ncbi.nlm.nih.gov/pubmed/6138080</v>
      </c>
      <c r="D1776" s="255" t="str">
        <f>IF(AND(A1776&lt;&gt;"",ISNUMBER(A1776)),VLOOKUP(A1776,Studies!A:BR,4,FALSE),"")</f>
        <v>iv 0.15 mg/kg - Indiv. O.A.</v>
      </c>
      <c r="E1776" s="255" t="str">
        <f>IF(AND(A1776&lt;&gt;"",ISNUMBER(A1776)),VLOOKUP(A1776,Studies!A:BR,5,FALSE),"")</f>
        <v>Midazolam</v>
      </c>
      <c r="F1776" s="256" t="str">
        <f>IF(AND(A1776&lt;&gt;"",ISNUMBER(A1776)),VLOOKUP(A1776,Studies!A:BR,6,FALSE),"")</f>
        <v>Plasma</v>
      </c>
      <c r="G1776" s="194">
        <v>0.25</v>
      </c>
      <c r="H1776" s="194" t="s">
        <v>60</v>
      </c>
      <c r="I1776" s="187">
        <v>262</v>
      </c>
      <c r="J1776" s="187" t="s">
        <v>941</v>
      </c>
      <c r="K1776" s="187" t="s">
        <v>239</v>
      </c>
      <c r="M1776" s="195"/>
      <c r="N1776" s="195"/>
      <c r="O1776" s="199"/>
      <c r="P1776" s="188"/>
      <c r="Q1776" s="174">
        <v>0</v>
      </c>
    </row>
    <row r="1777" spans="1:17" ht="14.25" x14ac:dyDescent="0.2">
      <c r="A1777" s="183">
        <v>248</v>
      </c>
      <c r="B1777" s="254" t="str">
        <f>IF(AND(A1777&lt;&gt;"",ISNUMBER(A1777)),VLOOKUP(A1777,Studies!A:BR,2,FALSE),"")</f>
        <v>Heizmann 1983</v>
      </c>
      <c r="C1777" s="255" t="str">
        <f>IF(AND(A1777&lt;&gt;"",ISNUMBER(A1777)),VLOOKUP(A1777,Studies!A:BR,3,FALSE),"")</f>
        <v>http://www.ncbi.nlm.nih.gov/pubmed/6138080</v>
      </c>
      <c r="D1777" s="255" t="str">
        <f>IF(AND(A1777&lt;&gt;"",ISNUMBER(A1777)),VLOOKUP(A1777,Studies!A:BR,4,FALSE),"")</f>
        <v>iv 0.15 mg/kg - Indiv. O.A.</v>
      </c>
      <c r="E1777" s="255" t="str">
        <f>IF(AND(A1777&lt;&gt;"",ISNUMBER(A1777)),VLOOKUP(A1777,Studies!A:BR,5,FALSE),"")</f>
        <v>Midazolam</v>
      </c>
      <c r="F1777" s="256" t="str">
        <f>IF(AND(A1777&lt;&gt;"",ISNUMBER(A1777)),VLOOKUP(A1777,Studies!A:BR,6,FALSE),"")</f>
        <v>Plasma</v>
      </c>
      <c r="G1777" s="194">
        <v>0.5</v>
      </c>
      <c r="H1777" s="194" t="s">
        <v>60</v>
      </c>
      <c r="I1777" s="187">
        <v>220</v>
      </c>
      <c r="J1777" s="187" t="s">
        <v>941</v>
      </c>
      <c r="K1777" s="187" t="s">
        <v>239</v>
      </c>
      <c r="M1777" s="195"/>
      <c r="N1777" s="195"/>
      <c r="O1777" s="199"/>
      <c r="P1777" s="188"/>
      <c r="Q1777" s="174">
        <v>0</v>
      </c>
    </row>
    <row r="1778" spans="1:17" ht="14.25" x14ac:dyDescent="0.2">
      <c r="A1778" s="183">
        <v>248</v>
      </c>
      <c r="B1778" s="254" t="str">
        <f>IF(AND(A1778&lt;&gt;"",ISNUMBER(A1778)),VLOOKUP(A1778,Studies!A:BR,2,FALSE),"")</f>
        <v>Heizmann 1983</v>
      </c>
      <c r="C1778" s="255" t="str">
        <f>IF(AND(A1778&lt;&gt;"",ISNUMBER(A1778)),VLOOKUP(A1778,Studies!A:BR,3,FALSE),"")</f>
        <v>http://www.ncbi.nlm.nih.gov/pubmed/6138080</v>
      </c>
      <c r="D1778" s="255" t="str">
        <f>IF(AND(A1778&lt;&gt;"",ISNUMBER(A1778)),VLOOKUP(A1778,Studies!A:BR,4,FALSE),"")</f>
        <v>iv 0.15 mg/kg - Indiv. O.A.</v>
      </c>
      <c r="E1778" s="255" t="str">
        <f>IF(AND(A1778&lt;&gt;"",ISNUMBER(A1778)),VLOOKUP(A1778,Studies!A:BR,5,FALSE),"")</f>
        <v>Midazolam</v>
      </c>
      <c r="F1778" s="256" t="str">
        <f>IF(AND(A1778&lt;&gt;"",ISNUMBER(A1778)),VLOOKUP(A1778,Studies!A:BR,6,FALSE),"")</f>
        <v>Plasma</v>
      </c>
      <c r="G1778" s="194">
        <v>0.75</v>
      </c>
      <c r="H1778" s="194" t="s">
        <v>60</v>
      </c>
      <c r="I1778" s="187">
        <v>190</v>
      </c>
      <c r="J1778" s="187" t="s">
        <v>941</v>
      </c>
      <c r="K1778" s="187" t="s">
        <v>239</v>
      </c>
      <c r="M1778" s="195"/>
      <c r="N1778" s="195"/>
      <c r="O1778" s="199"/>
      <c r="P1778" s="188"/>
      <c r="Q1778" s="174">
        <v>0</v>
      </c>
    </row>
    <row r="1779" spans="1:17" ht="14.25" x14ac:dyDescent="0.2">
      <c r="A1779" s="183">
        <v>248</v>
      </c>
      <c r="B1779" s="254" t="str">
        <f>IF(AND(A1779&lt;&gt;"",ISNUMBER(A1779)),VLOOKUP(A1779,Studies!A:BR,2,FALSE),"")</f>
        <v>Heizmann 1983</v>
      </c>
      <c r="C1779" s="255" t="str">
        <f>IF(AND(A1779&lt;&gt;"",ISNUMBER(A1779)),VLOOKUP(A1779,Studies!A:BR,3,FALSE),"")</f>
        <v>http://www.ncbi.nlm.nih.gov/pubmed/6138080</v>
      </c>
      <c r="D1779" s="255" t="str">
        <f>IF(AND(A1779&lt;&gt;"",ISNUMBER(A1779)),VLOOKUP(A1779,Studies!A:BR,4,FALSE),"")</f>
        <v>iv 0.15 mg/kg - Indiv. O.A.</v>
      </c>
      <c r="E1779" s="255" t="str">
        <f>IF(AND(A1779&lt;&gt;"",ISNUMBER(A1779)),VLOOKUP(A1779,Studies!A:BR,5,FALSE),"")</f>
        <v>Midazolam</v>
      </c>
      <c r="F1779" s="256" t="str">
        <f>IF(AND(A1779&lt;&gt;"",ISNUMBER(A1779)),VLOOKUP(A1779,Studies!A:BR,6,FALSE),"")</f>
        <v>Plasma</v>
      </c>
      <c r="G1779" s="194">
        <v>1</v>
      </c>
      <c r="H1779" s="194" t="s">
        <v>60</v>
      </c>
      <c r="I1779" s="187">
        <v>171</v>
      </c>
      <c r="J1779" s="187" t="s">
        <v>941</v>
      </c>
      <c r="K1779" s="187" t="s">
        <v>239</v>
      </c>
      <c r="M1779" s="195"/>
      <c r="N1779" s="195"/>
      <c r="O1779" s="199"/>
      <c r="P1779" s="188"/>
      <c r="Q1779" s="174">
        <v>0</v>
      </c>
    </row>
    <row r="1780" spans="1:17" ht="14.25" x14ac:dyDescent="0.2">
      <c r="A1780" s="183">
        <v>248</v>
      </c>
      <c r="B1780" s="254" t="str">
        <f>IF(AND(A1780&lt;&gt;"",ISNUMBER(A1780)),VLOOKUP(A1780,Studies!A:BR,2,FALSE),"")</f>
        <v>Heizmann 1983</v>
      </c>
      <c r="C1780" s="255" t="str">
        <f>IF(AND(A1780&lt;&gt;"",ISNUMBER(A1780)),VLOOKUP(A1780,Studies!A:BR,3,FALSE),"")</f>
        <v>http://www.ncbi.nlm.nih.gov/pubmed/6138080</v>
      </c>
      <c r="D1780" s="255" t="str">
        <f>IF(AND(A1780&lt;&gt;"",ISNUMBER(A1780)),VLOOKUP(A1780,Studies!A:BR,4,FALSE),"")</f>
        <v>iv 0.15 mg/kg - Indiv. O.A.</v>
      </c>
      <c r="E1780" s="255" t="str">
        <f>IF(AND(A1780&lt;&gt;"",ISNUMBER(A1780)),VLOOKUP(A1780,Studies!A:BR,5,FALSE),"")</f>
        <v>Midazolam</v>
      </c>
      <c r="F1780" s="256" t="str">
        <f>IF(AND(A1780&lt;&gt;"",ISNUMBER(A1780)),VLOOKUP(A1780,Studies!A:BR,6,FALSE),"")</f>
        <v>Plasma</v>
      </c>
      <c r="G1780" s="194">
        <v>1.5</v>
      </c>
      <c r="H1780" s="194" t="s">
        <v>60</v>
      </c>
      <c r="I1780" s="187">
        <v>138</v>
      </c>
      <c r="J1780" s="187" t="s">
        <v>941</v>
      </c>
      <c r="K1780" s="187" t="s">
        <v>239</v>
      </c>
      <c r="M1780" s="195"/>
      <c r="N1780" s="195"/>
      <c r="O1780" s="199"/>
      <c r="P1780" s="188"/>
      <c r="Q1780" s="174">
        <v>0</v>
      </c>
    </row>
    <row r="1781" spans="1:17" ht="14.25" x14ac:dyDescent="0.2">
      <c r="A1781" s="183">
        <v>248</v>
      </c>
      <c r="B1781" s="254" t="str">
        <f>IF(AND(A1781&lt;&gt;"",ISNUMBER(A1781)),VLOOKUP(A1781,Studies!A:BR,2,FALSE),"")</f>
        <v>Heizmann 1983</v>
      </c>
      <c r="C1781" s="255" t="str">
        <f>IF(AND(A1781&lt;&gt;"",ISNUMBER(A1781)),VLOOKUP(A1781,Studies!A:BR,3,FALSE),"")</f>
        <v>http://www.ncbi.nlm.nih.gov/pubmed/6138080</v>
      </c>
      <c r="D1781" s="255" t="str">
        <f>IF(AND(A1781&lt;&gt;"",ISNUMBER(A1781)),VLOOKUP(A1781,Studies!A:BR,4,FALSE),"")</f>
        <v>iv 0.15 mg/kg - Indiv. O.A.</v>
      </c>
      <c r="E1781" s="255" t="str">
        <f>IF(AND(A1781&lt;&gt;"",ISNUMBER(A1781)),VLOOKUP(A1781,Studies!A:BR,5,FALSE),"")</f>
        <v>Midazolam</v>
      </c>
      <c r="F1781" s="256" t="str">
        <f>IF(AND(A1781&lt;&gt;"",ISNUMBER(A1781)),VLOOKUP(A1781,Studies!A:BR,6,FALSE),"")</f>
        <v>Plasma</v>
      </c>
      <c r="G1781" s="194">
        <v>2</v>
      </c>
      <c r="H1781" s="194" t="s">
        <v>60</v>
      </c>
      <c r="I1781" s="187">
        <v>121</v>
      </c>
      <c r="J1781" s="187" t="s">
        <v>941</v>
      </c>
      <c r="K1781" s="187" t="s">
        <v>239</v>
      </c>
      <c r="M1781" s="195"/>
      <c r="N1781" s="195"/>
      <c r="O1781" s="199"/>
      <c r="P1781" s="188"/>
      <c r="Q1781" s="174">
        <v>0</v>
      </c>
    </row>
    <row r="1782" spans="1:17" ht="14.25" x14ac:dyDescent="0.2">
      <c r="A1782" s="183">
        <v>248</v>
      </c>
      <c r="B1782" s="254" t="str">
        <f>IF(AND(A1782&lt;&gt;"",ISNUMBER(A1782)),VLOOKUP(A1782,Studies!A:BR,2,FALSE),"")</f>
        <v>Heizmann 1983</v>
      </c>
      <c r="C1782" s="255" t="str">
        <f>IF(AND(A1782&lt;&gt;"",ISNUMBER(A1782)),VLOOKUP(A1782,Studies!A:BR,3,FALSE),"")</f>
        <v>http://www.ncbi.nlm.nih.gov/pubmed/6138080</v>
      </c>
      <c r="D1782" s="255" t="str">
        <f>IF(AND(A1782&lt;&gt;"",ISNUMBER(A1782)),VLOOKUP(A1782,Studies!A:BR,4,FALSE),"")</f>
        <v>iv 0.15 mg/kg - Indiv. O.A.</v>
      </c>
      <c r="E1782" s="255" t="str">
        <f>IF(AND(A1782&lt;&gt;"",ISNUMBER(A1782)),VLOOKUP(A1782,Studies!A:BR,5,FALSE),"")</f>
        <v>Midazolam</v>
      </c>
      <c r="F1782" s="256" t="str">
        <f>IF(AND(A1782&lt;&gt;"",ISNUMBER(A1782)),VLOOKUP(A1782,Studies!A:BR,6,FALSE),"")</f>
        <v>Plasma</v>
      </c>
      <c r="G1782" s="194">
        <v>3</v>
      </c>
      <c r="H1782" s="194" t="s">
        <v>60</v>
      </c>
      <c r="I1782" s="187">
        <v>73</v>
      </c>
      <c r="J1782" s="187" t="s">
        <v>941</v>
      </c>
      <c r="K1782" s="187" t="s">
        <v>239</v>
      </c>
      <c r="M1782" s="195"/>
      <c r="N1782" s="195"/>
      <c r="O1782" s="199"/>
      <c r="P1782" s="188"/>
      <c r="Q1782" s="174">
        <v>0</v>
      </c>
    </row>
    <row r="1783" spans="1:17" ht="14.25" x14ac:dyDescent="0.2">
      <c r="A1783" s="183">
        <v>248</v>
      </c>
      <c r="B1783" s="254" t="str">
        <f>IF(AND(A1783&lt;&gt;"",ISNUMBER(A1783)),VLOOKUP(A1783,Studies!A:BR,2,FALSE),"")</f>
        <v>Heizmann 1983</v>
      </c>
      <c r="C1783" s="255" t="str">
        <f>IF(AND(A1783&lt;&gt;"",ISNUMBER(A1783)),VLOOKUP(A1783,Studies!A:BR,3,FALSE),"")</f>
        <v>http://www.ncbi.nlm.nih.gov/pubmed/6138080</v>
      </c>
      <c r="D1783" s="255" t="str">
        <f>IF(AND(A1783&lt;&gt;"",ISNUMBER(A1783)),VLOOKUP(A1783,Studies!A:BR,4,FALSE),"")</f>
        <v>iv 0.15 mg/kg - Indiv. O.A.</v>
      </c>
      <c r="E1783" s="255" t="str">
        <f>IF(AND(A1783&lt;&gt;"",ISNUMBER(A1783)),VLOOKUP(A1783,Studies!A:BR,5,FALSE),"")</f>
        <v>Midazolam</v>
      </c>
      <c r="F1783" s="256" t="str">
        <f>IF(AND(A1783&lt;&gt;"",ISNUMBER(A1783)),VLOOKUP(A1783,Studies!A:BR,6,FALSE),"")</f>
        <v>Plasma</v>
      </c>
      <c r="G1783" s="194">
        <v>4</v>
      </c>
      <c r="H1783" s="194" t="s">
        <v>60</v>
      </c>
      <c r="I1783" s="187">
        <v>53</v>
      </c>
      <c r="J1783" s="187" t="s">
        <v>941</v>
      </c>
      <c r="K1783" s="187" t="s">
        <v>239</v>
      </c>
      <c r="M1783" s="195"/>
      <c r="N1783" s="195"/>
      <c r="O1783" s="199"/>
      <c r="P1783" s="188"/>
      <c r="Q1783" s="174">
        <v>0</v>
      </c>
    </row>
    <row r="1784" spans="1:17" ht="14.25" x14ac:dyDescent="0.2">
      <c r="A1784" s="183">
        <v>248</v>
      </c>
      <c r="B1784" s="254" t="str">
        <f>IF(AND(A1784&lt;&gt;"",ISNUMBER(A1784)),VLOOKUP(A1784,Studies!A:BR,2,FALSE),"")</f>
        <v>Heizmann 1983</v>
      </c>
      <c r="C1784" s="255" t="str">
        <f>IF(AND(A1784&lt;&gt;"",ISNUMBER(A1784)),VLOOKUP(A1784,Studies!A:BR,3,FALSE),"")</f>
        <v>http://www.ncbi.nlm.nih.gov/pubmed/6138080</v>
      </c>
      <c r="D1784" s="255" t="str">
        <f>IF(AND(A1784&lt;&gt;"",ISNUMBER(A1784)),VLOOKUP(A1784,Studies!A:BR,4,FALSE),"")</f>
        <v>iv 0.15 mg/kg - Indiv. O.A.</v>
      </c>
      <c r="E1784" s="255" t="str">
        <f>IF(AND(A1784&lt;&gt;"",ISNUMBER(A1784)),VLOOKUP(A1784,Studies!A:BR,5,FALSE),"")</f>
        <v>Midazolam</v>
      </c>
      <c r="F1784" s="256" t="str">
        <f>IF(AND(A1784&lt;&gt;"",ISNUMBER(A1784)),VLOOKUP(A1784,Studies!A:BR,6,FALSE),"")</f>
        <v>Plasma</v>
      </c>
      <c r="G1784" s="194">
        <v>5</v>
      </c>
      <c r="H1784" s="194" t="s">
        <v>60</v>
      </c>
      <c r="I1784" s="187">
        <v>39</v>
      </c>
      <c r="J1784" s="187" t="s">
        <v>941</v>
      </c>
      <c r="K1784" s="187" t="s">
        <v>239</v>
      </c>
      <c r="M1784" s="195"/>
      <c r="N1784" s="195"/>
      <c r="O1784" s="199"/>
      <c r="P1784" s="188"/>
      <c r="Q1784" s="174">
        <v>0</v>
      </c>
    </row>
    <row r="1785" spans="1:17" ht="14.25" x14ac:dyDescent="0.2">
      <c r="A1785" s="183">
        <v>248</v>
      </c>
      <c r="B1785" s="254" t="str">
        <f>IF(AND(A1785&lt;&gt;"",ISNUMBER(A1785)),VLOOKUP(A1785,Studies!A:BR,2,FALSE),"")</f>
        <v>Heizmann 1983</v>
      </c>
      <c r="C1785" s="255" t="str">
        <f>IF(AND(A1785&lt;&gt;"",ISNUMBER(A1785)),VLOOKUP(A1785,Studies!A:BR,3,FALSE),"")</f>
        <v>http://www.ncbi.nlm.nih.gov/pubmed/6138080</v>
      </c>
      <c r="D1785" s="255" t="str">
        <f>IF(AND(A1785&lt;&gt;"",ISNUMBER(A1785)),VLOOKUP(A1785,Studies!A:BR,4,FALSE),"")</f>
        <v>iv 0.15 mg/kg - Indiv. O.A.</v>
      </c>
      <c r="E1785" s="255" t="str">
        <f>IF(AND(A1785&lt;&gt;"",ISNUMBER(A1785)),VLOOKUP(A1785,Studies!A:BR,5,FALSE),"")</f>
        <v>Midazolam</v>
      </c>
      <c r="F1785" s="256" t="str">
        <f>IF(AND(A1785&lt;&gt;"",ISNUMBER(A1785)),VLOOKUP(A1785,Studies!A:BR,6,FALSE),"")</f>
        <v>Plasma</v>
      </c>
      <c r="G1785" s="194">
        <v>6</v>
      </c>
      <c r="H1785" s="194" t="s">
        <v>60</v>
      </c>
      <c r="I1785" s="187">
        <v>30</v>
      </c>
      <c r="J1785" s="187" t="s">
        <v>941</v>
      </c>
      <c r="K1785" s="187" t="s">
        <v>239</v>
      </c>
      <c r="M1785" s="195"/>
      <c r="N1785" s="195"/>
      <c r="O1785" s="199"/>
      <c r="P1785" s="188"/>
      <c r="Q1785" s="174">
        <v>0</v>
      </c>
    </row>
    <row r="1786" spans="1:17" ht="14.25" x14ac:dyDescent="0.2">
      <c r="A1786" s="183">
        <v>248</v>
      </c>
      <c r="B1786" s="254" t="str">
        <f>IF(AND(A1786&lt;&gt;"",ISNUMBER(A1786)),VLOOKUP(A1786,Studies!A:BR,2,FALSE),"")</f>
        <v>Heizmann 1983</v>
      </c>
      <c r="C1786" s="255" t="str">
        <f>IF(AND(A1786&lt;&gt;"",ISNUMBER(A1786)),VLOOKUP(A1786,Studies!A:BR,3,FALSE),"")</f>
        <v>http://www.ncbi.nlm.nih.gov/pubmed/6138080</v>
      </c>
      <c r="D1786" s="255" t="str">
        <f>IF(AND(A1786&lt;&gt;"",ISNUMBER(A1786)),VLOOKUP(A1786,Studies!A:BR,4,FALSE),"")</f>
        <v>iv 0.15 mg/kg - Indiv. O.A.</v>
      </c>
      <c r="E1786" s="255" t="str">
        <f>IF(AND(A1786&lt;&gt;"",ISNUMBER(A1786)),VLOOKUP(A1786,Studies!A:BR,5,FALSE),"")</f>
        <v>Midazolam</v>
      </c>
      <c r="F1786" s="256" t="str">
        <f>IF(AND(A1786&lt;&gt;"",ISNUMBER(A1786)),VLOOKUP(A1786,Studies!A:BR,6,FALSE),"")</f>
        <v>Plasma</v>
      </c>
      <c r="G1786" s="194">
        <v>8</v>
      </c>
      <c r="H1786" s="194" t="s">
        <v>60</v>
      </c>
      <c r="I1786" s="187">
        <v>19</v>
      </c>
      <c r="J1786" s="187" t="s">
        <v>941</v>
      </c>
      <c r="K1786" s="187" t="s">
        <v>239</v>
      </c>
      <c r="M1786" s="195"/>
      <c r="N1786" s="195"/>
      <c r="O1786" s="199"/>
      <c r="P1786" s="188"/>
      <c r="Q1786" s="174">
        <v>0</v>
      </c>
    </row>
    <row r="1787" spans="1:17" ht="14.25" x14ac:dyDescent="0.2">
      <c r="A1787" s="183">
        <v>248</v>
      </c>
      <c r="B1787" s="254" t="str">
        <f>IF(AND(A1787&lt;&gt;"",ISNUMBER(A1787)),VLOOKUP(A1787,Studies!A:BR,2,FALSE),"")</f>
        <v>Heizmann 1983</v>
      </c>
      <c r="C1787" s="255" t="str">
        <f>IF(AND(A1787&lt;&gt;"",ISNUMBER(A1787)),VLOOKUP(A1787,Studies!A:BR,3,FALSE),"")</f>
        <v>http://www.ncbi.nlm.nih.gov/pubmed/6138080</v>
      </c>
      <c r="D1787" s="255" t="str">
        <f>IF(AND(A1787&lt;&gt;"",ISNUMBER(A1787)),VLOOKUP(A1787,Studies!A:BR,4,FALSE),"")</f>
        <v>iv 0.15 mg/kg - Indiv. O.A.</v>
      </c>
      <c r="E1787" s="255" t="str">
        <f>IF(AND(A1787&lt;&gt;"",ISNUMBER(A1787)),VLOOKUP(A1787,Studies!A:BR,5,FALSE),"")</f>
        <v>Midazolam</v>
      </c>
      <c r="F1787" s="256" t="str">
        <f>IF(AND(A1787&lt;&gt;"",ISNUMBER(A1787)),VLOOKUP(A1787,Studies!A:BR,6,FALSE),"")</f>
        <v>Plasma</v>
      </c>
      <c r="G1787" s="194">
        <v>10</v>
      </c>
      <c r="H1787" s="194" t="s">
        <v>60</v>
      </c>
      <c r="I1787" s="187">
        <v>10</v>
      </c>
      <c r="J1787" s="187" t="s">
        <v>941</v>
      </c>
      <c r="K1787" s="187" t="s">
        <v>239</v>
      </c>
      <c r="M1787" s="195"/>
      <c r="N1787" s="195"/>
      <c r="O1787" s="199"/>
      <c r="P1787" s="188"/>
      <c r="Q1787" s="174">
        <v>0</v>
      </c>
    </row>
    <row r="1788" spans="1:17" ht="14.25" x14ac:dyDescent="0.2">
      <c r="A1788" s="183">
        <v>248</v>
      </c>
      <c r="B1788" s="254" t="str">
        <f>IF(AND(A1788&lt;&gt;"",ISNUMBER(A1788)),VLOOKUP(A1788,Studies!A:BR,2,FALSE),"")</f>
        <v>Heizmann 1983</v>
      </c>
      <c r="C1788" s="255" t="str">
        <f>IF(AND(A1788&lt;&gt;"",ISNUMBER(A1788)),VLOOKUP(A1788,Studies!A:BR,3,FALSE),"")</f>
        <v>http://www.ncbi.nlm.nih.gov/pubmed/6138080</v>
      </c>
      <c r="D1788" s="255" t="str">
        <f>IF(AND(A1788&lt;&gt;"",ISNUMBER(A1788)),VLOOKUP(A1788,Studies!A:BR,4,FALSE),"")</f>
        <v>iv 0.15 mg/kg - Indiv. O.A.</v>
      </c>
      <c r="E1788" s="255" t="str">
        <f>IF(AND(A1788&lt;&gt;"",ISNUMBER(A1788)),VLOOKUP(A1788,Studies!A:BR,5,FALSE),"")</f>
        <v>Midazolam</v>
      </c>
      <c r="F1788" s="256" t="str">
        <f>IF(AND(A1788&lt;&gt;"",ISNUMBER(A1788)),VLOOKUP(A1788,Studies!A:BR,6,FALSE),"")</f>
        <v>Plasma</v>
      </c>
      <c r="G1788" s="194">
        <v>12</v>
      </c>
      <c r="H1788" s="194" t="s">
        <v>60</v>
      </c>
      <c r="I1788" s="187">
        <v>7</v>
      </c>
      <c r="J1788" s="187" t="s">
        <v>941</v>
      </c>
      <c r="K1788" s="187" t="s">
        <v>239</v>
      </c>
      <c r="M1788" s="195"/>
      <c r="N1788" s="195"/>
      <c r="O1788" s="199"/>
      <c r="P1788" s="188"/>
      <c r="Q1788" s="174">
        <v>0</v>
      </c>
    </row>
    <row r="1789" spans="1:17" ht="14.25" x14ac:dyDescent="0.2">
      <c r="A1789" s="183">
        <v>249</v>
      </c>
      <c r="B1789" s="254" t="str">
        <f>IF(AND(A1789&lt;&gt;"",ISNUMBER(A1789)),VLOOKUP(A1789,Studies!A:BR,2,FALSE),"")</f>
        <v>Heizmann 1983</v>
      </c>
      <c r="C1789" s="255" t="str">
        <f>IF(AND(A1789&lt;&gt;"",ISNUMBER(A1789)),VLOOKUP(A1789,Studies!A:BR,3,FALSE),"")</f>
        <v>http://www.ncbi.nlm.nih.gov/pubmed/6138080</v>
      </c>
      <c r="D1789" s="255" t="str">
        <f>IF(AND(A1789&lt;&gt;"",ISNUMBER(A1789)),VLOOKUP(A1789,Studies!A:BR,4,FALSE),"")</f>
        <v>po 10 mg - Indiv. K.M.</v>
      </c>
      <c r="E1789" s="255" t="str">
        <f>IF(AND(A1789&lt;&gt;"",ISNUMBER(A1789)),VLOOKUP(A1789,Studies!A:BR,5,FALSE),"")</f>
        <v>Midazolam</v>
      </c>
      <c r="F1789" s="256" t="str">
        <f>IF(AND(A1789&lt;&gt;"",ISNUMBER(A1789)),VLOOKUP(A1789,Studies!A:BR,6,FALSE),"")</f>
        <v>Plasma</v>
      </c>
      <c r="G1789" s="194">
        <v>0.25</v>
      </c>
      <c r="H1789" s="194" t="s">
        <v>60</v>
      </c>
      <c r="I1789" s="187">
        <v>157</v>
      </c>
      <c r="J1789" s="187" t="s">
        <v>941</v>
      </c>
      <c r="K1789" s="187" t="s">
        <v>239</v>
      </c>
      <c r="M1789" s="195"/>
      <c r="N1789" s="195"/>
      <c r="O1789" s="199"/>
      <c r="P1789" s="188"/>
      <c r="Q1789" s="174">
        <v>0</v>
      </c>
    </row>
    <row r="1790" spans="1:17" ht="14.25" x14ac:dyDescent="0.2">
      <c r="A1790" s="183">
        <v>249</v>
      </c>
      <c r="B1790" s="254" t="str">
        <f>IF(AND(A1790&lt;&gt;"",ISNUMBER(A1790)),VLOOKUP(A1790,Studies!A:BR,2,FALSE),"")</f>
        <v>Heizmann 1983</v>
      </c>
      <c r="C1790" s="255" t="str">
        <f>IF(AND(A1790&lt;&gt;"",ISNUMBER(A1790)),VLOOKUP(A1790,Studies!A:BR,3,FALSE),"")</f>
        <v>http://www.ncbi.nlm.nih.gov/pubmed/6138080</v>
      </c>
      <c r="D1790" s="255" t="str">
        <f>IF(AND(A1790&lt;&gt;"",ISNUMBER(A1790)),VLOOKUP(A1790,Studies!A:BR,4,FALSE),"")</f>
        <v>po 10 mg - Indiv. K.M.</v>
      </c>
      <c r="E1790" s="255" t="str">
        <f>IF(AND(A1790&lt;&gt;"",ISNUMBER(A1790)),VLOOKUP(A1790,Studies!A:BR,5,FALSE),"")</f>
        <v>Midazolam</v>
      </c>
      <c r="F1790" s="256" t="str">
        <f>IF(AND(A1790&lt;&gt;"",ISNUMBER(A1790)),VLOOKUP(A1790,Studies!A:BR,6,FALSE),"")</f>
        <v>Plasma</v>
      </c>
      <c r="G1790" s="194">
        <v>0.5</v>
      </c>
      <c r="H1790" s="194" t="s">
        <v>60</v>
      </c>
      <c r="I1790" s="187">
        <v>78</v>
      </c>
      <c r="J1790" s="187" t="s">
        <v>941</v>
      </c>
      <c r="K1790" s="187" t="s">
        <v>239</v>
      </c>
      <c r="M1790" s="195"/>
      <c r="N1790" s="195"/>
      <c r="O1790" s="199"/>
      <c r="P1790" s="188"/>
      <c r="Q1790" s="174">
        <v>0</v>
      </c>
    </row>
    <row r="1791" spans="1:17" ht="14.25" x14ac:dyDescent="0.2">
      <c r="A1791" s="183">
        <v>249</v>
      </c>
      <c r="B1791" s="254" t="str">
        <f>IF(AND(A1791&lt;&gt;"",ISNUMBER(A1791)),VLOOKUP(A1791,Studies!A:BR,2,FALSE),"")</f>
        <v>Heizmann 1983</v>
      </c>
      <c r="C1791" s="255" t="str">
        <f>IF(AND(A1791&lt;&gt;"",ISNUMBER(A1791)),VLOOKUP(A1791,Studies!A:BR,3,FALSE),"")</f>
        <v>http://www.ncbi.nlm.nih.gov/pubmed/6138080</v>
      </c>
      <c r="D1791" s="255" t="str">
        <f>IF(AND(A1791&lt;&gt;"",ISNUMBER(A1791)),VLOOKUP(A1791,Studies!A:BR,4,FALSE),"")</f>
        <v>po 10 mg - Indiv. K.M.</v>
      </c>
      <c r="E1791" s="255" t="str">
        <f>IF(AND(A1791&lt;&gt;"",ISNUMBER(A1791)),VLOOKUP(A1791,Studies!A:BR,5,FALSE),"")</f>
        <v>Midazolam</v>
      </c>
      <c r="F1791" s="256" t="str">
        <f>IF(AND(A1791&lt;&gt;"",ISNUMBER(A1791)),VLOOKUP(A1791,Studies!A:BR,6,FALSE),"")</f>
        <v>Plasma</v>
      </c>
      <c r="G1791" s="194">
        <v>0.75</v>
      </c>
      <c r="H1791" s="194" t="s">
        <v>60</v>
      </c>
      <c r="I1791" s="187">
        <v>51</v>
      </c>
      <c r="J1791" s="187" t="s">
        <v>941</v>
      </c>
      <c r="K1791" s="187" t="s">
        <v>239</v>
      </c>
      <c r="M1791" s="195"/>
      <c r="N1791" s="195"/>
      <c r="O1791" s="199"/>
      <c r="P1791" s="188"/>
      <c r="Q1791" s="174">
        <v>0</v>
      </c>
    </row>
    <row r="1792" spans="1:17" ht="14.25" x14ac:dyDescent="0.2">
      <c r="A1792" s="183">
        <v>249</v>
      </c>
      <c r="B1792" s="254" t="str">
        <f>IF(AND(A1792&lt;&gt;"",ISNUMBER(A1792)),VLOOKUP(A1792,Studies!A:BR,2,FALSE),"")</f>
        <v>Heizmann 1983</v>
      </c>
      <c r="C1792" s="255" t="str">
        <f>IF(AND(A1792&lt;&gt;"",ISNUMBER(A1792)),VLOOKUP(A1792,Studies!A:BR,3,FALSE),"")</f>
        <v>http://www.ncbi.nlm.nih.gov/pubmed/6138080</v>
      </c>
      <c r="D1792" s="255" t="str">
        <f>IF(AND(A1792&lt;&gt;"",ISNUMBER(A1792)),VLOOKUP(A1792,Studies!A:BR,4,FALSE),"")</f>
        <v>po 10 mg - Indiv. K.M.</v>
      </c>
      <c r="E1792" s="255" t="str">
        <f>IF(AND(A1792&lt;&gt;"",ISNUMBER(A1792)),VLOOKUP(A1792,Studies!A:BR,5,FALSE),"")</f>
        <v>Midazolam</v>
      </c>
      <c r="F1792" s="256" t="str">
        <f>IF(AND(A1792&lt;&gt;"",ISNUMBER(A1792)),VLOOKUP(A1792,Studies!A:BR,6,FALSE),"")</f>
        <v>Plasma</v>
      </c>
      <c r="G1792" s="194">
        <v>1</v>
      </c>
      <c r="H1792" s="194" t="s">
        <v>60</v>
      </c>
      <c r="I1792" s="187">
        <v>38</v>
      </c>
      <c r="J1792" s="187" t="s">
        <v>941</v>
      </c>
      <c r="K1792" s="187" t="s">
        <v>239</v>
      </c>
      <c r="M1792" s="195"/>
      <c r="N1792" s="195"/>
      <c r="O1792" s="199"/>
      <c r="P1792" s="188"/>
      <c r="Q1792" s="174">
        <v>0</v>
      </c>
    </row>
    <row r="1793" spans="1:17" ht="14.25" x14ac:dyDescent="0.2">
      <c r="A1793" s="183">
        <v>249</v>
      </c>
      <c r="B1793" s="254" t="str">
        <f>IF(AND(A1793&lt;&gt;"",ISNUMBER(A1793)),VLOOKUP(A1793,Studies!A:BR,2,FALSE),"")</f>
        <v>Heizmann 1983</v>
      </c>
      <c r="C1793" s="255" t="str">
        <f>IF(AND(A1793&lt;&gt;"",ISNUMBER(A1793)),VLOOKUP(A1793,Studies!A:BR,3,FALSE),"")</f>
        <v>http://www.ncbi.nlm.nih.gov/pubmed/6138080</v>
      </c>
      <c r="D1793" s="255" t="str">
        <f>IF(AND(A1793&lt;&gt;"",ISNUMBER(A1793)),VLOOKUP(A1793,Studies!A:BR,4,FALSE),"")</f>
        <v>po 10 mg - Indiv. K.M.</v>
      </c>
      <c r="E1793" s="255" t="str">
        <f>IF(AND(A1793&lt;&gt;"",ISNUMBER(A1793)),VLOOKUP(A1793,Studies!A:BR,5,FALSE),"")</f>
        <v>Midazolam</v>
      </c>
      <c r="F1793" s="256" t="str">
        <f>IF(AND(A1793&lt;&gt;"",ISNUMBER(A1793)),VLOOKUP(A1793,Studies!A:BR,6,FALSE),"")</f>
        <v>Plasma</v>
      </c>
      <c r="G1793" s="194">
        <v>1.5</v>
      </c>
      <c r="H1793" s="194" t="s">
        <v>60</v>
      </c>
      <c r="I1793" s="187">
        <v>26</v>
      </c>
      <c r="J1793" s="187" t="s">
        <v>941</v>
      </c>
      <c r="K1793" s="187" t="s">
        <v>239</v>
      </c>
      <c r="M1793" s="195"/>
      <c r="N1793" s="195"/>
      <c r="O1793" s="199"/>
      <c r="P1793" s="188"/>
      <c r="Q1793" s="174">
        <v>0</v>
      </c>
    </row>
    <row r="1794" spans="1:17" ht="14.25" x14ac:dyDescent="0.2">
      <c r="A1794" s="183">
        <v>249</v>
      </c>
      <c r="B1794" s="254" t="str">
        <f>IF(AND(A1794&lt;&gt;"",ISNUMBER(A1794)),VLOOKUP(A1794,Studies!A:BR,2,FALSE),"")</f>
        <v>Heizmann 1983</v>
      </c>
      <c r="C1794" s="255" t="str">
        <f>IF(AND(A1794&lt;&gt;"",ISNUMBER(A1794)),VLOOKUP(A1794,Studies!A:BR,3,FALSE),"")</f>
        <v>http://www.ncbi.nlm.nih.gov/pubmed/6138080</v>
      </c>
      <c r="D1794" s="255" t="str">
        <f>IF(AND(A1794&lt;&gt;"",ISNUMBER(A1794)),VLOOKUP(A1794,Studies!A:BR,4,FALSE),"")</f>
        <v>po 10 mg - Indiv. K.M.</v>
      </c>
      <c r="E1794" s="255" t="str">
        <f>IF(AND(A1794&lt;&gt;"",ISNUMBER(A1794)),VLOOKUP(A1794,Studies!A:BR,5,FALSE),"")</f>
        <v>Midazolam</v>
      </c>
      <c r="F1794" s="256" t="str">
        <f>IF(AND(A1794&lt;&gt;"",ISNUMBER(A1794)),VLOOKUP(A1794,Studies!A:BR,6,FALSE),"")</f>
        <v>Plasma</v>
      </c>
      <c r="G1794" s="194">
        <v>2</v>
      </c>
      <c r="H1794" s="194" t="s">
        <v>60</v>
      </c>
      <c r="I1794" s="187">
        <v>21</v>
      </c>
      <c r="J1794" s="187" t="s">
        <v>941</v>
      </c>
      <c r="K1794" s="187" t="s">
        <v>239</v>
      </c>
      <c r="M1794" s="195"/>
      <c r="N1794" s="195"/>
      <c r="O1794" s="199"/>
      <c r="P1794" s="188"/>
      <c r="Q1794" s="174">
        <v>0</v>
      </c>
    </row>
    <row r="1795" spans="1:17" ht="14.25" x14ac:dyDescent="0.2">
      <c r="A1795" s="183">
        <v>249</v>
      </c>
      <c r="B1795" s="254" t="str">
        <f>IF(AND(A1795&lt;&gt;"",ISNUMBER(A1795)),VLOOKUP(A1795,Studies!A:BR,2,FALSE),"")</f>
        <v>Heizmann 1983</v>
      </c>
      <c r="C1795" s="255" t="str">
        <f>IF(AND(A1795&lt;&gt;"",ISNUMBER(A1795)),VLOOKUP(A1795,Studies!A:BR,3,FALSE),"")</f>
        <v>http://www.ncbi.nlm.nih.gov/pubmed/6138080</v>
      </c>
      <c r="D1795" s="255" t="str">
        <f>IF(AND(A1795&lt;&gt;"",ISNUMBER(A1795)),VLOOKUP(A1795,Studies!A:BR,4,FALSE),"")</f>
        <v>po 10 mg - Indiv. K.M.</v>
      </c>
      <c r="E1795" s="255" t="str">
        <f>IF(AND(A1795&lt;&gt;"",ISNUMBER(A1795)),VLOOKUP(A1795,Studies!A:BR,5,FALSE),"")</f>
        <v>Midazolam</v>
      </c>
      <c r="F1795" s="256" t="str">
        <f>IF(AND(A1795&lt;&gt;"",ISNUMBER(A1795)),VLOOKUP(A1795,Studies!A:BR,6,FALSE),"")</f>
        <v>Plasma</v>
      </c>
      <c r="G1795" s="194">
        <v>3</v>
      </c>
      <c r="H1795" s="194" t="s">
        <v>60</v>
      </c>
      <c r="I1795" s="187">
        <v>16</v>
      </c>
      <c r="J1795" s="187" t="s">
        <v>941</v>
      </c>
      <c r="K1795" s="187" t="s">
        <v>239</v>
      </c>
      <c r="M1795" s="195"/>
      <c r="N1795" s="195"/>
      <c r="O1795" s="199"/>
      <c r="P1795" s="188"/>
      <c r="Q1795" s="174">
        <v>0</v>
      </c>
    </row>
    <row r="1796" spans="1:17" ht="14.25" x14ac:dyDescent="0.2">
      <c r="A1796" s="183">
        <v>249</v>
      </c>
      <c r="B1796" s="254" t="str">
        <f>IF(AND(A1796&lt;&gt;"",ISNUMBER(A1796)),VLOOKUP(A1796,Studies!A:BR,2,FALSE),"")</f>
        <v>Heizmann 1983</v>
      </c>
      <c r="C1796" s="255" t="str">
        <f>IF(AND(A1796&lt;&gt;"",ISNUMBER(A1796)),VLOOKUP(A1796,Studies!A:BR,3,FALSE),"")</f>
        <v>http://www.ncbi.nlm.nih.gov/pubmed/6138080</v>
      </c>
      <c r="D1796" s="255" t="str">
        <f>IF(AND(A1796&lt;&gt;"",ISNUMBER(A1796)),VLOOKUP(A1796,Studies!A:BR,4,FALSE),"")</f>
        <v>po 10 mg - Indiv. K.M.</v>
      </c>
      <c r="E1796" s="255" t="str">
        <f>IF(AND(A1796&lt;&gt;"",ISNUMBER(A1796)),VLOOKUP(A1796,Studies!A:BR,5,FALSE),"")</f>
        <v>Midazolam</v>
      </c>
      <c r="F1796" s="256" t="str">
        <f>IF(AND(A1796&lt;&gt;"",ISNUMBER(A1796)),VLOOKUP(A1796,Studies!A:BR,6,FALSE),"")</f>
        <v>Plasma</v>
      </c>
      <c r="G1796" s="194">
        <v>4</v>
      </c>
      <c r="H1796" s="194" t="s">
        <v>60</v>
      </c>
      <c r="I1796" s="187">
        <v>10</v>
      </c>
      <c r="J1796" s="187" t="s">
        <v>941</v>
      </c>
      <c r="K1796" s="187" t="s">
        <v>239</v>
      </c>
      <c r="M1796" s="195"/>
      <c r="N1796" s="195"/>
      <c r="O1796" s="199"/>
      <c r="P1796" s="188"/>
      <c r="Q1796" s="174">
        <v>0</v>
      </c>
    </row>
    <row r="1797" spans="1:17" ht="14.25" x14ac:dyDescent="0.2">
      <c r="A1797" s="183">
        <v>249</v>
      </c>
      <c r="B1797" s="254" t="str">
        <f>IF(AND(A1797&lt;&gt;"",ISNUMBER(A1797)),VLOOKUP(A1797,Studies!A:BR,2,FALSE),"")</f>
        <v>Heizmann 1983</v>
      </c>
      <c r="C1797" s="255" t="str">
        <f>IF(AND(A1797&lt;&gt;"",ISNUMBER(A1797)),VLOOKUP(A1797,Studies!A:BR,3,FALSE),"")</f>
        <v>http://www.ncbi.nlm.nih.gov/pubmed/6138080</v>
      </c>
      <c r="D1797" s="255" t="str">
        <f>IF(AND(A1797&lt;&gt;"",ISNUMBER(A1797)),VLOOKUP(A1797,Studies!A:BR,4,FALSE),"")</f>
        <v>po 10 mg - Indiv. K.M.</v>
      </c>
      <c r="E1797" s="255" t="str">
        <f>IF(AND(A1797&lt;&gt;"",ISNUMBER(A1797)),VLOOKUP(A1797,Studies!A:BR,5,FALSE),"")</f>
        <v>Midazolam</v>
      </c>
      <c r="F1797" s="256" t="str">
        <f>IF(AND(A1797&lt;&gt;"",ISNUMBER(A1797)),VLOOKUP(A1797,Studies!A:BR,6,FALSE),"")</f>
        <v>Plasma</v>
      </c>
      <c r="G1797" s="194">
        <v>5</v>
      </c>
      <c r="H1797" s="194" t="s">
        <v>60</v>
      </c>
      <c r="I1797" s="187">
        <v>6</v>
      </c>
      <c r="J1797" s="187" t="s">
        <v>941</v>
      </c>
      <c r="K1797" s="187" t="s">
        <v>239</v>
      </c>
      <c r="M1797" s="195"/>
      <c r="N1797" s="195"/>
      <c r="O1797" s="199"/>
      <c r="P1797" s="188"/>
      <c r="Q1797" s="174">
        <v>0</v>
      </c>
    </row>
    <row r="1798" spans="1:17" ht="14.25" x14ac:dyDescent="0.2">
      <c r="A1798" s="183">
        <v>249</v>
      </c>
      <c r="B1798" s="254" t="str">
        <f>IF(AND(A1798&lt;&gt;"",ISNUMBER(A1798)),VLOOKUP(A1798,Studies!A:BR,2,FALSE),"")</f>
        <v>Heizmann 1983</v>
      </c>
      <c r="C1798" s="255" t="str">
        <f>IF(AND(A1798&lt;&gt;"",ISNUMBER(A1798)),VLOOKUP(A1798,Studies!A:BR,3,FALSE),"")</f>
        <v>http://www.ncbi.nlm.nih.gov/pubmed/6138080</v>
      </c>
      <c r="D1798" s="255" t="str">
        <f>IF(AND(A1798&lt;&gt;"",ISNUMBER(A1798)),VLOOKUP(A1798,Studies!A:BR,4,FALSE),"")</f>
        <v>po 10 mg - Indiv. K.M.</v>
      </c>
      <c r="E1798" s="255" t="str">
        <f>IF(AND(A1798&lt;&gt;"",ISNUMBER(A1798)),VLOOKUP(A1798,Studies!A:BR,5,FALSE),"")</f>
        <v>Midazolam</v>
      </c>
      <c r="F1798" s="256" t="str">
        <f>IF(AND(A1798&lt;&gt;"",ISNUMBER(A1798)),VLOOKUP(A1798,Studies!A:BR,6,FALSE),"")</f>
        <v>Plasma</v>
      </c>
      <c r="G1798" s="194">
        <v>6</v>
      </c>
      <c r="H1798" s="194" t="s">
        <v>60</v>
      </c>
      <c r="I1798" s="187" t="s">
        <v>1023</v>
      </c>
      <c r="J1798" s="187" t="s">
        <v>941</v>
      </c>
      <c r="K1798" s="187" t="s">
        <v>239</v>
      </c>
      <c r="M1798" s="195"/>
      <c r="N1798" s="195"/>
      <c r="O1798" s="199">
        <v>4</v>
      </c>
      <c r="P1798" s="188"/>
      <c r="Q1798" s="174">
        <v>0</v>
      </c>
    </row>
    <row r="1799" spans="1:17" ht="14.25" x14ac:dyDescent="0.2">
      <c r="A1799" s="183">
        <v>249</v>
      </c>
      <c r="B1799" s="254" t="str">
        <f>IF(AND(A1799&lt;&gt;"",ISNUMBER(A1799)),VLOOKUP(A1799,Studies!A:BR,2,FALSE),"")</f>
        <v>Heizmann 1983</v>
      </c>
      <c r="C1799" s="255" t="str">
        <f>IF(AND(A1799&lt;&gt;"",ISNUMBER(A1799)),VLOOKUP(A1799,Studies!A:BR,3,FALSE),"")</f>
        <v>http://www.ncbi.nlm.nih.gov/pubmed/6138080</v>
      </c>
      <c r="D1799" s="255" t="str">
        <f>IF(AND(A1799&lt;&gt;"",ISNUMBER(A1799)),VLOOKUP(A1799,Studies!A:BR,4,FALSE),"")</f>
        <v>po 10 mg - Indiv. K.M.</v>
      </c>
      <c r="E1799" s="255" t="str">
        <f>IF(AND(A1799&lt;&gt;"",ISNUMBER(A1799)),VLOOKUP(A1799,Studies!A:BR,5,FALSE),"")</f>
        <v>Midazolam</v>
      </c>
      <c r="F1799" s="256" t="str">
        <f>IF(AND(A1799&lt;&gt;"",ISNUMBER(A1799)),VLOOKUP(A1799,Studies!A:BR,6,FALSE),"")</f>
        <v>Plasma</v>
      </c>
      <c r="G1799" s="194">
        <v>8</v>
      </c>
      <c r="H1799" s="194" t="s">
        <v>60</v>
      </c>
      <c r="I1799" s="187" t="s">
        <v>1023</v>
      </c>
      <c r="J1799" s="187" t="s">
        <v>941</v>
      </c>
      <c r="K1799" s="187" t="s">
        <v>239</v>
      </c>
      <c r="M1799" s="195"/>
      <c r="N1799" s="195"/>
      <c r="O1799" s="199">
        <v>4</v>
      </c>
      <c r="P1799" s="188"/>
      <c r="Q1799" s="174">
        <v>0</v>
      </c>
    </row>
    <row r="1800" spans="1:17" ht="14.25" x14ac:dyDescent="0.2">
      <c r="A1800" s="183">
        <v>249</v>
      </c>
      <c r="B1800" s="254" t="str">
        <f>IF(AND(A1800&lt;&gt;"",ISNUMBER(A1800)),VLOOKUP(A1800,Studies!A:BR,2,FALSE),"")</f>
        <v>Heizmann 1983</v>
      </c>
      <c r="C1800" s="255" t="str">
        <f>IF(AND(A1800&lt;&gt;"",ISNUMBER(A1800)),VLOOKUP(A1800,Studies!A:BR,3,FALSE),"")</f>
        <v>http://www.ncbi.nlm.nih.gov/pubmed/6138080</v>
      </c>
      <c r="D1800" s="255" t="str">
        <f>IF(AND(A1800&lt;&gt;"",ISNUMBER(A1800)),VLOOKUP(A1800,Studies!A:BR,4,FALSE),"")</f>
        <v>po 10 mg - Indiv. K.M.</v>
      </c>
      <c r="E1800" s="255" t="str">
        <f>IF(AND(A1800&lt;&gt;"",ISNUMBER(A1800)),VLOOKUP(A1800,Studies!A:BR,5,FALSE),"")</f>
        <v>Midazolam</v>
      </c>
      <c r="F1800" s="256" t="str">
        <f>IF(AND(A1800&lt;&gt;"",ISNUMBER(A1800)),VLOOKUP(A1800,Studies!A:BR,6,FALSE),"")</f>
        <v>Plasma</v>
      </c>
      <c r="G1800" s="194">
        <v>10</v>
      </c>
      <c r="H1800" s="194" t="s">
        <v>60</v>
      </c>
      <c r="I1800" s="187" t="s">
        <v>1023</v>
      </c>
      <c r="J1800" s="187" t="s">
        <v>941</v>
      </c>
      <c r="K1800" s="187" t="s">
        <v>239</v>
      </c>
      <c r="M1800" s="195"/>
      <c r="N1800" s="195"/>
      <c r="O1800" s="199">
        <v>4</v>
      </c>
      <c r="P1800" s="188"/>
      <c r="Q1800" s="174">
        <v>0</v>
      </c>
    </row>
    <row r="1801" spans="1:17" ht="14.25" x14ac:dyDescent="0.2">
      <c r="A1801" s="183">
        <v>249</v>
      </c>
      <c r="B1801" s="254" t="str">
        <f>IF(AND(A1801&lt;&gt;"",ISNUMBER(A1801)),VLOOKUP(A1801,Studies!A:BR,2,FALSE),"")</f>
        <v>Heizmann 1983</v>
      </c>
      <c r="C1801" s="255" t="str">
        <f>IF(AND(A1801&lt;&gt;"",ISNUMBER(A1801)),VLOOKUP(A1801,Studies!A:BR,3,FALSE),"")</f>
        <v>http://www.ncbi.nlm.nih.gov/pubmed/6138080</v>
      </c>
      <c r="D1801" s="255" t="str">
        <f>IF(AND(A1801&lt;&gt;"",ISNUMBER(A1801)),VLOOKUP(A1801,Studies!A:BR,4,FALSE),"")</f>
        <v>po 10 mg - Indiv. K.M.</v>
      </c>
      <c r="E1801" s="255" t="str">
        <f>IF(AND(A1801&lt;&gt;"",ISNUMBER(A1801)),VLOOKUP(A1801,Studies!A:BR,5,FALSE),"")</f>
        <v>Midazolam</v>
      </c>
      <c r="F1801" s="256" t="str">
        <f>IF(AND(A1801&lt;&gt;"",ISNUMBER(A1801)),VLOOKUP(A1801,Studies!A:BR,6,FALSE),"")</f>
        <v>Plasma</v>
      </c>
      <c r="G1801" s="194">
        <v>12</v>
      </c>
      <c r="H1801" s="194" t="s">
        <v>60</v>
      </c>
      <c r="I1801" s="187" t="s">
        <v>1023</v>
      </c>
      <c r="J1801" s="187" t="s">
        <v>941</v>
      </c>
      <c r="K1801" s="187" t="s">
        <v>239</v>
      </c>
      <c r="M1801" s="195"/>
      <c r="N1801" s="195"/>
      <c r="O1801" s="199">
        <v>4</v>
      </c>
      <c r="P1801" s="188"/>
      <c r="Q1801" s="174">
        <v>0</v>
      </c>
    </row>
    <row r="1802" spans="1:17" ht="14.25" x14ac:dyDescent="0.2">
      <c r="A1802" s="183">
        <v>250</v>
      </c>
      <c r="B1802" s="254" t="str">
        <f>IF(AND(A1802&lt;&gt;"",ISNUMBER(A1802)),VLOOKUP(A1802,Studies!A:BR,2,FALSE),"")</f>
        <v>Heizmann 1983</v>
      </c>
      <c r="C1802" s="255" t="str">
        <f>IF(AND(A1802&lt;&gt;"",ISNUMBER(A1802)),VLOOKUP(A1802,Studies!A:BR,3,FALSE),"")</f>
        <v>http://www.ncbi.nlm.nih.gov/pubmed/6138080</v>
      </c>
      <c r="D1802" s="255" t="str">
        <f>IF(AND(A1802&lt;&gt;"",ISNUMBER(A1802)),VLOOKUP(A1802,Studies!A:BR,4,FALSE),"")</f>
        <v>po 10 mg - Indiv. O.A.</v>
      </c>
      <c r="E1802" s="255" t="str">
        <f>IF(AND(A1802&lt;&gt;"",ISNUMBER(A1802)),VLOOKUP(A1802,Studies!A:BR,5,FALSE),"")</f>
        <v>Midazolam</v>
      </c>
      <c r="F1802" s="256" t="str">
        <f>IF(AND(A1802&lt;&gt;"",ISNUMBER(A1802)),VLOOKUP(A1802,Studies!A:BR,6,FALSE),"")</f>
        <v>Plasma</v>
      </c>
      <c r="G1802" s="194">
        <v>0.25</v>
      </c>
      <c r="H1802" s="194" t="s">
        <v>60</v>
      </c>
      <c r="I1802" s="187">
        <v>170</v>
      </c>
      <c r="J1802" s="187" t="s">
        <v>941</v>
      </c>
      <c r="K1802" s="187" t="s">
        <v>239</v>
      </c>
      <c r="M1802" s="195"/>
      <c r="N1802" s="195"/>
      <c r="O1802" s="199"/>
      <c r="P1802" s="188"/>
      <c r="Q1802" s="174">
        <v>0</v>
      </c>
    </row>
    <row r="1803" spans="1:17" ht="14.25" x14ac:dyDescent="0.2">
      <c r="A1803" s="183">
        <v>250</v>
      </c>
      <c r="B1803" s="254" t="str">
        <f>IF(AND(A1803&lt;&gt;"",ISNUMBER(A1803)),VLOOKUP(A1803,Studies!A:BR,2,FALSE),"")</f>
        <v>Heizmann 1983</v>
      </c>
      <c r="C1803" s="255" t="str">
        <f>IF(AND(A1803&lt;&gt;"",ISNUMBER(A1803)),VLOOKUP(A1803,Studies!A:BR,3,FALSE),"")</f>
        <v>http://www.ncbi.nlm.nih.gov/pubmed/6138080</v>
      </c>
      <c r="D1803" s="255" t="str">
        <f>IF(AND(A1803&lt;&gt;"",ISNUMBER(A1803)),VLOOKUP(A1803,Studies!A:BR,4,FALSE),"")</f>
        <v>po 10 mg - Indiv. O.A.</v>
      </c>
      <c r="E1803" s="255" t="str">
        <f>IF(AND(A1803&lt;&gt;"",ISNUMBER(A1803)),VLOOKUP(A1803,Studies!A:BR,5,FALSE),"")</f>
        <v>Midazolam</v>
      </c>
      <c r="F1803" s="256" t="str">
        <f>IF(AND(A1803&lt;&gt;"",ISNUMBER(A1803)),VLOOKUP(A1803,Studies!A:BR,6,FALSE),"")</f>
        <v>Plasma</v>
      </c>
      <c r="G1803" s="194">
        <v>0.5</v>
      </c>
      <c r="H1803" s="194" t="s">
        <v>60</v>
      </c>
      <c r="I1803" s="187">
        <v>140</v>
      </c>
      <c r="J1803" s="187" t="s">
        <v>941</v>
      </c>
      <c r="K1803" s="187" t="s">
        <v>239</v>
      </c>
      <c r="M1803" s="195"/>
      <c r="N1803" s="195"/>
      <c r="O1803" s="199"/>
      <c r="P1803" s="188"/>
      <c r="Q1803" s="174">
        <v>0</v>
      </c>
    </row>
    <row r="1804" spans="1:17" ht="14.25" x14ac:dyDescent="0.2">
      <c r="A1804" s="183">
        <v>250</v>
      </c>
      <c r="B1804" s="254" t="str">
        <f>IF(AND(A1804&lt;&gt;"",ISNUMBER(A1804)),VLOOKUP(A1804,Studies!A:BR,2,FALSE),"")</f>
        <v>Heizmann 1983</v>
      </c>
      <c r="C1804" s="255" t="str">
        <f>IF(AND(A1804&lt;&gt;"",ISNUMBER(A1804)),VLOOKUP(A1804,Studies!A:BR,3,FALSE),"")</f>
        <v>http://www.ncbi.nlm.nih.gov/pubmed/6138080</v>
      </c>
      <c r="D1804" s="255" t="str">
        <f>IF(AND(A1804&lt;&gt;"",ISNUMBER(A1804)),VLOOKUP(A1804,Studies!A:BR,4,FALSE),"")</f>
        <v>po 10 mg - Indiv. O.A.</v>
      </c>
      <c r="E1804" s="255" t="str">
        <f>IF(AND(A1804&lt;&gt;"",ISNUMBER(A1804)),VLOOKUP(A1804,Studies!A:BR,5,FALSE),"")</f>
        <v>Midazolam</v>
      </c>
      <c r="F1804" s="256" t="str">
        <f>IF(AND(A1804&lt;&gt;"",ISNUMBER(A1804)),VLOOKUP(A1804,Studies!A:BR,6,FALSE),"")</f>
        <v>Plasma</v>
      </c>
      <c r="G1804" s="194">
        <v>0.75</v>
      </c>
      <c r="H1804" s="194" t="s">
        <v>60</v>
      </c>
      <c r="I1804" s="187">
        <v>101</v>
      </c>
      <c r="J1804" s="187" t="s">
        <v>941</v>
      </c>
      <c r="K1804" s="187" t="s">
        <v>239</v>
      </c>
      <c r="M1804" s="195"/>
      <c r="N1804" s="195"/>
      <c r="O1804" s="199"/>
      <c r="P1804" s="188"/>
      <c r="Q1804" s="174">
        <v>0</v>
      </c>
    </row>
    <row r="1805" spans="1:17" ht="14.25" x14ac:dyDescent="0.2">
      <c r="A1805" s="183">
        <v>250</v>
      </c>
      <c r="B1805" s="254" t="str">
        <f>IF(AND(A1805&lt;&gt;"",ISNUMBER(A1805)),VLOOKUP(A1805,Studies!A:BR,2,FALSE),"")</f>
        <v>Heizmann 1983</v>
      </c>
      <c r="C1805" s="255" t="str">
        <f>IF(AND(A1805&lt;&gt;"",ISNUMBER(A1805)),VLOOKUP(A1805,Studies!A:BR,3,FALSE),"")</f>
        <v>http://www.ncbi.nlm.nih.gov/pubmed/6138080</v>
      </c>
      <c r="D1805" s="255" t="str">
        <f>IF(AND(A1805&lt;&gt;"",ISNUMBER(A1805)),VLOOKUP(A1805,Studies!A:BR,4,FALSE),"")</f>
        <v>po 10 mg - Indiv. O.A.</v>
      </c>
      <c r="E1805" s="255" t="str">
        <f>IF(AND(A1805&lt;&gt;"",ISNUMBER(A1805)),VLOOKUP(A1805,Studies!A:BR,5,FALSE),"")</f>
        <v>Midazolam</v>
      </c>
      <c r="F1805" s="256" t="str">
        <f>IF(AND(A1805&lt;&gt;"",ISNUMBER(A1805)),VLOOKUP(A1805,Studies!A:BR,6,FALSE),"")</f>
        <v>Plasma</v>
      </c>
      <c r="G1805" s="194">
        <v>1</v>
      </c>
      <c r="H1805" s="194" t="s">
        <v>60</v>
      </c>
      <c r="I1805" s="187">
        <v>75</v>
      </c>
      <c r="J1805" s="187" t="s">
        <v>941</v>
      </c>
      <c r="K1805" s="187" t="s">
        <v>239</v>
      </c>
      <c r="M1805" s="195"/>
      <c r="N1805" s="195"/>
      <c r="O1805" s="199"/>
      <c r="P1805" s="188"/>
      <c r="Q1805" s="174">
        <v>0</v>
      </c>
    </row>
    <row r="1806" spans="1:17" ht="14.25" x14ac:dyDescent="0.2">
      <c r="A1806" s="183">
        <v>250</v>
      </c>
      <c r="B1806" s="254" t="str">
        <f>IF(AND(A1806&lt;&gt;"",ISNUMBER(A1806)),VLOOKUP(A1806,Studies!A:BR,2,FALSE),"")</f>
        <v>Heizmann 1983</v>
      </c>
      <c r="C1806" s="255" t="str">
        <f>IF(AND(A1806&lt;&gt;"",ISNUMBER(A1806)),VLOOKUP(A1806,Studies!A:BR,3,FALSE),"")</f>
        <v>http://www.ncbi.nlm.nih.gov/pubmed/6138080</v>
      </c>
      <c r="D1806" s="255" t="str">
        <f>IF(AND(A1806&lt;&gt;"",ISNUMBER(A1806)),VLOOKUP(A1806,Studies!A:BR,4,FALSE),"")</f>
        <v>po 10 mg - Indiv. O.A.</v>
      </c>
      <c r="E1806" s="255" t="str">
        <f>IF(AND(A1806&lt;&gt;"",ISNUMBER(A1806)),VLOOKUP(A1806,Studies!A:BR,5,FALSE),"")</f>
        <v>Midazolam</v>
      </c>
      <c r="F1806" s="256" t="str">
        <f>IF(AND(A1806&lt;&gt;"",ISNUMBER(A1806)),VLOOKUP(A1806,Studies!A:BR,6,FALSE),"")</f>
        <v>Plasma</v>
      </c>
      <c r="G1806" s="194">
        <v>1.5</v>
      </c>
      <c r="H1806" s="194" t="s">
        <v>60</v>
      </c>
      <c r="I1806" s="187">
        <v>55</v>
      </c>
      <c r="J1806" s="187" t="s">
        <v>941</v>
      </c>
      <c r="K1806" s="187" t="s">
        <v>239</v>
      </c>
      <c r="M1806" s="195"/>
      <c r="N1806" s="195"/>
      <c r="O1806" s="199"/>
      <c r="P1806" s="188"/>
      <c r="Q1806" s="174">
        <v>0</v>
      </c>
    </row>
    <row r="1807" spans="1:17" ht="14.25" x14ac:dyDescent="0.2">
      <c r="A1807" s="183">
        <v>250</v>
      </c>
      <c r="B1807" s="254" t="str">
        <f>IF(AND(A1807&lt;&gt;"",ISNUMBER(A1807)),VLOOKUP(A1807,Studies!A:BR,2,FALSE),"")</f>
        <v>Heizmann 1983</v>
      </c>
      <c r="C1807" s="255" t="str">
        <f>IF(AND(A1807&lt;&gt;"",ISNUMBER(A1807)),VLOOKUP(A1807,Studies!A:BR,3,FALSE),"")</f>
        <v>http://www.ncbi.nlm.nih.gov/pubmed/6138080</v>
      </c>
      <c r="D1807" s="255" t="str">
        <f>IF(AND(A1807&lt;&gt;"",ISNUMBER(A1807)),VLOOKUP(A1807,Studies!A:BR,4,FALSE),"")</f>
        <v>po 10 mg - Indiv. O.A.</v>
      </c>
      <c r="E1807" s="255" t="str">
        <f>IF(AND(A1807&lt;&gt;"",ISNUMBER(A1807)),VLOOKUP(A1807,Studies!A:BR,5,FALSE),"")</f>
        <v>Midazolam</v>
      </c>
      <c r="F1807" s="256" t="str">
        <f>IF(AND(A1807&lt;&gt;"",ISNUMBER(A1807)),VLOOKUP(A1807,Studies!A:BR,6,FALSE),"")</f>
        <v>Plasma</v>
      </c>
      <c r="G1807" s="194">
        <v>2</v>
      </c>
      <c r="H1807" s="194" t="s">
        <v>60</v>
      </c>
      <c r="I1807" s="187">
        <v>43</v>
      </c>
      <c r="J1807" s="187" t="s">
        <v>941</v>
      </c>
      <c r="K1807" s="187" t="s">
        <v>239</v>
      </c>
      <c r="M1807" s="195"/>
      <c r="N1807" s="195"/>
      <c r="O1807" s="199"/>
      <c r="P1807" s="188"/>
      <c r="Q1807" s="174">
        <v>0</v>
      </c>
    </row>
    <row r="1808" spans="1:17" ht="14.25" x14ac:dyDescent="0.2">
      <c r="A1808" s="183">
        <v>250</v>
      </c>
      <c r="B1808" s="254" t="str">
        <f>IF(AND(A1808&lt;&gt;"",ISNUMBER(A1808)),VLOOKUP(A1808,Studies!A:BR,2,FALSE),"")</f>
        <v>Heizmann 1983</v>
      </c>
      <c r="C1808" s="255" t="str">
        <f>IF(AND(A1808&lt;&gt;"",ISNUMBER(A1808)),VLOOKUP(A1808,Studies!A:BR,3,FALSE),"")</f>
        <v>http://www.ncbi.nlm.nih.gov/pubmed/6138080</v>
      </c>
      <c r="D1808" s="255" t="str">
        <f>IF(AND(A1808&lt;&gt;"",ISNUMBER(A1808)),VLOOKUP(A1808,Studies!A:BR,4,FALSE),"")</f>
        <v>po 10 mg - Indiv. O.A.</v>
      </c>
      <c r="E1808" s="255" t="str">
        <f>IF(AND(A1808&lt;&gt;"",ISNUMBER(A1808)),VLOOKUP(A1808,Studies!A:BR,5,FALSE),"")</f>
        <v>Midazolam</v>
      </c>
      <c r="F1808" s="256" t="str">
        <f>IF(AND(A1808&lt;&gt;"",ISNUMBER(A1808)),VLOOKUP(A1808,Studies!A:BR,6,FALSE),"")</f>
        <v>Plasma</v>
      </c>
      <c r="G1808" s="194">
        <v>3</v>
      </c>
      <c r="H1808" s="194" t="s">
        <v>60</v>
      </c>
      <c r="I1808" s="187">
        <v>24</v>
      </c>
      <c r="J1808" s="187" t="s">
        <v>941</v>
      </c>
      <c r="K1808" s="187" t="s">
        <v>239</v>
      </c>
      <c r="M1808" s="195"/>
      <c r="N1808" s="195"/>
      <c r="O1808" s="199"/>
      <c r="P1808" s="188"/>
      <c r="Q1808" s="174">
        <v>0</v>
      </c>
    </row>
    <row r="1809" spans="1:17" ht="14.25" x14ac:dyDescent="0.2">
      <c r="A1809" s="183">
        <v>250</v>
      </c>
      <c r="B1809" s="254" t="str">
        <f>IF(AND(A1809&lt;&gt;"",ISNUMBER(A1809)),VLOOKUP(A1809,Studies!A:BR,2,FALSE),"")</f>
        <v>Heizmann 1983</v>
      </c>
      <c r="C1809" s="255" t="str">
        <f>IF(AND(A1809&lt;&gt;"",ISNUMBER(A1809)),VLOOKUP(A1809,Studies!A:BR,3,FALSE),"")</f>
        <v>http://www.ncbi.nlm.nih.gov/pubmed/6138080</v>
      </c>
      <c r="D1809" s="255" t="str">
        <f>IF(AND(A1809&lt;&gt;"",ISNUMBER(A1809)),VLOOKUP(A1809,Studies!A:BR,4,FALSE),"")</f>
        <v>po 10 mg - Indiv. O.A.</v>
      </c>
      <c r="E1809" s="255" t="str">
        <f>IF(AND(A1809&lt;&gt;"",ISNUMBER(A1809)),VLOOKUP(A1809,Studies!A:BR,5,FALSE),"")</f>
        <v>Midazolam</v>
      </c>
      <c r="F1809" s="256" t="str">
        <f>IF(AND(A1809&lt;&gt;"",ISNUMBER(A1809)),VLOOKUP(A1809,Studies!A:BR,6,FALSE),"")</f>
        <v>Plasma</v>
      </c>
      <c r="G1809" s="194">
        <v>4</v>
      </c>
      <c r="H1809" s="194" t="s">
        <v>60</v>
      </c>
      <c r="I1809" s="187">
        <v>15</v>
      </c>
      <c r="J1809" s="187" t="s">
        <v>941</v>
      </c>
      <c r="K1809" s="187" t="s">
        <v>239</v>
      </c>
      <c r="M1809" s="195"/>
      <c r="N1809" s="195"/>
      <c r="O1809" s="199"/>
      <c r="P1809" s="188"/>
      <c r="Q1809" s="174">
        <v>0</v>
      </c>
    </row>
    <row r="1810" spans="1:17" ht="14.25" x14ac:dyDescent="0.2">
      <c r="A1810" s="183">
        <v>250</v>
      </c>
      <c r="B1810" s="254" t="str">
        <f>IF(AND(A1810&lt;&gt;"",ISNUMBER(A1810)),VLOOKUP(A1810,Studies!A:BR,2,FALSE),"")</f>
        <v>Heizmann 1983</v>
      </c>
      <c r="C1810" s="255" t="str">
        <f>IF(AND(A1810&lt;&gt;"",ISNUMBER(A1810)),VLOOKUP(A1810,Studies!A:BR,3,FALSE),"")</f>
        <v>http://www.ncbi.nlm.nih.gov/pubmed/6138080</v>
      </c>
      <c r="D1810" s="255" t="str">
        <f>IF(AND(A1810&lt;&gt;"",ISNUMBER(A1810)),VLOOKUP(A1810,Studies!A:BR,4,FALSE),"")</f>
        <v>po 10 mg - Indiv. O.A.</v>
      </c>
      <c r="E1810" s="255" t="str">
        <f>IF(AND(A1810&lt;&gt;"",ISNUMBER(A1810)),VLOOKUP(A1810,Studies!A:BR,5,FALSE),"")</f>
        <v>Midazolam</v>
      </c>
      <c r="F1810" s="256" t="str">
        <f>IF(AND(A1810&lt;&gt;"",ISNUMBER(A1810)),VLOOKUP(A1810,Studies!A:BR,6,FALSE),"")</f>
        <v>Plasma</v>
      </c>
      <c r="G1810" s="194">
        <v>5</v>
      </c>
      <c r="H1810" s="194" t="s">
        <v>60</v>
      </c>
      <c r="I1810" s="187">
        <v>12</v>
      </c>
      <c r="J1810" s="187" t="s">
        <v>941</v>
      </c>
      <c r="K1810" s="187" t="s">
        <v>239</v>
      </c>
      <c r="M1810" s="195"/>
      <c r="N1810" s="195"/>
      <c r="O1810" s="199"/>
      <c r="P1810" s="188"/>
      <c r="Q1810" s="174">
        <v>0</v>
      </c>
    </row>
    <row r="1811" spans="1:17" ht="14.25" x14ac:dyDescent="0.2">
      <c r="A1811" s="183">
        <v>250</v>
      </c>
      <c r="B1811" s="254" t="str">
        <f>IF(AND(A1811&lt;&gt;"",ISNUMBER(A1811)),VLOOKUP(A1811,Studies!A:BR,2,FALSE),"")</f>
        <v>Heizmann 1983</v>
      </c>
      <c r="C1811" s="255" t="str">
        <f>IF(AND(A1811&lt;&gt;"",ISNUMBER(A1811)),VLOOKUP(A1811,Studies!A:BR,3,FALSE),"")</f>
        <v>http://www.ncbi.nlm.nih.gov/pubmed/6138080</v>
      </c>
      <c r="D1811" s="255" t="str">
        <f>IF(AND(A1811&lt;&gt;"",ISNUMBER(A1811)),VLOOKUP(A1811,Studies!A:BR,4,FALSE),"")</f>
        <v>po 10 mg - Indiv. O.A.</v>
      </c>
      <c r="E1811" s="255" t="str">
        <f>IF(AND(A1811&lt;&gt;"",ISNUMBER(A1811)),VLOOKUP(A1811,Studies!A:BR,5,FALSE),"")</f>
        <v>Midazolam</v>
      </c>
      <c r="F1811" s="256" t="str">
        <f>IF(AND(A1811&lt;&gt;"",ISNUMBER(A1811)),VLOOKUP(A1811,Studies!A:BR,6,FALSE),"")</f>
        <v>Plasma</v>
      </c>
      <c r="G1811" s="194">
        <v>6</v>
      </c>
      <c r="H1811" s="194" t="s">
        <v>60</v>
      </c>
      <c r="I1811" s="187">
        <v>8</v>
      </c>
      <c r="J1811" s="187" t="s">
        <v>941</v>
      </c>
      <c r="K1811" s="187" t="s">
        <v>239</v>
      </c>
      <c r="M1811" s="195"/>
      <c r="N1811" s="195"/>
      <c r="O1811" s="199"/>
      <c r="P1811" s="188"/>
      <c r="Q1811" s="174">
        <v>0</v>
      </c>
    </row>
    <row r="1812" spans="1:17" ht="14.25" x14ac:dyDescent="0.2">
      <c r="A1812" s="183">
        <v>250</v>
      </c>
      <c r="B1812" s="254" t="str">
        <f>IF(AND(A1812&lt;&gt;"",ISNUMBER(A1812)),VLOOKUP(A1812,Studies!A:BR,2,FALSE),"")</f>
        <v>Heizmann 1983</v>
      </c>
      <c r="C1812" s="255" t="str">
        <f>IF(AND(A1812&lt;&gt;"",ISNUMBER(A1812)),VLOOKUP(A1812,Studies!A:BR,3,FALSE),"")</f>
        <v>http://www.ncbi.nlm.nih.gov/pubmed/6138080</v>
      </c>
      <c r="D1812" s="255" t="str">
        <f>IF(AND(A1812&lt;&gt;"",ISNUMBER(A1812)),VLOOKUP(A1812,Studies!A:BR,4,FALSE),"")</f>
        <v>po 10 mg - Indiv. O.A.</v>
      </c>
      <c r="E1812" s="255" t="str">
        <f>IF(AND(A1812&lt;&gt;"",ISNUMBER(A1812)),VLOOKUP(A1812,Studies!A:BR,5,FALSE),"")</f>
        <v>Midazolam</v>
      </c>
      <c r="F1812" s="256" t="str">
        <f>IF(AND(A1812&lt;&gt;"",ISNUMBER(A1812)),VLOOKUP(A1812,Studies!A:BR,6,FALSE),"")</f>
        <v>Plasma</v>
      </c>
      <c r="G1812" s="194">
        <v>8</v>
      </c>
      <c r="H1812" s="194" t="s">
        <v>60</v>
      </c>
      <c r="I1812" s="187">
        <v>4</v>
      </c>
      <c r="J1812" s="187" t="s">
        <v>941</v>
      </c>
      <c r="K1812" s="187" t="s">
        <v>239</v>
      </c>
      <c r="M1812" s="195"/>
      <c r="N1812" s="195"/>
      <c r="O1812" s="199"/>
      <c r="P1812" s="188"/>
      <c r="Q1812" s="174">
        <v>0</v>
      </c>
    </row>
    <row r="1813" spans="1:17" ht="14.25" x14ac:dyDescent="0.2">
      <c r="A1813" s="183">
        <v>250</v>
      </c>
      <c r="B1813" s="254" t="str">
        <f>IF(AND(A1813&lt;&gt;"",ISNUMBER(A1813)),VLOOKUP(A1813,Studies!A:BR,2,FALSE),"")</f>
        <v>Heizmann 1983</v>
      </c>
      <c r="C1813" s="255" t="str">
        <f>IF(AND(A1813&lt;&gt;"",ISNUMBER(A1813)),VLOOKUP(A1813,Studies!A:BR,3,FALSE),"")</f>
        <v>http://www.ncbi.nlm.nih.gov/pubmed/6138080</v>
      </c>
      <c r="D1813" s="255" t="str">
        <f>IF(AND(A1813&lt;&gt;"",ISNUMBER(A1813)),VLOOKUP(A1813,Studies!A:BR,4,FALSE),"")</f>
        <v>po 10 mg - Indiv. O.A.</v>
      </c>
      <c r="E1813" s="255" t="str">
        <f>IF(AND(A1813&lt;&gt;"",ISNUMBER(A1813)),VLOOKUP(A1813,Studies!A:BR,5,FALSE),"")</f>
        <v>Midazolam</v>
      </c>
      <c r="F1813" s="256" t="str">
        <f>IF(AND(A1813&lt;&gt;"",ISNUMBER(A1813)),VLOOKUP(A1813,Studies!A:BR,6,FALSE),"")</f>
        <v>Plasma</v>
      </c>
      <c r="G1813" s="194">
        <v>10</v>
      </c>
      <c r="H1813" s="194" t="s">
        <v>60</v>
      </c>
      <c r="I1813" s="187" t="s">
        <v>1023</v>
      </c>
      <c r="J1813" s="187" t="s">
        <v>941</v>
      </c>
      <c r="K1813" s="187" t="s">
        <v>239</v>
      </c>
      <c r="M1813" s="195"/>
      <c r="N1813" s="195"/>
      <c r="O1813" s="199">
        <v>4</v>
      </c>
      <c r="P1813" s="188"/>
      <c r="Q1813" s="174">
        <v>0</v>
      </c>
    </row>
    <row r="1814" spans="1:17" ht="14.25" x14ac:dyDescent="0.2">
      <c r="A1814" s="183">
        <v>250</v>
      </c>
      <c r="B1814" s="254" t="str">
        <f>IF(AND(A1814&lt;&gt;"",ISNUMBER(A1814)),VLOOKUP(A1814,Studies!A:BR,2,FALSE),"")</f>
        <v>Heizmann 1983</v>
      </c>
      <c r="C1814" s="255" t="str">
        <f>IF(AND(A1814&lt;&gt;"",ISNUMBER(A1814)),VLOOKUP(A1814,Studies!A:BR,3,FALSE),"")</f>
        <v>http://www.ncbi.nlm.nih.gov/pubmed/6138080</v>
      </c>
      <c r="D1814" s="255" t="str">
        <f>IF(AND(A1814&lt;&gt;"",ISNUMBER(A1814)),VLOOKUP(A1814,Studies!A:BR,4,FALSE),"")</f>
        <v>po 10 mg - Indiv. O.A.</v>
      </c>
      <c r="E1814" s="255" t="str">
        <f>IF(AND(A1814&lt;&gt;"",ISNUMBER(A1814)),VLOOKUP(A1814,Studies!A:BR,5,FALSE),"")</f>
        <v>Midazolam</v>
      </c>
      <c r="F1814" s="256" t="str">
        <f>IF(AND(A1814&lt;&gt;"",ISNUMBER(A1814)),VLOOKUP(A1814,Studies!A:BR,6,FALSE),"")</f>
        <v>Plasma</v>
      </c>
      <c r="G1814" s="194">
        <v>12</v>
      </c>
      <c r="H1814" s="194" t="s">
        <v>60</v>
      </c>
      <c r="I1814" s="187" t="s">
        <v>1023</v>
      </c>
      <c r="J1814" s="187" t="s">
        <v>941</v>
      </c>
      <c r="K1814" s="187" t="s">
        <v>239</v>
      </c>
      <c r="M1814" s="195"/>
      <c r="N1814" s="195"/>
      <c r="O1814" s="199">
        <v>4</v>
      </c>
      <c r="P1814" s="188"/>
      <c r="Q1814" s="174">
        <v>0</v>
      </c>
    </row>
    <row r="1815" spans="1:17" ht="14.25" x14ac:dyDescent="0.2">
      <c r="A1815" s="183">
        <v>251</v>
      </c>
      <c r="B1815" s="254" t="str">
        <f>IF(AND(A1815&lt;&gt;"",ISNUMBER(A1815)),VLOOKUP(A1815,Studies!A:BR,2,FALSE),"")</f>
        <v>Heizmann 1983</v>
      </c>
      <c r="C1815" s="255" t="str">
        <f>IF(AND(A1815&lt;&gt;"",ISNUMBER(A1815)),VLOOKUP(A1815,Studies!A:BR,3,FALSE),"")</f>
        <v>http://www.ncbi.nlm.nih.gov/pubmed/6138080</v>
      </c>
      <c r="D1815" s="255" t="str">
        <f>IF(AND(A1815&lt;&gt;"",ISNUMBER(A1815)),VLOOKUP(A1815,Studies!A:BR,4,FALSE),"")</f>
        <v>po 10 mg - Indiv. R.H.</v>
      </c>
      <c r="E1815" s="255" t="str">
        <f>IF(AND(A1815&lt;&gt;"",ISNUMBER(A1815)),VLOOKUP(A1815,Studies!A:BR,5,FALSE),"")</f>
        <v>Midazolam</v>
      </c>
      <c r="F1815" s="256" t="str">
        <f>IF(AND(A1815&lt;&gt;"",ISNUMBER(A1815)),VLOOKUP(A1815,Studies!A:BR,6,FALSE),"")</f>
        <v>Plasma</v>
      </c>
      <c r="G1815" s="194">
        <v>0.25</v>
      </c>
      <c r="H1815" s="194" t="s">
        <v>60</v>
      </c>
      <c r="I1815" s="187">
        <v>52</v>
      </c>
      <c r="J1815" s="187" t="s">
        <v>941</v>
      </c>
      <c r="K1815" s="187" t="s">
        <v>239</v>
      </c>
      <c r="M1815" s="195"/>
      <c r="N1815" s="195"/>
      <c r="O1815" s="199"/>
      <c r="P1815" s="188"/>
      <c r="Q1815" s="174">
        <v>0</v>
      </c>
    </row>
    <row r="1816" spans="1:17" ht="14.25" x14ac:dyDescent="0.2">
      <c r="A1816" s="183">
        <v>251</v>
      </c>
      <c r="B1816" s="254" t="str">
        <f>IF(AND(A1816&lt;&gt;"",ISNUMBER(A1816)),VLOOKUP(A1816,Studies!A:BR,2,FALSE),"")</f>
        <v>Heizmann 1983</v>
      </c>
      <c r="C1816" s="255" t="str">
        <f>IF(AND(A1816&lt;&gt;"",ISNUMBER(A1816)),VLOOKUP(A1816,Studies!A:BR,3,FALSE),"")</f>
        <v>http://www.ncbi.nlm.nih.gov/pubmed/6138080</v>
      </c>
      <c r="D1816" s="255" t="str">
        <f>IF(AND(A1816&lt;&gt;"",ISNUMBER(A1816)),VLOOKUP(A1816,Studies!A:BR,4,FALSE),"")</f>
        <v>po 10 mg - Indiv. R.H.</v>
      </c>
      <c r="E1816" s="255" t="str">
        <f>IF(AND(A1816&lt;&gt;"",ISNUMBER(A1816)),VLOOKUP(A1816,Studies!A:BR,5,FALSE),"")</f>
        <v>Midazolam</v>
      </c>
      <c r="F1816" s="256" t="str">
        <f>IF(AND(A1816&lt;&gt;"",ISNUMBER(A1816)),VLOOKUP(A1816,Studies!A:BR,6,FALSE),"")</f>
        <v>Plasma</v>
      </c>
      <c r="G1816" s="194">
        <v>0.5</v>
      </c>
      <c r="H1816" s="194" t="s">
        <v>60</v>
      </c>
      <c r="I1816" s="187">
        <v>82</v>
      </c>
      <c r="J1816" s="187" t="s">
        <v>941</v>
      </c>
      <c r="K1816" s="187" t="s">
        <v>239</v>
      </c>
      <c r="M1816" s="195"/>
      <c r="N1816" s="195"/>
      <c r="O1816" s="199"/>
      <c r="P1816" s="188"/>
      <c r="Q1816" s="174">
        <v>0</v>
      </c>
    </row>
    <row r="1817" spans="1:17" ht="14.25" x14ac:dyDescent="0.2">
      <c r="A1817" s="183">
        <v>251</v>
      </c>
      <c r="B1817" s="254" t="str">
        <f>IF(AND(A1817&lt;&gt;"",ISNUMBER(A1817)),VLOOKUP(A1817,Studies!A:BR,2,FALSE),"")</f>
        <v>Heizmann 1983</v>
      </c>
      <c r="C1817" s="255" t="str">
        <f>IF(AND(A1817&lt;&gt;"",ISNUMBER(A1817)),VLOOKUP(A1817,Studies!A:BR,3,FALSE),"")</f>
        <v>http://www.ncbi.nlm.nih.gov/pubmed/6138080</v>
      </c>
      <c r="D1817" s="255" t="str">
        <f>IF(AND(A1817&lt;&gt;"",ISNUMBER(A1817)),VLOOKUP(A1817,Studies!A:BR,4,FALSE),"")</f>
        <v>po 10 mg - Indiv. R.H.</v>
      </c>
      <c r="E1817" s="255" t="str">
        <f>IF(AND(A1817&lt;&gt;"",ISNUMBER(A1817)),VLOOKUP(A1817,Studies!A:BR,5,FALSE),"")</f>
        <v>Midazolam</v>
      </c>
      <c r="F1817" s="256" t="str">
        <f>IF(AND(A1817&lt;&gt;"",ISNUMBER(A1817)),VLOOKUP(A1817,Studies!A:BR,6,FALSE),"")</f>
        <v>Plasma</v>
      </c>
      <c r="G1817" s="194">
        <v>0.75</v>
      </c>
      <c r="H1817" s="194" t="s">
        <v>60</v>
      </c>
      <c r="I1817" s="187">
        <v>59</v>
      </c>
      <c r="J1817" s="187" t="s">
        <v>941</v>
      </c>
      <c r="K1817" s="187" t="s">
        <v>239</v>
      </c>
      <c r="M1817" s="195"/>
      <c r="N1817" s="195"/>
      <c r="O1817" s="199"/>
      <c r="P1817" s="188"/>
      <c r="Q1817" s="174">
        <v>0</v>
      </c>
    </row>
    <row r="1818" spans="1:17" ht="14.25" x14ac:dyDescent="0.2">
      <c r="A1818" s="183">
        <v>251</v>
      </c>
      <c r="B1818" s="254" t="str">
        <f>IF(AND(A1818&lt;&gt;"",ISNUMBER(A1818)),VLOOKUP(A1818,Studies!A:BR,2,FALSE),"")</f>
        <v>Heizmann 1983</v>
      </c>
      <c r="C1818" s="255" t="str">
        <f>IF(AND(A1818&lt;&gt;"",ISNUMBER(A1818)),VLOOKUP(A1818,Studies!A:BR,3,FALSE),"")</f>
        <v>http://www.ncbi.nlm.nih.gov/pubmed/6138080</v>
      </c>
      <c r="D1818" s="255" t="str">
        <f>IF(AND(A1818&lt;&gt;"",ISNUMBER(A1818)),VLOOKUP(A1818,Studies!A:BR,4,FALSE),"")</f>
        <v>po 10 mg - Indiv. R.H.</v>
      </c>
      <c r="E1818" s="255" t="str">
        <f>IF(AND(A1818&lt;&gt;"",ISNUMBER(A1818)),VLOOKUP(A1818,Studies!A:BR,5,FALSE),"")</f>
        <v>Midazolam</v>
      </c>
      <c r="F1818" s="256" t="str">
        <f>IF(AND(A1818&lt;&gt;"",ISNUMBER(A1818)),VLOOKUP(A1818,Studies!A:BR,6,FALSE),"")</f>
        <v>Plasma</v>
      </c>
      <c r="G1818" s="194">
        <v>1</v>
      </c>
      <c r="H1818" s="194" t="s">
        <v>60</v>
      </c>
      <c r="I1818" s="187">
        <v>45</v>
      </c>
      <c r="J1818" s="187" t="s">
        <v>941</v>
      </c>
      <c r="K1818" s="187" t="s">
        <v>239</v>
      </c>
      <c r="M1818" s="195"/>
      <c r="N1818" s="195"/>
      <c r="O1818" s="199"/>
      <c r="P1818" s="188"/>
      <c r="Q1818" s="174">
        <v>0</v>
      </c>
    </row>
    <row r="1819" spans="1:17" ht="14.25" x14ac:dyDescent="0.2">
      <c r="A1819" s="183">
        <v>251</v>
      </c>
      <c r="B1819" s="254" t="str">
        <f>IF(AND(A1819&lt;&gt;"",ISNUMBER(A1819)),VLOOKUP(A1819,Studies!A:BR,2,FALSE),"")</f>
        <v>Heizmann 1983</v>
      </c>
      <c r="C1819" s="255" t="str">
        <f>IF(AND(A1819&lt;&gt;"",ISNUMBER(A1819)),VLOOKUP(A1819,Studies!A:BR,3,FALSE),"")</f>
        <v>http://www.ncbi.nlm.nih.gov/pubmed/6138080</v>
      </c>
      <c r="D1819" s="255" t="str">
        <f>IF(AND(A1819&lt;&gt;"",ISNUMBER(A1819)),VLOOKUP(A1819,Studies!A:BR,4,FALSE),"")</f>
        <v>po 10 mg - Indiv. R.H.</v>
      </c>
      <c r="E1819" s="255" t="str">
        <f>IF(AND(A1819&lt;&gt;"",ISNUMBER(A1819)),VLOOKUP(A1819,Studies!A:BR,5,FALSE),"")</f>
        <v>Midazolam</v>
      </c>
      <c r="F1819" s="256" t="str">
        <f>IF(AND(A1819&lt;&gt;"",ISNUMBER(A1819)),VLOOKUP(A1819,Studies!A:BR,6,FALSE),"")</f>
        <v>Plasma</v>
      </c>
      <c r="G1819" s="194">
        <v>1.5</v>
      </c>
      <c r="H1819" s="194" t="s">
        <v>60</v>
      </c>
      <c r="I1819" s="187">
        <v>36</v>
      </c>
      <c r="J1819" s="187" t="s">
        <v>941</v>
      </c>
      <c r="K1819" s="187" t="s">
        <v>239</v>
      </c>
      <c r="M1819" s="195"/>
      <c r="N1819" s="195"/>
      <c r="O1819" s="199"/>
      <c r="P1819" s="188"/>
      <c r="Q1819" s="174">
        <v>0</v>
      </c>
    </row>
    <row r="1820" spans="1:17" ht="14.25" x14ac:dyDescent="0.2">
      <c r="A1820" s="183">
        <v>251</v>
      </c>
      <c r="B1820" s="254" t="str">
        <f>IF(AND(A1820&lt;&gt;"",ISNUMBER(A1820)),VLOOKUP(A1820,Studies!A:BR,2,FALSE),"")</f>
        <v>Heizmann 1983</v>
      </c>
      <c r="C1820" s="255" t="str">
        <f>IF(AND(A1820&lt;&gt;"",ISNUMBER(A1820)),VLOOKUP(A1820,Studies!A:BR,3,FALSE),"")</f>
        <v>http://www.ncbi.nlm.nih.gov/pubmed/6138080</v>
      </c>
      <c r="D1820" s="255" t="str">
        <f>IF(AND(A1820&lt;&gt;"",ISNUMBER(A1820)),VLOOKUP(A1820,Studies!A:BR,4,FALSE),"")</f>
        <v>po 10 mg - Indiv. R.H.</v>
      </c>
      <c r="E1820" s="255" t="str">
        <f>IF(AND(A1820&lt;&gt;"",ISNUMBER(A1820)),VLOOKUP(A1820,Studies!A:BR,5,FALSE),"")</f>
        <v>Midazolam</v>
      </c>
      <c r="F1820" s="256" t="str">
        <f>IF(AND(A1820&lt;&gt;"",ISNUMBER(A1820)),VLOOKUP(A1820,Studies!A:BR,6,FALSE),"")</f>
        <v>Plasma</v>
      </c>
      <c r="G1820" s="194">
        <v>2</v>
      </c>
      <c r="H1820" s="194" t="s">
        <v>60</v>
      </c>
      <c r="I1820" s="187">
        <v>23</v>
      </c>
      <c r="J1820" s="187" t="s">
        <v>941</v>
      </c>
      <c r="K1820" s="187" t="s">
        <v>239</v>
      </c>
      <c r="M1820" s="195"/>
      <c r="N1820" s="195"/>
      <c r="O1820" s="199"/>
      <c r="P1820" s="188"/>
      <c r="Q1820" s="174">
        <v>0</v>
      </c>
    </row>
    <row r="1821" spans="1:17" ht="14.25" x14ac:dyDescent="0.2">
      <c r="A1821" s="183">
        <v>251</v>
      </c>
      <c r="B1821" s="254" t="str">
        <f>IF(AND(A1821&lt;&gt;"",ISNUMBER(A1821)),VLOOKUP(A1821,Studies!A:BR,2,FALSE),"")</f>
        <v>Heizmann 1983</v>
      </c>
      <c r="C1821" s="255" t="str">
        <f>IF(AND(A1821&lt;&gt;"",ISNUMBER(A1821)),VLOOKUP(A1821,Studies!A:BR,3,FALSE),"")</f>
        <v>http://www.ncbi.nlm.nih.gov/pubmed/6138080</v>
      </c>
      <c r="D1821" s="255" t="str">
        <f>IF(AND(A1821&lt;&gt;"",ISNUMBER(A1821)),VLOOKUP(A1821,Studies!A:BR,4,FALSE),"")</f>
        <v>po 10 mg - Indiv. R.H.</v>
      </c>
      <c r="E1821" s="255" t="str">
        <f>IF(AND(A1821&lt;&gt;"",ISNUMBER(A1821)),VLOOKUP(A1821,Studies!A:BR,5,FALSE),"")</f>
        <v>Midazolam</v>
      </c>
      <c r="F1821" s="256" t="str">
        <f>IF(AND(A1821&lt;&gt;"",ISNUMBER(A1821)),VLOOKUP(A1821,Studies!A:BR,6,FALSE),"")</f>
        <v>Plasma</v>
      </c>
      <c r="G1821" s="194">
        <v>3</v>
      </c>
      <c r="H1821" s="194" t="s">
        <v>60</v>
      </c>
      <c r="I1821" s="187">
        <v>16</v>
      </c>
      <c r="J1821" s="187" t="s">
        <v>941</v>
      </c>
      <c r="K1821" s="187" t="s">
        <v>239</v>
      </c>
      <c r="M1821" s="195"/>
      <c r="N1821" s="195"/>
      <c r="O1821" s="199"/>
      <c r="P1821" s="188"/>
      <c r="Q1821" s="174">
        <v>0</v>
      </c>
    </row>
    <row r="1822" spans="1:17" ht="14.25" x14ac:dyDescent="0.2">
      <c r="A1822" s="183">
        <v>251</v>
      </c>
      <c r="B1822" s="254" t="str">
        <f>IF(AND(A1822&lt;&gt;"",ISNUMBER(A1822)),VLOOKUP(A1822,Studies!A:BR,2,FALSE),"")</f>
        <v>Heizmann 1983</v>
      </c>
      <c r="C1822" s="255" t="str">
        <f>IF(AND(A1822&lt;&gt;"",ISNUMBER(A1822)),VLOOKUP(A1822,Studies!A:BR,3,FALSE),"")</f>
        <v>http://www.ncbi.nlm.nih.gov/pubmed/6138080</v>
      </c>
      <c r="D1822" s="255" t="str">
        <f>IF(AND(A1822&lt;&gt;"",ISNUMBER(A1822)),VLOOKUP(A1822,Studies!A:BR,4,FALSE),"")</f>
        <v>po 10 mg - Indiv. R.H.</v>
      </c>
      <c r="E1822" s="255" t="str">
        <f>IF(AND(A1822&lt;&gt;"",ISNUMBER(A1822)),VLOOKUP(A1822,Studies!A:BR,5,FALSE),"")</f>
        <v>Midazolam</v>
      </c>
      <c r="F1822" s="256" t="str">
        <f>IF(AND(A1822&lt;&gt;"",ISNUMBER(A1822)),VLOOKUP(A1822,Studies!A:BR,6,FALSE),"")</f>
        <v>Plasma</v>
      </c>
      <c r="G1822" s="194">
        <v>4</v>
      </c>
      <c r="H1822" s="194" t="s">
        <v>60</v>
      </c>
      <c r="I1822" s="187">
        <v>11</v>
      </c>
      <c r="J1822" s="187" t="s">
        <v>941</v>
      </c>
      <c r="K1822" s="187" t="s">
        <v>239</v>
      </c>
      <c r="M1822" s="195"/>
      <c r="N1822" s="195"/>
      <c r="O1822" s="199"/>
      <c r="P1822" s="188"/>
      <c r="Q1822" s="174">
        <v>0</v>
      </c>
    </row>
    <row r="1823" spans="1:17" ht="14.25" x14ac:dyDescent="0.2">
      <c r="A1823" s="183">
        <v>251</v>
      </c>
      <c r="B1823" s="254" t="str">
        <f>IF(AND(A1823&lt;&gt;"",ISNUMBER(A1823)),VLOOKUP(A1823,Studies!A:BR,2,FALSE),"")</f>
        <v>Heizmann 1983</v>
      </c>
      <c r="C1823" s="255" t="str">
        <f>IF(AND(A1823&lt;&gt;"",ISNUMBER(A1823)),VLOOKUP(A1823,Studies!A:BR,3,FALSE),"")</f>
        <v>http://www.ncbi.nlm.nih.gov/pubmed/6138080</v>
      </c>
      <c r="D1823" s="255" t="str">
        <f>IF(AND(A1823&lt;&gt;"",ISNUMBER(A1823)),VLOOKUP(A1823,Studies!A:BR,4,FALSE),"")</f>
        <v>po 10 mg - Indiv. R.H.</v>
      </c>
      <c r="E1823" s="255" t="str">
        <f>IF(AND(A1823&lt;&gt;"",ISNUMBER(A1823)),VLOOKUP(A1823,Studies!A:BR,5,FALSE),"")</f>
        <v>Midazolam</v>
      </c>
      <c r="F1823" s="256" t="str">
        <f>IF(AND(A1823&lt;&gt;"",ISNUMBER(A1823)),VLOOKUP(A1823,Studies!A:BR,6,FALSE),"")</f>
        <v>Plasma</v>
      </c>
      <c r="G1823" s="194">
        <v>5</v>
      </c>
      <c r="H1823" s="194" t="s">
        <v>60</v>
      </c>
      <c r="I1823" s="187">
        <v>6</v>
      </c>
      <c r="J1823" s="187" t="s">
        <v>941</v>
      </c>
      <c r="K1823" s="187" t="s">
        <v>239</v>
      </c>
      <c r="M1823" s="195"/>
      <c r="N1823" s="195"/>
      <c r="O1823" s="199"/>
      <c r="P1823" s="188"/>
      <c r="Q1823" s="174">
        <v>0</v>
      </c>
    </row>
    <row r="1824" spans="1:17" ht="14.25" x14ac:dyDescent="0.2">
      <c r="A1824" s="183">
        <v>251</v>
      </c>
      <c r="B1824" s="254" t="str">
        <f>IF(AND(A1824&lt;&gt;"",ISNUMBER(A1824)),VLOOKUP(A1824,Studies!A:BR,2,FALSE),"")</f>
        <v>Heizmann 1983</v>
      </c>
      <c r="C1824" s="255" t="str">
        <f>IF(AND(A1824&lt;&gt;"",ISNUMBER(A1824)),VLOOKUP(A1824,Studies!A:BR,3,FALSE),"")</f>
        <v>http://www.ncbi.nlm.nih.gov/pubmed/6138080</v>
      </c>
      <c r="D1824" s="255" t="str">
        <f>IF(AND(A1824&lt;&gt;"",ISNUMBER(A1824)),VLOOKUP(A1824,Studies!A:BR,4,FALSE),"")</f>
        <v>po 10 mg - Indiv. R.H.</v>
      </c>
      <c r="E1824" s="255" t="str">
        <f>IF(AND(A1824&lt;&gt;"",ISNUMBER(A1824)),VLOOKUP(A1824,Studies!A:BR,5,FALSE),"")</f>
        <v>Midazolam</v>
      </c>
      <c r="F1824" s="256" t="str">
        <f>IF(AND(A1824&lt;&gt;"",ISNUMBER(A1824)),VLOOKUP(A1824,Studies!A:BR,6,FALSE),"")</f>
        <v>Plasma</v>
      </c>
      <c r="G1824" s="194">
        <v>6</v>
      </c>
      <c r="H1824" s="194" t="s">
        <v>60</v>
      </c>
      <c r="I1824" s="187">
        <v>4</v>
      </c>
      <c r="J1824" s="187" t="s">
        <v>941</v>
      </c>
      <c r="K1824" s="187" t="s">
        <v>239</v>
      </c>
      <c r="M1824" s="195"/>
      <c r="N1824" s="195"/>
      <c r="O1824" s="199"/>
      <c r="P1824" s="188"/>
      <c r="Q1824" s="174">
        <v>0</v>
      </c>
    </row>
    <row r="1825" spans="1:17" ht="14.25" x14ac:dyDescent="0.2">
      <c r="A1825" s="183">
        <v>251</v>
      </c>
      <c r="B1825" s="254" t="str">
        <f>IF(AND(A1825&lt;&gt;"",ISNUMBER(A1825)),VLOOKUP(A1825,Studies!A:BR,2,FALSE),"")</f>
        <v>Heizmann 1983</v>
      </c>
      <c r="C1825" s="255" t="str">
        <f>IF(AND(A1825&lt;&gt;"",ISNUMBER(A1825)),VLOOKUP(A1825,Studies!A:BR,3,FALSE),"")</f>
        <v>http://www.ncbi.nlm.nih.gov/pubmed/6138080</v>
      </c>
      <c r="D1825" s="255" t="str">
        <f>IF(AND(A1825&lt;&gt;"",ISNUMBER(A1825)),VLOOKUP(A1825,Studies!A:BR,4,FALSE),"")</f>
        <v>po 10 mg - Indiv. R.H.</v>
      </c>
      <c r="E1825" s="255" t="str">
        <f>IF(AND(A1825&lt;&gt;"",ISNUMBER(A1825)),VLOOKUP(A1825,Studies!A:BR,5,FALSE),"")</f>
        <v>Midazolam</v>
      </c>
      <c r="F1825" s="256" t="str">
        <f>IF(AND(A1825&lt;&gt;"",ISNUMBER(A1825)),VLOOKUP(A1825,Studies!A:BR,6,FALSE),"")</f>
        <v>Plasma</v>
      </c>
      <c r="G1825" s="194">
        <v>8</v>
      </c>
      <c r="H1825" s="194" t="s">
        <v>60</v>
      </c>
      <c r="I1825" s="187" t="s">
        <v>1023</v>
      </c>
      <c r="J1825" s="187" t="s">
        <v>941</v>
      </c>
      <c r="K1825" s="187" t="s">
        <v>239</v>
      </c>
      <c r="M1825" s="195"/>
      <c r="N1825" s="195"/>
      <c r="O1825" s="199">
        <v>4</v>
      </c>
      <c r="P1825" s="188"/>
      <c r="Q1825" s="174">
        <v>0</v>
      </c>
    </row>
    <row r="1826" spans="1:17" ht="14.25" x14ac:dyDescent="0.2">
      <c r="A1826" s="183">
        <v>251</v>
      </c>
      <c r="B1826" s="254" t="str">
        <f>IF(AND(A1826&lt;&gt;"",ISNUMBER(A1826)),VLOOKUP(A1826,Studies!A:BR,2,FALSE),"")</f>
        <v>Heizmann 1983</v>
      </c>
      <c r="C1826" s="255" t="str">
        <f>IF(AND(A1826&lt;&gt;"",ISNUMBER(A1826)),VLOOKUP(A1826,Studies!A:BR,3,FALSE),"")</f>
        <v>http://www.ncbi.nlm.nih.gov/pubmed/6138080</v>
      </c>
      <c r="D1826" s="255" t="str">
        <f>IF(AND(A1826&lt;&gt;"",ISNUMBER(A1826)),VLOOKUP(A1826,Studies!A:BR,4,FALSE),"")</f>
        <v>po 10 mg - Indiv. R.H.</v>
      </c>
      <c r="E1826" s="255" t="str">
        <f>IF(AND(A1826&lt;&gt;"",ISNUMBER(A1826)),VLOOKUP(A1826,Studies!A:BR,5,FALSE),"")</f>
        <v>Midazolam</v>
      </c>
      <c r="F1826" s="256" t="str">
        <f>IF(AND(A1826&lt;&gt;"",ISNUMBER(A1826)),VLOOKUP(A1826,Studies!A:BR,6,FALSE),"")</f>
        <v>Plasma</v>
      </c>
      <c r="G1826" s="194">
        <v>10</v>
      </c>
      <c r="H1826" s="194" t="s">
        <v>60</v>
      </c>
      <c r="I1826" s="187" t="s">
        <v>1023</v>
      </c>
      <c r="J1826" s="187" t="s">
        <v>941</v>
      </c>
      <c r="K1826" s="187" t="s">
        <v>239</v>
      </c>
      <c r="M1826" s="195"/>
      <c r="N1826" s="195"/>
      <c r="O1826" s="199">
        <v>4</v>
      </c>
      <c r="P1826" s="188"/>
      <c r="Q1826" s="174">
        <v>0</v>
      </c>
    </row>
    <row r="1827" spans="1:17" ht="14.25" x14ac:dyDescent="0.2">
      <c r="A1827" s="183">
        <v>251</v>
      </c>
      <c r="B1827" s="254" t="str">
        <f>IF(AND(A1827&lt;&gt;"",ISNUMBER(A1827)),VLOOKUP(A1827,Studies!A:BR,2,FALSE),"")</f>
        <v>Heizmann 1983</v>
      </c>
      <c r="C1827" s="255" t="str">
        <f>IF(AND(A1827&lt;&gt;"",ISNUMBER(A1827)),VLOOKUP(A1827,Studies!A:BR,3,FALSE),"")</f>
        <v>http://www.ncbi.nlm.nih.gov/pubmed/6138080</v>
      </c>
      <c r="D1827" s="255" t="str">
        <f>IF(AND(A1827&lt;&gt;"",ISNUMBER(A1827)),VLOOKUP(A1827,Studies!A:BR,4,FALSE),"")</f>
        <v>po 10 mg - Indiv. R.H.</v>
      </c>
      <c r="E1827" s="255" t="str">
        <f>IF(AND(A1827&lt;&gt;"",ISNUMBER(A1827)),VLOOKUP(A1827,Studies!A:BR,5,FALSE),"")</f>
        <v>Midazolam</v>
      </c>
      <c r="F1827" s="256" t="str">
        <f>IF(AND(A1827&lt;&gt;"",ISNUMBER(A1827)),VLOOKUP(A1827,Studies!A:BR,6,FALSE),"")</f>
        <v>Plasma</v>
      </c>
      <c r="G1827" s="194">
        <v>12</v>
      </c>
      <c r="H1827" s="194" t="s">
        <v>60</v>
      </c>
      <c r="I1827" s="187" t="s">
        <v>1023</v>
      </c>
      <c r="J1827" s="187" t="s">
        <v>941</v>
      </c>
      <c r="K1827" s="187" t="s">
        <v>239</v>
      </c>
      <c r="M1827" s="195"/>
      <c r="N1827" s="195"/>
      <c r="O1827" s="199">
        <v>4</v>
      </c>
      <c r="P1827" s="188"/>
      <c r="Q1827" s="174">
        <v>0</v>
      </c>
    </row>
    <row r="1828" spans="1:17" ht="14.25" x14ac:dyDescent="0.2">
      <c r="A1828" s="183">
        <v>252</v>
      </c>
      <c r="B1828" s="254" t="str">
        <f>IF(AND(A1828&lt;&gt;"",ISNUMBER(A1828)),VLOOKUP(A1828,Studies!A:BR,2,FALSE),"")</f>
        <v>Heizmann 1983</v>
      </c>
      <c r="C1828" s="255" t="str">
        <f>IF(AND(A1828&lt;&gt;"",ISNUMBER(A1828)),VLOOKUP(A1828,Studies!A:BR,3,FALSE),"")</f>
        <v>http://www.ncbi.nlm.nih.gov/pubmed/6138080</v>
      </c>
      <c r="D1828" s="255" t="str">
        <f>IF(AND(A1828&lt;&gt;"",ISNUMBER(A1828)),VLOOKUP(A1828,Studies!A:BR,4,FALSE),"")</f>
        <v>po 20 mg - Indiv. A.St.</v>
      </c>
      <c r="E1828" s="255" t="str">
        <f>IF(AND(A1828&lt;&gt;"",ISNUMBER(A1828)),VLOOKUP(A1828,Studies!A:BR,5,FALSE),"")</f>
        <v>Midazolam</v>
      </c>
      <c r="F1828" s="256" t="str">
        <f>IF(AND(A1828&lt;&gt;"",ISNUMBER(A1828)),VLOOKUP(A1828,Studies!A:BR,6,FALSE),"")</f>
        <v>Plasma</v>
      </c>
      <c r="G1828" s="194">
        <v>0.25</v>
      </c>
      <c r="H1828" s="194" t="s">
        <v>60</v>
      </c>
      <c r="I1828" s="187">
        <v>142</v>
      </c>
      <c r="J1828" s="187" t="s">
        <v>941</v>
      </c>
      <c r="K1828" s="187" t="s">
        <v>239</v>
      </c>
      <c r="M1828" s="195"/>
      <c r="N1828" s="195"/>
      <c r="O1828" s="199"/>
      <c r="P1828" s="188"/>
      <c r="Q1828" s="174">
        <v>0</v>
      </c>
    </row>
    <row r="1829" spans="1:17" ht="14.25" x14ac:dyDescent="0.2">
      <c r="A1829" s="183">
        <v>252</v>
      </c>
      <c r="B1829" s="254" t="str">
        <f>IF(AND(A1829&lt;&gt;"",ISNUMBER(A1829)),VLOOKUP(A1829,Studies!A:BR,2,FALSE),"")</f>
        <v>Heizmann 1983</v>
      </c>
      <c r="C1829" s="255" t="str">
        <f>IF(AND(A1829&lt;&gt;"",ISNUMBER(A1829)),VLOOKUP(A1829,Studies!A:BR,3,FALSE),"")</f>
        <v>http://www.ncbi.nlm.nih.gov/pubmed/6138080</v>
      </c>
      <c r="D1829" s="255" t="str">
        <f>IF(AND(A1829&lt;&gt;"",ISNUMBER(A1829)),VLOOKUP(A1829,Studies!A:BR,4,FALSE),"")</f>
        <v>po 20 mg - Indiv. A.St.</v>
      </c>
      <c r="E1829" s="255" t="str">
        <f>IF(AND(A1829&lt;&gt;"",ISNUMBER(A1829)),VLOOKUP(A1829,Studies!A:BR,5,FALSE),"")</f>
        <v>Midazolam</v>
      </c>
      <c r="F1829" s="256" t="str">
        <f>IF(AND(A1829&lt;&gt;"",ISNUMBER(A1829)),VLOOKUP(A1829,Studies!A:BR,6,FALSE),"")</f>
        <v>Plasma</v>
      </c>
      <c r="G1829" s="194">
        <v>0.5</v>
      </c>
      <c r="H1829" s="194" t="s">
        <v>60</v>
      </c>
      <c r="I1829" s="187">
        <v>75</v>
      </c>
      <c r="J1829" s="187" t="s">
        <v>941</v>
      </c>
      <c r="K1829" s="187" t="s">
        <v>239</v>
      </c>
      <c r="M1829" s="195"/>
      <c r="N1829" s="195"/>
      <c r="O1829" s="199"/>
      <c r="P1829" s="188"/>
      <c r="Q1829" s="174">
        <v>0</v>
      </c>
    </row>
    <row r="1830" spans="1:17" ht="14.25" x14ac:dyDescent="0.2">
      <c r="A1830" s="183">
        <v>252</v>
      </c>
      <c r="B1830" s="254" t="str">
        <f>IF(AND(A1830&lt;&gt;"",ISNUMBER(A1830)),VLOOKUP(A1830,Studies!A:BR,2,FALSE),"")</f>
        <v>Heizmann 1983</v>
      </c>
      <c r="C1830" s="255" t="str">
        <f>IF(AND(A1830&lt;&gt;"",ISNUMBER(A1830)),VLOOKUP(A1830,Studies!A:BR,3,FALSE),"")</f>
        <v>http://www.ncbi.nlm.nih.gov/pubmed/6138080</v>
      </c>
      <c r="D1830" s="255" t="str">
        <f>IF(AND(A1830&lt;&gt;"",ISNUMBER(A1830)),VLOOKUP(A1830,Studies!A:BR,4,FALSE),"")</f>
        <v>po 20 mg - Indiv. A.St.</v>
      </c>
      <c r="E1830" s="255" t="str">
        <f>IF(AND(A1830&lt;&gt;"",ISNUMBER(A1830)),VLOOKUP(A1830,Studies!A:BR,5,FALSE),"")</f>
        <v>Midazolam</v>
      </c>
      <c r="F1830" s="256" t="str">
        <f>IF(AND(A1830&lt;&gt;"",ISNUMBER(A1830)),VLOOKUP(A1830,Studies!A:BR,6,FALSE),"")</f>
        <v>Plasma</v>
      </c>
      <c r="G1830" s="194">
        <v>0.75</v>
      </c>
      <c r="H1830" s="194" t="s">
        <v>60</v>
      </c>
      <c r="I1830" s="187">
        <v>53</v>
      </c>
      <c r="J1830" s="187" t="s">
        <v>941</v>
      </c>
      <c r="K1830" s="187" t="s">
        <v>239</v>
      </c>
      <c r="M1830" s="195"/>
      <c r="N1830" s="195"/>
      <c r="O1830" s="199"/>
      <c r="P1830" s="188"/>
      <c r="Q1830" s="174">
        <v>0</v>
      </c>
    </row>
    <row r="1831" spans="1:17" ht="14.25" x14ac:dyDescent="0.2">
      <c r="A1831" s="183">
        <v>252</v>
      </c>
      <c r="B1831" s="254" t="str">
        <f>IF(AND(A1831&lt;&gt;"",ISNUMBER(A1831)),VLOOKUP(A1831,Studies!A:BR,2,FALSE),"")</f>
        <v>Heizmann 1983</v>
      </c>
      <c r="C1831" s="255" t="str">
        <f>IF(AND(A1831&lt;&gt;"",ISNUMBER(A1831)),VLOOKUP(A1831,Studies!A:BR,3,FALSE),"")</f>
        <v>http://www.ncbi.nlm.nih.gov/pubmed/6138080</v>
      </c>
      <c r="D1831" s="255" t="str">
        <f>IF(AND(A1831&lt;&gt;"",ISNUMBER(A1831)),VLOOKUP(A1831,Studies!A:BR,4,FALSE),"")</f>
        <v>po 20 mg - Indiv. A.St.</v>
      </c>
      <c r="E1831" s="255" t="str">
        <f>IF(AND(A1831&lt;&gt;"",ISNUMBER(A1831)),VLOOKUP(A1831,Studies!A:BR,5,FALSE),"")</f>
        <v>Midazolam</v>
      </c>
      <c r="F1831" s="256" t="str">
        <f>IF(AND(A1831&lt;&gt;"",ISNUMBER(A1831)),VLOOKUP(A1831,Studies!A:BR,6,FALSE),"")</f>
        <v>Plasma</v>
      </c>
      <c r="G1831" s="194">
        <v>1</v>
      </c>
      <c r="H1831" s="194" t="s">
        <v>60</v>
      </c>
      <c r="I1831" s="187">
        <v>45</v>
      </c>
      <c r="J1831" s="187" t="s">
        <v>941</v>
      </c>
      <c r="K1831" s="187" t="s">
        <v>239</v>
      </c>
      <c r="M1831" s="195"/>
      <c r="N1831" s="195"/>
      <c r="O1831" s="199"/>
      <c r="P1831" s="188"/>
      <c r="Q1831" s="174">
        <v>0</v>
      </c>
    </row>
    <row r="1832" spans="1:17" ht="14.25" x14ac:dyDescent="0.2">
      <c r="A1832" s="183">
        <v>252</v>
      </c>
      <c r="B1832" s="254" t="str">
        <f>IF(AND(A1832&lt;&gt;"",ISNUMBER(A1832)),VLOOKUP(A1832,Studies!A:BR,2,FALSE),"")</f>
        <v>Heizmann 1983</v>
      </c>
      <c r="C1832" s="255" t="str">
        <f>IF(AND(A1832&lt;&gt;"",ISNUMBER(A1832)),VLOOKUP(A1832,Studies!A:BR,3,FALSE),"")</f>
        <v>http://www.ncbi.nlm.nih.gov/pubmed/6138080</v>
      </c>
      <c r="D1832" s="255" t="str">
        <f>IF(AND(A1832&lt;&gt;"",ISNUMBER(A1832)),VLOOKUP(A1832,Studies!A:BR,4,FALSE),"")</f>
        <v>po 20 mg - Indiv. A.St.</v>
      </c>
      <c r="E1832" s="255" t="str">
        <f>IF(AND(A1832&lt;&gt;"",ISNUMBER(A1832)),VLOOKUP(A1832,Studies!A:BR,5,FALSE),"")</f>
        <v>Midazolam</v>
      </c>
      <c r="F1832" s="256" t="str">
        <f>IF(AND(A1832&lt;&gt;"",ISNUMBER(A1832)),VLOOKUP(A1832,Studies!A:BR,6,FALSE),"")</f>
        <v>Plasma</v>
      </c>
      <c r="G1832" s="194">
        <v>1.5</v>
      </c>
      <c r="H1832" s="194" t="s">
        <v>60</v>
      </c>
      <c r="I1832" s="187">
        <v>26</v>
      </c>
      <c r="J1832" s="187" t="s">
        <v>941</v>
      </c>
      <c r="K1832" s="187" t="s">
        <v>239</v>
      </c>
      <c r="M1832" s="195"/>
      <c r="N1832" s="195"/>
      <c r="O1832" s="199"/>
      <c r="P1832" s="188"/>
      <c r="Q1832" s="174">
        <v>0</v>
      </c>
    </row>
    <row r="1833" spans="1:17" ht="14.25" x14ac:dyDescent="0.2">
      <c r="A1833" s="183">
        <v>252</v>
      </c>
      <c r="B1833" s="254" t="str">
        <f>IF(AND(A1833&lt;&gt;"",ISNUMBER(A1833)),VLOOKUP(A1833,Studies!A:BR,2,FALSE),"")</f>
        <v>Heizmann 1983</v>
      </c>
      <c r="C1833" s="255" t="str">
        <f>IF(AND(A1833&lt;&gt;"",ISNUMBER(A1833)),VLOOKUP(A1833,Studies!A:BR,3,FALSE),"")</f>
        <v>http://www.ncbi.nlm.nih.gov/pubmed/6138080</v>
      </c>
      <c r="D1833" s="255" t="str">
        <f>IF(AND(A1833&lt;&gt;"",ISNUMBER(A1833)),VLOOKUP(A1833,Studies!A:BR,4,FALSE),"")</f>
        <v>po 20 mg - Indiv. A.St.</v>
      </c>
      <c r="E1833" s="255" t="str">
        <f>IF(AND(A1833&lt;&gt;"",ISNUMBER(A1833)),VLOOKUP(A1833,Studies!A:BR,5,FALSE),"")</f>
        <v>Midazolam</v>
      </c>
      <c r="F1833" s="256" t="str">
        <f>IF(AND(A1833&lt;&gt;"",ISNUMBER(A1833)),VLOOKUP(A1833,Studies!A:BR,6,FALSE),"")</f>
        <v>Plasma</v>
      </c>
      <c r="G1833" s="194">
        <v>2</v>
      </c>
      <c r="H1833" s="194" t="s">
        <v>60</v>
      </c>
      <c r="I1833" s="187">
        <v>19</v>
      </c>
      <c r="J1833" s="187" t="s">
        <v>941</v>
      </c>
      <c r="K1833" s="187" t="s">
        <v>239</v>
      </c>
      <c r="M1833" s="195"/>
      <c r="N1833" s="195"/>
      <c r="O1833" s="199"/>
      <c r="P1833" s="188"/>
      <c r="Q1833" s="174">
        <v>0</v>
      </c>
    </row>
    <row r="1834" spans="1:17" ht="14.25" x14ac:dyDescent="0.2">
      <c r="A1834" s="183">
        <v>252</v>
      </c>
      <c r="B1834" s="254" t="str">
        <f>IF(AND(A1834&lt;&gt;"",ISNUMBER(A1834)),VLOOKUP(A1834,Studies!A:BR,2,FALSE),"")</f>
        <v>Heizmann 1983</v>
      </c>
      <c r="C1834" s="255" t="str">
        <f>IF(AND(A1834&lt;&gt;"",ISNUMBER(A1834)),VLOOKUP(A1834,Studies!A:BR,3,FALSE),"")</f>
        <v>http://www.ncbi.nlm.nih.gov/pubmed/6138080</v>
      </c>
      <c r="D1834" s="255" t="str">
        <f>IF(AND(A1834&lt;&gt;"",ISNUMBER(A1834)),VLOOKUP(A1834,Studies!A:BR,4,FALSE),"")</f>
        <v>po 20 mg - Indiv. A.St.</v>
      </c>
      <c r="E1834" s="255" t="str">
        <f>IF(AND(A1834&lt;&gt;"",ISNUMBER(A1834)),VLOOKUP(A1834,Studies!A:BR,5,FALSE),"")</f>
        <v>Midazolam</v>
      </c>
      <c r="F1834" s="256" t="str">
        <f>IF(AND(A1834&lt;&gt;"",ISNUMBER(A1834)),VLOOKUP(A1834,Studies!A:BR,6,FALSE),"")</f>
        <v>Plasma</v>
      </c>
      <c r="G1834" s="194">
        <v>3</v>
      </c>
      <c r="H1834" s="194" t="s">
        <v>60</v>
      </c>
      <c r="I1834" s="187">
        <v>13</v>
      </c>
      <c r="J1834" s="187" t="s">
        <v>941</v>
      </c>
      <c r="K1834" s="187" t="s">
        <v>239</v>
      </c>
      <c r="M1834" s="195"/>
      <c r="N1834" s="195"/>
      <c r="O1834" s="199"/>
      <c r="P1834" s="188"/>
      <c r="Q1834" s="174">
        <v>0</v>
      </c>
    </row>
    <row r="1835" spans="1:17" ht="14.25" x14ac:dyDescent="0.2">
      <c r="A1835" s="183">
        <v>252</v>
      </c>
      <c r="B1835" s="254" t="str">
        <f>IF(AND(A1835&lt;&gt;"",ISNUMBER(A1835)),VLOOKUP(A1835,Studies!A:BR,2,FALSE),"")</f>
        <v>Heizmann 1983</v>
      </c>
      <c r="C1835" s="255" t="str">
        <f>IF(AND(A1835&lt;&gt;"",ISNUMBER(A1835)),VLOOKUP(A1835,Studies!A:BR,3,FALSE),"")</f>
        <v>http://www.ncbi.nlm.nih.gov/pubmed/6138080</v>
      </c>
      <c r="D1835" s="255" t="str">
        <f>IF(AND(A1835&lt;&gt;"",ISNUMBER(A1835)),VLOOKUP(A1835,Studies!A:BR,4,FALSE),"")</f>
        <v>po 20 mg - Indiv. A.St.</v>
      </c>
      <c r="E1835" s="255" t="str">
        <f>IF(AND(A1835&lt;&gt;"",ISNUMBER(A1835)),VLOOKUP(A1835,Studies!A:BR,5,FALSE),"")</f>
        <v>Midazolam</v>
      </c>
      <c r="F1835" s="256" t="str">
        <f>IF(AND(A1835&lt;&gt;"",ISNUMBER(A1835)),VLOOKUP(A1835,Studies!A:BR,6,FALSE),"")</f>
        <v>Plasma</v>
      </c>
      <c r="G1835" s="194">
        <v>4</v>
      </c>
      <c r="H1835" s="194" t="s">
        <v>60</v>
      </c>
      <c r="I1835" s="187">
        <v>8</v>
      </c>
      <c r="J1835" s="187" t="s">
        <v>941</v>
      </c>
      <c r="K1835" s="187" t="s">
        <v>239</v>
      </c>
      <c r="M1835" s="195"/>
      <c r="N1835" s="195"/>
      <c r="O1835" s="199"/>
      <c r="P1835" s="188"/>
      <c r="Q1835" s="174">
        <v>0</v>
      </c>
    </row>
    <row r="1836" spans="1:17" ht="14.25" x14ac:dyDescent="0.2">
      <c r="A1836" s="183">
        <v>252</v>
      </c>
      <c r="B1836" s="254" t="str">
        <f>IF(AND(A1836&lt;&gt;"",ISNUMBER(A1836)),VLOOKUP(A1836,Studies!A:BR,2,FALSE),"")</f>
        <v>Heizmann 1983</v>
      </c>
      <c r="C1836" s="255" t="str">
        <f>IF(AND(A1836&lt;&gt;"",ISNUMBER(A1836)),VLOOKUP(A1836,Studies!A:BR,3,FALSE),"")</f>
        <v>http://www.ncbi.nlm.nih.gov/pubmed/6138080</v>
      </c>
      <c r="D1836" s="255" t="str">
        <f>IF(AND(A1836&lt;&gt;"",ISNUMBER(A1836)),VLOOKUP(A1836,Studies!A:BR,4,FALSE),"")</f>
        <v>po 20 mg - Indiv. A.St.</v>
      </c>
      <c r="E1836" s="255" t="str">
        <f>IF(AND(A1836&lt;&gt;"",ISNUMBER(A1836)),VLOOKUP(A1836,Studies!A:BR,5,FALSE),"")</f>
        <v>Midazolam</v>
      </c>
      <c r="F1836" s="256" t="str">
        <f>IF(AND(A1836&lt;&gt;"",ISNUMBER(A1836)),VLOOKUP(A1836,Studies!A:BR,6,FALSE),"")</f>
        <v>Plasma</v>
      </c>
      <c r="G1836" s="194">
        <v>5</v>
      </c>
      <c r="H1836" s="194" t="s">
        <v>60</v>
      </c>
      <c r="I1836" s="187">
        <v>6</v>
      </c>
      <c r="J1836" s="187" t="s">
        <v>941</v>
      </c>
      <c r="K1836" s="187" t="s">
        <v>239</v>
      </c>
      <c r="M1836" s="195"/>
      <c r="N1836" s="195"/>
      <c r="O1836" s="199"/>
      <c r="P1836" s="188"/>
      <c r="Q1836" s="174">
        <v>0</v>
      </c>
    </row>
    <row r="1837" spans="1:17" ht="14.25" x14ac:dyDescent="0.2">
      <c r="A1837" s="183">
        <v>252</v>
      </c>
      <c r="B1837" s="254" t="str">
        <f>IF(AND(A1837&lt;&gt;"",ISNUMBER(A1837)),VLOOKUP(A1837,Studies!A:BR,2,FALSE),"")</f>
        <v>Heizmann 1983</v>
      </c>
      <c r="C1837" s="255" t="str">
        <f>IF(AND(A1837&lt;&gt;"",ISNUMBER(A1837)),VLOOKUP(A1837,Studies!A:BR,3,FALSE),"")</f>
        <v>http://www.ncbi.nlm.nih.gov/pubmed/6138080</v>
      </c>
      <c r="D1837" s="255" t="str">
        <f>IF(AND(A1837&lt;&gt;"",ISNUMBER(A1837)),VLOOKUP(A1837,Studies!A:BR,4,FALSE),"")</f>
        <v>po 20 mg - Indiv. A.St.</v>
      </c>
      <c r="E1837" s="255" t="str">
        <f>IF(AND(A1837&lt;&gt;"",ISNUMBER(A1837)),VLOOKUP(A1837,Studies!A:BR,5,FALSE),"")</f>
        <v>Midazolam</v>
      </c>
      <c r="F1837" s="256" t="str">
        <f>IF(AND(A1837&lt;&gt;"",ISNUMBER(A1837)),VLOOKUP(A1837,Studies!A:BR,6,FALSE),"")</f>
        <v>Plasma</v>
      </c>
      <c r="G1837" s="194">
        <v>6</v>
      </c>
      <c r="H1837" s="194" t="s">
        <v>60</v>
      </c>
      <c r="I1837" s="187">
        <v>5</v>
      </c>
      <c r="J1837" s="187" t="s">
        <v>941</v>
      </c>
      <c r="K1837" s="187" t="s">
        <v>239</v>
      </c>
      <c r="M1837" s="195"/>
      <c r="N1837" s="195"/>
      <c r="O1837" s="199"/>
      <c r="P1837" s="188"/>
      <c r="Q1837" s="174">
        <v>0</v>
      </c>
    </row>
    <row r="1838" spans="1:17" ht="14.25" x14ac:dyDescent="0.2">
      <c r="A1838" s="183">
        <v>252</v>
      </c>
      <c r="B1838" s="254" t="str">
        <f>IF(AND(A1838&lt;&gt;"",ISNUMBER(A1838)),VLOOKUP(A1838,Studies!A:BR,2,FALSE),"")</f>
        <v>Heizmann 1983</v>
      </c>
      <c r="C1838" s="255" t="str">
        <f>IF(AND(A1838&lt;&gt;"",ISNUMBER(A1838)),VLOOKUP(A1838,Studies!A:BR,3,FALSE),"")</f>
        <v>http://www.ncbi.nlm.nih.gov/pubmed/6138080</v>
      </c>
      <c r="D1838" s="255" t="str">
        <f>IF(AND(A1838&lt;&gt;"",ISNUMBER(A1838)),VLOOKUP(A1838,Studies!A:BR,4,FALSE),"")</f>
        <v>po 20 mg - Indiv. A.St.</v>
      </c>
      <c r="E1838" s="255" t="str">
        <f>IF(AND(A1838&lt;&gt;"",ISNUMBER(A1838)),VLOOKUP(A1838,Studies!A:BR,5,FALSE),"")</f>
        <v>Midazolam</v>
      </c>
      <c r="F1838" s="256" t="str">
        <f>IF(AND(A1838&lt;&gt;"",ISNUMBER(A1838)),VLOOKUP(A1838,Studies!A:BR,6,FALSE),"")</f>
        <v>Plasma</v>
      </c>
      <c r="G1838" s="194">
        <v>8</v>
      </c>
      <c r="H1838" s="194" t="s">
        <v>60</v>
      </c>
      <c r="I1838" s="187" t="s">
        <v>1023</v>
      </c>
      <c r="J1838" s="187" t="s">
        <v>941</v>
      </c>
      <c r="K1838" s="187" t="s">
        <v>239</v>
      </c>
      <c r="M1838" s="195"/>
      <c r="N1838" s="195"/>
      <c r="O1838" s="199">
        <v>4</v>
      </c>
      <c r="P1838" s="188"/>
      <c r="Q1838" s="174">
        <v>0</v>
      </c>
    </row>
    <row r="1839" spans="1:17" ht="14.25" x14ac:dyDescent="0.2">
      <c r="A1839" s="183">
        <v>252</v>
      </c>
      <c r="B1839" s="254" t="str">
        <f>IF(AND(A1839&lt;&gt;"",ISNUMBER(A1839)),VLOOKUP(A1839,Studies!A:BR,2,FALSE),"")</f>
        <v>Heizmann 1983</v>
      </c>
      <c r="C1839" s="255" t="str">
        <f>IF(AND(A1839&lt;&gt;"",ISNUMBER(A1839)),VLOOKUP(A1839,Studies!A:BR,3,FALSE),"")</f>
        <v>http://www.ncbi.nlm.nih.gov/pubmed/6138080</v>
      </c>
      <c r="D1839" s="255" t="str">
        <f>IF(AND(A1839&lt;&gt;"",ISNUMBER(A1839)),VLOOKUP(A1839,Studies!A:BR,4,FALSE),"")</f>
        <v>po 20 mg - Indiv. A.St.</v>
      </c>
      <c r="E1839" s="255" t="str">
        <f>IF(AND(A1839&lt;&gt;"",ISNUMBER(A1839)),VLOOKUP(A1839,Studies!A:BR,5,FALSE),"")</f>
        <v>Midazolam</v>
      </c>
      <c r="F1839" s="256" t="str">
        <f>IF(AND(A1839&lt;&gt;"",ISNUMBER(A1839)),VLOOKUP(A1839,Studies!A:BR,6,FALSE),"")</f>
        <v>Plasma</v>
      </c>
      <c r="G1839" s="194">
        <v>10</v>
      </c>
      <c r="H1839" s="194" t="s">
        <v>60</v>
      </c>
      <c r="I1839" s="187" t="s">
        <v>1023</v>
      </c>
      <c r="J1839" s="187" t="s">
        <v>941</v>
      </c>
      <c r="K1839" s="187" t="s">
        <v>239</v>
      </c>
      <c r="M1839" s="195"/>
      <c r="N1839" s="195"/>
      <c r="O1839" s="199">
        <v>4</v>
      </c>
      <c r="P1839" s="188"/>
      <c r="Q1839" s="174">
        <v>0</v>
      </c>
    </row>
    <row r="1840" spans="1:17" ht="14.25" x14ac:dyDescent="0.2">
      <c r="A1840" s="183">
        <v>252</v>
      </c>
      <c r="B1840" s="254" t="str">
        <f>IF(AND(A1840&lt;&gt;"",ISNUMBER(A1840)),VLOOKUP(A1840,Studies!A:BR,2,FALSE),"")</f>
        <v>Heizmann 1983</v>
      </c>
      <c r="C1840" s="255" t="str">
        <f>IF(AND(A1840&lt;&gt;"",ISNUMBER(A1840)),VLOOKUP(A1840,Studies!A:BR,3,FALSE),"")</f>
        <v>http://www.ncbi.nlm.nih.gov/pubmed/6138080</v>
      </c>
      <c r="D1840" s="255" t="str">
        <f>IF(AND(A1840&lt;&gt;"",ISNUMBER(A1840)),VLOOKUP(A1840,Studies!A:BR,4,FALSE),"")</f>
        <v>po 20 mg - Indiv. A.St.</v>
      </c>
      <c r="E1840" s="255" t="str">
        <f>IF(AND(A1840&lt;&gt;"",ISNUMBER(A1840)),VLOOKUP(A1840,Studies!A:BR,5,FALSE),"")</f>
        <v>Midazolam</v>
      </c>
      <c r="F1840" s="256" t="str">
        <f>IF(AND(A1840&lt;&gt;"",ISNUMBER(A1840)),VLOOKUP(A1840,Studies!A:BR,6,FALSE),"")</f>
        <v>Plasma</v>
      </c>
      <c r="G1840" s="194">
        <v>12</v>
      </c>
      <c r="H1840" s="194" t="s">
        <v>60</v>
      </c>
      <c r="I1840" s="187" t="s">
        <v>1023</v>
      </c>
      <c r="J1840" s="187" t="s">
        <v>941</v>
      </c>
      <c r="K1840" s="187" t="s">
        <v>239</v>
      </c>
      <c r="M1840" s="195"/>
      <c r="N1840" s="195"/>
      <c r="O1840" s="199">
        <v>4</v>
      </c>
      <c r="P1840" s="188"/>
      <c r="Q1840" s="174">
        <v>0</v>
      </c>
    </row>
    <row r="1841" spans="1:17" ht="14.25" x14ac:dyDescent="0.2">
      <c r="A1841" s="183">
        <v>253</v>
      </c>
      <c r="B1841" s="254" t="str">
        <f>IF(AND(A1841&lt;&gt;"",ISNUMBER(A1841)),VLOOKUP(A1841,Studies!A:BR,2,FALSE),"")</f>
        <v>Heizmann 1983</v>
      </c>
      <c r="C1841" s="255" t="str">
        <f>IF(AND(A1841&lt;&gt;"",ISNUMBER(A1841)),VLOOKUP(A1841,Studies!A:BR,3,FALSE),"")</f>
        <v>http://www.ncbi.nlm.nih.gov/pubmed/6138080</v>
      </c>
      <c r="D1841" s="255" t="str">
        <f>IF(AND(A1841&lt;&gt;"",ISNUMBER(A1841)),VLOOKUP(A1841,Studies!A:BR,4,FALSE),"")</f>
        <v>po 20 mg - Indiv. CH.B.</v>
      </c>
      <c r="E1841" s="255" t="str">
        <f>IF(AND(A1841&lt;&gt;"",ISNUMBER(A1841)),VLOOKUP(A1841,Studies!A:BR,5,FALSE),"")</f>
        <v>Midazolam</v>
      </c>
      <c r="F1841" s="256" t="str">
        <f>IF(AND(A1841&lt;&gt;"",ISNUMBER(A1841)),VLOOKUP(A1841,Studies!A:BR,6,FALSE),"")</f>
        <v>Plasma</v>
      </c>
      <c r="G1841" s="194">
        <v>0.25</v>
      </c>
      <c r="H1841" s="194" t="s">
        <v>60</v>
      </c>
      <c r="I1841" s="187">
        <v>337</v>
      </c>
      <c r="J1841" s="187" t="s">
        <v>941</v>
      </c>
      <c r="K1841" s="187" t="s">
        <v>239</v>
      </c>
      <c r="M1841" s="195"/>
      <c r="N1841" s="195"/>
      <c r="O1841" s="199"/>
      <c r="P1841" s="188"/>
      <c r="Q1841" s="174">
        <v>0</v>
      </c>
    </row>
    <row r="1842" spans="1:17" ht="14.25" x14ac:dyDescent="0.2">
      <c r="A1842" s="183">
        <v>253</v>
      </c>
      <c r="B1842" s="254" t="str">
        <f>IF(AND(A1842&lt;&gt;"",ISNUMBER(A1842)),VLOOKUP(A1842,Studies!A:BR,2,FALSE),"")</f>
        <v>Heizmann 1983</v>
      </c>
      <c r="C1842" s="255" t="str">
        <f>IF(AND(A1842&lt;&gt;"",ISNUMBER(A1842)),VLOOKUP(A1842,Studies!A:BR,3,FALSE),"")</f>
        <v>http://www.ncbi.nlm.nih.gov/pubmed/6138080</v>
      </c>
      <c r="D1842" s="255" t="str">
        <f>IF(AND(A1842&lt;&gt;"",ISNUMBER(A1842)),VLOOKUP(A1842,Studies!A:BR,4,FALSE),"")</f>
        <v>po 20 mg - Indiv. CH.B.</v>
      </c>
      <c r="E1842" s="255" t="str">
        <f>IF(AND(A1842&lt;&gt;"",ISNUMBER(A1842)),VLOOKUP(A1842,Studies!A:BR,5,FALSE),"")</f>
        <v>Midazolam</v>
      </c>
      <c r="F1842" s="256" t="str">
        <f>IF(AND(A1842&lt;&gt;"",ISNUMBER(A1842)),VLOOKUP(A1842,Studies!A:BR,6,FALSE),"")</f>
        <v>Plasma</v>
      </c>
      <c r="G1842" s="194">
        <v>0.5</v>
      </c>
      <c r="H1842" s="194" t="s">
        <v>60</v>
      </c>
      <c r="I1842" s="187">
        <v>190</v>
      </c>
      <c r="J1842" s="187" t="s">
        <v>941</v>
      </c>
      <c r="K1842" s="187" t="s">
        <v>239</v>
      </c>
      <c r="M1842" s="195"/>
      <c r="N1842" s="195"/>
      <c r="O1842" s="199"/>
      <c r="P1842" s="188"/>
      <c r="Q1842" s="174">
        <v>0</v>
      </c>
    </row>
    <row r="1843" spans="1:17" ht="14.25" x14ac:dyDescent="0.2">
      <c r="A1843" s="183">
        <v>253</v>
      </c>
      <c r="B1843" s="254" t="str">
        <f>IF(AND(A1843&lt;&gt;"",ISNUMBER(A1843)),VLOOKUP(A1843,Studies!A:BR,2,FALSE),"")</f>
        <v>Heizmann 1983</v>
      </c>
      <c r="C1843" s="255" t="str">
        <f>IF(AND(A1843&lt;&gt;"",ISNUMBER(A1843)),VLOOKUP(A1843,Studies!A:BR,3,FALSE),"")</f>
        <v>http://www.ncbi.nlm.nih.gov/pubmed/6138080</v>
      </c>
      <c r="D1843" s="255" t="str">
        <f>IF(AND(A1843&lt;&gt;"",ISNUMBER(A1843)),VLOOKUP(A1843,Studies!A:BR,4,FALSE),"")</f>
        <v>po 20 mg - Indiv. CH.B.</v>
      </c>
      <c r="E1843" s="255" t="str">
        <f>IF(AND(A1843&lt;&gt;"",ISNUMBER(A1843)),VLOOKUP(A1843,Studies!A:BR,5,FALSE),"")</f>
        <v>Midazolam</v>
      </c>
      <c r="F1843" s="256" t="str">
        <f>IF(AND(A1843&lt;&gt;"",ISNUMBER(A1843)),VLOOKUP(A1843,Studies!A:BR,6,FALSE),"")</f>
        <v>Plasma</v>
      </c>
      <c r="G1843" s="194">
        <v>0.75</v>
      </c>
      <c r="H1843" s="194" t="s">
        <v>60</v>
      </c>
      <c r="I1843" s="187">
        <v>135</v>
      </c>
      <c r="J1843" s="187" t="s">
        <v>941</v>
      </c>
      <c r="K1843" s="187" t="s">
        <v>239</v>
      </c>
      <c r="M1843" s="195"/>
      <c r="N1843" s="195"/>
      <c r="O1843" s="199"/>
      <c r="P1843" s="188"/>
      <c r="Q1843" s="174">
        <v>0</v>
      </c>
    </row>
    <row r="1844" spans="1:17" ht="14.25" x14ac:dyDescent="0.2">
      <c r="A1844" s="183">
        <v>253</v>
      </c>
      <c r="B1844" s="254" t="str">
        <f>IF(AND(A1844&lt;&gt;"",ISNUMBER(A1844)),VLOOKUP(A1844,Studies!A:BR,2,FALSE),"")</f>
        <v>Heizmann 1983</v>
      </c>
      <c r="C1844" s="255" t="str">
        <f>IF(AND(A1844&lt;&gt;"",ISNUMBER(A1844)),VLOOKUP(A1844,Studies!A:BR,3,FALSE),"")</f>
        <v>http://www.ncbi.nlm.nih.gov/pubmed/6138080</v>
      </c>
      <c r="D1844" s="255" t="str">
        <f>IF(AND(A1844&lt;&gt;"",ISNUMBER(A1844)),VLOOKUP(A1844,Studies!A:BR,4,FALSE),"")</f>
        <v>po 20 mg - Indiv. CH.B.</v>
      </c>
      <c r="E1844" s="255" t="str">
        <f>IF(AND(A1844&lt;&gt;"",ISNUMBER(A1844)),VLOOKUP(A1844,Studies!A:BR,5,FALSE),"")</f>
        <v>Midazolam</v>
      </c>
      <c r="F1844" s="256" t="str">
        <f>IF(AND(A1844&lt;&gt;"",ISNUMBER(A1844)),VLOOKUP(A1844,Studies!A:BR,6,FALSE),"")</f>
        <v>Plasma</v>
      </c>
      <c r="G1844" s="194">
        <v>1</v>
      </c>
      <c r="H1844" s="194" t="s">
        <v>60</v>
      </c>
      <c r="I1844" s="187">
        <v>109</v>
      </c>
      <c r="J1844" s="187" t="s">
        <v>941</v>
      </c>
      <c r="K1844" s="187" t="s">
        <v>239</v>
      </c>
      <c r="M1844" s="195"/>
      <c r="N1844" s="195"/>
      <c r="O1844" s="199"/>
      <c r="P1844" s="188"/>
      <c r="Q1844" s="174">
        <v>0</v>
      </c>
    </row>
    <row r="1845" spans="1:17" ht="14.25" x14ac:dyDescent="0.2">
      <c r="A1845" s="183">
        <v>253</v>
      </c>
      <c r="B1845" s="254" t="str">
        <f>IF(AND(A1845&lt;&gt;"",ISNUMBER(A1845)),VLOOKUP(A1845,Studies!A:BR,2,FALSE),"")</f>
        <v>Heizmann 1983</v>
      </c>
      <c r="C1845" s="255" t="str">
        <f>IF(AND(A1845&lt;&gt;"",ISNUMBER(A1845)),VLOOKUP(A1845,Studies!A:BR,3,FALSE),"")</f>
        <v>http://www.ncbi.nlm.nih.gov/pubmed/6138080</v>
      </c>
      <c r="D1845" s="255" t="str">
        <f>IF(AND(A1845&lt;&gt;"",ISNUMBER(A1845)),VLOOKUP(A1845,Studies!A:BR,4,FALSE),"")</f>
        <v>po 20 mg - Indiv. CH.B.</v>
      </c>
      <c r="E1845" s="255" t="str">
        <f>IF(AND(A1845&lt;&gt;"",ISNUMBER(A1845)),VLOOKUP(A1845,Studies!A:BR,5,FALSE),"")</f>
        <v>Midazolam</v>
      </c>
      <c r="F1845" s="256" t="str">
        <f>IF(AND(A1845&lt;&gt;"",ISNUMBER(A1845)),VLOOKUP(A1845,Studies!A:BR,6,FALSE),"")</f>
        <v>Plasma</v>
      </c>
      <c r="G1845" s="194">
        <v>1.5</v>
      </c>
      <c r="H1845" s="194" t="s">
        <v>60</v>
      </c>
      <c r="I1845" s="187">
        <v>81</v>
      </c>
      <c r="J1845" s="187" t="s">
        <v>941</v>
      </c>
      <c r="K1845" s="187" t="s">
        <v>239</v>
      </c>
      <c r="M1845" s="195"/>
      <c r="N1845" s="195"/>
      <c r="O1845" s="199"/>
      <c r="P1845" s="188"/>
      <c r="Q1845" s="174">
        <v>0</v>
      </c>
    </row>
    <row r="1846" spans="1:17" ht="14.25" x14ac:dyDescent="0.2">
      <c r="A1846" s="183">
        <v>253</v>
      </c>
      <c r="B1846" s="254" t="str">
        <f>IF(AND(A1846&lt;&gt;"",ISNUMBER(A1846)),VLOOKUP(A1846,Studies!A:BR,2,FALSE),"")</f>
        <v>Heizmann 1983</v>
      </c>
      <c r="C1846" s="255" t="str">
        <f>IF(AND(A1846&lt;&gt;"",ISNUMBER(A1846)),VLOOKUP(A1846,Studies!A:BR,3,FALSE),"")</f>
        <v>http://www.ncbi.nlm.nih.gov/pubmed/6138080</v>
      </c>
      <c r="D1846" s="255" t="str">
        <f>IF(AND(A1846&lt;&gt;"",ISNUMBER(A1846)),VLOOKUP(A1846,Studies!A:BR,4,FALSE),"")</f>
        <v>po 20 mg - Indiv. CH.B.</v>
      </c>
      <c r="E1846" s="255" t="str">
        <f>IF(AND(A1846&lt;&gt;"",ISNUMBER(A1846)),VLOOKUP(A1846,Studies!A:BR,5,FALSE),"")</f>
        <v>Midazolam</v>
      </c>
      <c r="F1846" s="256" t="str">
        <f>IF(AND(A1846&lt;&gt;"",ISNUMBER(A1846)),VLOOKUP(A1846,Studies!A:BR,6,FALSE),"")</f>
        <v>Plasma</v>
      </c>
      <c r="G1846" s="194">
        <v>2</v>
      </c>
      <c r="H1846" s="194" t="s">
        <v>60</v>
      </c>
      <c r="I1846" s="187">
        <v>78</v>
      </c>
      <c r="J1846" s="187" t="s">
        <v>941</v>
      </c>
      <c r="K1846" s="187" t="s">
        <v>239</v>
      </c>
      <c r="M1846" s="195"/>
      <c r="N1846" s="195"/>
      <c r="O1846" s="199"/>
      <c r="P1846" s="188"/>
      <c r="Q1846" s="174">
        <v>0</v>
      </c>
    </row>
    <row r="1847" spans="1:17" ht="14.25" x14ac:dyDescent="0.2">
      <c r="A1847" s="183">
        <v>253</v>
      </c>
      <c r="B1847" s="254" t="str">
        <f>IF(AND(A1847&lt;&gt;"",ISNUMBER(A1847)),VLOOKUP(A1847,Studies!A:BR,2,FALSE),"")</f>
        <v>Heizmann 1983</v>
      </c>
      <c r="C1847" s="255" t="str">
        <f>IF(AND(A1847&lt;&gt;"",ISNUMBER(A1847)),VLOOKUP(A1847,Studies!A:BR,3,FALSE),"")</f>
        <v>http://www.ncbi.nlm.nih.gov/pubmed/6138080</v>
      </c>
      <c r="D1847" s="255" t="str">
        <f>IF(AND(A1847&lt;&gt;"",ISNUMBER(A1847)),VLOOKUP(A1847,Studies!A:BR,4,FALSE),"")</f>
        <v>po 20 mg - Indiv. CH.B.</v>
      </c>
      <c r="E1847" s="255" t="str">
        <f>IF(AND(A1847&lt;&gt;"",ISNUMBER(A1847)),VLOOKUP(A1847,Studies!A:BR,5,FALSE),"")</f>
        <v>Midazolam</v>
      </c>
      <c r="F1847" s="256" t="str">
        <f>IF(AND(A1847&lt;&gt;"",ISNUMBER(A1847)),VLOOKUP(A1847,Studies!A:BR,6,FALSE),"")</f>
        <v>Plasma</v>
      </c>
      <c r="G1847" s="194">
        <v>3</v>
      </c>
      <c r="H1847" s="194" t="s">
        <v>60</v>
      </c>
      <c r="I1847" s="187">
        <v>50</v>
      </c>
      <c r="J1847" s="187" t="s">
        <v>941</v>
      </c>
      <c r="K1847" s="187" t="s">
        <v>239</v>
      </c>
      <c r="M1847" s="195"/>
      <c r="N1847" s="195"/>
      <c r="O1847" s="199"/>
      <c r="P1847" s="188"/>
      <c r="Q1847" s="174">
        <v>0</v>
      </c>
    </row>
    <row r="1848" spans="1:17" ht="14.25" x14ac:dyDescent="0.2">
      <c r="A1848" s="183">
        <v>253</v>
      </c>
      <c r="B1848" s="254" t="str">
        <f>IF(AND(A1848&lt;&gt;"",ISNUMBER(A1848)),VLOOKUP(A1848,Studies!A:BR,2,FALSE),"")</f>
        <v>Heizmann 1983</v>
      </c>
      <c r="C1848" s="255" t="str">
        <f>IF(AND(A1848&lt;&gt;"",ISNUMBER(A1848)),VLOOKUP(A1848,Studies!A:BR,3,FALSE),"")</f>
        <v>http://www.ncbi.nlm.nih.gov/pubmed/6138080</v>
      </c>
      <c r="D1848" s="255" t="str">
        <f>IF(AND(A1848&lt;&gt;"",ISNUMBER(A1848)),VLOOKUP(A1848,Studies!A:BR,4,FALSE),"")</f>
        <v>po 20 mg - Indiv. CH.B.</v>
      </c>
      <c r="E1848" s="255" t="str">
        <f>IF(AND(A1848&lt;&gt;"",ISNUMBER(A1848)),VLOOKUP(A1848,Studies!A:BR,5,FALSE),"")</f>
        <v>Midazolam</v>
      </c>
      <c r="F1848" s="256" t="str">
        <f>IF(AND(A1848&lt;&gt;"",ISNUMBER(A1848)),VLOOKUP(A1848,Studies!A:BR,6,FALSE),"")</f>
        <v>Plasma</v>
      </c>
      <c r="G1848" s="194">
        <v>4</v>
      </c>
      <c r="H1848" s="194" t="s">
        <v>60</v>
      </c>
      <c r="I1848" s="187">
        <v>40</v>
      </c>
      <c r="J1848" s="187" t="s">
        <v>941</v>
      </c>
      <c r="K1848" s="187" t="s">
        <v>239</v>
      </c>
      <c r="M1848" s="195"/>
      <c r="N1848" s="195"/>
      <c r="O1848" s="199"/>
      <c r="P1848" s="188"/>
      <c r="Q1848" s="174">
        <v>0</v>
      </c>
    </row>
    <row r="1849" spans="1:17" ht="14.25" x14ac:dyDescent="0.2">
      <c r="A1849" s="183">
        <v>253</v>
      </c>
      <c r="B1849" s="254" t="str">
        <f>IF(AND(A1849&lt;&gt;"",ISNUMBER(A1849)),VLOOKUP(A1849,Studies!A:BR,2,FALSE),"")</f>
        <v>Heizmann 1983</v>
      </c>
      <c r="C1849" s="255" t="str">
        <f>IF(AND(A1849&lt;&gt;"",ISNUMBER(A1849)),VLOOKUP(A1849,Studies!A:BR,3,FALSE),"")</f>
        <v>http://www.ncbi.nlm.nih.gov/pubmed/6138080</v>
      </c>
      <c r="D1849" s="255" t="str">
        <f>IF(AND(A1849&lt;&gt;"",ISNUMBER(A1849)),VLOOKUP(A1849,Studies!A:BR,4,FALSE),"")</f>
        <v>po 20 mg - Indiv. CH.B.</v>
      </c>
      <c r="E1849" s="255" t="str">
        <f>IF(AND(A1849&lt;&gt;"",ISNUMBER(A1849)),VLOOKUP(A1849,Studies!A:BR,5,FALSE),"")</f>
        <v>Midazolam</v>
      </c>
      <c r="F1849" s="256" t="str">
        <f>IF(AND(A1849&lt;&gt;"",ISNUMBER(A1849)),VLOOKUP(A1849,Studies!A:BR,6,FALSE),"")</f>
        <v>Plasma</v>
      </c>
      <c r="G1849" s="194">
        <v>5</v>
      </c>
      <c r="H1849" s="194" t="s">
        <v>60</v>
      </c>
      <c r="I1849" s="187">
        <v>25</v>
      </c>
      <c r="J1849" s="187" t="s">
        <v>941</v>
      </c>
      <c r="K1849" s="187" t="s">
        <v>239</v>
      </c>
      <c r="M1849" s="195"/>
      <c r="N1849" s="195"/>
      <c r="O1849" s="199"/>
      <c r="P1849" s="188"/>
      <c r="Q1849" s="174">
        <v>0</v>
      </c>
    </row>
    <row r="1850" spans="1:17" ht="14.25" x14ac:dyDescent="0.2">
      <c r="A1850" s="183">
        <v>253</v>
      </c>
      <c r="B1850" s="254" t="str">
        <f>IF(AND(A1850&lt;&gt;"",ISNUMBER(A1850)),VLOOKUP(A1850,Studies!A:BR,2,FALSE),"")</f>
        <v>Heizmann 1983</v>
      </c>
      <c r="C1850" s="255" t="str">
        <f>IF(AND(A1850&lt;&gt;"",ISNUMBER(A1850)),VLOOKUP(A1850,Studies!A:BR,3,FALSE),"")</f>
        <v>http://www.ncbi.nlm.nih.gov/pubmed/6138080</v>
      </c>
      <c r="D1850" s="255" t="str">
        <f>IF(AND(A1850&lt;&gt;"",ISNUMBER(A1850)),VLOOKUP(A1850,Studies!A:BR,4,FALSE),"")</f>
        <v>po 20 mg - Indiv. CH.B.</v>
      </c>
      <c r="E1850" s="255" t="str">
        <f>IF(AND(A1850&lt;&gt;"",ISNUMBER(A1850)),VLOOKUP(A1850,Studies!A:BR,5,FALSE),"")</f>
        <v>Midazolam</v>
      </c>
      <c r="F1850" s="256" t="str">
        <f>IF(AND(A1850&lt;&gt;"",ISNUMBER(A1850)),VLOOKUP(A1850,Studies!A:BR,6,FALSE),"")</f>
        <v>Plasma</v>
      </c>
      <c r="G1850" s="194">
        <v>6</v>
      </c>
      <c r="H1850" s="194" t="s">
        <v>60</v>
      </c>
      <c r="I1850" s="187">
        <v>18</v>
      </c>
      <c r="J1850" s="187" t="s">
        <v>941</v>
      </c>
      <c r="K1850" s="187" t="s">
        <v>239</v>
      </c>
      <c r="M1850" s="195"/>
      <c r="N1850" s="195"/>
      <c r="O1850" s="199"/>
      <c r="P1850" s="188"/>
      <c r="Q1850" s="174">
        <v>0</v>
      </c>
    </row>
    <row r="1851" spans="1:17" ht="14.25" x14ac:dyDescent="0.2">
      <c r="A1851" s="183">
        <v>253</v>
      </c>
      <c r="B1851" s="254" t="str">
        <f>IF(AND(A1851&lt;&gt;"",ISNUMBER(A1851)),VLOOKUP(A1851,Studies!A:BR,2,FALSE),"")</f>
        <v>Heizmann 1983</v>
      </c>
      <c r="C1851" s="255" t="str">
        <f>IF(AND(A1851&lt;&gt;"",ISNUMBER(A1851)),VLOOKUP(A1851,Studies!A:BR,3,FALSE),"")</f>
        <v>http://www.ncbi.nlm.nih.gov/pubmed/6138080</v>
      </c>
      <c r="D1851" s="255" t="str">
        <f>IF(AND(A1851&lt;&gt;"",ISNUMBER(A1851)),VLOOKUP(A1851,Studies!A:BR,4,FALSE),"")</f>
        <v>po 20 mg - Indiv. CH.B.</v>
      </c>
      <c r="E1851" s="255" t="str">
        <f>IF(AND(A1851&lt;&gt;"",ISNUMBER(A1851)),VLOOKUP(A1851,Studies!A:BR,5,FALSE),"")</f>
        <v>Midazolam</v>
      </c>
      <c r="F1851" s="256" t="str">
        <f>IF(AND(A1851&lt;&gt;"",ISNUMBER(A1851)),VLOOKUP(A1851,Studies!A:BR,6,FALSE),"")</f>
        <v>Plasma</v>
      </c>
      <c r="G1851" s="194">
        <v>8</v>
      </c>
      <c r="H1851" s="194" t="s">
        <v>60</v>
      </c>
      <c r="I1851" s="187">
        <v>9</v>
      </c>
      <c r="J1851" s="187" t="s">
        <v>941</v>
      </c>
      <c r="K1851" s="187" t="s">
        <v>239</v>
      </c>
      <c r="M1851" s="195"/>
      <c r="N1851" s="195"/>
      <c r="O1851" s="199"/>
      <c r="P1851" s="188"/>
      <c r="Q1851" s="174">
        <v>0</v>
      </c>
    </row>
    <row r="1852" spans="1:17" ht="14.25" x14ac:dyDescent="0.2">
      <c r="A1852" s="183">
        <v>253</v>
      </c>
      <c r="B1852" s="254" t="str">
        <f>IF(AND(A1852&lt;&gt;"",ISNUMBER(A1852)),VLOOKUP(A1852,Studies!A:BR,2,FALSE),"")</f>
        <v>Heizmann 1983</v>
      </c>
      <c r="C1852" s="255" t="str">
        <f>IF(AND(A1852&lt;&gt;"",ISNUMBER(A1852)),VLOOKUP(A1852,Studies!A:BR,3,FALSE),"")</f>
        <v>http://www.ncbi.nlm.nih.gov/pubmed/6138080</v>
      </c>
      <c r="D1852" s="255" t="str">
        <f>IF(AND(A1852&lt;&gt;"",ISNUMBER(A1852)),VLOOKUP(A1852,Studies!A:BR,4,FALSE),"")</f>
        <v>po 20 mg - Indiv. CH.B.</v>
      </c>
      <c r="E1852" s="255" t="str">
        <f>IF(AND(A1852&lt;&gt;"",ISNUMBER(A1852)),VLOOKUP(A1852,Studies!A:BR,5,FALSE),"")</f>
        <v>Midazolam</v>
      </c>
      <c r="F1852" s="256" t="str">
        <f>IF(AND(A1852&lt;&gt;"",ISNUMBER(A1852)),VLOOKUP(A1852,Studies!A:BR,6,FALSE),"")</f>
        <v>Plasma</v>
      </c>
      <c r="G1852" s="194">
        <v>10</v>
      </c>
      <c r="H1852" s="194" t="s">
        <v>60</v>
      </c>
      <c r="I1852" s="187">
        <v>6</v>
      </c>
      <c r="J1852" s="187" t="s">
        <v>941</v>
      </c>
      <c r="K1852" s="187" t="s">
        <v>239</v>
      </c>
      <c r="M1852" s="195"/>
      <c r="N1852" s="195"/>
      <c r="O1852" s="199"/>
      <c r="P1852" s="188"/>
      <c r="Q1852" s="174">
        <v>0</v>
      </c>
    </row>
    <row r="1853" spans="1:17" ht="14.25" x14ac:dyDescent="0.2">
      <c r="A1853" s="183">
        <v>253</v>
      </c>
      <c r="B1853" s="254" t="str">
        <f>IF(AND(A1853&lt;&gt;"",ISNUMBER(A1853)),VLOOKUP(A1853,Studies!A:BR,2,FALSE),"")</f>
        <v>Heizmann 1983</v>
      </c>
      <c r="C1853" s="255" t="str">
        <f>IF(AND(A1853&lt;&gt;"",ISNUMBER(A1853)),VLOOKUP(A1853,Studies!A:BR,3,FALSE),"")</f>
        <v>http://www.ncbi.nlm.nih.gov/pubmed/6138080</v>
      </c>
      <c r="D1853" s="255" t="str">
        <f>IF(AND(A1853&lt;&gt;"",ISNUMBER(A1853)),VLOOKUP(A1853,Studies!A:BR,4,FALSE),"")</f>
        <v>po 20 mg - Indiv. CH.B.</v>
      </c>
      <c r="E1853" s="255" t="str">
        <f>IF(AND(A1853&lt;&gt;"",ISNUMBER(A1853)),VLOOKUP(A1853,Studies!A:BR,5,FALSE),"")</f>
        <v>Midazolam</v>
      </c>
      <c r="F1853" s="256" t="str">
        <f>IF(AND(A1853&lt;&gt;"",ISNUMBER(A1853)),VLOOKUP(A1853,Studies!A:BR,6,FALSE),"")</f>
        <v>Plasma</v>
      </c>
      <c r="G1853" s="194">
        <v>12</v>
      </c>
      <c r="H1853" s="194" t="s">
        <v>60</v>
      </c>
      <c r="I1853" s="187">
        <v>4</v>
      </c>
      <c r="J1853" s="187" t="s">
        <v>941</v>
      </c>
      <c r="K1853" s="187" t="s">
        <v>239</v>
      </c>
      <c r="M1853" s="195"/>
      <c r="N1853" s="195"/>
      <c r="O1853" s="199"/>
      <c r="P1853" s="188"/>
      <c r="Q1853" s="174">
        <v>0</v>
      </c>
    </row>
    <row r="1854" spans="1:17" ht="14.25" x14ac:dyDescent="0.2">
      <c r="A1854" s="183">
        <v>254</v>
      </c>
      <c r="B1854" s="254" t="str">
        <f>IF(AND(A1854&lt;&gt;"",ISNUMBER(A1854)),VLOOKUP(A1854,Studies!A:BR,2,FALSE),"")</f>
        <v>Heizmann 1983</v>
      </c>
      <c r="C1854" s="255" t="str">
        <f>IF(AND(A1854&lt;&gt;"",ISNUMBER(A1854)),VLOOKUP(A1854,Studies!A:BR,3,FALSE),"")</f>
        <v>http://www.ncbi.nlm.nih.gov/pubmed/6138080</v>
      </c>
      <c r="D1854" s="255" t="str">
        <f>IF(AND(A1854&lt;&gt;"",ISNUMBER(A1854)),VLOOKUP(A1854,Studies!A:BR,4,FALSE),"")</f>
        <v>po 20 mg - Indiv. E.Sch.</v>
      </c>
      <c r="E1854" s="255" t="str">
        <f>IF(AND(A1854&lt;&gt;"",ISNUMBER(A1854)),VLOOKUP(A1854,Studies!A:BR,5,FALSE),"")</f>
        <v>Midazolam</v>
      </c>
      <c r="F1854" s="256" t="str">
        <f>IF(AND(A1854&lt;&gt;"",ISNUMBER(A1854)),VLOOKUP(A1854,Studies!A:BR,6,FALSE),"")</f>
        <v>Plasma</v>
      </c>
      <c r="G1854" s="194">
        <v>0.25</v>
      </c>
      <c r="H1854" s="194" t="s">
        <v>60</v>
      </c>
      <c r="I1854" s="187">
        <v>367</v>
      </c>
      <c r="J1854" s="187" t="s">
        <v>941</v>
      </c>
      <c r="K1854" s="187" t="s">
        <v>239</v>
      </c>
      <c r="M1854" s="195"/>
      <c r="N1854" s="195"/>
      <c r="O1854" s="199"/>
      <c r="P1854" s="188"/>
      <c r="Q1854" s="174">
        <v>0</v>
      </c>
    </row>
    <row r="1855" spans="1:17" ht="14.25" x14ac:dyDescent="0.2">
      <c r="A1855" s="183">
        <v>254</v>
      </c>
      <c r="B1855" s="254" t="str">
        <f>IF(AND(A1855&lt;&gt;"",ISNUMBER(A1855)),VLOOKUP(A1855,Studies!A:BR,2,FALSE),"")</f>
        <v>Heizmann 1983</v>
      </c>
      <c r="C1855" s="255" t="str">
        <f>IF(AND(A1855&lt;&gt;"",ISNUMBER(A1855)),VLOOKUP(A1855,Studies!A:BR,3,FALSE),"")</f>
        <v>http://www.ncbi.nlm.nih.gov/pubmed/6138080</v>
      </c>
      <c r="D1855" s="255" t="str">
        <f>IF(AND(A1855&lt;&gt;"",ISNUMBER(A1855)),VLOOKUP(A1855,Studies!A:BR,4,FALSE),"")</f>
        <v>po 20 mg - Indiv. E.Sch.</v>
      </c>
      <c r="E1855" s="255" t="str">
        <f>IF(AND(A1855&lt;&gt;"",ISNUMBER(A1855)),VLOOKUP(A1855,Studies!A:BR,5,FALSE),"")</f>
        <v>Midazolam</v>
      </c>
      <c r="F1855" s="256" t="str">
        <f>IF(AND(A1855&lt;&gt;"",ISNUMBER(A1855)),VLOOKUP(A1855,Studies!A:BR,6,FALSE),"")</f>
        <v>Plasma</v>
      </c>
      <c r="G1855" s="194">
        <v>0.5</v>
      </c>
      <c r="H1855" s="194" t="s">
        <v>60</v>
      </c>
      <c r="I1855" s="187">
        <v>280</v>
      </c>
      <c r="J1855" s="187" t="s">
        <v>941</v>
      </c>
      <c r="K1855" s="187" t="s">
        <v>239</v>
      </c>
      <c r="M1855" s="195"/>
      <c r="N1855" s="195"/>
      <c r="O1855" s="199"/>
      <c r="P1855" s="188"/>
      <c r="Q1855" s="174">
        <v>0</v>
      </c>
    </row>
    <row r="1856" spans="1:17" ht="14.25" x14ac:dyDescent="0.2">
      <c r="A1856" s="183">
        <v>254</v>
      </c>
      <c r="B1856" s="254" t="str">
        <f>IF(AND(A1856&lt;&gt;"",ISNUMBER(A1856)),VLOOKUP(A1856,Studies!A:BR,2,FALSE),"")</f>
        <v>Heizmann 1983</v>
      </c>
      <c r="C1856" s="255" t="str">
        <f>IF(AND(A1856&lt;&gt;"",ISNUMBER(A1856)),VLOOKUP(A1856,Studies!A:BR,3,FALSE),"")</f>
        <v>http://www.ncbi.nlm.nih.gov/pubmed/6138080</v>
      </c>
      <c r="D1856" s="255" t="str">
        <f>IF(AND(A1856&lt;&gt;"",ISNUMBER(A1856)),VLOOKUP(A1856,Studies!A:BR,4,FALSE),"")</f>
        <v>po 20 mg - Indiv. E.Sch.</v>
      </c>
      <c r="E1856" s="255" t="str">
        <f>IF(AND(A1856&lt;&gt;"",ISNUMBER(A1856)),VLOOKUP(A1856,Studies!A:BR,5,FALSE),"")</f>
        <v>Midazolam</v>
      </c>
      <c r="F1856" s="256" t="str">
        <f>IF(AND(A1856&lt;&gt;"",ISNUMBER(A1856)),VLOOKUP(A1856,Studies!A:BR,6,FALSE),"")</f>
        <v>Plasma</v>
      </c>
      <c r="G1856" s="194">
        <v>0.75</v>
      </c>
      <c r="H1856" s="194" t="s">
        <v>60</v>
      </c>
      <c r="I1856" s="187">
        <v>197</v>
      </c>
      <c r="J1856" s="187" t="s">
        <v>941</v>
      </c>
      <c r="K1856" s="187" t="s">
        <v>239</v>
      </c>
      <c r="M1856" s="195"/>
      <c r="N1856" s="195"/>
      <c r="O1856" s="199"/>
      <c r="P1856" s="188"/>
      <c r="Q1856" s="174">
        <v>0</v>
      </c>
    </row>
    <row r="1857" spans="1:17" ht="14.25" x14ac:dyDescent="0.2">
      <c r="A1857" s="183">
        <v>254</v>
      </c>
      <c r="B1857" s="254" t="str">
        <f>IF(AND(A1857&lt;&gt;"",ISNUMBER(A1857)),VLOOKUP(A1857,Studies!A:BR,2,FALSE),"")</f>
        <v>Heizmann 1983</v>
      </c>
      <c r="C1857" s="255" t="str">
        <f>IF(AND(A1857&lt;&gt;"",ISNUMBER(A1857)),VLOOKUP(A1857,Studies!A:BR,3,FALSE),"")</f>
        <v>http://www.ncbi.nlm.nih.gov/pubmed/6138080</v>
      </c>
      <c r="D1857" s="255" t="str">
        <f>IF(AND(A1857&lt;&gt;"",ISNUMBER(A1857)),VLOOKUP(A1857,Studies!A:BR,4,FALSE),"")</f>
        <v>po 20 mg - Indiv. E.Sch.</v>
      </c>
      <c r="E1857" s="255" t="str">
        <f>IF(AND(A1857&lt;&gt;"",ISNUMBER(A1857)),VLOOKUP(A1857,Studies!A:BR,5,FALSE),"")</f>
        <v>Midazolam</v>
      </c>
      <c r="F1857" s="256" t="str">
        <f>IF(AND(A1857&lt;&gt;"",ISNUMBER(A1857)),VLOOKUP(A1857,Studies!A:BR,6,FALSE),"")</f>
        <v>Plasma</v>
      </c>
      <c r="G1857" s="194">
        <v>1</v>
      </c>
      <c r="H1857" s="194" t="s">
        <v>60</v>
      </c>
      <c r="I1857" s="187">
        <v>177</v>
      </c>
      <c r="J1857" s="187" t="s">
        <v>941</v>
      </c>
      <c r="K1857" s="187" t="s">
        <v>239</v>
      </c>
      <c r="M1857" s="195"/>
      <c r="N1857" s="195"/>
      <c r="O1857" s="199"/>
      <c r="P1857" s="188"/>
      <c r="Q1857" s="174">
        <v>0</v>
      </c>
    </row>
    <row r="1858" spans="1:17" ht="14.25" x14ac:dyDescent="0.2">
      <c r="A1858" s="183">
        <v>254</v>
      </c>
      <c r="B1858" s="254" t="str">
        <f>IF(AND(A1858&lt;&gt;"",ISNUMBER(A1858)),VLOOKUP(A1858,Studies!A:BR,2,FALSE),"")</f>
        <v>Heizmann 1983</v>
      </c>
      <c r="C1858" s="255" t="str">
        <f>IF(AND(A1858&lt;&gt;"",ISNUMBER(A1858)),VLOOKUP(A1858,Studies!A:BR,3,FALSE),"")</f>
        <v>http://www.ncbi.nlm.nih.gov/pubmed/6138080</v>
      </c>
      <c r="D1858" s="255" t="str">
        <f>IF(AND(A1858&lt;&gt;"",ISNUMBER(A1858)),VLOOKUP(A1858,Studies!A:BR,4,FALSE),"")</f>
        <v>po 20 mg - Indiv. E.Sch.</v>
      </c>
      <c r="E1858" s="255" t="str">
        <f>IF(AND(A1858&lt;&gt;"",ISNUMBER(A1858)),VLOOKUP(A1858,Studies!A:BR,5,FALSE),"")</f>
        <v>Midazolam</v>
      </c>
      <c r="F1858" s="256" t="str">
        <f>IF(AND(A1858&lt;&gt;"",ISNUMBER(A1858)),VLOOKUP(A1858,Studies!A:BR,6,FALSE),"")</f>
        <v>Plasma</v>
      </c>
      <c r="G1858" s="194">
        <v>1.5</v>
      </c>
      <c r="H1858" s="194" t="s">
        <v>60</v>
      </c>
      <c r="I1858" s="187">
        <v>129</v>
      </c>
      <c r="J1858" s="187" t="s">
        <v>941</v>
      </c>
      <c r="K1858" s="187" t="s">
        <v>239</v>
      </c>
      <c r="M1858" s="195"/>
      <c r="N1858" s="195"/>
      <c r="O1858" s="199"/>
      <c r="P1858" s="188"/>
      <c r="Q1858" s="174">
        <v>0</v>
      </c>
    </row>
    <row r="1859" spans="1:17" ht="14.25" x14ac:dyDescent="0.2">
      <c r="A1859" s="183">
        <v>254</v>
      </c>
      <c r="B1859" s="254" t="str">
        <f>IF(AND(A1859&lt;&gt;"",ISNUMBER(A1859)),VLOOKUP(A1859,Studies!A:BR,2,FALSE),"")</f>
        <v>Heizmann 1983</v>
      </c>
      <c r="C1859" s="255" t="str">
        <f>IF(AND(A1859&lt;&gt;"",ISNUMBER(A1859)),VLOOKUP(A1859,Studies!A:BR,3,FALSE),"")</f>
        <v>http://www.ncbi.nlm.nih.gov/pubmed/6138080</v>
      </c>
      <c r="D1859" s="255" t="str">
        <f>IF(AND(A1859&lt;&gt;"",ISNUMBER(A1859)),VLOOKUP(A1859,Studies!A:BR,4,FALSE),"")</f>
        <v>po 20 mg - Indiv. E.Sch.</v>
      </c>
      <c r="E1859" s="255" t="str">
        <f>IF(AND(A1859&lt;&gt;"",ISNUMBER(A1859)),VLOOKUP(A1859,Studies!A:BR,5,FALSE),"")</f>
        <v>Midazolam</v>
      </c>
      <c r="F1859" s="256" t="str">
        <f>IF(AND(A1859&lt;&gt;"",ISNUMBER(A1859)),VLOOKUP(A1859,Studies!A:BR,6,FALSE),"")</f>
        <v>Plasma</v>
      </c>
      <c r="G1859" s="194">
        <v>2</v>
      </c>
      <c r="H1859" s="194" t="s">
        <v>60</v>
      </c>
      <c r="I1859" s="187">
        <v>102</v>
      </c>
      <c r="J1859" s="187" t="s">
        <v>941</v>
      </c>
      <c r="K1859" s="187" t="s">
        <v>239</v>
      </c>
      <c r="M1859" s="195"/>
      <c r="N1859" s="195"/>
      <c r="O1859" s="199"/>
      <c r="P1859" s="188"/>
      <c r="Q1859" s="174">
        <v>0</v>
      </c>
    </row>
    <row r="1860" spans="1:17" ht="14.25" x14ac:dyDescent="0.2">
      <c r="A1860" s="183">
        <v>254</v>
      </c>
      <c r="B1860" s="254" t="str">
        <f>IF(AND(A1860&lt;&gt;"",ISNUMBER(A1860)),VLOOKUP(A1860,Studies!A:BR,2,FALSE),"")</f>
        <v>Heizmann 1983</v>
      </c>
      <c r="C1860" s="255" t="str">
        <f>IF(AND(A1860&lt;&gt;"",ISNUMBER(A1860)),VLOOKUP(A1860,Studies!A:BR,3,FALSE),"")</f>
        <v>http://www.ncbi.nlm.nih.gov/pubmed/6138080</v>
      </c>
      <c r="D1860" s="255" t="str">
        <f>IF(AND(A1860&lt;&gt;"",ISNUMBER(A1860)),VLOOKUP(A1860,Studies!A:BR,4,FALSE),"")</f>
        <v>po 20 mg - Indiv. E.Sch.</v>
      </c>
      <c r="E1860" s="255" t="str">
        <f>IF(AND(A1860&lt;&gt;"",ISNUMBER(A1860)),VLOOKUP(A1860,Studies!A:BR,5,FALSE),"")</f>
        <v>Midazolam</v>
      </c>
      <c r="F1860" s="256" t="str">
        <f>IF(AND(A1860&lt;&gt;"",ISNUMBER(A1860)),VLOOKUP(A1860,Studies!A:BR,6,FALSE),"")</f>
        <v>Plasma</v>
      </c>
      <c r="G1860" s="194">
        <v>3</v>
      </c>
      <c r="H1860" s="194" t="s">
        <v>60</v>
      </c>
      <c r="I1860" s="187">
        <v>67</v>
      </c>
      <c r="J1860" s="187" t="s">
        <v>941</v>
      </c>
      <c r="K1860" s="187" t="s">
        <v>239</v>
      </c>
      <c r="M1860" s="195"/>
      <c r="N1860" s="195"/>
      <c r="O1860" s="199"/>
      <c r="P1860" s="188"/>
      <c r="Q1860" s="174">
        <v>0</v>
      </c>
    </row>
    <row r="1861" spans="1:17" ht="14.25" x14ac:dyDescent="0.2">
      <c r="A1861" s="183">
        <v>254</v>
      </c>
      <c r="B1861" s="254" t="str">
        <f>IF(AND(A1861&lt;&gt;"",ISNUMBER(A1861)),VLOOKUP(A1861,Studies!A:BR,2,FALSE),"")</f>
        <v>Heizmann 1983</v>
      </c>
      <c r="C1861" s="255" t="str">
        <f>IF(AND(A1861&lt;&gt;"",ISNUMBER(A1861)),VLOOKUP(A1861,Studies!A:BR,3,FALSE),"")</f>
        <v>http://www.ncbi.nlm.nih.gov/pubmed/6138080</v>
      </c>
      <c r="D1861" s="255" t="str">
        <f>IF(AND(A1861&lt;&gt;"",ISNUMBER(A1861)),VLOOKUP(A1861,Studies!A:BR,4,FALSE),"")</f>
        <v>po 20 mg - Indiv. E.Sch.</v>
      </c>
      <c r="E1861" s="255" t="str">
        <f>IF(AND(A1861&lt;&gt;"",ISNUMBER(A1861)),VLOOKUP(A1861,Studies!A:BR,5,FALSE),"")</f>
        <v>Midazolam</v>
      </c>
      <c r="F1861" s="256" t="str">
        <f>IF(AND(A1861&lt;&gt;"",ISNUMBER(A1861)),VLOOKUP(A1861,Studies!A:BR,6,FALSE),"")</f>
        <v>Plasma</v>
      </c>
      <c r="G1861" s="194">
        <v>4</v>
      </c>
      <c r="H1861" s="194" t="s">
        <v>60</v>
      </c>
      <c r="I1861" s="187">
        <v>49</v>
      </c>
      <c r="J1861" s="187" t="s">
        <v>941</v>
      </c>
      <c r="K1861" s="187" t="s">
        <v>239</v>
      </c>
      <c r="M1861" s="195"/>
      <c r="N1861" s="195"/>
      <c r="O1861" s="199"/>
      <c r="P1861" s="188"/>
      <c r="Q1861" s="174">
        <v>0</v>
      </c>
    </row>
    <row r="1862" spans="1:17" ht="14.25" x14ac:dyDescent="0.2">
      <c r="A1862" s="183">
        <v>254</v>
      </c>
      <c r="B1862" s="254" t="str">
        <f>IF(AND(A1862&lt;&gt;"",ISNUMBER(A1862)),VLOOKUP(A1862,Studies!A:BR,2,FALSE),"")</f>
        <v>Heizmann 1983</v>
      </c>
      <c r="C1862" s="255" t="str">
        <f>IF(AND(A1862&lt;&gt;"",ISNUMBER(A1862)),VLOOKUP(A1862,Studies!A:BR,3,FALSE),"")</f>
        <v>http://www.ncbi.nlm.nih.gov/pubmed/6138080</v>
      </c>
      <c r="D1862" s="255" t="str">
        <f>IF(AND(A1862&lt;&gt;"",ISNUMBER(A1862)),VLOOKUP(A1862,Studies!A:BR,4,FALSE),"")</f>
        <v>po 20 mg - Indiv. E.Sch.</v>
      </c>
      <c r="E1862" s="255" t="str">
        <f>IF(AND(A1862&lt;&gt;"",ISNUMBER(A1862)),VLOOKUP(A1862,Studies!A:BR,5,FALSE),"")</f>
        <v>Midazolam</v>
      </c>
      <c r="F1862" s="256" t="str">
        <f>IF(AND(A1862&lt;&gt;"",ISNUMBER(A1862)),VLOOKUP(A1862,Studies!A:BR,6,FALSE),"")</f>
        <v>Plasma</v>
      </c>
      <c r="G1862" s="194">
        <v>5</v>
      </c>
      <c r="H1862" s="194" t="s">
        <v>60</v>
      </c>
      <c r="I1862" s="187">
        <v>29</v>
      </c>
      <c r="J1862" s="187" t="s">
        <v>941</v>
      </c>
      <c r="K1862" s="187" t="s">
        <v>239</v>
      </c>
      <c r="M1862" s="195"/>
      <c r="N1862" s="195"/>
      <c r="O1862" s="199"/>
      <c r="P1862" s="188"/>
      <c r="Q1862" s="174">
        <v>0</v>
      </c>
    </row>
    <row r="1863" spans="1:17" ht="14.25" x14ac:dyDescent="0.2">
      <c r="A1863" s="183">
        <v>254</v>
      </c>
      <c r="B1863" s="254" t="str">
        <f>IF(AND(A1863&lt;&gt;"",ISNUMBER(A1863)),VLOOKUP(A1863,Studies!A:BR,2,FALSE),"")</f>
        <v>Heizmann 1983</v>
      </c>
      <c r="C1863" s="255" t="str">
        <f>IF(AND(A1863&lt;&gt;"",ISNUMBER(A1863)),VLOOKUP(A1863,Studies!A:BR,3,FALSE),"")</f>
        <v>http://www.ncbi.nlm.nih.gov/pubmed/6138080</v>
      </c>
      <c r="D1863" s="255" t="str">
        <f>IF(AND(A1863&lt;&gt;"",ISNUMBER(A1863)),VLOOKUP(A1863,Studies!A:BR,4,FALSE),"")</f>
        <v>po 20 mg - Indiv. E.Sch.</v>
      </c>
      <c r="E1863" s="255" t="str">
        <f>IF(AND(A1863&lt;&gt;"",ISNUMBER(A1863)),VLOOKUP(A1863,Studies!A:BR,5,FALSE),"")</f>
        <v>Midazolam</v>
      </c>
      <c r="F1863" s="256" t="str">
        <f>IF(AND(A1863&lt;&gt;"",ISNUMBER(A1863)),VLOOKUP(A1863,Studies!A:BR,6,FALSE),"")</f>
        <v>Plasma</v>
      </c>
      <c r="G1863" s="194">
        <v>6</v>
      </c>
      <c r="H1863" s="194" t="s">
        <v>60</v>
      </c>
      <c r="I1863" s="187">
        <v>25</v>
      </c>
      <c r="J1863" s="187" t="s">
        <v>941</v>
      </c>
      <c r="K1863" s="187" t="s">
        <v>239</v>
      </c>
      <c r="M1863" s="195"/>
      <c r="N1863" s="195"/>
      <c r="O1863" s="199"/>
      <c r="P1863" s="188"/>
      <c r="Q1863" s="174">
        <v>0</v>
      </c>
    </row>
    <row r="1864" spans="1:17" ht="14.25" x14ac:dyDescent="0.2">
      <c r="A1864" s="183">
        <v>254</v>
      </c>
      <c r="B1864" s="254" t="str">
        <f>IF(AND(A1864&lt;&gt;"",ISNUMBER(A1864)),VLOOKUP(A1864,Studies!A:BR,2,FALSE),"")</f>
        <v>Heizmann 1983</v>
      </c>
      <c r="C1864" s="255" t="str">
        <f>IF(AND(A1864&lt;&gt;"",ISNUMBER(A1864)),VLOOKUP(A1864,Studies!A:BR,3,FALSE),"")</f>
        <v>http://www.ncbi.nlm.nih.gov/pubmed/6138080</v>
      </c>
      <c r="D1864" s="255" t="str">
        <f>IF(AND(A1864&lt;&gt;"",ISNUMBER(A1864)),VLOOKUP(A1864,Studies!A:BR,4,FALSE),"")</f>
        <v>po 20 mg - Indiv. E.Sch.</v>
      </c>
      <c r="E1864" s="255" t="str">
        <f>IF(AND(A1864&lt;&gt;"",ISNUMBER(A1864)),VLOOKUP(A1864,Studies!A:BR,5,FALSE),"")</f>
        <v>Midazolam</v>
      </c>
      <c r="F1864" s="256" t="str">
        <f>IF(AND(A1864&lt;&gt;"",ISNUMBER(A1864)),VLOOKUP(A1864,Studies!A:BR,6,FALSE),"")</f>
        <v>Plasma</v>
      </c>
      <c r="G1864" s="194">
        <v>8</v>
      </c>
      <c r="H1864" s="194" t="s">
        <v>60</v>
      </c>
      <c r="I1864" s="187">
        <v>14</v>
      </c>
      <c r="J1864" s="187" t="s">
        <v>941</v>
      </c>
      <c r="K1864" s="187" t="s">
        <v>239</v>
      </c>
      <c r="M1864" s="195"/>
      <c r="N1864" s="195"/>
      <c r="O1864" s="199"/>
      <c r="P1864" s="188"/>
      <c r="Q1864" s="174">
        <v>0</v>
      </c>
    </row>
    <row r="1865" spans="1:17" ht="14.25" x14ac:dyDescent="0.2">
      <c r="A1865" s="183">
        <v>254</v>
      </c>
      <c r="B1865" s="254" t="str">
        <f>IF(AND(A1865&lt;&gt;"",ISNUMBER(A1865)),VLOOKUP(A1865,Studies!A:BR,2,FALSE),"")</f>
        <v>Heizmann 1983</v>
      </c>
      <c r="C1865" s="255" t="str">
        <f>IF(AND(A1865&lt;&gt;"",ISNUMBER(A1865)),VLOOKUP(A1865,Studies!A:BR,3,FALSE),"")</f>
        <v>http://www.ncbi.nlm.nih.gov/pubmed/6138080</v>
      </c>
      <c r="D1865" s="255" t="str">
        <f>IF(AND(A1865&lt;&gt;"",ISNUMBER(A1865)),VLOOKUP(A1865,Studies!A:BR,4,FALSE),"")</f>
        <v>po 20 mg - Indiv. E.Sch.</v>
      </c>
      <c r="E1865" s="255" t="str">
        <f>IF(AND(A1865&lt;&gt;"",ISNUMBER(A1865)),VLOOKUP(A1865,Studies!A:BR,5,FALSE),"")</f>
        <v>Midazolam</v>
      </c>
      <c r="F1865" s="256" t="str">
        <f>IF(AND(A1865&lt;&gt;"",ISNUMBER(A1865)),VLOOKUP(A1865,Studies!A:BR,6,FALSE),"")</f>
        <v>Plasma</v>
      </c>
      <c r="G1865" s="194">
        <v>10</v>
      </c>
      <c r="H1865" s="194" t="s">
        <v>60</v>
      </c>
      <c r="I1865" s="187">
        <v>11</v>
      </c>
      <c r="J1865" s="187" t="s">
        <v>941</v>
      </c>
      <c r="K1865" s="187" t="s">
        <v>239</v>
      </c>
      <c r="M1865" s="195"/>
      <c r="N1865" s="195"/>
      <c r="O1865" s="199"/>
      <c r="P1865" s="188"/>
      <c r="Q1865" s="174">
        <v>0</v>
      </c>
    </row>
    <row r="1866" spans="1:17" ht="14.25" x14ac:dyDescent="0.2">
      <c r="A1866" s="183">
        <v>254</v>
      </c>
      <c r="B1866" s="254" t="str">
        <f>IF(AND(A1866&lt;&gt;"",ISNUMBER(A1866)),VLOOKUP(A1866,Studies!A:BR,2,FALSE),"")</f>
        <v>Heizmann 1983</v>
      </c>
      <c r="C1866" s="255" t="str">
        <f>IF(AND(A1866&lt;&gt;"",ISNUMBER(A1866)),VLOOKUP(A1866,Studies!A:BR,3,FALSE),"")</f>
        <v>http://www.ncbi.nlm.nih.gov/pubmed/6138080</v>
      </c>
      <c r="D1866" s="255" t="str">
        <f>IF(AND(A1866&lt;&gt;"",ISNUMBER(A1866)),VLOOKUP(A1866,Studies!A:BR,4,FALSE),"")</f>
        <v>po 20 mg - Indiv. E.Sch.</v>
      </c>
      <c r="E1866" s="255" t="str">
        <f>IF(AND(A1866&lt;&gt;"",ISNUMBER(A1866)),VLOOKUP(A1866,Studies!A:BR,5,FALSE),"")</f>
        <v>Midazolam</v>
      </c>
      <c r="F1866" s="256" t="str">
        <f>IF(AND(A1866&lt;&gt;"",ISNUMBER(A1866)),VLOOKUP(A1866,Studies!A:BR,6,FALSE),"")</f>
        <v>Plasma</v>
      </c>
      <c r="G1866" s="194">
        <v>12</v>
      </c>
      <c r="H1866" s="194" t="s">
        <v>60</v>
      </c>
      <c r="I1866" s="187">
        <v>13</v>
      </c>
      <c r="J1866" s="187" t="s">
        <v>941</v>
      </c>
      <c r="K1866" s="187" t="s">
        <v>239</v>
      </c>
      <c r="M1866" s="195"/>
      <c r="N1866" s="195"/>
      <c r="O1866" s="199"/>
      <c r="P1866" s="188"/>
      <c r="Q1866" s="174">
        <v>0</v>
      </c>
    </row>
    <row r="1867" spans="1:17" ht="14.25" x14ac:dyDescent="0.2">
      <c r="A1867" s="183">
        <v>255</v>
      </c>
      <c r="B1867" s="254" t="str">
        <f>IF(AND(A1867&lt;&gt;"",ISNUMBER(A1867)),VLOOKUP(A1867,Studies!A:BR,2,FALSE),"")</f>
        <v>Heizmann 1983</v>
      </c>
      <c r="C1867" s="255" t="str">
        <f>IF(AND(A1867&lt;&gt;"",ISNUMBER(A1867)),VLOOKUP(A1867,Studies!A:BR,3,FALSE),"")</f>
        <v>http://www.ncbi.nlm.nih.gov/pubmed/6138080</v>
      </c>
      <c r="D1867" s="255" t="str">
        <f>IF(AND(A1867&lt;&gt;"",ISNUMBER(A1867)),VLOOKUP(A1867,Studies!A:BR,4,FALSE),"")</f>
        <v>po 20 mg - Indiv. K.M.</v>
      </c>
      <c r="E1867" s="255" t="str">
        <f>IF(AND(A1867&lt;&gt;"",ISNUMBER(A1867)),VLOOKUP(A1867,Studies!A:BR,5,FALSE),"")</f>
        <v>Midazolam</v>
      </c>
      <c r="F1867" s="256" t="str">
        <f>IF(AND(A1867&lt;&gt;"",ISNUMBER(A1867)),VLOOKUP(A1867,Studies!A:BR,6,FALSE),"")</f>
        <v>Plasma</v>
      </c>
      <c r="G1867" s="194">
        <v>0.25</v>
      </c>
      <c r="H1867" s="194" t="s">
        <v>60</v>
      </c>
      <c r="I1867" s="187">
        <v>80</v>
      </c>
      <c r="J1867" s="187" t="s">
        <v>941</v>
      </c>
      <c r="K1867" s="187" t="s">
        <v>239</v>
      </c>
      <c r="M1867" s="195"/>
      <c r="N1867" s="195"/>
      <c r="O1867" s="199"/>
      <c r="P1867" s="188"/>
      <c r="Q1867" s="174">
        <v>0</v>
      </c>
    </row>
    <row r="1868" spans="1:17" ht="14.25" x14ac:dyDescent="0.2">
      <c r="A1868" s="183">
        <v>255</v>
      </c>
      <c r="B1868" s="254" t="str">
        <f>IF(AND(A1868&lt;&gt;"",ISNUMBER(A1868)),VLOOKUP(A1868,Studies!A:BR,2,FALSE),"")</f>
        <v>Heizmann 1983</v>
      </c>
      <c r="C1868" s="255" t="str">
        <f>IF(AND(A1868&lt;&gt;"",ISNUMBER(A1868)),VLOOKUP(A1868,Studies!A:BR,3,FALSE),"")</f>
        <v>http://www.ncbi.nlm.nih.gov/pubmed/6138080</v>
      </c>
      <c r="D1868" s="255" t="str">
        <f>IF(AND(A1868&lt;&gt;"",ISNUMBER(A1868)),VLOOKUP(A1868,Studies!A:BR,4,FALSE),"")</f>
        <v>po 20 mg - Indiv. K.M.</v>
      </c>
      <c r="E1868" s="255" t="str">
        <f>IF(AND(A1868&lt;&gt;"",ISNUMBER(A1868)),VLOOKUP(A1868,Studies!A:BR,5,FALSE),"")</f>
        <v>Midazolam</v>
      </c>
      <c r="F1868" s="256" t="str">
        <f>IF(AND(A1868&lt;&gt;"",ISNUMBER(A1868)),VLOOKUP(A1868,Studies!A:BR,6,FALSE),"")</f>
        <v>Plasma</v>
      </c>
      <c r="G1868" s="194">
        <v>0.5</v>
      </c>
      <c r="H1868" s="194" t="s">
        <v>60</v>
      </c>
      <c r="I1868" s="187">
        <v>126</v>
      </c>
      <c r="J1868" s="187" t="s">
        <v>941</v>
      </c>
      <c r="K1868" s="187" t="s">
        <v>239</v>
      </c>
      <c r="M1868" s="195"/>
      <c r="N1868" s="195"/>
      <c r="O1868" s="199"/>
      <c r="P1868" s="188"/>
      <c r="Q1868" s="174">
        <v>0</v>
      </c>
    </row>
    <row r="1869" spans="1:17" ht="14.25" x14ac:dyDescent="0.2">
      <c r="A1869" s="183">
        <v>255</v>
      </c>
      <c r="B1869" s="254" t="str">
        <f>IF(AND(A1869&lt;&gt;"",ISNUMBER(A1869)),VLOOKUP(A1869,Studies!A:BR,2,FALSE),"")</f>
        <v>Heizmann 1983</v>
      </c>
      <c r="C1869" s="255" t="str">
        <f>IF(AND(A1869&lt;&gt;"",ISNUMBER(A1869)),VLOOKUP(A1869,Studies!A:BR,3,FALSE),"")</f>
        <v>http://www.ncbi.nlm.nih.gov/pubmed/6138080</v>
      </c>
      <c r="D1869" s="255" t="str">
        <f>IF(AND(A1869&lt;&gt;"",ISNUMBER(A1869)),VLOOKUP(A1869,Studies!A:BR,4,FALSE),"")</f>
        <v>po 20 mg - Indiv. K.M.</v>
      </c>
      <c r="E1869" s="255" t="str">
        <f>IF(AND(A1869&lt;&gt;"",ISNUMBER(A1869)),VLOOKUP(A1869,Studies!A:BR,5,FALSE),"")</f>
        <v>Midazolam</v>
      </c>
      <c r="F1869" s="256" t="str">
        <f>IF(AND(A1869&lt;&gt;"",ISNUMBER(A1869)),VLOOKUP(A1869,Studies!A:BR,6,FALSE),"")</f>
        <v>Plasma</v>
      </c>
      <c r="G1869" s="194">
        <v>0.75</v>
      </c>
      <c r="H1869" s="194" t="s">
        <v>60</v>
      </c>
      <c r="I1869" s="187">
        <v>77</v>
      </c>
      <c r="J1869" s="187" t="s">
        <v>941</v>
      </c>
      <c r="K1869" s="187" t="s">
        <v>239</v>
      </c>
      <c r="M1869" s="195"/>
      <c r="N1869" s="195"/>
      <c r="O1869" s="199"/>
      <c r="P1869" s="188"/>
      <c r="Q1869" s="174">
        <v>0</v>
      </c>
    </row>
    <row r="1870" spans="1:17" ht="14.25" x14ac:dyDescent="0.2">
      <c r="A1870" s="183">
        <v>255</v>
      </c>
      <c r="B1870" s="254" t="str">
        <f>IF(AND(A1870&lt;&gt;"",ISNUMBER(A1870)),VLOOKUP(A1870,Studies!A:BR,2,FALSE),"")</f>
        <v>Heizmann 1983</v>
      </c>
      <c r="C1870" s="255" t="str">
        <f>IF(AND(A1870&lt;&gt;"",ISNUMBER(A1870)),VLOOKUP(A1870,Studies!A:BR,3,FALSE),"")</f>
        <v>http://www.ncbi.nlm.nih.gov/pubmed/6138080</v>
      </c>
      <c r="D1870" s="255" t="str">
        <f>IF(AND(A1870&lt;&gt;"",ISNUMBER(A1870)),VLOOKUP(A1870,Studies!A:BR,4,FALSE),"")</f>
        <v>po 20 mg - Indiv. K.M.</v>
      </c>
      <c r="E1870" s="255" t="str">
        <f>IF(AND(A1870&lt;&gt;"",ISNUMBER(A1870)),VLOOKUP(A1870,Studies!A:BR,5,FALSE),"")</f>
        <v>Midazolam</v>
      </c>
      <c r="F1870" s="256" t="str">
        <f>IF(AND(A1870&lt;&gt;"",ISNUMBER(A1870)),VLOOKUP(A1870,Studies!A:BR,6,FALSE),"")</f>
        <v>Plasma</v>
      </c>
      <c r="G1870" s="194">
        <v>1</v>
      </c>
      <c r="H1870" s="194" t="s">
        <v>60</v>
      </c>
      <c r="I1870" s="187">
        <v>73</v>
      </c>
      <c r="J1870" s="187" t="s">
        <v>941</v>
      </c>
      <c r="K1870" s="187" t="s">
        <v>239</v>
      </c>
      <c r="M1870" s="195"/>
      <c r="N1870" s="195"/>
      <c r="O1870" s="199"/>
      <c r="P1870" s="188"/>
      <c r="Q1870" s="174">
        <v>0</v>
      </c>
    </row>
    <row r="1871" spans="1:17" ht="14.25" x14ac:dyDescent="0.2">
      <c r="A1871" s="183">
        <v>255</v>
      </c>
      <c r="B1871" s="254" t="str">
        <f>IF(AND(A1871&lt;&gt;"",ISNUMBER(A1871)),VLOOKUP(A1871,Studies!A:BR,2,FALSE),"")</f>
        <v>Heizmann 1983</v>
      </c>
      <c r="C1871" s="255" t="str">
        <f>IF(AND(A1871&lt;&gt;"",ISNUMBER(A1871)),VLOOKUP(A1871,Studies!A:BR,3,FALSE),"")</f>
        <v>http://www.ncbi.nlm.nih.gov/pubmed/6138080</v>
      </c>
      <c r="D1871" s="255" t="str">
        <f>IF(AND(A1871&lt;&gt;"",ISNUMBER(A1871)),VLOOKUP(A1871,Studies!A:BR,4,FALSE),"")</f>
        <v>po 20 mg - Indiv. K.M.</v>
      </c>
      <c r="E1871" s="255" t="str">
        <f>IF(AND(A1871&lt;&gt;"",ISNUMBER(A1871)),VLOOKUP(A1871,Studies!A:BR,5,FALSE),"")</f>
        <v>Midazolam</v>
      </c>
      <c r="F1871" s="256" t="str">
        <f>IF(AND(A1871&lt;&gt;"",ISNUMBER(A1871)),VLOOKUP(A1871,Studies!A:BR,6,FALSE),"")</f>
        <v>Plasma</v>
      </c>
      <c r="G1871" s="194">
        <v>1.5</v>
      </c>
      <c r="H1871" s="194" t="s">
        <v>60</v>
      </c>
      <c r="I1871" s="187">
        <v>57</v>
      </c>
      <c r="J1871" s="187" t="s">
        <v>941</v>
      </c>
      <c r="K1871" s="187" t="s">
        <v>239</v>
      </c>
      <c r="M1871" s="195"/>
      <c r="N1871" s="195"/>
      <c r="O1871" s="199"/>
      <c r="P1871" s="188"/>
      <c r="Q1871" s="174">
        <v>0</v>
      </c>
    </row>
    <row r="1872" spans="1:17" ht="14.25" x14ac:dyDescent="0.2">
      <c r="A1872" s="183">
        <v>255</v>
      </c>
      <c r="B1872" s="254" t="str">
        <f>IF(AND(A1872&lt;&gt;"",ISNUMBER(A1872)),VLOOKUP(A1872,Studies!A:BR,2,FALSE),"")</f>
        <v>Heizmann 1983</v>
      </c>
      <c r="C1872" s="255" t="str">
        <f>IF(AND(A1872&lt;&gt;"",ISNUMBER(A1872)),VLOOKUP(A1872,Studies!A:BR,3,FALSE),"")</f>
        <v>http://www.ncbi.nlm.nih.gov/pubmed/6138080</v>
      </c>
      <c r="D1872" s="255" t="str">
        <f>IF(AND(A1872&lt;&gt;"",ISNUMBER(A1872)),VLOOKUP(A1872,Studies!A:BR,4,FALSE),"")</f>
        <v>po 20 mg - Indiv. K.M.</v>
      </c>
      <c r="E1872" s="255" t="str">
        <f>IF(AND(A1872&lt;&gt;"",ISNUMBER(A1872)),VLOOKUP(A1872,Studies!A:BR,5,FALSE),"")</f>
        <v>Midazolam</v>
      </c>
      <c r="F1872" s="256" t="str">
        <f>IF(AND(A1872&lt;&gt;"",ISNUMBER(A1872)),VLOOKUP(A1872,Studies!A:BR,6,FALSE),"")</f>
        <v>Plasma</v>
      </c>
      <c r="G1872" s="194">
        <v>2</v>
      </c>
      <c r="H1872" s="194" t="s">
        <v>60</v>
      </c>
      <c r="I1872" s="187">
        <v>49</v>
      </c>
      <c r="J1872" s="187" t="s">
        <v>941</v>
      </c>
      <c r="K1872" s="187" t="s">
        <v>239</v>
      </c>
      <c r="M1872" s="195"/>
      <c r="N1872" s="195"/>
      <c r="O1872" s="199"/>
      <c r="P1872" s="188"/>
      <c r="Q1872" s="174">
        <v>0</v>
      </c>
    </row>
    <row r="1873" spans="1:17" ht="14.25" x14ac:dyDescent="0.2">
      <c r="A1873" s="183">
        <v>255</v>
      </c>
      <c r="B1873" s="254" t="str">
        <f>IF(AND(A1873&lt;&gt;"",ISNUMBER(A1873)),VLOOKUP(A1873,Studies!A:BR,2,FALSE),"")</f>
        <v>Heizmann 1983</v>
      </c>
      <c r="C1873" s="255" t="str">
        <f>IF(AND(A1873&lt;&gt;"",ISNUMBER(A1873)),VLOOKUP(A1873,Studies!A:BR,3,FALSE),"")</f>
        <v>http://www.ncbi.nlm.nih.gov/pubmed/6138080</v>
      </c>
      <c r="D1873" s="255" t="str">
        <f>IF(AND(A1873&lt;&gt;"",ISNUMBER(A1873)),VLOOKUP(A1873,Studies!A:BR,4,FALSE),"")</f>
        <v>po 20 mg - Indiv. K.M.</v>
      </c>
      <c r="E1873" s="255" t="str">
        <f>IF(AND(A1873&lt;&gt;"",ISNUMBER(A1873)),VLOOKUP(A1873,Studies!A:BR,5,FALSE),"")</f>
        <v>Midazolam</v>
      </c>
      <c r="F1873" s="256" t="str">
        <f>IF(AND(A1873&lt;&gt;"",ISNUMBER(A1873)),VLOOKUP(A1873,Studies!A:BR,6,FALSE),"")</f>
        <v>Plasma</v>
      </c>
      <c r="G1873" s="194">
        <v>3</v>
      </c>
      <c r="H1873" s="194" t="s">
        <v>60</v>
      </c>
      <c r="I1873" s="187">
        <v>32</v>
      </c>
      <c r="J1873" s="187" t="s">
        <v>941</v>
      </c>
      <c r="K1873" s="187" t="s">
        <v>239</v>
      </c>
      <c r="M1873" s="195"/>
      <c r="N1873" s="195"/>
      <c r="O1873" s="199"/>
      <c r="P1873" s="188"/>
      <c r="Q1873" s="174">
        <v>0</v>
      </c>
    </row>
    <row r="1874" spans="1:17" ht="14.25" x14ac:dyDescent="0.2">
      <c r="A1874" s="183">
        <v>255</v>
      </c>
      <c r="B1874" s="254" t="str">
        <f>IF(AND(A1874&lt;&gt;"",ISNUMBER(A1874)),VLOOKUP(A1874,Studies!A:BR,2,FALSE),"")</f>
        <v>Heizmann 1983</v>
      </c>
      <c r="C1874" s="255" t="str">
        <f>IF(AND(A1874&lt;&gt;"",ISNUMBER(A1874)),VLOOKUP(A1874,Studies!A:BR,3,FALSE),"")</f>
        <v>http://www.ncbi.nlm.nih.gov/pubmed/6138080</v>
      </c>
      <c r="D1874" s="255" t="str">
        <f>IF(AND(A1874&lt;&gt;"",ISNUMBER(A1874)),VLOOKUP(A1874,Studies!A:BR,4,FALSE),"")</f>
        <v>po 20 mg - Indiv. K.M.</v>
      </c>
      <c r="E1874" s="255" t="str">
        <f>IF(AND(A1874&lt;&gt;"",ISNUMBER(A1874)),VLOOKUP(A1874,Studies!A:BR,5,FALSE),"")</f>
        <v>Midazolam</v>
      </c>
      <c r="F1874" s="256" t="str">
        <f>IF(AND(A1874&lt;&gt;"",ISNUMBER(A1874)),VLOOKUP(A1874,Studies!A:BR,6,FALSE),"")</f>
        <v>Plasma</v>
      </c>
      <c r="G1874" s="194">
        <v>4</v>
      </c>
      <c r="H1874" s="194" t="s">
        <v>60</v>
      </c>
      <c r="I1874" s="187">
        <v>25</v>
      </c>
      <c r="J1874" s="187" t="s">
        <v>941</v>
      </c>
      <c r="K1874" s="187" t="s">
        <v>239</v>
      </c>
      <c r="M1874" s="195"/>
      <c r="N1874" s="195"/>
      <c r="O1874" s="199"/>
      <c r="P1874" s="188"/>
      <c r="Q1874" s="174">
        <v>0</v>
      </c>
    </row>
    <row r="1875" spans="1:17" ht="14.25" x14ac:dyDescent="0.2">
      <c r="A1875" s="183">
        <v>255</v>
      </c>
      <c r="B1875" s="254" t="str">
        <f>IF(AND(A1875&lt;&gt;"",ISNUMBER(A1875)),VLOOKUP(A1875,Studies!A:BR,2,FALSE),"")</f>
        <v>Heizmann 1983</v>
      </c>
      <c r="C1875" s="255" t="str">
        <f>IF(AND(A1875&lt;&gt;"",ISNUMBER(A1875)),VLOOKUP(A1875,Studies!A:BR,3,FALSE),"")</f>
        <v>http://www.ncbi.nlm.nih.gov/pubmed/6138080</v>
      </c>
      <c r="D1875" s="255" t="str">
        <f>IF(AND(A1875&lt;&gt;"",ISNUMBER(A1875)),VLOOKUP(A1875,Studies!A:BR,4,FALSE),"")</f>
        <v>po 20 mg - Indiv. K.M.</v>
      </c>
      <c r="E1875" s="255" t="str">
        <f>IF(AND(A1875&lt;&gt;"",ISNUMBER(A1875)),VLOOKUP(A1875,Studies!A:BR,5,FALSE),"")</f>
        <v>Midazolam</v>
      </c>
      <c r="F1875" s="256" t="str">
        <f>IF(AND(A1875&lt;&gt;"",ISNUMBER(A1875)),VLOOKUP(A1875,Studies!A:BR,6,FALSE),"")</f>
        <v>Plasma</v>
      </c>
      <c r="G1875" s="194">
        <v>5</v>
      </c>
      <c r="H1875" s="194" t="s">
        <v>60</v>
      </c>
      <c r="I1875" s="187">
        <v>11</v>
      </c>
      <c r="J1875" s="187" t="s">
        <v>941</v>
      </c>
      <c r="K1875" s="187" t="s">
        <v>239</v>
      </c>
      <c r="M1875" s="195"/>
      <c r="N1875" s="195"/>
      <c r="O1875" s="199"/>
      <c r="P1875" s="188"/>
      <c r="Q1875" s="174">
        <v>0</v>
      </c>
    </row>
    <row r="1876" spans="1:17" ht="14.25" x14ac:dyDescent="0.2">
      <c r="A1876" s="183">
        <v>255</v>
      </c>
      <c r="B1876" s="254" t="str">
        <f>IF(AND(A1876&lt;&gt;"",ISNUMBER(A1876)),VLOOKUP(A1876,Studies!A:BR,2,FALSE),"")</f>
        <v>Heizmann 1983</v>
      </c>
      <c r="C1876" s="255" t="str">
        <f>IF(AND(A1876&lt;&gt;"",ISNUMBER(A1876)),VLOOKUP(A1876,Studies!A:BR,3,FALSE),"")</f>
        <v>http://www.ncbi.nlm.nih.gov/pubmed/6138080</v>
      </c>
      <c r="D1876" s="255" t="str">
        <f>IF(AND(A1876&lt;&gt;"",ISNUMBER(A1876)),VLOOKUP(A1876,Studies!A:BR,4,FALSE),"")</f>
        <v>po 20 mg - Indiv. K.M.</v>
      </c>
      <c r="E1876" s="255" t="str">
        <f>IF(AND(A1876&lt;&gt;"",ISNUMBER(A1876)),VLOOKUP(A1876,Studies!A:BR,5,FALSE),"")</f>
        <v>Midazolam</v>
      </c>
      <c r="F1876" s="256" t="str">
        <f>IF(AND(A1876&lt;&gt;"",ISNUMBER(A1876)),VLOOKUP(A1876,Studies!A:BR,6,FALSE),"")</f>
        <v>Plasma</v>
      </c>
      <c r="G1876" s="194">
        <v>6</v>
      </c>
      <c r="H1876" s="194" t="s">
        <v>60</v>
      </c>
      <c r="I1876" s="187">
        <v>8</v>
      </c>
      <c r="J1876" s="187" t="s">
        <v>941</v>
      </c>
      <c r="K1876" s="187" t="s">
        <v>239</v>
      </c>
      <c r="M1876" s="195"/>
      <c r="N1876" s="195"/>
      <c r="O1876" s="199"/>
      <c r="P1876" s="188"/>
      <c r="Q1876" s="174">
        <v>0</v>
      </c>
    </row>
    <row r="1877" spans="1:17" ht="14.25" x14ac:dyDescent="0.2">
      <c r="A1877" s="183">
        <v>255</v>
      </c>
      <c r="B1877" s="254" t="str">
        <f>IF(AND(A1877&lt;&gt;"",ISNUMBER(A1877)),VLOOKUP(A1877,Studies!A:BR,2,FALSE),"")</f>
        <v>Heizmann 1983</v>
      </c>
      <c r="C1877" s="255" t="str">
        <f>IF(AND(A1877&lt;&gt;"",ISNUMBER(A1877)),VLOOKUP(A1877,Studies!A:BR,3,FALSE),"")</f>
        <v>http://www.ncbi.nlm.nih.gov/pubmed/6138080</v>
      </c>
      <c r="D1877" s="255" t="str">
        <f>IF(AND(A1877&lt;&gt;"",ISNUMBER(A1877)),VLOOKUP(A1877,Studies!A:BR,4,FALSE),"")</f>
        <v>po 20 mg - Indiv. K.M.</v>
      </c>
      <c r="E1877" s="255" t="str">
        <f>IF(AND(A1877&lt;&gt;"",ISNUMBER(A1877)),VLOOKUP(A1877,Studies!A:BR,5,FALSE),"")</f>
        <v>Midazolam</v>
      </c>
      <c r="F1877" s="256" t="str">
        <f>IF(AND(A1877&lt;&gt;"",ISNUMBER(A1877)),VLOOKUP(A1877,Studies!A:BR,6,FALSE),"")</f>
        <v>Plasma</v>
      </c>
      <c r="G1877" s="194">
        <v>8</v>
      </c>
      <c r="H1877" s="194" t="s">
        <v>60</v>
      </c>
      <c r="I1877" s="187">
        <v>4</v>
      </c>
      <c r="J1877" s="187" t="s">
        <v>941</v>
      </c>
      <c r="K1877" s="187" t="s">
        <v>239</v>
      </c>
      <c r="M1877" s="195"/>
      <c r="N1877" s="195"/>
      <c r="O1877" s="199"/>
      <c r="P1877" s="188"/>
      <c r="Q1877" s="174">
        <v>0</v>
      </c>
    </row>
    <row r="1878" spans="1:17" ht="14.25" x14ac:dyDescent="0.2">
      <c r="A1878" s="183">
        <v>255</v>
      </c>
      <c r="B1878" s="254" t="str">
        <f>IF(AND(A1878&lt;&gt;"",ISNUMBER(A1878)),VLOOKUP(A1878,Studies!A:BR,2,FALSE),"")</f>
        <v>Heizmann 1983</v>
      </c>
      <c r="C1878" s="255" t="str">
        <f>IF(AND(A1878&lt;&gt;"",ISNUMBER(A1878)),VLOOKUP(A1878,Studies!A:BR,3,FALSE),"")</f>
        <v>http://www.ncbi.nlm.nih.gov/pubmed/6138080</v>
      </c>
      <c r="D1878" s="255" t="str">
        <f>IF(AND(A1878&lt;&gt;"",ISNUMBER(A1878)),VLOOKUP(A1878,Studies!A:BR,4,FALSE),"")</f>
        <v>po 20 mg - Indiv. K.M.</v>
      </c>
      <c r="E1878" s="255" t="str">
        <f>IF(AND(A1878&lt;&gt;"",ISNUMBER(A1878)),VLOOKUP(A1878,Studies!A:BR,5,FALSE),"")</f>
        <v>Midazolam</v>
      </c>
      <c r="F1878" s="256" t="str">
        <f>IF(AND(A1878&lt;&gt;"",ISNUMBER(A1878)),VLOOKUP(A1878,Studies!A:BR,6,FALSE),"")</f>
        <v>Plasma</v>
      </c>
      <c r="G1878" s="194">
        <v>10</v>
      </c>
      <c r="H1878" s="194" t="s">
        <v>60</v>
      </c>
      <c r="I1878" s="187" t="s">
        <v>1023</v>
      </c>
      <c r="J1878" s="187" t="s">
        <v>941</v>
      </c>
      <c r="K1878" s="187" t="s">
        <v>239</v>
      </c>
      <c r="M1878" s="195"/>
      <c r="N1878" s="195"/>
      <c r="O1878" s="199">
        <v>4</v>
      </c>
      <c r="P1878" s="188"/>
      <c r="Q1878" s="174">
        <v>0</v>
      </c>
    </row>
    <row r="1879" spans="1:17" ht="14.25" x14ac:dyDescent="0.2">
      <c r="A1879" s="183">
        <v>255</v>
      </c>
      <c r="B1879" s="254" t="str">
        <f>IF(AND(A1879&lt;&gt;"",ISNUMBER(A1879)),VLOOKUP(A1879,Studies!A:BR,2,FALSE),"")</f>
        <v>Heizmann 1983</v>
      </c>
      <c r="C1879" s="255" t="str">
        <f>IF(AND(A1879&lt;&gt;"",ISNUMBER(A1879)),VLOOKUP(A1879,Studies!A:BR,3,FALSE),"")</f>
        <v>http://www.ncbi.nlm.nih.gov/pubmed/6138080</v>
      </c>
      <c r="D1879" s="255" t="str">
        <f>IF(AND(A1879&lt;&gt;"",ISNUMBER(A1879)),VLOOKUP(A1879,Studies!A:BR,4,FALSE),"")</f>
        <v>po 20 mg - Indiv. K.M.</v>
      </c>
      <c r="E1879" s="255" t="str">
        <f>IF(AND(A1879&lt;&gt;"",ISNUMBER(A1879)),VLOOKUP(A1879,Studies!A:BR,5,FALSE),"")</f>
        <v>Midazolam</v>
      </c>
      <c r="F1879" s="256" t="str">
        <f>IF(AND(A1879&lt;&gt;"",ISNUMBER(A1879)),VLOOKUP(A1879,Studies!A:BR,6,FALSE),"")</f>
        <v>Plasma</v>
      </c>
      <c r="G1879" s="194">
        <v>12</v>
      </c>
      <c r="H1879" s="194" t="s">
        <v>60</v>
      </c>
      <c r="I1879" s="187" t="s">
        <v>1023</v>
      </c>
      <c r="J1879" s="187" t="s">
        <v>941</v>
      </c>
      <c r="K1879" s="187" t="s">
        <v>239</v>
      </c>
      <c r="M1879" s="195"/>
      <c r="N1879" s="195"/>
      <c r="O1879" s="199">
        <v>4</v>
      </c>
      <c r="P1879" s="188"/>
      <c r="Q1879" s="174">
        <v>0</v>
      </c>
    </row>
    <row r="1880" spans="1:17" ht="14.25" x14ac:dyDescent="0.2">
      <c r="A1880" s="183">
        <v>256</v>
      </c>
      <c r="B1880" s="254" t="str">
        <f>IF(AND(A1880&lt;&gt;"",ISNUMBER(A1880)),VLOOKUP(A1880,Studies!A:BR,2,FALSE),"")</f>
        <v>Heizmann 1983</v>
      </c>
      <c r="C1880" s="255" t="str">
        <f>IF(AND(A1880&lt;&gt;"",ISNUMBER(A1880)),VLOOKUP(A1880,Studies!A:BR,3,FALSE),"")</f>
        <v>http://www.ncbi.nlm.nih.gov/pubmed/6138080</v>
      </c>
      <c r="D1880" s="255" t="str">
        <f>IF(AND(A1880&lt;&gt;"",ISNUMBER(A1880)),VLOOKUP(A1880,Studies!A:BR,4,FALSE),"")</f>
        <v>po 20 mg - Indiv. O.A.</v>
      </c>
      <c r="E1880" s="255" t="str">
        <f>IF(AND(A1880&lt;&gt;"",ISNUMBER(A1880)),VLOOKUP(A1880,Studies!A:BR,5,FALSE),"")</f>
        <v>Midazolam</v>
      </c>
      <c r="F1880" s="256" t="str">
        <f>IF(AND(A1880&lt;&gt;"",ISNUMBER(A1880)),VLOOKUP(A1880,Studies!A:BR,6,FALSE),"")</f>
        <v>Plasma</v>
      </c>
      <c r="G1880" s="194">
        <v>0.25</v>
      </c>
      <c r="H1880" s="194" t="s">
        <v>60</v>
      </c>
      <c r="I1880" s="187">
        <v>162</v>
      </c>
      <c r="J1880" s="187" t="s">
        <v>941</v>
      </c>
      <c r="K1880" s="187" t="s">
        <v>239</v>
      </c>
      <c r="M1880" s="195"/>
      <c r="N1880" s="195"/>
      <c r="O1880" s="199"/>
      <c r="P1880" s="188"/>
      <c r="Q1880" s="174">
        <v>0</v>
      </c>
    </row>
    <row r="1881" spans="1:17" ht="14.25" x14ac:dyDescent="0.2">
      <c r="A1881" s="183">
        <v>256</v>
      </c>
      <c r="B1881" s="254" t="str">
        <f>IF(AND(A1881&lt;&gt;"",ISNUMBER(A1881)),VLOOKUP(A1881,Studies!A:BR,2,FALSE),"")</f>
        <v>Heizmann 1983</v>
      </c>
      <c r="C1881" s="255" t="str">
        <f>IF(AND(A1881&lt;&gt;"",ISNUMBER(A1881)),VLOOKUP(A1881,Studies!A:BR,3,FALSE),"")</f>
        <v>http://www.ncbi.nlm.nih.gov/pubmed/6138080</v>
      </c>
      <c r="D1881" s="255" t="str">
        <f>IF(AND(A1881&lt;&gt;"",ISNUMBER(A1881)),VLOOKUP(A1881,Studies!A:BR,4,FALSE),"")</f>
        <v>po 20 mg - Indiv. O.A.</v>
      </c>
      <c r="E1881" s="255" t="str">
        <f>IF(AND(A1881&lt;&gt;"",ISNUMBER(A1881)),VLOOKUP(A1881,Studies!A:BR,5,FALSE),"")</f>
        <v>Midazolam</v>
      </c>
      <c r="F1881" s="256" t="str">
        <f>IF(AND(A1881&lt;&gt;"",ISNUMBER(A1881)),VLOOKUP(A1881,Studies!A:BR,6,FALSE),"")</f>
        <v>Plasma</v>
      </c>
      <c r="G1881" s="194">
        <v>0.5</v>
      </c>
      <c r="H1881" s="194" t="s">
        <v>60</v>
      </c>
      <c r="I1881" s="187">
        <v>139</v>
      </c>
      <c r="J1881" s="187" t="s">
        <v>941</v>
      </c>
      <c r="K1881" s="187" t="s">
        <v>239</v>
      </c>
      <c r="M1881" s="195"/>
      <c r="N1881" s="195"/>
      <c r="O1881" s="199"/>
      <c r="P1881" s="188"/>
      <c r="Q1881" s="174">
        <v>0</v>
      </c>
    </row>
    <row r="1882" spans="1:17" ht="14.25" x14ac:dyDescent="0.2">
      <c r="A1882" s="183">
        <v>256</v>
      </c>
      <c r="B1882" s="254" t="str">
        <f>IF(AND(A1882&lt;&gt;"",ISNUMBER(A1882)),VLOOKUP(A1882,Studies!A:BR,2,FALSE),"")</f>
        <v>Heizmann 1983</v>
      </c>
      <c r="C1882" s="255" t="str">
        <f>IF(AND(A1882&lt;&gt;"",ISNUMBER(A1882)),VLOOKUP(A1882,Studies!A:BR,3,FALSE),"")</f>
        <v>http://www.ncbi.nlm.nih.gov/pubmed/6138080</v>
      </c>
      <c r="D1882" s="255" t="str">
        <f>IF(AND(A1882&lt;&gt;"",ISNUMBER(A1882)),VLOOKUP(A1882,Studies!A:BR,4,FALSE),"")</f>
        <v>po 20 mg - Indiv. O.A.</v>
      </c>
      <c r="E1882" s="255" t="str">
        <f>IF(AND(A1882&lt;&gt;"",ISNUMBER(A1882)),VLOOKUP(A1882,Studies!A:BR,5,FALSE),"")</f>
        <v>Midazolam</v>
      </c>
      <c r="F1882" s="256" t="str">
        <f>IF(AND(A1882&lt;&gt;"",ISNUMBER(A1882)),VLOOKUP(A1882,Studies!A:BR,6,FALSE),"")</f>
        <v>Plasma</v>
      </c>
      <c r="G1882" s="194">
        <v>0.75</v>
      </c>
      <c r="H1882" s="194" t="s">
        <v>60</v>
      </c>
      <c r="I1882" s="187">
        <v>110</v>
      </c>
      <c r="J1882" s="187" t="s">
        <v>941</v>
      </c>
      <c r="K1882" s="187" t="s">
        <v>239</v>
      </c>
      <c r="M1882" s="195"/>
      <c r="N1882" s="195"/>
      <c r="O1882" s="199"/>
      <c r="P1882" s="188"/>
      <c r="Q1882" s="174">
        <v>0</v>
      </c>
    </row>
    <row r="1883" spans="1:17" ht="14.25" x14ac:dyDescent="0.2">
      <c r="A1883" s="183">
        <v>256</v>
      </c>
      <c r="B1883" s="254" t="str">
        <f>IF(AND(A1883&lt;&gt;"",ISNUMBER(A1883)),VLOOKUP(A1883,Studies!A:BR,2,FALSE),"")</f>
        <v>Heizmann 1983</v>
      </c>
      <c r="C1883" s="255" t="str">
        <f>IF(AND(A1883&lt;&gt;"",ISNUMBER(A1883)),VLOOKUP(A1883,Studies!A:BR,3,FALSE),"")</f>
        <v>http://www.ncbi.nlm.nih.gov/pubmed/6138080</v>
      </c>
      <c r="D1883" s="255" t="str">
        <f>IF(AND(A1883&lt;&gt;"",ISNUMBER(A1883)),VLOOKUP(A1883,Studies!A:BR,4,FALSE),"")</f>
        <v>po 20 mg - Indiv. O.A.</v>
      </c>
      <c r="E1883" s="255" t="str">
        <f>IF(AND(A1883&lt;&gt;"",ISNUMBER(A1883)),VLOOKUP(A1883,Studies!A:BR,5,FALSE),"")</f>
        <v>Midazolam</v>
      </c>
      <c r="F1883" s="256" t="str">
        <f>IF(AND(A1883&lt;&gt;"",ISNUMBER(A1883)),VLOOKUP(A1883,Studies!A:BR,6,FALSE),"")</f>
        <v>Plasma</v>
      </c>
      <c r="G1883" s="194">
        <v>1</v>
      </c>
      <c r="H1883" s="194" t="s">
        <v>60</v>
      </c>
      <c r="I1883" s="187">
        <v>99</v>
      </c>
      <c r="J1883" s="187" t="s">
        <v>941</v>
      </c>
      <c r="K1883" s="187" t="s">
        <v>239</v>
      </c>
      <c r="M1883" s="195"/>
      <c r="N1883" s="195"/>
      <c r="O1883" s="199"/>
      <c r="P1883" s="188"/>
      <c r="Q1883" s="174">
        <v>0</v>
      </c>
    </row>
    <row r="1884" spans="1:17" ht="14.25" x14ac:dyDescent="0.2">
      <c r="A1884" s="183">
        <v>256</v>
      </c>
      <c r="B1884" s="254" t="str">
        <f>IF(AND(A1884&lt;&gt;"",ISNUMBER(A1884)),VLOOKUP(A1884,Studies!A:BR,2,FALSE),"")</f>
        <v>Heizmann 1983</v>
      </c>
      <c r="C1884" s="255" t="str">
        <f>IF(AND(A1884&lt;&gt;"",ISNUMBER(A1884)),VLOOKUP(A1884,Studies!A:BR,3,FALSE),"")</f>
        <v>http://www.ncbi.nlm.nih.gov/pubmed/6138080</v>
      </c>
      <c r="D1884" s="255" t="str">
        <f>IF(AND(A1884&lt;&gt;"",ISNUMBER(A1884)),VLOOKUP(A1884,Studies!A:BR,4,FALSE),"")</f>
        <v>po 20 mg - Indiv. O.A.</v>
      </c>
      <c r="E1884" s="255" t="str">
        <f>IF(AND(A1884&lt;&gt;"",ISNUMBER(A1884)),VLOOKUP(A1884,Studies!A:BR,5,FALSE),"")</f>
        <v>Midazolam</v>
      </c>
      <c r="F1884" s="256" t="str">
        <f>IF(AND(A1884&lt;&gt;"",ISNUMBER(A1884)),VLOOKUP(A1884,Studies!A:BR,6,FALSE),"")</f>
        <v>Plasma</v>
      </c>
      <c r="G1884" s="194">
        <v>1.5</v>
      </c>
      <c r="H1884" s="194" t="s">
        <v>60</v>
      </c>
      <c r="I1884" s="187">
        <v>79</v>
      </c>
      <c r="J1884" s="187" t="s">
        <v>941</v>
      </c>
      <c r="K1884" s="187" t="s">
        <v>239</v>
      </c>
      <c r="M1884" s="195"/>
      <c r="N1884" s="195"/>
      <c r="O1884" s="199"/>
      <c r="P1884" s="188"/>
      <c r="Q1884" s="174">
        <v>0</v>
      </c>
    </row>
    <row r="1885" spans="1:17" ht="14.25" x14ac:dyDescent="0.2">
      <c r="A1885" s="183">
        <v>256</v>
      </c>
      <c r="B1885" s="254" t="str">
        <f>IF(AND(A1885&lt;&gt;"",ISNUMBER(A1885)),VLOOKUP(A1885,Studies!A:BR,2,FALSE),"")</f>
        <v>Heizmann 1983</v>
      </c>
      <c r="C1885" s="255" t="str">
        <f>IF(AND(A1885&lt;&gt;"",ISNUMBER(A1885)),VLOOKUP(A1885,Studies!A:BR,3,FALSE),"")</f>
        <v>http://www.ncbi.nlm.nih.gov/pubmed/6138080</v>
      </c>
      <c r="D1885" s="255" t="str">
        <f>IF(AND(A1885&lt;&gt;"",ISNUMBER(A1885)),VLOOKUP(A1885,Studies!A:BR,4,FALSE),"")</f>
        <v>po 20 mg - Indiv. O.A.</v>
      </c>
      <c r="E1885" s="255" t="str">
        <f>IF(AND(A1885&lt;&gt;"",ISNUMBER(A1885)),VLOOKUP(A1885,Studies!A:BR,5,FALSE),"")</f>
        <v>Midazolam</v>
      </c>
      <c r="F1885" s="256" t="str">
        <f>IF(AND(A1885&lt;&gt;"",ISNUMBER(A1885)),VLOOKUP(A1885,Studies!A:BR,6,FALSE),"")</f>
        <v>Plasma</v>
      </c>
      <c r="G1885" s="194">
        <v>2</v>
      </c>
      <c r="H1885" s="194" t="s">
        <v>60</v>
      </c>
      <c r="I1885" s="187">
        <v>75</v>
      </c>
      <c r="J1885" s="187" t="s">
        <v>941</v>
      </c>
      <c r="K1885" s="187" t="s">
        <v>239</v>
      </c>
      <c r="M1885" s="195"/>
      <c r="N1885" s="195"/>
      <c r="O1885" s="199"/>
      <c r="P1885" s="188"/>
      <c r="Q1885" s="174">
        <v>0</v>
      </c>
    </row>
    <row r="1886" spans="1:17" ht="14.25" x14ac:dyDescent="0.2">
      <c r="A1886" s="183">
        <v>256</v>
      </c>
      <c r="B1886" s="254" t="str">
        <f>IF(AND(A1886&lt;&gt;"",ISNUMBER(A1886)),VLOOKUP(A1886,Studies!A:BR,2,FALSE),"")</f>
        <v>Heizmann 1983</v>
      </c>
      <c r="C1886" s="255" t="str">
        <f>IF(AND(A1886&lt;&gt;"",ISNUMBER(A1886)),VLOOKUP(A1886,Studies!A:BR,3,FALSE),"")</f>
        <v>http://www.ncbi.nlm.nih.gov/pubmed/6138080</v>
      </c>
      <c r="D1886" s="255" t="str">
        <f>IF(AND(A1886&lt;&gt;"",ISNUMBER(A1886)),VLOOKUP(A1886,Studies!A:BR,4,FALSE),"")</f>
        <v>po 20 mg - Indiv. O.A.</v>
      </c>
      <c r="E1886" s="255" t="str">
        <f>IF(AND(A1886&lt;&gt;"",ISNUMBER(A1886)),VLOOKUP(A1886,Studies!A:BR,5,FALSE),"")</f>
        <v>Midazolam</v>
      </c>
      <c r="F1886" s="256" t="str">
        <f>IF(AND(A1886&lt;&gt;"",ISNUMBER(A1886)),VLOOKUP(A1886,Studies!A:BR,6,FALSE),"")</f>
        <v>Plasma</v>
      </c>
      <c r="G1886" s="194">
        <v>3</v>
      </c>
      <c r="H1886" s="194" t="s">
        <v>60</v>
      </c>
      <c r="I1886" s="187">
        <v>59</v>
      </c>
      <c r="J1886" s="187" t="s">
        <v>941</v>
      </c>
      <c r="K1886" s="187" t="s">
        <v>239</v>
      </c>
      <c r="M1886" s="195"/>
      <c r="N1886" s="195"/>
      <c r="O1886" s="199"/>
      <c r="P1886" s="188"/>
      <c r="Q1886" s="174">
        <v>0</v>
      </c>
    </row>
    <row r="1887" spans="1:17" ht="14.25" x14ac:dyDescent="0.2">
      <c r="A1887" s="183">
        <v>256</v>
      </c>
      <c r="B1887" s="254" t="str">
        <f>IF(AND(A1887&lt;&gt;"",ISNUMBER(A1887)),VLOOKUP(A1887,Studies!A:BR,2,FALSE),"")</f>
        <v>Heizmann 1983</v>
      </c>
      <c r="C1887" s="255" t="str">
        <f>IF(AND(A1887&lt;&gt;"",ISNUMBER(A1887)),VLOOKUP(A1887,Studies!A:BR,3,FALSE),"")</f>
        <v>http://www.ncbi.nlm.nih.gov/pubmed/6138080</v>
      </c>
      <c r="D1887" s="255" t="str">
        <f>IF(AND(A1887&lt;&gt;"",ISNUMBER(A1887)),VLOOKUP(A1887,Studies!A:BR,4,FALSE),"")</f>
        <v>po 20 mg - Indiv. O.A.</v>
      </c>
      <c r="E1887" s="255" t="str">
        <f>IF(AND(A1887&lt;&gt;"",ISNUMBER(A1887)),VLOOKUP(A1887,Studies!A:BR,5,FALSE),"")</f>
        <v>Midazolam</v>
      </c>
      <c r="F1887" s="256" t="str">
        <f>IF(AND(A1887&lt;&gt;"",ISNUMBER(A1887)),VLOOKUP(A1887,Studies!A:BR,6,FALSE),"")</f>
        <v>Plasma</v>
      </c>
      <c r="G1887" s="194">
        <v>4</v>
      </c>
      <c r="H1887" s="194" t="s">
        <v>60</v>
      </c>
      <c r="I1887" s="187">
        <v>46</v>
      </c>
      <c r="J1887" s="187" t="s">
        <v>941</v>
      </c>
      <c r="K1887" s="187" t="s">
        <v>239</v>
      </c>
      <c r="M1887" s="195"/>
      <c r="N1887" s="195"/>
      <c r="O1887" s="199"/>
      <c r="P1887" s="188"/>
      <c r="Q1887" s="174">
        <v>0</v>
      </c>
    </row>
    <row r="1888" spans="1:17" ht="14.25" x14ac:dyDescent="0.2">
      <c r="A1888" s="183">
        <v>256</v>
      </c>
      <c r="B1888" s="254" t="str">
        <f>IF(AND(A1888&lt;&gt;"",ISNUMBER(A1888)),VLOOKUP(A1888,Studies!A:BR,2,FALSE),"")</f>
        <v>Heizmann 1983</v>
      </c>
      <c r="C1888" s="255" t="str">
        <f>IF(AND(A1888&lt;&gt;"",ISNUMBER(A1888)),VLOOKUP(A1888,Studies!A:BR,3,FALSE),"")</f>
        <v>http://www.ncbi.nlm.nih.gov/pubmed/6138080</v>
      </c>
      <c r="D1888" s="255" t="str">
        <f>IF(AND(A1888&lt;&gt;"",ISNUMBER(A1888)),VLOOKUP(A1888,Studies!A:BR,4,FALSE),"")</f>
        <v>po 20 mg - Indiv. O.A.</v>
      </c>
      <c r="E1888" s="255" t="str">
        <f>IF(AND(A1888&lt;&gt;"",ISNUMBER(A1888)),VLOOKUP(A1888,Studies!A:BR,5,FALSE),"")</f>
        <v>Midazolam</v>
      </c>
      <c r="F1888" s="256" t="str">
        <f>IF(AND(A1888&lt;&gt;"",ISNUMBER(A1888)),VLOOKUP(A1888,Studies!A:BR,6,FALSE),"")</f>
        <v>Plasma</v>
      </c>
      <c r="G1888" s="194">
        <v>5</v>
      </c>
      <c r="H1888" s="194" t="s">
        <v>60</v>
      </c>
      <c r="I1888" s="187">
        <v>36</v>
      </c>
      <c r="J1888" s="187" t="s">
        <v>941</v>
      </c>
      <c r="K1888" s="187" t="s">
        <v>239</v>
      </c>
      <c r="M1888" s="195"/>
      <c r="N1888" s="195"/>
      <c r="O1888" s="199"/>
      <c r="P1888" s="188"/>
      <c r="Q1888" s="174">
        <v>0</v>
      </c>
    </row>
    <row r="1889" spans="1:17" ht="14.25" x14ac:dyDescent="0.2">
      <c r="A1889" s="183">
        <v>256</v>
      </c>
      <c r="B1889" s="254" t="str">
        <f>IF(AND(A1889&lt;&gt;"",ISNUMBER(A1889)),VLOOKUP(A1889,Studies!A:BR,2,FALSE),"")</f>
        <v>Heizmann 1983</v>
      </c>
      <c r="C1889" s="255" t="str">
        <f>IF(AND(A1889&lt;&gt;"",ISNUMBER(A1889)),VLOOKUP(A1889,Studies!A:BR,3,FALSE),"")</f>
        <v>http://www.ncbi.nlm.nih.gov/pubmed/6138080</v>
      </c>
      <c r="D1889" s="255" t="str">
        <f>IF(AND(A1889&lt;&gt;"",ISNUMBER(A1889)),VLOOKUP(A1889,Studies!A:BR,4,FALSE),"")</f>
        <v>po 20 mg - Indiv. O.A.</v>
      </c>
      <c r="E1889" s="255" t="str">
        <f>IF(AND(A1889&lt;&gt;"",ISNUMBER(A1889)),VLOOKUP(A1889,Studies!A:BR,5,FALSE),"")</f>
        <v>Midazolam</v>
      </c>
      <c r="F1889" s="256" t="str">
        <f>IF(AND(A1889&lt;&gt;"",ISNUMBER(A1889)),VLOOKUP(A1889,Studies!A:BR,6,FALSE),"")</f>
        <v>Plasma</v>
      </c>
      <c r="G1889" s="194">
        <v>6</v>
      </c>
      <c r="H1889" s="194" t="s">
        <v>60</v>
      </c>
      <c r="I1889" s="187">
        <v>26</v>
      </c>
      <c r="J1889" s="187" t="s">
        <v>941</v>
      </c>
      <c r="K1889" s="187" t="s">
        <v>239</v>
      </c>
      <c r="M1889" s="195"/>
      <c r="N1889" s="195"/>
      <c r="O1889" s="199"/>
      <c r="P1889" s="188"/>
      <c r="Q1889" s="174">
        <v>0</v>
      </c>
    </row>
    <row r="1890" spans="1:17" ht="14.25" x14ac:dyDescent="0.2">
      <c r="A1890" s="183">
        <v>256</v>
      </c>
      <c r="B1890" s="254" t="str">
        <f>IF(AND(A1890&lt;&gt;"",ISNUMBER(A1890)),VLOOKUP(A1890,Studies!A:BR,2,FALSE),"")</f>
        <v>Heizmann 1983</v>
      </c>
      <c r="C1890" s="255" t="str">
        <f>IF(AND(A1890&lt;&gt;"",ISNUMBER(A1890)),VLOOKUP(A1890,Studies!A:BR,3,FALSE),"")</f>
        <v>http://www.ncbi.nlm.nih.gov/pubmed/6138080</v>
      </c>
      <c r="D1890" s="255" t="str">
        <f>IF(AND(A1890&lt;&gt;"",ISNUMBER(A1890)),VLOOKUP(A1890,Studies!A:BR,4,FALSE),"")</f>
        <v>po 20 mg - Indiv. O.A.</v>
      </c>
      <c r="E1890" s="255" t="str">
        <f>IF(AND(A1890&lt;&gt;"",ISNUMBER(A1890)),VLOOKUP(A1890,Studies!A:BR,5,FALSE),"")</f>
        <v>Midazolam</v>
      </c>
      <c r="F1890" s="256" t="str">
        <f>IF(AND(A1890&lt;&gt;"",ISNUMBER(A1890)),VLOOKUP(A1890,Studies!A:BR,6,FALSE),"")</f>
        <v>Plasma</v>
      </c>
      <c r="G1890" s="194">
        <v>8</v>
      </c>
      <c r="H1890" s="194" t="s">
        <v>60</v>
      </c>
      <c r="I1890" s="187">
        <v>14</v>
      </c>
      <c r="J1890" s="187" t="s">
        <v>941</v>
      </c>
      <c r="K1890" s="187" t="s">
        <v>239</v>
      </c>
      <c r="M1890" s="195"/>
      <c r="N1890" s="195"/>
      <c r="O1890" s="199"/>
      <c r="P1890" s="188"/>
      <c r="Q1890" s="174">
        <v>0</v>
      </c>
    </row>
    <row r="1891" spans="1:17" ht="14.25" x14ac:dyDescent="0.2">
      <c r="A1891" s="183">
        <v>256</v>
      </c>
      <c r="B1891" s="254" t="str">
        <f>IF(AND(A1891&lt;&gt;"",ISNUMBER(A1891)),VLOOKUP(A1891,Studies!A:BR,2,FALSE),"")</f>
        <v>Heizmann 1983</v>
      </c>
      <c r="C1891" s="255" t="str">
        <f>IF(AND(A1891&lt;&gt;"",ISNUMBER(A1891)),VLOOKUP(A1891,Studies!A:BR,3,FALSE),"")</f>
        <v>http://www.ncbi.nlm.nih.gov/pubmed/6138080</v>
      </c>
      <c r="D1891" s="255" t="str">
        <f>IF(AND(A1891&lt;&gt;"",ISNUMBER(A1891)),VLOOKUP(A1891,Studies!A:BR,4,FALSE),"")</f>
        <v>po 20 mg - Indiv. O.A.</v>
      </c>
      <c r="E1891" s="255" t="str">
        <f>IF(AND(A1891&lt;&gt;"",ISNUMBER(A1891)),VLOOKUP(A1891,Studies!A:BR,5,FALSE),"")</f>
        <v>Midazolam</v>
      </c>
      <c r="F1891" s="256" t="str">
        <f>IF(AND(A1891&lt;&gt;"",ISNUMBER(A1891)),VLOOKUP(A1891,Studies!A:BR,6,FALSE),"")</f>
        <v>Plasma</v>
      </c>
      <c r="G1891" s="194">
        <v>10</v>
      </c>
      <c r="H1891" s="194" t="s">
        <v>60</v>
      </c>
      <c r="I1891" s="187">
        <v>8</v>
      </c>
      <c r="J1891" s="187" t="s">
        <v>941</v>
      </c>
      <c r="K1891" s="187" t="s">
        <v>239</v>
      </c>
      <c r="M1891" s="195"/>
      <c r="N1891" s="195"/>
      <c r="O1891" s="199"/>
      <c r="P1891" s="188"/>
      <c r="Q1891" s="174">
        <v>0</v>
      </c>
    </row>
    <row r="1892" spans="1:17" ht="14.25" x14ac:dyDescent="0.2">
      <c r="A1892" s="183">
        <v>256</v>
      </c>
      <c r="B1892" s="254" t="str">
        <f>IF(AND(A1892&lt;&gt;"",ISNUMBER(A1892)),VLOOKUP(A1892,Studies!A:BR,2,FALSE),"")</f>
        <v>Heizmann 1983</v>
      </c>
      <c r="C1892" s="255" t="str">
        <f>IF(AND(A1892&lt;&gt;"",ISNUMBER(A1892)),VLOOKUP(A1892,Studies!A:BR,3,FALSE),"")</f>
        <v>http://www.ncbi.nlm.nih.gov/pubmed/6138080</v>
      </c>
      <c r="D1892" s="255" t="str">
        <f>IF(AND(A1892&lt;&gt;"",ISNUMBER(A1892)),VLOOKUP(A1892,Studies!A:BR,4,FALSE),"")</f>
        <v>po 20 mg - Indiv. O.A.</v>
      </c>
      <c r="E1892" s="255" t="str">
        <f>IF(AND(A1892&lt;&gt;"",ISNUMBER(A1892)),VLOOKUP(A1892,Studies!A:BR,5,FALSE),"")</f>
        <v>Midazolam</v>
      </c>
      <c r="F1892" s="256" t="str">
        <f>IF(AND(A1892&lt;&gt;"",ISNUMBER(A1892)),VLOOKUP(A1892,Studies!A:BR,6,FALSE),"")</f>
        <v>Plasma</v>
      </c>
      <c r="G1892" s="194">
        <v>12</v>
      </c>
      <c r="H1892" s="194" t="s">
        <v>60</v>
      </c>
      <c r="I1892" s="187">
        <v>4</v>
      </c>
      <c r="J1892" s="187" t="s">
        <v>941</v>
      </c>
      <c r="K1892" s="187" t="s">
        <v>239</v>
      </c>
      <c r="M1892" s="195"/>
      <c r="N1892" s="195"/>
      <c r="O1892" s="199"/>
      <c r="P1892" s="188"/>
      <c r="Q1892" s="174">
        <v>0</v>
      </c>
    </row>
    <row r="1893" spans="1:17" ht="14.25" x14ac:dyDescent="0.2">
      <c r="A1893" s="183">
        <v>257</v>
      </c>
      <c r="B1893" s="254" t="str">
        <f>IF(AND(A1893&lt;&gt;"",ISNUMBER(A1893)),VLOOKUP(A1893,Studies!A:BR,2,FALSE),"")</f>
        <v>Heizmann 1983</v>
      </c>
      <c r="C1893" s="255" t="str">
        <f>IF(AND(A1893&lt;&gt;"",ISNUMBER(A1893)),VLOOKUP(A1893,Studies!A:BR,3,FALSE),"")</f>
        <v>http://www.ncbi.nlm.nih.gov/pubmed/6138080</v>
      </c>
      <c r="D1893" s="255" t="str">
        <f>IF(AND(A1893&lt;&gt;"",ISNUMBER(A1893)),VLOOKUP(A1893,Studies!A:BR,4,FALSE),"")</f>
        <v>po 20 mg - Indiv. R.H.</v>
      </c>
      <c r="E1893" s="255" t="str">
        <f>IF(AND(A1893&lt;&gt;"",ISNUMBER(A1893)),VLOOKUP(A1893,Studies!A:BR,5,FALSE),"")</f>
        <v>Midazolam</v>
      </c>
      <c r="F1893" s="256" t="str">
        <f>IF(AND(A1893&lt;&gt;"",ISNUMBER(A1893)),VLOOKUP(A1893,Studies!A:BR,6,FALSE),"")</f>
        <v>Plasma</v>
      </c>
      <c r="G1893" s="194">
        <v>0.25</v>
      </c>
      <c r="H1893" s="194" t="s">
        <v>60</v>
      </c>
      <c r="I1893" s="187">
        <v>121</v>
      </c>
      <c r="J1893" s="187" t="s">
        <v>941</v>
      </c>
      <c r="K1893" s="187" t="s">
        <v>239</v>
      </c>
      <c r="M1893" s="195"/>
      <c r="N1893" s="195"/>
      <c r="O1893" s="199"/>
      <c r="P1893" s="188"/>
      <c r="Q1893" s="174">
        <v>0</v>
      </c>
    </row>
    <row r="1894" spans="1:17" ht="14.25" x14ac:dyDescent="0.2">
      <c r="A1894" s="183">
        <v>257</v>
      </c>
      <c r="B1894" s="254" t="str">
        <f>IF(AND(A1894&lt;&gt;"",ISNUMBER(A1894)),VLOOKUP(A1894,Studies!A:BR,2,FALSE),"")</f>
        <v>Heizmann 1983</v>
      </c>
      <c r="C1894" s="255" t="str">
        <f>IF(AND(A1894&lt;&gt;"",ISNUMBER(A1894)),VLOOKUP(A1894,Studies!A:BR,3,FALSE),"")</f>
        <v>http://www.ncbi.nlm.nih.gov/pubmed/6138080</v>
      </c>
      <c r="D1894" s="255" t="str">
        <f>IF(AND(A1894&lt;&gt;"",ISNUMBER(A1894)),VLOOKUP(A1894,Studies!A:BR,4,FALSE),"")</f>
        <v>po 20 mg - Indiv. R.H.</v>
      </c>
      <c r="E1894" s="255" t="str">
        <f>IF(AND(A1894&lt;&gt;"",ISNUMBER(A1894)),VLOOKUP(A1894,Studies!A:BR,5,FALSE),"")</f>
        <v>Midazolam</v>
      </c>
      <c r="F1894" s="256" t="str">
        <f>IF(AND(A1894&lt;&gt;"",ISNUMBER(A1894)),VLOOKUP(A1894,Studies!A:BR,6,FALSE),"")</f>
        <v>Plasma</v>
      </c>
      <c r="G1894" s="194">
        <v>0.5</v>
      </c>
      <c r="H1894" s="194" t="s">
        <v>60</v>
      </c>
      <c r="I1894" s="187">
        <v>223</v>
      </c>
      <c r="J1894" s="187" t="s">
        <v>941</v>
      </c>
      <c r="K1894" s="187" t="s">
        <v>239</v>
      </c>
      <c r="M1894" s="195"/>
      <c r="N1894" s="195"/>
      <c r="O1894" s="199"/>
      <c r="P1894" s="188"/>
      <c r="Q1894" s="174">
        <v>0</v>
      </c>
    </row>
    <row r="1895" spans="1:17" ht="14.25" x14ac:dyDescent="0.2">
      <c r="A1895" s="183">
        <v>257</v>
      </c>
      <c r="B1895" s="254" t="str">
        <f>IF(AND(A1895&lt;&gt;"",ISNUMBER(A1895)),VLOOKUP(A1895,Studies!A:BR,2,FALSE),"")</f>
        <v>Heizmann 1983</v>
      </c>
      <c r="C1895" s="255" t="str">
        <f>IF(AND(A1895&lt;&gt;"",ISNUMBER(A1895)),VLOOKUP(A1895,Studies!A:BR,3,FALSE),"")</f>
        <v>http://www.ncbi.nlm.nih.gov/pubmed/6138080</v>
      </c>
      <c r="D1895" s="255" t="str">
        <f>IF(AND(A1895&lt;&gt;"",ISNUMBER(A1895)),VLOOKUP(A1895,Studies!A:BR,4,FALSE),"")</f>
        <v>po 20 mg - Indiv. R.H.</v>
      </c>
      <c r="E1895" s="255" t="str">
        <f>IF(AND(A1895&lt;&gt;"",ISNUMBER(A1895)),VLOOKUP(A1895,Studies!A:BR,5,FALSE),"")</f>
        <v>Midazolam</v>
      </c>
      <c r="F1895" s="256" t="str">
        <f>IF(AND(A1895&lt;&gt;"",ISNUMBER(A1895)),VLOOKUP(A1895,Studies!A:BR,6,FALSE),"")</f>
        <v>Plasma</v>
      </c>
      <c r="G1895" s="194">
        <v>0.75</v>
      </c>
      <c r="H1895" s="194" t="s">
        <v>60</v>
      </c>
      <c r="I1895" s="187">
        <v>133</v>
      </c>
      <c r="J1895" s="187" t="s">
        <v>941</v>
      </c>
      <c r="K1895" s="187" t="s">
        <v>239</v>
      </c>
      <c r="M1895" s="195"/>
      <c r="N1895" s="195"/>
      <c r="O1895" s="199"/>
      <c r="P1895" s="188"/>
      <c r="Q1895" s="174">
        <v>0</v>
      </c>
    </row>
    <row r="1896" spans="1:17" ht="14.25" x14ac:dyDescent="0.2">
      <c r="A1896" s="183">
        <v>257</v>
      </c>
      <c r="B1896" s="254" t="str">
        <f>IF(AND(A1896&lt;&gt;"",ISNUMBER(A1896)),VLOOKUP(A1896,Studies!A:BR,2,FALSE),"")</f>
        <v>Heizmann 1983</v>
      </c>
      <c r="C1896" s="255" t="str">
        <f>IF(AND(A1896&lt;&gt;"",ISNUMBER(A1896)),VLOOKUP(A1896,Studies!A:BR,3,FALSE),"")</f>
        <v>http://www.ncbi.nlm.nih.gov/pubmed/6138080</v>
      </c>
      <c r="D1896" s="255" t="str">
        <f>IF(AND(A1896&lt;&gt;"",ISNUMBER(A1896)),VLOOKUP(A1896,Studies!A:BR,4,FALSE),"")</f>
        <v>po 20 mg - Indiv. R.H.</v>
      </c>
      <c r="E1896" s="255" t="str">
        <f>IF(AND(A1896&lt;&gt;"",ISNUMBER(A1896)),VLOOKUP(A1896,Studies!A:BR,5,FALSE),"")</f>
        <v>Midazolam</v>
      </c>
      <c r="F1896" s="256" t="str">
        <f>IF(AND(A1896&lt;&gt;"",ISNUMBER(A1896)),VLOOKUP(A1896,Studies!A:BR,6,FALSE),"")</f>
        <v>Plasma</v>
      </c>
      <c r="G1896" s="194">
        <v>1</v>
      </c>
      <c r="H1896" s="194" t="s">
        <v>60</v>
      </c>
      <c r="I1896" s="187">
        <v>100</v>
      </c>
      <c r="J1896" s="187" t="s">
        <v>941</v>
      </c>
      <c r="K1896" s="187" t="s">
        <v>239</v>
      </c>
      <c r="M1896" s="195"/>
      <c r="N1896" s="195"/>
      <c r="O1896" s="199"/>
      <c r="P1896" s="188"/>
      <c r="Q1896" s="174">
        <v>0</v>
      </c>
    </row>
    <row r="1897" spans="1:17" ht="14.25" x14ac:dyDescent="0.2">
      <c r="A1897" s="183">
        <v>257</v>
      </c>
      <c r="B1897" s="254" t="str">
        <f>IF(AND(A1897&lt;&gt;"",ISNUMBER(A1897)),VLOOKUP(A1897,Studies!A:BR,2,FALSE),"")</f>
        <v>Heizmann 1983</v>
      </c>
      <c r="C1897" s="255" t="str">
        <f>IF(AND(A1897&lt;&gt;"",ISNUMBER(A1897)),VLOOKUP(A1897,Studies!A:BR,3,FALSE),"")</f>
        <v>http://www.ncbi.nlm.nih.gov/pubmed/6138080</v>
      </c>
      <c r="D1897" s="255" t="str">
        <f>IF(AND(A1897&lt;&gt;"",ISNUMBER(A1897)),VLOOKUP(A1897,Studies!A:BR,4,FALSE),"")</f>
        <v>po 20 mg - Indiv. R.H.</v>
      </c>
      <c r="E1897" s="255" t="str">
        <f>IF(AND(A1897&lt;&gt;"",ISNUMBER(A1897)),VLOOKUP(A1897,Studies!A:BR,5,FALSE),"")</f>
        <v>Midazolam</v>
      </c>
      <c r="F1897" s="256" t="str">
        <f>IF(AND(A1897&lt;&gt;"",ISNUMBER(A1897)),VLOOKUP(A1897,Studies!A:BR,6,FALSE),"")</f>
        <v>Plasma</v>
      </c>
      <c r="G1897" s="194">
        <v>1.5</v>
      </c>
      <c r="H1897" s="194" t="s">
        <v>60</v>
      </c>
      <c r="I1897" s="187">
        <v>76</v>
      </c>
      <c r="J1897" s="187" t="s">
        <v>941</v>
      </c>
      <c r="K1897" s="187" t="s">
        <v>239</v>
      </c>
      <c r="M1897" s="195"/>
      <c r="N1897" s="195"/>
      <c r="O1897" s="199"/>
      <c r="P1897" s="188"/>
      <c r="Q1897" s="174">
        <v>0</v>
      </c>
    </row>
    <row r="1898" spans="1:17" ht="14.25" x14ac:dyDescent="0.2">
      <c r="A1898" s="183">
        <v>257</v>
      </c>
      <c r="B1898" s="254" t="str">
        <f>IF(AND(A1898&lt;&gt;"",ISNUMBER(A1898)),VLOOKUP(A1898,Studies!A:BR,2,FALSE),"")</f>
        <v>Heizmann 1983</v>
      </c>
      <c r="C1898" s="255" t="str">
        <f>IF(AND(A1898&lt;&gt;"",ISNUMBER(A1898)),VLOOKUP(A1898,Studies!A:BR,3,FALSE),"")</f>
        <v>http://www.ncbi.nlm.nih.gov/pubmed/6138080</v>
      </c>
      <c r="D1898" s="255" t="str">
        <f>IF(AND(A1898&lt;&gt;"",ISNUMBER(A1898)),VLOOKUP(A1898,Studies!A:BR,4,FALSE),"")</f>
        <v>po 20 mg - Indiv. R.H.</v>
      </c>
      <c r="E1898" s="255" t="str">
        <f>IF(AND(A1898&lt;&gt;"",ISNUMBER(A1898)),VLOOKUP(A1898,Studies!A:BR,5,FALSE),"")</f>
        <v>Midazolam</v>
      </c>
      <c r="F1898" s="256" t="str">
        <f>IF(AND(A1898&lt;&gt;"",ISNUMBER(A1898)),VLOOKUP(A1898,Studies!A:BR,6,FALSE),"")</f>
        <v>Plasma</v>
      </c>
      <c r="G1898" s="194">
        <v>2</v>
      </c>
      <c r="H1898" s="194" t="s">
        <v>60</v>
      </c>
      <c r="I1898" s="187">
        <v>64</v>
      </c>
      <c r="J1898" s="187" t="s">
        <v>941</v>
      </c>
      <c r="K1898" s="187" t="s">
        <v>239</v>
      </c>
      <c r="M1898" s="195"/>
      <c r="N1898" s="195"/>
      <c r="O1898" s="199"/>
      <c r="P1898" s="188"/>
      <c r="Q1898" s="174">
        <v>0</v>
      </c>
    </row>
    <row r="1899" spans="1:17" ht="14.25" x14ac:dyDescent="0.2">
      <c r="A1899" s="183">
        <v>257</v>
      </c>
      <c r="B1899" s="254" t="str">
        <f>IF(AND(A1899&lt;&gt;"",ISNUMBER(A1899)),VLOOKUP(A1899,Studies!A:BR,2,FALSE),"")</f>
        <v>Heizmann 1983</v>
      </c>
      <c r="C1899" s="255" t="str">
        <f>IF(AND(A1899&lt;&gt;"",ISNUMBER(A1899)),VLOOKUP(A1899,Studies!A:BR,3,FALSE),"")</f>
        <v>http://www.ncbi.nlm.nih.gov/pubmed/6138080</v>
      </c>
      <c r="D1899" s="255" t="str">
        <f>IF(AND(A1899&lt;&gt;"",ISNUMBER(A1899)),VLOOKUP(A1899,Studies!A:BR,4,FALSE),"")</f>
        <v>po 20 mg - Indiv. R.H.</v>
      </c>
      <c r="E1899" s="255" t="str">
        <f>IF(AND(A1899&lt;&gt;"",ISNUMBER(A1899)),VLOOKUP(A1899,Studies!A:BR,5,FALSE),"")</f>
        <v>Midazolam</v>
      </c>
      <c r="F1899" s="256" t="str">
        <f>IF(AND(A1899&lt;&gt;"",ISNUMBER(A1899)),VLOOKUP(A1899,Studies!A:BR,6,FALSE),"")</f>
        <v>Plasma</v>
      </c>
      <c r="G1899" s="194">
        <v>3</v>
      </c>
      <c r="H1899" s="194" t="s">
        <v>60</v>
      </c>
      <c r="I1899" s="187">
        <v>52</v>
      </c>
      <c r="J1899" s="187" t="s">
        <v>941</v>
      </c>
      <c r="K1899" s="187" t="s">
        <v>239</v>
      </c>
      <c r="M1899" s="195"/>
      <c r="N1899" s="195"/>
      <c r="O1899" s="199"/>
      <c r="P1899" s="188"/>
      <c r="Q1899" s="174">
        <v>0</v>
      </c>
    </row>
    <row r="1900" spans="1:17" ht="14.25" x14ac:dyDescent="0.2">
      <c r="A1900" s="183">
        <v>257</v>
      </c>
      <c r="B1900" s="254" t="str">
        <f>IF(AND(A1900&lt;&gt;"",ISNUMBER(A1900)),VLOOKUP(A1900,Studies!A:BR,2,FALSE),"")</f>
        <v>Heizmann 1983</v>
      </c>
      <c r="C1900" s="255" t="str">
        <f>IF(AND(A1900&lt;&gt;"",ISNUMBER(A1900)),VLOOKUP(A1900,Studies!A:BR,3,FALSE),"")</f>
        <v>http://www.ncbi.nlm.nih.gov/pubmed/6138080</v>
      </c>
      <c r="D1900" s="255" t="str">
        <f>IF(AND(A1900&lt;&gt;"",ISNUMBER(A1900)),VLOOKUP(A1900,Studies!A:BR,4,FALSE),"")</f>
        <v>po 20 mg - Indiv. R.H.</v>
      </c>
      <c r="E1900" s="255" t="str">
        <f>IF(AND(A1900&lt;&gt;"",ISNUMBER(A1900)),VLOOKUP(A1900,Studies!A:BR,5,FALSE),"")</f>
        <v>Midazolam</v>
      </c>
      <c r="F1900" s="256" t="str">
        <f>IF(AND(A1900&lt;&gt;"",ISNUMBER(A1900)),VLOOKUP(A1900,Studies!A:BR,6,FALSE),"")</f>
        <v>Plasma</v>
      </c>
      <c r="G1900" s="194">
        <v>4</v>
      </c>
      <c r="H1900" s="194" t="s">
        <v>60</v>
      </c>
      <c r="I1900" s="187">
        <v>28</v>
      </c>
      <c r="J1900" s="187" t="s">
        <v>941</v>
      </c>
      <c r="K1900" s="187" t="s">
        <v>239</v>
      </c>
      <c r="M1900" s="195"/>
      <c r="N1900" s="195"/>
      <c r="O1900" s="199"/>
      <c r="P1900" s="188"/>
      <c r="Q1900" s="174">
        <v>0</v>
      </c>
    </row>
    <row r="1901" spans="1:17" ht="14.25" x14ac:dyDescent="0.2">
      <c r="A1901" s="183">
        <v>257</v>
      </c>
      <c r="B1901" s="254" t="str">
        <f>IF(AND(A1901&lt;&gt;"",ISNUMBER(A1901)),VLOOKUP(A1901,Studies!A:BR,2,FALSE),"")</f>
        <v>Heizmann 1983</v>
      </c>
      <c r="C1901" s="255" t="str">
        <f>IF(AND(A1901&lt;&gt;"",ISNUMBER(A1901)),VLOOKUP(A1901,Studies!A:BR,3,FALSE),"")</f>
        <v>http://www.ncbi.nlm.nih.gov/pubmed/6138080</v>
      </c>
      <c r="D1901" s="255" t="str">
        <f>IF(AND(A1901&lt;&gt;"",ISNUMBER(A1901)),VLOOKUP(A1901,Studies!A:BR,4,FALSE),"")</f>
        <v>po 20 mg - Indiv. R.H.</v>
      </c>
      <c r="E1901" s="255" t="str">
        <f>IF(AND(A1901&lt;&gt;"",ISNUMBER(A1901)),VLOOKUP(A1901,Studies!A:BR,5,FALSE),"")</f>
        <v>Midazolam</v>
      </c>
      <c r="F1901" s="256" t="str">
        <f>IF(AND(A1901&lt;&gt;"",ISNUMBER(A1901)),VLOOKUP(A1901,Studies!A:BR,6,FALSE),"")</f>
        <v>Plasma</v>
      </c>
      <c r="G1901" s="194">
        <v>5</v>
      </c>
      <c r="H1901" s="194" t="s">
        <v>60</v>
      </c>
      <c r="I1901" s="187">
        <v>17</v>
      </c>
      <c r="J1901" s="187" t="s">
        <v>941</v>
      </c>
      <c r="K1901" s="187" t="s">
        <v>239</v>
      </c>
      <c r="M1901" s="195"/>
      <c r="N1901" s="195"/>
      <c r="O1901" s="199"/>
      <c r="P1901" s="188"/>
      <c r="Q1901" s="174">
        <v>0</v>
      </c>
    </row>
    <row r="1902" spans="1:17" ht="14.25" x14ac:dyDescent="0.2">
      <c r="A1902" s="183">
        <v>257</v>
      </c>
      <c r="B1902" s="254" t="str">
        <f>IF(AND(A1902&lt;&gt;"",ISNUMBER(A1902)),VLOOKUP(A1902,Studies!A:BR,2,FALSE),"")</f>
        <v>Heizmann 1983</v>
      </c>
      <c r="C1902" s="255" t="str">
        <f>IF(AND(A1902&lt;&gt;"",ISNUMBER(A1902)),VLOOKUP(A1902,Studies!A:BR,3,FALSE),"")</f>
        <v>http://www.ncbi.nlm.nih.gov/pubmed/6138080</v>
      </c>
      <c r="D1902" s="255" t="str">
        <f>IF(AND(A1902&lt;&gt;"",ISNUMBER(A1902)),VLOOKUP(A1902,Studies!A:BR,4,FALSE),"")</f>
        <v>po 20 mg - Indiv. R.H.</v>
      </c>
      <c r="E1902" s="255" t="str">
        <f>IF(AND(A1902&lt;&gt;"",ISNUMBER(A1902)),VLOOKUP(A1902,Studies!A:BR,5,FALSE),"")</f>
        <v>Midazolam</v>
      </c>
      <c r="F1902" s="256" t="str">
        <f>IF(AND(A1902&lt;&gt;"",ISNUMBER(A1902)),VLOOKUP(A1902,Studies!A:BR,6,FALSE),"")</f>
        <v>Plasma</v>
      </c>
      <c r="G1902" s="194">
        <v>6</v>
      </c>
      <c r="H1902" s="194" t="s">
        <v>60</v>
      </c>
      <c r="I1902" s="187">
        <v>11</v>
      </c>
      <c r="J1902" s="187" t="s">
        <v>941</v>
      </c>
      <c r="K1902" s="187" t="s">
        <v>239</v>
      </c>
      <c r="M1902" s="195"/>
      <c r="N1902" s="195"/>
      <c r="O1902" s="199"/>
      <c r="P1902" s="188"/>
      <c r="Q1902" s="174">
        <v>0</v>
      </c>
    </row>
    <row r="1903" spans="1:17" ht="14.25" x14ac:dyDescent="0.2">
      <c r="A1903" s="183">
        <v>257</v>
      </c>
      <c r="B1903" s="254" t="str">
        <f>IF(AND(A1903&lt;&gt;"",ISNUMBER(A1903)),VLOOKUP(A1903,Studies!A:BR,2,FALSE),"")</f>
        <v>Heizmann 1983</v>
      </c>
      <c r="C1903" s="255" t="str">
        <f>IF(AND(A1903&lt;&gt;"",ISNUMBER(A1903)),VLOOKUP(A1903,Studies!A:BR,3,FALSE),"")</f>
        <v>http://www.ncbi.nlm.nih.gov/pubmed/6138080</v>
      </c>
      <c r="D1903" s="255" t="str">
        <f>IF(AND(A1903&lt;&gt;"",ISNUMBER(A1903)),VLOOKUP(A1903,Studies!A:BR,4,FALSE),"")</f>
        <v>po 20 mg - Indiv. R.H.</v>
      </c>
      <c r="E1903" s="255" t="str">
        <f>IF(AND(A1903&lt;&gt;"",ISNUMBER(A1903)),VLOOKUP(A1903,Studies!A:BR,5,FALSE),"")</f>
        <v>Midazolam</v>
      </c>
      <c r="F1903" s="256" t="str">
        <f>IF(AND(A1903&lt;&gt;"",ISNUMBER(A1903)),VLOOKUP(A1903,Studies!A:BR,6,FALSE),"")</f>
        <v>Plasma</v>
      </c>
      <c r="G1903" s="194">
        <v>8</v>
      </c>
      <c r="H1903" s="194" t="s">
        <v>60</v>
      </c>
      <c r="I1903" s="187">
        <v>4.5</v>
      </c>
      <c r="J1903" s="187" t="s">
        <v>941</v>
      </c>
      <c r="K1903" s="187" t="s">
        <v>239</v>
      </c>
      <c r="M1903" s="195"/>
      <c r="N1903" s="195"/>
      <c r="O1903" s="199"/>
      <c r="P1903" s="188"/>
      <c r="Q1903" s="174">
        <v>0</v>
      </c>
    </row>
    <row r="1904" spans="1:17" ht="14.25" x14ac:dyDescent="0.2">
      <c r="A1904" s="183">
        <v>257</v>
      </c>
      <c r="B1904" s="254" t="str">
        <f>IF(AND(A1904&lt;&gt;"",ISNUMBER(A1904)),VLOOKUP(A1904,Studies!A:BR,2,FALSE),"")</f>
        <v>Heizmann 1983</v>
      </c>
      <c r="C1904" s="255" t="str">
        <f>IF(AND(A1904&lt;&gt;"",ISNUMBER(A1904)),VLOOKUP(A1904,Studies!A:BR,3,FALSE),"")</f>
        <v>http://www.ncbi.nlm.nih.gov/pubmed/6138080</v>
      </c>
      <c r="D1904" s="255" t="str">
        <f>IF(AND(A1904&lt;&gt;"",ISNUMBER(A1904)),VLOOKUP(A1904,Studies!A:BR,4,FALSE),"")</f>
        <v>po 20 mg - Indiv. R.H.</v>
      </c>
      <c r="E1904" s="255" t="str">
        <f>IF(AND(A1904&lt;&gt;"",ISNUMBER(A1904)),VLOOKUP(A1904,Studies!A:BR,5,FALSE),"")</f>
        <v>Midazolam</v>
      </c>
      <c r="F1904" s="256" t="str">
        <f>IF(AND(A1904&lt;&gt;"",ISNUMBER(A1904)),VLOOKUP(A1904,Studies!A:BR,6,FALSE),"")</f>
        <v>Plasma</v>
      </c>
      <c r="G1904" s="194">
        <v>10</v>
      </c>
      <c r="H1904" s="194" t="s">
        <v>60</v>
      </c>
      <c r="I1904" s="187" t="s">
        <v>1023</v>
      </c>
      <c r="J1904" s="187" t="s">
        <v>941</v>
      </c>
      <c r="K1904" s="187" t="s">
        <v>239</v>
      </c>
      <c r="M1904" s="195"/>
      <c r="N1904" s="195"/>
      <c r="O1904" s="199">
        <v>4</v>
      </c>
      <c r="P1904" s="188"/>
      <c r="Q1904" s="174">
        <v>0</v>
      </c>
    </row>
    <row r="1905" spans="1:17" ht="14.25" x14ac:dyDescent="0.2">
      <c r="A1905" s="183">
        <v>257</v>
      </c>
      <c r="B1905" s="254" t="str">
        <f>IF(AND(A1905&lt;&gt;"",ISNUMBER(A1905)),VLOOKUP(A1905,Studies!A:BR,2,FALSE),"")</f>
        <v>Heizmann 1983</v>
      </c>
      <c r="C1905" s="255" t="str">
        <f>IF(AND(A1905&lt;&gt;"",ISNUMBER(A1905)),VLOOKUP(A1905,Studies!A:BR,3,FALSE),"")</f>
        <v>http://www.ncbi.nlm.nih.gov/pubmed/6138080</v>
      </c>
      <c r="D1905" s="255" t="str">
        <f>IF(AND(A1905&lt;&gt;"",ISNUMBER(A1905)),VLOOKUP(A1905,Studies!A:BR,4,FALSE),"")</f>
        <v>po 20 mg - Indiv. R.H.</v>
      </c>
      <c r="E1905" s="255" t="str">
        <f>IF(AND(A1905&lt;&gt;"",ISNUMBER(A1905)),VLOOKUP(A1905,Studies!A:BR,5,FALSE),"")</f>
        <v>Midazolam</v>
      </c>
      <c r="F1905" s="256" t="str">
        <f>IF(AND(A1905&lt;&gt;"",ISNUMBER(A1905)),VLOOKUP(A1905,Studies!A:BR,6,FALSE),"")</f>
        <v>Plasma</v>
      </c>
      <c r="G1905" s="194">
        <v>12</v>
      </c>
      <c r="H1905" s="194" t="s">
        <v>60</v>
      </c>
      <c r="I1905" s="187" t="s">
        <v>1023</v>
      </c>
      <c r="J1905" s="187" t="s">
        <v>941</v>
      </c>
      <c r="K1905" s="187" t="s">
        <v>239</v>
      </c>
      <c r="M1905" s="195"/>
      <c r="N1905" s="195"/>
      <c r="O1905" s="199">
        <v>4</v>
      </c>
      <c r="P1905" s="188"/>
      <c r="Q1905" s="174">
        <v>0</v>
      </c>
    </row>
    <row r="1906" spans="1:17" ht="14.25" x14ac:dyDescent="0.2">
      <c r="A1906" s="183">
        <v>258</v>
      </c>
      <c r="B1906" s="254" t="str">
        <f>IF(AND(A1906&lt;&gt;"",ISNUMBER(A1906)),VLOOKUP(A1906,Studies!A:BR,2,FALSE),"")</f>
        <v>Heizmann 1983</v>
      </c>
      <c r="C1906" s="255" t="str">
        <f>IF(AND(A1906&lt;&gt;"",ISNUMBER(A1906)),VLOOKUP(A1906,Studies!A:BR,3,FALSE),"")</f>
        <v>http://www.ncbi.nlm.nih.gov/pubmed/6138080</v>
      </c>
      <c r="D1906" s="255" t="str">
        <f>IF(AND(A1906&lt;&gt;"",ISNUMBER(A1906)),VLOOKUP(A1906,Studies!A:BR,4,FALSE),"")</f>
        <v>po 40 mg - Indiv. A.St.</v>
      </c>
      <c r="E1906" s="255" t="str">
        <f>IF(AND(A1906&lt;&gt;"",ISNUMBER(A1906)),VLOOKUP(A1906,Studies!A:BR,5,FALSE),"")</f>
        <v>Midazolam</v>
      </c>
      <c r="F1906" s="256" t="str">
        <f>IF(AND(A1906&lt;&gt;"",ISNUMBER(A1906)),VLOOKUP(A1906,Studies!A:BR,6,FALSE),"")</f>
        <v>Plasma</v>
      </c>
      <c r="G1906" s="194">
        <v>0.25</v>
      </c>
      <c r="H1906" s="194" t="s">
        <v>60</v>
      </c>
      <c r="I1906" s="187">
        <v>368</v>
      </c>
      <c r="J1906" s="187" t="s">
        <v>941</v>
      </c>
      <c r="K1906" s="187" t="s">
        <v>239</v>
      </c>
      <c r="M1906" s="195"/>
      <c r="N1906" s="195"/>
      <c r="O1906" s="199"/>
      <c r="P1906" s="188"/>
      <c r="Q1906" s="174">
        <v>0</v>
      </c>
    </row>
    <row r="1907" spans="1:17" ht="14.25" x14ac:dyDescent="0.2">
      <c r="A1907" s="183">
        <v>258</v>
      </c>
      <c r="B1907" s="254" t="str">
        <f>IF(AND(A1907&lt;&gt;"",ISNUMBER(A1907)),VLOOKUP(A1907,Studies!A:BR,2,FALSE),"")</f>
        <v>Heizmann 1983</v>
      </c>
      <c r="C1907" s="255" t="str">
        <f>IF(AND(A1907&lt;&gt;"",ISNUMBER(A1907)),VLOOKUP(A1907,Studies!A:BR,3,FALSE),"")</f>
        <v>http://www.ncbi.nlm.nih.gov/pubmed/6138080</v>
      </c>
      <c r="D1907" s="255" t="str">
        <f>IF(AND(A1907&lt;&gt;"",ISNUMBER(A1907)),VLOOKUP(A1907,Studies!A:BR,4,FALSE),"")</f>
        <v>po 40 mg - Indiv. A.St.</v>
      </c>
      <c r="E1907" s="255" t="str">
        <f>IF(AND(A1907&lt;&gt;"",ISNUMBER(A1907)),VLOOKUP(A1907,Studies!A:BR,5,FALSE),"")</f>
        <v>Midazolam</v>
      </c>
      <c r="F1907" s="256" t="str">
        <f>IF(AND(A1907&lt;&gt;"",ISNUMBER(A1907)),VLOOKUP(A1907,Studies!A:BR,6,FALSE),"")</f>
        <v>Plasma</v>
      </c>
      <c r="G1907" s="194">
        <v>0.5</v>
      </c>
      <c r="H1907" s="194" t="s">
        <v>60</v>
      </c>
      <c r="I1907" s="187">
        <v>163</v>
      </c>
      <c r="J1907" s="187" t="s">
        <v>941</v>
      </c>
      <c r="K1907" s="187" t="s">
        <v>239</v>
      </c>
      <c r="M1907" s="195"/>
      <c r="N1907" s="195"/>
      <c r="O1907" s="199"/>
      <c r="P1907" s="188"/>
      <c r="Q1907" s="174">
        <v>0</v>
      </c>
    </row>
    <row r="1908" spans="1:17" ht="14.25" x14ac:dyDescent="0.2">
      <c r="A1908" s="183">
        <v>258</v>
      </c>
      <c r="B1908" s="254" t="str">
        <f>IF(AND(A1908&lt;&gt;"",ISNUMBER(A1908)),VLOOKUP(A1908,Studies!A:BR,2,FALSE),"")</f>
        <v>Heizmann 1983</v>
      </c>
      <c r="C1908" s="255" t="str">
        <f>IF(AND(A1908&lt;&gt;"",ISNUMBER(A1908)),VLOOKUP(A1908,Studies!A:BR,3,FALSE),"")</f>
        <v>http://www.ncbi.nlm.nih.gov/pubmed/6138080</v>
      </c>
      <c r="D1908" s="255" t="str">
        <f>IF(AND(A1908&lt;&gt;"",ISNUMBER(A1908)),VLOOKUP(A1908,Studies!A:BR,4,FALSE),"")</f>
        <v>po 40 mg - Indiv. A.St.</v>
      </c>
      <c r="E1908" s="255" t="str">
        <f>IF(AND(A1908&lt;&gt;"",ISNUMBER(A1908)),VLOOKUP(A1908,Studies!A:BR,5,FALSE),"")</f>
        <v>Midazolam</v>
      </c>
      <c r="F1908" s="256" t="str">
        <f>IF(AND(A1908&lt;&gt;"",ISNUMBER(A1908)),VLOOKUP(A1908,Studies!A:BR,6,FALSE),"")</f>
        <v>Plasma</v>
      </c>
      <c r="G1908" s="194">
        <v>0.75</v>
      </c>
      <c r="H1908" s="194" t="s">
        <v>60</v>
      </c>
      <c r="I1908" s="187">
        <v>104</v>
      </c>
      <c r="J1908" s="187" t="s">
        <v>941</v>
      </c>
      <c r="K1908" s="187" t="s">
        <v>239</v>
      </c>
      <c r="M1908" s="195"/>
      <c r="N1908" s="195"/>
      <c r="O1908" s="199"/>
      <c r="P1908" s="188"/>
      <c r="Q1908" s="174">
        <v>0</v>
      </c>
    </row>
    <row r="1909" spans="1:17" ht="14.25" x14ac:dyDescent="0.2">
      <c r="A1909" s="183">
        <v>258</v>
      </c>
      <c r="B1909" s="254" t="str">
        <f>IF(AND(A1909&lt;&gt;"",ISNUMBER(A1909)),VLOOKUP(A1909,Studies!A:BR,2,FALSE),"")</f>
        <v>Heizmann 1983</v>
      </c>
      <c r="C1909" s="255" t="str">
        <f>IF(AND(A1909&lt;&gt;"",ISNUMBER(A1909)),VLOOKUP(A1909,Studies!A:BR,3,FALSE),"")</f>
        <v>http://www.ncbi.nlm.nih.gov/pubmed/6138080</v>
      </c>
      <c r="D1909" s="255" t="str">
        <f>IF(AND(A1909&lt;&gt;"",ISNUMBER(A1909)),VLOOKUP(A1909,Studies!A:BR,4,FALSE),"")</f>
        <v>po 40 mg - Indiv. A.St.</v>
      </c>
      <c r="E1909" s="255" t="str">
        <f>IF(AND(A1909&lt;&gt;"",ISNUMBER(A1909)),VLOOKUP(A1909,Studies!A:BR,5,FALSE),"")</f>
        <v>Midazolam</v>
      </c>
      <c r="F1909" s="256" t="str">
        <f>IF(AND(A1909&lt;&gt;"",ISNUMBER(A1909)),VLOOKUP(A1909,Studies!A:BR,6,FALSE),"")</f>
        <v>Plasma</v>
      </c>
      <c r="G1909" s="194">
        <v>1</v>
      </c>
      <c r="H1909" s="194" t="s">
        <v>60</v>
      </c>
      <c r="I1909" s="187">
        <v>98</v>
      </c>
      <c r="J1909" s="187" t="s">
        <v>941</v>
      </c>
      <c r="K1909" s="187" t="s">
        <v>239</v>
      </c>
      <c r="M1909" s="195"/>
      <c r="N1909" s="195"/>
      <c r="O1909" s="199"/>
      <c r="P1909" s="188"/>
      <c r="Q1909" s="174">
        <v>0</v>
      </c>
    </row>
    <row r="1910" spans="1:17" ht="14.25" x14ac:dyDescent="0.2">
      <c r="A1910" s="183">
        <v>258</v>
      </c>
      <c r="B1910" s="254" t="str">
        <f>IF(AND(A1910&lt;&gt;"",ISNUMBER(A1910)),VLOOKUP(A1910,Studies!A:BR,2,FALSE),"")</f>
        <v>Heizmann 1983</v>
      </c>
      <c r="C1910" s="255" t="str">
        <f>IF(AND(A1910&lt;&gt;"",ISNUMBER(A1910)),VLOOKUP(A1910,Studies!A:BR,3,FALSE),"")</f>
        <v>http://www.ncbi.nlm.nih.gov/pubmed/6138080</v>
      </c>
      <c r="D1910" s="255" t="str">
        <f>IF(AND(A1910&lt;&gt;"",ISNUMBER(A1910)),VLOOKUP(A1910,Studies!A:BR,4,FALSE),"")</f>
        <v>po 40 mg - Indiv. A.St.</v>
      </c>
      <c r="E1910" s="255" t="str">
        <f>IF(AND(A1910&lt;&gt;"",ISNUMBER(A1910)),VLOOKUP(A1910,Studies!A:BR,5,FALSE),"")</f>
        <v>Midazolam</v>
      </c>
      <c r="F1910" s="256" t="str">
        <f>IF(AND(A1910&lt;&gt;"",ISNUMBER(A1910)),VLOOKUP(A1910,Studies!A:BR,6,FALSE),"")</f>
        <v>Plasma</v>
      </c>
      <c r="G1910" s="194">
        <v>1.5</v>
      </c>
      <c r="H1910" s="194" t="s">
        <v>60</v>
      </c>
      <c r="I1910" s="187">
        <v>57</v>
      </c>
      <c r="J1910" s="187" t="s">
        <v>941</v>
      </c>
      <c r="K1910" s="187" t="s">
        <v>239</v>
      </c>
      <c r="M1910" s="195"/>
      <c r="N1910" s="195"/>
      <c r="O1910" s="199"/>
      <c r="P1910" s="188"/>
      <c r="Q1910" s="174">
        <v>0</v>
      </c>
    </row>
    <row r="1911" spans="1:17" ht="14.25" x14ac:dyDescent="0.2">
      <c r="A1911" s="183">
        <v>258</v>
      </c>
      <c r="B1911" s="254" t="str">
        <f>IF(AND(A1911&lt;&gt;"",ISNUMBER(A1911)),VLOOKUP(A1911,Studies!A:BR,2,FALSE),"")</f>
        <v>Heizmann 1983</v>
      </c>
      <c r="C1911" s="255" t="str">
        <f>IF(AND(A1911&lt;&gt;"",ISNUMBER(A1911)),VLOOKUP(A1911,Studies!A:BR,3,FALSE),"")</f>
        <v>http://www.ncbi.nlm.nih.gov/pubmed/6138080</v>
      </c>
      <c r="D1911" s="255" t="str">
        <f>IF(AND(A1911&lt;&gt;"",ISNUMBER(A1911)),VLOOKUP(A1911,Studies!A:BR,4,FALSE),"")</f>
        <v>po 40 mg - Indiv. A.St.</v>
      </c>
      <c r="E1911" s="255" t="str">
        <f>IF(AND(A1911&lt;&gt;"",ISNUMBER(A1911)),VLOOKUP(A1911,Studies!A:BR,5,FALSE),"")</f>
        <v>Midazolam</v>
      </c>
      <c r="F1911" s="256" t="str">
        <f>IF(AND(A1911&lt;&gt;"",ISNUMBER(A1911)),VLOOKUP(A1911,Studies!A:BR,6,FALSE),"")</f>
        <v>Plasma</v>
      </c>
      <c r="G1911" s="194">
        <v>2</v>
      </c>
      <c r="H1911" s="194" t="s">
        <v>60</v>
      </c>
      <c r="I1911" s="187">
        <v>42</v>
      </c>
      <c r="J1911" s="187" t="s">
        <v>941</v>
      </c>
      <c r="K1911" s="187" t="s">
        <v>239</v>
      </c>
      <c r="M1911" s="195"/>
      <c r="N1911" s="195"/>
      <c r="O1911" s="199"/>
      <c r="P1911" s="188"/>
      <c r="Q1911" s="174">
        <v>0</v>
      </c>
    </row>
    <row r="1912" spans="1:17" ht="14.25" x14ac:dyDescent="0.2">
      <c r="A1912" s="183">
        <v>258</v>
      </c>
      <c r="B1912" s="254" t="str">
        <f>IF(AND(A1912&lt;&gt;"",ISNUMBER(A1912)),VLOOKUP(A1912,Studies!A:BR,2,FALSE),"")</f>
        <v>Heizmann 1983</v>
      </c>
      <c r="C1912" s="255" t="str">
        <f>IF(AND(A1912&lt;&gt;"",ISNUMBER(A1912)),VLOOKUP(A1912,Studies!A:BR,3,FALSE),"")</f>
        <v>http://www.ncbi.nlm.nih.gov/pubmed/6138080</v>
      </c>
      <c r="D1912" s="255" t="str">
        <f>IF(AND(A1912&lt;&gt;"",ISNUMBER(A1912)),VLOOKUP(A1912,Studies!A:BR,4,FALSE),"")</f>
        <v>po 40 mg - Indiv. A.St.</v>
      </c>
      <c r="E1912" s="255" t="str">
        <f>IF(AND(A1912&lt;&gt;"",ISNUMBER(A1912)),VLOOKUP(A1912,Studies!A:BR,5,FALSE),"")</f>
        <v>Midazolam</v>
      </c>
      <c r="F1912" s="256" t="str">
        <f>IF(AND(A1912&lt;&gt;"",ISNUMBER(A1912)),VLOOKUP(A1912,Studies!A:BR,6,FALSE),"")</f>
        <v>Plasma</v>
      </c>
      <c r="G1912" s="194">
        <v>3</v>
      </c>
      <c r="H1912" s="194" t="s">
        <v>60</v>
      </c>
      <c r="I1912" s="187">
        <v>25</v>
      </c>
      <c r="J1912" s="187" t="s">
        <v>941</v>
      </c>
      <c r="K1912" s="187" t="s">
        <v>239</v>
      </c>
      <c r="M1912" s="195"/>
      <c r="N1912" s="195"/>
      <c r="O1912" s="199"/>
      <c r="P1912" s="188"/>
      <c r="Q1912" s="174">
        <v>0</v>
      </c>
    </row>
    <row r="1913" spans="1:17" ht="14.25" x14ac:dyDescent="0.2">
      <c r="A1913" s="183">
        <v>258</v>
      </c>
      <c r="B1913" s="254" t="str">
        <f>IF(AND(A1913&lt;&gt;"",ISNUMBER(A1913)),VLOOKUP(A1913,Studies!A:BR,2,FALSE),"")</f>
        <v>Heizmann 1983</v>
      </c>
      <c r="C1913" s="255" t="str">
        <f>IF(AND(A1913&lt;&gt;"",ISNUMBER(A1913)),VLOOKUP(A1913,Studies!A:BR,3,FALSE),"")</f>
        <v>http://www.ncbi.nlm.nih.gov/pubmed/6138080</v>
      </c>
      <c r="D1913" s="255" t="str">
        <f>IF(AND(A1913&lt;&gt;"",ISNUMBER(A1913)),VLOOKUP(A1913,Studies!A:BR,4,FALSE),"")</f>
        <v>po 40 mg - Indiv. A.St.</v>
      </c>
      <c r="E1913" s="255" t="str">
        <f>IF(AND(A1913&lt;&gt;"",ISNUMBER(A1913)),VLOOKUP(A1913,Studies!A:BR,5,FALSE),"")</f>
        <v>Midazolam</v>
      </c>
      <c r="F1913" s="256" t="str">
        <f>IF(AND(A1913&lt;&gt;"",ISNUMBER(A1913)),VLOOKUP(A1913,Studies!A:BR,6,FALSE),"")</f>
        <v>Plasma</v>
      </c>
      <c r="G1913" s="194">
        <v>4</v>
      </c>
      <c r="H1913" s="194" t="s">
        <v>60</v>
      </c>
      <c r="I1913" s="187">
        <v>16</v>
      </c>
      <c r="J1913" s="187" t="s">
        <v>941</v>
      </c>
      <c r="K1913" s="187" t="s">
        <v>239</v>
      </c>
      <c r="M1913" s="195"/>
      <c r="N1913" s="195"/>
      <c r="O1913" s="199"/>
      <c r="P1913" s="188"/>
      <c r="Q1913" s="174">
        <v>0</v>
      </c>
    </row>
    <row r="1914" spans="1:17" ht="14.25" x14ac:dyDescent="0.2">
      <c r="A1914" s="183">
        <v>258</v>
      </c>
      <c r="B1914" s="254" t="str">
        <f>IF(AND(A1914&lt;&gt;"",ISNUMBER(A1914)),VLOOKUP(A1914,Studies!A:BR,2,FALSE),"")</f>
        <v>Heizmann 1983</v>
      </c>
      <c r="C1914" s="255" t="str">
        <f>IF(AND(A1914&lt;&gt;"",ISNUMBER(A1914)),VLOOKUP(A1914,Studies!A:BR,3,FALSE),"")</f>
        <v>http://www.ncbi.nlm.nih.gov/pubmed/6138080</v>
      </c>
      <c r="D1914" s="255" t="str">
        <f>IF(AND(A1914&lt;&gt;"",ISNUMBER(A1914)),VLOOKUP(A1914,Studies!A:BR,4,FALSE),"")</f>
        <v>po 40 mg - Indiv. A.St.</v>
      </c>
      <c r="E1914" s="255" t="str">
        <f>IF(AND(A1914&lt;&gt;"",ISNUMBER(A1914)),VLOOKUP(A1914,Studies!A:BR,5,FALSE),"")</f>
        <v>Midazolam</v>
      </c>
      <c r="F1914" s="256" t="str">
        <f>IF(AND(A1914&lt;&gt;"",ISNUMBER(A1914)),VLOOKUP(A1914,Studies!A:BR,6,FALSE),"")</f>
        <v>Plasma</v>
      </c>
      <c r="G1914" s="194">
        <v>5</v>
      </c>
      <c r="H1914" s="194" t="s">
        <v>60</v>
      </c>
      <c r="I1914" s="187">
        <v>9</v>
      </c>
      <c r="J1914" s="187" t="s">
        <v>941</v>
      </c>
      <c r="K1914" s="187" t="s">
        <v>239</v>
      </c>
      <c r="M1914" s="195"/>
      <c r="N1914" s="195"/>
      <c r="O1914" s="199"/>
      <c r="P1914" s="188"/>
      <c r="Q1914" s="174">
        <v>0</v>
      </c>
    </row>
    <row r="1915" spans="1:17" ht="14.25" x14ac:dyDescent="0.2">
      <c r="A1915" s="183">
        <v>258</v>
      </c>
      <c r="B1915" s="254" t="str">
        <f>IF(AND(A1915&lt;&gt;"",ISNUMBER(A1915)),VLOOKUP(A1915,Studies!A:BR,2,FALSE),"")</f>
        <v>Heizmann 1983</v>
      </c>
      <c r="C1915" s="255" t="str">
        <f>IF(AND(A1915&lt;&gt;"",ISNUMBER(A1915)),VLOOKUP(A1915,Studies!A:BR,3,FALSE),"")</f>
        <v>http://www.ncbi.nlm.nih.gov/pubmed/6138080</v>
      </c>
      <c r="D1915" s="255" t="str">
        <f>IF(AND(A1915&lt;&gt;"",ISNUMBER(A1915)),VLOOKUP(A1915,Studies!A:BR,4,FALSE),"")</f>
        <v>po 40 mg - Indiv. A.St.</v>
      </c>
      <c r="E1915" s="255" t="str">
        <f>IF(AND(A1915&lt;&gt;"",ISNUMBER(A1915)),VLOOKUP(A1915,Studies!A:BR,5,FALSE),"")</f>
        <v>Midazolam</v>
      </c>
      <c r="F1915" s="256" t="str">
        <f>IF(AND(A1915&lt;&gt;"",ISNUMBER(A1915)),VLOOKUP(A1915,Studies!A:BR,6,FALSE),"")</f>
        <v>Plasma</v>
      </c>
      <c r="G1915" s="194">
        <v>6</v>
      </c>
      <c r="H1915" s="194" t="s">
        <v>60</v>
      </c>
      <c r="I1915" s="187">
        <v>7</v>
      </c>
      <c r="J1915" s="187" t="s">
        <v>941</v>
      </c>
      <c r="K1915" s="187" t="s">
        <v>239</v>
      </c>
      <c r="M1915" s="195"/>
      <c r="N1915" s="195"/>
      <c r="O1915" s="199"/>
      <c r="P1915" s="188"/>
      <c r="Q1915" s="174">
        <v>0</v>
      </c>
    </row>
    <row r="1916" spans="1:17" ht="14.25" x14ac:dyDescent="0.2">
      <c r="A1916" s="183">
        <v>258</v>
      </c>
      <c r="B1916" s="254" t="str">
        <f>IF(AND(A1916&lt;&gt;"",ISNUMBER(A1916)),VLOOKUP(A1916,Studies!A:BR,2,FALSE),"")</f>
        <v>Heizmann 1983</v>
      </c>
      <c r="C1916" s="255" t="str">
        <f>IF(AND(A1916&lt;&gt;"",ISNUMBER(A1916)),VLOOKUP(A1916,Studies!A:BR,3,FALSE),"")</f>
        <v>http://www.ncbi.nlm.nih.gov/pubmed/6138080</v>
      </c>
      <c r="D1916" s="255" t="str">
        <f>IF(AND(A1916&lt;&gt;"",ISNUMBER(A1916)),VLOOKUP(A1916,Studies!A:BR,4,FALSE),"")</f>
        <v>po 40 mg - Indiv. A.St.</v>
      </c>
      <c r="E1916" s="255" t="str">
        <f>IF(AND(A1916&lt;&gt;"",ISNUMBER(A1916)),VLOOKUP(A1916,Studies!A:BR,5,FALSE),"")</f>
        <v>Midazolam</v>
      </c>
      <c r="F1916" s="256" t="str">
        <f>IF(AND(A1916&lt;&gt;"",ISNUMBER(A1916)),VLOOKUP(A1916,Studies!A:BR,6,FALSE),"")</f>
        <v>Plasma</v>
      </c>
      <c r="G1916" s="194">
        <v>8</v>
      </c>
      <c r="H1916" s="194" t="s">
        <v>60</v>
      </c>
      <c r="I1916" s="187">
        <v>4</v>
      </c>
      <c r="J1916" s="187" t="s">
        <v>941</v>
      </c>
      <c r="K1916" s="187" t="s">
        <v>239</v>
      </c>
      <c r="M1916" s="195"/>
      <c r="N1916" s="195"/>
      <c r="O1916" s="199"/>
      <c r="P1916" s="188"/>
      <c r="Q1916" s="174">
        <v>0</v>
      </c>
    </row>
    <row r="1917" spans="1:17" ht="14.25" x14ac:dyDescent="0.2">
      <c r="A1917" s="183">
        <v>258</v>
      </c>
      <c r="B1917" s="254" t="str">
        <f>IF(AND(A1917&lt;&gt;"",ISNUMBER(A1917)),VLOOKUP(A1917,Studies!A:BR,2,FALSE),"")</f>
        <v>Heizmann 1983</v>
      </c>
      <c r="C1917" s="255" t="str">
        <f>IF(AND(A1917&lt;&gt;"",ISNUMBER(A1917)),VLOOKUP(A1917,Studies!A:BR,3,FALSE),"")</f>
        <v>http://www.ncbi.nlm.nih.gov/pubmed/6138080</v>
      </c>
      <c r="D1917" s="255" t="str">
        <f>IF(AND(A1917&lt;&gt;"",ISNUMBER(A1917)),VLOOKUP(A1917,Studies!A:BR,4,FALSE),"")</f>
        <v>po 40 mg - Indiv. A.St.</v>
      </c>
      <c r="E1917" s="255" t="str">
        <f>IF(AND(A1917&lt;&gt;"",ISNUMBER(A1917)),VLOOKUP(A1917,Studies!A:BR,5,FALSE),"")</f>
        <v>Midazolam</v>
      </c>
      <c r="F1917" s="256" t="str">
        <f>IF(AND(A1917&lt;&gt;"",ISNUMBER(A1917)),VLOOKUP(A1917,Studies!A:BR,6,FALSE),"")</f>
        <v>Plasma</v>
      </c>
      <c r="G1917" s="194">
        <v>10</v>
      </c>
      <c r="H1917" s="194" t="s">
        <v>60</v>
      </c>
      <c r="I1917" s="187" t="s">
        <v>1023</v>
      </c>
      <c r="J1917" s="187" t="s">
        <v>941</v>
      </c>
      <c r="K1917" s="187" t="s">
        <v>239</v>
      </c>
      <c r="M1917" s="195"/>
      <c r="N1917" s="195"/>
      <c r="O1917" s="199">
        <v>4</v>
      </c>
      <c r="P1917" s="188"/>
      <c r="Q1917" s="174">
        <v>0</v>
      </c>
    </row>
    <row r="1918" spans="1:17" ht="14.25" x14ac:dyDescent="0.2">
      <c r="A1918" s="183">
        <v>258</v>
      </c>
      <c r="B1918" s="254" t="str">
        <f>IF(AND(A1918&lt;&gt;"",ISNUMBER(A1918)),VLOOKUP(A1918,Studies!A:BR,2,FALSE),"")</f>
        <v>Heizmann 1983</v>
      </c>
      <c r="C1918" s="255" t="str">
        <f>IF(AND(A1918&lt;&gt;"",ISNUMBER(A1918)),VLOOKUP(A1918,Studies!A:BR,3,FALSE),"")</f>
        <v>http://www.ncbi.nlm.nih.gov/pubmed/6138080</v>
      </c>
      <c r="D1918" s="255" t="str">
        <f>IF(AND(A1918&lt;&gt;"",ISNUMBER(A1918)),VLOOKUP(A1918,Studies!A:BR,4,FALSE),"")</f>
        <v>po 40 mg - Indiv. A.St.</v>
      </c>
      <c r="E1918" s="255" t="str">
        <f>IF(AND(A1918&lt;&gt;"",ISNUMBER(A1918)),VLOOKUP(A1918,Studies!A:BR,5,FALSE),"")</f>
        <v>Midazolam</v>
      </c>
      <c r="F1918" s="256" t="str">
        <f>IF(AND(A1918&lt;&gt;"",ISNUMBER(A1918)),VLOOKUP(A1918,Studies!A:BR,6,FALSE),"")</f>
        <v>Plasma</v>
      </c>
      <c r="G1918" s="194">
        <v>12</v>
      </c>
      <c r="H1918" s="194" t="s">
        <v>60</v>
      </c>
      <c r="I1918" s="187" t="s">
        <v>1023</v>
      </c>
      <c r="J1918" s="187" t="s">
        <v>941</v>
      </c>
      <c r="K1918" s="187" t="s">
        <v>239</v>
      </c>
      <c r="M1918" s="195"/>
      <c r="N1918" s="195"/>
      <c r="O1918" s="199">
        <v>4</v>
      </c>
      <c r="P1918" s="188"/>
      <c r="Q1918" s="174">
        <v>0</v>
      </c>
    </row>
    <row r="1919" spans="1:17" ht="14.25" x14ac:dyDescent="0.2">
      <c r="A1919" s="183">
        <v>259</v>
      </c>
      <c r="B1919" s="254" t="str">
        <f>IF(AND(A1919&lt;&gt;"",ISNUMBER(A1919)),VLOOKUP(A1919,Studies!A:BR,2,FALSE),"")</f>
        <v>Heizmann 1983</v>
      </c>
      <c r="C1919" s="255" t="str">
        <f>IF(AND(A1919&lt;&gt;"",ISNUMBER(A1919)),VLOOKUP(A1919,Studies!A:BR,3,FALSE),"")</f>
        <v>http://www.ncbi.nlm.nih.gov/pubmed/6138080</v>
      </c>
      <c r="D1919" s="255" t="str">
        <f>IF(AND(A1919&lt;&gt;"",ISNUMBER(A1919)),VLOOKUP(A1919,Studies!A:BR,4,FALSE),"")</f>
        <v>po 40 mg - Indiv. CH.B.</v>
      </c>
      <c r="E1919" s="255" t="str">
        <f>IF(AND(A1919&lt;&gt;"",ISNUMBER(A1919)),VLOOKUP(A1919,Studies!A:BR,5,FALSE),"")</f>
        <v>Midazolam</v>
      </c>
      <c r="F1919" s="256" t="str">
        <f>IF(AND(A1919&lt;&gt;"",ISNUMBER(A1919)),VLOOKUP(A1919,Studies!A:BR,6,FALSE),"")</f>
        <v>Plasma</v>
      </c>
      <c r="G1919" s="194">
        <v>0.25</v>
      </c>
      <c r="H1919" s="194" t="s">
        <v>60</v>
      </c>
      <c r="I1919" s="187">
        <v>953</v>
      </c>
      <c r="J1919" s="187" t="s">
        <v>941</v>
      </c>
      <c r="K1919" s="187" t="s">
        <v>239</v>
      </c>
      <c r="M1919" s="195"/>
      <c r="N1919" s="195"/>
      <c r="O1919" s="199"/>
      <c r="P1919" s="188"/>
      <c r="Q1919" s="174">
        <v>0</v>
      </c>
    </row>
    <row r="1920" spans="1:17" ht="14.25" x14ac:dyDescent="0.2">
      <c r="A1920" s="183">
        <v>259</v>
      </c>
      <c r="B1920" s="254" t="str">
        <f>IF(AND(A1920&lt;&gt;"",ISNUMBER(A1920)),VLOOKUP(A1920,Studies!A:BR,2,FALSE),"")</f>
        <v>Heizmann 1983</v>
      </c>
      <c r="C1920" s="255" t="str">
        <f>IF(AND(A1920&lt;&gt;"",ISNUMBER(A1920)),VLOOKUP(A1920,Studies!A:BR,3,FALSE),"")</f>
        <v>http://www.ncbi.nlm.nih.gov/pubmed/6138080</v>
      </c>
      <c r="D1920" s="255" t="str">
        <f>IF(AND(A1920&lt;&gt;"",ISNUMBER(A1920)),VLOOKUP(A1920,Studies!A:BR,4,FALSE),"")</f>
        <v>po 40 mg - Indiv. CH.B.</v>
      </c>
      <c r="E1920" s="255" t="str">
        <f>IF(AND(A1920&lt;&gt;"",ISNUMBER(A1920)),VLOOKUP(A1920,Studies!A:BR,5,FALSE),"")</f>
        <v>Midazolam</v>
      </c>
      <c r="F1920" s="256" t="str">
        <f>IF(AND(A1920&lt;&gt;"",ISNUMBER(A1920)),VLOOKUP(A1920,Studies!A:BR,6,FALSE),"")</f>
        <v>Plasma</v>
      </c>
      <c r="G1920" s="194">
        <v>0.5</v>
      </c>
      <c r="H1920" s="194" t="s">
        <v>60</v>
      </c>
      <c r="I1920" s="187">
        <v>450</v>
      </c>
      <c r="J1920" s="187" t="s">
        <v>941</v>
      </c>
      <c r="K1920" s="187" t="s">
        <v>239</v>
      </c>
      <c r="M1920" s="195"/>
      <c r="N1920" s="195"/>
      <c r="O1920" s="199"/>
      <c r="P1920" s="188"/>
      <c r="Q1920" s="174">
        <v>0</v>
      </c>
    </row>
    <row r="1921" spans="1:17" ht="14.25" x14ac:dyDescent="0.2">
      <c r="A1921" s="183">
        <v>259</v>
      </c>
      <c r="B1921" s="254" t="str">
        <f>IF(AND(A1921&lt;&gt;"",ISNUMBER(A1921)),VLOOKUP(A1921,Studies!A:BR,2,FALSE),"")</f>
        <v>Heizmann 1983</v>
      </c>
      <c r="C1921" s="255" t="str">
        <f>IF(AND(A1921&lt;&gt;"",ISNUMBER(A1921)),VLOOKUP(A1921,Studies!A:BR,3,FALSE),"")</f>
        <v>http://www.ncbi.nlm.nih.gov/pubmed/6138080</v>
      </c>
      <c r="D1921" s="255" t="str">
        <f>IF(AND(A1921&lt;&gt;"",ISNUMBER(A1921)),VLOOKUP(A1921,Studies!A:BR,4,FALSE),"")</f>
        <v>po 40 mg - Indiv. CH.B.</v>
      </c>
      <c r="E1921" s="255" t="str">
        <f>IF(AND(A1921&lt;&gt;"",ISNUMBER(A1921)),VLOOKUP(A1921,Studies!A:BR,5,FALSE),"")</f>
        <v>Midazolam</v>
      </c>
      <c r="F1921" s="256" t="str">
        <f>IF(AND(A1921&lt;&gt;"",ISNUMBER(A1921)),VLOOKUP(A1921,Studies!A:BR,6,FALSE),"")</f>
        <v>Plasma</v>
      </c>
      <c r="G1921" s="194">
        <v>0.75</v>
      </c>
      <c r="H1921" s="194" t="s">
        <v>60</v>
      </c>
      <c r="I1921" s="187">
        <v>285</v>
      </c>
      <c r="J1921" s="187" t="s">
        <v>941</v>
      </c>
      <c r="K1921" s="187" t="s">
        <v>239</v>
      </c>
      <c r="M1921" s="195"/>
      <c r="N1921" s="195"/>
      <c r="O1921" s="199"/>
      <c r="P1921" s="188"/>
      <c r="Q1921" s="174">
        <v>0</v>
      </c>
    </row>
    <row r="1922" spans="1:17" ht="14.25" x14ac:dyDescent="0.2">
      <c r="A1922" s="183">
        <v>259</v>
      </c>
      <c r="B1922" s="254" t="str">
        <f>IF(AND(A1922&lt;&gt;"",ISNUMBER(A1922)),VLOOKUP(A1922,Studies!A:BR,2,FALSE),"")</f>
        <v>Heizmann 1983</v>
      </c>
      <c r="C1922" s="255" t="str">
        <f>IF(AND(A1922&lt;&gt;"",ISNUMBER(A1922)),VLOOKUP(A1922,Studies!A:BR,3,FALSE),"")</f>
        <v>http://www.ncbi.nlm.nih.gov/pubmed/6138080</v>
      </c>
      <c r="D1922" s="255" t="str">
        <f>IF(AND(A1922&lt;&gt;"",ISNUMBER(A1922)),VLOOKUP(A1922,Studies!A:BR,4,FALSE),"")</f>
        <v>po 40 mg - Indiv. CH.B.</v>
      </c>
      <c r="E1922" s="255" t="str">
        <f>IF(AND(A1922&lt;&gt;"",ISNUMBER(A1922)),VLOOKUP(A1922,Studies!A:BR,5,FALSE),"")</f>
        <v>Midazolam</v>
      </c>
      <c r="F1922" s="256" t="str">
        <f>IF(AND(A1922&lt;&gt;"",ISNUMBER(A1922)),VLOOKUP(A1922,Studies!A:BR,6,FALSE),"")</f>
        <v>Plasma</v>
      </c>
      <c r="G1922" s="194">
        <v>1</v>
      </c>
      <c r="H1922" s="194" t="s">
        <v>60</v>
      </c>
      <c r="I1922" s="187">
        <v>259</v>
      </c>
      <c r="J1922" s="187" t="s">
        <v>941</v>
      </c>
      <c r="K1922" s="187" t="s">
        <v>239</v>
      </c>
      <c r="M1922" s="195"/>
      <c r="N1922" s="195"/>
      <c r="O1922" s="199"/>
      <c r="P1922" s="188"/>
      <c r="Q1922" s="174">
        <v>0</v>
      </c>
    </row>
    <row r="1923" spans="1:17" ht="14.25" x14ac:dyDescent="0.2">
      <c r="A1923" s="183">
        <v>259</v>
      </c>
      <c r="B1923" s="254" t="str">
        <f>IF(AND(A1923&lt;&gt;"",ISNUMBER(A1923)),VLOOKUP(A1923,Studies!A:BR,2,FALSE),"")</f>
        <v>Heizmann 1983</v>
      </c>
      <c r="C1923" s="255" t="str">
        <f>IF(AND(A1923&lt;&gt;"",ISNUMBER(A1923)),VLOOKUP(A1923,Studies!A:BR,3,FALSE),"")</f>
        <v>http://www.ncbi.nlm.nih.gov/pubmed/6138080</v>
      </c>
      <c r="D1923" s="255" t="str">
        <f>IF(AND(A1923&lt;&gt;"",ISNUMBER(A1923)),VLOOKUP(A1923,Studies!A:BR,4,FALSE),"")</f>
        <v>po 40 mg - Indiv. CH.B.</v>
      </c>
      <c r="E1923" s="255" t="str">
        <f>IF(AND(A1923&lt;&gt;"",ISNUMBER(A1923)),VLOOKUP(A1923,Studies!A:BR,5,FALSE),"")</f>
        <v>Midazolam</v>
      </c>
      <c r="F1923" s="256" t="str">
        <f>IF(AND(A1923&lt;&gt;"",ISNUMBER(A1923)),VLOOKUP(A1923,Studies!A:BR,6,FALSE),"")</f>
        <v>Plasma</v>
      </c>
      <c r="G1923" s="194">
        <v>1.5</v>
      </c>
      <c r="H1923" s="194" t="s">
        <v>60</v>
      </c>
      <c r="I1923" s="187">
        <v>209</v>
      </c>
      <c r="J1923" s="187" t="s">
        <v>941</v>
      </c>
      <c r="K1923" s="187" t="s">
        <v>239</v>
      </c>
      <c r="M1923" s="195"/>
      <c r="N1923" s="195"/>
      <c r="O1923" s="199"/>
      <c r="P1923" s="188"/>
      <c r="Q1923" s="174">
        <v>0</v>
      </c>
    </row>
    <row r="1924" spans="1:17" ht="14.25" x14ac:dyDescent="0.2">
      <c r="A1924" s="183">
        <v>259</v>
      </c>
      <c r="B1924" s="254" t="str">
        <f>IF(AND(A1924&lt;&gt;"",ISNUMBER(A1924)),VLOOKUP(A1924,Studies!A:BR,2,FALSE),"")</f>
        <v>Heizmann 1983</v>
      </c>
      <c r="C1924" s="255" t="str">
        <f>IF(AND(A1924&lt;&gt;"",ISNUMBER(A1924)),VLOOKUP(A1924,Studies!A:BR,3,FALSE),"")</f>
        <v>http://www.ncbi.nlm.nih.gov/pubmed/6138080</v>
      </c>
      <c r="D1924" s="255" t="str">
        <f>IF(AND(A1924&lt;&gt;"",ISNUMBER(A1924)),VLOOKUP(A1924,Studies!A:BR,4,FALSE),"")</f>
        <v>po 40 mg - Indiv. CH.B.</v>
      </c>
      <c r="E1924" s="255" t="str">
        <f>IF(AND(A1924&lt;&gt;"",ISNUMBER(A1924)),VLOOKUP(A1924,Studies!A:BR,5,FALSE),"")</f>
        <v>Midazolam</v>
      </c>
      <c r="F1924" s="256" t="str">
        <f>IF(AND(A1924&lt;&gt;"",ISNUMBER(A1924)),VLOOKUP(A1924,Studies!A:BR,6,FALSE),"")</f>
        <v>Plasma</v>
      </c>
      <c r="G1924" s="194">
        <v>2</v>
      </c>
      <c r="H1924" s="194" t="s">
        <v>60</v>
      </c>
      <c r="I1924" s="187">
        <v>165</v>
      </c>
      <c r="J1924" s="187" t="s">
        <v>941</v>
      </c>
      <c r="K1924" s="187" t="s">
        <v>239</v>
      </c>
      <c r="M1924" s="195"/>
      <c r="N1924" s="195"/>
      <c r="O1924" s="199"/>
      <c r="P1924" s="188"/>
      <c r="Q1924" s="174">
        <v>0</v>
      </c>
    </row>
    <row r="1925" spans="1:17" ht="14.25" x14ac:dyDescent="0.2">
      <c r="A1925" s="183">
        <v>259</v>
      </c>
      <c r="B1925" s="254" t="str">
        <f>IF(AND(A1925&lt;&gt;"",ISNUMBER(A1925)),VLOOKUP(A1925,Studies!A:BR,2,FALSE),"")</f>
        <v>Heizmann 1983</v>
      </c>
      <c r="C1925" s="255" t="str">
        <f>IF(AND(A1925&lt;&gt;"",ISNUMBER(A1925)),VLOOKUP(A1925,Studies!A:BR,3,FALSE),"")</f>
        <v>http://www.ncbi.nlm.nih.gov/pubmed/6138080</v>
      </c>
      <c r="D1925" s="255" t="str">
        <f>IF(AND(A1925&lt;&gt;"",ISNUMBER(A1925)),VLOOKUP(A1925,Studies!A:BR,4,FALSE),"")</f>
        <v>po 40 mg - Indiv. CH.B.</v>
      </c>
      <c r="E1925" s="255" t="str">
        <f>IF(AND(A1925&lt;&gt;"",ISNUMBER(A1925)),VLOOKUP(A1925,Studies!A:BR,5,FALSE),"")</f>
        <v>Midazolam</v>
      </c>
      <c r="F1925" s="256" t="str">
        <f>IF(AND(A1925&lt;&gt;"",ISNUMBER(A1925)),VLOOKUP(A1925,Studies!A:BR,6,FALSE),"")</f>
        <v>Plasma</v>
      </c>
      <c r="G1925" s="194">
        <v>3</v>
      </c>
      <c r="H1925" s="194" t="s">
        <v>60</v>
      </c>
      <c r="I1925" s="187">
        <v>105</v>
      </c>
      <c r="J1925" s="187" t="s">
        <v>941</v>
      </c>
      <c r="K1925" s="187" t="s">
        <v>239</v>
      </c>
      <c r="M1925" s="195"/>
      <c r="N1925" s="195"/>
      <c r="O1925" s="199"/>
      <c r="P1925" s="188"/>
      <c r="Q1925" s="174">
        <v>0</v>
      </c>
    </row>
    <row r="1926" spans="1:17" ht="14.25" x14ac:dyDescent="0.2">
      <c r="A1926" s="183">
        <v>259</v>
      </c>
      <c r="B1926" s="254" t="str">
        <f>IF(AND(A1926&lt;&gt;"",ISNUMBER(A1926)),VLOOKUP(A1926,Studies!A:BR,2,FALSE),"")</f>
        <v>Heizmann 1983</v>
      </c>
      <c r="C1926" s="255" t="str">
        <f>IF(AND(A1926&lt;&gt;"",ISNUMBER(A1926)),VLOOKUP(A1926,Studies!A:BR,3,FALSE),"")</f>
        <v>http://www.ncbi.nlm.nih.gov/pubmed/6138080</v>
      </c>
      <c r="D1926" s="255" t="str">
        <f>IF(AND(A1926&lt;&gt;"",ISNUMBER(A1926)),VLOOKUP(A1926,Studies!A:BR,4,FALSE),"")</f>
        <v>po 40 mg - Indiv. CH.B.</v>
      </c>
      <c r="E1926" s="255" t="str">
        <f>IF(AND(A1926&lt;&gt;"",ISNUMBER(A1926)),VLOOKUP(A1926,Studies!A:BR,5,FALSE),"")</f>
        <v>Midazolam</v>
      </c>
      <c r="F1926" s="256" t="str">
        <f>IF(AND(A1926&lt;&gt;"",ISNUMBER(A1926)),VLOOKUP(A1926,Studies!A:BR,6,FALSE),"")</f>
        <v>Plasma</v>
      </c>
      <c r="G1926" s="194">
        <v>4</v>
      </c>
      <c r="H1926" s="194" t="s">
        <v>60</v>
      </c>
      <c r="I1926" s="187">
        <v>87</v>
      </c>
      <c r="J1926" s="187" t="s">
        <v>941</v>
      </c>
      <c r="K1926" s="187" t="s">
        <v>239</v>
      </c>
      <c r="M1926" s="195"/>
      <c r="N1926" s="195"/>
      <c r="O1926" s="199"/>
      <c r="P1926" s="188"/>
      <c r="Q1926" s="174">
        <v>0</v>
      </c>
    </row>
    <row r="1927" spans="1:17" ht="14.25" x14ac:dyDescent="0.2">
      <c r="A1927" s="183">
        <v>259</v>
      </c>
      <c r="B1927" s="254" t="str">
        <f>IF(AND(A1927&lt;&gt;"",ISNUMBER(A1927)),VLOOKUP(A1927,Studies!A:BR,2,FALSE),"")</f>
        <v>Heizmann 1983</v>
      </c>
      <c r="C1927" s="255" t="str">
        <f>IF(AND(A1927&lt;&gt;"",ISNUMBER(A1927)),VLOOKUP(A1927,Studies!A:BR,3,FALSE),"")</f>
        <v>http://www.ncbi.nlm.nih.gov/pubmed/6138080</v>
      </c>
      <c r="D1927" s="255" t="str">
        <f>IF(AND(A1927&lt;&gt;"",ISNUMBER(A1927)),VLOOKUP(A1927,Studies!A:BR,4,FALSE),"")</f>
        <v>po 40 mg - Indiv. CH.B.</v>
      </c>
      <c r="E1927" s="255" t="str">
        <f>IF(AND(A1927&lt;&gt;"",ISNUMBER(A1927)),VLOOKUP(A1927,Studies!A:BR,5,FALSE),"")</f>
        <v>Midazolam</v>
      </c>
      <c r="F1927" s="256" t="str">
        <f>IF(AND(A1927&lt;&gt;"",ISNUMBER(A1927)),VLOOKUP(A1927,Studies!A:BR,6,FALSE),"")</f>
        <v>Plasma</v>
      </c>
      <c r="G1927" s="194">
        <v>5</v>
      </c>
      <c r="H1927" s="194" t="s">
        <v>60</v>
      </c>
      <c r="I1927" s="187">
        <v>42</v>
      </c>
      <c r="J1927" s="187" t="s">
        <v>941</v>
      </c>
      <c r="K1927" s="187" t="s">
        <v>239</v>
      </c>
      <c r="M1927" s="195"/>
      <c r="N1927" s="195"/>
      <c r="O1927" s="199"/>
      <c r="P1927" s="188"/>
      <c r="Q1927" s="174">
        <v>0</v>
      </c>
    </row>
    <row r="1928" spans="1:17" ht="14.25" x14ac:dyDescent="0.2">
      <c r="A1928" s="183">
        <v>259</v>
      </c>
      <c r="B1928" s="254" t="str">
        <f>IF(AND(A1928&lt;&gt;"",ISNUMBER(A1928)),VLOOKUP(A1928,Studies!A:BR,2,FALSE),"")</f>
        <v>Heizmann 1983</v>
      </c>
      <c r="C1928" s="255" t="str">
        <f>IF(AND(A1928&lt;&gt;"",ISNUMBER(A1928)),VLOOKUP(A1928,Studies!A:BR,3,FALSE),"")</f>
        <v>http://www.ncbi.nlm.nih.gov/pubmed/6138080</v>
      </c>
      <c r="D1928" s="255" t="str">
        <f>IF(AND(A1928&lt;&gt;"",ISNUMBER(A1928)),VLOOKUP(A1928,Studies!A:BR,4,FALSE),"")</f>
        <v>po 40 mg - Indiv. CH.B.</v>
      </c>
      <c r="E1928" s="255" t="str">
        <f>IF(AND(A1928&lt;&gt;"",ISNUMBER(A1928)),VLOOKUP(A1928,Studies!A:BR,5,FALSE),"")</f>
        <v>Midazolam</v>
      </c>
      <c r="F1928" s="256" t="str">
        <f>IF(AND(A1928&lt;&gt;"",ISNUMBER(A1928)),VLOOKUP(A1928,Studies!A:BR,6,FALSE),"")</f>
        <v>Plasma</v>
      </c>
      <c r="G1928" s="194">
        <v>6</v>
      </c>
      <c r="H1928" s="194" t="s">
        <v>60</v>
      </c>
      <c r="I1928" s="187">
        <v>34</v>
      </c>
      <c r="J1928" s="187" t="s">
        <v>941</v>
      </c>
      <c r="K1928" s="187" t="s">
        <v>239</v>
      </c>
      <c r="M1928" s="195"/>
      <c r="N1928" s="195"/>
      <c r="O1928" s="199"/>
      <c r="P1928" s="188"/>
      <c r="Q1928" s="174">
        <v>0</v>
      </c>
    </row>
    <row r="1929" spans="1:17" ht="14.25" x14ac:dyDescent="0.2">
      <c r="A1929" s="183">
        <v>259</v>
      </c>
      <c r="B1929" s="254" t="str">
        <f>IF(AND(A1929&lt;&gt;"",ISNUMBER(A1929)),VLOOKUP(A1929,Studies!A:BR,2,FALSE),"")</f>
        <v>Heizmann 1983</v>
      </c>
      <c r="C1929" s="255" t="str">
        <f>IF(AND(A1929&lt;&gt;"",ISNUMBER(A1929)),VLOOKUP(A1929,Studies!A:BR,3,FALSE),"")</f>
        <v>http://www.ncbi.nlm.nih.gov/pubmed/6138080</v>
      </c>
      <c r="D1929" s="255" t="str">
        <f>IF(AND(A1929&lt;&gt;"",ISNUMBER(A1929)),VLOOKUP(A1929,Studies!A:BR,4,FALSE),"")</f>
        <v>po 40 mg - Indiv. CH.B.</v>
      </c>
      <c r="E1929" s="255" t="str">
        <f>IF(AND(A1929&lt;&gt;"",ISNUMBER(A1929)),VLOOKUP(A1929,Studies!A:BR,5,FALSE),"")</f>
        <v>Midazolam</v>
      </c>
      <c r="F1929" s="256" t="str">
        <f>IF(AND(A1929&lt;&gt;"",ISNUMBER(A1929)),VLOOKUP(A1929,Studies!A:BR,6,FALSE),"")</f>
        <v>Plasma</v>
      </c>
      <c r="G1929" s="194">
        <v>8</v>
      </c>
      <c r="H1929" s="194" t="s">
        <v>60</v>
      </c>
      <c r="I1929" s="187">
        <v>19</v>
      </c>
      <c r="J1929" s="187" t="s">
        <v>941</v>
      </c>
      <c r="K1929" s="187" t="s">
        <v>239</v>
      </c>
      <c r="M1929" s="195"/>
      <c r="N1929" s="195"/>
      <c r="O1929" s="199"/>
      <c r="P1929" s="188"/>
      <c r="Q1929" s="174">
        <v>0</v>
      </c>
    </row>
    <row r="1930" spans="1:17" ht="14.25" x14ac:dyDescent="0.2">
      <c r="A1930" s="183">
        <v>259</v>
      </c>
      <c r="B1930" s="254" t="str">
        <f>IF(AND(A1930&lt;&gt;"",ISNUMBER(A1930)),VLOOKUP(A1930,Studies!A:BR,2,FALSE),"")</f>
        <v>Heizmann 1983</v>
      </c>
      <c r="C1930" s="255" t="str">
        <f>IF(AND(A1930&lt;&gt;"",ISNUMBER(A1930)),VLOOKUP(A1930,Studies!A:BR,3,FALSE),"")</f>
        <v>http://www.ncbi.nlm.nih.gov/pubmed/6138080</v>
      </c>
      <c r="D1930" s="255" t="str">
        <f>IF(AND(A1930&lt;&gt;"",ISNUMBER(A1930)),VLOOKUP(A1930,Studies!A:BR,4,FALSE),"")</f>
        <v>po 40 mg - Indiv. CH.B.</v>
      </c>
      <c r="E1930" s="255" t="str">
        <f>IF(AND(A1930&lt;&gt;"",ISNUMBER(A1930)),VLOOKUP(A1930,Studies!A:BR,5,FALSE),"")</f>
        <v>Midazolam</v>
      </c>
      <c r="F1930" s="256" t="str">
        <f>IF(AND(A1930&lt;&gt;"",ISNUMBER(A1930)),VLOOKUP(A1930,Studies!A:BR,6,FALSE),"")</f>
        <v>Plasma</v>
      </c>
      <c r="G1930" s="194">
        <v>10</v>
      </c>
      <c r="H1930" s="194" t="s">
        <v>60</v>
      </c>
      <c r="I1930" s="187">
        <v>10</v>
      </c>
      <c r="J1930" s="187" t="s">
        <v>941</v>
      </c>
      <c r="K1930" s="187" t="s">
        <v>239</v>
      </c>
      <c r="M1930" s="195"/>
      <c r="N1930" s="195"/>
      <c r="O1930" s="199"/>
      <c r="P1930" s="188"/>
      <c r="Q1930" s="174">
        <v>0</v>
      </c>
    </row>
    <row r="1931" spans="1:17" ht="14.25" x14ac:dyDescent="0.2">
      <c r="A1931" s="183">
        <v>259</v>
      </c>
      <c r="B1931" s="254" t="str">
        <f>IF(AND(A1931&lt;&gt;"",ISNUMBER(A1931)),VLOOKUP(A1931,Studies!A:BR,2,FALSE),"")</f>
        <v>Heizmann 1983</v>
      </c>
      <c r="C1931" s="255" t="str">
        <f>IF(AND(A1931&lt;&gt;"",ISNUMBER(A1931)),VLOOKUP(A1931,Studies!A:BR,3,FALSE),"")</f>
        <v>http://www.ncbi.nlm.nih.gov/pubmed/6138080</v>
      </c>
      <c r="D1931" s="255" t="str">
        <f>IF(AND(A1931&lt;&gt;"",ISNUMBER(A1931)),VLOOKUP(A1931,Studies!A:BR,4,FALSE),"")</f>
        <v>po 40 mg - Indiv. CH.B.</v>
      </c>
      <c r="E1931" s="255" t="str">
        <f>IF(AND(A1931&lt;&gt;"",ISNUMBER(A1931)),VLOOKUP(A1931,Studies!A:BR,5,FALSE),"")</f>
        <v>Midazolam</v>
      </c>
      <c r="F1931" s="256" t="str">
        <f>IF(AND(A1931&lt;&gt;"",ISNUMBER(A1931)),VLOOKUP(A1931,Studies!A:BR,6,FALSE),"")</f>
        <v>Plasma</v>
      </c>
      <c r="G1931" s="194">
        <v>12</v>
      </c>
      <c r="H1931" s="194" t="s">
        <v>60</v>
      </c>
      <c r="I1931" s="187">
        <v>10</v>
      </c>
      <c r="J1931" s="187" t="s">
        <v>941</v>
      </c>
      <c r="K1931" s="187" t="s">
        <v>239</v>
      </c>
      <c r="M1931" s="195"/>
      <c r="N1931" s="195"/>
      <c r="O1931" s="199"/>
      <c r="P1931" s="188"/>
      <c r="Q1931" s="174">
        <v>0</v>
      </c>
    </row>
    <row r="1932" spans="1:17" ht="14.25" x14ac:dyDescent="0.2">
      <c r="A1932" s="183">
        <v>260</v>
      </c>
      <c r="B1932" s="254" t="str">
        <f>IF(AND(A1932&lt;&gt;"",ISNUMBER(A1932)),VLOOKUP(A1932,Studies!A:BR,2,FALSE),"")</f>
        <v>Heizmann 1983</v>
      </c>
      <c r="C1932" s="255" t="str">
        <f>IF(AND(A1932&lt;&gt;"",ISNUMBER(A1932)),VLOOKUP(A1932,Studies!A:BR,3,FALSE),"")</f>
        <v>http://www.ncbi.nlm.nih.gov/pubmed/6138080</v>
      </c>
      <c r="D1932" s="255" t="str">
        <f>IF(AND(A1932&lt;&gt;"",ISNUMBER(A1932)),VLOOKUP(A1932,Studies!A:BR,4,FALSE),"")</f>
        <v>po 40 mg - Indiv. E.Sch.</v>
      </c>
      <c r="E1932" s="255" t="str">
        <f>IF(AND(A1932&lt;&gt;"",ISNUMBER(A1932)),VLOOKUP(A1932,Studies!A:BR,5,FALSE),"")</f>
        <v>Midazolam</v>
      </c>
      <c r="F1932" s="256" t="str">
        <f>IF(AND(A1932&lt;&gt;"",ISNUMBER(A1932)),VLOOKUP(A1932,Studies!A:BR,6,FALSE),"")</f>
        <v>Plasma</v>
      </c>
      <c r="G1932" s="194">
        <v>0.25</v>
      </c>
      <c r="H1932" s="194" t="s">
        <v>60</v>
      </c>
      <c r="I1932" s="187">
        <v>1449</v>
      </c>
      <c r="J1932" s="187" t="s">
        <v>941</v>
      </c>
      <c r="K1932" s="187" t="s">
        <v>239</v>
      </c>
      <c r="M1932" s="195"/>
      <c r="N1932" s="195"/>
      <c r="O1932" s="199"/>
      <c r="P1932" s="188"/>
      <c r="Q1932" s="174">
        <v>0</v>
      </c>
    </row>
    <row r="1933" spans="1:17" ht="14.25" x14ac:dyDescent="0.2">
      <c r="A1933" s="183">
        <v>260</v>
      </c>
      <c r="B1933" s="254" t="str">
        <f>IF(AND(A1933&lt;&gt;"",ISNUMBER(A1933)),VLOOKUP(A1933,Studies!A:BR,2,FALSE),"")</f>
        <v>Heizmann 1983</v>
      </c>
      <c r="C1933" s="255" t="str">
        <f>IF(AND(A1933&lt;&gt;"",ISNUMBER(A1933)),VLOOKUP(A1933,Studies!A:BR,3,FALSE),"")</f>
        <v>http://www.ncbi.nlm.nih.gov/pubmed/6138080</v>
      </c>
      <c r="D1933" s="255" t="str">
        <f>IF(AND(A1933&lt;&gt;"",ISNUMBER(A1933)),VLOOKUP(A1933,Studies!A:BR,4,FALSE),"")</f>
        <v>po 40 mg - Indiv. E.Sch.</v>
      </c>
      <c r="E1933" s="255" t="str">
        <f>IF(AND(A1933&lt;&gt;"",ISNUMBER(A1933)),VLOOKUP(A1933,Studies!A:BR,5,FALSE),"")</f>
        <v>Midazolam</v>
      </c>
      <c r="F1933" s="256" t="str">
        <f>IF(AND(A1933&lt;&gt;"",ISNUMBER(A1933)),VLOOKUP(A1933,Studies!A:BR,6,FALSE),"")</f>
        <v>Plasma</v>
      </c>
      <c r="G1933" s="194">
        <v>0.5</v>
      </c>
      <c r="H1933" s="194" t="s">
        <v>60</v>
      </c>
      <c r="I1933" s="187">
        <v>538</v>
      </c>
      <c r="J1933" s="187" t="s">
        <v>941</v>
      </c>
      <c r="K1933" s="187" t="s">
        <v>239</v>
      </c>
      <c r="M1933" s="195"/>
      <c r="N1933" s="195"/>
      <c r="O1933" s="199"/>
      <c r="P1933" s="188"/>
      <c r="Q1933" s="174">
        <v>0</v>
      </c>
    </row>
    <row r="1934" spans="1:17" ht="14.25" x14ac:dyDescent="0.2">
      <c r="A1934" s="183">
        <v>260</v>
      </c>
      <c r="B1934" s="254" t="str">
        <f>IF(AND(A1934&lt;&gt;"",ISNUMBER(A1934)),VLOOKUP(A1934,Studies!A:BR,2,FALSE),"")</f>
        <v>Heizmann 1983</v>
      </c>
      <c r="C1934" s="255" t="str">
        <f>IF(AND(A1934&lt;&gt;"",ISNUMBER(A1934)),VLOOKUP(A1934,Studies!A:BR,3,FALSE),"")</f>
        <v>http://www.ncbi.nlm.nih.gov/pubmed/6138080</v>
      </c>
      <c r="D1934" s="255" t="str">
        <f>IF(AND(A1934&lt;&gt;"",ISNUMBER(A1934)),VLOOKUP(A1934,Studies!A:BR,4,FALSE),"")</f>
        <v>po 40 mg - Indiv. E.Sch.</v>
      </c>
      <c r="E1934" s="255" t="str">
        <f>IF(AND(A1934&lt;&gt;"",ISNUMBER(A1934)),VLOOKUP(A1934,Studies!A:BR,5,FALSE),"")</f>
        <v>Midazolam</v>
      </c>
      <c r="F1934" s="256" t="str">
        <f>IF(AND(A1934&lt;&gt;"",ISNUMBER(A1934)),VLOOKUP(A1934,Studies!A:BR,6,FALSE),"")</f>
        <v>Plasma</v>
      </c>
      <c r="G1934" s="194">
        <v>0.75</v>
      </c>
      <c r="H1934" s="194" t="s">
        <v>60</v>
      </c>
      <c r="I1934" s="187">
        <v>390</v>
      </c>
      <c r="J1934" s="187" t="s">
        <v>941</v>
      </c>
      <c r="K1934" s="187" t="s">
        <v>239</v>
      </c>
      <c r="M1934" s="195"/>
      <c r="N1934" s="195"/>
      <c r="O1934" s="199"/>
      <c r="P1934" s="188"/>
      <c r="Q1934" s="174">
        <v>0</v>
      </c>
    </row>
    <row r="1935" spans="1:17" ht="14.25" x14ac:dyDescent="0.2">
      <c r="A1935" s="183">
        <v>260</v>
      </c>
      <c r="B1935" s="254" t="str">
        <f>IF(AND(A1935&lt;&gt;"",ISNUMBER(A1935)),VLOOKUP(A1935,Studies!A:BR,2,FALSE),"")</f>
        <v>Heizmann 1983</v>
      </c>
      <c r="C1935" s="255" t="str">
        <f>IF(AND(A1935&lt;&gt;"",ISNUMBER(A1935)),VLOOKUP(A1935,Studies!A:BR,3,FALSE),"")</f>
        <v>http://www.ncbi.nlm.nih.gov/pubmed/6138080</v>
      </c>
      <c r="D1935" s="255" t="str">
        <f>IF(AND(A1935&lt;&gt;"",ISNUMBER(A1935)),VLOOKUP(A1935,Studies!A:BR,4,FALSE),"")</f>
        <v>po 40 mg - Indiv. E.Sch.</v>
      </c>
      <c r="E1935" s="255" t="str">
        <f>IF(AND(A1935&lt;&gt;"",ISNUMBER(A1935)),VLOOKUP(A1935,Studies!A:BR,5,FALSE),"")</f>
        <v>Midazolam</v>
      </c>
      <c r="F1935" s="256" t="str">
        <f>IF(AND(A1935&lt;&gt;"",ISNUMBER(A1935)),VLOOKUP(A1935,Studies!A:BR,6,FALSE),"")</f>
        <v>Plasma</v>
      </c>
      <c r="G1935" s="194">
        <v>1</v>
      </c>
      <c r="H1935" s="194" t="s">
        <v>60</v>
      </c>
      <c r="I1935" s="187">
        <v>315</v>
      </c>
      <c r="J1935" s="187" t="s">
        <v>941</v>
      </c>
      <c r="K1935" s="187" t="s">
        <v>239</v>
      </c>
      <c r="M1935" s="195"/>
      <c r="N1935" s="195"/>
      <c r="O1935" s="199"/>
      <c r="P1935" s="188"/>
      <c r="Q1935" s="174">
        <v>0</v>
      </c>
    </row>
    <row r="1936" spans="1:17" ht="14.25" x14ac:dyDescent="0.2">
      <c r="A1936" s="183">
        <v>260</v>
      </c>
      <c r="B1936" s="254" t="str">
        <f>IF(AND(A1936&lt;&gt;"",ISNUMBER(A1936)),VLOOKUP(A1936,Studies!A:BR,2,FALSE),"")</f>
        <v>Heizmann 1983</v>
      </c>
      <c r="C1936" s="255" t="str">
        <f>IF(AND(A1936&lt;&gt;"",ISNUMBER(A1936)),VLOOKUP(A1936,Studies!A:BR,3,FALSE),"")</f>
        <v>http://www.ncbi.nlm.nih.gov/pubmed/6138080</v>
      </c>
      <c r="D1936" s="255" t="str">
        <f>IF(AND(A1936&lt;&gt;"",ISNUMBER(A1936)),VLOOKUP(A1936,Studies!A:BR,4,FALSE),"")</f>
        <v>po 40 mg - Indiv. E.Sch.</v>
      </c>
      <c r="E1936" s="255" t="str">
        <f>IF(AND(A1936&lt;&gt;"",ISNUMBER(A1936)),VLOOKUP(A1936,Studies!A:BR,5,FALSE),"")</f>
        <v>Midazolam</v>
      </c>
      <c r="F1936" s="256" t="str">
        <f>IF(AND(A1936&lt;&gt;"",ISNUMBER(A1936)),VLOOKUP(A1936,Studies!A:BR,6,FALSE),"")</f>
        <v>Plasma</v>
      </c>
      <c r="G1936" s="194">
        <v>1.5</v>
      </c>
      <c r="H1936" s="194" t="s">
        <v>60</v>
      </c>
      <c r="I1936" s="187">
        <v>264</v>
      </c>
      <c r="J1936" s="187" t="s">
        <v>941</v>
      </c>
      <c r="K1936" s="187" t="s">
        <v>239</v>
      </c>
      <c r="M1936" s="195"/>
      <c r="N1936" s="195"/>
      <c r="O1936" s="199"/>
      <c r="P1936" s="188"/>
      <c r="Q1936" s="174">
        <v>0</v>
      </c>
    </row>
    <row r="1937" spans="1:17" ht="14.25" x14ac:dyDescent="0.2">
      <c r="A1937" s="183">
        <v>260</v>
      </c>
      <c r="B1937" s="254" t="str">
        <f>IF(AND(A1937&lt;&gt;"",ISNUMBER(A1937)),VLOOKUP(A1937,Studies!A:BR,2,FALSE),"")</f>
        <v>Heizmann 1983</v>
      </c>
      <c r="C1937" s="255" t="str">
        <f>IF(AND(A1937&lt;&gt;"",ISNUMBER(A1937)),VLOOKUP(A1937,Studies!A:BR,3,FALSE),"")</f>
        <v>http://www.ncbi.nlm.nih.gov/pubmed/6138080</v>
      </c>
      <c r="D1937" s="255" t="str">
        <f>IF(AND(A1937&lt;&gt;"",ISNUMBER(A1937)),VLOOKUP(A1937,Studies!A:BR,4,FALSE),"")</f>
        <v>po 40 mg - Indiv. E.Sch.</v>
      </c>
      <c r="E1937" s="255" t="str">
        <f>IF(AND(A1937&lt;&gt;"",ISNUMBER(A1937)),VLOOKUP(A1937,Studies!A:BR,5,FALSE),"")</f>
        <v>Midazolam</v>
      </c>
      <c r="F1937" s="256" t="str">
        <f>IF(AND(A1937&lt;&gt;"",ISNUMBER(A1937)),VLOOKUP(A1937,Studies!A:BR,6,FALSE),"")</f>
        <v>Plasma</v>
      </c>
      <c r="G1937" s="194">
        <v>2</v>
      </c>
      <c r="H1937" s="194" t="s">
        <v>60</v>
      </c>
      <c r="I1937" s="187">
        <v>207</v>
      </c>
      <c r="J1937" s="187" t="s">
        <v>941</v>
      </c>
      <c r="K1937" s="187" t="s">
        <v>239</v>
      </c>
      <c r="M1937" s="195"/>
      <c r="N1937" s="195"/>
      <c r="O1937" s="199"/>
      <c r="P1937" s="188"/>
      <c r="Q1937" s="174">
        <v>0</v>
      </c>
    </row>
    <row r="1938" spans="1:17" ht="14.25" x14ac:dyDescent="0.2">
      <c r="A1938" s="183">
        <v>260</v>
      </c>
      <c r="B1938" s="254" t="str">
        <f>IF(AND(A1938&lt;&gt;"",ISNUMBER(A1938)),VLOOKUP(A1938,Studies!A:BR,2,FALSE),"")</f>
        <v>Heizmann 1983</v>
      </c>
      <c r="C1938" s="255" t="str">
        <f>IF(AND(A1938&lt;&gt;"",ISNUMBER(A1938)),VLOOKUP(A1938,Studies!A:BR,3,FALSE),"")</f>
        <v>http://www.ncbi.nlm.nih.gov/pubmed/6138080</v>
      </c>
      <c r="D1938" s="255" t="str">
        <f>IF(AND(A1938&lt;&gt;"",ISNUMBER(A1938)),VLOOKUP(A1938,Studies!A:BR,4,FALSE),"")</f>
        <v>po 40 mg - Indiv. E.Sch.</v>
      </c>
      <c r="E1938" s="255" t="str">
        <f>IF(AND(A1938&lt;&gt;"",ISNUMBER(A1938)),VLOOKUP(A1938,Studies!A:BR,5,FALSE),"")</f>
        <v>Midazolam</v>
      </c>
      <c r="F1938" s="256" t="str">
        <f>IF(AND(A1938&lt;&gt;"",ISNUMBER(A1938)),VLOOKUP(A1938,Studies!A:BR,6,FALSE),"")</f>
        <v>Plasma</v>
      </c>
      <c r="G1938" s="194">
        <v>3</v>
      </c>
      <c r="H1938" s="194" t="s">
        <v>60</v>
      </c>
      <c r="I1938" s="187">
        <v>126</v>
      </c>
      <c r="J1938" s="187" t="s">
        <v>941</v>
      </c>
      <c r="K1938" s="187" t="s">
        <v>239</v>
      </c>
      <c r="M1938" s="195"/>
      <c r="N1938" s="195"/>
      <c r="O1938" s="199"/>
      <c r="P1938" s="188"/>
      <c r="Q1938" s="174">
        <v>0</v>
      </c>
    </row>
    <row r="1939" spans="1:17" ht="14.25" x14ac:dyDescent="0.2">
      <c r="A1939" s="183">
        <v>260</v>
      </c>
      <c r="B1939" s="254" t="str">
        <f>IF(AND(A1939&lt;&gt;"",ISNUMBER(A1939)),VLOOKUP(A1939,Studies!A:BR,2,FALSE),"")</f>
        <v>Heizmann 1983</v>
      </c>
      <c r="C1939" s="255" t="str">
        <f>IF(AND(A1939&lt;&gt;"",ISNUMBER(A1939)),VLOOKUP(A1939,Studies!A:BR,3,FALSE),"")</f>
        <v>http://www.ncbi.nlm.nih.gov/pubmed/6138080</v>
      </c>
      <c r="D1939" s="255" t="str">
        <f>IF(AND(A1939&lt;&gt;"",ISNUMBER(A1939)),VLOOKUP(A1939,Studies!A:BR,4,FALSE),"")</f>
        <v>po 40 mg - Indiv. E.Sch.</v>
      </c>
      <c r="E1939" s="255" t="str">
        <f>IF(AND(A1939&lt;&gt;"",ISNUMBER(A1939)),VLOOKUP(A1939,Studies!A:BR,5,FALSE),"")</f>
        <v>Midazolam</v>
      </c>
      <c r="F1939" s="256" t="str">
        <f>IF(AND(A1939&lt;&gt;"",ISNUMBER(A1939)),VLOOKUP(A1939,Studies!A:BR,6,FALSE),"")</f>
        <v>Plasma</v>
      </c>
      <c r="G1939" s="194">
        <v>4</v>
      </c>
      <c r="H1939" s="194" t="s">
        <v>60</v>
      </c>
      <c r="I1939" s="187">
        <v>109</v>
      </c>
      <c r="J1939" s="187" t="s">
        <v>941</v>
      </c>
      <c r="K1939" s="187" t="s">
        <v>239</v>
      </c>
      <c r="M1939" s="195"/>
      <c r="N1939" s="195"/>
      <c r="O1939" s="199"/>
      <c r="P1939" s="188"/>
      <c r="Q1939" s="174">
        <v>0</v>
      </c>
    </row>
    <row r="1940" spans="1:17" ht="14.25" x14ac:dyDescent="0.2">
      <c r="A1940" s="183">
        <v>260</v>
      </c>
      <c r="B1940" s="254" t="str">
        <f>IF(AND(A1940&lt;&gt;"",ISNUMBER(A1940)),VLOOKUP(A1940,Studies!A:BR,2,FALSE),"")</f>
        <v>Heizmann 1983</v>
      </c>
      <c r="C1940" s="255" t="str">
        <f>IF(AND(A1940&lt;&gt;"",ISNUMBER(A1940)),VLOOKUP(A1940,Studies!A:BR,3,FALSE),"")</f>
        <v>http://www.ncbi.nlm.nih.gov/pubmed/6138080</v>
      </c>
      <c r="D1940" s="255" t="str">
        <f>IF(AND(A1940&lt;&gt;"",ISNUMBER(A1940)),VLOOKUP(A1940,Studies!A:BR,4,FALSE),"")</f>
        <v>po 40 mg - Indiv. E.Sch.</v>
      </c>
      <c r="E1940" s="255" t="str">
        <f>IF(AND(A1940&lt;&gt;"",ISNUMBER(A1940)),VLOOKUP(A1940,Studies!A:BR,5,FALSE),"")</f>
        <v>Midazolam</v>
      </c>
      <c r="F1940" s="256" t="str">
        <f>IF(AND(A1940&lt;&gt;"",ISNUMBER(A1940)),VLOOKUP(A1940,Studies!A:BR,6,FALSE),"")</f>
        <v>Plasma</v>
      </c>
      <c r="G1940" s="194">
        <v>5</v>
      </c>
      <c r="H1940" s="194" t="s">
        <v>60</v>
      </c>
      <c r="I1940" s="187">
        <v>86</v>
      </c>
      <c r="J1940" s="187" t="s">
        <v>941</v>
      </c>
      <c r="K1940" s="187" t="s">
        <v>239</v>
      </c>
      <c r="M1940" s="195"/>
      <c r="N1940" s="195"/>
      <c r="O1940" s="199"/>
      <c r="P1940" s="188"/>
      <c r="Q1940" s="174">
        <v>0</v>
      </c>
    </row>
    <row r="1941" spans="1:17" ht="14.25" x14ac:dyDescent="0.2">
      <c r="A1941" s="183">
        <v>260</v>
      </c>
      <c r="B1941" s="254" t="str">
        <f>IF(AND(A1941&lt;&gt;"",ISNUMBER(A1941)),VLOOKUP(A1941,Studies!A:BR,2,FALSE),"")</f>
        <v>Heizmann 1983</v>
      </c>
      <c r="C1941" s="255" t="str">
        <f>IF(AND(A1941&lt;&gt;"",ISNUMBER(A1941)),VLOOKUP(A1941,Studies!A:BR,3,FALSE),"")</f>
        <v>http://www.ncbi.nlm.nih.gov/pubmed/6138080</v>
      </c>
      <c r="D1941" s="255" t="str">
        <f>IF(AND(A1941&lt;&gt;"",ISNUMBER(A1941)),VLOOKUP(A1941,Studies!A:BR,4,FALSE),"")</f>
        <v>po 40 mg - Indiv. E.Sch.</v>
      </c>
      <c r="E1941" s="255" t="str">
        <f>IF(AND(A1941&lt;&gt;"",ISNUMBER(A1941)),VLOOKUP(A1941,Studies!A:BR,5,FALSE),"")</f>
        <v>Midazolam</v>
      </c>
      <c r="F1941" s="256" t="str">
        <f>IF(AND(A1941&lt;&gt;"",ISNUMBER(A1941)),VLOOKUP(A1941,Studies!A:BR,6,FALSE),"")</f>
        <v>Plasma</v>
      </c>
      <c r="G1941" s="194">
        <v>6</v>
      </c>
      <c r="H1941" s="194" t="s">
        <v>60</v>
      </c>
      <c r="I1941" s="187">
        <v>69</v>
      </c>
      <c r="J1941" s="187" t="s">
        <v>941</v>
      </c>
      <c r="K1941" s="187" t="s">
        <v>239</v>
      </c>
      <c r="M1941" s="195"/>
      <c r="N1941" s="195"/>
      <c r="O1941" s="199"/>
      <c r="P1941" s="188"/>
      <c r="Q1941" s="174">
        <v>0</v>
      </c>
    </row>
    <row r="1942" spans="1:17" ht="14.25" x14ac:dyDescent="0.2">
      <c r="A1942" s="183">
        <v>260</v>
      </c>
      <c r="B1942" s="254" t="str">
        <f>IF(AND(A1942&lt;&gt;"",ISNUMBER(A1942)),VLOOKUP(A1942,Studies!A:BR,2,FALSE),"")</f>
        <v>Heizmann 1983</v>
      </c>
      <c r="C1942" s="255" t="str">
        <f>IF(AND(A1942&lt;&gt;"",ISNUMBER(A1942)),VLOOKUP(A1942,Studies!A:BR,3,FALSE),"")</f>
        <v>http://www.ncbi.nlm.nih.gov/pubmed/6138080</v>
      </c>
      <c r="D1942" s="255" t="str">
        <f>IF(AND(A1942&lt;&gt;"",ISNUMBER(A1942)),VLOOKUP(A1942,Studies!A:BR,4,FALSE),"")</f>
        <v>po 40 mg - Indiv. E.Sch.</v>
      </c>
      <c r="E1942" s="255" t="str">
        <f>IF(AND(A1942&lt;&gt;"",ISNUMBER(A1942)),VLOOKUP(A1942,Studies!A:BR,5,FALSE),"")</f>
        <v>Midazolam</v>
      </c>
      <c r="F1942" s="256" t="str">
        <f>IF(AND(A1942&lt;&gt;"",ISNUMBER(A1942)),VLOOKUP(A1942,Studies!A:BR,6,FALSE),"")</f>
        <v>Plasma</v>
      </c>
      <c r="G1942" s="194">
        <v>8</v>
      </c>
      <c r="H1942" s="194" t="s">
        <v>60</v>
      </c>
      <c r="I1942" s="187">
        <v>47</v>
      </c>
      <c r="J1942" s="187" t="s">
        <v>941</v>
      </c>
      <c r="K1942" s="187" t="s">
        <v>239</v>
      </c>
      <c r="M1942" s="195"/>
      <c r="N1942" s="195"/>
      <c r="O1942" s="199"/>
      <c r="P1942" s="188"/>
      <c r="Q1942" s="174">
        <v>0</v>
      </c>
    </row>
    <row r="1943" spans="1:17" ht="14.25" x14ac:dyDescent="0.2">
      <c r="A1943" s="183">
        <v>260</v>
      </c>
      <c r="B1943" s="254" t="str">
        <f>IF(AND(A1943&lt;&gt;"",ISNUMBER(A1943)),VLOOKUP(A1943,Studies!A:BR,2,FALSE),"")</f>
        <v>Heizmann 1983</v>
      </c>
      <c r="C1943" s="255" t="str">
        <f>IF(AND(A1943&lt;&gt;"",ISNUMBER(A1943)),VLOOKUP(A1943,Studies!A:BR,3,FALSE),"")</f>
        <v>http://www.ncbi.nlm.nih.gov/pubmed/6138080</v>
      </c>
      <c r="D1943" s="255" t="str">
        <f>IF(AND(A1943&lt;&gt;"",ISNUMBER(A1943)),VLOOKUP(A1943,Studies!A:BR,4,FALSE),"")</f>
        <v>po 40 mg - Indiv. E.Sch.</v>
      </c>
      <c r="E1943" s="255" t="str">
        <f>IF(AND(A1943&lt;&gt;"",ISNUMBER(A1943)),VLOOKUP(A1943,Studies!A:BR,5,FALSE),"")</f>
        <v>Midazolam</v>
      </c>
      <c r="F1943" s="256" t="str">
        <f>IF(AND(A1943&lt;&gt;"",ISNUMBER(A1943)),VLOOKUP(A1943,Studies!A:BR,6,FALSE),"")</f>
        <v>Plasma</v>
      </c>
      <c r="G1943" s="194">
        <v>10</v>
      </c>
      <c r="H1943" s="194" t="s">
        <v>60</v>
      </c>
      <c r="I1943" s="187">
        <v>36</v>
      </c>
      <c r="J1943" s="187" t="s">
        <v>941</v>
      </c>
      <c r="K1943" s="187" t="s">
        <v>239</v>
      </c>
      <c r="M1943" s="195"/>
      <c r="N1943" s="195"/>
      <c r="O1943" s="199"/>
      <c r="P1943" s="188"/>
      <c r="Q1943" s="174">
        <v>0</v>
      </c>
    </row>
    <row r="1944" spans="1:17" ht="14.25" x14ac:dyDescent="0.2">
      <c r="A1944" s="183">
        <v>260</v>
      </c>
      <c r="B1944" s="254" t="str">
        <f>IF(AND(A1944&lt;&gt;"",ISNUMBER(A1944)),VLOOKUP(A1944,Studies!A:BR,2,FALSE),"")</f>
        <v>Heizmann 1983</v>
      </c>
      <c r="C1944" s="255" t="str">
        <f>IF(AND(A1944&lt;&gt;"",ISNUMBER(A1944)),VLOOKUP(A1944,Studies!A:BR,3,FALSE),"")</f>
        <v>http://www.ncbi.nlm.nih.gov/pubmed/6138080</v>
      </c>
      <c r="D1944" s="255" t="str">
        <f>IF(AND(A1944&lt;&gt;"",ISNUMBER(A1944)),VLOOKUP(A1944,Studies!A:BR,4,FALSE),"")</f>
        <v>po 40 mg - Indiv. E.Sch.</v>
      </c>
      <c r="E1944" s="255" t="str">
        <f>IF(AND(A1944&lt;&gt;"",ISNUMBER(A1944)),VLOOKUP(A1944,Studies!A:BR,5,FALSE),"")</f>
        <v>Midazolam</v>
      </c>
      <c r="F1944" s="256" t="str">
        <f>IF(AND(A1944&lt;&gt;"",ISNUMBER(A1944)),VLOOKUP(A1944,Studies!A:BR,6,FALSE),"")</f>
        <v>Plasma</v>
      </c>
      <c r="G1944" s="194">
        <v>12</v>
      </c>
      <c r="H1944" s="194" t="s">
        <v>60</v>
      </c>
      <c r="I1944" s="187">
        <v>27</v>
      </c>
      <c r="J1944" s="187" t="s">
        <v>941</v>
      </c>
      <c r="K1944" s="187" t="s">
        <v>239</v>
      </c>
      <c r="M1944" s="195"/>
      <c r="N1944" s="195"/>
      <c r="O1944" s="199"/>
      <c r="P1944" s="188"/>
      <c r="Q1944" s="174">
        <v>0</v>
      </c>
    </row>
    <row r="1945" spans="1:17" ht="14.25" x14ac:dyDescent="0.2">
      <c r="A1945" s="189">
        <v>261</v>
      </c>
      <c r="B1945" s="254" t="str">
        <f>IF(AND(A1945&lt;&gt;"",ISNUMBER(A1945)),VLOOKUP(A1945,Studies!A:BR,2,FALSE),"")</f>
        <v>Hohmann 2015</v>
      </c>
      <c r="C1945" s="255" t="str">
        <f>IF(AND(A1945&lt;&gt;"",ISNUMBER(A1945)),VLOOKUP(A1945,Studies!A:BR,3,FALSE),"")</f>
        <v>https://www.ncbi.nlm.nih.gov/pubmed/25588320</v>
      </c>
      <c r="D1945" s="255" t="str">
        <f>IF(AND(A1945&lt;&gt;"",ISNUMBER(A1945)),VLOOKUP(A1945,Studies!A:BR,4,FALSE),"")</f>
        <v>iv 0.001 mg</v>
      </c>
      <c r="E1945" s="255" t="str">
        <f>IF(AND(A1945&lt;&gt;"",ISNUMBER(A1945)),VLOOKUP(A1945,Studies!A:BR,5,FALSE),"")</f>
        <v>Midazolam</v>
      </c>
      <c r="F1945" s="256" t="str">
        <f>IF(AND(A1945&lt;&gt;"",ISNUMBER(A1945)),VLOOKUP(A1945,Studies!A:BR,6,FALSE),"")</f>
        <v>Plasma</v>
      </c>
      <c r="G1945" s="194">
        <v>0.08</v>
      </c>
      <c r="H1945" s="194" t="s">
        <v>60</v>
      </c>
      <c r="I1945" s="187">
        <v>41.873550000000002</v>
      </c>
      <c r="J1945" s="187" t="s">
        <v>946</v>
      </c>
      <c r="K1945" s="187" t="s">
        <v>116</v>
      </c>
      <c r="L1945" s="195">
        <v>19.004519999999999</v>
      </c>
      <c r="M1945" s="195" t="s">
        <v>946</v>
      </c>
      <c r="N1945" s="195" t="s">
        <v>1050</v>
      </c>
      <c r="O1945" s="199">
        <v>9.2999999999999999E-2</v>
      </c>
      <c r="P1945" s="188"/>
      <c r="Q1945" s="174">
        <v>1</v>
      </c>
    </row>
    <row r="1946" spans="1:17" ht="14.25" x14ac:dyDescent="0.2">
      <c r="A1946" s="189">
        <v>261</v>
      </c>
      <c r="B1946" s="254" t="str">
        <f>IF(AND(A1946&lt;&gt;"",ISNUMBER(A1946)),VLOOKUP(A1946,Studies!A:BR,2,FALSE),"")</f>
        <v>Hohmann 2015</v>
      </c>
      <c r="C1946" s="255" t="str">
        <f>IF(AND(A1946&lt;&gt;"",ISNUMBER(A1946)),VLOOKUP(A1946,Studies!A:BR,3,FALSE),"")</f>
        <v>https://www.ncbi.nlm.nih.gov/pubmed/25588320</v>
      </c>
      <c r="D1946" s="255" t="str">
        <f>IF(AND(A1946&lt;&gt;"",ISNUMBER(A1946)),VLOOKUP(A1946,Studies!A:BR,4,FALSE),"")</f>
        <v>iv 0.001 mg</v>
      </c>
      <c r="E1946" s="255" t="str">
        <f>IF(AND(A1946&lt;&gt;"",ISNUMBER(A1946)),VLOOKUP(A1946,Studies!A:BR,5,FALSE),"")</f>
        <v>Midazolam</v>
      </c>
      <c r="F1946" s="256" t="str">
        <f>IF(AND(A1946&lt;&gt;"",ISNUMBER(A1946)),VLOOKUP(A1946,Studies!A:BR,6,FALSE),"")</f>
        <v>Plasma</v>
      </c>
      <c r="G1946" s="194">
        <v>0.25</v>
      </c>
      <c r="H1946" s="194" t="s">
        <v>60</v>
      </c>
      <c r="I1946" s="187">
        <v>19.291810000000002</v>
      </c>
      <c r="J1946" s="187" t="s">
        <v>946</v>
      </c>
      <c r="K1946" s="187" t="s">
        <v>116</v>
      </c>
      <c r="L1946" s="195">
        <v>4.5988559999999996</v>
      </c>
      <c r="M1946" s="195" t="s">
        <v>946</v>
      </c>
      <c r="N1946" s="195" t="s">
        <v>1050</v>
      </c>
      <c r="O1946" s="199">
        <v>9.2999999999999999E-2</v>
      </c>
      <c r="P1946" s="188"/>
      <c r="Q1946" s="174">
        <v>1</v>
      </c>
    </row>
    <row r="1947" spans="1:17" ht="14.25" x14ac:dyDescent="0.2">
      <c r="A1947" s="189">
        <v>261</v>
      </c>
      <c r="B1947" s="254" t="str">
        <f>IF(AND(A1947&lt;&gt;"",ISNUMBER(A1947)),VLOOKUP(A1947,Studies!A:BR,2,FALSE),"")</f>
        <v>Hohmann 2015</v>
      </c>
      <c r="C1947" s="255" t="str">
        <f>IF(AND(A1947&lt;&gt;"",ISNUMBER(A1947)),VLOOKUP(A1947,Studies!A:BR,3,FALSE),"")</f>
        <v>https://www.ncbi.nlm.nih.gov/pubmed/25588320</v>
      </c>
      <c r="D1947" s="255" t="str">
        <f>IF(AND(A1947&lt;&gt;"",ISNUMBER(A1947)),VLOOKUP(A1947,Studies!A:BR,4,FALSE),"")</f>
        <v>iv 0.001 mg</v>
      </c>
      <c r="E1947" s="255" t="str">
        <f>IF(AND(A1947&lt;&gt;"",ISNUMBER(A1947)),VLOOKUP(A1947,Studies!A:BR,5,FALSE),"")</f>
        <v>Midazolam</v>
      </c>
      <c r="F1947" s="256" t="str">
        <f>IF(AND(A1947&lt;&gt;"",ISNUMBER(A1947)),VLOOKUP(A1947,Studies!A:BR,6,FALSE),"")</f>
        <v>Plasma</v>
      </c>
      <c r="G1947" s="194">
        <v>0.5</v>
      </c>
      <c r="H1947" s="194" t="s">
        <v>60</v>
      </c>
      <c r="I1947" s="187">
        <v>14.381489999999999</v>
      </c>
      <c r="J1947" s="187" t="s">
        <v>946</v>
      </c>
      <c r="K1947" s="187" t="s">
        <v>116</v>
      </c>
      <c r="L1947" s="195">
        <v>3.428315</v>
      </c>
      <c r="M1947" s="195" t="s">
        <v>946</v>
      </c>
      <c r="N1947" s="195" t="s">
        <v>1050</v>
      </c>
      <c r="O1947" s="199">
        <v>9.2999999999999999E-2</v>
      </c>
      <c r="P1947" s="188"/>
      <c r="Q1947" s="174">
        <v>1</v>
      </c>
    </row>
    <row r="1948" spans="1:17" ht="14.25" x14ac:dyDescent="0.2">
      <c r="A1948" s="189">
        <v>261</v>
      </c>
      <c r="B1948" s="254" t="str">
        <f>IF(AND(A1948&lt;&gt;"",ISNUMBER(A1948)),VLOOKUP(A1948,Studies!A:BR,2,FALSE),"")</f>
        <v>Hohmann 2015</v>
      </c>
      <c r="C1948" s="255" t="str">
        <f>IF(AND(A1948&lt;&gt;"",ISNUMBER(A1948)),VLOOKUP(A1948,Studies!A:BR,3,FALSE),"")</f>
        <v>https://www.ncbi.nlm.nih.gov/pubmed/25588320</v>
      </c>
      <c r="D1948" s="255" t="str">
        <f>IF(AND(A1948&lt;&gt;"",ISNUMBER(A1948)),VLOOKUP(A1948,Studies!A:BR,4,FALSE),"")</f>
        <v>iv 0.001 mg</v>
      </c>
      <c r="E1948" s="255" t="str">
        <f>IF(AND(A1948&lt;&gt;"",ISNUMBER(A1948)),VLOOKUP(A1948,Studies!A:BR,5,FALSE),"")</f>
        <v>Midazolam</v>
      </c>
      <c r="F1948" s="256" t="str">
        <f>IF(AND(A1948&lt;&gt;"",ISNUMBER(A1948)),VLOOKUP(A1948,Studies!A:BR,6,FALSE),"")</f>
        <v>Plasma</v>
      </c>
      <c r="G1948" s="194">
        <v>0.75</v>
      </c>
      <c r="H1948" s="194" t="s">
        <v>60</v>
      </c>
      <c r="I1948" s="187">
        <v>11.01107</v>
      </c>
      <c r="J1948" s="187" t="s">
        <v>946</v>
      </c>
      <c r="K1948" s="187" t="s">
        <v>116</v>
      </c>
      <c r="L1948" s="195">
        <v>2.2660550000000002</v>
      </c>
      <c r="M1948" s="195" t="s">
        <v>946</v>
      </c>
      <c r="N1948" s="195" t="s">
        <v>1050</v>
      </c>
      <c r="O1948" s="199">
        <v>9.2999999999999999E-2</v>
      </c>
      <c r="P1948" s="188"/>
      <c r="Q1948" s="174">
        <v>1</v>
      </c>
    </row>
    <row r="1949" spans="1:17" ht="14.25" x14ac:dyDescent="0.2">
      <c r="A1949" s="189">
        <v>261</v>
      </c>
      <c r="B1949" s="254" t="str">
        <f>IF(AND(A1949&lt;&gt;"",ISNUMBER(A1949)),VLOOKUP(A1949,Studies!A:BR,2,FALSE),"")</f>
        <v>Hohmann 2015</v>
      </c>
      <c r="C1949" s="255" t="str">
        <f>IF(AND(A1949&lt;&gt;"",ISNUMBER(A1949)),VLOOKUP(A1949,Studies!A:BR,3,FALSE),"")</f>
        <v>https://www.ncbi.nlm.nih.gov/pubmed/25588320</v>
      </c>
      <c r="D1949" s="255" t="str">
        <f>IF(AND(A1949&lt;&gt;"",ISNUMBER(A1949)),VLOOKUP(A1949,Studies!A:BR,4,FALSE),"")</f>
        <v>iv 0.001 mg</v>
      </c>
      <c r="E1949" s="255" t="str">
        <f>IF(AND(A1949&lt;&gt;"",ISNUMBER(A1949)),VLOOKUP(A1949,Studies!A:BR,5,FALSE),"")</f>
        <v>Midazolam</v>
      </c>
      <c r="F1949" s="256" t="str">
        <f>IF(AND(A1949&lt;&gt;"",ISNUMBER(A1949)),VLOOKUP(A1949,Studies!A:BR,6,FALSE),"")</f>
        <v>Plasma</v>
      </c>
      <c r="G1949" s="194">
        <v>1</v>
      </c>
      <c r="H1949" s="194" t="s">
        <v>60</v>
      </c>
      <c r="I1949" s="187">
        <v>9.1347159999999992</v>
      </c>
      <c r="J1949" s="187" t="s">
        <v>946</v>
      </c>
      <c r="K1949" s="187" t="s">
        <v>116</v>
      </c>
      <c r="L1949" s="195">
        <v>1.8795500000000001</v>
      </c>
      <c r="M1949" s="195" t="s">
        <v>946</v>
      </c>
      <c r="N1949" s="195" t="s">
        <v>1050</v>
      </c>
      <c r="O1949" s="199">
        <v>9.2999999999999999E-2</v>
      </c>
      <c r="P1949" s="188"/>
      <c r="Q1949" s="174">
        <v>1</v>
      </c>
    </row>
    <row r="1950" spans="1:17" ht="14.25" x14ac:dyDescent="0.2">
      <c r="A1950" s="189">
        <v>261</v>
      </c>
      <c r="B1950" s="254" t="str">
        <f>IF(AND(A1950&lt;&gt;"",ISNUMBER(A1950)),VLOOKUP(A1950,Studies!A:BR,2,FALSE),"")</f>
        <v>Hohmann 2015</v>
      </c>
      <c r="C1950" s="255" t="str">
        <f>IF(AND(A1950&lt;&gt;"",ISNUMBER(A1950)),VLOOKUP(A1950,Studies!A:BR,3,FALSE),"")</f>
        <v>https://www.ncbi.nlm.nih.gov/pubmed/25588320</v>
      </c>
      <c r="D1950" s="255" t="str">
        <f>IF(AND(A1950&lt;&gt;"",ISNUMBER(A1950)),VLOOKUP(A1950,Studies!A:BR,4,FALSE),"")</f>
        <v>iv 0.001 mg</v>
      </c>
      <c r="E1950" s="255" t="str">
        <f>IF(AND(A1950&lt;&gt;"",ISNUMBER(A1950)),VLOOKUP(A1950,Studies!A:BR,5,FALSE),"")</f>
        <v>Midazolam</v>
      </c>
      <c r="F1950" s="256" t="str">
        <f>IF(AND(A1950&lt;&gt;"",ISNUMBER(A1950)),VLOOKUP(A1950,Studies!A:BR,6,FALSE),"")</f>
        <v>Plasma</v>
      </c>
      <c r="G1950" s="194">
        <v>1.5</v>
      </c>
      <c r="H1950" s="194" t="s">
        <v>60</v>
      </c>
      <c r="I1950" s="187">
        <v>6.8114249999999998</v>
      </c>
      <c r="J1950" s="187" t="s">
        <v>946</v>
      </c>
      <c r="K1950" s="187" t="s">
        <v>116</v>
      </c>
      <c r="L1950" s="195">
        <v>1.852522</v>
      </c>
      <c r="M1950" s="195" t="s">
        <v>946</v>
      </c>
      <c r="N1950" s="195" t="s">
        <v>1050</v>
      </c>
      <c r="O1950" s="199">
        <v>9.2999999999999999E-2</v>
      </c>
      <c r="P1950" s="188"/>
      <c r="Q1950" s="174">
        <v>1</v>
      </c>
    </row>
    <row r="1951" spans="1:17" ht="14.25" x14ac:dyDescent="0.2">
      <c r="A1951" s="189">
        <v>261</v>
      </c>
      <c r="B1951" s="254" t="str">
        <f>IF(AND(A1951&lt;&gt;"",ISNUMBER(A1951)),VLOOKUP(A1951,Studies!A:BR,2,FALSE),"")</f>
        <v>Hohmann 2015</v>
      </c>
      <c r="C1951" s="255" t="str">
        <f>IF(AND(A1951&lt;&gt;"",ISNUMBER(A1951)),VLOOKUP(A1951,Studies!A:BR,3,FALSE),"")</f>
        <v>https://www.ncbi.nlm.nih.gov/pubmed/25588320</v>
      </c>
      <c r="D1951" s="255" t="str">
        <f>IF(AND(A1951&lt;&gt;"",ISNUMBER(A1951)),VLOOKUP(A1951,Studies!A:BR,4,FALSE),"")</f>
        <v>iv 0.001 mg</v>
      </c>
      <c r="E1951" s="255" t="str">
        <f>IF(AND(A1951&lt;&gt;"",ISNUMBER(A1951)),VLOOKUP(A1951,Studies!A:BR,5,FALSE),"")</f>
        <v>Midazolam</v>
      </c>
      <c r="F1951" s="256" t="str">
        <f>IF(AND(A1951&lt;&gt;"",ISNUMBER(A1951)),VLOOKUP(A1951,Studies!A:BR,6,FALSE),"")</f>
        <v>Plasma</v>
      </c>
      <c r="G1951" s="194">
        <v>2</v>
      </c>
      <c r="H1951" s="194" t="s">
        <v>60</v>
      </c>
      <c r="I1951" s="187">
        <v>5.0790309999999996</v>
      </c>
      <c r="J1951" s="187" t="s">
        <v>946</v>
      </c>
      <c r="K1951" s="187" t="s">
        <v>116</v>
      </c>
      <c r="L1951" s="195">
        <v>1.0450569999999999</v>
      </c>
      <c r="M1951" s="195" t="s">
        <v>946</v>
      </c>
      <c r="N1951" s="195" t="s">
        <v>1050</v>
      </c>
      <c r="O1951" s="199">
        <v>9.2999999999999999E-2</v>
      </c>
      <c r="P1951" s="188"/>
      <c r="Q1951" s="174">
        <v>1</v>
      </c>
    </row>
    <row r="1952" spans="1:17" ht="14.25" x14ac:dyDescent="0.2">
      <c r="A1952" s="189">
        <v>261</v>
      </c>
      <c r="B1952" s="254" t="str">
        <f>IF(AND(A1952&lt;&gt;"",ISNUMBER(A1952)),VLOOKUP(A1952,Studies!A:BR,2,FALSE),"")</f>
        <v>Hohmann 2015</v>
      </c>
      <c r="C1952" s="255" t="str">
        <f>IF(AND(A1952&lt;&gt;"",ISNUMBER(A1952)),VLOOKUP(A1952,Studies!A:BR,3,FALSE),"")</f>
        <v>https://www.ncbi.nlm.nih.gov/pubmed/25588320</v>
      </c>
      <c r="D1952" s="255" t="str">
        <f>IF(AND(A1952&lt;&gt;"",ISNUMBER(A1952)),VLOOKUP(A1952,Studies!A:BR,4,FALSE),"")</f>
        <v>iv 0.001 mg</v>
      </c>
      <c r="E1952" s="255" t="str">
        <f>IF(AND(A1952&lt;&gt;"",ISNUMBER(A1952)),VLOOKUP(A1952,Studies!A:BR,5,FALSE),"")</f>
        <v>Midazolam</v>
      </c>
      <c r="F1952" s="256" t="str">
        <f>IF(AND(A1952&lt;&gt;"",ISNUMBER(A1952)),VLOOKUP(A1952,Studies!A:BR,6,FALSE),"")</f>
        <v>Plasma</v>
      </c>
      <c r="G1952" s="194">
        <v>2.5</v>
      </c>
      <c r="H1952" s="194" t="s">
        <v>60</v>
      </c>
      <c r="I1952" s="187">
        <v>3.8899720000000002</v>
      </c>
      <c r="J1952" s="187" t="s">
        <v>946</v>
      </c>
      <c r="K1952" s="187" t="s">
        <v>116</v>
      </c>
      <c r="M1952" s="195" t="s">
        <v>946</v>
      </c>
      <c r="N1952" s="195" t="s">
        <v>1050</v>
      </c>
      <c r="O1952" s="199">
        <v>9.2999999999999999E-2</v>
      </c>
      <c r="P1952" s="188" t="s">
        <v>1051</v>
      </c>
      <c r="Q1952" s="174">
        <v>1</v>
      </c>
    </row>
    <row r="1953" spans="1:17" ht="14.25" x14ac:dyDescent="0.2">
      <c r="A1953" s="189">
        <v>261</v>
      </c>
      <c r="B1953" s="254" t="str">
        <f>IF(AND(A1953&lt;&gt;"",ISNUMBER(A1953)),VLOOKUP(A1953,Studies!A:BR,2,FALSE),"")</f>
        <v>Hohmann 2015</v>
      </c>
      <c r="C1953" s="255" t="str">
        <f>IF(AND(A1953&lt;&gt;"",ISNUMBER(A1953)),VLOOKUP(A1953,Studies!A:BR,3,FALSE),"")</f>
        <v>https://www.ncbi.nlm.nih.gov/pubmed/25588320</v>
      </c>
      <c r="D1953" s="255" t="str">
        <f>IF(AND(A1953&lt;&gt;"",ISNUMBER(A1953)),VLOOKUP(A1953,Studies!A:BR,4,FALSE),"")</f>
        <v>iv 0.001 mg</v>
      </c>
      <c r="E1953" s="255" t="str">
        <f>IF(AND(A1953&lt;&gt;"",ISNUMBER(A1953)),VLOOKUP(A1953,Studies!A:BR,5,FALSE),"")</f>
        <v>Midazolam</v>
      </c>
      <c r="F1953" s="256" t="str">
        <f>IF(AND(A1953&lt;&gt;"",ISNUMBER(A1953)),VLOOKUP(A1953,Studies!A:BR,6,FALSE),"")</f>
        <v>Plasma</v>
      </c>
      <c r="G1953" s="194">
        <v>3</v>
      </c>
      <c r="H1953" s="194" t="s">
        <v>60</v>
      </c>
      <c r="I1953" s="187">
        <v>3.315375</v>
      </c>
      <c r="J1953" s="187" t="s">
        <v>946</v>
      </c>
      <c r="K1953" s="187" t="s">
        <v>116</v>
      </c>
      <c r="L1953" s="195">
        <v>0.79046320000000003</v>
      </c>
      <c r="M1953" s="195" t="s">
        <v>946</v>
      </c>
      <c r="N1953" s="195" t="s">
        <v>1050</v>
      </c>
      <c r="O1953" s="199">
        <v>9.2999999999999999E-2</v>
      </c>
      <c r="P1953" s="188"/>
      <c r="Q1953" s="174">
        <v>1</v>
      </c>
    </row>
    <row r="1954" spans="1:17" ht="14.25" x14ac:dyDescent="0.2">
      <c r="A1954" s="189">
        <v>261</v>
      </c>
      <c r="B1954" s="254" t="str">
        <f>IF(AND(A1954&lt;&gt;"",ISNUMBER(A1954)),VLOOKUP(A1954,Studies!A:BR,2,FALSE),"")</f>
        <v>Hohmann 2015</v>
      </c>
      <c r="C1954" s="255" t="str">
        <f>IF(AND(A1954&lt;&gt;"",ISNUMBER(A1954)),VLOOKUP(A1954,Studies!A:BR,3,FALSE),"")</f>
        <v>https://www.ncbi.nlm.nih.gov/pubmed/25588320</v>
      </c>
      <c r="D1954" s="255" t="str">
        <f>IF(AND(A1954&lt;&gt;"",ISNUMBER(A1954)),VLOOKUP(A1954,Studies!A:BR,4,FALSE),"")</f>
        <v>iv 0.001 mg</v>
      </c>
      <c r="E1954" s="255" t="str">
        <f>IF(AND(A1954&lt;&gt;"",ISNUMBER(A1954)),VLOOKUP(A1954,Studies!A:BR,5,FALSE),"")</f>
        <v>Midazolam</v>
      </c>
      <c r="F1954" s="256" t="str">
        <f>IF(AND(A1954&lt;&gt;"",ISNUMBER(A1954)),VLOOKUP(A1954,Studies!A:BR,6,FALSE),"")</f>
        <v>Plasma</v>
      </c>
      <c r="G1954" s="194">
        <v>4</v>
      </c>
      <c r="H1954" s="194" t="s">
        <v>60</v>
      </c>
      <c r="I1954" s="187">
        <v>2.222763</v>
      </c>
      <c r="J1954" s="187" t="s">
        <v>946</v>
      </c>
      <c r="K1954" s="187" t="s">
        <v>116</v>
      </c>
      <c r="L1954" s="195">
        <v>0.52995820000000005</v>
      </c>
      <c r="M1954" s="195" t="s">
        <v>946</v>
      </c>
      <c r="N1954" s="195" t="s">
        <v>1050</v>
      </c>
      <c r="O1954" s="199">
        <v>9.2999999999999999E-2</v>
      </c>
      <c r="P1954" s="188"/>
      <c r="Q1954" s="174">
        <v>1</v>
      </c>
    </row>
    <row r="1955" spans="1:17" ht="14.25" x14ac:dyDescent="0.2">
      <c r="A1955" s="189">
        <v>261</v>
      </c>
      <c r="B1955" s="254" t="str">
        <f>IF(AND(A1955&lt;&gt;"",ISNUMBER(A1955)),VLOOKUP(A1955,Studies!A:BR,2,FALSE),"")</f>
        <v>Hohmann 2015</v>
      </c>
      <c r="C1955" s="255" t="str">
        <f>IF(AND(A1955&lt;&gt;"",ISNUMBER(A1955)),VLOOKUP(A1955,Studies!A:BR,3,FALSE),"")</f>
        <v>https://www.ncbi.nlm.nih.gov/pubmed/25588320</v>
      </c>
      <c r="D1955" s="255" t="str">
        <f>IF(AND(A1955&lt;&gt;"",ISNUMBER(A1955)),VLOOKUP(A1955,Studies!A:BR,4,FALSE),"")</f>
        <v>iv 0.001 mg</v>
      </c>
      <c r="E1955" s="255" t="str">
        <f>IF(AND(A1955&lt;&gt;"",ISNUMBER(A1955)),VLOOKUP(A1955,Studies!A:BR,5,FALSE),"")</f>
        <v>Midazolam</v>
      </c>
      <c r="F1955" s="256" t="str">
        <f>IF(AND(A1955&lt;&gt;"",ISNUMBER(A1955)),VLOOKUP(A1955,Studies!A:BR,6,FALSE),"")</f>
        <v>Plasma</v>
      </c>
      <c r="G1955" s="194">
        <v>6</v>
      </c>
      <c r="H1955" s="194" t="s">
        <v>60</v>
      </c>
      <c r="I1955" s="187">
        <v>1.11182</v>
      </c>
      <c r="J1955" s="187" t="s">
        <v>946</v>
      </c>
      <c r="K1955" s="187" t="s">
        <v>116</v>
      </c>
      <c r="L1955" s="195">
        <v>0.38004529999999997</v>
      </c>
      <c r="M1955" s="195" t="s">
        <v>946</v>
      </c>
      <c r="N1955" s="195" t="s">
        <v>1050</v>
      </c>
      <c r="O1955" s="199">
        <v>9.2999999999999999E-2</v>
      </c>
      <c r="P1955" s="188"/>
      <c r="Q1955" s="174">
        <v>1</v>
      </c>
    </row>
    <row r="1956" spans="1:17" ht="14.25" x14ac:dyDescent="0.2">
      <c r="A1956" s="189">
        <v>261</v>
      </c>
      <c r="B1956" s="254" t="str">
        <f>IF(AND(A1956&lt;&gt;"",ISNUMBER(A1956)),VLOOKUP(A1956,Studies!A:BR,2,FALSE),"")</f>
        <v>Hohmann 2015</v>
      </c>
      <c r="C1956" s="255" t="str">
        <f>IF(AND(A1956&lt;&gt;"",ISNUMBER(A1956)),VLOOKUP(A1956,Studies!A:BR,3,FALSE),"")</f>
        <v>https://www.ncbi.nlm.nih.gov/pubmed/25588320</v>
      </c>
      <c r="D1956" s="255" t="str">
        <f>IF(AND(A1956&lt;&gt;"",ISNUMBER(A1956)),VLOOKUP(A1956,Studies!A:BR,4,FALSE),"")</f>
        <v>iv 0.001 mg</v>
      </c>
      <c r="E1956" s="255" t="str">
        <f>IF(AND(A1956&lt;&gt;"",ISNUMBER(A1956)),VLOOKUP(A1956,Studies!A:BR,5,FALSE),"")</f>
        <v>Midazolam</v>
      </c>
      <c r="F1956" s="256" t="str">
        <f>IF(AND(A1956&lt;&gt;"",ISNUMBER(A1956)),VLOOKUP(A1956,Studies!A:BR,6,FALSE),"")</f>
        <v>Plasma</v>
      </c>
      <c r="G1956" s="194">
        <v>8</v>
      </c>
      <c r="H1956" s="194" t="s">
        <v>60</v>
      </c>
      <c r="I1956" s="187">
        <v>0.80853149999999996</v>
      </c>
      <c r="J1956" s="187" t="s">
        <v>946</v>
      </c>
      <c r="K1956" s="187" t="s">
        <v>116</v>
      </c>
      <c r="L1956" s="195">
        <v>0.3988003</v>
      </c>
      <c r="M1956" s="195" t="s">
        <v>946</v>
      </c>
      <c r="N1956" s="195" t="s">
        <v>1050</v>
      </c>
      <c r="O1956" s="199">
        <v>9.2999999999999999E-2</v>
      </c>
      <c r="P1956" s="188"/>
      <c r="Q1956" s="174">
        <v>1</v>
      </c>
    </row>
    <row r="1957" spans="1:17" ht="14.25" x14ac:dyDescent="0.2">
      <c r="A1957" s="189">
        <v>261</v>
      </c>
      <c r="B1957" s="254" t="str">
        <f>IF(AND(A1957&lt;&gt;"",ISNUMBER(A1957)),VLOOKUP(A1957,Studies!A:BR,2,FALSE),"")</f>
        <v>Hohmann 2015</v>
      </c>
      <c r="C1957" s="255" t="str">
        <f>IF(AND(A1957&lt;&gt;"",ISNUMBER(A1957)),VLOOKUP(A1957,Studies!A:BR,3,FALSE),"")</f>
        <v>https://www.ncbi.nlm.nih.gov/pubmed/25588320</v>
      </c>
      <c r="D1957" s="255" t="str">
        <f>IF(AND(A1957&lt;&gt;"",ISNUMBER(A1957)),VLOOKUP(A1957,Studies!A:BR,4,FALSE),"")</f>
        <v>iv 0.001 mg</v>
      </c>
      <c r="E1957" s="255" t="str">
        <f>IF(AND(A1957&lt;&gt;"",ISNUMBER(A1957)),VLOOKUP(A1957,Studies!A:BR,5,FALSE),"")</f>
        <v>Midazolam</v>
      </c>
      <c r="F1957" s="256" t="str">
        <f>IF(AND(A1957&lt;&gt;"",ISNUMBER(A1957)),VLOOKUP(A1957,Studies!A:BR,6,FALSE),"")</f>
        <v>Plasma</v>
      </c>
      <c r="G1957" s="194">
        <v>10</v>
      </c>
      <c r="H1957" s="194" t="s">
        <v>60</v>
      </c>
      <c r="I1957" s="187">
        <v>0.50084980000000001</v>
      </c>
      <c r="J1957" s="187" t="s">
        <v>946</v>
      </c>
      <c r="K1957" s="187" t="s">
        <v>116</v>
      </c>
      <c r="L1957" s="195">
        <v>0.3094826</v>
      </c>
      <c r="M1957" s="195" t="s">
        <v>946</v>
      </c>
      <c r="N1957" s="195" t="s">
        <v>1050</v>
      </c>
      <c r="O1957" s="199">
        <v>9.2999999999999999E-2</v>
      </c>
      <c r="P1957" s="188"/>
      <c r="Q1957" s="174">
        <v>1</v>
      </c>
    </row>
    <row r="1958" spans="1:17" ht="14.25" x14ac:dyDescent="0.2">
      <c r="A1958" s="189">
        <v>261</v>
      </c>
      <c r="B1958" s="254" t="str">
        <f>IF(AND(A1958&lt;&gt;"",ISNUMBER(A1958)),VLOOKUP(A1958,Studies!A:BR,2,FALSE),"")</f>
        <v>Hohmann 2015</v>
      </c>
      <c r="C1958" s="255" t="str">
        <f>IF(AND(A1958&lt;&gt;"",ISNUMBER(A1958)),VLOOKUP(A1958,Studies!A:BR,3,FALSE),"")</f>
        <v>https://www.ncbi.nlm.nih.gov/pubmed/25588320</v>
      </c>
      <c r="D1958" s="255" t="str">
        <f>IF(AND(A1958&lt;&gt;"",ISNUMBER(A1958)),VLOOKUP(A1958,Studies!A:BR,4,FALSE),"")</f>
        <v>iv 0.001 mg</v>
      </c>
      <c r="E1958" s="255" t="str">
        <f>IF(AND(A1958&lt;&gt;"",ISNUMBER(A1958)),VLOOKUP(A1958,Studies!A:BR,5,FALSE),"")</f>
        <v>Midazolam</v>
      </c>
      <c r="F1958" s="256" t="str">
        <f>IF(AND(A1958&lt;&gt;"",ISNUMBER(A1958)),VLOOKUP(A1958,Studies!A:BR,6,FALSE),"")</f>
        <v>Plasma</v>
      </c>
      <c r="G1958" s="194">
        <v>24</v>
      </c>
      <c r="H1958" s="194" t="s">
        <v>60</v>
      </c>
      <c r="I1958" s="187">
        <v>0.1050899</v>
      </c>
      <c r="J1958" s="187" t="s">
        <v>946</v>
      </c>
      <c r="K1958" s="187" t="s">
        <v>116</v>
      </c>
      <c r="M1958" s="195"/>
      <c r="N1958" s="195"/>
      <c r="O1958" s="199">
        <v>9.2999999999999999E-2</v>
      </c>
      <c r="P1958" s="188"/>
      <c r="Q1958" s="174">
        <v>1</v>
      </c>
    </row>
    <row r="1959" spans="1:17" ht="14.25" x14ac:dyDescent="0.2">
      <c r="A1959" s="189">
        <v>262</v>
      </c>
      <c r="B1959" s="254" t="str">
        <f>IF(AND(A1959&lt;&gt;"",ISNUMBER(A1959)),VLOOKUP(A1959,Studies!A:BR,2,FALSE),"")</f>
        <v>Hohmann 2015</v>
      </c>
      <c r="C1959" s="255" t="str">
        <f>IF(AND(A1959&lt;&gt;"",ISNUMBER(A1959)),VLOOKUP(A1959,Studies!A:BR,3,FALSE),"")</f>
        <v>https://www.ncbi.nlm.nih.gov/pubmed/25588320</v>
      </c>
      <c r="D1959" s="255" t="str">
        <f>IF(AND(A1959&lt;&gt;"",ISNUMBER(A1959)),VLOOKUP(A1959,Studies!A:BR,4,FALSE),"")</f>
        <v>iv 1 mg</v>
      </c>
      <c r="E1959" s="255" t="str">
        <f>IF(AND(A1959&lt;&gt;"",ISNUMBER(A1959)),VLOOKUP(A1959,Studies!A:BR,5,FALSE),"")</f>
        <v>Midazolam</v>
      </c>
      <c r="F1959" s="256" t="str">
        <f>IF(AND(A1959&lt;&gt;"",ISNUMBER(A1959)),VLOOKUP(A1959,Studies!A:BR,6,FALSE),"")</f>
        <v>Plasma</v>
      </c>
      <c r="G1959" s="194">
        <v>0.08</v>
      </c>
      <c r="H1959" s="194" t="s">
        <v>60</v>
      </c>
      <c r="I1959" s="187">
        <v>41397.17</v>
      </c>
      <c r="J1959" s="187" t="s">
        <v>946</v>
      </c>
      <c r="K1959" s="187" t="s">
        <v>116</v>
      </c>
      <c r="L1959" s="195">
        <v>27394.36</v>
      </c>
      <c r="M1959" s="195" t="s">
        <v>946</v>
      </c>
      <c r="N1959" s="195" t="s">
        <v>1050</v>
      </c>
      <c r="O1959" s="199">
        <v>9.2999999999999999E-2</v>
      </c>
      <c r="P1959" s="188"/>
      <c r="Q1959" s="174">
        <v>1</v>
      </c>
    </row>
    <row r="1960" spans="1:17" ht="14.25" x14ac:dyDescent="0.2">
      <c r="A1960" s="189">
        <v>262</v>
      </c>
      <c r="B1960" s="254" t="str">
        <f>IF(AND(A1960&lt;&gt;"",ISNUMBER(A1960)),VLOOKUP(A1960,Studies!A:BR,2,FALSE),"")</f>
        <v>Hohmann 2015</v>
      </c>
      <c r="C1960" s="255" t="str">
        <f>IF(AND(A1960&lt;&gt;"",ISNUMBER(A1960)),VLOOKUP(A1960,Studies!A:BR,3,FALSE),"")</f>
        <v>https://www.ncbi.nlm.nih.gov/pubmed/25588320</v>
      </c>
      <c r="D1960" s="255" t="str">
        <f>IF(AND(A1960&lt;&gt;"",ISNUMBER(A1960)),VLOOKUP(A1960,Studies!A:BR,4,FALSE),"")</f>
        <v>iv 1 mg</v>
      </c>
      <c r="E1960" s="255" t="str">
        <f>IF(AND(A1960&lt;&gt;"",ISNUMBER(A1960)),VLOOKUP(A1960,Studies!A:BR,5,FALSE),"")</f>
        <v>Midazolam</v>
      </c>
      <c r="F1960" s="256" t="str">
        <f>IF(AND(A1960&lt;&gt;"",ISNUMBER(A1960)),VLOOKUP(A1960,Studies!A:BR,6,FALSE),"")</f>
        <v>Plasma</v>
      </c>
      <c r="G1960" s="194">
        <v>0.25</v>
      </c>
      <c r="H1960" s="194" t="s">
        <v>60</v>
      </c>
      <c r="I1960" s="187">
        <v>17138.36</v>
      </c>
      <c r="J1960" s="187" t="s">
        <v>946</v>
      </c>
      <c r="K1960" s="187" t="s">
        <v>116</v>
      </c>
      <c r="L1960" s="195">
        <v>4661.1719999999996</v>
      </c>
      <c r="M1960" s="195" t="s">
        <v>946</v>
      </c>
      <c r="N1960" s="195" t="s">
        <v>1050</v>
      </c>
      <c r="O1960" s="199">
        <v>9.2999999999999999E-2</v>
      </c>
      <c r="P1960" s="188"/>
      <c r="Q1960" s="174">
        <v>1</v>
      </c>
    </row>
    <row r="1961" spans="1:17" ht="14.25" x14ac:dyDescent="0.2">
      <c r="A1961" s="189">
        <v>262</v>
      </c>
      <c r="B1961" s="254" t="str">
        <f>IF(AND(A1961&lt;&gt;"",ISNUMBER(A1961)),VLOOKUP(A1961,Studies!A:BR,2,FALSE),"")</f>
        <v>Hohmann 2015</v>
      </c>
      <c r="C1961" s="255" t="str">
        <f>IF(AND(A1961&lt;&gt;"",ISNUMBER(A1961)),VLOOKUP(A1961,Studies!A:BR,3,FALSE),"")</f>
        <v>https://www.ncbi.nlm.nih.gov/pubmed/25588320</v>
      </c>
      <c r="D1961" s="255" t="str">
        <f>IF(AND(A1961&lt;&gt;"",ISNUMBER(A1961)),VLOOKUP(A1961,Studies!A:BR,4,FALSE),"")</f>
        <v>iv 1 mg</v>
      </c>
      <c r="E1961" s="255" t="str">
        <f>IF(AND(A1961&lt;&gt;"",ISNUMBER(A1961)),VLOOKUP(A1961,Studies!A:BR,5,FALSE),"")</f>
        <v>Midazolam</v>
      </c>
      <c r="F1961" s="256" t="str">
        <f>IF(AND(A1961&lt;&gt;"",ISNUMBER(A1961)),VLOOKUP(A1961,Studies!A:BR,6,FALSE),"")</f>
        <v>Plasma</v>
      </c>
      <c r="G1961" s="194">
        <v>0.5</v>
      </c>
      <c r="H1961" s="194" t="s">
        <v>60</v>
      </c>
      <c r="I1961" s="187">
        <v>13477.32</v>
      </c>
      <c r="J1961" s="187" t="s">
        <v>946</v>
      </c>
      <c r="K1961" s="187" t="s">
        <v>116</v>
      </c>
      <c r="L1961" s="195">
        <v>2773.08</v>
      </c>
      <c r="M1961" s="195" t="s">
        <v>946</v>
      </c>
      <c r="N1961" s="195" t="s">
        <v>1050</v>
      </c>
      <c r="O1961" s="199">
        <v>9.2999999999999999E-2</v>
      </c>
      <c r="P1961" s="188"/>
      <c r="Q1961" s="174">
        <v>1</v>
      </c>
    </row>
    <row r="1962" spans="1:17" ht="14.25" x14ac:dyDescent="0.2">
      <c r="A1962" s="189">
        <v>262</v>
      </c>
      <c r="B1962" s="254" t="str">
        <f>IF(AND(A1962&lt;&gt;"",ISNUMBER(A1962)),VLOOKUP(A1962,Studies!A:BR,2,FALSE),"")</f>
        <v>Hohmann 2015</v>
      </c>
      <c r="C1962" s="255" t="str">
        <f>IF(AND(A1962&lt;&gt;"",ISNUMBER(A1962)),VLOOKUP(A1962,Studies!A:BR,3,FALSE),"")</f>
        <v>https://www.ncbi.nlm.nih.gov/pubmed/25588320</v>
      </c>
      <c r="D1962" s="255" t="str">
        <f>IF(AND(A1962&lt;&gt;"",ISNUMBER(A1962)),VLOOKUP(A1962,Studies!A:BR,4,FALSE),"")</f>
        <v>iv 1 mg</v>
      </c>
      <c r="E1962" s="255" t="str">
        <f>IF(AND(A1962&lt;&gt;"",ISNUMBER(A1962)),VLOOKUP(A1962,Studies!A:BR,5,FALSE),"")</f>
        <v>Midazolam</v>
      </c>
      <c r="F1962" s="256" t="str">
        <f>IF(AND(A1962&lt;&gt;"",ISNUMBER(A1962)),VLOOKUP(A1962,Studies!A:BR,6,FALSE),"")</f>
        <v>Plasma</v>
      </c>
      <c r="G1962" s="194">
        <v>0.75</v>
      </c>
      <c r="H1962" s="194" t="s">
        <v>60</v>
      </c>
      <c r="I1962" s="187">
        <v>10046.959999999999</v>
      </c>
      <c r="J1962" s="187" t="s">
        <v>946</v>
      </c>
      <c r="K1962" s="187" t="s">
        <v>116</v>
      </c>
      <c r="L1962" s="195">
        <v>2067.2469999999998</v>
      </c>
      <c r="M1962" s="195" t="s">
        <v>946</v>
      </c>
      <c r="N1962" s="195" t="s">
        <v>1050</v>
      </c>
      <c r="O1962" s="199">
        <v>9.2999999999999999E-2</v>
      </c>
      <c r="P1962" s="188"/>
      <c r="Q1962" s="174">
        <v>1</v>
      </c>
    </row>
    <row r="1963" spans="1:17" ht="14.25" x14ac:dyDescent="0.2">
      <c r="A1963" s="189">
        <v>262</v>
      </c>
      <c r="B1963" s="254" t="str">
        <f>IF(AND(A1963&lt;&gt;"",ISNUMBER(A1963)),VLOOKUP(A1963,Studies!A:BR,2,FALSE),"")</f>
        <v>Hohmann 2015</v>
      </c>
      <c r="C1963" s="255" t="str">
        <f>IF(AND(A1963&lt;&gt;"",ISNUMBER(A1963)),VLOOKUP(A1963,Studies!A:BR,3,FALSE),"")</f>
        <v>https://www.ncbi.nlm.nih.gov/pubmed/25588320</v>
      </c>
      <c r="D1963" s="255" t="str">
        <f>IF(AND(A1963&lt;&gt;"",ISNUMBER(A1963)),VLOOKUP(A1963,Studies!A:BR,4,FALSE),"")</f>
        <v>iv 1 mg</v>
      </c>
      <c r="E1963" s="255" t="str">
        <f>IF(AND(A1963&lt;&gt;"",ISNUMBER(A1963)),VLOOKUP(A1963,Studies!A:BR,5,FALSE),"")</f>
        <v>Midazolam</v>
      </c>
      <c r="F1963" s="256" t="str">
        <f>IF(AND(A1963&lt;&gt;"",ISNUMBER(A1963)),VLOOKUP(A1963,Studies!A:BR,6,FALSE),"")</f>
        <v>Plasma</v>
      </c>
      <c r="G1963" s="194">
        <v>1</v>
      </c>
      <c r="H1963" s="194" t="s">
        <v>60</v>
      </c>
      <c r="I1963" s="187">
        <v>8792.5990000000002</v>
      </c>
      <c r="J1963" s="187" t="s">
        <v>946</v>
      </c>
      <c r="K1963" s="187" t="s">
        <v>116</v>
      </c>
      <c r="M1963" s="195"/>
      <c r="N1963" s="195" t="s">
        <v>1050</v>
      </c>
      <c r="O1963" s="199">
        <v>9.2999999999999999E-2</v>
      </c>
      <c r="P1963" s="188" t="s">
        <v>1051</v>
      </c>
      <c r="Q1963" s="174">
        <v>1</v>
      </c>
    </row>
    <row r="1964" spans="1:17" ht="14.25" x14ac:dyDescent="0.2">
      <c r="A1964" s="189">
        <v>262</v>
      </c>
      <c r="B1964" s="254" t="str">
        <f>IF(AND(A1964&lt;&gt;"",ISNUMBER(A1964)),VLOOKUP(A1964,Studies!A:BR,2,FALSE),"")</f>
        <v>Hohmann 2015</v>
      </c>
      <c r="C1964" s="255" t="str">
        <f>IF(AND(A1964&lt;&gt;"",ISNUMBER(A1964)),VLOOKUP(A1964,Studies!A:BR,3,FALSE),"")</f>
        <v>https://www.ncbi.nlm.nih.gov/pubmed/25588320</v>
      </c>
      <c r="D1964" s="255" t="str">
        <f>IF(AND(A1964&lt;&gt;"",ISNUMBER(A1964)),VLOOKUP(A1964,Studies!A:BR,4,FALSE),"")</f>
        <v>iv 1 mg</v>
      </c>
      <c r="E1964" s="255" t="str">
        <f>IF(AND(A1964&lt;&gt;"",ISNUMBER(A1964)),VLOOKUP(A1964,Studies!A:BR,5,FALSE),"")</f>
        <v>Midazolam</v>
      </c>
      <c r="F1964" s="256" t="str">
        <f>IF(AND(A1964&lt;&gt;"",ISNUMBER(A1964)),VLOOKUP(A1964,Studies!A:BR,6,FALSE),"")</f>
        <v>Plasma</v>
      </c>
      <c r="G1964" s="194">
        <v>1.5</v>
      </c>
      <c r="H1964" s="194" t="s">
        <v>60</v>
      </c>
      <c r="I1964" s="187">
        <v>6733.9340000000002</v>
      </c>
      <c r="J1964" s="187" t="s">
        <v>946</v>
      </c>
      <c r="K1964" s="187" t="s">
        <v>116</v>
      </c>
      <c r="M1964" s="195"/>
      <c r="N1964" s="195" t="s">
        <v>1050</v>
      </c>
      <c r="O1964" s="199">
        <v>9.2999999999999999E-2</v>
      </c>
      <c r="P1964" s="188" t="s">
        <v>1051</v>
      </c>
      <c r="Q1964" s="174">
        <v>1</v>
      </c>
    </row>
    <row r="1965" spans="1:17" ht="14.25" x14ac:dyDescent="0.2">
      <c r="A1965" s="189">
        <v>262</v>
      </c>
      <c r="B1965" s="254" t="str">
        <f>IF(AND(A1965&lt;&gt;"",ISNUMBER(A1965)),VLOOKUP(A1965,Studies!A:BR,2,FALSE),"")</f>
        <v>Hohmann 2015</v>
      </c>
      <c r="C1965" s="255" t="str">
        <f>IF(AND(A1965&lt;&gt;"",ISNUMBER(A1965)),VLOOKUP(A1965,Studies!A:BR,3,FALSE),"")</f>
        <v>https://www.ncbi.nlm.nih.gov/pubmed/25588320</v>
      </c>
      <c r="D1965" s="255" t="str">
        <f>IF(AND(A1965&lt;&gt;"",ISNUMBER(A1965)),VLOOKUP(A1965,Studies!A:BR,4,FALSE),"")</f>
        <v>iv 1 mg</v>
      </c>
      <c r="E1965" s="255" t="str">
        <f>IF(AND(A1965&lt;&gt;"",ISNUMBER(A1965)),VLOOKUP(A1965,Studies!A:BR,5,FALSE),"")</f>
        <v>Midazolam</v>
      </c>
      <c r="F1965" s="256" t="str">
        <f>IF(AND(A1965&lt;&gt;"",ISNUMBER(A1965)),VLOOKUP(A1965,Studies!A:BR,6,FALSE),"")</f>
        <v>Plasma</v>
      </c>
      <c r="G1965" s="194">
        <v>2</v>
      </c>
      <c r="H1965" s="194" t="s">
        <v>60</v>
      </c>
      <c r="I1965" s="187">
        <v>4888.9669999999996</v>
      </c>
      <c r="J1965" s="187" t="s">
        <v>946</v>
      </c>
      <c r="K1965" s="187" t="s">
        <v>116</v>
      </c>
      <c r="M1965" s="195"/>
      <c r="N1965" s="195" t="s">
        <v>1050</v>
      </c>
      <c r="O1965" s="199">
        <v>9.2999999999999999E-2</v>
      </c>
      <c r="P1965" s="188" t="s">
        <v>1051</v>
      </c>
      <c r="Q1965" s="174">
        <v>1</v>
      </c>
    </row>
    <row r="1966" spans="1:17" ht="14.25" x14ac:dyDescent="0.2">
      <c r="A1966" s="189">
        <v>262</v>
      </c>
      <c r="B1966" s="254" t="str">
        <f>IF(AND(A1966&lt;&gt;"",ISNUMBER(A1966)),VLOOKUP(A1966,Studies!A:BR,2,FALSE),"")</f>
        <v>Hohmann 2015</v>
      </c>
      <c r="C1966" s="255" t="str">
        <f>IF(AND(A1966&lt;&gt;"",ISNUMBER(A1966)),VLOOKUP(A1966,Studies!A:BR,3,FALSE),"")</f>
        <v>https://www.ncbi.nlm.nih.gov/pubmed/25588320</v>
      </c>
      <c r="D1966" s="255" t="str">
        <f>IF(AND(A1966&lt;&gt;"",ISNUMBER(A1966)),VLOOKUP(A1966,Studies!A:BR,4,FALSE),"")</f>
        <v>iv 1 mg</v>
      </c>
      <c r="E1966" s="255" t="str">
        <f>IF(AND(A1966&lt;&gt;"",ISNUMBER(A1966)),VLOOKUP(A1966,Studies!A:BR,5,FALSE),"")</f>
        <v>Midazolam</v>
      </c>
      <c r="F1966" s="256" t="str">
        <f>IF(AND(A1966&lt;&gt;"",ISNUMBER(A1966)),VLOOKUP(A1966,Studies!A:BR,6,FALSE),"")</f>
        <v>Plasma</v>
      </c>
      <c r="G1966" s="194">
        <v>2.5</v>
      </c>
      <c r="H1966" s="194" t="s">
        <v>60</v>
      </c>
      <c r="I1966" s="187">
        <v>3949.7719999999999</v>
      </c>
      <c r="J1966" s="187" t="s">
        <v>946</v>
      </c>
      <c r="K1966" s="187" t="s">
        <v>116</v>
      </c>
      <c r="M1966" s="195"/>
      <c r="N1966" s="195" t="s">
        <v>1050</v>
      </c>
      <c r="O1966" s="199">
        <v>9.2999999999999999E-2</v>
      </c>
      <c r="P1966" s="188" t="s">
        <v>1051</v>
      </c>
      <c r="Q1966" s="174">
        <v>1</v>
      </c>
    </row>
    <row r="1967" spans="1:17" ht="14.25" x14ac:dyDescent="0.2">
      <c r="A1967" s="189">
        <v>262</v>
      </c>
      <c r="B1967" s="254" t="str">
        <f>IF(AND(A1967&lt;&gt;"",ISNUMBER(A1967)),VLOOKUP(A1967,Studies!A:BR,2,FALSE),"")</f>
        <v>Hohmann 2015</v>
      </c>
      <c r="C1967" s="255" t="str">
        <f>IF(AND(A1967&lt;&gt;"",ISNUMBER(A1967)),VLOOKUP(A1967,Studies!A:BR,3,FALSE),"")</f>
        <v>https://www.ncbi.nlm.nih.gov/pubmed/25588320</v>
      </c>
      <c r="D1967" s="255" t="str">
        <f>IF(AND(A1967&lt;&gt;"",ISNUMBER(A1967)),VLOOKUP(A1967,Studies!A:BR,4,FALSE),"")</f>
        <v>iv 1 mg</v>
      </c>
      <c r="E1967" s="255" t="str">
        <f>IF(AND(A1967&lt;&gt;"",ISNUMBER(A1967)),VLOOKUP(A1967,Studies!A:BR,5,FALSE),"")</f>
        <v>Midazolam</v>
      </c>
      <c r="F1967" s="256" t="str">
        <f>IF(AND(A1967&lt;&gt;"",ISNUMBER(A1967)),VLOOKUP(A1967,Studies!A:BR,6,FALSE),"")</f>
        <v>Plasma</v>
      </c>
      <c r="G1967" s="194">
        <v>3</v>
      </c>
      <c r="H1967" s="194" t="s">
        <v>60</v>
      </c>
      <c r="I1967" s="187">
        <v>3366.45</v>
      </c>
      <c r="J1967" s="187" t="s">
        <v>946</v>
      </c>
      <c r="K1967" s="187" t="s">
        <v>116</v>
      </c>
      <c r="M1967" s="195"/>
      <c r="N1967" s="195" t="s">
        <v>1050</v>
      </c>
      <c r="O1967" s="199">
        <v>9.2999999999999999E-2</v>
      </c>
      <c r="P1967" s="188" t="s">
        <v>1051</v>
      </c>
      <c r="Q1967" s="174">
        <v>1</v>
      </c>
    </row>
    <row r="1968" spans="1:17" ht="14.25" x14ac:dyDescent="0.2">
      <c r="A1968" s="189">
        <v>262</v>
      </c>
      <c r="B1968" s="254" t="str">
        <f>IF(AND(A1968&lt;&gt;"",ISNUMBER(A1968)),VLOOKUP(A1968,Studies!A:BR,2,FALSE),"")</f>
        <v>Hohmann 2015</v>
      </c>
      <c r="C1968" s="255" t="str">
        <f>IF(AND(A1968&lt;&gt;"",ISNUMBER(A1968)),VLOOKUP(A1968,Studies!A:BR,3,FALSE),"")</f>
        <v>https://www.ncbi.nlm.nih.gov/pubmed/25588320</v>
      </c>
      <c r="D1968" s="255" t="str">
        <f>IF(AND(A1968&lt;&gt;"",ISNUMBER(A1968)),VLOOKUP(A1968,Studies!A:BR,4,FALSE),"")</f>
        <v>iv 1 mg</v>
      </c>
      <c r="E1968" s="255" t="str">
        <f>IF(AND(A1968&lt;&gt;"",ISNUMBER(A1968)),VLOOKUP(A1968,Studies!A:BR,5,FALSE),"")</f>
        <v>Midazolam</v>
      </c>
      <c r="F1968" s="256" t="str">
        <f>IF(AND(A1968&lt;&gt;"",ISNUMBER(A1968)),VLOOKUP(A1968,Studies!A:BR,6,FALSE),"")</f>
        <v>Plasma</v>
      </c>
      <c r="G1968" s="194">
        <v>4</v>
      </c>
      <c r="H1968" s="194" t="s">
        <v>60</v>
      </c>
      <c r="I1968" s="187">
        <v>2318.1480000000001</v>
      </c>
      <c r="J1968" s="187" t="s">
        <v>946</v>
      </c>
      <c r="K1968" s="187" t="s">
        <v>116</v>
      </c>
      <c r="L1968" s="195">
        <v>552.70140000000004</v>
      </c>
      <c r="M1968" s="195" t="s">
        <v>946</v>
      </c>
      <c r="N1968" s="195" t="s">
        <v>1050</v>
      </c>
      <c r="O1968" s="199">
        <v>9.2999999999999999E-2</v>
      </c>
      <c r="P1968" s="188"/>
      <c r="Q1968" s="174">
        <v>1</v>
      </c>
    </row>
    <row r="1969" spans="1:17" ht="14.25" x14ac:dyDescent="0.2">
      <c r="A1969" s="189">
        <v>262</v>
      </c>
      <c r="B1969" s="254" t="str">
        <f>IF(AND(A1969&lt;&gt;"",ISNUMBER(A1969)),VLOOKUP(A1969,Studies!A:BR,2,FALSE),"")</f>
        <v>Hohmann 2015</v>
      </c>
      <c r="C1969" s="255" t="str">
        <f>IF(AND(A1969&lt;&gt;"",ISNUMBER(A1969)),VLOOKUP(A1969,Studies!A:BR,3,FALSE),"")</f>
        <v>https://www.ncbi.nlm.nih.gov/pubmed/25588320</v>
      </c>
      <c r="D1969" s="255" t="str">
        <f>IF(AND(A1969&lt;&gt;"",ISNUMBER(A1969)),VLOOKUP(A1969,Studies!A:BR,4,FALSE),"")</f>
        <v>iv 1 mg</v>
      </c>
      <c r="E1969" s="255" t="str">
        <f>IF(AND(A1969&lt;&gt;"",ISNUMBER(A1969)),VLOOKUP(A1969,Studies!A:BR,5,FALSE),"")</f>
        <v>Midazolam</v>
      </c>
      <c r="F1969" s="256" t="str">
        <f>IF(AND(A1969&lt;&gt;"",ISNUMBER(A1969)),VLOOKUP(A1969,Studies!A:BR,6,FALSE),"")</f>
        <v>Plasma</v>
      </c>
      <c r="G1969" s="194">
        <v>6</v>
      </c>
      <c r="H1969" s="194" t="s">
        <v>60</v>
      </c>
      <c r="I1969" s="187">
        <v>1223.2070000000001</v>
      </c>
      <c r="J1969" s="187" t="s">
        <v>946</v>
      </c>
      <c r="K1969" s="187" t="s">
        <v>116</v>
      </c>
      <c r="L1969" s="195">
        <v>332.72910000000002</v>
      </c>
      <c r="M1969" s="195" t="s">
        <v>946</v>
      </c>
      <c r="N1969" s="195" t="s">
        <v>1050</v>
      </c>
      <c r="O1969" s="199">
        <v>9.2999999999999999E-2</v>
      </c>
      <c r="P1969" s="188"/>
      <c r="Q1969" s="174">
        <v>1</v>
      </c>
    </row>
    <row r="1970" spans="1:17" ht="14.25" x14ac:dyDescent="0.2">
      <c r="A1970" s="189">
        <v>262</v>
      </c>
      <c r="B1970" s="254" t="str">
        <f>IF(AND(A1970&lt;&gt;"",ISNUMBER(A1970)),VLOOKUP(A1970,Studies!A:BR,2,FALSE),"")</f>
        <v>Hohmann 2015</v>
      </c>
      <c r="C1970" s="255" t="str">
        <f>IF(AND(A1970&lt;&gt;"",ISNUMBER(A1970)),VLOOKUP(A1970,Studies!A:BR,3,FALSE),"")</f>
        <v>https://www.ncbi.nlm.nih.gov/pubmed/25588320</v>
      </c>
      <c r="D1970" s="255" t="str">
        <f>IF(AND(A1970&lt;&gt;"",ISNUMBER(A1970)),VLOOKUP(A1970,Studies!A:BR,4,FALSE),"")</f>
        <v>iv 1 mg</v>
      </c>
      <c r="E1970" s="255" t="str">
        <f>IF(AND(A1970&lt;&gt;"",ISNUMBER(A1970)),VLOOKUP(A1970,Studies!A:BR,5,FALSE),"")</f>
        <v>Midazolam</v>
      </c>
      <c r="F1970" s="256" t="str">
        <f>IF(AND(A1970&lt;&gt;"",ISNUMBER(A1970)),VLOOKUP(A1970,Studies!A:BR,6,FALSE),"")</f>
        <v>Plasma</v>
      </c>
      <c r="G1970" s="194">
        <v>8</v>
      </c>
      <c r="H1970" s="194" t="s">
        <v>60</v>
      </c>
      <c r="I1970" s="187">
        <v>866.07150000000001</v>
      </c>
      <c r="J1970" s="187" t="s">
        <v>946</v>
      </c>
      <c r="K1970" s="187" t="s">
        <v>116</v>
      </c>
      <c r="L1970" s="195">
        <v>462.21609999999998</v>
      </c>
      <c r="M1970" s="195" t="s">
        <v>946</v>
      </c>
      <c r="N1970" s="195" t="s">
        <v>1050</v>
      </c>
      <c r="O1970" s="199">
        <v>9.2999999999999999E-2</v>
      </c>
      <c r="P1970" s="188"/>
      <c r="Q1970" s="174">
        <v>1</v>
      </c>
    </row>
    <row r="1971" spans="1:17" ht="14.25" x14ac:dyDescent="0.2">
      <c r="A1971" s="189">
        <v>262</v>
      </c>
      <c r="B1971" s="254" t="str">
        <f>IF(AND(A1971&lt;&gt;"",ISNUMBER(A1971)),VLOOKUP(A1971,Studies!A:BR,2,FALSE),"")</f>
        <v>Hohmann 2015</v>
      </c>
      <c r="C1971" s="255" t="str">
        <f>IF(AND(A1971&lt;&gt;"",ISNUMBER(A1971)),VLOOKUP(A1971,Studies!A:BR,3,FALSE),"")</f>
        <v>https://www.ncbi.nlm.nih.gov/pubmed/25588320</v>
      </c>
      <c r="D1971" s="255" t="str">
        <f>IF(AND(A1971&lt;&gt;"",ISNUMBER(A1971)),VLOOKUP(A1971,Studies!A:BR,4,FALSE),"")</f>
        <v>iv 1 mg</v>
      </c>
      <c r="E1971" s="255" t="str">
        <f>IF(AND(A1971&lt;&gt;"",ISNUMBER(A1971)),VLOOKUP(A1971,Studies!A:BR,5,FALSE),"")</f>
        <v>Midazolam</v>
      </c>
      <c r="F1971" s="256" t="str">
        <f>IF(AND(A1971&lt;&gt;"",ISNUMBER(A1971)),VLOOKUP(A1971,Studies!A:BR,6,FALSE),"")</f>
        <v>Plasma</v>
      </c>
      <c r="G1971" s="194">
        <v>10</v>
      </c>
      <c r="H1971" s="194" t="s">
        <v>60</v>
      </c>
      <c r="I1971" s="187">
        <v>551.02710000000002</v>
      </c>
      <c r="J1971" s="187" t="s">
        <v>946</v>
      </c>
      <c r="K1971" s="187" t="s">
        <v>116</v>
      </c>
      <c r="L1971" s="195">
        <v>188.3536</v>
      </c>
      <c r="M1971" s="195" t="s">
        <v>946</v>
      </c>
      <c r="N1971" s="195" t="s">
        <v>1050</v>
      </c>
      <c r="O1971" s="199">
        <v>9.2999999999999999E-2</v>
      </c>
      <c r="P1971" s="188"/>
      <c r="Q1971" s="174">
        <v>1</v>
      </c>
    </row>
    <row r="1972" spans="1:17" ht="14.25" x14ac:dyDescent="0.2">
      <c r="A1972" s="189">
        <v>262</v>
      </c>
      <c r="B1972" s="254" t="str">
        <f>IF(AND(A1972&lt;&gt;"",ISNUMBER(A1972)),VLOOKUP(A1972,Studies!A:BR,2,FALSE),"")</f>
        <v>Hohmann 2015</v>
      </c>
      <c r="C1972" s="255" t="str">
        <f>IF(AND(A1972&lt;&gt;"",ISNUMBER(A1972)),VLOOKUP(A1972,Studies!A:BR,3,FALSE),"")</f>
        <v>https://www.ncbi.nlm.nih.gov/pubmed/25588320</v>
      </c>
      <c r="D1972" s="255" t="str">
        <f>IF(AND(A1972&lt;&gt;"",ISNUMBER(A1972)),VLOOKUP(A1972,Studies!A:BR,4,FALSE),"")</f>
        <v>iv 1 mg</v>
      </c>
      <c r="E1972" s="255" t="str">
        <f>IF(AND(A1972&lt;&gt;"",ISNUMBER(A1972)),VLOOKUP(A1972,Studies!A:BR,5,FALSE),"")</f>
        <v>Midazolam</v>
      </c>
      <c r="F1972" s="256" t="str">
        <f>IF(AND(A1972&lt;&gt;"",ISNUMBER(A1972)),VLOOKUP(A1972,Studies!A:BR,6,FALSE),"")</f>
        <v>Plasma</v>
      </c>
      <c r="G1972" s="194">
        <v>24</v>
      </c>
      <c r="H1972" s="194" t="s">
        <v>60</v>
      </c>
      <c r="I1972" s="187">
        <v>65.954549999999998</v>
      </c>
      <c r="J1972" s="187" t="s">
        <v>946</v>
      </c>
      <c r="K1972" s="187" t="s">
        <v>116</v>
      </c>
      <c r="L1972" s="195">
        <v>43.641539999999999</v>
      </c>
      <c r="M1972" s="195" t="s">
        <v>946</v>
      </c>
      <c r="N1972" s="195" t="s">
        <v>1050</v>
      </c>
      <c r="O1972" s="199">
        <v>9.2999999999999999E-2</v>
      </c>
      <c r="P1972" s="188"/>
      <c r="Q1972" s="174">
        <v>1</v>
      </c>
    </row>
    <row r="1973" spans="1:17" ht="14.25" x14ac:dyDescent="0.2">
      <c r="A1973" s="189">
        <v>263</v>
      </c>
      <c r="B1973" s="254" t="str">
        <f>IF(AND(A1973&lt;&gt;"",ISNUMBER(A1973)),VLOOKUP(A1973,Studies!A:BR,2,FALSE),"")</f>
        <v>Hohmann 2015</v>
      </c>
      <c r="C1973" s="255" t="str">
        <f>IF(AND(A1973&lt;&gt;"",ISNUMBER(A1973)),VLOOKUP(A1973,Studies!A:BR,3,FALSE),"")</f>
        <v>https://www.ncbi.nlm.nih.gov/pubmed/25588320</v>
      </c>
      <c r="D1973" s="255" t="str">
        <f>IF(AND(A1973&lt;&gt;"",ISNUMBER(A1973)),VLOOKUP(A1973,Studies!A:BR,4,FALSE),"")</f>
        <v>po 0.003 mg</v>
      </c>
      <c r="E1973" s="255" t="str">
        <f>IF(AND(A1973&lt;&gt;"",ISNUMBER(A1973)),VLOOKUP(A1973,Studies!A:BR,5,FALSE),"")</f>
        <v>Midazolam</v>
      </c>
      <c r="F1973" s="256" t="str">
        <f>IF(AND(A1973&lt;&gt;"",ISNUMBER(A1973)),VLOOKUP(A1973,Studies!A:BR,6,FALSE),"")</f>
        <v>Plasma</v>
      </c>
      <c r="G1973" s="194">
        <v>0.25</v>
      </c>
      <c r="H1973" s="194" t="s">
        <v>60</v>
      </c>
      <c r="I1973" s="187">
        <v>5.0692149999999998</v>
      </c>
      <c r="J1973" s="187" t="s">
        <v>946</v>
      </c>
      <c r="K1973" s="187" t="s">
        <v>116</v>
      </c>
      <c r="L1973" s="195">
        <v>2.3280080000000001</v>
      </c>
      <c r="M1973" s="195" t="s">
        <v>946</v>
      </c>
      <c r="N1973" s="195" t="s">
        <v>1050</v>
      </c>
      <c r="O1973" s="199">
        <v>9.2999999999999999E-2</v>
      </c>
      <c r="P1973" s="188"/>
      <c r="Q1973" s="174">
        <v>1</v>
      </c>
    </row>
    <row r="1974" spans="1:17" ht="14.25" x14ac:dyDescent="0.2">
      <c r="A1974" s="189">
        <v>263</v>
      </c>
      <c r="B1974" s="254" t="str">
        <f>IF(AND(A1974&lt;&gt;"",ISNUMBER(A1974)),VLOOKUP(A1974,Studies!A:BR,2,FALSE),"")</f>
        <v>Hohmann 2015</v>
      </c>
      <c r="C1974" s="255" t="str">
        <f>IF(AND(A1974&lt;&gt;"",ISNUMBER(A1974)),VLOOKUP(A1974,Studies!A:BR,3,FALSE),"")</f>
        <v>https://www.ncbi.nlm.nih.gov/pubmed/25588320</v>
      </c>
      <c r="D1974" s="255" t="str">
        <f>IF(AND(A1974&lt;&gt;"",ISNUMBER(A1974)),VLOOKUP(A1974,Studies!A:BR,4,FALSE),"")</f>
        <v>po 0.003 mg</v>
      </c>
      <c r="E1974" s="255" t="str">
        <f>IF(AND(A1974&lt;&gt;"",ISNUMBER(A1974)),VLOOKUP(A1974,Studies!A:BR,5,FALSE),"")</f>
        <v>Midazolam</v>
      </c>
      <c r="F1974" s="256" t="str">
        <f>IF(AND(A1974&lt;&gt;"",ISNUMBER(A1974)),VLOOKUP(A1974,Studies!A:BR,6,FALSE),"")</f>
        <v>Plasma</v>
      </c>
      <c r="G1974" s="194">
        <v>0.5</v>
      </c>
      <c r="H1974" s="194" t="s">
        <v>60</v>
      </c>
      <c r="I1974" s="187">
        <v>10.15962</v>
      </c>
      <c r="J1974" s="187" t="s">
        <v>946</v>
      </c>
      <c r="K1974" s="187" t="s">
        <v>116</v>
      </c>
      <c r="L1974" s="195">
        <v>2.382997</v>
      </c>
      <c r="M1974" s="195" t="s">
        <v>946</v>
      </c>
      <c r="N1974" s="195" t="s">
        <v>1050</v>
      </c>
      <c r="O1974" s="199">
        <v>9.2999999999999999E-2</v>
      </c>
      <c r="P1974" s="188"/>
      <c r="Q1974" s="174">
        <v>1</v>
      </c>
    </row>
    <row r="1975" spans="1:17" ht="14.25" x14ac:dyDescent="0.2">
      <c r="A1975" s="189">
        <v>263</v>
      </c>
      <c r="B1975" s="254" t="str">
        <f>IF(AND(A1975&lt;&gt;"",ISNUMBER(A1975)),VLOOKUP(A1975,Studies!A:BR,2,FALSE),"")</f>
        <v>Hohmann 2015</v>
      </c>
      <c r="C1975" s="255" t="str">
        <f>IF(AND(A1975&lt;&gt;"",ISNUMBER(A1975)),VLOOKUP(A1975,Studies!A:BR,3,FALSE),"")</f>
        <v>https://www.ncbi.nlm.nih.gov/pubmed/25588320</v>
      </c>
      <c r="D1975" s="255" t="str">
        <f>IF(AND(A1975&lt;&gt;"",ISNUMBER(A1975)),VLOOKUP(A1975,Studies!A:BR,4,FALSE),"")</f>
        <v>po 0.003 mg</v>
      </c>
      <c r="E1975" s="255" t="str">
        <f>IF(AND(A1975&lt;&gt;"",ISNUMBER(A1975)),VLOOKUP(A1975,Studies!A:BR,5,FALSE),"")</f>
        <v>Midazolam</v>
      </c>
      <c r="F1975" s="256" t="str">
        <f>IF(AND(A1975&lt;&gt;"",ISNUMBER(A1975)),VLOOKUP(A1975,Studies!A:BR,6,FALSE),"")</f>
        <v>Plasma</v>
      </c>
      <c r="G1975" s="194">
        <v>0.75</v>
      </c>
      <c r="H1975" s="194" t="s">
        <v>60</v>
      </c>
      <c r="I1975" s="187">
        <v>9.379759</v>
      </c>
      <c r="J1975" s="187" t="s">
        <v>946</v>
      </c>
      <c r="K1975" s="187" t="s">
        <v>116</v>
      </c>
      <c r="L1975" s="195">
        <v>1.8058080000000001</v>
      </c>
      <c r="M1975" s="195" t="s">
        <v>946</v>
      </c>
      <c r="N1975" s="195" t="s">
        <v>1050</v>
      </c>
      <c r="O1975" s="199">
        <v>9.2999999999999999E-2</v>
      </c>
      <c r="P1975" s="188"/>
      <c r="Q1975" s="174">
        <v>1</v>
      </c>
    </row>
    <row r="1976" spans="1:17" ht="14.25" x14ac:dyDescent="0.2">
      <c r="A1976" s="189">
        <v>263</v>
      </c>
      <c r="B1976" s="254" t="str">
        <f>IF(AND(A1976&lt;&gt;"",ISNUMBER(A1976)),VLOOKUP(A1976,Studies!A:BR,2,FALSE),"")</f>
        <v>Hohmann 2015</v>
      </c>
      <c r="C1976" s="255" t="str">
        <f>IF(AND(A1976&lt;&gt;"",ISNUMBER(A1976)),VLOOKUP(A1976,Studies!A:BR,3,FALSE),"")</f>
        <v>https://www.ncbi.nlm.nih.gov/pubmed/25588320</v>
      </c>
      <c r="D1976" s="255" t="str">
        <f>IF(AND(A1976&lt;&gt;"",ISNUMBER(A1976)),VLOOKUP(A1976,Studies!A:BR,4,FALSE),"")</f>
        <v>po 0.003 mg</v>
      </c>
      <c r="E1976" s="255" t="str">
        <f>IF(AND(A1976&lt;&gt;"",ISNUMBER(A1976)),VLOOKUP(A1976,Studies!A:BR,5,FALSE),"")</f>
        <v>Midazolam</v>
      </c>
      <c r="F1976" s="256" t="str">
        <f>IF(AND(A1976&lt;&gt;"",ISNUMBER(A1976)),VLOOKUP(A1976,Studies!A:BR,6,FALSE),"")</f>
        <v>Plasma</v>
      </c>
      <c r="G1976" s="194">
        <v>1</v>
      </c>
      <c r="H1976" s="194" t="s">
        <v>60</v>
      </c>
      <c r="I1976" s="187">
        <v>7.7811380000000003</v>
      </c>
      <c r="J1976" s="187" t="s">
        <v>946</v>
      </c>
      <c r="K1976" s="187" t="s">
        <v>116</v>
      </c>
      <c r="M1976" s="195"/>
      <c r="N1976" s="195" t="s">
        <v>1050</v>
      </c>
      <c r="O1976" s="199">
        <v>9.2999999999999999E-2</v>
      </c>
      <c r="P1976" s="188" t="s">
        <v>1051</v>
      </c>
      <c r="Q1976" s="174">
        <v>1</v>
      </c>
    </row>
    <row r="1977" spans="1:17" ht="14.25" x14ac:dyDescent="0.2">
      <c r="A1977" s="189">
        <v>263</v>
      </c>
      <c r="B1977" s="254" t="str">
        <f>IF(AND(A1977&lt;&gt;"",ISNUMBER(A1977)),VLOOKUP(A1977,Studies!A:BR,2,FALSE),"")</f>
        <v>Hohmann 2015</v>
      </c>
      <c r="C1977" s="255" t="str">
        <f>IF(AND(A1977&lt;&gt;"",ISNUMBER(A1977)),VLOOKUP(A1977,Studies!A:BR,3,FALSE),"")</f>
        <v>https://www.ncbi.nlm.nih.gov/pubmed/25588320</v>
      </c>
      <c r="D1977" s="255" t="str">
        <f>IF(AND(A1977&lt;&gt;"",ISNUMBER(A1977)),VLOOKUP(A1977,Studies!A:BR,4,FALSE),"")</f>
        <v>po 0.003 mg</v>
      </c>
      <c r="E1977" s="255" t="str">
        <f>IF(AND(A1977&lt;&gt;"",ISNUMBER(A1977)),VLOOKUP(A1977,Studies!A:BR,5,FALSE),"")</f>
        <v>Midazolam</v>
      </c>
      <c r="F1977" s="256" t="str">
        <f>IF(AND(A1977&lt;&gt;"",ISNUMBER(A1977)),VLOOKUP(A1977,Studies!A:BR,6,FALSE),"")</f>
        <v>Plasma</v>
      </c>
      <c r="G1977" s="194">
        <v>1.5</v>
      </c>
      <c r="H1977" s="194" t="s">
        <v>60</v>
      </c>
      <c r="I1977" s="187">
        <v>5.355181</v>
      </c>
      <c r="J1977" s="187" t="s">
        <v>946</v>
      </c>
      <c r="K1977" s="187" t="s">
        <v>116</v>
      </c>
      <c r="L1977" s="195">
        <v>0.79367489999999996</v>
      </c>
      <c r="M1977" s="195" t="s">
        <v>946</v>
      </c>
      <c r="N1977" s="195" t="s">
        <v>1050</v>
      </c>
      <c r="O1977" s="199">
        <v>9.2999999999999999E-2</v>
      </c>
      <c r="P1977" s="188"/>
      <c r="Q1977" s="174">
        <v>1</v>
      </c>
    </row>
    <row r="1978" spans="1:17" ht="14.25" x14ac:dyDescent="0.2">
      <c r="A1978" s="189">
        <v>263</v>
      </c>
      <c r="B1978" s="254" t="str">
        <f>IF(AND(A1978&lt;&gt;"",ISNUMBER(A1978)),VLOOKUP(A1978,Studies!A:BR,2,FALSE),"")</f>
        <v>Hohmann 2015</v>
      </c>
      <c r="C1978" s="255" t="str">
        <f>IF(AND(A1978&lt;&gt;"",ISNUMBER(A1978)),VLOOKUP(A1978,Studies!A:BR,3,FALSE),"")</f>
        <v>https://www.ncbi.nlm.nih.gov/pubmed/25588320</v>
      </c>
      <c r="D1978" s="255" t="str">
        <f>IF(AND(A1978&lt;&gt;"",ISNUMBER(A1978)),VLOOKUP(A1978,Studies!A:BR,4,FALSE),"")</f>
        <v>po 0.003 mg</v>
      </c>
      <c r="E1978" s="255" t="str">
        <f>IF(AND(A1978&lt;&gt;"",ISNUMBER(A1978)),VLOOKUP(A1978,Studies!A:BR,5,FALSE),"")</f>
        <v>Midazolam</v>
      </c>
      <c r="F1978" s="256" t="str">
        <f>IF(AND(A1978&lt;&gt;"",ISNUMBER(A1978)),VLOOKUP(A1978,Studies!A:BR,6,FALSE),"")</f>
        <v>Plasma</v>
      </c>
      <c r="G1978" s="194">
        <v>2</v>
      </c>
      <c r="H1978" s="194" t="s">
        <v>60</v>
      </c>
      <c r="I1978" s="187">
        <v>3.7851729999999999</v>
      </c>
      <c r="J1978" s="187" t="s">
        <v>946</v>
      </c>
      <c r="K1978" s="187" t="s">
        <v>116</v>
      </c>
      <c r="M1978" s="195"/>
      <c r="N1978" s="195" t="s">
        <v>1050</v>
      </c>
      <c r="O1978" s="199">
        <v>9.2999999999999999E-2</v>
      </c>
      <c r="P1978" s="188" t="s">
        <v>1051</v>
      </c>
      <c r="Q1978" s="174">
        <v>1</v>
      </c>
    </row>
    <row r="1979" spans="1:17" ht="14.25" x14ac:dyDescent="0.2">
      <c r="A1979" s="189">
        <v>263</v>
      </c>
      <c r="B1979" s="254" t="str">
        <f>IF(AND(A1979&lt;&gt;"",ISNUMBER(A1979)),VLOOKUP(A1979,Studies!A:BR,2,FALSE),"")</f>
        <v>Hohmann 2015</v>
      </c>
      <c r="C1979" s="255" t="str">
        <f>IF(AND(A1979&lt;&gt;"",ISNUMBER(A1979)),VLOOKUP(A1979,Studies!A:BR,3,FALSE),"")</f>
        <v>https://www.ncbi.nlm.nih.gov/pubmed/25588320</v>
      </c>
      <c r="D1979" s="255" t="str">
        <f>IF(AND(A1979&lt;&gt;"",ISNUMBER(A1979)),VLOOKUP(A1979,Studies!A:BR,4,FALSE),"")</f>
        <v>po 0.003 mg</v>
      </c>
      <c r="E1979" s="255" t="str">
        <f>IF(AND(A1979&lt;&gt;"",ISNUMBER(A1979)),VLOOKUP(A1979,Studies!A:BR,5,FALSE),"")</f>
        <v>Midazolam</v>
      </c>
      <c r="F1979" s="256" t="str">
        <f>IF(AND(A1979&lt;&gt;"",ISNUMBER(A1979)),VLOOKUP(A1979,Studies!A:BR,6,FALSE),"")</f>
        <v>Plasma</v>
      </c>
      <c r="G1979" s="194">
        <v>2.5</v>
      </c>
      <c r="H1979" s="194" t="s">
        <v>60</v>
      </c>
      <c r="I1979" s="187">
        <v>3.313558</v>
      </c>
      <c r="J1979" s="187" t="s">
        <v>946</v>
      </c>
      <c r="K1979" s="187" t="s">
        <v>116</v>
      </c>
      <c r="L1979" s="195">
        <v>0.56544830000000001</v>
      </c>
      <c r="M1979" s="195" t="s">
        <v>946</v>
      </c>
      <c r="N1979" s="195" t="s">
        <v>1050</v>
      </c>
      <c r="O1979" s="199">
        <v>9.2999999999999999E-2</v>
      </c>
      <c r="P1979" s="188"/>
      <c r="Q1979" s="174">
        <v>1</v>
      </c>
    </row>
    <row r="1980" spans="1:17" ht="14.25" x14ac:dyDescent="0.2">
      <c r="A1980" s="189">
        <v>263</v>
      </c>
      <c r="B1980" s="254" t="str">
        <f>IF(AND(A1980&lt;&gt;"",ISNUMBER(A1980)),VLOOKUP(A1980,Studies!A:BR,2,FALSE),"")</f>
        <v>Hohmann 2015</v>
      </c>
      <c r="C1980" s="255" t="str">
        <f>IF(AND(A1980&lt;&gt;"",ISNUMBER(A1980)),VLOOKUP(A1980,Studies!A:BR,3,FALSE),"")</f>
        <v>https://www.ncbi.nlm.nih.gov/pubmed/25588320</v>
      </c>
      <c r="D1980" s="255" t="str">
        <f>IF(AND(A1980&lt;&gt;"",ISNUMBER(A1980)),VLOOKUP(A1980,Studies!A:BR,4,FALSE),"")</f>
        <v>po 0.003 mg</v>
      </c>
      <c r="E1980" s="255" t="str">
        <f>IF(AND(A1980&lt;&gt;"",ISNUMBER(A1980)),VLOOKUP(A1980,Studies!A:BR,5,FALSE),"")</f>
        <v>Midazolam</v>
      </c>
      <c r="F1980" s="256" t="str">
        <f>IF(AND(A1980&lt;&gt;"",ISNUMBER(A1980)),VLOOKUP(A1980,Studies!A:BR,6,FALSE),"")</f>
        <v>Plasma</v>
      </c>
      <c r="G1980" s="194">
        <v>3</v>
      </c>
      <c r="H1980" s="194" t="s">
        <v>60</v>
      </c>
      <c r="I1980" s="187">
        <v>2.5377350000000001</v>
      </c>
      <c r="J1980" s="187" t="s">
        <v>946</v>
      </c>
      <c r="K1980" s="187" t="s">
        <v>116</v>
      </c>
      <c r="L1980" s="195">
        <v>0.43305680000000002</v>
      </c>
      <c r="M1980" s="195" t="s">
        <v>946</v>
      </c>
      <c r="N1980" s="195" t="s">
        <v>1050</v>
      </c>
      <c r="O1980" s="199">
        <v>9.2999999999999999E-2</v>
      </c>
      <c r="P1980" s="188"/>
      <c r="Q1980" s="174">
        <v>1</v>
      </c>
    </row>
    <row r="1981" spans="1:17" ht="14.25" x14ac:dyDescent="0.2">
      <c r="A1981" s="189">
        <v>263</v>
      </c>
      <c r="B1981" s="254" t="str">
        <f>IF(AND(A1981&lt;&gt;"",ISNUMBER(A1981)),VLOOKUP(A1981,Studies!A:BR,2,FALSE),"")</f>
        <v>Hohmann 2015</v>
      </c>
      <c r="C1981" s="255" t="str">
        <f>IF(AND(A1981&lt;&gt;"",ISNUMBER(A1981)),VLOOKUP(A1981,Studies!A:BR,3,FALSE),"")</f>
        <v>https://www.ncbi.nlm.nih.gov/pubmed/25588320</v>
      </c>
      <c r="D1981" s="255" t="str">
        <f>IF(AND(A1981&lt;&gt;"",ISNUMBER(A1981)),VLOOKUP(A1981,Studies!A:BR,4,FALSE),"")</f>
        <v>po 0.003 mg</v>
      </c>
      <c r="E1981" s="255" t="str">
        <f>IF(AND(A1981&lt;&gt;"",ISNUMBER(A1981)),VLOOKUP(A1981,Studies!A:BR,5,FALSE),"")</f>
        <v>Midazolam</v>
      </c>
      <c r="F1981" s="256" t="str">
        <f>IF(AND(A1981&lt;&gt;"",ISNUMBER(A1981)),VLOOKUP(A1981,Studies!A:BR,6,FALSE),"")</f>
        <v>Plasma</v>
      </c>
      <c r="G1981" s="194">
        <v>4</v>
      </c>
      <c r="H1981" s="194" t="s">
        <v>60</v>
      </c>
      <c r="I1981" s="187">
        <v>1.794832</v>
      </c>
      <c r="J1981" s="187" t="s">
        <v>946</v>
      </c>
      <c r="K1981" s="187" t="s">
        <v>116</v>
      </c>
      <c r="L1981" s="195">
        <v>0.2244884</v>
      </c>
      <c r="M1981" s="195" t="s">
        <v>946</v>
      </c>
      <c r="N1981" s="195" t="s">
        <v>1050</v>
      </c>
      <c r="O1981" s="199">
        <v>9.2999999999999999E-2</v>
      </c>
      <c r="P1981" s="188"/>
      <c r="Q1981" s="174">
        <v>1</v>
      </c>
    </row>
    <row r="1982" spans="1:17" ht="14.25" x14ac:dyDescent="0.2">
      <c r="A1982" s="189">
        <v>263</v>
      </c>
      <c r="B1982" s="254" t="str">
        <f>IF(AND(A1982&lt;&gt;"",ISNUMBER(A1982)),VLOOKUP(A1982,Studies!A:BR,2,FALSE),"")</f>
        <v>Hohmann 2015</v>
      </c>
      <c r="C1982" s="255" t="str">
        <f>IF(AND(A1982&lt;&gt;"",ISNUMBER(A1982)),VLOOKUP(A1982,Studies!A:BR,3,FALSE),"")</f>
        <v>https://www.ncbi.nlm.nih.gov/pubmed/25588320</v>
      </c>
      <c r="D1982" s="255" t="str">
        <f>IF(AND(A1982&lt;&gt;"",ISNUMBER(A1982)),VLOOKUP(A1982,Studies!A:BR,4,FALSE),"")</f>
        <v>po 0.003 mg</v>
      </c>
      <c r="E1982" s="255" t="str">
        <f>IF(AND(A1982&lt;&gt;"",ISNUMBER(A1982)),VLOOKUP(A1982,Studies!A:BR,5,FALSE),"")</f>
        <v>Midazolam</v>
      </c>
      <c r="F1982" s="256" t="str">
        <f>IF(AND(A1982&lt;&gt;"",ISNUMBER(A1982)),VLOOKUP(A1982,Studies!A:BR,6,FALSE),"")</f>
        <v>Plasma</v>
      </c>
      <c r="G1982" s="194">
        <v>6</v>
      </c>
      <c r="H1982" s="194" t="s">
        <v>60</v>
      </c>
      <c r="I1982" s="187">
        <v>0.94704060000000001</v>
      </c>
      <c r="J1982" s="187" t="s">
        <v>946</v>
      </c>
      <c r="K1982" s="187" t="s">
        <v>116</v>
      </c>
      <c r="L1982" s="195">
        <v>0.2221339</v>
      </c>
      <c r="M1982" s="195" t="s">
        <v>946</v>
      </c>
      <c r="N1982" s="195" t="s">
        <v>1050</v>
      </c>
      <c r="O1982" s="199">
        <v>9.2999999999999999E-2</v>
      </c>
      <c r="P1982" s="188"/>
      <c r="Q1982" s="174">
        <v>1</v>
      </c>
    </row>
    <row r="1983" spans="1:17" ht="14.25" x14ac:dyDescent="0.2">
      <c r="A1983" s="189">
        <v>263</v>
      </c>
      <c r="B1983" s="254" t="str">
        <f>IF(AND(A1983&lt;&gt;"",ISNUMBER(A1983)),VLOOKUP(A1983,Studies!A:BR,2,FALSE),"")</f>
        <v>Hohmann 2015</v>
      </c>
      <c r="C1983" s="255" t="str">
        <f>IF(AND(A1983&lt;&gt;"",ISNUMBER(A1983)),VLOOKUP(A1983,Studies!A:BR,3,FALSE),"")</f>
        <v>https://www.ncbi.nlm.nih.gov/pubmed/25588320</v>
      </c>
      <c r="D1983" s="255" t="str">
        <f>IF(AND(A1983&lt;&gt;"",ISNUMBER(A1983)),VLOOKUP(A1983,Studies!A:BR,4,FALSE),"")</f>
        <v>po 0.003 mg</v>
      </c>
      <c r="E1983" s="255" t="str">
        <f>IF(AND(A1983&lt;&gt;"",ISNUMBER(A1983)),VLOOKUP(A1983,Studies!A:BR,5,FALSE),"")</f>
        <v>Midazolam</v>
      </c>
      <c r="F1983" s="256" t="str">
        <f>IF(AND(A1983&lt;&gt;"",ISNUMBER(A1983)),VLOOKUP(A1983,Studies!A:BR,6,FALSE),"")</f>
        <v>Plasma</v>
      </c>
      <c r="G1983" s="194">
        <v>8</v>
      </c>
      <c r="H1983" s="194" t="s">
        <v>60</v>
      </c>
      <c r="I1983" s="187">
        <v>0.58665009999999995</v>
      </c>
      <c r="J1983" s="187" t="s">
        <v>946</v>
      </c>
      <c r="K1983" s="187" t="s">
        <v>116</v>
      </c>
      <c r="L1983" s="195">
        <v>0.18312349999999999</v>
      </c>
      <c r="M1983" s="195" t="s">
        <v>946</v>
      </c>
      <c r="N1983" s="195" t="s">
        <v>1050</v>
      </c>
      <c r="O1983" s="199">
        <v>9.2999999999999999E-2</v>
      </c>
      <c r="P1983" s="188"/>
      <c r="Q1983" s="174">
        <v>1</v>
      </c>
    </row>
    <row r="1984" spans="1:17" ht="14.25" x14ac:dyDescent="0.2">
      <c r="A1984" s="189">
        <v>263</v>
      </c>
      <c r="B1984" s="254" t="str">
        <f>IF(AND(A1984&lt;&gt;"",ISNUMBER(A1984)),VLOOKUP(A1984,Studies!A:BR,2,FALSE),"")</f>
        <v>Hohmann 2015</v>
      </c>
      <c r="C1984" s="255" t="str">
        <f>IF(AND(A1984&lt;&gt;"",ISNUMBER(A1984)),VLOOKUP(A1984,Studies!A:BR,3,FALSE),"")</f>
        <v>https://www.ncbi.nlm.nih.gov/pubmed/25588320</v>
      </c>
      <c r="D1984" s="255" t="str">
        <f>IF(AND(A1984&lt;&gt;"",ISNUMBER(A1984)),VLOOKUP(A1984,Studies!A:BR,4,FALSE),"")</f>
        <v>po 0.003 mg</v>
      </c>
      <c r="E1984" s="255" t="str">
        <f>IF(AND(A1984&lt;&gt;"",ISNUMBER(A1984)),VLOOKUP(A1984,Studies!A:BR,5,FALSE),"")</f>
        <v>Midazolam</v>
      </c>
      <c r="F1984" s="256" t="str">
        <f>IF(AND(A1984&lt;&gt;"",ISNUMBER(A1984)),VLOOKUP(A1984,Studies!A:BR,6,FALSE),"")</f>
        <v>Plasma</v>
      </c>
      <c r="G1984" s="194">
        <v>10</v>
      </c>
      <c r="H1984" s="194" t="s">
        <v>60</v>
      </c>
      <c r="I1984" s="187">
        <v>0.3732608</v>
      </c>
      <c r="J1984" s="187" t="s">
        <v>946</v>
      </c>
      <c r="K1984" s="187" t="s">
        <v>116</v>
      </c>
      <c r="L1984" s="195">
        <v>0.14256340000000001</v>
      </c>
      <c r="M1984" s="195" t="s">
        <v>946</v>
      </c>
      <c r="N1984" s="195" t="s">
        <v>1050</v>
      </c>
      <c r="O1984" s="199">
        <v>9.2999999999999999E-2</v>
      </c>
      <c r="P1984" s="188"/>
      <c r="Q1984" s="174">
        <v>1</v>
      </c>
    </row>
    <row r="1985" spans="1:17" ht="14.25" x14ac:dyDescent="0.2">
      <c r="A1985" s="189">
        <v>263</v>
      </c>
      <c r="B1985" s="254" t="str">
        <f>IF(AND(A1985&lt;&gt;"",ISNUMBER(A1985)),VLOOKUP(A1985,Studies!A:BR,2,FALSE),"")</f>
        <v>Hohmann 2015</v>
      </c>
      <c r="C1985" s="255" t="str">
        <f>IF(AND(A1985&lt;&gt;"",ISNUMBER(A1985)),VLOOKUP(A1985,Studies!A:BR,3,FALSE),"")</f>
        <v>https://www.ncbi.nlm.nih.gov/pubmed/25588320</v>
      </c>
      <c r="D1985" s="255" t="str">
        <f>IF(AND(A1985&lt;&gt;"",ISNUMBER(A1985)),VLOOKUP(A1985,Studies!A:BR,4,FALSE),"")</f>
        <v>po 0.003 mg</v>
      </c>
      <c r="E1985" s="255" t="str">
        <f>IF(AND(A1985&lt;&gt;"",ISNUMBER(A1985)),VLOOKUP(A1985,Studies!A:BR,5,FALSE),"")</f>
        <v>Midazolam</v>
      </c>
      <c r="F1985" s="256" t="str">
        <f>IF(AND(A1985&lt;&gt;"",ISNUMBER(A1985)),VLOOKUP(A1985,Studies!A:BR,6,FALSE),"")</f>
        <v>Plasma</v>
      </c>
      <c r="G1985" s="194">
        <v>24</v>
      </c>
      <c r="H1985" s="194" t="s">
        <v>60</v>
      </c>
      <c r="I1985" s="187">
        <v>9.699178E-2</v>
      </c>
      <c r="J1985" s="187" t="s">
        <v>946</v>
      </c>
      <c r="K1985" s="187" t="s">
        <v>116</v>
      </c>
      <c r="M1985" s="195"/>
      <c r="N1985" s="195"/>
      <c r="O1985" s="199">
        <v>9.2999999999999999E-2</v>
      </c>
      <c r="P1985" s="188"/>
      <c r="Q1985" s="174">
        <v>1</v>
      </c>
    </row>
    <row r="1986" spans="1:17" ht="14.25" x14ac:dyDescent="0.2">
      <c r="A1986" s="189">
        <v>264</v>
      </c>
      <c r="B1986" s="254" t="str">
        <f>IF(AND(A1986&lt;&gt;"",ISNUMBER(A1986)),VLOOKUP(A1986,Studies!A:BR,2,FALSE),"")</f>
        <v>Hohmann 2015</v>
      </c>
      <c r="C1986" s="255" t="str">
        <f>IF(AND(A1986&lt;&gt;"",ISNUMBER(A1986)),VLOOKUP(A1986,Studies!A:BR,3,FALSE),"")</f>
        <v>https://www.ncbi.nlm.nih.gov/pubmed/25588320</v>
      </c>
      <c r="D1986" s="255" t="str">
        <f>IF(AND(A1986&lt;&gt;"",ISNUMBER(A1986)),VLOOKUP(A1986,Studies!A:BR,4,FALSE),"")</f>
        <v>po 3 mg</v>
      </c>
      <c r="E1986" s="255" t="str">
        <f>IF(AND(A1986&lt;&gt;"",ISNUMBER(A1986)),VLOOKUP(A1986,Studies!A:BR,5,FALSE),"")</f>
        <v>Midazolam</v>
      </c>
      <c r="F1986" s="256" t="str">
        <f>IF(AND(A1986&lt;&gt;"",ISNUMBER(A1986)),VLOOKUP(A1986,Studies!A:BR,6,FALSE),"")</f>
        <v>Plasma</v>
      </c>
      <c r="G1986" s="194">
        <v>0.25</v>
      </c>
      <c r="H1986" s="194" t="s">
        <v>60</v>
      </c>
      <c r="I1986" s="187">
        <v>5147.3090000000002</v>
      </c>
      <c r="J1986" s="187" t="s">
        <v>946</v>
      </c>
      <c r="K1986" s="187" t="s">
        <v>116</v>
      </c>
      <c r="M1986" s="195"/>
      <c r="N1986" s="195" t="s">
        <v>1050</v>
      </c>
      <c r="O1986" s="199">
        <v>9.2999999999999999E-2</v>
      </c>
      <c r="P1986" s="188" t="s">
        <v>1051</v>
      </c>
      <c r="Q1986" s="174">
        <v>1</v>
      </c>
    </row>
    <row r="1987" spans="1:17" ht="14.25" x14ac:dyDescent="0.2">
      <c r="A1987" s="189">
        <v>264</v>
      </c>
      <c r="B1987" s="254" t="str">
        <f>IF(AND(A1987&lt;&gt;"",ISNUMBER(A1987)),VLOOKUP(A1987,Studies!A:BR,2,FALSE),"")</f>
        <v>Hohmann 2015</v>
      </c>
      <c r="C1987" s="255" t="str">
        <f>IF(AND(A1987&lt;&gt;"",ISNUMBER(A1987)),VLOOKUP(A1987,Studies!A:BR,3,FALSE),"")</f>
        <v>https://www.ncbi.nlm.nih.gov/pubmed/25588320</v>
      </c>
      <c r="D1987" s="255" t="str">
        <f>IF(AND(A1987&lt;&gt;"",ISNUMBER(A1987)),VLOOKUP(A1987,Studies!A:BR,4,FALSE),"")</f>
        <v>po 3 mg</v>
      </c>
      <c r="E1987" s="255" t="str">
        <f>IF(AND(A1987&lt;&gt;"",ISNUMBER(A1987)),VLOOKUP(A1987,Studies!A:BR,5,FALSE),"")</f>
        <v>Midazolam</v>
      </c>
      <c r="F1987" s="256" t="str">
        <f>IF(AND(A1987&lt;&gt;"",ISNUMBER(A1987)),VLOOKUP(A1987,Studies!A:BR,6,FALSE),"")</f>
        <v>Plasma</v>
      </c>
      <c r="G1987" s="194">
        <v>0.5</v>
      </c>
      <c r="H1987" s="194" t="s">
        <v>60</v>
      </c>
      <c r="I1987" s="187">
        <v>8555.9959999999992</v>
      </c>
      <c r="J1987" s="187" t="s">
        <v>946</v>
      </c>
      <c r="K1987" s="187" t="s">
        <v>116</v>
      </c>
      <c r="L1987" s="195">
        <v>3124.4490000000001</v>
      </c>
      <c r="M1987" s="195" t="s">
        <v>946</v>
      </c>
      <c r="N1987" s="195" t="s">
        <v>1050</v>
      </c>
      <c r="O1987" s="199">
        <v>9.2999999999999999E-2</v>
      </c>
      <c r="P1987" s="188"/>
      <c r="Q1987" s="174">
        <v>1</v>
      </c>
    </row>
    <row r="1988" spans="1:17" ht="14.25" x14ac:dyDescent="0.2">
      <c r="A1988" s="189">
        <v>264</v>
      </c>
      <c r="B1988" s="254" t="str">
        <f>IF(AND(A1988&lt;&gt;"",ISNUMBER(A1988)),VLOOKUP(A1988,Studies!A:BR,2,FALSE),"")</f>
        <v>Hohmann 2015</v>
      </c>
      <c r="C1988" s="255" t="str">
        <f>IF(AND(A1988&lt;&gt;"",ISNUMBER(A1988)),VLOOKUP(A1988,Studies!A:BR,3,FALSE),"")</f>
        <v>https://www.ncbi.nlm.nih.gov/pubmed/25588320</v>
      </c>
      <c r="D1988" s="255" t="str">
        <f>IF(AND(A1988&lt;&gt;"",ISNUMBER(A1988)),VLOOKUP(A1988,Studies!A:BR,4,FALSE),"")</f>
        <v>po 3 mg</v>
      </c>
      <c r="E1988" s="255" t="str">
        <f>IF(AND(A1988&lt;&gt;"",ISNUMBER(A1988)),VLOOKUP(A1988,Studies!A:BR,5,FALSE),"")</f>
        <v>Midazolam</v>
      </c>
      <c r="F1988" s="256" t="str">
        <f>IF(AND(A1988&lt;&gt;"",ISNUMBER(A1988)),VLOOKUP(A1988,Studies!A:BR,6,FALSE),"")</f>
        <v>Plasma</v>
      </c>
      <c r="G1988" s="194">
        <v>0.75</v>
      </c>
      <c r="H1988" s="194" t="s">
        <v>60</v>
      </c>
      <c r="I1988" s="187">
        <v>7098.0010000000002</v>
      </c>
      <c r="J1988" s="187" t="s">
        <v>946</v>
      </c>
      <c r="K1988" s="187" t="s">
        <v>116</v>
      </c>
      <c r="L1988" s="195">
        <v>1051.973</v>
      </c>
      <c r="M1988" s="195" t="s">
        <v>946</v>
      </c>
      <c r="N1988" s="195" t="s">
        <v>1050</v>
      </c>
      <c r="O1988" s="199">
        <v>9.2999999999999999E-2</v>
      </c>
      <c r="P1988" s="188"/>
      <c r="Q1988" s="174">
        <v>1</v>
      </c>
    </row>
    <row r="1989" spans="1:17" ht="14.25" x14ac:dyDescent="0.2">
      <c r="A1989" s="189">
        <v>264</v>
      </c>
      <c r="B1989" s="254" t="str">
        <f>IF(AND(A1989&lt;&gt;"",ISNUMBER(A1989)),VLOOKUP(A1989,Studies!A:BR,2,FALSE),"")</f>
        <v>Hohmann 2015</v>
      </c>
      <c r="C1989" s="255" t="str">
        <f>IF(AND(A1989&lt;&gt;"",ISNUMBER(A1989)),VLOOKUP(A1989,Studies!A:BR,3,FALSE),"")</f>
        <v>https://www.ncbi.nlm.nih.gov/pubmed/25588320</v>
      </c>
      <c r="D1989" s="255" t="str">
        <f>IF(AND(A1989&lt;&gt;"",ISNUMBER(A1989)),VLOOKUP(A1989,Studies!A:BR,4,FALSE),"")</f>
        <v>po 3 mg</v>
      </c>
      <c r="E1989" s="255" t="str">
        <f>IF(AND(A1989&lt;&gt;"",ISNUMBER(A1989)),VLOOKUP(A1989,Studies!A:BR,5,FALSE),"")</f>
        <v>Midazolam</v>
      </c>
      <c r="F1989" s="256" t="str">
        <f>IF(AND(A1989&lt;&gt;"",ISNUMBER(A1989)),VLOOKUP(A1989,Studies!A:BR,6,FALSE),"")</f>
        <v>Plasma</v>
      </c>
      <c r="G1989" s="194">
        <v>1</v>
      </c>
      <c r="H1989" s="194" t="s">
        <v>60</v>
      </c>
      <c r="I1989" s="187">
        <v>6912.5680000000002</v>
      </c>
      <c r="J1989" s="187" t="s">
        <v>946</v>
      </c>
      <c r="K1989" s="187" t="s">
        <v>116</v>
      </c>
      <c r="L1989" s="195">
        <v>1478.0419999999999</v>
      </c>
      <c r="M1989" s="195" t="s">
        <v>946</v>
      </c>
      <c r="N1989" s="195" t="s">
        <v>1050</v>
      </c>
      <c r="O1989" s="199">
        <v>9.2999999999999999E-2</v>
      </c>
      <c r="P1989" s="188"/>
      <c r="Q1989" s="174">
        <v>1</v>
      </c>
    </row>
    <row r="1990" spans="1:17" ht="14.25" x14ac:dyDescent="0.2">
      <c r="A1990" s="189">
        <v>264</v>
      </c>
      <c r="B1990" s="254" t="str">
        <f>IF(AND(A1990&lt;&gt;"",ISNUMBER(A1990)),VLOOKUP(A1990,Studies!A:BR,2,FALSE),"")</f>
        <v>Hohmann 2015</v>
      </c>
      <c r="C1990" s="255" t="str">
        <f>IF(AND(A1990&lt;&gt;"",ISNUMBER(A1990)),VLOOKUP(A1990,Studies!A:BR,3,FALSE),"")</f>
        <v>https://www.ncbi.nlm.nih.gov/pubmed/25588320</v>
      </c>
      <c r="D1990" s="255" t="str">
        <f>IF(AND(A1990&lt;&gt;"",ISNUMBER(A1990)),VLOOKUP(A1990,Studies!A:BR,4,FALSE),"")</f>
        <v>po 3 mg</v>
      </c>
      <c r="E1990" s="255" t="str">
        <f>IF(AND(A1990&lt;&gt;"",ISNUMBER(A1990)),VLOOKUP(A1990,Studies!A:BR,5,FALSE),"")</f>
        <v>Midazolam</v>
      </c>
      <c r="F1990" s="256" t="str">
        <f>IF(AND(A1990&lt;&gt;"",ISNUMBER(A1990)),VLOOKUP(A1990,Studies!A:BR,6,FALSE),"")</f>
        <v>Plasma</v>
      </c>
      <c r="G1990" s="194">
        <v>1.5</v>
      </c>
      <c r="H1990" s="194" t="s">
        <v>60</v>
      </c>
      <c r="I1990" s="187">
        <v>5018.4979999999996</v>
      </c>
      <c r="J1990" s="187" t="s">
        <v>946</v>
      </c>
      <c r="K1990" s="187" t="s">
        <v>116</v>
      </c>
      <c r="L1990" s="195">
        <v>856.39160000000004</v>
      </c>
      <c r="M1990" s="195" t="s">
        <v>946</v>
      </c>
      <c r="N1990" s="195" t="s">
        <v>1050</v>
      </c>
      <c r="O1990" s="199">
        <v>9.2999999999999999E-2</v>
      </c>
      <c r="P1990" s="188"/>
      <c r="Q1990" s="174">
        <v>1</v>
      </c>
    </row>
    <row r="1991" spans="1:17" ht="14.25" x14ac:dyDescent="0.2">
      <c r="A1991" s="189">
        <v>264</v>
      </c>
      <c r="B1991" s="254" t="str">
        <f>IF(AND(A1991&lt;&gt;"",ISNUMBER(A1991)),VLOOKUP(A1991,Studies!A:BR,2,FALSE),"")</f>
        <v>Hohmann 2015</v>
      </c>
      <c r="C1991" s="255" t="str">
        <f>IF(AND(A1991&lt;&gt;"",ISNUMBER(A1991)),VLOOKUP(A1991,Studies!A:BR,3,FALSE),"")</f>
        <v>https://www.ncbi.nlm.nih.gov/pubmed/25588320</v>
      </c>
      <c r="D1991" s="255" t="str">
        <f>IF(AND(A1991&lt;&gt;"",ISNUMBER(A1991)),VLOOKUP(A1991,Studies!A:BR,4,FALSE),"")</f>
        <v>po 3 mg</v>
      </c>
      <c r="E1991" s="255" t="str">
        <f>IF(AND(A1991&lt;&gt;"",ISNUMBER(A1991)),VLOOKUP(A1991,Studies!A:BR,5,FALSE),"")</f>
        <v>Midazolam</v>
      </c>
      <c r="F1991" s="256" t="str">
        <f>IF(AND(A1991&lt;&gt;"",ISNUMBER(A1991)),VLOOKUP(A1991,Studies!A:BR,6,FALSE),"")</f>
        <v>Plasma</v>
      </c>
      <c r="G1991" s="194">
        <v>2</v>
      </c>
      <c r="H1991" s="194" t="s">
        <v>60</v>
      </c>
      <c r="I1991" s="187">
        <v>3843.61</v>
      </c>
      <c r="J1991" s="187" t="s">
        <v>946</v>
      </c>
      <c r="K1991" s="187" t="s">
        <v>116</v>
      </c>
      <c r="L1991" s="195">
        <v>655.90009999999995</v>
      </c>
      <c r="M1991" s="195" t="s">
        <v>946</v>
      </c>
      <c r="N1991" s="195" t="s">
        <v>1050</v>
      </c>
      <c r="O1991" s="199">
        <v>9.2999999999999999E-2</v>
      </c>
      <c r="P1991" s="188"/>
      <c r="Q1991" s="174">
        <v>1</v>
      </c>
    </row>
    <row r="1992" spans="1:17" ht="14.25" x14ac:dyDescent="0.2">
      <c r="A1992" s="189">
        <v>264</v>
      </c>
      <c r="B1992" s="254" t="str">
        <f>IF(AND(A1992&lt;&gt;"",ISNUMBER(A1992)),VLOOKUP(A1992,Studies!A:BR,2,FALSE),"")</f>
        <v>Hohmann 2015</v>
      </c>
      <c r="C1992" s="255" t="str">
        <f>IF(AND(A1992&lt;&gt;"",ISNUMBER(A1992)),VLOOKUP(A1992,Studies!A:BR,3,FALSE),"")</f>
        <v>https://www.ncbi.nlm.nih.gov/pubmed/25588320</v>
      </c>
      <c r="D1992" s="255" t="str">
        <f>IF(AND(A1992&lt;&gt;"",ISNUMBER(A1992)),VLOOKUP(A1992,Studies!A:BR,4,FALSE),"")</f>
        <v>po 3 mg</v>
      </c>
      <c r="E1992" s="255" t="str">
        <f>IF(AND(A1992&lt;&gt;"",ISNUMBER(A1992)),VLOOKUP(A1992,Studies!A:BR,5,FALSE),"")</f>
        <v>Midazolam</v>
      </c>
      <c r="F1992" s="256" t="str">
        <f>IF(AND(A1992&lt;&gt;"",ISNUMBER(A1992)),VLOOKUP(A1992,Studies!A:BR,6,FALSE),"")</f>
        <v>Plasma</v>
      </c>
      <c r="G1992" s="194">
        <v>2.5</v>
      </c>
      <c r="H1992" s="194" t="s">
        <v>60</v>
      </c>
      <c r="I1992" s="187">
        <v>2943.6819999999998</v>
      </c>
      <c r="J1992" s="187" t="s">
        <v>946</v>
      </c>
      <c r="K1992" s="187" t="s">
        <v>116</v>
      </c>
      <c r="M1992" s="195"/>
      <c r="N1992" s="195" t="s">
        <v>1050</v>
      </c>
      <c r="O1992" s="199">
        <v>9.2999999999999999E-2</v>
      </c>
      <c r="P1992" s="188" t="s">
        <v>1051</v>
      </c>
      <c r="Q1992" s="174">
        <v>1</v>
      </c>
    </row>
    <row r="1993" spans="1:17" ht="14.25" x14ac:dyDescent="0.2">
      <c r="A1993" s="189">
        <v>264</v>
      </c>
      <c r="B1993" s="254" t="str">
        <f>IF(AND(A1993&lt;&gt;"",ISNUMBER(A1993)),VLOOKUP(A1993,Studies!A:BR,2,FALSE),"")</f>
        <v>Hohmann 2015</v>
      </c>
      <c r="C1993" s="255" t="str">
        <f>IF(AND(A1993&lt;&gt;"",ISNUMBER(A1993)),VLOOKUP(A1993,Studies!A:BR,3,FALSE),"")</f>
        <v>https://www.ncbi.nlm.nih.gov/pubmed/25588320</v>
      </c>
      <c r="D1993" s="255" t="str">
        <f>IF(AND(A1993&lt;&gt;"",ISNUMBER(A1993)),VLOOKUP(A1993,Studies!A:BR,4,FALSE),"")</f>
        <v>po 3 mg</v>
      </c>
      <c r="E1993" s="255" t="str">
        <f>IF(AND(A1993&lt;&gt;"",ISNUMBER(A1993)),VLOOKUP(A1993,Studies!A:BR,5,FALSE),"")</f>
        <v>Midazolam</v>
      </c>
      <c r="F1993" s="256" t="str">
        <f>IF(AND(A1993&lt;&gt;"",ISNUMBER(A1993)),VLOOKUP(A1993,Studies!A:BR,6,FALSE),"")</f>
        <v>Plasma</v>
      </c>
      <c r="G1993" s="194">
        <v>3</v>
      </c>
      <c r="H1993" s="194" t="s">
        <v>60</v>
      </c>
      <c r="I1993" s="187">
        <v>2378.2620000000002</v>
      </c>
      <c r="J1993" s="187" t="s">
        <v>946</v>
      </c>
      <c r="K1993" s="187" t="s">
        <v>116</v>
      </c>
      <c r="L1993" s="195">
        <v>405.84269999999998</v>
      </c>
      <c r="M1993" s="195" t="s">
        <v>946</v>
      </c>
      <c r="N1993" s="195" t="s">
        <v>1050</v>
      </c>
      <c r="O1993" s="199">
        <v>9.2999999999999999E-2</v>
      </c>
      <c r="P1993" s="188"/>
      <c r="Q1993" s="174">
        <v>1</v>
      </c>
    </row>
    <row r="1994" spans="1:17" ht="14.25" x14ac:dyDescent="0.2">
      <c r="A1994" s="189">
        <v>264</v>
      </c>
      <c r="B1994" s="254" t="str">
        <f>IF(AND(A1994&lt;&gt;"",ISNUMBER(A1994)),VLOOKUP(A1994,Studies!A:BR,2,FALSE),"")</f>
        <v>Hohmann 2015</v>
      </c>
      <c r="C1994" s="255" t="str">
        <f>IF(AND(A1994&lt;&gt;"",ISNUMBER(A1994)),VLOOKUP(A1994,Studies!A:BR,3,FALSE),"")</f>
        <v>https://www.ncbi.nlm.nih.gov/pubmed/25588320</v>
      </c>
      <c r="D1994" s="255" t="str">
        <f>IF(AND(A1994&lt;&gt;"",ISNUMBER(A1994)),VLOOKUP(A1994,Studies!A:BR,4,FALSE),"")</f>
        <v>po 3 mg</v>
      </c>
      <c r="E1994" s="255" t="str">
        <f>IF(AND(A1994&lt;&gt;"",ISNUMBER(A1994)),VLOOKUP(A1994,Studies!A:BR,5,FALSE),"")</f>
        <v>Midazolam</v>
      </c>
      <c r="F1994" s="256" t="str">
        <f>IF(AND(A1994&lt;&gt;"",ISNUMBER(A1994)),VLOOKUP(A1994,Studies!A:BR,6,FALSE),"")</f>
        <v>Plasma</v>
      </c>
      <c r="G1994" s="194">
        <v>4</v>
      </c>
      <c r="H1994" s="194" t="s">
        <v>60</v>
      </c>
      <c r="I1994" s="187">
        <v>1681.99</v>
      </c>
      <c r="J1994" s="187" t="s">
        <v>946</v>
      </c>
      <c r="K1994" s="187" t="s">
        <v>116</v>
      </c>
      <c r="L1994" s="195">
        <v>323.7756</v>
      </c>
      <c r="M1994" s="195" t="s">
        <v>946</v>
      </c>
      <c r="N1994" s="195" t="s">
        <v>1050</v>
      </c>
      <c r="O1994" s="199">
        <v>9.2999999999999999E-2</v>
      </c>
      <c r="P1994" s="188"/>
      <c r="Q1994" s="174">
        <v>1</v>
      </c>
    </row>
    <row r="1995" spans="1:17" ht="14.25" x14ac:dyDescent="0.2">
      <c r="A1995" s="189">
        <v>264</v>
      </c>
      <c r="B1995" s="254" t="str">
        <f>IF(AND(A1995&lt;&gt;"",ISNUMBER(A1995)),VLOOKUP(A1995,Studies!A:BR,2,FALSE),"")</f>
        <v>Hohmann 2015</v>
      </c>
      <c r="C1995" s="255" t="str">
        <f>IF(AND(A1995&lt;&gt;"",ISNUMBER(A1995)),VLOOKUP(A1995,Studies!A:BR,3,FALSE),"")</f>
        <v>https://www.ncbi.nlm.nih.gov/pubmed/25588320</v>
      </c>
      <c r="D1995" s="255" t="str">
        <f>IF(AND(A1995&lt;&gt;"",ISNUMBER(A1995)),VLOOKUP(A1995,Studies!A:BR,4,FALSE),"")</f>
        <v>po 3 mg</v>
      </c>
      <c r="E1995" s="255" t="str">
        <f>IF(AND(A1995&lt;&gt;"",ISNUMBER(A1995)),VLOOKUP(A1995,Studies!A:BR,5,FALSE),"")</f>
        <v>Midazolam</v>
      </c>
      <c r="F1995" s="256" t="str">
        <f>IF(AND(A1995&lt;&gt;"",ISNUMBER(A1995)),VLOOKUP(A1995,Studies!A:BR,6,FALSE),"")</f>
        <v>Plasma</v>
      </c>
      <c r="G1995" s="194">
        <v>6</v>
      </c>
      <c r="H1995" s="194" t="s">
        <v>60</v>
      </c>
      <c r="I1995" s="187">
        <v>776.52059999999994</v>
      </c>
      <c r="J1995" s="187" t="s">
        <v>946</v>
      </c>
      <c r="K1995" s="187" t="s">
        <v>116</v>
      </c>
      <c r="L1995" s="195">
        <v>166.05510000000001</v>
      </c>
      <c r="M1995" s="195" t="s">
        <v>946</v>
      </c>
      <c r="N1995" s="195" t="s">
        <v>1050</v>
      </c>
      <c r="O1995" s="199">
        <v>9.2999999999999999E-2</v>
      </c>
      <c r="P1995" s="188"/>
      <c r="Q1995" s="174">
        <v>1</v>
      </c>
    </row>
    <row r="1996" spans="1:17" ht="14.25" x14ac:dyDescent="0.2">
      <c r="A1996" s="189">
        <v>264</v>
      </c>
      <c r="B1996" s="254" t="str">
        <f>IF(AND(A1996&lt;&gt;"",ISNUMBER(A1996)),VLOOKUP(A1996,Studies!A:BR,2,FALSE),"")</f>
        <v>Hohmann 2015</v>
      </c>
      <c r="C1996" s="255" t="str">
        <f>IF(AND(A1996&lt;&gt;"",ISNUMBER(A1996)),VLOOKUP(A1996,Studies!A:BR,3,FALSE),"")</f>
        <v>https://www.ncbi.nlm.nih.gov/pubmed/25588320</v>
      </c>
      <c r="D1996" s="255" t="str">
        <f>IF(AND(A1996&lt;&gt;"",ISNUMBER(A1996)),VLOOKUP(A1996,Studies!A:BR,4,FALSE),"")</f>
        <v>po 3 mg</v>
      </c>
      <c r="E1996" s="255" t="str">
        <f>IF(AND(A1996&lt;&gt;"",ISNUMBER(A1996)),VLOOKUP(A1996,Studies!A:BR,5,FALSE),"")</f>
        <v>Midazolam</v>
      </c>
      <c r="F1996" s="256" t="str">
        <f>IF(AND(A1996&lt;&gt;"",ISNUMBER(A1996)),VLOOKUP(A1996,Studies!A:BR,6,FALSE),"")</f>
        <v>Plasma</v>
      </c>
      <c r="G1996" s="194">
        <v>8</v>
      </c>
      <c r="H1996" s="194" t="s">
        <v>60</v>
      </c>
      <c r="I1996" s="187">
        <v>535.28380000000004</v>
      </c>
      <c r="J1996" s="187" t="s">
        <v>946</v>
      </c>
      <c r="K1996" s="187" t="s">
        <v>116</v>
      </c>
      <c r="L1996" s="195">
        <v>157.12719999999999</v>
      </c>
      <c r="M1996" s="195" t="s">
        <v>946</v>
      </c>
      <c r="N1996" s="195" t="s">
        <v>1050</v>
      </c>
      <c r="O1996" s="199">
        <v>9.2999999999999999E-2</v>
      </c>
      <c r="P1996" s="188"/>
      <c r="Q1996" s="174">
        <v>1</v>
      </c>
    </row>
    <row r="1997" spans="1:17" ht="14.25" x14ac:dyDescent="0.2">
      <c r="A1997" s="189">
        <v>264</v>
      </c>
      <c r="B1997" s="254" t="str">
        <f>IF(AND(A1997&lt;&gt;"",ISNUMBER(A1997)),VLOOKUP(A1997,Studies!A:BR,2,FALSE),"")</f>
        <v>Hohmann 2015</v>
      </c>
      <c r="C1997" s="255" t="str">
        <f>IF(AND(A1997&lt;&gt;"",ISNUMBER(A1997)),VLOOKUP(A1997,Studies!A:BR,3,FALSE),"")</f>
        <v>https://www.ncbi.nlm.nih.gov/pubmed/25588320</v>
      </c>
      <c r="D1997" s="255" t="str">
        <f>IF(AND(A1997&lt;&gt;"",ISNUMBER(A1997)),VLOOKUP(A1997,Studies!A:BR,4,FALSE),"")</f>
        <v>po 3 mg</v>
      </c>
      <c r="E1997" s="255" t="str">
        <f>IF(AND(A1997&lt;&gt;"",ISNUMBER(A1997)),VLOOKUP(A1997,Studies!A:BR,5,FALSE),"")</f>
        <v>Midazolam</v>
      </c>
      <c r="F1997" s="256" t="str">
        <f>IF(AND(A1997&lt;&gt;"",ISNUMBER(A1997)),VLOOKUP(A1997,Studies!A:BR,6,FALSE),"")</f>
        <v>Plasma</v>
      </c>
      <c r="G1997" s="194">
        <v>10</v>
      </c>
      <c r="H1997" s="194" t="s">
        <v>60</v>
      </c>
      <c r="I1997" s="187">
        <v>399.81139999999999</v>
      </c>
      <c r="J1997" s="187" t="s">
        <v>946</v>
      </c>
      <c r="K1997" s="187" t="s">
        <v>116</v>
      </c>
      <c r="L1997" s="195">
        <v>139.11750000000001</v>
      </c>
      <c r="M1997" s="195" t="s">
        <v>946</v>
      </c>
      <c r="N1997" s="195" t="s">
        <v>1050</v>
      </c>
      <c r="O1997" s="199">
        <v>9.2999999999999999E-2</v>
      </c>
      <c r="P1997" s="188"/>
      <c r="Q1997" s="174">
        <v>1</v>
      </c>
    </row>
    <row r="1998" spans="1:17" ht="14.25" x14ac:dyDescent="0.2">
      <c r="A1998" s="189">
        <v>264</v>
      </c>
      <c r="B1998" s="254" t="str">
        <f>IF(AND(A1998&lt;&gt;"",ISNUMBER(A1998)),VLOOKUP(A1998,Studies!A:BR,2,FALSE),"")</f>
        <v>Hohmann 2015</v>
      </c>
      <c r="C1998" s="255" t="str">
        <f>IF(AND(A1998&lt;&gt;"",ISNUMBER(A1998)),VLOOKUP(A1998,Studies!A:BR,3,FALSE),"")</f>
        <v>https://www.ncbi.nlm.nih.gov/pubmed/25588320</v>
      </c>
      <c r="D1998" s="255" t="str">
        <f>IF(AND(A1998&lt;&gt;"",ISNUMBER(A1998)),VLOOKUP(A1998,Studies!A:BR,4,FALSE),"")</f>
        <v>po 3 mg</v>
      </c>
      <c r="E1998" s="255" t="str">
        <f>IF(AND(A1998&lt;&gt;"",ISNUMBER(A1998)),VLOOKUP(A1998,Studies!A:BR,5,FALSE),"")</f>
        <v>Midazolam</v>
      </c>
      <c r="F1998" s="256" t="str">
        <f>IF(AND(A1998&lt;&gt;"",ISNUMBER(A1998)),VLOOKUP(A1998,Studies!A:BR,6,FALSE),"")</f>
        <v>Plasma</v>
      </c>
      <c r="G1998" s="194">
        <v>24</v>
      </c>
      <c r="H1998" s="194" t="s">
        <v>60</v>
      </c>
      <c r="I1998" s="187">
        <v>50.484529999999999</v>
      </c>
      <c r="J1998" s="187" t="s">
        <v>946</v>
      </c>
      <c r="K1998" s="187" t="s">
        <v>116</v>
      </c>
      <c r="L1998" s="195">
        <v>20.104089999999999</v>
      </c>
      <c r="M1998" s="195" t="s">
        <v>946</v>
      </c>
      <c r="N1998" s="195" t="s">
        <v>1050</v>
      </c>
      <c r="O1998" s="199">
        <v>9.2999999999999999E-2</v>
      </c>
      <c r="P1998" s="188"/>
      <c r="Q1998" s="174">
        <v>1</v>
      </c>
    </row>
    <row r="1999" spans="1:17" ht="14.25" x14ac:dyDescent="0.2">
      <c r="A1999" s="183">
        <v>265</v>
      </c>
      <c r="B1999" s="254" t="str">
        <f>IF(AND(A1999&lt;&gt;"",ISNUMBER(A1999)),VLOOKUP(A1999,Studies!A:BR,2,FALSE),"")</f>
        <v>Hyland 2009</v>
      </c>
      <c r="C1999" s="255" t="str">
        <f>IF(AND(A1999&lt;&gt;"",ISNUMBER(A1999)),VLOOKUP(A1999,Studies!A:BR,3,FALSE),"")</f>
        <v>https://www.ncbi.nlm.nih.gov/pubmed/19371318</v>
      </c>
      <c r="D1999" s="255" t="str">
        <f>IF(AND(A1999&lt;&gt;"",ISNUMBER(A1999)),VLOOKUP(A1999,Studies!A:BR,4,FALSE),"")</f>
        <v>3-mg oral dose</v>
      </c>
      <c r="E1999" s="255" t="str">
        <f>IF(AND(A1999&lt;&gt;"",ISNUMBER(A1999)),VLOOKUP(A1999,Studies!A:BR,5,FALSE),"")</f>
        <v>Midazolam-N-Glucuronide</v>
      </c>
      <c r="F1999" s="256" t="str">
        <f>IF(AND(A1999&lt;&gt;"",ISNUMBER(A1999)),VLOOKUP(A1999,Studies!A:BR,6,FALSE),"")</f>
        <v>Urine</v>
      </c>
      <c r="G1999" s="194">
        <v>24</v>
      </c>
      <c r="H1999" s="194" t="s">
        <v>60</v>
      </c>
      <c r="I1999" s="187">
        <v>48.8473531364221</v>
      </c>
      <c r="J1999" s="187" t="s">
        <v>449</v>
      </c>
      <c r="K1999" s="187" t="s">
        <v>944</v>
      </c>
      <c r="L1999" s="195">
        <v>1.9361755584488149</v>
      </c>
      <c r="M1999" s="195"/>
      <c r="N1999" s="195" t="s">
        <v>1024</v>
      </c>
      <c r="O1999" s="199"/>
      <c r="P1999" s="188" t="s">
        <v>1025</v>
      </c>
      <c r="Q1999" s="174">
        <v>0</v>
      </c>
    </row>
    <row r="2000" spans="1:17" ht="14.25" x14ac:dyDescent="0.2">
      <c r="A2000" s="183">
        <v>266</v>
      </c>
      <c r="B2000" s="254" t="str">
        <f>IF(AND(A2000&lt;&gt;"",ISNUMBER(A2000)),VLOOKUP(A2000,Studies!A:BR,2,FALSE),"")</f>
        <v>Hyland 2009</v>
      </c>
      <c r="C2000" s="255" t="str">
        <f>IF(AND(A2000&lt;&gt;"",ISNUMBER(A2000)),VLOOKUP(A2000,Studies!A:BR,3,FALSE),"")</f>
        <v>https://www.ncbi.nlm.nih.gov/pubmed/19371318</v>
      </c>
      <c r="D2000" s="255" t="str">
        <f>IF(AND(A2000&lt;&gt;"",ISNUMBER(A2000)),VLOOKUP(A2000,Studies!A:BR,4,FALSE),"")</f>
        <v>1-mg i.v. dose</v>
      </c>
      <c r="E2000" s="255" t="str">
        <f>IF(AND(A2000&lt;&gt;"",ISNUMBER(A2000)),VLOOKUP(A2000,Studies!A:BR,5,FALSE),"")</f>
        <v>Midazolam-N-Glucuronide</v>
      </c>
      <c r="F2000" s="256" t="str">
        <f>IF(AND(A2000&lt;&gt;"",ISNUMBER(A2000)),VLOOKUP(A2000,Studies!A:BR,6,FALSE),"")</f>
        <v>Urine</v>
      </c>
      <c r="G2000" s="194">
        <v>24</v>
      </c>
      <c r="H2000" s="194" t="s">
        <v>60</v>
      </c>
      <c r="I2000" s="187">
        <v>30.648138229076729</v>
      </c>
      <c r="J2000" s="187" t="s">
        <v>449</v>
      </c>
      <c r="K2000" s="187" t="s">
        <v>944</v>
      </c>
      <c r="L2000" s="195">
        <v>1.5725638076882553</v>
      </c>
      <c r="M2000" s="195"/>
      <c r="N2000" s="195" t="s">
        <v>1024</v>
      </c>
      <c r="O2000" s="199"/>
      <c r="P2000" s="188" t="s">
        <v>1025</v>
      </c>
      <c r="Q2000" s="174">
        <v>0</v>
      </c>
    </row>
    <row r="2001" spans="1:17" ht="14.25" x14ac:dyDescent="0.2">
      <c r="A2001" s="183">
        <v>267</v>
      </c>
      <c r="B2001" s="254" t="str">
        <f>IF(AND(A2001&lt;&gt;"",ISNUMBER(A2001)),VLOOKUP(A2001,Studies!A:BR,2,FALSE),"")</f>
        <v>Hyland 2009</v>
      </c>
      <c r="C2001" s="255" t="str">
        <f>IF(AND(A2001&lt;&gt;"",ISNUMBER(A2001)),VLOOKUP(A2001,Studies!A:BR,3,FALSE),"")</f>
        <v>https://www.ncbi.nlm.nih.gov/pubmed/19371318</v>
      </c>
      <c r="D2001" s="255" t="str">
        <f>IF(AND(A2001&lt;&gt;"",ISNUMBER(A2001)),VLOOKUP(A2001,Studies!A:BR,4,FALSE),"")</f>
        <v>3-mg oral dose (as fraction of dose)</v>
      </c>
      <c r="E2001" s="255" t="str">
        <f>IF(AND(A2001&lt;&gt;"",ISNUMBER(A2001)),VLOOKUP(A2001,Studies!A:BR,5,FALSE),"")</f>
        <v>Midazolam-N-Glucuronide</v>
      </c>
      <c r="F2001" s="256" t="str">
        <f>IF(AND(A2001&lt;&gt;"",ISNUMBER(A2001)),VLOOKUP(A2001,Studies!A:BR,6,FALSE),"")</f>
        <v>Urine</v>
      </c>
      <c r="G2001" s="194">
        <v>24</v>
      </c>
      <c r="H2001" s="194" t="s">
        <v>60</v>
      </c>
      <c r="I2001" s="187">
        <v>1.2851317726488485</v>
      </c>
      <c r="J2001" s="187" t="s">
        <v>447</v>
      </c>
      <c r="K2001" s="187" t="s">
        <v>116</v>
      </c>
      <c r="L2001" s="195">
        <v>0.98703771508340676</v>
      </c>
      <c r="M2001" s="195" t="s">
        <v>447</v>
      </c>
      <c r="N2001" s="195" t="s">
        <v>117</v>
      </c>
      <c r="O2001" s="199"/>
      <c r="P2001" s="188" t="s">
        <v>1025</v>
      </c>
      <c r="Q2001" s="174">
        <v>0</v>
      </c>
    </row>
    <row r="2002" spans="1:17" ht="14.25" x14ac:dyDescent="0.2">
      <c r="A2002" s="183">
        <v>268</v>
      </c>
      <c r="B2002" s="254" t="str">
        <f>IF(AND(A2002&lt;&gt;"",ISNUMBER(A2002)),VLOOKUP(A2002,Studies!A:BR,2,FALSE),"")</f>
        <v>Hyland 2009</v>
      </c>
      <c r="C2002" s="255" t="str">
        <f>IF(AND(A2002&lt;&gt;"",ISNUMBER(A2002)),VLOOKUP(A2002,Studies!A:BR,3,FALSE),"")</f>
        <v>https://www.ncbi.nlm.nih.gov/pubmed/19371318</v>
      </c>
      <c r="D2002" s="255" t="str">
        <f>IF(AND(A2002&lt;&gt;"",ISNUMBER(A2002)),VLOOKUP(A2002,Studies!A:BR,4,FALSE),"")</f>
        <v>1-mg i.v. dose (as fraction of dose)</v>
      </c>
      <c r="E2002" s="255" t="str">
        <f>IF(AND(A2002&lt;&gt;"",ISNUMBER(A2002)),VLOOKUP(A2002,Studies!A:BR,5,FALSE),"")</f>
        <v>Midazolam-N-Glucuronide</v>
      </c>
      <c r="F2002" s="256" t="str">
        <f>IF(AND(A2002&lt;&gt;"",ISNUMBER(A2002)),VLOOKUP(A2002,Studies!A:BR,6,FALSE),"")</f>
        <v>Urine</v>
      </c>
      <c r="G2002" s="194">
        <v>24</v>
      </c>
      <c r="H2002" s="194" t="s">
        <v>60</v>
      </c>
      <c r="I2002" s="187">
        <v>2.164678692938343</v>
      </c>
      <c r="J2002" s="187" t="s">
        <v>447</v>
      </c>
      <c r="K2002" s="187" t="s">
        <v>116</v>
      </c>
      <c r="L2002" s="195">
        <v>1.007360933439339</v>
      </c>
      <c r="M2002" s="195" t="s">
        <v>447</v>
      </c>
      <c r="N2002" s="195" t="s">
        <v>117</v>
      </c>
      <c r="O2002" s="199"/>
      <c r="P2002" s="188" t="s">
        <v>1025</v>
      </c>
      <c r="Q2002" s="174">
        <v>0</v>
      </c>
    </row>
    <row r="2003" spans="1:17" ht="14.25" x14ac:dyDescent="0.2">
      <c r="A2003" s="183">
        <v>269</v>
      </c>
      <c r="B2003" s="254" t="str">
        <f>IF(AND(A2003&lt;&gt;"",ISNUMBER(A2003)),VLOOKUP(A2003,Studies!A:BR,2,FALSE),"")</f>
        <v>Jajoo 1989</v>
      </c>
      <c r="C2003" s="255" t="str">
        <f>IF(AND(A2003&lt;&gt;"",ISNUMBER(A2003)),VLOOKUP(A2003,Studies!A:BR,3,FALSE),"")</f>
        <v>https://www.ncbi.nlm.nih.gov/pubmed/2575499</v>
      </c>
      <c r="D2003" s="255" t="str">
        <f>IF(AND(A2003&lt;&gt;"",ISNUMBER(A2003)),VLOOKUP(A2003,Studies!A:BR,4,FALSE),"")</f>
        <v>Healthy Volunteers</v>
      </c>
      <c r="E2003" s="255" t="str">
        <f>IF(AND(A2003&lt;&gt;"",ISNUMBER(A2003)),VLOOKUP(A2003,Studies!A:BR,5,FALSE),"")</f>
        <v>Buspirone</v>
      </c>
      <c r="F2003" s="256" t="str">
        <f>IF(AND(A2003&lt;&gt;"",ISNUMBER(A2003)),VLOOKUP(A2003,Studies!A:BR,6,FALSE),"")</f>
        <v>Urine</v>
      </c>
      <c r="G2003" s="194">
        <v>24</v>
      </c>
      <c r="H2003" s="194" t="s">
        <v>60</v>
      </c>
      <c r="I2003" s="187">
        <v>0.7</v>
      </c>
      <c r="J2003" s="187" t="s">
        <v>447</v>
      </c>
      <c r="K2003" s="187" t="s">
        <v>116</v>
      </c>
      <c r="M2003" s="195"/>
      <c r="N2003" s="195"/>
      <c r="O2003" s="199"/>
      <c r="P2003" s="188"/>
      <c r="Q2003" s="174">
        <v>0</v>
      </c>
    </row>
    <row r="2004" spans="1:17" x14ac:dyDescent="0.2">
      <c r="A2004" s="189">
        <v>270</v>
      </c>
      <c r="B2004" s="254" t="str">
        <f>IF(AND(A2004&lt;&gt;"",ISNUMBER(A2004)),VLOOKUP(A2004,Studies!A:BR,2,FALSE),"")</f>
        <v>Jalava 1997</v>
      </c>
      <c r="C2004" s="255" t="str">
        <f>IF(AND(A2004&lt;&gt;"",ISNUMBER(A2004)),VLOOKUP(A2004,Studies!A:BR,3,FALSE),"")</f>
        <v>https://www.ncbi.nlm.nih.gov/pubmed/9421099</v>
      </c>
      <c r="D2004" s="255" t="str">
        <f>IF(AND(A2004&lt;&gt;"",ISNUMBER(A2004)),VLOOKUP(A2004,Studies!A:BR,4,FALSE),"")</f>
        <v>po Control (Perpetrator Placebo)</v>
      </c>
      <c r="E2004" s="255" t="str">
        <f>IF(AND(A2004&lt;&gt;"",ISNUMBER(A2004)),VLOOKUP(A2004,Studies!A:BR,5,FALSE),"")</f>
        <v>Digoxin</v>
      </c>
      <c r="F2004" s="256" t="str">
        <f>IF(AND(A2004&lt;&gt;"",ISNUMBER(A2004)),VLOOKUP(A2004,Studies!A:BR,6,FALSE),"")</f>
        <v>Serum</v>
      </c>
      <c r="G2004" s="194">
        <v>1</v>
      </c>
      <c r="H2004" s="194" t="s">
        <v>60</v>
      </c>
      <c r="I2004" s="187">
        <v>3.0492110000000001</v>
      </c>
      <c r="J2004" s="187" t="s">
        <v>964</v>
      </c>
      <c r="K2004" s="187" t="s">
        <v>116</v>
      </c>
      <c r="L2004" s="195">
        <v>0.61517449999999996</v>
      </c>
      <c r="M2004" s="195" t="s">
        <v>964</v>
      </c>
      <c r="N2004" s="195" t="s">
        <v>949</v>
      </c>
      <c r="O2004" s="199">
        <v>0.2</v>
      </c>
      <c r="P2004" s="188"/>
      <c r="Q2004" s="183"/>
    </row>
    <row r="2005" spans="1:17" x14ac:dyDescent="0.2">
      <c r="A2005" s="189">
        <v>270</v>
      </c>
      <c r="B2005" s="254" t="str">
        <f>IF(AND(A2005&lt;&gt;"",ISNUMBER(A2005)),VLOOKUP(A2005,Studies!A:BR,2,FALSE),"")</f>
        <v>Jalava 1997</v>
      </c>
      <c r="C2005" s="255" t="str">
        <f>IF(AND(A2005&lt;&gt;"",ISNUMBER(A2005)),VLOOKUP(A2005,Studies!A:BR,3,FALSE),"")</f>
        <v>https://www.ncbi.nlm.nih.gov/pubmed/9421099</v>
      </c>
      <c r="D2005" s="255" t="str">
        <f>IF(AND(A2005&lt;&gt;"",ISNUMBER(A2005)),VLOOKUP(A2005,Studies!A:BR,4,FALSE),"")</f>
        <v>po Control (Perpetrator Placebo)</v>
      </c>
      <c r="E2005" s="255" t="str">
        <f>IF(AND(A2005&lt;&gt;"",ISNUMBER(A2005)),VLOOKUP(A2005,Studies!A:BR,5,FALSE),"")</f>
        <v>Digoxin</v>
      </c>
      <c r="F2005" s="256" t="str">
        <f>IF(AND(A2005&lt;&gt;"",ISNUMBER(A2005)),VLOOKUP(A2005,Studies!A:BR,6,FALSE),"")</f>
        <v>Serum</v>
      </c>
      <c r="G2005" s="194">
        <v>2</v>
      </c>
      <c r="H2005" s="194" t="s">
        <v>60</v>
      </c>
      <c r="I2005" s="187">
        <v>2.0171359999999998</v>
      </c>
      <c r="J2005" s="187" t="s">
        <v>964</v>
      </c>
      <c r="K2005" s="187" t="s">
        <v>116</v>
      </c>
      <c r="L2005" s="195">
        <v>0.19224250000000001</v>
      </c>
      <c r="M2005" s="195" t="s">
        <v>964</v>
      </c>
      <c r="N2005" s="195" t="s">
        <v>949</v>
      </c>
      <c r="O2005" s="199">
        <v>0.2</v>
      </c>
      <c r="P2005" s="188"/>
      <c r="Q2005" s="183"/>
    </row>
    <row r="2006" spans="1:17" x14ac:dyDescent="0.2">
      <c r="A2006" s="189">
        <v>270</v>
      </c>
      <c r="B2006" s="254" t="str">
        <f>IF(AND(A2006&lt;&gt;"",ISNUMBER(A2006)),VLOOKUP(A2006,Studies!A:BR,2,FALSE),"")</f>
        <v>Jalava 1997</v>
      </c>
      <c r="C2006" s="255" t="str">
        <f>IF(AND(A2006&lt;&gt;"",ISNUMBER(A2006)),VLOOKUP(A2006,Studies!A:BR,3,FALSE),"")</f>
        <v>https://www.ncbi.nlm.nih.gov/pubmed/9421099</v>
      </c>
      <c r="D2006" s="255" t="str">
        <f>IF(AND(A2006&lt;&gt;"",ISNUMBER(A2006)),VLOOKUP(A2006,Studies!A:BR,4,FALSE),"")</f>
        <v>po Control (Perpetrator Placebo)</v>
      </c>
      <c r="E2006" s="255" t="str">
        <f>IF(AND(A2006&lt;&gt;"",ISNUMBER(A2006)),VLOOKUP(A2006,Studies!A:BR,5,FALSE),"")</f>
        <v>Digoxin</v>
      </c>
      <c r="F2006" s="256" t="str">
        <f>IF(AND(A2006&lt;&gt;"",ISNUMBER(A2006)),VLOOKUP(A2006,Studies!A:BR,6,FALSE),"")</f>
        <v>Serum</v>
      </c>
      <c r="G2006" s="194">
        <v>4</v>
      </c>
      <c r="H2006" s="194" t="s">
        <v>60</v>
      </c>
      <c r="I2006" s="187">
        <v>0.99423139999999999</v>
      </c>
      <c r="J2006" s="187" t="s">
        <v>964</v>
      </c>
      <c r="K2006" s="187" t="s">
        <v>116</v>
      </c>
      <c r="L2006" s="195">
        <v>6.0332480000000001E-2</v>
      </c>
      <c r="M2006" s="195" t="s">
        <v>964</v>
      </c>
      <c r="N2006" s="195" t="s">
        <v>949</v>
      </c>
      <c r="O2006" s="199">
        <v>0.2</v>
      </c>
      <c r="P2006" s="188"/>
      <c r="Q2006" s="183"/>
    </row>
    <row r="2007" spans="1:17" x14ac:dyDescent="0.2">
      <c r="A2007" s="189">
        <v>270</v>
      </c>
      <c r="B2007" s="254" t="str">
        <f>IF(AND(A2007&lt;&gt;"",ISNUMBER(A2007)),VLOOKUP(A2007,Studies!A:BR,2,FALSE),"")</f>
        <v>Jalava 1997</v>
      </c>
      <c r="C2007" s="255" t="str">
        <f>IF(AND(A2007&lt;&gt;"",ISNUMBER(A2007)),VLOOKUP(A2007,Studies!A:BR,3,FALSE),"")</f>
        <v>https://www.ncbi.nlm.nih.gov/pubmed/9421099</v>
      </c>
      <c r="D2007" s="255" t="str">
        <f>IF(AND(A2007&lt;&gt;"",ISNUMBER(A2007)),VLOOKUP(A2007,Studies!A:BR,4,FALSE),"")</f>
        <v>po Control (Perpetrator Placebo)</v>
      </c>
      <c r="E2007" s="255" t="str">
        <f>IF(AND(A2007&lt;&gt;"",ISNUMBER(A2007)),VLOOKUP(A2007,Studies!A:BR,5,FALSE),"")</f>
        <v>Digoxin</v>
      </c>
      <c r="F2007" s="256" t="str">
        <f>IF(AND(A2007&lt;&gt;"",ISNUMBER(A2007)),VLOOKUP(A2007,Studies!A:BR,6,FALSE),"")</f>
        <v>Serum</v>
      </c>
      <c r="G2007" s="194">
        <v>8</v>
      </c>
      <c r="H2007" s="194" t="s">
        <v>60</v>
      </c>
      <c r="I2007" s="187">
        <v>0.64530960000000004</v>
      </c>
      <c r="J2007" s="187" t="s">
        <v>964</v>
      </c>
      <c r="K2007" s="187" t="s">
        <v>116</v>
      </c>
      <c r="L2007" s="195">
        <v>5.4141160000000001E-2</v>
      </c>
      <c r="M2007" s="195" t="s">
        <v>964</v>
      </c>
      <c r="N2007" s="195" t="s">
        <v>949</v>
      </c>
      <c r="O2007" s="199">
        <v>0.2</v>
      </c>
      <c r="P2007" s="188"/>
      <c r="Q2007" s="183"/>
    </row>
    <row r="2008" spans="1:17" x14ac:dyDescent="0.2">
      <c r="A2008" s="189">
        <v>270</v>
      </c>
      <c r="B2008" s="254" t="str">
        <f>IF(AND(A2008&lt;&gt;"",ISNUMBER(A2008)),VLOOKUP(A2008,Studies!A:BR,2,FALSE),"")</f>
        <v>Jalava 1997</v>
      </c>
      <c r="C2008" s="255" t="str">
        <f>IF(AND(A2008&lt;&gt;"",ISNUMBER(A2008)),VLOOKUP(A2008,Studies!A:BR,3,FALSE),"")</f>
        <v>https://www.ncbi.nlm.nih.gov/pubmed/9421099</v>
      </c>
      <c r="D2008" s="255" t="str">
        <f>IF(AND(A2008&lt;&gt;"",ISNUMBER(A2008)),VLOOKUP(A2008,Studies!A:BR,4,FALSE),"")</f>
        <v>po Control (Perpetrator Placebo)</v>
      </c>
      <c r="E2008" s="255" t="str">
        <f>IF(AND(A2008&lt;&gt;"",ISNUMBER(A2008)),VLOOKUP(A2008,Studies!A:BR,5,FALSE),"")</f>
        <v>Digoxin</v>
      </c>
      <c r="F2008" s="256" t="str">
        <f>IF(AND(A2008&lt;&gt;"",ISNUMBER(A2008)),VLOOKUP(A2008,Studies!A:BR,6,FALSE),"")</f>
        <v>Serum</v>
      </c>
      <c r="G2008" s="194">
        <v>12</v>
      </c>
      <c r="H2008" s="194" t="s">
        <v>60</v>
      </c>
      <c r="I2008" s="187">
        <v>0.49907580000000001</v>
      </c>
      <c r="J2008" s="187" t="s">
        <v>964</v>
      </c>
      <c r="K2008" s="187" t="s">
        <v>116</v>
      </c>
      <c r="L2008" s="195">
        <v>3.6117110000000001E-2</v>
      </c>
      <c r="M2008" s="195" t="s">
        <v>964</v>
      </c>
      <c r="N2008" s="195" t="s">
        <v>949</v>
      </c>
      <c r="O2008" s="199">
        <v>0.2</v>
      </c>
      <c r="P2008" s="188"/>
      <c r="Q2008" s="183"/>
    </row>
    <row r="2009" spans="1:17" x14ac:dyDescent="0.2">
      <c r="A2009" s="189">
        <v>270</v>
      </c>
      <c r="B2009" s="254" t="str">
        <f>IF(AND(A2009&lt;&gt;"",ISNUMBER(A2009)),VLOOKUP(A2009,Studies!A:BR,2,FALSE),"")</f>
        <v>Jalava 1997</v>
      </c>
      <c r="C2009" s="255" t="str">
        <f>IF(AND(A2009&lt;&gt;"",ISNUMBER(A2009)),VLOOKUP(A2009,Studies!A:BR,3,FALSE),"")</f>
        <v>https://www.ncbi.nlm.nih.gov/pubmed/9421099</v>
      </c>
      <c r="D2009" s="255" t="str">
        <f>IF(AND(A2009&lt;&gt;"",ISNUMBER(A2009)),VLOOKUP(A2009,Studies!A:BR,4,FALSE),"")</f>
        <v>po Control (Perpetrator Placebo)</v>
      </c>
      <c r="E2009" s="255" t="str">
        <f>IF(AND(A2009&lt;&gt;"",ISNUMBER(A2009)),VLOOKUP(A2009,Studies!A:BR,5,FALSE),"")</f>
        <v>Digoxin</v>
      </c>
      <c r="F2009" s="256" t="str">
        <f>IF(AND(A2009&lt;&gt;"",ISNUMBER(A2009)),VLOOKUP(A2009,Studies!A:BR,6,FALSE),"")</f>
        <v>Serum</v>
      </c>
      <c r="G2009" s="194">
        <v>24</v>
      </c>
      <c r="H2009" s="194" t="s">
        <v>60</v>
      </c>
      <c r="I2009" s="187">
        <v>0.45672770000000001</v>
      </c>
      <c r="J2009" s="187" t="s">
        <v>964</v>
      </c>
      <c r="K2009" s="187" t="s">
        <v>116</v>
      </c>
      <c r="L2009" s="195">
        <v>3.5688070000000002E-2</v>
      </c>
      <c r="M2009" s="195" t="s">
        <v>964</v>
      </c>
      <c r="N2009" s="195" t="s">
        <v>949</v>
      </c>
      <c r="O2009" s="199">
        <v>0.2</v>
      </c>
      <c r="P2009" s="188"/>
      <c r="Q2009" s="183"/>
    </row>
    <row r="2010" spans="1:17" x14ac:dyDescent="0.2">
      <c r="A2010" s="189">
        <v>270</v>
      </c>
      <c r="B2010" s="254" t="str">
        <f>IF(AND(A2010&lt;&gt;"",ISNUMBER(A2010)),VLOOKUP(A2010,Studies!A:BR,2,FALSE),"")</f>
        <v>Jalava 1997</v>
      </c>
      <c r="C2010" s="255" t="str">
        <f>IF(AND(A2010&lt;&gt;"",ISNUMBER(A2010)),VLOOKUP(A2010,Studies!A:BR,3,FALSE),"")</f>
        <v>https://www.ncbi.nlm.nih.gov/pubmed/9421099</v>
      </c>
      <c r="D2010" s="255" t="str">
        <f>IF(AND(A2010&lt;&gt;"",ISNUMBER(A2010)),VLOOKUP(A2010,Studies!A:BR,4,FALSE),"")</f>
        <v>po Control (Perpetrator Placebo)</v>
      </c>
      <c r="E2010" s="255" t="str">
        <f>IF(AND(A2010&lt;&gt;"",ISNUMBER(A2010)),VLOOKUP(A2010,Studies!A:BR,5,FALSE),"")</f>
        <v>Digoxin</v>
      </c>
      <c r="F2010" s="256" t="str">
        <f>IF(AND(A2010&lt;&gt;"",ISNUMBER(A2010)),VLOOKUP(A2010,Studies!A:BR,6,FALSE),"")</f>
        <v>Serum</v>
      </c>
      <c r="G2010" s="194">
        <v>49</v>
      </c>
      <c r="H2010" s="194" t="s">
        <v>60</v>
      </c>
      <c r="I2010" s="187">
        <v>0.1533756</v>
      </c>
      <c r="J2010" s="187" t="s">
        <v>964</v>
      </c>
      <c r="K2010" s="187" t="s">
        <v>116</v>
      </c>
      <c r="L2010" s="195">
        <v>2.3848370000000001E-2</v>
      </c>
      <c r="M2010" s="195" t="s">
        <v>964</v>
      </c>
      <c r="N2010" s="195" t="s">
        <v>949</v>
      </c>
      <c r="O2010" s="199">
        <v>0.2</v>
      </c>
      <c r="P2010" s="188" t="s">
        <v>1411</v>
      </c>
      <c r="Q2010" s="183"/>
    </row>
    <row r="2011" spans="1:17" x14ac:dyDescent="0.2">
      <c r="A2011" s="189">
        <v>271</v>
      </c>
      <c r="B2011" s="254" t="str">
        <f>IF(AND(A2011&lt;&gt;"",ISNUMBER(A2011)),VLOOKUP(A2011,Studies!A:BR,2,FALSE),"")</f>
        <v>Jalava 1997</v>
      </c>
      <c r="C2011" s="255" t="str">
        <f>IF(AND(A2011&lt;&gt;"",ISNUMBER(A2011)),VLOOKUP(A2011,Studies!A:BR,3,FALSE),"")</f>
        <v>https://www.ncbi.nlm.nih.gov/pubmed/9421099</v>
      </c>
      <c r="D2011" s="255" t="str">
        <f>IF(AND(A2011&lt;&gt;"",ISNUMBER(A2011)),VLOOKUP(A2011,Studies!A:BR,4,FALSE),"")</f>
        <v>po with Perpetrator (Itraconazole)</v>
      </c>
      <c r="E2011" s="255" t="str">
        <f>IF(AND(A2011&lt;&gt;"",ISNUMBER(A2011)),VLOOKUP(A2011,Studies!A:BR,5,FALSE),"")</f>
        <v>Digoxin</v>
      </c>
      <c r="F2011" s="256" t="str">
        <f>IF(AND(A2011&lt;&gt;"",ISNUMBER(A2011)),VLOOKUP(A2011,Studies!A:BR,6,FALSE),"")</f>
        <v>Serum</v>
      </c>
      <c r="G2011" s="194">
        <v>51</v>
      </c>
      <c r="H2011" s="194" t="s">
        <v>60</v>
      </c>
      <c r="I2011" s="187">
        <v>3.2461679999999999</v>
      </c>
      <c r="J2011" s="187" t="s">
        <v>964</v>
      </c>
      <c r="K2011" s="187" t="s">
        <v>116</v>
      </c>
      <c r="L2011" s="195">
        <v>0.69517139999999999</v>
      </c>
      <c r="M2011" s="195" t="s">
        <v>964</v>
      </c>
      <c r="N2011" s="195" t="s">
        <v>949</v>
      </c>
      <c r="O2011" s="199">
        <v>0.2</v>
      </c>
      <c r="P2011" s="188"/>
      <c r="Q2011" s="183"/>
    </row>
    <row r="2012" spans="1:17" x14ac:dyDescent="0.2">
      <c r="A2012" s="189">
        <v>271</v>
      </c>
      <c r="B2012" s="254" t="str">
        <f>IF(AND(A2012&lt;&gt;"",ISNUMBER(A2012)),VLOOKUP(A2012,Studies!A:BR,2,FALSE),"")</f>
        <v>Jalava 1997</v>
      </c>
      <c r="C2012" s="255" t="str">
        <f>IF(AND(A2012&lt;&gt;"",ISNUMBER(A2012)),VLOOKUP(A2012,Studies!A:BR,3,FALSE),"")</f>
        <v>https://www.ncbi.nlm.nih.gov/pubmed/9421099</v>
      </c>
      <c r="D2012" s="255" t="str">
        <f>IF(AND(A2012&lt;&gt;"",ISNUMBER(A2012)),VLOOKUP(A2012,Studies!A:BR,4,FALSE),"")</f>
        <v>po with Perpetrator (Itraconazole)</v>
      </c>
      <c r="E2012" s="255" t="str">
        <f>IF(AND(A2012&lt;&gt;"",ISNUMBER(A2012)),VLOOKUP(A2012,Studies!A:BR,5,FALSE),"")</f>
        <v>Digoxin</v>
      </c>
      <c r="F2012" s="256" t="str">
        <f>IF(AND(A2012&lt;&gt;"",ISNUMBER(A2012)),VLOOKUP(A2012,Studies!A:BR,6,FALSE),"")</f>
        <v>Serum</v>
      </c>
      <c r="G2012" s="194">
        <v>52</v>
      </c>
      <c r="H2012" s="194" t="s">
        <v>60</v>
      </c>
      <c r="I2012" s="187">
        <v>3.5210490000000001</v>
      </c>
      <c r="J2012" s="187" t="s">
        <v>964</v>
      </c>
      <c r="K2012" s="187" t="s">
        <v>116</v>
      </c>
      <c r="L2012" s="195">
        <v>0.4199138</v>
      </c>
      <c r="M2012" s="195" t="s">
        <v>964</v>
      </c>
      <c r="N2012" s="195" t="s">
        <v>949</v>
      </c>
      <c r="O2012" s="199">
        <v>0.2</v>
      </c>
      <c r="P2012" s="188"/>
      <c r="Q2012" s="183"/>
    </row>
    <row r="2013" spans="1:17" x14ac:dyDescent="0.2">
      <c r="A2013" s="189">
        <v>271</v>
      </c>
      <c r="B2013" s="254" t="str">
        <f>IF(AND(A2013&lt;&gt;"",ISNUMBER(A2013)),VLOOKUP(A2013,Studies!A:BR,2,FALSE),"")</f>
        <v>Jalava 1997</v>
      </c>
      <c r="C2013" s="255" t="str">
        <f>IF(AND(A2013&lt;&gt;"",ISNUMBER(A2013)),VLOOKUP(A2013,Studies!A:BR,3,FALSE),"")</f>
        <v>https://www.ncbi.nlm.nih.gov/pubmed/9421099</v>
      </c>
      <c r="D2013" s="255" t="str">
        <f>IF(AND(A2013&lt;&gt;"",ISNUMBER(A2013)),VLOOKUP(A2013,Studies!A:BR,4,FALSE),"")</f>
        <v>po with Perpetrator (Itraconazole)</v>
      </c>
      <c r="E2013" s="255" t="str">
        <f>IF(AND(A2013&lt;&gt;"",ISNUMBER(A2013)),VLOOKUP(A2013,Studies!A:BR,5,FALSE),"")</f>
        <v>Digoxin</v>
      </c>
      <c r="F2013" s="256" t="str">
        <f>IF(AND(A2013&lt;&gt;"",ISNUMBER(A2013)),VLOOKUP(A2013,Studies!A:BR,6,FALSE),"")</f>
        <v>Serum</v>
      </c>
      <c r="G2013" s="194">
        <v>54</v>
      </c>
      <c r="H2013" s="194" t="s">
        <v>60</v>
      </c>
      <c r="I2013" s="187">
        <v>2.2153160000000001</v>
      </c>
      <c r="J2013" s="187" t="s">
        <v>964</v>
      </c>
      <c r="K2013" s="187" t="s">
        <v>116</v>
      </c>
      <c r="L2013" s="195">
        <v>0.32708140000000002</v>
      </c>
      <c r="M2013" s="195" t="s">
        <v>964</v>
      </c>
      <c r="N2013" s="195" t="s">
        <v>949</v>
      </c>
      <c r="O2013" s="199">
        <v>0.2</v>
      </c>
      <c r="P2013" s="188"/>
      <c r="Q2013" s="183"/>
    </row>
    <row r="2014" spans="1:17" x14ac:dyDescent="0.2">
      <c r="A2014" s="189">
        <v>271</v>
      </c>
      <c r="B2014" s="254" t="str">
        <f>IF(AND(A2014&lt;&gt;"",ISNUMBER(A2014)),VLOOKUP(A2014,Studies!A:BR,2,FALSE),"")</f>
        <v>Jalava 1997</v>
      </c>
      <c r="C2014" s="255" t="str">
        <f>IF(AND(A2014&lt;&gt;"",ISNUMBER(A2014)),VLOOKUP(A2014,Studies!A:BR,3,FALSE),"")</f>
        <v>https://www.ncbi.nlm.nih.gov/pubmed/9421099</v>
      </c>
      <c r="D2014" s="255" t="str">
        <f>IF(AND(A2014&lt;&gt;"",ISNUMBER(A2014)),VLOOKUP(A2014,Studies!A:BR,4,FALSE),"")</f>
        <v>po with Perpetrator (Itraconazole)</v>
      </c>
      <c r="E2014" s="255" t="str">
        <f>IF(AND(A2014&lt;&gt;"",ISNUMBER(A2014)),VLOOKUP(A2014,Studies!A:BR,5,FALSE),"")</f>
        <v>Digoxin</v>
      </c>
      <c r="F2014" s="256" t="str">
        <f>IF(AND(A2014&lt;&gt;"",ISNUMBER(A2014)),VLOOKUP(A2014,Studies!A:BR,6,FALSE),"")</f>
        <v>Serum</v>
      </c>
      <c r="G2014" s="194">
        <v>58</v>
      </c>
      <c r="H2014" s="194" t="s">
        <v>60</v>
      </c>
      <c r="I2014" s="187">
        <v>0.95725579999999999</v>
      </c>
      <c r="J2014" s="187" t="s">
        <v>964</v>
      </c>
      <c r="K2014" s="187" t="s">
        <v>116</v>
      </c>
      <c r="L2014" s="195">
        <v>7.4669299999999994E-2</v>
      </c>
      <c r="M2014" s="195" t="s">
        <v>964</v>
      </c>
      <c r="N2014" s="195" t="s">
        <v>949</v>
      </c>
      <c r="O2014" s="199">
        <v>0.2</v>
      </c>
      <c r="P2014" s="188"/>
      <c r="Q2014" s="183"/>
    </row>
    <row r="2015" spans="1:17" x14ac:dyDescent="0.2">
      <c r="A2015" s="189">
        <v>271</v>
      </c>
      <c r="B2015" s="254" t="str">
        <f>IF(AND(A2015&lt;&gt;"",ISNUMBER(A2015)),VLOOKUP(A2015,Studies!A:BR,2,FALSE),"")</f>
        <v>Jalava 1997</v>
      </c>
      <c r="C2015" s="255" t="str">
        <f>IF(AND(A2015&lt;&gt;"",ISNUMBER(A2015)),VLOOKUP(A2015,Studies!A:BR,3,FALSE),"")</f>
        <v>https://www.ncbi.nlm.nih.gov/pubmed/9421099</v>
      </c>
      <c r="D2015" s="255" t="str">
        <f>IF(AND(A2015&lt;&gt;"",ISNUMBER(A2015)),VLOOKUP(A2015,Studies!A:BR,4,FALSE),"")</f>
        <v>po with Perpetrator (Itraconazole)</v>
      </c>
      <c r="E2015" s="255" t="str">
        <f>IF(AND(A2015&lt;&gt;"",ISNUMBER(A2015)),VLOOKUP(A2015,Studies!A:BR,5,FALSE),"")</f>
        <v>Digoxin</v>
      </c>
      <c r="F2015" s="256" t="str">
        <f>IF(AND(A2015&lt;&gt;"",ISNUMBER(A2015)),VLOOKUP(A2015,Studies!A:BR,6,FALSE),"")</f>
        <v>Serum</v>
      </c>
      <c r="G2015" s="194">
        <v>62</v>
      </c>
      <c r="H2015" s="194" t="s">
        <v>60</v>
      </c>
      <c r="I2015" s="187">
        <v>0.67821200000000004</v>
      </c>
      <c r="J2015" s="187" t="s">
        <v>964</v>
      </c>
      <c r="K2015" s="187" t="s">
        <v>116</v>
      </c>
      <c r="M2015" s="195"/>
      <c r="N2015" s="195"/>
      <c r="O2015" s="199">
        <v>0.2</v>
      </c>
      <c r="P2015" s="188"/>
      <c r="Q2015" s="183"/>
    </row>
    <row r="2016" spans="1:17" x14ac:dyDescent="0.2">
      <c r="A2016" s="189">
        <v>271</v>
      </c>
      <c r="B2016" s="254" t="str">
        <f>IF(AND(A2016&lt;&gt;"",ISNUMBER(A2016)),VLOOKUP(A2016,Studies!A:BR,2,FALSE),"")</f>
        <v>Jalava 1997</v>
      </c>
      <c r="C2016" s="255" t="str">
        <f>IF(AND(A2016&lt;&gt;"",ISNUMBER(A2016)),VLOOKUP(A2016,Studies!A:BR,3,FALSE),"")</f>
        <v>https://www.ncbi.nlm.nih.gov/pubmed/9421099</v>
      </c>
      <c r="D2016" s="255" t="str">
        <f>IF(AND(A2016&lt;&gt;"",ISNUMBER(A2016)),VLOOKUP(A2016,Studies!A:BR,4,FALSE),"")</f>
        <v>po with Perpetrator (Itraconazole)</v>
      </c>
      <c r="E2016" s="255" t="str">
        <f>IF(AND(A2016&lt;&gt;"",ISNUMBER(A2016)),VLOOKUP(A2016,Studies!A:BR,5,FALSE),"")</f>
        <v>Digoxin</v>
      </c>
      <c r="F2016" s="256" t="str">
        <f>IF(AND(A2016&lt;&gt;"",ISNUMBER(A2016)),VLOOKUP(A2016,Studies!A:BR,6,FALSE),"")</f>
        <v>Serum</v>
      </c>
      <c r="G2016" s="194">
        <v>74</v>
      </c>
      <c r="H2016" s="194" t="s">
        <v>60</v>
      </c>
      <c r="I2016" s="187">
        <v>0.51119610000000004</v>
      </c>
      <c r="J2016" s="187" t="s">
        <v>964</v>
      </c>
      <c r="K2016" s="187" t="s">
        <v>116</v>
      </c>
      <c r="L2016" s="195">
        <v>3.9875090000000002E-2</v>
      </c>
      <c r="M2016" s="195" t="s">
        <v>964</v>
      </c>
      <c r="N2016" s="195" t="s">
        <v>949</v>
      </c>
      <c r="O2016" s="199">
        <v>0.2</v>
      </c>
      <c r="P2016" s="188"/>
      <c r="Q2016" s="183"/>
    </row>
    <row r="2017" spans="1:17" x14ac:dyDescent="0.2">
      <c r="A2017" s="189">
        <v>271</v>
      </c>
      <c r="B2017" s="254" t="str">
        <f>IF(AND(A2017&lt;&gt;"",ISNUMBER(A2017)),VLOOKUP(A2017,Studies!A:BR,2,FALSE),"")</f>
        <v>Jalava 1997</v>
      </c>
      <c r="C2017" s="255" t="str">
        <f>IF(AND(A2017&lt;&gt;"",ISNUMBER(A2017)),VLOOKUP(A2017,Studies!A:BR,3,FALSE),"")</f>
        <v>https://www.ncbi.nlm.nih.gov/pubmed/9421099</v>
      </c>
      <c r="D2017" s="255" t="str">
        <f>IF(AND(A2017&lt;&gt;"",ISNUMBER(A2017)),VLOOKUP(A2017,Studies!A:BR,4,FALSE),"")</f>
        <v>po with Perpetrator (Itraconazole)</v>
      </c>
      <c r="E2017" s="255" t="str">
        <f>IF(AND(A2017&lt;&gt;"",ISNUMBER(A2017)),VLOOKUP(A2017,Studies!A:BR,5,FALSE),"")</f>
        <v>Digoxin</v>
      </c>
      <c r="F2017" s="256" t="str">
        <f>IF(AND(A2017&lt;&gt;"",ISNUMBER(A2017)),VLOOKUP(A2017,Studies!A:BR,6,FALSE),"")</f>
        <v>Serum</v>
      </c>
      <c r="G2017" s="194">
        <v>98</v>
      </c>
      <c r="H2017" s="194" t="s">
        <v>60</v>
      </c>
      <c r="I2017" s="187">
        <v>0.33961780000000003</v>
      </c>
      <c r="J2017" s="187" t="s">
        <v>964</v>
      </c>
      <c r="K2017" s="187" t="s">
        <v>116</v>
      </c>
      <c r="L2017" s="195">
        <v>3.8130280000000003E-2</v>
      </c>
      <c r="M2017" s="195" t="s">
        <v>964</v>
      </c>
      <c r="N2017" s="195" t="s">
        <v>949</v>
      </c>
      <c r="O2017" s="199">
        <v>0.2</v>
      </c>
      <c r="P2017" s="188"/>
      <c r="Q2017" s="183"/>
    </row>
    <row r="2018" spans="1:17" x14ac:dyDescent="0.2">
      <c r="A2018" s="189">
        <v>271</v>
      </c>
      <c r="B2018" s="254" t="str">
        <f>IF(AND(A2018&lt;&gt;"",ISNUMBER(A2018)),VLOOKUP(A2018,Studies!A:BR,2,FALSE),"")</f>
        <v>Jalava 1997</v>
      </c>
      <c r="C2018" s="255" t="str">
        <f>IF(AND(A2018&lt;&gt;"",ISNUMBER(A2018)),VLOOKUP(A2018,Studies!A:BR,3,FALSE),"")</f>
        <v>https://www.ncbi.nlm.nih.gov/pubmed/9421099</v>
      </c>
      <c r="D2018" s="255" t="str">
        <f>IF(AND(A2018&lt;&gt;"",ISNUMBER(A2018)),VLOOKUP(A2018,Studies!A:BR,4,FALSE),"")</f>
        <v>po with Perpetrator (Itraconazole)</v>
      </c>
      <c r="E2018" s="255" t="str">
        <f>IF(AND(A2018&lt;&gt;"",ISNUMBER(A2018)),VLOOKUP(A2018,Studies!A:BR,5,FALSE),"")</f>
        <v>Digoxin</v>
      </c>
      <c r="F2018" s="256" t="str">
        <f>IF(AND(A2018&lt;&gt;"",ISNUMBER(A2018)),VLOOKUP(A2018,Studies!A:BR,6,FALSE),"")</f>
        <v>Serum</v>
      </c>
      <c r="G2018" s="194">
        <v>122</v>
      </c>
      <c r="H2018" s="194" t="s">
        <v>60</v>
      </c>
      <c r="I2018" s="187">
        <v>0.1579208</v>
      </c>
      <c r="J2018" s="187" t="s">
        <v>964</v>
      </c>
      <c r="K2018" s="187" t="s">
        <v>116</v>
      </c>
      <c r="L2018" s="195">
        <v>3.6232430000000003E-2</v>
      </c>
      <c r="M2018" s="195" t="s">
        <v>964</v>
      </c>
      <c r="N2018" s="195" t="s">
        <v>949</v>
      </c>
      <c r="O2018" s="199">
        <v>0.2</v>
      </c>
      <c r="P2018" s="188"/>
      <c r="Q2018" s="183"/>
    </row>
    <row r="2019" spans="1:17" x14ac:dyDescent="0.2">
      <c r="A2019" s="189">
        <v>272</v>
      </c>
      <c r="B2019" s="254" t="str">
        <f>IF(AND(A2019&lt;&gt;"",ISNUMBER(A2019)),VLOOKUP(A2019,Studies!A:BR,2,FALSE),"")</f>
        <v>Jalava 1997</v>
      </c>
      <c r="C2019" s="255" t="str">
        <f>IF(AND(A2019&lt;&gt;"",ISNUMBER(A2019)),VLOOKUP(A2019,Studies!A:BR,3,FALSE),"")</f>
        <v>https://www.ncbi.nlm.nih.gov/pubmed/9421099</v>
      </c>
      <c r="D2019" s="255" t="str">
        <f>IF(AND(A2019&lt;&gt;"",ISNUMBER(A2019)),VLOOKUP(A2019,Studies!A:BR,4,FALSE),"")</f>
        <v>po with Perpetrator (Itraconazole)</v>
      </c>
      <c r="E2019" s="255" t="str">
        <f>IF(AND(A2019&lt;&gt;"",ISNUMBER(A2019)),VLOOKUP(A2019,Studies!A:BR,5,FALSE),"")</f>
        <v>Itraconazole</v>
      </c>
      <c r="F2019" s="256" t="str">
        <f>IF(AND(A2019&lt;&gt;"",ISNUMBER(A2019)),VLOOKUP(A2019,Studies!A:BR,6,FALSE),"")</f>
        <v>Plasma</v>
      </c>
      <c r="G2019" s="194">
        <v>48</v>
      </c>
      <c r="H2019" s="194" t="s">
        <v>60</v>
      </c>
      <c r="I2019" s="187">
        <v>79.984539999999996</v>
      </c>
      <c r="J2019" s="187" t="s">
        <v>964</v>
      </c>
      <c r="K2019" s="187" t="s">
        <v>116</v>
      </c>
      <c r="L2019" s="195">
        <v>12.87307</v>
      </c>
      <c r="M2019" s="195" t="s">
        <v>964</v>
      </c>
      <c r="N2019" s="195" t="s">
        <v>949</v>
      </c>
      <c r="O2019" s="199">
        <v>7.05633</v>
      </c>
      <c r="P2019" s="188" t="s">
        <v>1412</v>
      </c>
      <c r="Q2019" s="183"/>
    </row>
    <row r="2020" spans="1:17" x14ac:dyDescent="0.2">
      <c r="A2020" s="189">
        <v>272</v>
      </c>
      <c r="B2020" s="254" t="str">
        <f>IF(AND(A2020&lt;&gt;"",ISNUMBER(A2020)),VLOOKUP(A2020,Studies!A:BR,2,FALSE),"")</f>
        <v>Jalava 1997</v>
      </c>
      <c r="C2020" s="255" t="str">
        <f>IF(AND(A2020&lt;&gt;"",ISNUMBER(A2020)),VLOOKUP(A2020,Studies!A:BR,3,FALSE),"")</f>
        <v>https://www.ncbi.nlm.nih.gov/pubmed/9421099</v>
      </c>
      <c r="D2020" s="255" t="str">
        <f>IF(AND(A2020&lt;&gt;"",ISNUMBER(A2020)),VLOOKUP(A2020,Studies!A:BR,4,FALSE),"")</f>
        <v>po with Perpetrator (Itraconazole)</v>
      </c>
      <c r="E2020" s="255" t="str">
        <f>IF(AND(A2020&lt;&gt;"",ISNUMBER(A2020)),VLOOKUP(A2020,Studies!A:BR,5,FALSE),"")</f>
        <v>Itraconazole</v>
      </c>
      <c r="F2020" s="256" t="str">
        <f>IF(AND(A2020&lt;&gt;"",ISNUMBER(A2020)),VLOOKUP(A2020,Studies!A:BR,6,FALSE),"")</f>
        <v>Plasma</v>
      </c>
      <c r="G2020" s="194">
        <v>49</v>
      </c>
      <c r="H2020" s="194" t="s">
        <v>60</v>
      </c>
      <c r="I2020" s="187">
        <v>138.24459999999999</v>
      </c>
      <c r="J2020" s="187" t="s">
        <v>964</v>
      </c>
      <c r="K2020" s="187" t="s">
        <v>116</v>
      </c>
      <c r="L2020" s="195">
        <v>21.36504</v>
      </c>
      <c r="M2020" s="195" t="s">
        <v>964</v>
      </c>
      <c r="N2020" s="195" t="s">
        <v>949</v>
      </c>
      <c r="O2020" s="199">
        <v>7.05633</v>
      </c>
      <c r="P2020" s="188" t="s">
        <v>1412</v>
      </c>
      <c r="Q2020" s="183"/>
    </row>
    <row r="2021" spans="1:17" x14ac:dyDescent="0.2">
      <c r="A2021" s="189">
        <v>272</v>
      </c>
      <c r="B2021" s="254" t="str">
        <f>IF(AND(A2021&lt;&gt;"",ISNUMBER(A2021)),VLOOKUP(A2021,Studies!A:BR,2,FALSE),"")</f>
        <v>Jalava 1997</v>
      </c>
      <c r="C2021" s="255" t="str">
        <f>IF(AND(A2021&lt;&gt;"",ISNUMBER(A2021)),VLOOKUP(A2021,Studies!A:BR,3,FALSE),"")</f>
        <v>https://www.ncbi.nlm.nih.gov/pubmed/9421099</v>
      </c>
      <c r="D2021" s="255" t="str">
        <f>IF(AND(A2021&lt;&gt;"",ISNUMBER(A2021)),VLOOKUP(A2021,Studies!A:BR,4,FALSE),"")</f>
        <v>po with Perpetrator (Itraconazole)</v>
      </c>
      <c r="E2021" s="255" t="str">
        <f>IF(AND(A2021&lt;&gt;"",ISNUMBER(A2021)),VLOOKUP(A2021,Studies!A:BR,5,FALSE),"")</f>
        <v>Itraconazole</v>
      </c>
      <c r="F2021" s="256" t="str">
        <f>IF(AND(A2021&lt;&gt;"",ISNUMBER(A2021)),VLOOKUP(A2021,Studies!A:BR,6,FALSE),"")</f>
        <v>Plasma</v>
      </c>
      <c r="G2021" s="194">
        <v>50</v>
      </c>
      <c r="H2021" s="194" t="s">
        <v>60</v>
      </c>
      <c r="I2021" s="187">
        <v>359.68430000000001</v>
      </c>
      <c r="J2021" s="187" t="s">
        <v>964</v>
      </c>
      <c r="K2021" s="187" t="s">
        <v>116</v>
      </c>
      <c r="L2021" s="195">
        <v>55.587589999999999</v>
      </c>
      <c r="M2021" s="195" t="s">
        <v>964</v>
      </c>
      <c r="N2021" s="195" t="s">
        <v>949</v>
      </c>
      <c r="O2021" s="199">
        <v>7.05633</v>
      </c>
      <c r="P2021" s="188" t="s">
        <v>1412</v>
      </c>
      <c r="Q2021" s="183"/>
    </row>
    <row r="2022" spans="1:17" x14ac:dyDescent="0.2">
      <c r="A2022" s="189">
        <v>272</v>
      </c>
      <c r="B2022" s="254" t="str">
        <f>IF(AND(A2022&lt;&gt;"",ISNUMBER(A2022)),VLOOKUP(A2022,Studies!A:BR,2,FALSE),"")</f>
        <v>Jalava 1997</v>
      </c>
      <c r="C2022" s="255" t="str">
        <f>IF(AND(A2022&lt;&gt;"",ISNUMBER(A2022)),VLOOKUP(A2022,Studies!A:BR,3,FALSE),"")</f>
        <v>https://www.ncbi.nlm.nih.gov/pubmed/9421099</v>
      </c>
      <c r="D2022" s="255" t="str">
        <f>IF(AND(A2022&lt;&gt;"",ISNUMBER(A2022)),VLOOKUP(A2022,Studies!A:BR,4,FALSE),"")</f>
        <v>po with Perpetrator (Itraconazole)</v>
      </c>
      <c r="E2022" s="255" t="str">
        <f>IF(AND(A2022&lt;&gt;"",ISNUMBER(A2022)),VLOOKUP(A2022,Studies!A:BR,5,FALSE),"")</f>
        <v>Itraconazole</v>
      </c>
      <c r="F2022" s="256" t="str">
        <f>IF(AND(A2022&lt;&gt;"",ISNUMBER(A2022)),VLOOKUP(A2022,Studies!A:BR,6,FALSE),"")</f>
        <v>Plasma</v>
      </c>
      <c r="G2022" s="194">
        <v>52</v>
      </c>
      <c r="H2022" s="194" t="s">
        <v>60</v>
      </c>
      <c r="I2022" s="187">
        <v>498.3639</v>
      </c>
      <c r="J2022" s="187" t="s">
        <v>964</v>
      </c>
      <c r="K2022" s="187" t="s">
        <v>116</v>
      </c>
      <c r="L2022" s="195">
        <v>67.557739999999995</v>
      </c>
      <c r="M2022" s="195" t="s">
        <v>964</v>
      </c>
      <c r="N2022" s="195" t="s">
        <v>949</v>
      </c>
      <c r="O2022" s="199">
        <v>7.05633</v>
      </c>
      <c r="P2022" s="188" t="s">
        <v>1412</v>
      </c>
      <c r="Q2022" s="183"/>
    </row>
    <row r="2023" spans="1:17" x14ac:dyDescent="0.2">
      <c r="A2023" s="189">
        <v>272</v>
      </c>
      <c r="B2023" s="254" t="str">
        <f>IF(AND(A2023&lt;&gt;"",ISNUMBER(A2023)),VLOOKUP(A2023,Studies!A:BR,2,FALSE),"")</f>
        <v>Jalava 1997</v>
      </c>
      <c r="C2023" s="255" t="str">
        <f>IF(AND(A2023&lt;&gt;"",ISNUMBER(A2023)),VLOOKUP(A2023,Studies!A:BR,3,FALSE),"")</f>
        <v>https://www.ncbi.nlm.nih.gov/pubmed/9421099</v>
      </c>
      <c r="D2023" s="255" t="str">
        <f>IF(AND(A2023&lt;&gt;"",ISNUMBER(A2023)),VLOOKUP(A2023,Studies!A:BR,4,FALSE),"")</f>
        <v>po with Perpetrator (Itraconazole)</v>
      </c>
      <c r="E2023" s="255" t="str">
        <f>IF(AND(A2023&lt;&gt;"",ISNUMBER(A2023)),VLOOKUP(A2023,Studies!A:BR,5,FALSE),"")</f>
        <v>Itraconazole</v>
      </c>
      <c r="F2023" s="256" t="str">
        <f>IF(AND(A2023&lt;&gt;"",ISNUMBER(A2023)),VLOOKUP(A2023,Studies!A:BR,6,FALSE),"")</f>
        <v>Plasma</v>
      </c>
      <c r="G2023" s="194">
        <v>56</v>
      </c>
      <c r="H2023" s="194" t="s">
        <v>60</v>
      </c>
      <c r="I2023" s="187">
        <v>248.3665</v>
      </c>
      <c r="J2023" s="187" t="s">
        <v>964</v>
      </c>
      <c r="K2023" s="187" t="s">
        <v>116</v>
      </c>
      <c r="L2023" s="195">
        <v>25.980820000000001</v>
      </c>
      <c r="M2023" s="195" t="s">
        <v>964</v>
      </c>
      <c r="N2023" s="195" t="s">
        <v>949</v>
      </c>
      <c r="O2023" s="199">
        <v>7.05633</v>
      </c>
      <c r="P2023" s="188" t="s">
        <v>1412</v>
      </c>
      <c r="Q2023" s="183"/>
    </row>
    <row r="2024" spans="1:17" x14ac:dyDescent="0.2">
      <c r="A2024" s="189">
        <v>272</v>
      </c>
      <c r="B2024" s="254" t="str">
        <f>IF(AND(A2024&lt;&gt;"",ISNUMBER(A2024)),VLOOKUP(A2024,Studies!A:BR,2,FALSE),"")</f>
        <v>Jalava 1997</v>
      </c>
      <c r="C2024" s="255" t="str">
        <f>IF(AND(A2024&lt;&gt;"",ISNUMBER(A2024)),VLOOKUP(A2024,Studies!A:BR,3,FALSE),"")</f>
        <v>https://www.ncbi.nlm.nih.gov/pubmed/9421099</v>
      </c>
      <c r="D2024" s="255" t="str">
        <f>IF(AND(A2024&lt;&gt;"",ISNUMBER(A2024)),VLOOKUP(A2024,Studies!A:BR,4,FALSE),"")</f>
        <v>po with Perpetrator (Itraconazole)</v>
      </c>
      <c r="E2024" s="255" t="str">
        <f>IF(AND(A2024&lt;&gt;"",ISNUMBER(A2024)),VLOOKUP(A2024,Studies!A:BR,5,FALSE),"")</f>
        <v>Itraconazole</v>
      </c>
      <c r="F2024" s="256" t="str">
        <f>IF(AND(A2024&lt;&gt;"",ISNUMBER(A2024)),VLOOKUP(A2024,Studies!A:BR,6,FALSE),"")</f>
        <v>Plasma</v>
      </c>
      <c r="G2024" s="194">
        <v>60</v>
      </c>
      <c r="H2024" s="194" t="s">
        <v>60</v>
      </c>
      <c r="I2024" s="187">
        <v>171.50020000000001</v>
      </c>
      <c r="J2024" s="187" t="s">
        <v>964</v>
      </c>
      <c r="K2024" s="187" t="s">
        <v>116</v>
      </c>
      <c r="L2024" s="195">
        <v>17.940059999999999</v>
      </c>
      <c r="M2024" s="195" t="s">
        <v>964</v>
      </c>
      <c r="N2024" s="195" t="s">
        <v>949</v>
      </c>
      <c r="O2024" s="199">
        <v>7.05633</v>
      </c>
      <c r="P2024" s="188" t="s">
        <v>1412</v>
      </c>
      <c r="Q2024" s="183"/>
    </row>
    <row r="2025" spans="1:17" x14ac:dyDescent="0.2">
      <c r="A2025" s="189">
        <v>272</v>
      </c>
      <c r="B2025" s="254" t="str">
        <f>IF(AND(A2025&lt;&gt;"",ISNUMBER(A2025)),VLOOKUP(A2025,Studies!A:BR,2,FALSE),"")</f>
        <v>Jalava 1997</v>
      </c>
      <c r="C2025" s="255" t="str">
        <f>IF(AND(A2025&lt;&gt;"",ISNUMBER(A2025)),VLOOKUP(A2025,Studies!A:BR,3,FALSE),"")</f>
        <v>https://www.ncbi.nlm.nih.gov/pubmed/9421099</v>
      </c>
      <c r="D2025" s="255" t="str">
        <f>IF(AND(A2025&lt;&gt;"",ISNUMBER(A2025)),VLOOKUP(A2025,Studies!A:BR,4,FALSE),"")</f>
        <v>po with Perpetrator (Itraconazole)</v>
      </c>
      <c r="E2025" s="255" t="str">
        <f>IF(AND(A2025&lt;&gt;"",ISNUMBER(A2025)),VLOOKUP(A2025,Studies!A:BR,5,FALSE),"")</f>
        <v>Itraconazole</v>
      </c>
      <c r="F2025" s="256" t="str">
        <f>IF(AND(A2025&lt;&gt;"",ISNUMBER(A2025)),VLOOKUP(A2025,Studies!A:BR,6,FALSE),"")</f>
        <v>Plasma</v>
      </c>
      <c r="G2025" s="194">
        <v>72</v>
      </c>
      <c r="H2025" s="194" t="s">
        <v>60</v>
      </c>
      <c r="I2025" s="187">
        <v>123.0947</v>
      </c>
      <c r="J2025" s="187" t="s">
        <v>964</v>
      </c>
      <c r="K2025" s="187" t="s">
        <v>116</v>
      </c>
      <c r="L2025" s="195">
        <v>19.811350000000001</v>
      </c>
      <c r="M2025" s="195" t="s">
        <v>964</v>
      </c>
      <c r="N2025" s="195" t="s">
        <v>949</v>
      </c>
      <c r="O2025" s="199">
        <v>7.05633</v>
      </c>
      <c r="P2025" s="188" t="s">
        <v>1412</v>
      </c>
      <c r="Q2025" s="183"/>
    </row>
    <row r="2026" spans="1:17" x14ac:dyDescent="0.2">
      <c r="A2026" s="189">
        <v>272</v>
      </c>
      <c r="B2026" s="254" t="str">
        <f>IF(AND(A2026&lt;&gt;"",ISNUMBER(A2026)),VLOOKUP(A2026,Studies!A:BR,2,FALSE),"")</f>
        <v>Jalava 1997</v>
      </c>
      <c r="C2026" s="255" t="str">
        <f>IF(AND(A2026&lt;&gt;"",ISNUMBER(A2026)),VLOOKUP(A2026,Studies!A:BR,3,FALSE),"")</f>
        <v>https://www.ncbi.nlm.nih.gov/pubmed/9421099</v>
      </c>
      <c r="D2026" s="255" t="str">
        <f>IF(AND(A2026&lt;&gt;"",ISNUMBER(A2026)),VLOOKUP(A2026,Studies!A:BR,4,FALSE),"")</f>
        <v>po with Perpetrator (Itraconazole)</v>
      </c>
      <c r="E2026" s="255" t="str">
        <f>IF(AND(A2026&lt;&gt;"",ISNUMBER(A2026)),VLOOKUP(A2026,Studies!A:BR,5,FALSE),"")</f>
        <v>Itraconazole</v>
      </c>
      <c r="F2026" s="256" t="str">
        <f>IF(AND(A2026&lt;&gt;"",ISNUMBER(A2026)),VLOOKUP(A2026,Studies!A:BR,6,FALSE),"")</f>
        <v>Plasma</v>
      </c>
      <c r="G2026" s="194">
        <v>96</v>
      </c>
      <c r="H2026" s="194" t="s">
        <v>60</v>
      </c>
      <c r="I2026" s="187">
        <v>151.02709999999999</v>
      </c>
      <c r="J2026" s="187" t="s">
        <v>964</v>
      </c>
      <c r="K2026" s="187" t="s">
        <v>116</v>
      </c>
      <c r="L2026" s="195">
        <v>19.527799999999999</v>
      </c>
      <c r="M2026" s="195" t="s">
        <v>964</v>
      </c>
      <c r="N2026" s="195" t="s">
        <v>949</v>
      </c>
      <c r="O2026" s="199">
        <v>7.05633</v>
      </c>
      <c r="P2026" s="188" t="s">
        <v>1412</v>
      </c>
      <c r="Q2026" s="183"/>
    </row>
    <row r="2027" spans="1:17" x14ac:dyDescent="0.2">
      <c r="A2027" s="189">
        <v>273</v>
      </c>
      <c r="B2027" s="254" t="str">
        <f>IF(AND(A2027&lt;&gt;"",ISNUMBER(A2027)),VLOOKUP(A2027,Studies!A:BR,2,FALSE),"")</f>
        <v>Jalava 1997</v>
      </c>
      <c r="C2027" s="255" t="str">
        <f>IF(AND(A2027&lt;&gt;"",ISNUMBER(A2027)),VLOOKUP(A2027,Studies!A:BR,3,FALSE),"")</f>
        <v>https://www.ncbi.nlm.nih.gov/pubmed/9421099</v>
      </c>
      <c r="D2027" s="255" t="str">
        <f>IF(AND(A2027&lt;&gt;"",ISNUMBER(A2027)),VLOOKUP(A2027,Studies!A:BR,4,FALSE),"")</f>
        <v>po Control (Perpetrator Placebo)</v>
      </c>
      <c r="E2027" s="255" t="str">
        <f>IF(AND(A2027&lt;&gt;"",ISNUMBER(A2027)),VLOOKUP(A2027,Studies!A:BR,5,FALSE),"")</f>
        <v>Digoxin</v>
      </c>
      <c r="F2027" s="256" t="str">
        <f>IF(AND(A2027&lt;&gt;"",ISNUMBER(A2027)),VLOOKUP(A2027,Studies!A:BR,6,FALSE),"")</f>
        <v>Urine</v>
      </c>
      <c r="G2027" s="194">
        <v>72</v>
      </c>
      <c r="H2027" s="194" t="s">
        <v>60</v>
      </c>
      <c r="I2027" s="187">
        <v>174</v>
      </c>
      <c r="J2027" s="187" t="s">
        <v>449</v>
      </c>
      <c r="K2027" s="187" t="s">
        <v>116</v>
      </c>
      <c r="L2027" s="195">
        <v>12</v>
      </c>
      <c r="M2027" s="195" t="s">
        <v>449</v>
      </c>
      <c r="N2027" s="195" t="s">
        <v>949</v>
      </c>
      <c r="O2027" s="199"/>
      <c r="P2027" s="188"/>
      <c r="Q2027" s="183"/>
    </row>
    <row r="2028" spans="1:17" x14ac:dyDescent="0.2">
      <c r="A2028" s="189">
        <v>274</v>
      </c>
      <c r="B2028" s="254" t="str">
        <f>IF(AND(A2028&lt;&gt;"",ISNUMBER(A2028)),VLOOKUP(A2028,Studies!A:BR,2,FALSE),"")</f>
        <v>Jalava 1997</v>
      </c>
      <c r="C2028" s="255" t="str">
        <f>IF(AND(A2028&lt;&gt;"",ISNUMBER(A2028)),VLOOKUP(A2028,Studies!A:BR,3,FALSE),"")</f>
        <v>https://www.ncbi.nlm.nih.gov/pubmed/9421099</v>
      </c>
      <c r="D2028" s="255" t="str">
        <f>IF(AND(A2028&lt;&gt;"",ISNUMBER(A2028)),VLOOKUP(A2028,Studies!A:BR,4,FALSE),"")</f>
        <v>po with Perpetrator (Itraconazole)</v>
      </c>
      <c r="E2028" s="255" t="str">
        <f>IF(AND(A2028&lt;&gt;"",ISNUMBER(A2028)),VLOOKUP(A2028,Studies!A:BR,5,FALSE),"")</f>
        <v>Digoxin</v>
      </c>
      <c r="F2028" s="256" t="str">
        <f>IF(AND(A2028&lt;&gt;"",ISNUMBER(A2028)),VLOOKUP(A2028,Studies!A:BR,6,FALSE),"")</f>
        <v>Urine</v>
      </c>
      <c r="G2028" s="194">
        <v>120</v>
      </c>
      <c r="H2028" s="194" t="s">
        <v>60</v>
      </c>
      <c r="I2028" s="187">
        <v>213</v>
      </c>
      <c r="J2028" s="187" t="s">
        <v>449</v>
      </c>
      <c r="K2028" s="187" t="s">
        <v>116</v>
      </c>
      <c r="L2028" s="195">
        <v>6</v>
      </c>
      <c r="M2028" s="195" t="s">
        <v>449</v>
      </c>
      <c r="N2028" s="195" t="s">
        <v>949</v>
      </c>
      <c r="O2028" s="199"/>
      <c r="P2028" s="188"/>
      <c r="Q2028" s="183"/>
    </row>
    <row r="2029" spans="1:17" ht="14.25" x14ac:dyDescent="0.2">
      <c r="A2029" s="205">
        <v>275</v>
      </c>
      <c r="B2029" s="254" t="str">
        <f>IF(AND(A2029&lt;&gt;"",ISNUMBER(A2029)),VLOOKUP(A2029,Studies!A:BR,2,FALSE),"")</f>
        <v>Kharasch 1997</v>
      </c>
      <c r="C2029" s="255" t="str">
        <f>IF(AND(A2029&lt;&gt;"",ISNUMBER(A2029)),VLOOKUP(A2029,Studies!A:BR,3,FALSE),"")</f>
        <v>https://www.ncbi.nlm.nih.gov/pubmed/9232132</v>
      </c>
      <c r="D2029" s="255" t="str">
        <f>IF(AND(A2029&lt;&gt;"",ISNUMBER(A2029)),VLOOKUP(A2029,Studies!A:BR,4,FALSE),"")</f>
        <v>Control (Perpetrator Placebo)</v>
      </c>
      <c r="E2029" s="255" t="str">
        <f>IF(AND(A2029&lt;&gt;"",ISNUMBER(A2029)),VLOOKUP(A2029,Studies!A:BR,5,FALSE),"")</f>
        <v>Midazolam</v>
      </c>
      <c r="F2029" s="256" t="str">
        <f>IF(AND(A2029&lt;&gt;"",ISNUMBER(A2029)),VLOOKUP(A2029,Studies!A:BR,6,FALSE),"")</f>
        <v>Plasma</v>
      </c>
      <c r="G2029" s="194">
        <v>15</v>
      </c>
      <c r="H2029" s="194" t="s">
        <v>953</v>
      </c>
      <c r="I2029" s="187">
        <v>28.076170000000001</v>
      </c>
      <c r="J2029" s="187" t="s">
        <v>995</v>
      </c>
      <c r="K2029" s="187" t="s">
        <v>239</v>
      </c>
      <c r="M2029" s="195"/>
      <c r="N2029" s="195"/>
      <c r="O2029" s="199"/>
      <c r="P2029" s="188"/>
      <c r="Q2029" s="174">
        <v>1</v>
      </c>
    </row>
    <row r="2030" spans="1:17" ht="14.25" x14ac:dyDescent="0.2">
      <c r="A2030" s="205">
        <v>275</v>
      </c>
      <c r="B2030" s="254" t="str">
        <f>IF(AND(A2030&lt;&gt;"",ISNUMBER(A2030)),VLOOKUP(A2030,Studies!A:BR,2,FALSE),"")</f>
        <v>Kharasch 1997</v>
      </c>
      <c r="C2030" s="255" t="str">
        <f>IF(AND(A2030&lt;&gt;"",ISNUMBER(A2030)),VLOOKUP(A2030,Studies!A:BR,3,FALSE),"")</f>
        <v>https://www.ncbi.nlm.nih.gov/pubmed/9232132</v>
      </c>
      <c r="D2030" s="255" t="str">
        <f>IF(AND(A2030&lt;&gt;"",ISNUMBER(A2030)),VLOOKUP(A2030,Studies!A:BR,4,FALSE),"")</f>
        <v>Control (Perpetrator Placebo)</v>
      </c>
      <c r="E2030" s="255" t="str">
        <f>IF(AND(A2030&lt;&gt;"",ISNUMBER(A2030)),VLOOKUP(A2030,Studies!A:BR,5,FALSE),"")</f>
        <v>Midazolam</v>
      </c>
      <c r="F2030" s="256" t="str">
        <f>IF(AND(A2030&lt;&gt;"",ISNUMBER(A2030)),VLOOKUP(A2030,Studies!A:BR,6,FALSE),"")</f>
        <v>Plasma</v>
      </c>
      <c r="G2030" s="194">
        <v>30</v>
      </c>
      <c r="H2030" s="194" t="s">
        <v>953</v>
      </c>
      <c r="I2030" s="187">
        <v>22.017410000000002</v>
      </c>
      <c r="J2030" s="187" t="s">
        <v>995</v>
      </c>
      <c r="K2030" s="187" t="s">
        <v>239</v>
      </c>
      <c r="M2030" s="195"/>
      <c r="N2030" s="195"/>
      <c r="O2030" s="199"/>
      <c r="P2030" s="188"/>
      <c r="Q2030" s="174">
        <v>1</v>
      </c>
    </row>
    <row r="2031" spans="1:17" ht="14.25" x14ac:dyDescent="0.2">
      <c r="A2031" s="205">
        <v>275</v>
      </c>
      <c r="B2031" s="254" t="str">
        <f>IF(AND(A2031&lt;&gt;"",ISNUMBER(A2031)),VLOOKUP(A2031,Studies!A:BR,2,FALSE),"")</f>
        <v>Kharasch 1997</v>
      </c>
      <c r="C2031" s="255" t="str">
        <f>IF(AND(A2031&lt;&gt;"",ISNUMBER(A2031)),VLOOKUP(A2031,Studies!A:BR,3,FALSE),"")</f>
        <v>https://www.ncbi.nlm.nih.gov/pubmed/9232132</v>
      </c>
      <c r="D2031" s="255" t="str">
        <f>IF(AND(A2031&lt;&gt;"",ISNUMBER(A2031)),VLOOKUP(A2031,Studies!A:BR,4,FALSE),"")</f>
        <v>Control (Perpetrator Placebo)</v>
      </c>
      <c r="E2031" s="255" t="str">
        <f>IF(AND(A2031&lt;&gt;"",ISNUMBER(A2031)),VLOOKUP(A2031,Studies!A:BR,5,FALSE),"")</f>
        <v>Midazolam</v>
      </c>
      <c r="F2031" s="256" t="str">
        <f>IF(AND(A2031&lt;&gt;"",ISNUMBER(A2031)),VLOOKUP(A2031,Studies!A:BR,6,FALSE),"")</f>
        <v>Plasma</v>
      </c>
      <c r="G2031" s="164">
        <v>72.849729999999994</v>
      </c>
      <c r="H2031" s="194" t="s">
        <v>953</v>
      </c>
      <c r="I2031" s="187">
        <v>14.24062</v>
      </c>
      <c r="J2031" s="187" t="s">
        <v>995</v>
      </c>
      <c r="K2031" s="187" t="s">
        <v>239</v>
      </c>
      <c r="M2031" s="195"/>
      <c r="N2031" s="195"/>
      <c r="O2031" s="199"/>
      <c r="P2031" s="189" t="s">
        <v>1072</v>
      </c>
      <c r="Q2031" s="174">
        <v>1</v>
      </c>
    </row>
    <row r="2032" spans="1:17" ht="14.25" x14ac:dyDescent="0.2">
      <c r="A2032" s="205">
        <v>275</v>
      </c>
      <c r="B2032" s="254" t="str">
        <f>IF(AND(A2032&lt;&gt;"",ISNUMBER(A2032)),VLOOKUP(A2032,Studies!A:BR,2,FALSE),"")</f>
        <v>Kharasch 1997</v>
      </c>
      <c r="C2032" s="255" t="str">
        <f>IF(AND(A2032&lt;&gt;"",ISNUMBER(A2032)),VLOOKUP(A2032,Studies!A:BR,3,FALSE),"")</f>
        <v>https://www.ncbi.nlm.nih.gov/pubmed/9232132</v>
      </c>
      <c r="D2032" s="255" t="str">
        <f>IF(AND(A2032&lt;&gt;"",ISNUMBER(A2032)),VLOOKUP(A2032,Studies!A:BR,4,FALSE),"")</f>
        <v>Control (Perpetrator Placebo)</v>
      </c>
      <c r="E2032" s="255" t="str">
        <f>IF(AND(A2032&lt;&gt;"",ISNUMBER(A2032)),VLOOKUP(A2032,Studies!A:BR,5,FALSE),"")</f>
        <v>Midazolam</v>
      </c>
      <c r="F2032" s="256" t="str">
        <f>IF(AND(A2032&lt;&gt;"",ISNUMBER(A2032)),VLOOKUP(A2032,Studies!A:BR,6,FALSE),"")</f>
        <v>Plasma</v>
      </c>
      <c r="G2032" s="164">
        <v>131.05340000000001</v>
      </c>
      <c r="H2032" s="194" t="s">
        <v>953</v>
      </c>
      <c r="I2032" s="187">
        <v>7.6751290000000001</v>
      </c>
      <c r="J2032" s="187" t="s">
        <v>995</v>
      </c>
      <c r="K2032" s="187" t="s">
        <v>239</v>
      </c>
      <c r="M2032" s="195"/>
      <c r="N2032" s="195"/>
      <c r="O2032" s="199"/>
      <c r="P2032" s="188"/>
      <c r="Q2032" s="174">
        <v>1</v>
      </c>
    </row>
    <row r="2033" spans="1:17" ht="14.25" x14ac:dyDescent="0.2">
      <c r="A2033" s="205">
        <v>275</v>
      </c>
      <c r="B2033" s="254" t="str">
        <f>IF(AND(A2033&lt;&gt;"",ISNUMBER(A2033)),VLOOKUP(A2033,Studies!A:BR,2,FALSE),"")</f>
        <v>Kharasch 1997</v>
      </c>
      <c r="C2033" s="255" t="str">
        <f>IF(AND(A2033&lt;&gt;"",ISNUMBER(A2033)),VLOOKUP(A2033,Studies!A:BR,3,FALSE),"")</f>
        <v>https://www.ncbi.nlm.nih.gov/pubmed/9232132</v>
      </c>
      <c r="D2033" s="255" t="str">
        <f>IF(AND(A2033&lt;&gt;"",ISNUMBER(A2033)),VLOOKUP(A2033,Studies!A:BR,4,FALSE),"")</f>
        <v>Control (Perpetrator Placebo)</v>
      </c>
      <c r="E2033" s="255" t="str">
        <f>IF(AND(A2033&lt;&gt;"",ISNUMBER(A2033)),VLOOKUP(A2033,Studies!A:BR,5,FALSE),"")</f>
        <v>Midazolam</v>
      </c>
      <c r="F2033" s="256" t="str">
        <f>IF(AND(A2033&lt;&gt;"",ISNUMBER(A2033)),VLOOKUP(A2033,Studies!A:BR,6,FALSE),"")</f>
        <v>Plasma</v>
      </c>
      <c r="G2033" s="164">
        <v>190.54580000000001</v>
      </c>
      <c r="H2033" s="194" t="s">
        <v>953</v>
      </c>
      <c r="I2033" s="187">
        <v>6.2010370000000004</v>
      </c>
      <c r="J2033" s="187" t="s">
        <v>995</v>
      </c>
      <c r="K2033" s="187" t="s">
        <v>239</v>
      </c>
      <c r="M2033" s="195"/>
      <c r="N2033" s="195"/>
      <c r="O2033" s="199"/>
      <c r="P2033" s="188"/>
      <c r="Q2033" s="174">
        <v>1</v>
      </c>
    </row>
    <row r="2034" spans="1:17" ht="14.25" x14ac:dyDescent="0.2">
      <c r="A2034" s="205">
        <v>275</v>
      </c>
      <c r="B2034" s="254" t="str">
        <f>IF(AND(A2034&lt;&gt;"",ISNUMBER(A2034)),VLOOKUP(A2034,Studies!A:BR,2,FALSE),"")</f>
        <v>Kharasch 1997</v>
      </c>
      <c r="C2034" s="255" t="str">
        <f>IF(AND(A2034&lt;&gt;"",ISNUMBER(A2034)),VLOOKUP(A2034,Studies!A:BR,3,FALSE),"")</f>
        <v>https://www.ncbi.nlm.nih.gov/pubmed/9232132</v>
      </c>
      <c r="D2034" s="255" t="str">
        <f>IF(AND(A2034&lt;&gt;"",ISNUMBER(A2034)),VLOOKUP(A2034,Studies!A:BR,4,FALSE),"")</f>
        <v>Control (Perpetrator Placebo)</v>
      </c>
      <c r="E2034" s="255" t="str">
        <f>IF(AND(A2034&lt;&gt;"",ISNUMBER(A2034)),VLOOKUP(A2034,Studies!A:BR,5,FALSE),"")</f>
        <v>Midazolam</v>
      </c>
      <c r="F2034" s="256" t="str">
        <f>IF(AND(A2034&lt;&gt;"",ISNUMBER(A2034)),VLOOKUP(A2034,Studies!A:BR,6,FALSE),"")</f>
        <v>Plasma</v>
      </c>
      <c r="G2034" s="164">
        <v>250.07220000000001</v>
      </c>
      <c r="H2034" s="194" t="s">
        <v>953</v>
      </c>
      <c r="I2034" s="187">
        <v>4.8602169999999996</v>
      </c>
      <c r="J2034" s="187" t="s">
        <v>995</v>
      </c>
      <c r="K2034" s="187" t="s">
        <v>239</v>
      </c>
      <c r="M2034" s="195"/>
      <c r="N2034" s="195"/>
      <c r="O2034" s="199"/>
      <c r="P2034" s="188"/>
      <c r="Q2034" s="174">
        <v>1</v>
      </c>
    </row>
    <row r="2035" spans="1:17" ht="14.25" x14ac:dyDescent="0.2">
      <c r="A2035" s="205">
        <v>275</v>
      </c>
      <c r="B2035" s="254" t="str">
        <f>IF(AND(A2035&lt;&gt;"",ISNUMBER(A2035)),VLOOKUP(A2035,Studies!A:BR,2,FALSE),"")</f>
        <v>Kharasch 1997</v>
      </c>
      <c r="C2035" s="255" t="str">
        <f>IF(AND(A2035&lt;&gt;"",ISNUMBER(A2035)),VLOOKUP(A2035,Studies!A:BR,3,FALSE),"")</f>
        <v>https://www.ncbi.nlm.nih.gov/pubmed/9232132</v>
      </c>
      <c r="D2035" s="255" t="str">
        <f>IF(AND(A2035&lt;&gt;"",ISNUMBER(A2035)),VLOOKUP(A2035,Studies!A:BR,4,FALSE),"")</f>
        <v>Control (Perpetrator Placebo)</v>
      </c>
      <c r="E2035" s="255" t="str">
        <f>IF(AND(A2035&lt;&gt;"",ISNUMBER(A2035)),VLOOKUP(A2035,Studies!A:BR,5,FALSE),"")</f>
        <v>Midazolam</v>
      </c>
      <c r="F2035" s="256" t="str">
        <f>IF(AND(A2035&lt;&gt;"",ISNUMBER(A2035)),VLOOKUP(A2035,Studies!A:BR,6,FALSE),"")</f>
        <v>Plasma</v>
      </c>
      <c r="G2035" s="164">
        <v>311.36399999999998</v>
      </c>
      <c r="H2035" s="194" t="s">
        <v>953</v>
      </c>
      <c r="I2035" s="187">
        <v>3.7328990000000002</v>
      </c>
      <c r="J2035" s="187" t="s">
        <v>995</v>
      </c>
      <c r="K2035" s="187" t="s">
        <v>239</v>
      </c>
      <c r="M2035" s="195"/>
      <c r="N2035" s="195"/>
      <c r="O2035" s="199"/>
      <c r="P2035" s="188"/>
      <c r="Q2035" s="174">
        <v>1</v>
      </c>
    </row>
    <row r="2036" spans="1:17" ht="14.25" x14ac:dyDescent="0.2">
      <c r="A2036" s="205">
        <v>275</v>
      </c>
      <c r="B2036" s="254" t="str">
        <f>IF(AND(A2036&lt;&gt;"",ISNUMBER(A2036)),VLOOKUP(A2036,Studies!A:BR,2,FALSE),"")</f>
        <v>Kharasch 1997</v>
      </c>
      <c r="C2036" s="255" t="str">
        <f>IF(AND(A2036&lt;&gt;"",ISNUMBER(A2036)),VLOOKUP(A2036,Studies!A:BR,3,FALSE),"")</f>
        <v>https://www.ncbi.nlm.nih.gov/pubmed/9232132</v>
      </c>
      <c r="D2036" s="255" t="str">
        <f>IF(AND(A2036&lt;&gt;"",ISNUMBER(A2036)),VLOOKUP(A2036,Studies!A:BR,4,FALSE),"")</f>
        <v>Control (Perpetrator Placebo)</v>
      </c>
      <c r="E2036" s="255" t="str">
        <f>IF(AND(A2036&lt;&gt;"",ISNUMBER(A2036)),VLOOKUP(A2036,Studies!A:BR,5,FALSE),"")</f>
        <v>Midazolam</v>
      </c>
      <c r="F2036" s="256" t="str">
        <f>IF(AND(A2036&lt;&gt;"",ISNUMBER(A2036)),VLOOKUP(A2036,Studies!A:BR,6,FALSE),"")</f>
        <v>Plasma</v>
      </c>
      <c r="G2036" s="164">
        <v>430.30329999999998</v>
      </c>
      <c r="H2036" s="194" t="s">
        <v>953</v>
      </c>
      <c r="I2036" s="187">
        <v>2.5373860000000001</v>
      </c>
      <c r="J2036" s="187" t="s">
        <v>995</v>
      </c>
      <c r="K2036" s="187" t="s">
        <v>239</v>
      </c>
      <c r="M2036" s="195"/>
      <c r="N2036" s="195"/>
      <c r="O2036" s="199"/>
      <c r="P2036" s="188"/>
      <c r="Q2036" s="174">
        <v>1</v>
      </c>
    </row>
    <row r="2037" spans="1:17" ht="14.25" x14ac:dyDescent="0.2">
      <c r="A2037" s="205">
        <v>275</v>
      </c>
      <c r="B2037" s="254" t="str">
        <f>IF(AND(A2037&lt;&gt;"",ISNUMBER(A2037)),VLOOKUP(A2037,Studies!A:BR,2,FALSE),"")</f>
        <v>Kharasch 1997</v>
      </c>
      <c r="C2037" s="255" t="str">
        <f>IF(AND(A2037&lt;&gt;"",ISNUMBER(A2037)),VLOOKUP(A2037,Studies!A:BR,3,FALSE),"")</f>
        <v>https://www.ncbi.nlm.nih.gov/pubmed/9232132</v>
      </c>
      <c r="D2037" s="255" t="str">
        <f>IF(AND(A2037&lt;&gt;"",ISNUMBER(A2037)),VLOOKUP(A2037,Studies!A:BR,4,FALSE),"")</f>
        <v>Control (Perpetrator Placebo)</v>
      </c>
      <c r="E2037" s="255" t="str">
        <f>IF(AND(A2037&lt;&gt;"",ISNUMBER(A2037)),VLOOKUP(A2037,Studies!A:BR,5,FALSE),"")</f>
        <v>Midazolam</v>
      </c>
      <c r="F2037" s="256" t="str">
        <f>IF(AND(A2037&lt;&gt;"",ISNUMBER(A2037)),VLOOKUP(A2037,Studies!A:BR,6,FALSE),"")</f>
        <v>Plasma</v>
      </c>
      <c r="G2037" s="164">
        <v>550.88310000000001</v>
      </c>
      <c r="H2037" s="194" t="s">
        <v>953</v>
      </c>
      <c r="I2037" s="187">
        <v>1.889208</v>
      </c>
      <c r="J2037" s="187" t="s">
        <v>995</v>
      </c>
      <c r="K2037" s="187" t="s">
        <v>239</v>
      </c>
      <c r="M2037" s="195"/>
      <c r="N2037" s="195"/>
      <c r="O2037" s="199"/>
      <c r="P2037" s="188"/>
      <c r="Q2037" s="174">
        <v>1</v>
      </c>
    </row>
    <row r="2038" spans="1:17" ht="14.25" x14ac:dyDescent="0.2">
      <c r="A2038" s="205">
        <v>275</v>
      </c>
      <c r="B2038" s="254" t="str">
        <f>IF(AND(A2038&lt;&gt;"",ISNUMBER(A2038)),VLOOKUP(A2038,Studies!A:BR,2,FALSE),"")</f>
        <v>Kharasch 1997</v>
      </c>
      <c r="C2038" s="255" t="str">
        <f>IF(AND(A2038&lt;&gt;"",ISNUMBER(A2038)),VLOOKUP(A2038,Studies!A:BR,3,FALSE),"")</f>
        <v>https://www.ncbi.nlm.nih.gov/pubmed/9232132</v>
      </c>
      <c r="D2038" s="255" t="str">
        <f>IF(AND(A2038&lt;&gt;"",ISNUMBER(A2038)),VLOOKUP(A2038,Studies!A:BR,4,FALSE),"")</f>
        <v>Control (Perpetrator Placebo)</v>
      </c>
      <c r="E2038" s="255" t="str">
        <f>IF(AND(A2038&lt;&gt;"",ISNUMBER(A2038)),VLOOKUP(A2038,Studies!A:BR,5,FALSE),"")</f>
        <v>Midazolam</v>
      </c>
      <c r="F2038" s="256" t="str">
        <f>IF(AND(A2038&lt;&gt;"",ISNUMBER(A2038)),VLOOKUP(A2038,Studies!A:BR,6,FALSE),"")</f>
        <v>Plasma</v>
      </c>
      <c r="G2038" s="164">
        <v>669.59529999999995</v>
      </c>
      <c r="H2038" s="194" t="s">
        <v>953</v>
      </c>
      <c r="I2038" s="187">
        <v>1.5723009999999999</v>
      </c>
      <c r="J2038" s="187" t="s">
        <v>995</v>
      </c>
      <c r="K2038" s="187" t="s">
        <v>239</v>
      </c>
      <c r="M2038" s="195"/>
      <c r="N2038" s="195"/>
      <c r="O2038" s="199"/>
      <c r="P2038" s="188"/>
      <c r="Q2038" s="174">
        <v>1</v>
      </c>
    </row>
    <row r="2039" spans="1:17" ht="14.25" x14ac:dyDescent="0.2">
      <c r="A2039" s="205">
        <v>275</v>
      </c>
      <c r="B2039" s="254" t="str">
        <f>IF(AND(A2039&lt;&gt;"",ISNUMBER(A2039)),VLOOKUP(A2039,Studies!A:BR,2,FALSE),"")</f>
        <v>Kharasch 1997</v>
      </c>
      <c r="C2039" s="255" t="str">
        <f>IF(AND(A2039&lt;&gt;"",ISNUMBER(A2039)),VLOOKUP(A2039,Studies!A:BR,3,FALSE),"")</f>
        <v>https://www.ncbi.nlm.nih.gov/pubmed/9232132</v>
      </c>
      <c r="D2039" s="255" t="str">
        <f>IF(AND(A2039&lt;&gt;"",ISNUMBER(A2039)),VLOOKUP(A2039,Studies!A:BR,4,FALSE),"")</f>
        <v>Control (Perpetrator Placebo)</v>
      </c>
      <c r="E2039" s="255" t="str">
        <f>IF(AND(A2039&lt;&gt;"",ISNUMBER(A2039)),VLOOKUP(A2039,Studies!A:BR,5,FALSE),"")</f>
        <v>Midazolam</v>
      </c>
      <c r="F2039" s="256" t="str">
        <f>IF(AND(A2039&lt;&gt;"",ISNUMBER(A2039)),VLOOKUP(A2039,Studies!A:BR,6,FALSE),"")</f>
        <v>Plasma</v>
      </c>
      <c r="G2039" s="164">
        <v>790.09569999999997</v>
      </c>
      <c r="H2039" s="194" t="s">
        <v>953</v>
      </c>
      <c r="I2039" s="187">
        <v>1.256607</v>
      </c>
      <c r="J2039" s="187" t="s">
        <v>995</v>
      </c>
      <c r="K2039" s="187" t="s">
        <v>239</v>
      </c>
      <c r="M2039" s="195"/>
      <c r="N2039" s="195"/>
      <c r="O2039" s="199"/>
      <c r="P2039" s="188"/>
      <c r="Q2039" s="174">
        <v>1</v>
      </c>
    </row>
    <row r="2040" spans="1:17" ht="14.25" x14ac:dyDescent="0.2">
      <c r="A2040" s="205">
        <v>276</v>
      </c>
      <c r="B2040" s="254" t="str">
        <f>IF(AND(A2040&lt;&gt;"",ISNUMBER(A2040)),VLOOKUP(A2040,Studies!A:BR,2,FALSE),"")</f>
        <v>Kharasch 1997</v>
      </c>
      <c r="C2040" s="255" t="str">
        <f>IF(AND(A2040&lt;&gt;"",ISNUMBER(A2040)),VLOOKUP(A2040,Studies!A:BR,3,FALSE),"")</f>
        <v>https://www.ncbi.nlm.nih.gov/pubmed/9232132</v>
      </c>
      <c r="D2040" s="255" t="str">
        <f>IF(AND(A2040&lt;&gt;"",ISNUMBER(A2040)),VLOOKUP(A2040,Studies!A:BR,4,FALSE),"")</f>
        <v>with Perpetrator (Rifampicin)</v>
      </c>
      <c r="E2040" s="255" t="str">
        <f>IF(AND(A2040&lt;&gt;"",ISNUMBER(A2040)),VLOOKUP(A2040,Studies!A:BR,5,FALSE),"")</f>
        <v>Midazolam</v>
      </c>
      <c r="F2040" s="256" t="str">
        <f>IF(AND(A2040&lt;&gt;"",ISNUMBER(A2040)),VLOOKUP(A2040,Studies!A:BR,6,FALSE),"")</f>
        <v>Plasma</v>
      </c>
      <c r="G2040" s="164">
        <v>7215</v>
      </c>
      <c r="H2040" s="194" t="s">
        <v>953</v>
      </c>
      <c r="I2040" s="187">
        <v>14.16216</v>
      </c>
      <c r="J2040" s="187" t="s">
        <v>995</v>
      </c>
      <c r="K2040" s="187" t="s">
        <v>239</v>
      </c>
      <c r="M2040" s="195"/>
      <c r="N2040" s="195"/>
      <c r="O2040" s="199"/>
      <c r="P2040" s="188"/>
      <c r="Q2040" s="174">
        <v>1</v>
      </c>
    </row>
    <row r="2041" spans="1:17" ht="14.25" x14ac:dyDescent="0.2">
      <c r="A2041" s="205">
        <v>276</v>
      </c>
      <c r="B2041" s="254" t="str">
        <f>IF(AND(A2041&lt;&gt;"",ISNUMBER(A2041)),VLOOKUP(A2041,Studies!A:BR,2,FALSE),"")</f>
        <v>Kharasch 1997</v>
      </c>
      <c r="C2041" s="255" t="str">
        <f>IF(AND(A2041&lt;&gt;"",ISNUMBER(A2041)),VLOOKUP(A2041,Studies!A:BR,3,FALSE),"")</f>
        <v>https://www.ncbi.nlm.nih.gov/pubmed/9232132</v>
      </c>
      <c r="D2041" s="255" t="str">
        <f>IF(AND(A2041&lt;&gt;"",ISNUMBER(A2041)),VLOOKUP(A2041,Studies!A:BR,4,FALSE),"")</f>
        <v>with Perpetrator (Rifampicin)</v>
      </c>
      <c r="E2041" s="255" t="str">
        <f>IF(AND(A2041&lt;&gt;"",ISNUMBER(A2041)),VLOOKUP(A2041,Studies!A:BR,5,FALSE),"")</f>
        <v>Midazolam</v>
      </c>
      <c r="F2041" s="256" t="str">
        <f>IF(AND(A2041&lt;&gt;"",ISNUMBER(A2041)),VLOOKUP(A2041,Studies!A:BR,6,FALSE),"")</f>
        <v>Plasma</v>
      </c>
      <c r="G2041" s="164">
        <v>7230</v>
      </c>
      <c r="H2041" s="194" t="s">
        <v>953</v>
      </c>
      <c r="I2041" s="187">
        <v>10.78158</v>
      </c>
      <c r="J2041" s="187" t="s">
        <v>995</v>
      </c>
      <c r="K2041" s="187" t="s">
        <v>239</v>
      </c>
      <c r="M2041" s="195"/>
      <c r="N2041" s="195"/>
      <c r="O2041" s="199"/>
      <c r="P2041" s="188"/>
      <c r="Q2041" s="174">
        <v>1</v>
      </c>
    </row>
    <row r="2042" spans="1:17" ht="14.25" x14ac:dyDescent="0.2">
      <c r="A2042" s="205">
        <v>276</v>
      </c>
      <c r="B2042" s="254" t="str">
        <f>IF(AND(A2042&lt;&gt;"",ISNUMBER(A2042)),VLOOKUP(A2042,Studies!A:BR,2,FALSE),"")</f>
        <v>Kharasch 1997</v>
      </c>
      <c r="C2042" s="255" t="str">
        <f>IF(AND(A2042&lt;&gt;"",ISNUMBER(A2042)),VLOOKUP(A2042,Studies!A:BR,3,FALSE),"")</f>
        <v>https://www.ncbi.nlm.nih.gov/pubmed/9232132</v>
      </c>
      <c r="D2042" s="255" t="str">
        <f>IF(AND(A2042&lt;&gt;"",ISNUMBER(A2042)),VLOOKUP(A2042,Studies!A:BR,4,FALSE),"")</f>
        <v>with Perpetrator (Rifampicin)</v>
      </c>
      <c r="E2042" s="255" t="str">
        <f>IF(AND(A2042&lt;&gt;"",ISNUMBER(A2042)),VLOOKUP(A2042,Studies!A:BR,5,FALSE),"")</f>
        <v>Midazolam</v>
      </c>
      <c r="F2042" s="256" t="str">
        <f>IF(AND(A2042&lt;&gt;"",ISNUMBER(A2042)),VLOOKUP(A2042,Studies!A:BR,6,FALSE),"")</f>
        <v>Plasma</v>
      </c>
      <c r="G2042" s="164">
        <v>7263.1863400000002</v>
      </c>
      <c r="H2042" s="194" t="s">
        <v>953</v>
      </c>
      <c r="I2042" s="187">
        <v>6.2476250000000002</v>
      </c>
      <c r="J2042" s="187" t="s">
        <v>995</v>
      </c>
      <c r="K2042" s="187" t="s">
        <v>239</v>
      </c>
      <c r="M2042" s="195"/>
      <c r="N2042" s="195"/>
      <c r="O2042" s="199"/>
      <c r="P2042" s="189" t="s">
        <v>1073</v>
      </c>
      <c r="Q2042" s="174">
        <v>1</v>
      </c>
    </row>
    <row r="2043" spans="1:17" ht="14.25" x14ac:dyDescent="0.2">
      <c r="A2043" s="205">
        <v>276</v>
      </c>
      <c r="B2043" s="254" t="str">
        <f>IF(AND(A2043&lt;&gt;"",ISNUMBER(A2043)),VLOOKUP(A2043,Studies!A:BR,2,FALSE),"")</f>
        <v>Kharasch 1997</v>
      </c>
      <c r="C2043" s="255" t="str">
        <f>IF(AND(A2043&lt;&gt;"",ISNUMBER(A2043)),VLOOKUP(A2043,Studies!A:BR,3,FALSE),"")</f>
        <v>https://www.ncbi.nlm.nih.gov/pubmed/9232132</v>
      </c>
      <c r="D2043" s="255" t="str">
        <f>IF(AND(A2043&lt;&gt;"",ISNUMBER(A2043)),VLOOKUP(A2043,Studies!A:BR,4,FALSE),"")</f>
        <v>with Perpetrator (Rifampicin)</v>
      </c>
      <c r="E2043" s="255" t="str">
        <f>IF(AND(A2043&lt;&gt;"",ISNUMBER(A2043)),VLOOKUP(A2043,Studies!A:BR,5,FALSE),"")</f>
        <v>Midazolam</v>
      </c>
      <c r="F2043" s="256" t="str">
        <f>IF(AND(A2043&lt;&gt;"",ISNUMBER(A2043)),VLOOKUP(A2043,Studies!A:BR,6,FALSE),"")</f>
        <v>Plasma</v>
      </c>
      <c r="G2043" s="164">
        <v>7266.7211600000001</v>
      </c>
      <c r="H2043" s="194" t="s">
        <v>953</v>
      </c>
      <c r="I2043" s="187">
        <v>5.9397869999999999</v>
      </c>
      <c r="J2043" s="187" t="s">
        <v>995</v>
      </c>
      <c r="K2043" s="187" t="s">
        <v>239</v>
      </c>
      <c r="M2043" s="195"/>
      <c r="N2043" s="195"/>
      <c r="O2043" s="199"/>
      <c r="P2043" s="188"/>
      <c r="Q2043" s="174">
        <v>1</v>
      </c>
    </row>
    <row r="2044" spans="1:17" ht="14.25" x14ac:dyDescent="0.2">
      <c r="A2044" s="205">
        <v>276</v>
      </c>
      <c r="B2044" s="254" t="str">
        <f>IF(AND(A2044&lt;&gt;"",ISNUMBER(A2044)),VLOOKUP(A2044,Studies!A:BR,2,FALSE),"")</f>
        <v>Kharasch 1997</v>
      </c>
      <c r="C2044" s="255" t="str">
        <f>IF(AND(A2044&lt;&gt;"",ISNUMBER(A2044)),VLOOKUP(A2044,Studies!A:BR,3,FALSE),"")</f>
        <v>https://www.ncbi.nlm.nih.gov/pubmed/9232132</v>
      </c>
      <c r="D2044" s="255" t="str">
        <f>IF(AND(A2044&lt;&gt;"",ISNUMBER(A2044)),VLOOKUP(A2044,Studies!A:BR,4,FALSE),"")</f>
        <v>with Perpetrator (Rifampicin)</v>
      </c>
      <c r="E2044" s="255" t="str">
        <f>IF(AND(A2044&lt;&gt;"",ISNUMBER(A2044)),VLOOKUP(A2044,Studies!A:BR,5,FALSE),"")</f>
        <v>Midazolam</v>
      </c>
      <c r="F2044" s="256" t="str">
        <f>IF(AND(A2044&lt;&gt;"",ISNUMBER(A2044)),VLOOKUP(A2044,Studies!A:BR,6,FALSE),"")</f>
        <v>Plasma</v>
      </c>
      <c r="G2044" s="164">
        <v>7308.9130999999998</v>
      </c>
      <c r="H2044" s="194" t="s">
        <v>953</v>
      </c>
      <c r="I2044" s="187">
        <v>3.9634459999999998</v>
      </c>
      <c r="J2044" s="187" t="s">
        <v>995</v>
      </c>
      <c r="K2044" s="187" t="s">
        <v>239</v>
      </c>
      <c r="M2044" s="195"/>
      <c r="N2044" s="195"/>
      <c r="O2044" s="199"/>
      <c r="P2044" s="188"/>
      <c r="Q2044" s="174">
        <v>1</v>
      </c>
    </row>
    <row r="2045" spans="1:17" ht="14.25" x14ac:dyDescent="0.2">
      <c r="A2045" s="205">
        <v>276</v>
      </c>
      <c r="B2045" s="254" t="str">
        <f>IF(AND(A2045&lt;&gt;"",ISNUMBER(A2045)),VLOOKUP(A2045,Studies!A:BR,2,FALSE),"")</f>
        <v>Kharasch 1997</v>
      </c>
      <c r="C2045" s="255" t="str">
        <f>IF(AND(A2045&lt;&gt;"",ISNUMBER(A2045)),VLOOKUP(A2045,Studies!A:BR,3,FALSE),"")</f>
        <v>https://www.ncbi.nlm.nih.gov/pubmed/9232132</v>
      </c>
      <c r="D2045" s="255" t="str">
        <f>IF(AND(A2045&lt;&gt;"",ISNUMBER(A2045)),VLOOKUP(A2045,Studies!A:BR,4,FALSE),"")</f>
        <v>with Perpetrator (Rifampicin)</v>
      </c>
      <c r="E2045" s="255" t="str">
        <f>IF(AND(A2045&lt;&gt;"",ISNUMBER(A2045)),VLOOKUP(A2045,Studies!A:BR,5,FALSE),"")</f>
        <v>Midazolam</v>
      </c>
      <c r="F2045" s="256" t="str">
        <f>IF(AND(A2045&lt;&gt;"",ISNUMBER(A2045)),VLOOKUP(A2045,Studies!A:BR,6,FALSE),"")</f>
        <v>Plasma</v>
      </c>
      <c r="G2045" s="164">
        <v>7323.0862999999999</v>
      </c>
      <c r="H2045" s="194" t="s">
        <v>953</v>
      </c>
      <c r="I2045" s="187">
        <v>3.141607</v>
      </c>
      <c r="J2045" s="187" t="s">
        <v>995</v>
      </c>
      <c r="K2045" s="187" t="s">
        <v>239</v>
      </c>
      <c r="M2045" s="195"/>
      <c r="N2045" s="195"/>
      <c r="O2045" s="199"/>
      <c r="P2045" s="188"/>
      <c r="Q2045" s="174">
        <v>1</v>
      </c>
    </row>
    <row r="2046" spans="1:17" ht="14.25" x14ac:dyDescent="0.2">
      <c r="A2046" s="205">
        <v>276</v>
      </c>
      <c r="B2046" s="254" t="str">
        <f>IF(AND(A2046&lt;&gt;"",ISNUMBER(A2046)),VLOOKUP(A2046,Studies!A:BR,2,FALSE),"")</f>
        <v>Kharasch 1997</v>
      </c>
      <c r="C2046" s="255" t="str">
        <f>IF(AND(A2046&lt;&gt;"",ISNUMBER(A2046)),VLOOKUP(A2046,Studies!A:BR,3,FALSE),"")</f>
        <v>https://www.ncbi.nlm.nih.gov/pubmed/9232132</v>
      </c>
      <c r="D2046" s="255" t="str">
        <f>IF(AND(A2046&lt;&gt;"",ISNUMBER(A2046)),VLOOKUP(A2046,Studies!A:BR,4,FALSE),"")</f>
        <v>with Perpetrator (Rifampicin)</v>
      </c>
      <c r="E2046" s="255" t="str">
        <f>IF(AND(A2046&lt;&gt;"",ISNUMBER(A2046)),VLOOKUP(A2046,Studies!A:BR,5,FALSE),"")</f>
        <v>Midazolam</v>
      </c>
      <c r="F2046" s="256" t="str">
        <f>IF(AND(A2046&lt;&gt;"",ISNUMBER(A2046)),VLOOKUP(A2046,Studies!A:BR,6,FALSE),"")</f>
        <v>Plasma</v>
      </c>
      <c r="G2046" s="164">
        <v>7352.6522999999997</v>
      </c>
      <c r="H2046" s="194" t="s">
        <v>953</v>
      </c>
      <c r="I2046" s="187">
        <v>3.1393759999999999</v>
      </c>
      <c r="J2046" s="187" t="s">
        <v>995</v>
      </c>
      <c r="K2046" s="187" t="s">
        <v>239</v>
      </c>
      <c r="M2046" s="195"/>
      <c r="N2046" s="195"/>
      <c r="O2046" s="199"/>
      <c r="P2046" s="188"/>
      <c r="Q2046" s="174">
        <v>1</v>
      </c>
    </row>
    <row r="2047" spans="1:17" ht="14.25" x14ac:dyDescent="0.2">
      <c r="A2047" s="205">
        <v>276</v>
      </c>
      <c r="B2047" s="254" t="str">
        <f>IF(AND(A2047&lt;&gt;"",ISNUMBER(A2047)),VLOOKUP(A2047,Studies!A:BR,2,FALSE),"")</f>
        <v>Kharasch 1997</v>
      </c>
      <c r="C2047" s="255" t="str">
        <f>IF(AND(A2047&lt;&gt;"",ISNUMBER(A2047)),VLOOKUP(A2047,Studies!A:BR,3,FALSE),"")</f>
        <v>https://www.ncbi.nlm.nih.gov/pubmed/9232132</v>
      </c>
      <c r="D2047" s="255" t="str">
        <f>IF(AND(A2047&lt;&gt;"",ISNUMBER(A2047)),VLOOKUP(A2047,Studies!A:BR,4,FALSE),"")</f>
        <v>with Perpetrator (Rifampicin)</v>
      </c>
      <c r="E2047" s="255" t="str">
        <f>IF(AND(A2047&lt;&gt;"",ISNUMBER(A2047)),VLOOKUP(A2047,Studies!A:BR,5,FALSE),"")</f>
        <v>Midazolam</v>
      </c>
      <c r="F2047" s="256" t="str">
        <f>IF(AND(A2047&lt;&gt;"",ISNUMBER(A2047)),VLOOKUP(A2047,Studies!A:BR,6,FALSE),"")</f>
        <v>Plasma</v>
      </c>
      <c r="G2047" s="164">
        <v>7382.6588000000002</v>
      </c>
      <c r="H2047" s="194" t="s">
        <v>953</v>
      </c>
      <c r="I2047" s="187">
        <v>2.1166740000000002</v>
      </c>
      <c r="J2047" s="187" t="s">
        <v>995</v>
      </c>
      <c r="K2047" s="187" t="s">
        <v>239</v>
      </c>
      <c r="M2047" s="195"/>
      <c r="N2047" s="195"/>
      <c r="O2047" s="199"/>
      <c r="P2047" s="188"/>
      <c r="Q2047" s="174">
        <v>1</v>
      </c>
    </row>
    <row r="2048" spans="1:17" ht="14.25" x14ac:dyDescent="0.2">
      <c r="A2048" s="205">
        <v>276</v>
      </c>
      <c r="B2048" s="254" t="str">
        <f>IF(AND(A2048&lt;&gt;"",ISNUMBER(A2048)),VLOOKUP(A2048,Studies!A:BR,2,FALSE),"")</f>
        <v>Kharasch 1997</v>
      </c>
      <c r="C2048" s="255" t="str">
        <f>IF(AND(A2048&lt;&gt;"",ISNUMBER(A2048)),VLOOKUP(A2048,Studies!A:BR,3,FALSE),"")</f>
        <v>https://www.ncbi.nlm.nih.gov/pubmed/9232132</v>
      </c>
      <c r="D2048" s="255" t="str">
        <f>IF(AND(A2048&lt;&gt;"",ISNUMBER(A2048)),VLOOKUP(A2048,Studies!A:BR,4,FALSE),"")</f>
        <v>with Perpetrator (Rifampicin)</v>
      </c>
      <c r="E2048" s="255" t="str">
        <f>IF(AND(A2048&lt;&gt;"",ISNUMBER(A2048)),VLOOKUP(A2048,Studies!A:BR,5,FALSE),"")</f>
        <v>Midazolam</v>
      </c>
      <c r="F2048" s="256" t="str">
        <f>IF(AND(A2048&lt;&gt;"",ISNUMBER(A2048)),VLOOKUP(A2048,Studies!A:BR,6,FALSE),"")</f>
        <v>Plasma</v>
      </c>
      <c r="G2048" s="164">
        <v>7442.1296000000002</v>
      </c>
      <c r="H2048" s="194" t="s">
        <v>953</v>
      </c>
      <c r="I2048" s="187">
        <v>1.561674</v>
      </c>
      <c r="J2048" s="187" t="s">
        <v>995</v>
      </c>
      <c r="K2048" s="187" t="s">
        <v>239</v>
      </c>
      <c r="M2048" s="195"/>
      <c r="N2048" s="195"/>
      <c r="O2048" s="199"/>
      <c r="P2048" s="188"/>
      <c r="Q2048" s="174">
        <v>1</v>
      </c>
    </row>
    <row r="2049" spans="1:17" ht="14.25" x14ac:dyDescent="0.2">
      <c r="A2049" s="205">
        <v>277</v>
      </c>
      <c r="B2049" s="254" t="str">
        <f>IF(AND(A2049&lt;&gt;"",ISNUMBER(A2049)),VLOOKUP(A2049,Studies!A:BR,2,FALSE),"")</f>
        <v>Kharasch 1997</v>
      </c>
      <c r="C2049" s="255" t="str">
        <f>IF(AND(A2049&lt;&gt;"",ISNUMBER(A2049)),VLOOKUP(A2049,Studies!A:BR,3,FALSE),"")</f>
        <v>https://www.ncbi.nlm.nih.gov/pubmed/9232132</v>
      </c>
      <c r="D2049" s="255" t="str">
        <f>IF(AND(A2049&lt;&gt;"",ISNUMBER(A2049)),VLOOKUP(A2049,Studies!A:BR,4,FALSE),"")</f>
        <v>Control (Perpetrator Placebo)</v>
      </c>
      <c r="E2049" s="255" t="str">
        <f>IF(AND(A2049&lt;&gt;"",ISNUMBER(A2049)),VLOOKUP(A2049,Studies!A:BR,5,FALSE),"")</f>
        <v>Alfentanil</v>
      </c>
      <c r="F2049" s="256" t="str">
        <f>IF(AND(A2049&lt;&gt;"",ISNUMBER(A2049)),VLOOKUP(A2049,Studies!A:BR,6,FALSE),"")</f>
        <v>Plasma</v>
      </c>
      <c r="G2049" s="194">
        <v>0.02</v>
      </c>
      <c r="H2049" s="194" t="s">
        <v>60</v>
      </c>
      <c r="I2049" s="187">
        <v>130.09909999999999</v>
      </c>
      <c r="J2049" s="187" t="s">
        <v>995</v>
      </c>
      <c r="K2049" s="187" t="s">
        <v>335</v>
      </c>
      <c r="L2049" s="195">
        <v>41.494219999999999</v>
      </c>
      <c r="M2049" s="195" t="s">
        <v>995</v>
      </c>
      <c r="N2049" s="195" t="s">
        <v>949</v>
      </c>
      <c r="O2049" s="199"/>
      <c r="P2049" s="188"/>
      <c r="Q2049" s="174">
        <v>1</v>
      </c>
    </row>
    <row r="2050" spans="1:17" ht="14.25" x14ac:dyDescent="0.2">
      <c r="A2050" s="205">
        <v>277</v>
      </c>
      <c r="B2050" s="254" t="str">
        <f>IF(AND(A2050&lt;&gt;"",ISNUMBER(A2050)),VLOOKUP(A2050,Studies!A:BR,2,FALSE),"")</f>
        <v>Kharasch 1997</v>
      </c>
      <c r="C2050" s="255" t="str">
        <f>IF(AND(A2050&lt;&gt;"",ISNUMBER(A2050)),VLOOKUP(A2050,Studies!A:BR,3,FALSE),"")</f>
        <v>https://www.ncbi.nlm.nih.gov/pubmed/9232132</v>
      </c>
      <c r="D2050" s="255" t="str">
        <f>IF(AND(A2050&lt;&gt;"",ISNUMBER(A2050)),VLOOKUP(A2050,Studies!A:BR,4,FALSE),"")</f>
        <v>Control (Perpetrator Placebo)</v>
      </c>
      <c r="E2050" s="255" t="str">
        <f>IF(AND(A2050&lt;&gt;"",ISNUMBER(A2050)),VLOOKUP(A2050,Studies!A:BR,5,FALSE),"")</f>
        <v>Alfentanil</v>
      </c>
      <c r="F2050" s="256" t="str">
        <f>IF(AND(A2050&lt;&gt;"",ISNUMBER(A2050)),VLOOKUP(A2050,Studies!A:BR,6,FALSE),"")</f>
        <v>Plasma</v>
      </c>
      <c r="G2050" s="194">
        <v>0.05</v>
      </c>
      <c r="H2050" s="194" t="s">
        <v>60</v>
      </c>
      <c r="I2050" s="187">
        <v>77.957080000000005</v>
      </c>
      <c r="J2050" s="187" t="s">
        <v>995</v>
      </c>
      <c r="K2050" s="187" t="s">
        <v>335</v>
      </c>
      <c r="L2050" s="195">
        <v>15.38165</v>
      </c>
      <c r="M2050" s="195" t="s">
        <v>995</v>
      </c>
      <c r="N2050" s="195" t="s">
        <v>949</v>
      </c>
      <c r="O2050" s="199"/>
      <c r="P2050" s="188"/>
      <c r="Q2050" s="174">
        <v>1</v>
      </c>
    </row>
    <row r="2051" spans="1:17" ht="14.25" x14ac:dyDescent="0.2">
      <c r="A2051" s="205">
        <v>277</v>
      </c>
      <c r="B2051" s="254" t="str">
        <f>IF(AND(A2051&lt;&gt;"",ISNUMBER(A2051)),VLOOKUP(A2051,Studies!A:BR,2,FALSE),"")</f>
        <v>Kharasch 1997</v>
      </c>
      <c r="C2051" s="255" t="str">
        <f>IF(AND(A2051&lt;&gt;"",ISNUMBER(A2051)),VLOOKUP(A2051,Studies!A:BR,3,FALSE),"")</f>
        <v>https://www.ncbi.nlm.nih.gov/pubmed/9232132</v>
      </c>
      <c r="D2051" s="255" t="str">
        <f>IF(AND(A2051&lt;&gt;"",ISNUMBER(A2051)),VLOOKUP(A2051,Studies!A:BR,4,FALSE),"")</f>
        <v>Control (Perpetrator Placebo)</v>
      </c>
      <c r="E2051" s="255" t="str">
        <f>IF(AND(A2051&lt;&gt;"",ISNUMBER(A2051)),VLOOKUP(A2051,Studies!A:BR,5,FALSE),"")</f>
        <v>Alfentanil</v>
      </c>
      <c r="F2051" s="256" t="str">
        <f>IF(AND(A2051&lt;&gt;"",ISNUMBER(A2051)),VLOOKUP(A2051,Studies!A:BR,6,FALSE),"")</f>
        <v>Plasma</v>
      </c>
      <c r="G2051" s="194">
        <v>0.5</v>
      </c>
      <c r="H2051" s="194" t="s">
        <v>60</v>
      </c>
      <c r="I2051" s="187">
        <v>35.489440000000002</v>
      </c>
      <c r="J2051" s="187" t="s">
        <v>995</v>
      </c>
      <c r="K2051" s="187" t="s">
        <v>335</v>
      </c>
      <c r="L2051" s="195">
        <v>5.0122619999999998</v>
      </c>
      <c r="M2051" s="195" t="s">
        <v>995</v>
      </c>
      <c r="N2051" s="195" t="s">
        <v>949</v>
      </c>
      <c r="O2051" s="199"/>
      <c r="P2051" s="189" t="s">
        <v>1074</v>
      </c>
      <c r="Q2051" s="174">
        <v>1</v>
      </c>
    </row>
    <row r="2052" spans="1:17" ht="14.25" x14ac:dyDescent="0.2">
      <c r="A2052" s="205">
        <v>277</v>
      </c>
      <c r="B2052" s="254" t="str">
        <f>IF(AND(A2052&lt;&gt;"",ISNUMBER(A2052)),VLOOKUP(A2052,Studies!A:BR,2,FALSE),"")</f>
        <v>Kharasch 1997</v>
      </c>
      <c r="C2052" s="255" t="str">
        <f>IF(AND(A2052&lt;&gt;"",ISNUMBER(A2052)),VLOOKUP(A2052,Studies!A:BR,3,FALSE),"")</f>
        <v>https://www.ncbi.nlm.nih.gov/pubmed/9232132</v>
      </c>
      <c r="D2052" s="255" t="str">
        <f>IF(AND(A2052&lt;&gt;"",ISNUMBER(A2052)),VLOOKUP(A2052,Studies!A:BR,4,FALSE),"")</f>
        <v>Control (Perpetrator Placebo)</v>
      </c>
      <c r="E2052" s="255" t="str">
        <f>IF(AND(A2052&lt;&gt;"",ISNUMBER(A2052)),VLOOKUP(A2052,Studies!A:BR,5,FALSE),"")</f>
        <v>Alfentanil</v>
      </c>
      <c r="F2052" s="256" t="str">
        <f>IF(AND(A2052&lt;&gt;"",ISNUMBER(A2052)),VLOOKUP(A2052,Studies!A:BR,6,FALSE),"")</f>
        <v>Plasma</v>
      </c>
      <c r="G2052" s="194">
        <v>0.75</v>
      </c>
      <c r="H2052" s="194" t="s">
        <v>60</v>
      </c>
      <c r="I2052" s="187">
        <v>25.13223</v>
      </c>
      <c r="J2052" s="187" t="s">
        <v>995</v>
      </c>
      <c r="K2052" s="187" t="s">
        <v>335</v>
      </c>
      <c r="L2052" s="195">
        <v>3.73488</v>
      </c>
      <c r="M2052" s="195" t="s">
        <v>995</v>
      </c>
      <c r="N2052" s="195" t="s">
        <v>949</v>
      </c>
      <c r="O2052" s="199"/>
      <c r="P2052" s="188"/>
      <c r="Q2052" s="174">
        <v>1</v>
      </c>
    </row>
    <row r="2053" spans="1:17" ht="14.25" x14ac:dyDescent="0.2">
      <c r="A2053" s="205">
        <v>277</v>
      </c>
      <c r="B2053" s="254" t="str">
        <f>IF(AND(A2053&lt;&gt;"",ISNUMBER(A2053)),VLOOKUP(A2053,Studies!A:BR,2,FALSE),"")</f>
        <v>Kharasch 1997</v>
      </c>
      <c r="C2053" s="255" t="str">
        <f>IF(AND(A2053&lt;&gt;"",ISNUMBER(A2053)),VLOOKUP(A2053,Studies!A:BR,3,FALSE),"")</f>
        <v>https://www.ncbi.nlm.nih.gov/pubmed/9232132</v>
      </c>
      <c r="D2053" s="255" t="str">
        <f>IF(AND(A2053&lt;&gt;"",ISNUMBER(A2053)),VLOOKUP(A2053,Studies!A:BR,4,FALSE),"")</f>
        <v>Control (Perpetrator Placebo)</v>
      </c>
      <c r="E2053" s="255" t="str">
        <f>IF(AND(A2053&lt;&gt;"",ISNUMBER(A2053)),VLOOKUP(A2053,Studies!A:BR,5,FALSE),"")</f>
        <v>Alfentanil</v>
      </c>
      <c r="F2053" s="256" t="str">
        <f>IF(AND(A2053&lt;&gt;"",ISNUMBER(A2053)),VLOOKUP(A2053,Studies!A:BR,6,FALSE),"")</f>
        <v>Plasma</v>
      </c>
      <c r="G2053" s="194">
        <v>1</v>
      </c>
      <c r="H2053" s="194" t="s">
        <v>60</v>
      </c>
      <c r="I2053" s="187">
        <v>21.910430000000002</v>
      </c>
      <c r="J2053" s="187" t="s">
        <v>995</v>
      </c>
      <c r="K2053" s="187" t="s">
        <v>335</v>
      </c>
      <c r="L2053" s="195">
        <v>3.6082079999999999</v>
      </c>
      <c r="M2053" s="195" t="s">
        <v>995</v>
      </c>
      <c r="N2053" s="195" t="s">
        <v>949</v>
      </c>
      <c r="O2053" s="199"/>
      <c r="P2053" s="188"/>
      <c r="Q2053" s="174">
        <v>1</v>
      </c>
    </row>
    <row r="2054" spans="1:17" ht="14.25" x14ac:dyDescent="0.2">
      <c r="A2054" s="205">
        <v>277</v>
      </c>
      <c r="B2054" s="254" t="str">
        <f>IF(AND(A2054&lt;&gt;"",ISNUMBER(A2054)),VLOOKUP(A2054,Studies!A:BR,2,FALSE),"")</f>
        <v>Kharasch 1997</v>
      </c>
      <c r="C2054" s="255" t="str">
        <f>IF(AND(A2054&lt;&gt;"",ISNUMBER(A2054)),VLOOKUP(A2054,Studies!A:BR,3,FALSE),"")</f>
        <v>https://www.ncbi.nlm.nih.gov/pubmed/9232132</v>
      </c>
      <c r="D2054" s="255" t="str">
        <f>IF(AND(A2054&lt;&gt;"",ISNUMBER(A2054)),VLOOKUP(A2054,Studies!A:BR,4,FALSE),"")</f>
        <v>Control (Perpetrator Placebo)</v>
      </c>
      <c r="E2054" s="255" t="str">
        <f>IF(AND(A2054&lt;&gt;"",ISNUMBER(A2054)),VLOOKUP(A2054,Studies!A:BR,5,FALSE),"")</f>
        <v>Alfentanil</v>
      </c>
      <c r="F2054" s="256" t="str">
        <f>IF(AND(A2054&lt;&gt;"",ISNUMBER(A2054)),VLOOKUP(A2054,Studies!A:BR,6,FALSE),"")</f>
        <v>Plasma</v>
      </c>
      <c r="G2054" s="194">
        <v>1.5</v>
      </c>
      <c r="H2054" s="194" t="s">
        <v>60</v>
      </c>
      <c r="I2054" s="187">
        <v>15.753830000000001</v>
      </c>
      <c r="J2054" s="187" t="s">
        <v>995</v>
      </c>
      <c r="K2054" s="187" t="s">
        <v>335</v>
      </c>
      <c r="L2054" s="195">
        <v>2.0382600000000002</v>
      </c>
      <c r="M2054" s="195" t="s">
        <v>995</v>
      </c>
      <c r="N2054" s="195" t="s">
        <v>949</v>
      </c>
      <c r="O2054" s="199"/>
      <c r="P2054" s="188"/>
      <c r="Q2054" s="174">
        <v>1</v>
      </c>
    </row>
    <row r="2055" spans="1:17" ht="14.25" x14ac:dyDescent="0.2">
      <c r="A2055" s="205">
        <v>277</v>
      </c>
      <c r="B2055" s="254" t="str">
        <f>IF(AND(A2055&lt;&gt;"",ISNUMBER(A2055)),VLOOKUP(A2055,Studies!A:BR,2,FALSE),"")</f>
        <v>Kharasch 1997</v>
      </c>
      <c r="C2055" s="255" t="str">
        <f>IF(AND(A2055&lt;&gt;"",ISNUMBER(A2055)),VLOOKUP(A2055,Studies!A:BR,3,FALSE),"")</f>
        <v>https://www.ncbi.nlm.nih.gov/pubmed/9232132</v>
      </c>
      <c r="D2055" s="255" t="str">
        <f>IF(AND(A2055&lt;&gt;"",ISNUMBER(A2055)),VLOOKUP(A2055,Studies!A:BR,4,FALSE),"")</f>
        <v>Control (Perpetrator Placebo)</v>
      </c>
      <c r="E2055" s="255" t="str">
        <f>IF(AND(A2055&lt;&gt;"",ISNUMBER(A2055)),VLOOKUP(A2055,Studies!A:BR,5,FALSE),"")</f>
        <v>Alfentanil</v>
      </c>
      <c r="F2055" s="256" t="str">
        <f>IF(AND(A2055&lt;&gt;"",ISNUMBER(A2055)),VLOOKUP(A2055,Studies!A:BR,6,FALSE),"")</f>
        <v>Plasma</v>
      </c>
      <c r="G2055" s="194">
        <v>2</v>
      </c>
      <c r="H2055" s="194" t="s">
        <v>60</v>
      </c>
      <c r="I2055" s="187">
        <v>13.00695</v>
      </c>
      <c r="J2055" s="187" t="s">
        <v>995</v>
      </c>
      <c r="K2055" s="187" t="s">
        <v>335</v>
      </c>
      <c r="L2055" s="195">
        <v>2.5839089999999998</v>
      </c>
      <c r="M2055" s="195" t="s">
        <v>995</v>
      </c>
      <c r="N2055" s="195" t="s">
        <v>949</v>
      </c>
      <c r="O2055" s="199"/>
      <c r="P2055" s="188"/>
      <c r="Q2055" s="174">
        <v>1</v>
      </c>
    </row>
    <row r="2056" spans="1:17" ht="14.25" x14ac:dyDescent="0.2">
      <c r="A2056" s="205">
        <v>277</v>
      </c>
      <c r="B2056" s="254" t="str">
        <f>IF(AND(A2056&lt;&gt;"",ISNUMBER(A2056)),VLOOKUP(A2056,Studies!A:BR,2,FALSE),"")</f>
        <v>Kharasch 1997</v>
      </c>
      <c r="C2056" s="255" t="str">
        <f>IF(AND(A2056&lt;&gt;"",ISNUMBER(A2056)),VLOOKUP(A2056,Studies!A:BR,3,FALSE),"")</f>
        <v>https://www.ncbi.nlm.nih.gov/pubmed/9232132</v>
      </c>
      <c r="D2056" s="255" t="str">
        <f>IF(AND(A2056&lt;&gt;"",ISNUMBER(A2056)),VLOOKUP(A2056,Studies!A:BR,4,FALSE),"")</f>
        <v>Control (Perpetrator Placebo)</v>
      </c>
      <c r="E2056" s="255" t="str">
        <f>IF(AND(A2056&lt;&gt;"",ISNUMBER(A2056)),VLOOKUP(A2056,Studies!A:BR,5,FALSE),"")</f>
        <v>Alfentanil</v>
      </c>
      <c r="F2056" s="256" t="str">
        <f>IF(AND(A2056&lt;&gt;"",ISNUMBER(A2056)),VLOOKUP(A2056,Studies!A:BR,6,FALSE),"")</f>
        <v>Plasma</v>
      </c>
      <c r="G2056" s="194">
        <v>3</v>
      </c>
      <c r="H2056" s="194" t="s">
        <v>60</v>
      </c>
      <c r="I2056" s="187">
        <v>7.7214700000000001</v>
      </c>
      <c r="J2056" s="187" t="s">
        <v>995</v>
      </c>
      <c r="K2056" s="187" t="s">
        <v>335</v>
      </c>
      <c r="L2056" s="195">
        <v>1.6189709999999999</v>
      </c>
      <c r="M2056" s="195" t="s">
        <v>995</v>
      </c>
      <c r="N2056" s="195" t="s">
        <v>949</v>
      </c>
      <c r="O2056" s="199"/>
      <c r="P2056" s="188"/>
      <c r="Q2056" s="174">
        <v>1</v>
      </c>
    </row>
    <row r="2057" spans="1:17" ht="14.25" x14ac:dyDescent="0.2">
      <c r="A2057" s="205">
        <v>277</v>
      </c>
      <c r="B2057" s="254" t="str">
        <f>IF(AND(A2057&lt;&gt;"",ISNUMBER(A2057)),VLOOKUP(A2057,Studies!A:BR,2,FALSE),"")</f>
        <v>Kharasch 1997</v>
      </c>
      <c r="C2057" s="255" t="str">
        <f>IF(AND(A2057&lt;&gt;"",ISNUMBER(A2057)),VLOOKUP(A2057,Studies!A:BR,3,FALSE),"")</f>
        <v>https://www.ncbi.nlm.nih.gov/pubmed/9232132</v>
      </c>
      <c r="D2057" s="255" t="str">
        <f>IF(AND(A2057&lt;&gt;"",ISNUMBER(A2057)),VLOOKUP(A2057,Studies!A:BR,4,FALSE),"")</f>
        <v>Control (Perpetrator Placebo)</v>
      </c>
      <c r="E2057" s="255" t="str">
        <f>IF(AND(A2057&lt;&gt;"",ISNUMBER(A2057)),VLOOKUP(A2057,Studies!A:BR,5,FALSE),"")</f>
        <v>Alfentanil</v>
      </c>
      <c r="F2057" s="256" t="str">
        <f>IF(AND(A2057&lt;&gt;"",ISNUMBER(A2057)),VLOOKUP(A2057,Studies!A:BR,6,FALSE),"")</f>
        <v>Plasma</v>
      </c>
      <c r="G2057" s="194">
        <v>4</v>
      </c>
      <c r="H2057" s="194" t="s">
        <v>60</v>
      </c>
      <c r="I2057" s="187">
        <v>3.8289309999999999</v>
      </c>
      <c r="J2057" s="187" t="s">
        <v>995</v>
      </c>
      <c r="K2057" s="187" t="s">
        <v>335</v>
      </c>
      <c r="L2057" s="195">
        <v>0.96580840000000001</v>
      </c>
      <c r="M2057" s="195" t="s">
        <v>995</v>
      </c>
      <c r="N2057" s="195" t="s">
        <v>949</v>
      </c>
      <c r="O2057" s="199"/>
      <c r="P2057" s="188"/>
      <c r="Q2057" s="174">
        <v>1</v>
      </c>
    </row>
    <row r="2058" spans="1:17" ht="14.25" x14ac:dyDescent="0.2">
      <c r="A2058" s="205">
        <v>277</v>
      </c>
      <c r="B2058" s="254" t="str">
        <f>IF(AND(A2058&lt;&gt;"",ISNUMBER(A2058)),VLOOKUP(A2058,Studies!A:BR,2,FALSE),"")</f>
        <v>Kharasch 1997</v>
      </c>
      <c r="C2058" s="255" t="str">
        <f>IF(AND(A2058&lt;&gt;"",ISNUMBER(A2058)),VLOOKUP(A2058,Studies!A:BR,3,FALSE),"")</f>
        <v>https://www.ncbi.nlm.nih.gov/pubmed/9232132</v>
      </c>
      <c r="D2058" s="255" t="str">
        <f>IF(AND(A2058&lt;&gt;"",ISNUMBER(A2058)),VLOOKUP(A2058,Studies!A:BR,4,FALSE),"")</f>
        <v>Control (Perpetrator Placebo)</v>
      </c>
      <c r="E2058" s="255" t="str">
        <f>IF(AND(A2058&lt;&gt;"",ISNUMBER(A2058)),VLOOKUP(A2058,Studies!A:BR,5,FALSE),"")</f>
        <v>Alfentanil</v>
      </c>
      <c r="F2058" s="256" t="str">
        <f>IF(AND(A2058&lt;&gt;"",ISNUMBER(A2058)),VLOOKUP(A2058,Studies!A:BR,6,FALSE),"")</f>
        <v>Plasma</v>
      </c>
      <c r="G2058" s="194">
        <v>5</v>
      </c>
      <c r="H2058" s="194" t="s">
        <v>60</v>
      </c>
      <c r="I2058" s="187">
        <v>2.36971</v>
      </c>
      <c r="J2058" s="187" t="s">
        <v>995</v>
      </c>
      <c r="K2058" s="187" t="s">
        <v>335</v>
      </c>
      <c r="L2058" s="195">
        <v>0.78347610000000001</v>
      </c>
      <c r="M2058" s="195" t="s">
        <v>995</v>
      </c>
      <c r="N2058" s="195" t="s">
        <v>949</v>
      </c>
      <c r="O2058" s="199"/>
      <c r="P2058" s="188"/>
      <c r="Q2058" s="174">
        <v>1</v>
      </c>
    </row>
    <row r="2059" spans="1:17" ht="14.25" x14ac:dyDescent="0.2">
      <c r="A2059" s="205">
        <v>277</v>
      </c>
      <c r="B2059" s="254" t="str">
        <f>IF(AND(A2059&lt;&gt;"",ISNUMBER(A2059)),VLOOKUP(A2059,Studies!A:BR,2,FALSE),"")</f>
        <v>Kharasch 1997</v>
      </c>
      <c r="C2059" s="255" t="str">
        <f>IF(AND(A2059&lt;&gt;"",ISNUMBER(A2059)),VLOOKUP(A2059,Studies!A:BR,3,FALSE),"")</f>
        <v>https://www.ncbi.nlm.nih.gov/pubmed/9232132</v>
      </c>
      <c r="D2059" s="255" t="str">
        <f>IF(AND(A2059&lt;&gt;"",ISNUMBER(A2059)),VLOOKUP(A2059,Studies!A:BR,4,FALSE),"")</f>
        <v>Control (Perpetrator Placebo)</v>
      </c>
      <c r="E2059" s="255" t="str">
        <f>IF(AND(A2059&lt;&gt;"",ISNUMBER(A2059)),VLOOKUP(A2059,Studies!A:BR,5,FALSE),"")</f>
        <v>Alfentanil</v>
      </c>
      <c r="F2059" s="256" t="str">
        <f>IF(AND(A2059&lt;&gt;"",ISNUMBER(A2059)),VLOOKUP(A2059,Studies!A:BR,6,FALSE),"")</f>
        <v>Plasma</v>
      </c>
      <c r="G2059" s="194">
        <v>6</v>
      </c>
      <c r="H2059" s="194" t="s">
        <v>60</v>
      </c>
      <c r="I2059" s="187">
        <v>1.0517749999999999</v>
      </c>
      <c r="J2059" s="187" t="s">
        <v>995</v>
      </c>
      <c r="K2059" s="187" t="s">
        <v>335</v>
      </c>
      <c r="L2059" s="195">
        <v>0.39481569999999999</v>
      </c>
      <c r="M2059" s="195" t="s">
        <v>995</v>
      </c>
      <c r="N2059" s="195" t="s">
        <v>949</v>
      </c>
      <c r="O2059" s="199"/>
      <c r="P2059" s="188"/>
      <c r="Q2059" s="174">
        <v>1</v>
      </c>
    </row>
    <row r="2060" spans="1:17" ht="14.25" x14ac:dyDescent="0.2">
      <c r="A2060" s="205">
        <v>277</v>
      </c>
      <c r="B2060" s="254" t="str">
        <f>IF(AND(A2060&lt;&gt;"",ISNUMBER(A2060)),VLOOKUP(A2060,Studies!A:BR,2,FALSE),"")</f>
        <v>Kharasch 1997</v>
      </c>
      <c r="C2060" s="255" t="str">
        <f>IF(AND(A2060&lt;&gt;"",ISNUMBER(A2060)),VLOOKUP(A2060,Studies!A:BR,3,FALSE),"")</f>
        <v>https://www.ncbi.nlm.nih.gov/pubmed/9232132</v>
      </c>
      <c r="D2060" s="255" t="str">
        <f>IF(AND(A2060&lt;&gt;"",ISNUMBER(A2060)),VLOOKUP(A2060,Studies!A:BR,4,FALSE),"")</f>
        <v>Control (Perpetrator Placebo)</v>
      </c>
      <c r="E2060" s="255" t="str">
        <f>IF(AND(A2060&lt;&gt;"",ISNUMBER(A2060)),VLOOKUP(A2060,Studies!A:BR,5,FALSE),"")</f>
        <v>Alfentanil</v>
      </c>
      <c r="F2060" s="256" t="str">
        <f>IF(AND(A2060&lt;&gt;"",ISNUMBER(A2060)),VLOOKUP(A2060,Studies!A:BR,6,FALSE),"")</f>
        <v>Plasma</v>
      </c>
      <c r="G2060" s="194">
        <v>7</v>
      </c>
      <c r="H2060" s="194" t="s">
        <v>60</v>
      </c>
      <c r="I2060" s="187">
        <v>0.48005599999999998</v>
      </c>
      <c r="J2060" s="187" t="s">
        <v>995</v>
      </c>
      <c r="K2060" s="187" t="s">
        <v>335</v>
      </c>
      <c r="L2060" s="195">
        <v>0.13093779999999999</v>
      </c>
      <c r="M2060" s="195" t="s">
        <v>995</v>
      </c>
      <c r="N2060" s="195" t="s">
        <v>949</v>
      </c>
      <c r="O2060" s="199"/>
      <c r="P2060" s="188"/>
      <c r="Q2060" s="174">
        <v>1</v>
      </c>
    </row>
    <row r="2061" spans="1:17" ht="14.25" x14ac:dyDescent="0.2">
      <c r="A2061" s="205">
        <v>277</v>
      </c>
      <c r="B2061" s="254" t="str">
        <f>IF(AND(A2061&lt;&gt;"",ISNUMBER(A2061)),VLOOKUP(A2061,Studies!A:BR,2,FALSE),"")</f>
        <v>Kharasch 1997</v>
      </c>
      <c r="C2061" s="255" t="str">
        <f>IF(AND(A2061&lt;&gt;"",ISNUMBER(A2061)),VLOOKUP(A2061,Studies!A:BR,3,FALSE),"")</f>
        <v>https://www.ncbi.nlm.nih.gov/pubmed/9232132</v>
      </c>
      <c r="D2061" s="255" t="str">
        <f>IF(AND(A2061&lt;&gt;"",ISNUMBER(A2061)),VLOOKUP(A2061,Studies!A:BR,4,FALSE),"")</f>
        <v>Control (Perpetrator Placebo)</v>
      </c>
      <c r="E2061" s="255" t="str">
        <f>IF(AND(A2061&lt;&gt;"",ISNUMBER(A2061)),VLOOKUP(A2061,Studies!A:BR,5,FALSE),"")</f>
        <v>Alfentanil</v>
      </c>
      <c r="F2061" s="256" t="str">
        <f>IF(AND(A2061&lt;&gt;"",ISNUMBER(A2061)),VLOOKUP(A2061,Studies!A:BR,6,FALSE),"")</f>
        <v>Plasma</v>
      </c>
      <c r="G2061" s="194">
        <v>8</v>
      </c>
      <c r="H2061" s="194" t="s">
        <v>60</v>
      </c>
      <c r="I2061" s="187">
        <v>0.32283269999999997</v>
      </c>
      <c r="J2061" s="187" t="s">
        <v>995</v>
      </c>
      <c r="K2061" s="187" t="s">
        <v>335</v>
      </c>
      <c r="L2061" s="195">
        <v>9.1281639999999997E-2</v>
      </c>
      <c r="M2061" s="195" t="s">
        <v>995</v>
      </c>
      <c r="N2061" s="195" t="s">
        <v>949</v>
      </c>
      <c r="O2061" s="199"/>
      <c r="P2061" s="188"/>
      <c r="Q2061" s="174">
        <v>1</v>
      </c>
    </row>
    <row r="2062" spans="1:17" ht="14.25" x14ac:dyDescent="0.2">
      <c r="A2062" s="205">
        <v>277</v>
      </c>
      <c r="B2062" s="254" t="str">
        <f>IF(AND(A2062&lt;&gt;"",ISNUMBER(A2062)),VLOOKUP(A2062,Studies!A:BR,2,FALSE),"")</f>
        <v>Kharasch 1997</v>
      </c>
      <c r="C2062" s="255" t="str">
        <f>IF(AND(A2062&lt;&gt;"",ISNUMBER(A2062)),VLOOKUP(A2062,Studies!A:BR,3,FALSE),"")</f>
        <v>https://www.ncbi.nlm.nih.gov/pubmed/9232132</v>
      </c>
      <c r="D2062" s="255" t="str">
        <f>IF(AND(A2062&lt;&gt;"",ISNUMBER(A2062)),VLOOKUP(A2062,Studies!A:BR,4,FALSE),"")</f>
        <v>Control (Perpetrator Placebo)</v>
      </c>
      <c r="E2062" s="255" t="str">
        <f>IF(AND(A2062&lt;&gt;"",ISNUMBER(A2062)),VLOOKUP(A2062,Studies!A:BR,5,FALSE),"")</f>
        <v>Alfentanil</v>
      </c>
      <c r="F2062" s="256" t="str">
        <f>IF(AND(A2062&lt;&gt;"",ISNUMBER(A2062)),VLOOKUP(A2062,Studies!A:BR,6,FALSE),"")</f>
        <v>Plasma</v>
      </c>
      <c r="G2062" s="194">
        <v>10</v>
      </c>
      <c r="H2062" s="194" t="s">
        <v>60</v>
      </c>
      <c r="I2062" s="187">
        <v>0.20633470000000001</v>
      </c>
      <c r="J2062" s="187" t="s">
        <v>995</v>
      </c>
      <c r="K2062" s="187" t="s">
        <v>335</v>
      </c>
      <c r="L2062" s="195">
        <v>0.11056580000000001</v>
      </c>
      <c r="M2062" s="195" t="s">
        <v>995</v>
      </c>
      <c r="N2062" s="195" t="s">
        <v>949</v>
      </c>
      <c r="O2062" s="199"/>
      <c r="P2062" s="188"/>
      <c r="Q2062" s="174">
        <v>1</v>
      </c>
    </row>
    <row r="2063" spans="1:17" ht="14.25" x14ac:dyDescent="0.2">
      <c r="A2063" s="205">
        <v>278</v>
      </c>
      <c r="B2063" s="254" t="str">
        <f>IF(AND(A2063&lt;&gt;"",ISNUMBER(A2063)),VLOOKUP(A2063,Studies!A:BR,2,FALSE),"")</f>
        <v>Kharasch 1997</v>
      </c>
      <c r="C2063" s="255" t="str">
        <f>IF(AND(A2063&lt;&gt;"",ISNUMBER(A2063)),VLOOKUP(A2063,Studies!A:BR,3,FALSE),"")</f>
        <v>https://www.ncbi.nlm.nih.gov/pubmed/9232132</v>
      </c>
      <c r="D2063" s="255" t="str">
        <f>IF(AND(A2063&lt;&gt;"",ISNUMBER(A2063)),VLOOKUP(A2063,Studies!A:BR,4,FALSE),"")</f>
        <v>with Perpetrator (Rifampicin)</v>
      </c>
      <c r="E2063" s="255" t="str">
        <f>IF(AND(A2063&lt;&gt;"",ISNUMBER(A2063)),VLOOKUP(A2063,Studies!A:BR,5,FALSE),"")</f>
        <v>Alfentanil</v>
      </c>
      <c r="F2063" s="256" t="str">
        <f>IF(AND(A2063&lt;&gt;"",ISNUMBER(A2063)),VLOOKUP(A2063,Studies!A:BR,6,FALSE),"")</f>
        <v>Plasma</v>
      </c>
      <c r="G2063" s="194">
        <v>121.52</v>
      </c>
      <c r="H2063" s="194" t="s">
        <v>60</v>
      </c>
      <c r="I2063" s="187">
        <v>130.09909999999999</v>
      </c>
      <c r="J2063" s="187" t="s">
        <v>995</v>
      </c>
      <c r="K2063" s="187" t="s">
        <v>335</v>
      </c>
      <c r="L2063" s="195">
        <v>27.84076</v>
      </c>
      <c r="M2063" s="195" t="s">
        <v>995</v>
      </c>
      <c r="N2063" s="195" t="s">
        <v>949</v>
      </c>
      <c r="O2063" s="199"/>
      <c r="P2063" s="188"/>
      <c r="Q2063" s="174">
        <v>1</v>
      </c>
    </row>
    <row r="2064" spans="1:17" ht="14.25" x14ac:dyDescent="0.2">
      <c r="A2064" s="205">
        <v>278</v>
      </c>
      <c r="B2064" s="254" t="str">
        <f>IF(AND(A2064&lt;&gt;"",ISNUMBER(A2064)),VLOOKUP(A2064,Studies!A:BR,2,FALSE),"")</f>
        <v>Kharasch 1997</v>
      </c>
      <c r="C2064" s="255" t="str">
        <f>IF(AND(A2064&lt;&gt;"",ISNUMBER(A2064)),VLOOKUP(A2064,Studies!A:BR,3,FALSE),"")</f>
        <v>https://www.ncbi.nlm.nih.gov/pubmed/9232132</v>
      </c>
      <c r="D2064" s="255" t="str">
        <f>IF(AND(A2064&lt;&gt;"",ISNUMBER(A2064)),VLOOKUP(A2064,Studies!A:BR,4,FALSE),"")</f>
        <v>with Perpetrator (Rifampicin)</v>
      </c>
      <c r="E2064" s="255" t="str">
        <f>IF(AND(A2064&lt;&gt;"",ISNUMBER(A2064)),VLOOKUP(A2064,Studies!A:BR,5,FALSE),"")</f>
        <v>Alfentanil</v>
      </c>
      <c r="F2064" s="256" t="str">
        <f>IF(AND(A2064&lt;&gt;"",ISNUMBER(A2064)),VLOOKUP(A2064,Studies!A:BR,6,FALSE),"")</f>
        <v>Plasma</v>
      </c>
      <c r="G2064" s="194">
        <v>121.55</v>
      </c>
      <c r="H2064" s="194" t="s">
        <v>60</v>
      </c>
      <c r="I2064" s="187">
        <v>70.767790000000005</v>
      </c>
      <c r="J2064" s="187" t="s">
        <v>995</v>
      </c>
      <c r="K2064" s="187" t="s">
        <v>335</v>
      </c>
      <c r="L2064" s="195">
        <v>7.1786649999999996</v>
      </c>
      <c r="M2064" s="195" t="s">
        <v>995</v>
      </c>
      <c r="N2064" s="195" t="s">
        <v>949</v>
      </c>
      <c r="O2064" s="199"/>
      <c r="P2064" s="188"/>
      <c r="Q2064" s="174">
        <v>1</v>
      </c>
    </row>
    <row r="2065" spans="1:17" ht="14.25" x14ac:dyDescent="0.2">
      <c r="A2065" s="205">
        <v>278</v>
      </c>
      <c r="B2065" s="254" t="str">
        <f>IF(AND(A2065&lt;&gt;"",ISNUMBER(A2065)),VLOOKUP(A2065,Studies!A:BR,2,FALSE),"")</f>
        <v>Kharasch 1997</v>
      </c>
      <c r="C2065" s="255" t="str">
        <f>IF(AND(A2065&lt;&gt;"",ISNUMBER(A2065)),VLOOKUP(A2065,Studies!A:BR,3,FALSE),"")</f>
        <v>https://www.ncbi.nlm.nih.gov/pubmed/9232132</v>
      </c>
      <c r="D2065" s="255" t="str">
        <f>IF(AND(A2065&lt;&gt;"",ISNUMBER(A2065)),VLOOKUP(A2065,Studies!A:BR,4,FALSE),"")</f>
        <v>with Perpetrator (Rifampicin)</v>
      </c>
      <c r="E2065" s="255" t="str">
        <f>IF(AND(A2065&lt;&gt;"",ISNUMBER(A2065)),VLOOKUP(A2065,Studies!A:BR,5,FALSE),"")</f>
        <v>Alfentanil</v>
      </c>
      <c r="F2065" s="256" t="str">
        <f>IF(AND(A2065&lt;&gt;"",ISNUMBER(A2065)),VLOOKUP(A2065,Studies!A:BR,6,FALSE),"")</f>
        <v>Plasma</v>
      </c>
      <c r="G2065" s="194">
        <v>121.58</v>
      </c>
      <c r="H2065" s="194" t="s">
        <v>60</v>
      </c>
      <c r="I2065" s="187">
        <v>45.4499</v>
      </c>
      <c r="J2065" s="187" t="s">
        <v>995</v>
      </c>
      <c r="K2065" s="187" t="s">
        <v>335</v>
      </c>
      <c r="M2065" s="195"/>
      <c r="N2065" s="195"/>
      <c r="O2065" s="199"/>
      <c r="P2065" s="188"/>
      <c r="Q2065" s="174">
        <v>1</v>
      </c>
    </row>
    <row r="2066" spans="1:17" ht="14.25" x14ac:dyDescent="0.2">
      <c r="A2066" s="205">
        <v>278</v>
      </c>
      <c r="B2066" s="254" t="str">
        <f>IF(AND(A2066&lt;&gt;"",ISNUMBER(A2066)),VLOOKUP(A2066,Studies!A:BR,2,FALSE),"")</f>
        <v>Kharasch 1997</v>
      </c>
      <c r="C2066" s="255" t="str">
        <f>IF(AND(A2066&lt;&gt;"",ISNUMBER(A2066)),VLOOKUP(A2066,Studies!A:BR,3,FALSE),"")</f>
        <v>https://www.ncbi.nlm.nih.gov/pubmed/9232132</v>
      </c>
      <c r="D2066" s="255" t="str">
        <f>IF(AND(A2066&lt;&gt;"",ISNUMBER(A2066)),VLOOKUP(A2066,Studies!A:BR,4,FALSE),"")</f>
        <v>with Perpetrator (Rifampicin)</v>
      </c>
      <c r="E2066" s="255" t="str">
        <f>IF(AND(A2066&lt;&gt;"",ISNUMBER(A2066)),VLOOKUP(A2066,Studies!A:BR,5,FALSE),"")</f>
        <v>Alfentanil</v>
      </c>
      <c r="F2066" s="256" t="str">
        <f>IF(AND(A2066&lt;&gt;"",ISNUMBER(A2066)),VLOOKUP(A2066,Studies!A:BR,6,FALSE),"")</f>
        <v>Plasma</v>
      </c>
      <c r="G2066" s="194">
        <v>121.67</v>
      </c>
      <c r="H2066" s="194" t="s">
        <v>60</v>
      </c>
      <c r="I2066" s="187">
        <v>27.617529999999999</v>
      </c>
      <c r="J2066" s="187" t="s">
        <v>995</v>
      </c>
      <c r="K2066" s="187" t="s">
        <v>335</v>
      </c>
      <c r="M2066" s="195"/>
      <c r="N2066" s="195"/>
      <c r="O2066" s="199"/>
      <c r="P2066" s="188"/>
      <c r="Q2066" s="174">
        <v>1</v>
      </c>
    </row>
    <row r="2067" spans="1:17" ht="14.25" x14ac:dyDescent="0.2">
      <c r="A2067" s="205">
        <v>278</v>
      </c>
      <c r="B2067" s="254" t="str">
        <f>IF(AND(A2067&lt;&gt;"",ISNUMBER(A2067)),VLOOKUP(A2067,Studies!A:BR,2,FALSE),"")</f>
        <v>Kharasch 1997</v>
      </c>
      <c r="C2067" s="255" t="str">
        <f>IF(AND(A2067&lt;&gt;"",ISNUMBER(A2067)),VLOOKUP(A2067,Studies!A:BR,3,FALSE),"")</f>
        <v>https://www.ncbi.nlm.nih.gov/pubmed/9232132</v>
      </c>
      <c r="D2067" s="255" t="str">
        <f>IF(AND(A2067&lt;&gt;"",ISNUMBER(A2067)),VLOOKUP(A2067,Studies!A:BR,4,FALSE),"")</f>
        <v>with Perpetrator (Rifampicin)</v>
      </c>
      <c r="E2067" s="255" t="str">
        <f>IF(AND(A2067&lt;&gt;"",ISNUMBER(A2067)),VLOOKUP(A2067,Studies!A:BR,5,FALSE),"")</f>
        <v>Alfentanil</v>
      </c>
      <c r="F2067" s="256" t="str">
        <f>IF(AND(A2067&lt;&gt;"",ISNUMBER(A2067)),VLOOKUP(A2067,Studies!A:BR,6,FALSE),"")</f>
        <v>Plasma</v>
      </c>
      <c r="G2067" s="194">
        <v>121.75</v>
      </c>
      <c r="H2067" s="194" t="s">
        <v>60</v>
      </c>
      <c r="I2067" s="187">
        <v>22.448789999999999</v>
      </c>
      <c r="J2067" s="187" t="s">
        <v>995</v>
      </c>
      <c r="K2067" s="187" t="s">
        <v>335</v>
      </c>
      <c r="M2067" s="195"/>
      <c r="N2067" s="195"/>
      <c r="O2067" s="199"/>
      <c r="P2067" s="188"/>
      <c r="Q2067" s="174">
        <v>1</v>
      </c>
    </row>
    <row r="2068" spans="1:17" ht="14.25" x14ac:dyDescent="0.2">
      <c r="A2068" s="205">
        <v>278</v>
      </c>
      <c r="B2068" s="254" t="str">
        <f>IF(AND(A2068&lt;&gt;"",ISNUMBER(A2068)),VLOOKUP(A2068,Studies!A:BR,2,FALSE),"")</f>
        <v>Kharasch 1997</v>
      </c>
      <c r="C2068" s="255" t="str">
        <f>IF(AND(A2068&lt;&gt;"",ISNUMBER(A2068)),VLOOKUP(A2068,Studies!A:BR,3,FALSE),"")</f>
        <v>https://www.ncbi.nlm.nih.gov/pubmed/9232132</v>
      </c>
      <c r="D2068" s="255" t="str">
        <f>IF(AND(A2068&lt;&gt;"",ISNUMBER(A2068)),VLOOKUP(A2068,Studies!A:BR,4,FALSE),"")</f>
        <v>with Perpetrator (Rifampicin)</v>
      </c>
      <c r="E2068" s="255" t="str">
        <f>IF(AND(A2068&lt;&gt;"",ISNUMBER(A2068)),VLOOKUP(A2068,Studies!A:BR,5,FALSE),"")</f>
        <v>Alfentanil</v>
      </c>
      <c r="F2068" s="256" t="str">
        <f>IF(AND(A2068&lt;&gt;"",ISNUMBER(A2068)),VLOOKUP(A2068,Studies!A:BR,6,FALSE),"")</f>
        <v>Plasma</v>
      </c>
      <c r="G2068" s="194">
        <v>122</v>
      </c>
      <c r="H2068" s="194" t="s">
        <v>60</v>
      </c>
      <c r="I2068" s="187">
        <v>14.63241</v>
      </c>
      <c r="J2068" s="187" t="s">
        <v>995</v>
      </c>
      <c r="K2068" s="187" t="s">
        <v>335</v>
      </c>
      <c r="M2068" s="195"/>
      <c r="N2068" s="195"/>
      <c r="O2068" s="199"/>
      <c r="P2068" s="188"/>
      <c r="Q2068" s="174">
        <v>1</v>
      </c>
    </row>
    <row r="2069" spans="1:17" ht="14.25" x14ac:dyDescent="0.2">
      <c r="A2069" s="205">
        <v>278</v>
      </c>
      <c r="B2069" s="254" t="str">
        <f>IF(AND(A2069&lt;&gt;"",ISNUMBER(A2069)),VLOOKUP(A2069,Studies!A:BR,2,FALSE),"")</f>
        <v>Kharasch 1997</v>
      </c>
      <c r="C2069" s="255" t="str">
        <f>IF(AND(A2069&lt;&gt;"",ISNUMBER(A2069)),VLOOKUP(A2069,Studies!A:BR,3,FALSE),"")</f>
        <v>https://www.ncbi.nlm.nih.gov/pubmed/9232132</v>
      </c>
      <c r="D2069" s="255" t="str">
        <f>IF(AND(A2069&lt;&gt;"",ISNUMBER(A2069)),VLOOKUP(A2069,Studies!A:BR,4,FALSE),"")</f>
        <v>with Perpetrator (Rifampicin)</v>
      </c>
      <c r="E2069" s="255" t="str">
        <f>IF(AND(A2069&lt;&gt;"",ISNUMBER(A2069)),VLOOKUP(A2069,Studies!A:BR,5,FALSE),"")</f>
        <v>Alfentanil</v>
      </c>
      <c r="F2069" s="256" t="str">
        <f>IF(AND(A2069&lt;&gt;"",ISNUMBER(A2069)),VLOOKUP(A2069,Studies!A:BR,6,FALSE),"")</f>
        <v>Plasma</v>
      </c>
      <c r="G2069" s="194">
        <v>122.25</v>
      </c>
      <c r="H2069" s="194" t="s">
        <v>60</v>
      </c>
      <c r="I2069" s="187">
        <v>8.6568520000000007</v>
      </c>
      <c r="J2069" s="187" t="s">
        <v>995</v>
      </c>
      <c r="K2069" s="187" t="s">
        <v>335</v>
      </c>
      <c r="M2069" s="195"/>
      <c r="N2069" s="195"/>
      <c r="O2069" s="199"/>
      <c r="P2069" s="188"/>
      <c r="Q2069" s="174">
        <v>1</v>
      </c>
    </row>
    <row r="2070" spans="1:17" ht="14.25" x14ac:dyDescent="0.2">
      <c r="A2070" s="205">
        <v>278</v>
      </c>
      <c r="B2070" s="254" t="str">
        <f>IF(AND(A2070&lt;&gt;"",ISNUMBER(A2070)),VLOOKUP(A2070,Studies!A:BR,2,FALSE),"")</f>
        <v>Kharasch 1997</v>
      </c>
      <c r="C2070" s="255" t="str">
        <f>IF(AND(A2070&lt;&gt;"",ISNUMBER(A2070)),VLOOKUP(A2070,Studies!A:BR,3,FALSE),"")</f>
        <v>https://www.ncbi.nlm.nih.gov/pubmed/9232132</v>
      </c>
      <c r="D2070" s="255" t="str">
        <f>IF(AND(A2070&lt;&gt;"",ISNUMBER(A2070)),VLOOKUP(A2070,Studies!A:BR,4,FALSE),"")</f>
        <v>with Perpetrator (Rifampicin)</v>
      </c>
      <c r="E2070" s="255" t="str">
        <f>IF(AND(A2070&lt;&gt;"",ISNUMBER(A2070)),VLOOKUP(A2070,Studies!A:BR,5,FALSE),"")</f>
        <v>Alfentanil</v>
      </c>
      <c r="F2070" s="256" t="str">
        <f>IF(AND(A2070&lt;&gt;"",ISNUMBER(A2070)),VLOOKUP(A2070,Studies!A:BR,6,FALSE),"")</f>
        <v>Plasma</v>
      </c>
      <c r="G2070" s="194">
        <v>122.5</v>
      </c>
      <c r="H2070" s="194" t="s">
        <v>60</v>
      </c>
      <c r="I2070" s="187">
        <v>6.3033809999999999</v>
      </c>
      <c r="J2070" s="187" t="s">
        <v>995</v>
      </c>
      <c r="K2070" s="187" t="s">
        <v>335</v>
      </c>
      <c r="L2070" s="195">
        <v>0.83624410000000005</v>
      </c>
      <c r="M2070" s="195" t="s">
        <v>995</v>
      </c>
      <c r="N2070" s="195" t="s">
        <v>949</v>
      </c>
      <c r="O2070" s="199"/>
      <c r="P2070" s="188"/>
      <c r="Q2070" s="174">
        <v>1</v>
      </c>
    </row>
    <row r="2071" spans="1:17" ht="14.25" x14ac:dyDescent="0.2">
      <c r="A2071" s="205">
        <v>278</v>
      </c>
      <c r="B2071" s="254" t="str">
        <f>IF(AND(A2071&lt;&gt;"",ISNUMBER(A2071)),VLOOKUP(A2071,Studies!A:BR,2,FALSE),"")</f>
        <v>Kharasch 1997</v>
      </c>
      <c r="C2071" s="255" t="str">
        <f>IF(AND(A2071&lt;&gt;"",ISNUMBER(A2071)),VLOOKUP(A2071,Studies!A:BR,3,FALSE),"")</f>
        <v>https://www.ncbi.nlm.nih.gov/pubmed/9232132</v>
      </c>
      <c r="D2071" s="255" t="str">
        <f>IF(AND(A2071&lt;&gt;"",ISNUMBER(A2071)),VLOOKUP(A2071,Studies!A:BR,4,FALSE),"")</f>
        <v>with Perpetrator (Rifampicin)</v>
      </c>
      <c r="E2071" s="255" t="str">
        <f>IF(AND(A2071&lt;&gt;"",ISNUMBER(A2071)),VLOOKUP(A2071,Studies!A:BR,5,FALSE),"")</f>
        <v>Alfentanil</v>
      </c>
      <c r="F2071" s="256" t="str">
        <f>IF(AND(A2071&lt;&gt;"",ISNUMBER(A2071)),VLOOKUP(A2071,Studies!A:BR,6,FALSE),"")</f>
        <v>Plasma</v>
      </c>
      <c r="G2071" s="194">
        <v>123</v>
      </c>
      <c r="H2071" s="194" t="s">
        <v>60</v>
      </c>
      <c r="I2071" s="187">
        <v>3.3885360000000002</v>
      </c>
      <c r="J2071" s="187" t="s">
        <v>995</v>
      </c>
      <c r="K2071" s="187" t="s">
        <v>335</v>
      </c>
      <c r="L2071" s="195">
        <v>0.55727769999999999</v>
      </c>
      <c r="M2071" s="195" t="s">
        <v>995</v>
      </c>
      <c r="N2071" s="195" t="s">
        <v>949</v>
      </c>
      <c r="O2071" s="199"/>
      <c r="P2071" s="188"/>
      <c r="Q2071" s="174">
        <v>1</v>
      </c>
    </row>
    <row r="2072" spans="1:17" ht="14.25" x14ac:dyDescent="0.2">
      <c r="A2072" s="205">
        <v>278</v>
      </c>
      <c r="B2072" s="254" t="str">
        <f>IF(AND(A2072&lt;&gt;"",ISNUMBER(A2072)),VLOOKUP(A2072,Studies!A:BR,2,FALSE),"")</f>
        <v>Kharasch 1997</v>
      </c>
      <c r="C2072" s="255" t="str">
        <f>IF(AND(A2072&lt;&gt;"",ISNUMBER(A2072)),VLOOKUP(A2072,Studies!A:BR,3,FALSE),"")</f>
        <v>https://www.ncbi.nlm.nih.gov/pubmed/9232132</v>
      </c>
      <c r="D2072" s="255" t="str">
        <f>IF(AND(A2072&lt;&gt;"",ISNUMBER(A2072)),VLOOKUP(A2072,Studies!A:BR,4,FALSE),"")</f>
        <v>with Perpetrator (Rifampicin)</v>
      </c>
      <c r="E2072" s="255" t="str">
        <f>IF(AND(A2072&lt;&gt;"",ISNUMBER(A2072)),VLOOKUP(A2072,Studies!A:BR,5,FALSE),"")</f>
        <v>Alfentanil</v>
      </c>
      <c r="F2072" s="256" t="str">
        <f>IF(AND(A2072&lt;&gt;"",ISNUMBER(A2072)),VLOOKUP(A2072,Studies!A:BR,6,FALSE),"")</f>
        <v>Plasma</v>
      </c>
      <c r="G2072" s="194">
        <v>123.5</v>
      </c>
      <c r="H2072" s="194" t="s">
        <v>60</v>
      </c>
      <c r="I2072" s="187">
        <v>2.0635340000000002</v>
      </c>
      <c r="J2072" s="187" t="s">
        <v>995</v>
      </c>
      <c r="K2072" s="187" t="s">
        <v>335</v>
      </c>
      <c r="L2072" s="195">
        <v>0.4412489</v>
      </c>
      <c r="M2072" s="195" t="s">
        <v>995</v>
      </c>
      <c r="N2072" s="195" t="s">
        <v>949</v>
      </c>
      <c r="O2072" s="199"/>
      <c r="P2072" s="188"/>
      <c r="Q2072" s="174">
        <v>1</v>
      </c>
    </row>
    <row r="2073" spans="1:17" ht="14.25" x14ac:dyDescent="0.2">
      <c r="A2073" s="205">
        <v>278</v>
      </c>
      <c r="B2073" s="254" t="str">
        <f>IF(AND(A2073&lt;&gt;"",ISNUMBER(A2073)),VLOOKUP(A2073,Studies!A:BR,2,FALSE),"")</f>
        <v>Kharasch 1997</v>
      </c>
      <c r="C2073" s="255" t="str">
        <f>IF(AND(A2073&lt;&gt;"",ISNUMBER(A2073)),VLOOKUP(A2073,Studies!A:BR,3,FALSE),"")</f>
        <v>https://www.ncbi.nlm.nih.gov/pubmed/9232132</v>
      </c>
      <c r="D2073" s="255" t="str">
        <f>IF(AND(A2073&lt;&gt;"",ISNUMBER(A2073)),VLOOKUP(A2073,Studies!A:BR,4,FALSE),"")</f>
        <v>with Perpetrator (Rifampicin)</v>
      </c>
      <c r="E2073" s="255" t="str">
        <f>IF(AND(A2073&lt;&gt;"",ISNUMBER(A2073)),VLOOKUP(A2073,Studies!A:BR,5,FALSE),"")</f>
        <v>Alfentanil</v>
      </c>
      <c r="F2073" s="256" t="str">
        <f>IF(AND(A2073&lt;&gt;"",ISNUMBER(A2073)),VLOOKUP(A2073,Studies!A:BR,6,FALSE),"")</f>
        <v>Plasma</v>
      </c>
      <c r="G2073" s="194">
        <v>124.5</v>
      </c>
      <c r="H2073" s="194" t="s">
        <v>60</v>
      </c>
      <c r="I2073" s="187">
        <v>0.54126470000000004</v>
      </c>
      <c r="J2073" s="187" t="s">
        <v>995</v>
      </c>
      <c r="K2073" s="187" t="s">
        <v>335</v>
      </c>
      <c r="L2073" s="195">
        <v>0.153141</v>
      </c>
      <c r="M2073" s="195" t="s">
        <v>995</v>
      </c>
      <c r="N2073" s="195" t="s">
        <v>949</v>
      </c>
      <c r="O2073" s="199"/>
      <c r="P2073" s="188"/>
      <c r="Q2073" s="174">
        <v>1</v>
      </c>
    </row>
    <row r="2074" spans="1:17" ht="14.25" x14ac:dyDescent="0.2">
      <c r="A2074" s="205">
        <v>278</v>
      </c>
      <c r="B2074" s="254" t="str">
        <f>IF(AND(A2074&lt;&gt;"",ISNUMBER(A2074)),VLOOKUP(A2074,Studies!A:BR,2,FALSE),"")</f>
        <v>Kharasch 1997</v>
      </c>
      <c r="C2074" s="255" t="str">
        <f>IF(AND(A2074&lt;&gt;"",ISNUMBER(A2074)),VLOOKUP(A2074,Studies!A:BR,3,FALSE),"")</f>
        <v>https://www.ncbi.nlm.nih.gov/pubmed/9232132</v>
      </c>
      <c r="D2074" s="255" t="str">
        <f>IF(AND(A2074&lt;&gt;"",ISNUMBER(A2074)),VLOOKUP(A2074,Studies!A:BR,4,FALSE),"")</f>
        <v>with Perpetrator (Rifampicin)</v>
      </c>
      <c r="E2074" s="255" t="str">
        <f>IF(AND(A2074&lt;&gt;"",ISNUMBER(A2074)),VLOOKUP(A2074,Studies!A:BR,5,FALSE),"")</f>
        <v>Alfentanil</v>
      </c>
      <c r="F2074" s="256" t="str">
        <f>IF(AND(A2074&lt;&gt;"",ISNUMBER(A2074)),VLOOKUP(A2074,Studies!A:BR,6,FALSE),"")</f>
        <v>Plasma</v>
      </c>
      <c r="G2074" s="194">
        <v>125.5</v>
      </c>
      <c r="H2074" s="194" t="s">
        <v>60</v>
      </c>
      <c r="I2074" s="187">
        <v>0.3125443</v>
      </c>
      <c r="J2074" s="187" t="s">
        <v>995</v>
      </c>
      <c r="K2074" s="187" t="s">
        <v>335</v>
      </c>
      <c r="L2074" s="195">
        <v>0.1543727</v>
      </c>
      <c r="M2074" s="195" t="s">
        <v>995</v>
      </c>
      <c r="N2074" s="195" t="s">
        <v>949</v>
      </c>
      <c r="O2074" s="199"/>
      <c r="P2074" s="189" t="s">
        <v>1075</v>
      </c>
      <c r="Q2074" s="174">
        <v>1</v>
      </c>
    </row>
    <row r="2075" spans="1:17" ht="14.25" x14ac:dyDescent="0.2">
      <c r="A2075" s="183">
        <v>279</v>
      </c>
      <c r="B2075" s="254" t="str">
        <f>IF(AND(A2075&lt;&gt;"",ISNUMBER(A2075)),VLOOKUP(A2075,Studies!A:BR,2,FALSE),"")</f>
        <v>Kharasch 2004</v>
      </c>
      <c r="C2075" s="255" t="str">
        <f>IF(AND(A2075&lt;&gt;"",ISNUMBER(A2075)),VLOOKUP(A2075,Studies!A:BR,3,FALSE),"")</f>
        <v>https://www.ncbi.nlm.nih.gov/pubmed/15536460</v>
      </c>
      <c r="D2075" s="255" t="str">
        <f>IF(AND(A2075&lt;&gt;"",ISNUMBER(A2075)),VLOOKUP(A2075,Studies!A:BR,4,FALSE),"")</f>
        <v>iv Control (Perpetrator Placebo)</v>
      </c>
      <c r="E2075" s="255" t="str">
        <f>IF(AND(A2075&lt;&gt;"",ISNUMBER(A2075)),VLOOKUP(A2075,Studies!A:BR,5,FALSE),"")</f>
        <v>Midazolam</v>
      </c>
      <c r="F2075" s="256" t="str">
        <f>IF(AND(A2075&lt;&gt;"",ISNUMBER(A2075)),VLOOKUP(A2075,Studies!A:BR,6,FALSE),"")</f>
        <v>Plasma</v>
      </c>
      <c r="G2075" s="194">
        <v>8.3333333333333329E-2</v>
      </c>
      <c r="H2075" s="194" t="s">
        <v>60</v>
      </c>
      <c r="I2075" s="187">
        <v>22.600000381469727</v>
      </c>
      <c r="J2075" s="187" t="s">
        <v>941</v>
      </c>
      <c r="K2075" s="187" t="s">
        <v>116</v>
      </c>
      <c r="M2075" s="195"/>
      <c r="N2075" s="195"/>
      <c r="O2075" s="199"/>
      <c r="P2075" s="188"/>
      <c r="Q2075" s="174">
        <v>0</v>
      </c>
    </row>
    <row r="2076" spans="1:17" ht="14.25" x14ac:dyDescent="0.2">
      <c r="A2076" s="183">
        <v>279</v>
      </c>
      <c r="B2076" s="254" t="str">
        <f>IF(AND(A2076&lt;&gt;"",ISNUMBER(A2076)),VLOOKUP(A2076,Studies!A:BR,2,FALSE),"")</f>
        <v>Kharasch 2004</v>
      </c>
      <c r="C2076" s="255" t="str">
        <f>IF(AND(A2076&lt;&gt;"",ISNUMBER(A2076)),VLOOKUP(A2076,Studies!A:BR,3,FALSE),"")</f>
        <v>https://www.ncbi.nlm.nih.gov/pubmed/15536460</v>
      </c>
      <c r="D2076" s="255" t="str">
        <f>IF(AND(A2076&lt;&gt;"",ISNUMBER(A2076)),VLOOKUP(A2076,Studies!A:BR,4,FALSE),"")</f>
        <v>iv Control (Perpetrator Placebo)</v>
      </c>
      <c r="E2076" s="255" t="str">
        <f>IF(AND(A2076&lt;&gt;"",ISNUMBER(A2076)),VLOOKUP(A2076,Studies!A:BR,5,FALSE),"")</f>
        <v>Midazolam</v>
      </c>
      <c r="F2076" s="256" t="str">
        <f>IF(AND(A2076&lt;&gt;"",ISNUMBER(A2076)),VLOOKUP(A2076,Studies!A:BR,6,FALSE),"")</f>
        <v>Plasma</v>
      </c>
      <c r="G2076" s="194">
        <v>0.25</v>
      </c>
      <c r="H2076" s="194" t="s">
        <v>60</v>
      </c>
      <c r="I2076" s="187">
        <v>15.899999618530273</v>
      </c>
      <c r="J2076" s="187" t="s">
        <v>941</v>
      </c>
      <c r="K2076" s="187" t="s">
        <v>116</v>
      </c>
      <c r="M2076" s="195"/>
      <c r="N2076" s="195"/>
      <c r="O2076" s="199"/>
      <c r="P2076" s="188"/>
      <c r="Q2076" s="174">
        <v>0</v>
      </c>
    </row>
    <row r="2077" spans="1:17" ht="14.25" x14ac:dyDescent="0.2">
      <c r="A2077" s="183">
        <v>279</v>
      </c>
      <c r="B2077" s="254" t="str">
        <f>IF(AND(A2077&lt;&gt;"",ISNUMBER(A2077)),VLOOKUP(A2077,Studies!A:BR,2,FALSE),"")</f>
        <v>Kharasch 2004</v>
      </c>
      <c r="C2077" s="255" t="str">
        <f>IF(AND(A2077&lt;&gt;"",ISNUMBER(A2077)),VLOOKUP(A2077,Studies!A:BR,3,FALSE),"")</f>
        <v>https://www.ncbi.nlm.nih.gov/pubmed/15536460</v>
      </c>
      <c r="D2077" s="255" t="str">
        <f>IF(AND(A2077&lt;&gt;"",ISNUMBER(A2077)),VLOOKUP(A2077,Studies!A:BR,4,FALSE),"")</f>
        <v>iv Control (Perpetrator Placebo)</v>
      </c>
      <c r="E2077" s="255" t="str">
        <f>IF(AND(A2077&lt;&gt;"",ISNUMBER(A2077)),VLOOKUP(A2077,Studies!A:BR,5,FALSE),"")</f>
        <v>Midazolam</v>
      </c>
      <c r="F2077" s="256" t="str">
        <f>IF(AND(A2077&lt;&gt;"",ISNUMBER(A2077)),VLOOKUP(A2077,Studies!A:BR,6,FALSE),"")</f>
        <v>Plasma</v>
      </c>
      <c r="G2077" s="194">
        <v>0.5</v>
      </c>
      <c r="H2077" s="194" t="s">
        <v>60</v>
      </c>
      <c r="I2077" s="187">
        <v>9.4499998092651367</v>
      </c>
      <c r="J2077" s="187" t="s">
        <v>941</v>
      </c>
      <c r="K2077" s="187" t="s">
        <v>116</v>
      </c>
      <c r="M2077" s="195"/>
      <c r="N2077" s="195"/>
      <c r="O2077" s="199"/>
      <c r="P2077" s="188"/>
      <c r="Q2077" s="174">
        <v>0</v>
      </c>
    </row>
    <row r="2078" spans="1:17" ht="14.25" x14ac:dyDescent="0.2">
      <c r="A2078" s="183">
        <v>279</v>
      </c>
      <c r="B2078" s="254" t="str">
        <f>IF(AND(A2078&lt;&gt;"",ISNUMBER(A2078)),VLOOKUP(A2078,Studies!A:BR,2,FALSE),"")</f>
        <v>Kharasch 2004</v>
      </c>
      <c r="C2078" s="255" t="str">
        <f>IF(AND(A2078&lt;&gt;"",ISNUMBER(A2078)),VLOOKUP(A2078,Studies!A:BR,3,FALSE),"")</f>
        <v>https://www.ncbi.nlm.nih.gov/pubmed/15536460</v>
      </c>
      <c r="D2078" s="255" t="str">
        <f>IF(AND(A2078&lt;&gt;"",ISNUMBER(A2078)),VLOOKUP(A2078,Studies!A:BR,4,FALSE),"")</f>
        <v>iv Control (Perpetrator Placebo)</v>
      </c>
      <c r="E2078" s="255" t="str">
        <f>IF(AND(A2078&lt;&gt;"",ISNUMBER(A2078)),VLOOKUP(A2078,Studies!A:BR,5,FALSE),"")</f>
        <v>Midazolam</v>
      </c>
      <c r="F2078" s="256" t="str">
        <f>IF(AND(A2078&lt;&gt;"",ISNUMBER(A2078)),VLOOKUP(A2078,Studies!A:BR,6,FALSE),"")</f>
        <v>Plasma</v>
      </c>
      <c r="G2078" s="194">
        <v>1</v>
      </c>
      <c r="H2078" s="194" t="s">
        <v>60</v>
      </c>
      <c r="I2078" s="187">
        <v>6.75</v>
      </c>
      <c r="J2078" s="187" t="s">
        <v>941</v>
      </c>
      <c r="K2078" s="187" t="s">
        <v>116</v>
      </c>
      <c r="M2078" s="195"/>
      <c r="N2078" s="195"/>
      <c r="O2078" s="199"/>
      <c r="P2078" s="188"/>
      <c r="Q2078" s="174">
        <v>0</v>
      </c>
    </row>
    <row r="2079" spans="1:17" ht="14.25" x14ac:dyDescent="0.2">
      <c r="A2079" s="183">
        <v>279</v>
      </c>
      <c r="B2079" s="254" t="str">
        <f>IF(AND(A2079&lt;&gt;"",ISNUMBER(A2079)),VLOOKUP(A2079,Studies!A:BR,2,FALSE),"")</f>
        <v>Kharasch 2004</v>
      </c>
      <c r="C2079" s="255" t="str">
        <f>IF(AND(A2079&lt;&gt;"",ISNUMBER(A2079)),VLOOKUP(A2079,Studies!A:BR,3,FALSE),"")</f>
        <v>https://www.ncbi.nlm.nih.gov/pubmed/15536460</v>
      </c>
      <c r="D2079" s="255" t="str">
        <f>IF(AND(A2079&lt;&gt;"",ISNUMBER(A2079)),VLOOKUP(A2079,Studies!A:BR,4,FALSE),"")</f>
        <v>iv Control (Perpetrator Placebo)</v>
      </c>
      <c r="E2079" s="255" t="str">
        <f>IF(AND(A2079&lt;&gt;"",ISNUMBER(A2079)),VLOOKUP(A2079,Studies!A:BR,5,FALSE),"")</f>
        <v>Midazolam</v>
      </c>
      <c r="F2079" s="256" t="str">
        <f>IF(AND(A2079&lt;&gt;"",ISNUMBER(A2079)),VLOOKUP(A2079,Studies!A:BR,6,FALSE),"")</f>
        <v>Plasma</v>
      </c>
      <c r="G2079" s="194">
        <v>1.5</v>
      </c>
      <c r="H2079" s="194" t="s">
        <v>60</v>
      </c>
      <c r="I2079" s="187">
        <v>4.130000114440918</v>
      </c>
      <c r="J2079" s="187" t="s">
        <v>941</v>
      </c>
      <c r="K2079" s="187" t="s">
        <v>116</v>
      </c>
      <c r="M2079" s="195"/>
      <c r="N2079" s="195"/>
      <c r="O2079" s="199"/>
      <c r="P2079" s="188"/>
      <c r="Q2079" s="174">
        <v>0</v>
      </c>
    </row>
    <row r="2080" spans="1:17" ht="14.25" x14ac:dyDescent="0.2">
      <c r="A2080" s="183">
        <v>279</v>
      </c>
      <c r="B2080" s="254" t="str">
        <f>IF(AND(A2080&lt;&gt;"",ISNUMBER(A2080)),VLOOKUP(A2080,Studies!A:BR,2,FALSE),"")</f>
        <v>Kharasch 2004</v>
      </c>
      <c r="C2080" s="255" t="str">
        <f>IF(AND(A2080&lt;&gt;"",ISNUMBER(A2080)),VLOOKUP(A2080,Studies!A:BR,3,FALSE),"")</f>
        <v>https://www.ncbi.nlm.nih.gov/pubmed/15536460</v>
      </c>
      <c r="D2080" s="255" t="str">
        <f>IF(AND(A2080&lt;&gt;"",ISNUMBER(A2080)),VLOOKUP(A2080,Studies!A:BR,4,FALSE),"")</f>
        <v>iv Control (Perpetrator Placebo)</v>
      </c>
      <c r="E2080" s="255" t="str">
        <f>IF(AND(A2080&lt;&gt;"",ISNUMBER(A2080)),VLOOKUP(A2080,Studies!A:BR,5,FALSE),"")</f>
        <v>Midazolam</v>
      </c>
      <c r="F2080" s="256" t="str">
        <f>IF(AND(A2080&lt;&gt;"",ISNUMBER(A2080)),VLOOKUP(A2080,Studies!A:BR,6,FALSE),"")</f>
        <v>Plasma</v>
      </c>
      <c r="G2080" s="194">
        <v>1.75</v>
      </c>
      <c r="H2080" s="194" t="s">
        <v>60</v>
      </c>
      <c r="I2080" s="187">
        <v>3.7399997711181641</v>
      </c>
      <c r="J2080" s="187" t="s">
        <v>941</v>
      </c>
      <c r="K2080" s="187" t="s">
        <v>116</v>
      </c>
      <c r="M2080" s="195"/>
      <c r="N2080" s="195"/>
      <c r="O2080" s="199"/>
      <c r="P2080" s="188"/>
      <c r="Q2080" s="174">
        <v>0</v>
      </c>
    </row>
    <row r="2081" spans="1:17" ht="14.25" x14ac:dyDescent="0.2">
      <c r="A2081" s="183">
        <v>279</v>
      </c>
      <c r="B2081" s="254" t="str">
        <f>IF(AND(A2081&lt;&gt;"",ISNUMBER(A2081)),VLOOKUP(A2081,Studies!A:BR,2,FALSE),"")</f>
        <v>Kharasch 2004</v>
      </c>
      <c r="C2081" s="255" t="str">
        <f>IF(AND(A2081&lt;&gt;"",ISNUMBER(A2081)),VLOOKUP(A2081,Studies!A:BR,3,FALSE),"")</f>
        <v>https://www.ncbi.nlm.nih.gov/pubmed/15536460</v>
      </c>
      <c r="D2081" s="255" t="str">
        <f>IF(AND(A2081&lt;&gt;"",ISNUMBER(A2081)),VLOOKUP(A2081,Studies!A:BR,4,FALSE),"")</f>
        <v>iv Control (Perpetrator Placebo)</v>
      </c>
      <c r="E2081" s="255" t="str">
        <f>IF(AND(A2081&lt;&gt;"",ISNUMBER(A2081)),VLOOKUP(A2081,Studies!A:BR,5,FALSE),"")</f>
        <v>Midazolam</v>
      </c>
      <c r="F2081" s="256" t="str">
        <f>IF(AND(A2081&lt;&gt;"",ISNUMBER(A2081)),VLOOKUP(A2081,Studies!A:BR,6,FALSE),"")</f>
        <v>Plasma</v>
      </c>
      <c r="G2081" s="194">
        <v>2</v>
      </c>
      <c r="H2081" s="194" t="s">
        <v>60</v>
      </c>
      <c r="I2081" s="187">
        <v>3.2999999523162842</v>
      </c>
      <c r="J2081" s="187" t="s">
        <v>941</v>
      </c>
      <c r="K2081" s="187" t="s">
        <v>116</v>
      </c>
      <c r="M2081" s="195"/>
      <c r="N2081" s="195"/>
      <c r="O2081" s="199"/>
      <c r="P2081" s="188"/>
      <c r="Q2081" s="174">
        <v>0</v>
      </c>
    </row>
    <row r="2082" spans="1:17" ht="14.25" x14ac:dyDescent="0.2">
      <c r="A2082" s="183">
        <v>279</v>
      </c>
      <c r="B2082" s="254" t="str">
        <f>IF(AND(A2082&lt;&gt;"",ISNUMBER(A2082)),VLOOKUP(A2082,Studies!A:BR,2,FALSE),"")</f>
        <v>Kharasch 2004</v>
      </c>
      <c r="C2082" s="255" t="str">
        <f>IF(AND(A2082&lt;&gt;"",ISNUMBER(A2082)),VLOOKUP(A2082,Studies!A:BR,3,FALSE),"")</f>
        <v>https://www.ncbi.nlm.nih.gov/pubmed/15536460</v>
      </c>
      <c r="D2082" s="255" t="str">
        <f>IF(AND(A2082&lt;&gt;"",ISNUMBER(A2082)),VLOOKUP(A2082,Studies!A:BR,4,FALSE),"")</f>
        <v>iv Control (Perpetrator Placebo)</v>
      </c>
      <c r="E2082" s="255" t="str">
        <f>IF(AND(A2082&lt;&gt;"",ISNUMBER(A2082)),VLOOKUP(A2082,Studies!A:BR,5,FALSE),"")</f>
        <v>Midazolam</v>
      </c>
      <c r="F2082" s="256" t="str">
        <f>IF(AND(A2082&lt;&gt;"",ISNUMBER(A2082)),VLOOKUP(A2082,Studies!A:BR,6,FALSE),"")</f>
        <v>Plasma</v>
      </c>
      <c r="G2082" s="194">
        <v>2.5</v>
      </c>
      <c r="H2082" s="194" t="s">
        <v>60</v>
      </c>
      <c r="I2082" s="187">
        <v>2.7100000381469727</v>
      </c>
      <c r="J2082" s="187" t="s">
        <v>941</v>
      </c>
      <c r="K2082" s="187" t="s">
        <v>116</v>
      </c>
      <c r="M2082" s="195"/>
      <c r="N2082" s="195"/>
      <c r="O2082" s="199"/>
      <c r="P2082" s="188"/>
      <c r="Q2082" s="174">
        <v>0</v>
      </c>
    </row>
    <row r="2083" spans="1:17" ht="14.25" x14ac:dyDescent="0.2">
      <c r="A2083" s="183">
        <v>279</v>
      </c>
      <c r="B2083" s="254" t="str">
        <f>IF(AND(A2083&lt;&gt;"",ISNUMBER(A2083)),VLOOKUP(A2083,Studies!A:BR,2,FALSE),"")</f>
        <v>Kharasch 2004</v>
      </c>
      <c r="C2083" s="255" t="str">
        <f>IF(AND(A2083&lt;&gt;"",ISNUMBER(A2083)),VLOOKUP(A2083,Studies!A:BR,3,FALSE),"")</f>
        <v>https://www.ncbi.nlm.nih.gov/pubmed/15536460</v>
      </c>
      <c r="D2083" s="255" t="str">
        <f>IF(AND(A2083&lt;&gt;"",ISNUMBER(A2083)),VLOOKUP(A2083,Studies!A:BR,4,FALSE),"")</f>
        <v>iv Control (Perpetrator Placebo)</v>
      </c>
      <c r="E2083" s="255" t="str">
        <f>IF(AND(A2083&lt;&gt;"",ISNUMBER(A2083)),VLOOKUP(A2083,Studies!A:BR,5,FALSE),"")</f>
        <v>Midazolam</v>
      </c>
      <c r="F2083" s="256" t="str">
        <f>IF(AND(A2083&lt;&gt;"",ISNUMBER(A2083)),VLOOKUP(A2083,Studies!A:BR,6,FALSE),"")</f>
        <v>Plasma</v>
      </c>
      <c r="G2083" s="194">
        <v>3</v>
      </c>
      <c r="H2083" s="194" t="s">
        <v>60</v>
      </c>
      <c r="I2083" s="187">
        <v>2.3199999332427979</v>
      </c>
      <c r="J2083" s="187" t="s">
        <v>941</v>
      </c>
      <c r="K2083" s="187" t="s">
        <v>116</v>
      </c>
      <c r="M2083" s="195"/>
      <c r="N2083" s="195"/>
      <c r="O2083" s="199"/>
      <c r="P2083" s="188"/>
      <c r="Q2083" s="174">
        <v>0</v>
      </c>
    </row>
    <row r="2084" spans="1:17" ht="14.25" x14ac:dyDescent="0.2">
      <c r="A2084" s="183">
        <v>279</v>
      </c>
      <c r="B2084" s="254" t="str">
        <f>IF(AND(A2084&lt;&gt;"",ISNUMBER(A2084)),VLOOKUP(A2084,Studies!A:BR,2,FALSE),"")</f>
        <v>Kharasch 2004</v>
      </c>
      <c r="C2084" s="255" t="str">
        <f>IF(AND(A2084&lt;&gt;"",ISNUMBER(A2084)),VLOOKUP(A2084,Studies!A:BR,3,FALSE),"")</f>
        <v>https://www.ncbi.nlm.nih.gov/pubmed/15536460</v>
      </c>
      <c r="D2084" s="255" t="str">
        <f>IF(AND(A2084&lt;&gt;"",ISNUMBER(A2084)),VLOOKUP(A2084,Studies!A:BR,4,FALSE),"")</f>
        <v>iv Control (Perpetrator Placebo)</v>
      </c>
      <c r="E2084" s="255" t="str">
        <f>IF(AND(A2084&lt;&gt;"",ISNUMBER(A2084)),VLOOKUP(A2084,Studies!A:BR,5,FALSE),"")</f>
        <v>Midazolam</v>
      </c>
      <c r="F2084" s="256" t="str">
        <f>IF(AND(A2084&lt;&gt;"",ISNUMBER(A2084)),VLOOKUP(A2084,Studies!A:BR,6,FALSE),"")</f>
        <v>Plasma</v>
      </c>
      <c r="G2084" s="194">
        <v>4</v>
      </c>
      <c r="H2084" s="194" t="s">
        <v>60</v>
      </c>
      <c r="I2084" s="187">
        <v>1.6100000143051147</v>
      </c>
      <c r="J2084" s="187" t="s">
        <v>941</v>
      </c>
      <c r="K2084" s="187" t="s">
        <v>116</v>
      </c>
      <c r="M2084" s="195"/>
      <c r="N2084" s="195"/>
      <c r="O2084" s="199"/>
      <c r="P2084" s="188"/>
      <c r="Q2084" s="174">
        <v>0</v>
      </c>
    </row>
    <row r="2085" spans="1:17" ht="14.25" x14ac:dyDescent="0.2">
      <c r="A2085" s="183">
        <v>279</v>
      </c>
      <c r="B2085" s="254" t="str">
        <f>IF(AND(A2085&lt;&gt;"",ISNUMBER(A2085)),VLOOKUP(A2085,Studies!A:BR,2,FALSE),"")</f>
        <v>Kharasch 2004</v>
      </c>
      <c r="C2085" s="255" t="str">
        <f>IF(AND(A2085&lt;&gt;"",ISNUMBER(A2085)),VLOOKUP(A2085,Studies!A:BR,3,FALSE),"")</f>
        <v>https://www.ncbi.nlm.nih.gov/pubmed/15536460</v>
      </c>
      <c r="D2085" s="255" t="str">
        <f>IF(AND(A2085&lt;&gt;"",ISNUMBER(A2085)),VLOOKUP(A2085,Studies!A:BR,4,FALSE),"")</f>
        <v>iv Control (Perpetrator Placebo)</v>
      </c>
      <c r="E2085" s="255" t="str">
        <f>IF(AND(A2085&lt;&gt;"",ISNUMBER(A2085)),VLOOKUP(A2085,Studies!A:BR,5,FALSE),"")</f>
        <v>Midazolam</v>
      </c>
      <c r="F2085" s="256" t="str">
        <f>IF(AND(A2085&lt;&gt;"",ISNUMBER(A2085)),VLOOKUP(A2085,Studies!A:BR,6,FALSE),"")</f>
        <v>Plasma</v>
      </c>
      <c r="G2085" s="194">
        <v>5</v>
      </c>
      <c r="H2085" s="194" t="s">
        <v>60</v>
      </c>
      <c r="I2085" s="187">
        <v>1.309999942779541</v>
      </c>
      <c r="J2085" s="187" t="s">
        <v>941</v>
      </c>
      <c r="K2085" s="187" t="s">
        <v>116</v>
      </c>
      <c r="M2085" s="195"/>
      <c r="N2085" s="195"/>
      <c r="O2085" s="199"/>
      <c r="P2085" s="188"/>
      <c r="Q2085" s="174">
        <v>0</v>
      </c>
    </row>
    <row r="2086" spans="1:17" ht="14.25" x14ac:dyDescent="0.2">
      <c r="A2086" s="183">
        <v>279</v>
      </c>
      <c r="B2086" s="254" t="str">
        <f>IF(AND(A2086&lt;&gt;"",ISNUMBER(A2086)),VLOOKUP(A2086,Studies!A:BR,2,FALSE),"")</f>
        <v>Kharasch 2004</v>
      </c>
      <c r="C2086" s="255" t="str">
        <f>IF(AND(A2086&lt;&gt;"",ISNUMBER(A2086)),VLOOKUP(A2086,Studies!A:BR,3,FALSE),"")</f>
        <v>https://www.ncbi.nlm.nih.gov/pubmed/15536460</v>
      </c>
      <c r="D2086" s="255" t="str">
        <f>IF(AND(A2086&lt;&gt;"",ISNUMBER(A2086)),VLOOKUP(A2086,Studies!A:BR,4,FALSE),"")</f>
        <v>iv Control (Perpetrator Placebo)</v>
      </c>
      <c r="E2086" s="255" t="str">
        <f>IF(AND(A2086&lt;&gt;"",ISNUMBER(A2086)),VLOOKUP(A2086,Studies!A:BR,5,FALSE),"")</f>
        <v>Midazolam</v>
      </c>
      <c r="F2086" s="256" t="str">
        <f>IF(AND(A2086&lt;&gt;"",ISNUMBER(A2086)),VLOOKUP(A2086,Studies!A:BR,6,FALSE),"")</f>
        <v>Plasma</v>
      </c>
      <c r="G2086" s="194">
        <v>6</v>
      </c>
      <c r="H2086" s="194" t="s">
        <v>60</v>
      </c>
      <c r="I2086" s="187">
        <v>1.1200000047683716</v>
      </c>
      <c r="J2086" s="187" t="s">
        <v>941</v>
      </c>
      <c r="K2086" s="187" t="s">
        <v>116</v>
      </c>
      <c r="M2086" s="195"/>
      <c r="N2086" s="195"/>
      <c r="O2086" s="199"/>
      <c r="P2086" s="188"/>
      <c r="Q2086" s="174">
        <v>0</v>
      </c>
    </row>
    <row r="2087" spans="1:17" ht="14.25" x14ac:dyDescent="0.2">
      <c r="A2087" s="183">
        <v>279</v>
      </c>
      <c r="B2087" s="254" t="str">
        <f>IF(AND(A2087&lt;&gt;"",ISNUMBER(A2087)),VLOOKUP(A2087,Studies!A:BR,2,FALSE),"")</f>
        <v>Kharasch 2004</v>
      </c>
      <c r="C2087" s="255" t="str">
        <f>IF(AND(A2087&lt;&gt;"",ISNUMBER(A2087)),VLOOKUP(A2087,Studies!A:BR,3,FALSE),"")</f>
        <v>https://www.ncbi.nlm.nih.gov/pubmed/15536460</v>
      </c>
      <c r="D2087" s="255" t="str">
        <f>IF(AND(A2087&lt;&gt;"",ISNUMBER(A2087)),VLOOKUP(A2087,Studies!A:BR,4,FALSE),"")</f>
        <v>iv Control (Perpetrator Placebo)</v>
      </c>
      <c r="E2087" s="255" t="str">
        <f>IF(AND(A2087&lt;&gt;"",ISNUMBER(A2087)),VLOOKUP(A2087,Studies!A:BR,5,FALSE),"")</f>
        <v>Midazolam</v>
      </c>
      <c r="F2087" s="256" t="str">
        <f>IF(AND(A2087&lt;&gt;"",ISNUMBER(A2087)),VLOOKUP(A2087,Studies!A:BR,6,FALSE),"")</f>
        <v>Plasma</v>
      </c>
      <c r="G2087" s="194">
        <v>7</v>
      </c>
      <c r="H2087" s="194" t="s">
        <v>60</v>
      </c>
      <c r="I2087" s="187">
        <v>0.81000000238418579</v>
      </c>
      <c r="J2087" s="187" t="s">
        <v>941</v>
      </c>
      <c r="K2087" s="187" t="s">
        <v>116</v>
      </c>
      <c r="M2087" s="195"/>
      <c r="N2087" s="195"/>
      <c r="O2087" s="199"/>
      <c r="P2087" s="188"/>
      <c r="Q2087" s="174">
        <v>0</v>
      </c>
    </row>
    <row r="2088" spans="1:17" ht="14.25" x14ac:dyDescent="0.2">
      <c r="A2088" s="183">
        <v>279</v>
      </c>
      <c r="B2088" s="254" t="str">
        <f>IF(AND(A2088&lt;&gt;"",ISNUMBER(A2088)),VLOOKUP(A2088,Studies!A:BR,2,FALSE),"")</f>
        <v>Kharasch 2004</v>
      </c>
      <c r="C2088" s="255" t="str">
        <f>IF(AND(A2088&lt;&gt;"",ISNUMBER(A2088)),VLOOKUP(A2088,Studies!A:BR,3,FALSE),"")</f>
        <v>https://www.ncbi.nlm.nih.gov/pubmed/15536460</v>
      </c>
      <c r="D2088" s="255" t="str">
        <f>IF(AND(A2088&lt;&gt;"",ISNUMBER(A2088)),VLOOKUP(A2088,Studies!A:BR,4,FALSE),"")</f>
        <v>iv Control (Perpetrator Placebo)</v>
      </c>
      <c r="E2088" s="255" t="str">
        <f>IF(AND(A2088&lt;&gt;"",ISNUMBER(A2088)),VLOOKUP(A2088,Studies!A:BR,5,FALSE),"")</f>
        <v>Midazolam</v>
      </c>
      <c r="F2088" s="256" t="str">
        <f>IF(AND(A2088&lt;&gt;"",ISNUMBER(A2088)),VLOOKUP(A2088,Studies!A:BR,6,FALSE),"")</f>
        <v>Plasma</v>
      </c>
      <c r="G2088" s="194">
        <v>8</v>
      </c>
      <c r="H2088" s="194" t="s">
        <v>60</v>
      </c>
      <c r="I2088" s="187">
        <v>0.69999998807907104</v>
      </c>
      <c r="J2088" s="187" t="s">
        <v>941</v>
      </c>
      <c r="K2088" s="187" t="s">
        <v>116</v>
      </c>
      <c r="M2088" s="195"/>
      <c r="N2088" s="195"/>
      <c r="O2088" s="199"/>
      <c r="P2088" s="188"/>
      <c r="Q2088" s="174">
        <v>0</v>
      </c>
    </row>
    <row r="2089" spans="1:17" ht="14.25" x14ac:dyDescent="0.2">
      <c r="A2089" s="183">
        <v>279</v>
      </c>
      <c r="B2089" s="254" t="str">
        <f>IF(AND(A2089&lt;&gt;"",ISNUMBER(A2089)),VLOOKUP(A2089,Studies!A:BR,2,FALSE),"")</f>
        <v>Kharasch 2004</v>
      </c>
      <c r="C2089" s="255" t="str">
        <f>IF(AND(A2089&lt;&gt;"",ISNUMBER(A2089)),VLOOKUP(A2089,Studies!A:BR,3,FALSE),"")</f>
        <v>https://www.ncbi.nlm.nih.gov/pubmed/15536460</v>
      </c>
      <c r="D2089" s="255" t="str">
        <f>IF(AND(A2089&lt;&gt;"",ISNUMBER(A2089)),VLOOKUP(A2089,Studies!A:BR,4,FALSE),"")</f>
        <v>iv Control (Perpetrator Placebo)</v>
      </c>
      <c r="E2089" s="255" t="str">
        <f>IF(AND(A2089&lt;&gt;"",ISNUMBER(A2089)),VLOOKUP(A2089,Studies!A:BR,5,FALSE),"")</f>
        <v>Midazolam</v>
      </c>
      <c r="F2089" s="256" t="str">
        <f>IF(AND(A2089&lt;&gt;"",ISNUMBER(A2089)),VLOOKUP(A2089,Studies!A:BR,6,FALSE),"")</f>
        <v>Plasma</v>
      </c>
      <c r="G2089" s="194">
        <v>9</v>
      </c>
      <c r="H2089" s="194" t="s">
        <v>60</v>
      </c>
      <c r="I2089" s="187">
        <v>0.50999999046325684</v>
      </c>
      <c r="J2089" s="187" t="s">
        <v>941</v>
      </c>
      <c r="K2089" s="187" t="s">
        <v>116</v>
      </c>
      <c r="M2089" s="195"/>
      <c r="N2089" s="195"/>
      <c r="O2089" s="199"/>
      <c r="P2089" s="188"/>
      <c r="Q2089" s="174">
        <v>0</v>
      </c>
    </row>
    <row r="2090" spans="1:17" ht="14.25" x14ac:dyDescent="0.2">
      <c r="A2090" s="183">
        <v>280</v>
      </c>
      <c r="B2090" s="254" t="str">
        <f>IF(AND(A2090&lt;&gt;"",ISNUMBER(A2090)),VLOOKUP(A2090,Studies!A:BR,2,FALSE),"")</f>
        <v>Kharasch 2004</v>
      </c>
      <c r="C2090" s="255" t="str">
        <f>IF(AND(A2090&lt;&gt;"",ISNUMBER(A2090)),VLOOKUP(A2090,Studies!A:BR,3,FALSE),"")</f>
        <v>https://www.ncbi.nlm.nih.gov/pubmed/15536460</v>
      </c>
      <c r="D2090" s="255" t="str">
        <f>IF(AND(A2090&lt;&gt;"",ISNUMBER(A2090)),VLOOKUP(A2090,Studies!A:BR,4,FALSE),"")</f>
        <v>iv with Perpetrator (Rifampicin)</v>
      </c>
      <c r="E2090" s="255" t="str">
        <f>IF(AND(A2090&lt;&gt;"",ISNUMBER(A2090)),VLOOKUP(A2090,Studies!A:BR,5,FALSE),"")</f>
        <v>Midazolam</v>
      </c>
      <c r="F2090" s="256" t="str">
        <f>IF(AND(A2090&lt;&gt;"",ISNUMBER(A2090)),VLOOKUP(A2090,Studies!A:BR,6,FALSE),"")</f>
        <v>Plasma</v>
      </c>
      <c r="G2090" s="194">
        <v>104.08333333333333</v>
      </c>
      <c r="H2090" s="194" t="s">
        <v>60</v>
      </c>
      <c r="I2090" s="187">
        <v>13.100000381469727</v>
      </c>
      <c r="J2090" s="187" t="s">
        <v>941</v>
      </c>
      <c r="K2090" s="187" t="s">
        <v>116</v>
      </c>
      <c r="M2090" s="195"/>
      <c r="N2090" s="195"/>
      <c r="O2090" s="199"/>
      <c r="P2090" s="188"/>
      <c r="Q2090" s="174">
        <v>0</v>
      </c>
    </row>
    <row r="2091" spans="1:17" ht="14.25" x14ac:dyDescent="0.2">
      <c r="A2091" s="183">
        <v>280</v>
      </c>
      <c r="B2091" s="254" t="str">
        <f>IF(AND(A2091&lt;&gt;"",ISNUMBER(A2091)),VLOOKUP(A2091,Studies!A:BR,2,FALSE),"")</f>
        <v>Kharasch 2004</v>
      </c>
      <c r="C2091" s="255" t="str">
        <f>IF(AND(A2091&lt;&gt;"",ISNUMBER(A2091)),VLOOKUP(A2091,Studies!A:BR,3,FALSE),"")</f>
        <v>https://www.ncbi.nlm.nih.gov/pubmed/15536460</v>
      </c>
      <c r="D2091" s="255" t="str">
        <f>IF(AND(A2091&lt;&gt;"",ISNUMBER(A2091)),VLOOKUP(A2091,Studies!A:BR,4,FALSE),"")</f>
        <v>iv with Perpetrator (Rifampicin)</v>
      </c>
      <c r="E2091" s="255" t="str">
        <f>IF(AND(A2091&lt;&gt;"",ISNUMBER(A2091)),VLOOKUP(A2091,Studies!A:BR,5,FALSE),"")</f>
        <v>Midazolam</v>
      </c>
      <c r="F2091" s="256" t="str">
        <f>IF(AND(A2091&lt;&gt;"",ISNUMBER(A2091)),VLOOKUP(A2091,Studies!A:BR,6,FALSE),"")</f>
        <v>Plasma</v>
      </c>
      <c r="G2091" s="194">
        <v>104.25</v>
      </c>
      <c r="H2091" s="194" t="s">
        <v>60</v>
      </c>
      <c r="I2091" s="187">
        <v>9.7200002670288086</v>
      </c>
      <c r="J2091" s="187" t="s">
        <v>941</v>
      </c>
      <c r="K2091" s="187" t="s">
        <v>116</v>
      </c>
      <c r="L2091" s="195">
        <v>2.5799999237060547</v>
      </c>
      <c r="M2091" s="195" t="s">
        <v>941</v>
      </c>
      <c r="N2091" s="195" t="s">
        <v>117</v>
      </c>
      <c r="O2091" s="199"/>
      <c r="P2091" s="188"/>
      <c r="Q2091" s="174">
        <v>0</v>
      </c>
    </row>
    <row r="2092" spans="1:17" ht="14.25" x14ac:dyDescent="0.2">
      <c r="A2092" s="183">
        <v>280</v>
      </c>
      <c r="B2092" s="254" t="str">
        <f>IF(AND(A2092&lt;&gt;"",ISNUMBER(A2092)),VLOOKUP(A2092,Studies!A:BR,2,FALSE),"")</f>
        <v>Kharasch 2004</v>
      </c>
      <c r="C2092" s="255" t="str">
        <f>IF(AND(A2092&lt;&gt;"",ISNUMBER(A2092)),VLOOKUP(A2092,Studies!A:BR,3,FALSE),"")</f>
        <v>https://www.ncbi.nlm.nih.gov/pubmed/15536460</v>
      </c>
      <c r="D2092" s="255" t="str">
        <f>IF(AND(A2092&lt;&gt;"",ISNUMBER(A2092)),VLOOKUP(A2092,Studies!A:BR,4,FALSE),"")</f>
        <v>iv with Perpetrator (Rifampicin)</v>
      </c>
      <c r="E2092" s="255" t="str">
        <f>IF(AND(A2092&lt;&gt;"",ISNUMBER(A2092)),VLOOKUP(A2092,Studies!A:BR,5,FALSE),"")</f>
        <v>Midazolam</v>
      </c>
      <c r="F2092" s="256" t="str">
        <f>IF(AND(A2092&lt;&gt;"",ISNUMBER(A2092)),VLOOKUP(A2092,Studies!A:BR,6,FALSE),"")</f>
        <v>Plasma</v>
      </c>
      <c r="G2092" s="194">
        <v>104.5</v>
      </c>
      <c r="H2092" s="194" t="s">
        <v>60</v>
      </c>
      <c r="I2092" s="187">
        <v>6.119999885559082</v>
      </c>
      <c r="J2092" s="187" t="s">
        <v>941</v>
      </c>
      <c r="K2092" s="187" t="s">
        <v>116</v>
      </c>
      <c r="L2092" s="195">
        <v>1.9299999475479126</v>
      </c>
      <c r="M2092" s="195" t="s">
        <v>941</v>
      </c>
      <c r="N2092" s="195" t="s">
        <v>117</v>
      </c>
      <c r="O2092" s="199"/>
      <c r="P2092" s="188"/>
      <c r="Q2092" s="174">
        <v>0</v>
      </c>
    </row>
    <row r="2093" spans="1:17" ht="14.25" x14ac:dyDescent="0.2">
      <c r="A2093" s="183">
        <v>280</v>
      </c>
      <c r="B2093" s="254" t="str">
        <f>IF(AND(A2093&lt;&gt;"",ISNUMBER(A2093)),VLOOKUP(A2093,Studies!A:BR,2,FALSE),"")</f>
        <v>Kharasch 2004</v>
      </c>
      <c r="C2093" s="255" t="str">
        <f>IF(AND(A2093&lt;&gt;"",ISNUMBER(A2093)),VLOOKUP(A2093,Studies!A:BR,3,FALSE),"")</f>
        <v>https://www.ncbi.nlm.nih.gov/pubmed/15536460</v>
      </c>
      <c r="D2093" s="255" t="str">
        <f>IF(AND(A2093&lt;&gt;"",ISNUMBER(A2093)),VLOOKUP(A2093,Studies!A:BR,4,FALSE),"")</f>
        <v>iv with Perpetrator (Rifampicin)</v>
      </c>
      <c r="E2093" s="255" t="str">
        <f>IF(AND(A2093&lt;&gt;"",ISNUMBER(A2093)),VLOOKUP(A2093,Studies!A:BR,5,FALSE),"")</f>
        <v>Midazolam</v>
      </c>
      <c r="F2093" s="256" t="str">
        <f>IF(AND(A2093&lt;&gt;"",ISNUMBER(A2093)),VLOOKUP(A2093,Studies!A:BR,6,FALSE),"")</f>
        <v>Plasma</v>
      </c>
      <c r="G2093" s="194">
        <v>104.75</v>
      </c>
      <c r="H2093" s="194" t="s">
        <v>60</v>
      </c>
      <c r="I2093" s="187">
        <v>3.5399999618530273</v>
      </c>
      <c r="J2093" s="187" t="s">
        <v>941</v>
      </c>
      <c r="K2093" s="187" t="s">
        <v>116</v>
      </c>
      <c r="L2093" s="195">
        <v>1.1200000047683716</v>
      </c>
      <c r="M2093" s="195" t="s">
        <v>941</v>
      </c>
      <c r="N2093" s="195" t="s">
        <v>117</v>
      </c>
      <c r="O2093" s="199"/>
      <c r="P2093" s="188"/>
      <c r="Q2093" s="174">
        <v>0</v>
      </c>
    </row>
    <row r="2094" spans="1:17" ht="14.25" x14ac:dyDescent="0.2">
      <c r="A2094" s="183">
        <v>280</v>
      </c>
      <c r="B2094" s="254" t="str">
        <f>IF(AND(A2094&lt;&gt;"",ISNUMBER(A2094)),VLOOKUP(A2094,Studies!A:BR,2,FALSE),"")</f>
        <v>Kharasch 2004</v>
      </c>
      <c r="C2094" s="255" t="str">
        <f>IF(AND(A2094&lt;&gt;"",ISNUMBER(A2094)),VLOOKUP(A2094,Studies!A:BR,3,FALSE),"")</f>
        <v>https://www.ncbi.nlm.nih.gov/pubmed/15536460</v>
      </c>
      <c r="D2094" s="255" t="str">
        <f>IF(AND(A2094&lt;&gt;"",ISNUMBER(A2094)),VLOOKUP(A2094,Studies!A:BR,4,FALSE),"")</f>
        <v>iv with Perpetrator (Rifampicin)</v>
      </c>
      <c r="E2094" s="255" t="str">
        <f>IF(AND(A2094&lt;&gt;"",ISNUMBER(A2094)),VLOOKUP(A2094,Studies!A:BR,5,FALSE),"")</f>
        <v>Midazolam</v>
      </c>
      <c r="F2094" s="256" t="str">
        <f>IF(AND(A2094&lt;&gt;"",ISNUMBER(A2094)),VLOOKUP(A2094,Studies!A:BR,6,FALSE),"")</f>
        <v>Plasma</v>
      </c>
      <c r="G2094" s="194">
        <v>105</v>
      </c>
      <c r="H2094" s="194" t="s">
        <v>60</v>
      </c>
      <c r="I2094" s="187">
        <v>3.0699999332427979</v>
      </c>
      <c r="J2094" s="187" t="s">
        <v>941</v>
      </c>
      <c r="K2094" s="187" t="s">
        <v>116</v>
      </c>
      <c r="L2094" s="195">
        <v>0.78000003099441528</v>
      </c>
      <c r="M2094" s="195" t="s">
        <v>941</v>
      </c>
      <c r="N2094" s="195" t="s">
        <v>117</v>
      </c>
      <c r="O2094" s="199"/>
      <c r="P2094" s="188"/>
      <c r="Q2094" s="174">
        <v>0</v>
      </c>
    </row>
    <row r="2095" spans="1:17" ht="14.25" x14ac:dyDescent="0.2">
      <c r="A2095" s="183">
        <v>280</v>
      </c>
      <c r="B2095" s="254" t="str">
        <f>IF(AND(A2095&lt;&gt;"",ISNUMBER(A2095)),VLOOKUP(A2095,Studies!A:BR,2,FALSE),"")</f>
        <v>Kharasch 2004</v>
      </c>
      <c r="C2095" s="255" t="str">
        <f>IF(AND(A2095&lt;&gt;"",ISNUMBER(A2095)),VLOOKUP(A2095,Studies!A:BR,3,FALSE),"")</f>
        <v>https://www.ncbi.nlm.nih.gov/pubmed/15536460</v>
      </c>
      <c r="D2095" s="255" t="str">
        <f>IF(AND(A2095&lt;&gt;"",ISNUMBER(A2095)),VLOOKUP(A2095,Studies!A:BR,4,FALSE),"")</f>
        <v>iv with Perpetrator (Rifampicin)</v>
      </c>
      <c r="E2095" s="255" t="str">
        <f>IF(AND(A2095&lt;&gt;"",ISNUMBER(A2095)),VLOOKUP(A2095,Studies!A:BR,5,FALSE),"")</f>
        <v>Midazolam</v>
      </c>
      <c r="F2095" s="256" t="str">
        <f>IF(AND(A2095&lt;&gt;"",ISNUMBER(A2095)),VLOOKUP(A2095,Studies!A:BR,6,FALSE),"")</f>
        <v>Plasma</v>
      </c>
      <c r="G2095" s="194">
        <v>105.25</v>
      </c>
      <c r="H2095" s="194" t="s">
        <v>60</v>
      </c>
      <c r="I2095" s="187">
        <v>2.3499999046325684</v>
      </c>
      <c r="J2095" s="187" t="s">
        <v>941</v>
      </c>
      <c r="K2095" s="187" t="s">
        <v>116</v>
      </c>
      <c r="L2095" s="195">
        <v>0.55000001192092896</v>
      </c>
      <c r="M2095" s="195" t="s">
        <v>941</v>
      </c>
      <c r="N2095" s="195" t="s">
        <v>117</v>
      </c>
      <c r="O2095" s="199"/>
      <c r="P2095" s="188"/>
      <c r="Q2095" s="174">
        <v>0</v>
      </c>
    </row>
    <row r="2096" spans="1:17" ht="14.25" x14ac:dyDescent="0.2">
      <c r="A2096" s="183">
        <v>280</v>
      </c>
      <c r="B2096" s="254" t="str">
        <f>IF(AND(A2096&lt;&gt;"",ISNUMBER(A2096)),VLOOKUP(A2096,Studies!A:BR,2,FALSE),"")</f>
        <v>Kharasch 2004</v>
      </c>
      <c r="C2096" s="255" t="str">
        <f>IF(AND(A2096&lt;&gt;"",ISNUMBER(A2096)),VLOOKUP(A2096,Studies!A:BR,3,FALSE),"")</f>
        <v>https://www.ncbi.nlm.nih.gov/pubmed/15536460</v>
      </c>
      <c r="D2096" s="255" t="str">
        <f>IF(AND(A2096&lt;&gt;"",ISNUMBER(A2096)),VLOOKUP(A2096,Studies!A:BR,4,FALSE),"")</f>
        <v>iv with Perpetrator (Rifampicin)</v>
      </c>
      <c r="E2096" s="255" t="str">
        <f>IF(AND(A2096&lt;&gt;"",ISNUMBER(A2096)),VLOOKUP(A2096,Studies!A:BR,5,FALSE),"")</f>
        <v>Midazolam</v>
      </c>
      <c r="F2096" s="256" t="str">
        <f>IF(AND(A2096&lt;&gt;"",ISNUMBER(A2096)),VLOOKUP(A2096,Studies!A:BR,6,FALSE),"")</f>
        <v>Plasma</v>
      </c>
      <c r="G2096" s="194">
        <v>105.75</v>
      </c>
      <c r="H2096" s="194" t="s">
        <v>60</v>
      </c>
      <c r="I2096" s="187">
        <v>1.6100000143051147</v>
      </c>
      <c r="J2096" s="187" t="s">
        <v>941</v>
      </c>
      <c r="K2096" s="187" t="s">
        <v>116</v>
      </c>
      <c r="L2096" s="195">
        <v>0.40999999642372131</v>
      </c>
      <c r="M2096" s="195" t="s">
        <v>941</v>
      </c>
      <c r="N2096" s="195" t="s">
        <v>117</v>
      </c>
      <c r="O2096" s="199"/>
      <c r="P2096" s="188"/>
      <c r="Q2096" s="174">
        <v>0</v>
      </c>
    </row>
    <row r="2097" spans="1:17" ht="14.25" x14ac:dyDescent="0.2">
      <c r="A2097" s="183">
        <v>280</v>
      </c>
      <c r="B2097" s="254" t="str">
        <f>IF(AND(A2097&lt;&gt;"",ISNUMBER(A2097)),VLOOKUP(A2097,Studies!A:BR,2,FALSE),"")</f>
        <v>Kharasch 2004</v>
      </c>
      <c r="C2097" s="255" t="str">
        <f>IF(AND(A2097&lt;&gt;"",ISNUMBER(A2097)),VLOOKUP(A2097,Studies!A:BR,3,FALSE),"")</f>
        <v>https://www.ncbi.nlm.nih.gov/pubmed/15536460</v>
      </c>
      <c r="D2097" s="255" t="str">
        <f>IF(AND(A2097&lt;&gt;"",ISNUMBER(A2097)),VLOOKUP(A2097,Studies!A:BR,4,FALSE),"")</f>
        <v>iv with Perpetrator (Rifampicin)</v>
      </c>
      <c r="E2097" s="255" t="str">
        <f>IF(AND(A2097&lt;&gt;"",ISNUMBER(A2097)),VLOOKUP(A2097,Studies!A:BR,5,FALSE),"")</f>
        <v>Midazolam</v>
      </c>
      <c r="F2097" s="256" t="str">
        <f>IF(AND(A2097&lt;&gt;"",ISNUMBER(A2097)),VLOOKUP(A2097,Studies!A:BR,6,FALSE),"")</f>
        <v>Plasma</v>
      </c>
      <c r="G2097" s="194">
        <v>106</v>
      </c>
      <c r="H2097" s="194" t="s">
        <v>60</v>
      </c>
      <c r="I2097" s="187">
        <v>1.440000057220459</v>
      </c>
      <c r="J2097" s="187" t="s">
        <v>941</v>
      </c>
      <c r="K2097" s="187" t="s">
        <v>116</v>
      </c>
      <c r="L2097" s="195">
        <v>0.45000001788139343</v>
      </c>
      <c r="M2097" s="195" t="s">
        <v>941</v>
      </c>
      <c r="N2097" s="195" t="s">
        <v>117</v>
      </c>
      <c r="O2097" s="199"/>
      <c r="P2097" s="188"/>
      <c r="Q2097" s="174">
        <v>0</v>
      </c>
    </row>
    <row r="2098" spans="1:17" ht="14.25" x14ac:dyDescent="0.2">
      <c r="A2098" s="183">
        <v>280</v>
      </c>
      <c r="B2098" s="254" t="str">
        <f>IF(AND(A2098&lt;&gt;"",ISNUMBER(A2098)),VLOOKUP(A2098,Studies!A:BR,2,FALSE),"")</f>
        <v>Kharasch 2004</v>
      </c>
      <c r="C2098" s="255" t="str">
        <f>IF(AND(A2098&lt;&gt;"",ISNUMBER(A2098)),VLOOKUP(A2098,Studies!A:BR,3,FALSE),"")</f>
        <v>https://www.ncbi.nlm.nih.gov/pubmed/15536460</v>
      </c>
      <c r="D2098" s="255" t="str">
        <f>IF(AND(A2098&lt;&gt;"",ISNUMBER(A2098)),VLOOKUP(A2098,Studies!A:BR,4,FALSE),"")</f>
        <v>iv with Perpetrator (Rifampicin)</v>
      </c>
      <c r="E2098" s="255" t="str">
        <f>IF(AND(A2098&lt;&gt;"",ISNUMBER(A2098)),VLOOKUP(A2098,Studies!A:BR,5,FALSE),"")</f>
        <v>Midazolam</v>
      </c>
      <c r="F2098" s="256" t="str">
        <f>IF(AND(A2098&lt;&gt;"",ISNUMBER(A2098)),VLOOKUP(A2098,Studies!A:BR,6,FALSE),"")</f>
        <v>Plasma</v>
      </c>
      <c r="G2098" s="194">
        <v>106.5</v>
      </c>
      <c r="H2098" s="194" t="s">
        <v>60</v>
      </c>
      <c r="I2098" s="187">
        <v>1.2200000286102295</v>
      </c>
      <c r="J2098" s="187" t="s">
        <v>941</v>
      </c>
      <c r="K2098" s="187" t="s">
        <v>116</v>
      </c>
      <c r="L2098" s="195">
        <v>0.30000001192092896</v>
      </c>
      <c r="M2098" s="195" t="s">
        <v>941</v>
      </c>
      <c r="N2098" s="195" t="s">
        <v>117</v>
      </c>
      <c r="O2098" s="199"/>
      <c r="P2098" s="188"/>
      <c r="Q2098" s="174">
        <v>0</v>
      </c>
    </row>
    <row r="2099" spans="1:17" ht="14.25" x14ac:dyDescent="0.2">
      <c r="A2099" s="183">
        <v>280</v>
      </c>
      <c r="B2099" s="254" t="str">
        <f>IF(AND(A2099&lt;&gt;"",ISNUMBER(A2099)),VLOOKUP(A2099,Studies!A:BR,2,FALSE),"")</f>
        <v>Kharasch 2004</v>
      </c>
      <c r="C2099" s="255" t="str">
        <f>IF(AND(A2099&lt;&gt;"",ISNUMBER(A2099)),VLOOKUP(A2099,Studies!A:BR,3,FALSE),"")</f>
        <v>https://www.ncbi.nlm.nih.gov/pubmed/15536460</v>
      </c>
      <c r="D2099" s="255" t="str">
        <f>IF(AND(A2099&lt;&gt;"",ISNUMBER(A2099)),VLOOKUP(A2099,Studies!A:BR,4,FALSE),"")</f>
        <v>iv with Perpetrator (Rifampicin)</v>
      </c>
      <c r="E2099" s="255" t="str">
        <f>IF(AND(A2099&lt;&gt;"",ISNUMBER(A2099)),VLOOKUP(A2099,Studies!A:BR,5,FALSE),"")</f>
        <v>Midazolam</v>
      </c>
      <c r="F2099" s="256" t="str">
        <f>IF(AND(A2099&lt;&gt;"",ISNUMBER(A2099)),VLOOKUP(A2099,Studies!A:BR,6,FALSE),"")</f>
        <v>Plasma</v>
      </c>
      <c r="G2099" s="194">
        <v>107</v>
      </c>
      <c r="H2099" s="194" t="s">
        <v>60</v>
      </c>
      <c r="I2099" s="187">
        <v>1</v>
      </c>
      <c r="J2099" s="187" t="s">
        <v>941</v>
      </c>
      <c r="K2099" s="187" t="s">
        <v>116</v>
      </c>
      <c r="L2099" s="195">
        <v>0.20000000298023224</v>
      </c>
      <c r="M2099" s="195" t="s">
        <v>941</v>
      </c>
      <c r="N2099" s="195" t="s">
        <v>117</v>
      </c>
      <c r="O2099" s="199"/>
      <c r="P2099" s="188"/>
      <c r="Q2099" s="174">
        <v>0</v>
      </c>
    </row>
    <row r="2100" spans="1:17" ht="14.25" x14ac:dyDescent="0.2">
      <c r="A2100" s="183">
        <v>280</v>
      </c>
      <c r="B2100" s="254" t="str">
        <f>IF(AND(A2100&lt;&gt;"",ISNUMBER(A2100)),VLOOKUP(A2100,Studies!A:BR,2,FALSE),"")</f>
        <v>Kharasch 2004</v>
      </c>
      <c r="C2100" s="255" t="str">
        <f>IF(AND(A2100&lt;&gt;"",ISNUMBER(A2100)),VLOOKUP(A2100,Studies!A:BR,3,FALSE),"")</f>
        <v>https://www.ncbi.nlm.nih.gov/pubmed/15536460</v>
      </c>
      <c r="D2100" s="255" t="str">
        <f>IF(AND(A2100&lt;&gt;"",ISNUMBER(A2100)),VLOOKUP(A2100,Studies!A:BR,4,FALSE),"")</f>
        <v>iv with Perpetrator (Rifampicin)</v>
      </c>
      <c r="E2100" s="255" t="str">
        <f>IF(AND(A2100&lt;&gt;"",ISNUMBER(A2100)),VLOOKUP(A2100,Studies!A:BR,5,FALSE),"")</f>
        <v>Midazolam</v>
      </c>
      <c r="F2100" s="256" t="str">
        <f>IF(AND(A2100&lt;&gt;"",ISNUMBER(A2100)),VLOOKUP(A2100,Studies!A:BR,6,FALSE),"")</f>
        <v>Plasma</v>
      </c>
      <c r="G2100" s="194">
        <v>107.5</v>
      </c>
      <c r="H2100" s="194" t="s">
        <v>60</v>
      </c>
      <c r="I2100" s="187">
        <v>0.70999997854232788</v>
      </c>
      <c r="J2100" s="187" t="s">
        <v>941</v>
      </c>
      <c r="K2100" s="187" t="s">
        <v>116</v>
      </c>
      <c r="L2100" s="195">
        <v>0.20000000298023224</v>
      </c>
      <c r="M2100" s="195" t="s">
        <v>941</v>
      </c>
      <c r="N2100" s="195" t="s">
        <v>117</v>
      </c>
      <c r="O2100" s="199"/>
      <c r="P2100" s="188"/>
      <c r="Q2100" s="174">
        <v>0</v>
      </c>
    </row>
    <row r="2101" spans="1:17" ht="14.25" x14ac:dyDescent="0.2">
      <c r="A2101" s="183">
        <v>280</v>
      </c>
      <c r="B2101" s="254" t="str">
        <f>IF(AND(A2101&lt;&gt;"",ISNUMBER(A2101)),VLOOKUP(A2101,Studies!A:BR,2,FALSE),"")</f>
        <v>Kharasch 2004</v>
      </c>
      <c r="C2101" s="255" t="str">
        <f>IF(AND(A2101&lt;&gt;"",ISNUMBER(A2101)),VLOOKUP(A2101,Studies!A:BR,3,FALSE),"")</f>
        <v>https://www.ncbi.nlm.nih.gov/pubmed/15536460</v>
      </c>
      <c r="D2101" s="255" t="str">
        <f>IF(AND(A2101&lt;&gt;"",ISNUMBER(A2101)),VLOOKUP(A2101,Studies!A:BR,4,FALSE),"")</f>
        <v>iv with Perpetrator (Rifampicin)</v>
      </c>
      <c r="E2101" s="255" t="str">
        <f>IF(AND(A2101&lt;&gt;"",ISNUMBER(A2101)),VLOOKUP(A2101,Studies!A:BR,5,FALSE),"")</f>
        <v>Midazolam</v>
      </c>
      <c r="F2101" s="256" t="str">
        <f>IF(AND(A2101&lt;&gt;"",ISNUMBER(A2101)),VLOOKUP(A2101,Studies!A:BR,6,FALSE),"")</f>
        <v>Plasma</v>
      </c>
      <c r="G2101" s="194">
        <v>108</v>
      </c>
      <c r="H2101" s="194" t="s">
        <v>60</v>
      </c>
      <c r="I2101" s="187">
        <v>0.50999999046325684</v>
      </c>
      <c r="J2101" s="187" t="s">
        <v>941</v>
      </c>
      <c r="K2101" s="187" t="s">
        <v>116</v>
      </c>
      <c r="L2101" s="195">
        <v>0.10000000149011612</v>
      </c>
      <c r="M2101" s="195" t="s">
        <v>941</v>
      </c>
      <c r="N2101" s="195" t="s">
        <v>117</v>
      </c>
      <c r="O2101" s="199"/>
      <c r="P2101" s="188"/>
      <c r="Q2101" s="174">
        <v>0</v>
      </c>
    </row>
    <row r="2102" spans="1:17" ht="14.25" x14ac:dyDescent="0.2">
      <c r="A2102" s="183">
        <v>280</v>
      </c>
      <c r="B2102" s="254" t="str">
        <f>IF(AND(A2102&lt;&gt;"",ISNUMBER(A2102)),VLOOKUP(A2102,Studies!A:BR,2,FALSE),"")</f>
        <v>Kharasch 2004</v>
      </c>
      <c r="C2102" s="255" t="str">
        <f>IF(AND(A2102&lt;&gt;"",ISNUMBER(A2102)),VLOOKUP(A2102,Studies!A:BR,3,FALSE),"")</f>
        <v>https://www.ncbi.nlm.nih.gov/pubmed/15536460</v>
      </c>
      <c r="D2102" s="255" t="str">
        <f>IF(AND(A2102&lt;&gt;"",ISNUMBER(A2102)),VLOOKUP(A2102,Studies!A:BR,4,FALSE),"")</f>
        <v>iv with Perpetrator (Rifampicin)</v>
      </c>
      <c r="E2102" s="255" t="str">
        <f>IF(AND(A2102&lt;&gt;"",ISNUMBER(A2102)),VLOOKUP(A2102,Studies!A:BR,5,FALSE),"")</f>
        <v>Midazolam</v>
      </c>
      <c r="F2102" s="256" t="str">
        <f>IF(AND(A2102&lt;&gt;"",ISNUMBER(A2102)),VLOOKUP(A2102,Studies!A:BR,6,FALSE),"")</f>
        <v>Plasma</v>
      </c>
      <c r="G2102" s="194">
        <v>109</v>
      </c>
      <c r="H2102" s="194" t="s">
        <v>60</v>
      </c>
      <c r="I2102" s="187">
        <v>0.40000000596046448</v>
      </c>
      <c r="J2102" s="187" t="s">
        <v>941</v>
      </c>
      <c r="K2102" s="187" t="s">
        <v>116</v>
      </c>
      <c r="L2102" s="195">
        <v>0.10000000149011612</v>
      </c>
      <c r="M2102" s="195" t="s">
        <v>941</v>
      </c>
      <c r="N2102" s="195" t="s">
        <v>117</v>
      </c>
      <c r="O2102" s="199"/>
      <c r="P2102" s="188"/>
      <c r="Q2102" s="174">
        <v>0</v>
      </c>
    </row>
    <row r="2103" spans="1:17" ht="14.25" x14ac:dyDescent="0.2">
      <c r="A2103" s="183">
        <v>280</v>
      </c>
      <c r="B2103" s="254" t="str">
        <f>IF(AND(A2103&lt;&gt;"",ISNUMBER(A2103)),VLOOKUP(A2103,Studies!A:BR,2,FALSE),"")</f>
        <v>Kharasch 2004</v>
      </c>
      <c r="C2103" s="255" t="str">
        <f>IF(AND(A2103&lt;&gt;"",ISNUMBER(A2103)),VLOOKUP(A2103,Studies!A:BR,3,FALSE),"")</f>
        <v>https://www.ncbi.nlm.nih.gov/pubmed/15536460</v>
      </c>
      <c r="D2103" s="255" t="str">
        <f>IF(AND(A2103&lt;&gt;"",ISNUMBER(A2103)),VLOOKUP(A2103,Studies!A:BR,4,FALSE),"")</f>
        <v>iv with Perpetrator (Rifampicin)</v>
      </c>
      <c r="E2103" s="255" t="str">
        <f>IF(AND(A2103&lt;&gt;"",ISNUMBER(A2103)),VLOOKUP(A2103,Studies!A:BR,5,FALSE),"")</f>
        <v>Midazolam</v>
      </c>
      <c r="F2103" s="256" t="str">
        <f>IF(AND(A2103&lt;&gt;"",ISNUMBER(A2103)),VLOOKUP(A2103,Studies!A:BR,6,FALSE),"")</f>
        <v>Plasma</v>
      </c>
      <c r="G2103" s="194">
        <v>110</v>
      </c>
      <c r="H2103" s="194" t="s">
        <v>60</v>
      </c>
      <c r="I2103" s="187">
        <v>0.30000001192092896</v>
      </c>
      <c r="J2103" s="187" t="s">
        <v>941</v>
      </c>
      <c r="K2103" s="187" t="s">
        <v>116</v>
      </c>
      <c r="L2103" s="195">
        <v>0.10000000149011612</v>
      </c>
      <c r="M2103" s="195" t="s">
        <v>941</v>
      </c>
      <c r="N2103" s="195" t="s">
        <v>117</v>
      </c>
      <c r="O2103" s="199"/>
      <c r="P2103" s="188"/>
      <c r="Q2103" s="174">
        <v>0</v>
      </c>
    </row>
    <row r="2104" spans="1:17" ht="14.25" x14ac:dyDescent="0.2">
      <c r="A2104" s="183">
        <v>282</v>
      </c>
      <c r="B2104" s="254" t="str">
        <f>IF(AND(A2104&lt;&gt;"",ISNUMBER(A2104)),VLOOKUP(A2104,Studies!A:BR,2,FALSE),"")</f>
        <v>Kharasch 2004</v>
      </c>
      <c r="C2104" s="255" t="str">
        <f>IF(AND(A2104&lt;&gt;"",ISNUMBER(A2104)),VLOOKUP(A2104,Studies!A:BR,3,FALSE),"")</f>
        <v>https://www.ncbi.nlm.nih.gov/pubmed/15536460</v>
      </c>
      <c r="D2104" s="255" t="str">
        <f>IF(AND(A2104&lt;&gt;"",ISNUMBER(A2104)),VLOOKUP(A2104,Studies!A:BR,4,FALSE),"")</f>
        <v>iv Control (Perpetrator Placebo)</v>
      </c>
      <c r="E2104" s="255" t="str">
        <f>IF(AND(A2104&lt;&gt;"",ISNUMBER(A2104)),VLOOKUP(A2104,Studies!A:BR,5,FALSE),"")</f>
        <v>Alfentanil</v>
      </c>
      <c r="F2104" s="256" t="str">
        <f>IF(AND(A2104&lt;&gt;"",ISNUMBER(A2104)),VLOOKUP(A2104,Studies!A:BR,6,FALSE),"")</f>
        <v>Plasma</v>
      </c>
      <c r="G2104" s="194">
        <v>8.3333333333333329E-2</v>
      </c>
      <c r="H2104" s="194" t="s">
        <v>60</v>
      </c>
      <c r="I2104" s="187">
        <v>90.610572814941406</v>
      </c>
      <c r="J2104" s="187" t="s">
        <v>941</v>
      </c>
      <c r="K2104" s="187" t="s">
        <v>116</v>
      </c>
      <c r="M2104" s="195"/>
      <c r="N2104" s="195"/>
      <c r="O2104" s="199"/>
      <c r="P2104" s="188"/>
      <c r="Q2104" s="174">
        <v>0</v>
      </c>
    </row>
    <row r="2105" spans="1:17" ht="14.25" x14ac:dyDescent="0.2">
      <c r="A2105" s="183">
        <v>282</v>
      </c>
      <c r="B2105" s="254" t="str">
        <f>IF(AND(A2105&lt;&gt;"",ISNUMBER(A2105)),VLOOKUP(A2105,Studies!A:BR,2,FALSE),"")</f>
        <v>Kharasch 2004</v>
      </c>
      <c r="C2105" s="255" t="str">
        <f>IF(AND(A2105&lt;&gt;"",ISNUMBER(A2105)),VLOOKUP(A2105,Studies!A:BR,3,FALSE),"")</f>
        <v>https://www.ncbi.nlm.nih.gov/pubmed/15536460</v>
      </c>
      <c r="D2105" s="255" t="str">
        <f>IF(AND(A2105&lt;&gt;"",ISNUMBER(A2105)),VLOOKUP(A2105,Studies!A:BR,4,FALSE),"")</f>
        <v>iv Control (Perpetrator Placebo)</v>
      </c>
      <c r="E2105" s="255" t="str">
        <f>IF(AND(A2105&lt;&gt;"",ISNUMBER(A2105)),VLOOKUP(A2105,Studies!A:BR,5,FALSE),"")</f>
        <v>Alfentanil</v>
      </c>
      <c r="F2105" s="256" t="str">
        <f>IF(AND(A2105&lt;&gt;"",ISNUMBER(A2105)),VLOOKUP(A2105,Studies!A:BR,6,FALSE),"")</f>
        <v>Plasma</v>
      </c>
      <c r="G2105" s="194">
        <v>0.25</v>
      </c>
      <c r="H2105" s="194" t="s">
        <v>60</v>
      </c>
      <c r="I2105" s="187">
        <v>39.305957794189453</v>
      </c>
      <c r="J2105" s="187" t="s">
        <v>941</v>
      </c>
      <c r="K2105" s="187" t="s">
        <v>116</v>
      </c>
      <c r="M2105" s="195"/>
      <c r="N2105" s="195"/>
      <c r="O2105" s="199"/>
      <c r="P2105" s="188"/>
      <c r="Q2105" s="174">
        <v>0</v>
      </c>
    </row>
    <row r="2106" spans="1:17" ht="14.25" x14ac:dyDescent="0.2">
      <c r="A2106" s="183">
        <v>282</v>
      </c>
      <c r="B2106" s="254" t="str">
        <f>IF(AND(A2106&lt;&gt;"",ISNUMBER(A2106)),VLOOKUP(A2106,Studies!A:BR,2,FALSE),"")</f>
        <v>Kharasch 2004</v>
      </c>
      <c r="C2106" s="255" t="str">
        <f>IF(AND(A2106&lt;&gt;"",ISNUMBER(A2106)),VLOOKUP(A2106,Studies!A:BR,3,FALSE),"")</f>
        <v>https://www.ncbi.nlm.nih.gov/pubmed/15536460</v>
      </c>
      <c r="D2106" s="255" t="str">
        <f>IF(AND(A2106&lt;&gt;"",ISNUMBER(A2106)),VLOOKUP(A2106,Studies!A:BR,4,FALSE),"")</f>
        <v>iv Control (Perpetrator Placebo)</v>
      </c>
      <c r="E2106" s="255" t="str">
        <f>IF(AND(A2106&lt;&gt;"",ISNUMBER(A2106)),VLOOKUP(A2106,Studies!A:BR,5,FALSE),"")</f>
        <v>Alfentanil</v>
      </c>
      <c r="F2106" s="256" t="str">
        <f>IF(AND(A2106&lt;&gt;"",ISNUMBER(A2106)),VLOOKUP(A2106,Studies!A:BR,6,FALSE),"")</f>
        <v>Plasma</v>
      </c>
      <c r="G2106" s="194">
        <v>0.5</v>
      </c>
      <c r="H2106" s="194" t="s">
        <v>60</v>
      </c>
      <c r="I2106" s="187">
        <v>27.11747932434082</v>
      </c>
      <c r="J2106" s="187" t="s">
        <v>941</v>
      </c>
      <c r="K2106" s="187" t="s">
        <v>116</v>
      </c>
      <c r="M2106" s="195"/>
      <c r="N2106" s="195"/>
      <c r="O2106" s="199"/>
      <c r="P2106" s="188"/>
      <c r="Q2106" s="174">
        <v>0</v>
      </c>
    </row>
    <row r="2107" spans="1:17" ht="14.25" x14ac:dyDescent="0.2">
      <c r="A2107" s="183">
        <v>282</v>
      </c>
      <c r="B2107" s="254" t="str">
        <f>IF(AND(A2107&lt;&gt;"",ISNUMBER(A2107)),VLOOKUP(A2107,Studies!A:BR,2,FALSE),"")</f>
        <v>Kharasch 2004</v>
      </c>
      <c r="C2107" s="255" t="str">
        <f>IF(AND(A2107&lt;&gt;"",ISNUMBER(A2107)),VLOOKUP(A2107,Studies!A:BR,3,FALSE),"")</f>
        <v>https://www.ncbi.nlm.nih.gov/pubmed/15536460</v>
      </c>
      <c r="D2107" s="255" t="str">
        <f>IF(AND(A2107&lt;&gt;"",ISNUMBER(A2107)),VLOOKUP(A2107,Studies!A:BR,4,FALSE),"")</f>
        <v>iv Control (Perpetrator Placebo)</v>
      </c>
      <c r="E2107" s="255" t="str">
        <f>IF(AND(A2107&lt;&gt;"",ISNUMBER(A2107)),VLOOKUP(A2107,Studies!A:BR,5,FALSE),"")</f>
        <v>Alfentanil</v>
      </c>
      <c r="F2107" s="256" t="str">
        <f>IF(AND(A2107&lt;&gt;"",ISNUMBER(A2107)),VLOOKUP(A2107,Studies!A:BR,6,FALSE),"")</f>
        <v>Plasma</v>
      </c>
      <c r="G2107" s="194">
        <v>0.75</v>
      </c>
      <c r="H2107" s="194" t="s">
        <v>60</v>
      </c>
      <c r="I2107" s="187">
        <v>22.264200210571289</v>
      </c>
      <c r="J2107" s="187" t="s">
        <v>941</v>
      </c>
      <c r="K2107" s="187" t="s">
        <v>116</v>
      </c>
      <c r="M2107" s="195"/>
      <c r="N2107" s="195"/>
      <c r="O2107" s="199"/>
      <c r="P2107" s="188"/>
      <c r="Q2107" s="174">
        <v>0</v>
      </c>
    </row>
    <row r="2108" spans="1:17" ht="14.25" x14ac:dyDescent="0.2">
      <c r="A2108" s="183">
        <v>282</v>
      </c>
      <c r="B2108" s="254" t="str">
        <f>IF(AND(A2108&lt;&gt;"",ISNUMBER(A2108)),VLOOKUP(A2108,Studies!A:BR,2,FALSE),"")</f>
        <v>Kharasch 2004</v>
      </c>
      <c r="C2108" s="255" t="str">
        <f>IF(AND(A2108&lt;&gt;"",ISNUMBER(A2108)),VLOOKUP(A2108,Studies!A:BR,3,FALSE),"")</f>
        <v>https://www.ncbi.nlm.nih.gov/pubmed/15536460</v>
      </c>
      <c r="D2108" s="255" t="str">
        <f>IF(AND(A2108&lt;&gt;"",ISNUMBER(A2108)),VLOOKUP(A2108,Studies!A:BR,4,FALSE),"")</f>
        <v>iv Control (Perpetrator Placebo)</v>
      </c>
      <c r="E2108" s="255" t="str">
        <f>IF(AND(A2108&lt;&gt;"",ISNUMBER(A2108)),VLOOKUP(A2108,Studies!A:BR,5,FALSE),"")</f>
        <v>Alfentanil</v>
      </c>
      <c r="F2108" s="256" t="str">
        <f>IF(AND(A2108&lt;&gt;"",ISNUMBER(A2108)),VLOOKUP(A2108,Studies!A:BR,6,FALSE),"")</f>
        <v>Plasma</v>
      </c>
      <c r="G2108" s="194">
        <v>1</v>
      </c>
      <c r="H2108" s="194" t="s">
        <v>60</v>
      </c>
      <c r="I2108" s="187">
        <v>17.45073127746582</v>
      </c>
      <c r="J2108" s="187" t="s">
        <v>941</v>
      </c>
      <c r="K2108" s="187" t="s">
        <v>116</v>
      </c>
      <c r="M2108" s="195"/>
      <c r="N2108" s="195"/>
      <c r="O2108" s="199"/>
      <c r="P2108" s="188"/>
      <c r="Q2108" s="174">
        <v>0</v>
      </c>
    </row>
    <row r="2109" spans="1:17" ht="14.25" x14ac:dyDescent="0.2">
      <c r="A2109" s="183">
        <v>282</v>
      </c>
      <c r="B2109" s="254" t="str">
        <f>IF(AND(A2109&lt;&gt;"",ISNUMBER(A2109)),VLOOKUP(A2109,Studies!A:BR,2,FALSE),"")</f>
        <v>Kharasch 2004</v>
      </c>
      <c r="C2109" s="255" t="str">
        <f>IF(AND(A2109&lt;&gt;"",ISNUMBER(A2109)),VLOOKUP(A2109,Studies!A:BR,3,FALSE),"")</f>
        <v>https://www.ncbi.nlm.nih.gov/pubmed/15536460</v>
      </c>
      <c r="D2109" s="255" t="str">
        <f>IF(AND(A2109&lt;&gt;"",ISNUMBER(A2109)),VLOOKUP(A2109,Studies!A:BR,4,FALSE),"")</f>
        <v>iv Control (Perpetrator Placebo)</v>
      </c>
      <c r="E2109" s="255" t="str">
        <f>IF(AND(A2109&lt;&gt;"",ISNUMBER(A2109)),VLOOKUP(A2109,Studies!A:BR,5,FALSE),"")</f>
        <v>Alfentanil</v>
      </c>
      <c r="F2109" s="256" t="str">
        <f>IF(AND(A2109&lt;&gt;"",ISNUMBER(A2109)),VLOOKUP(A2109,Studies!A:BR,6,FALSE),"")</f>
        <v>Plasma</v>
      </c>
      <c r="G2109" s="194">
        <v>1.5</v>
      </c>
      <c r="H2109" s="194" t="s">
        <v>60</v>
      </c>
      <c r="I2109" s="187">
        <v>13.057769775390625</v>
      </c>
      <c r="J2109" s="187" t="s">
        <v>941</v>
      </c>
      <c r="K2109" s="187" t="s">
        <v>116</v>
      </c>
      <c r="M2109" s="195"/>
      <c r="N2109" s="195"/>
      <c r="O2109" s="199"/>
      <c r="P2109" s="188"/>
      <c r="Q2109" s="174">
        <v>0</v>
      </c>
    </row>
    <row r="2110" spans="1:17" ht="14.25" x14ac:dyDescent="0.2">
      <c r="A2110" s="183">
        <v>282</v>
      </c>
      <c r="B2110" s="254" t="str">
        <f>IF(AND(A2110&lt;&gt;"",ISNUMBER(A2110)),VLOOKUP(A2110,Studies!A:BR,2,FALSE),"")</f>
        <v>Kharasch 2004</v>
      </c>
      <c r="C2110" s="255" t="str">
        <f>IF(AND(A2110&lt;&gt;"",ISNUMBER(A2110)),VLOOKUP(A2110,Studies!A:BR,3,FALSE),"")</f>
        <v>https://www.ncbi.nlm.nih.gov/pubmed/15536460</v>
      </c>
      <c r="D2110" s="255" t="str">
        <f>IF(AND(A2110&lt;&gt;"",ISNUMBER(A2110)),VLOOKUP(A2110,Studies!A:BR,4,FALSE),"")</f>
        <v>iv Control (Perpetrator Placebo)</v>
      </c>
      <c r="E2110" s="255" t="str">
        <f>IF(AND(A2110&lt;&gt;"",ISNUMBER(A2110)),VLOOKUP(A2110,Studies!A:BR,5,FALSE),"")</f>
        <v>Alfentanil</v>
      </c>
      <c r="F2110" s="256" t="str">
        <f>IF(AND(A2110&lt;&gt;"",ISNUMBER(A2110)),VLOOKUP(A2110,Studies!A:BR,6,FALSE),"")</f>
        <v>Plasma</v>
      </c>
      <c r="G2110" s="194">
        <v>2</v>
      </c>
      <c r="H2110" s="194" t="s">
        <v>60</v>
      </c>
      <c r="I2110" s="187">
        <v>9.3276729583740234</v>
      </c>
      <c r="J2110" s="187" t="s">
        <v>941</v>
      </c>
      <c r="K2110" s="187" t="s">
        <v>116</v>
      </c>
      <c r="M2110" s="195"/>
      <c r="N2110" s="195"/>
      <c r="O2110" s="199"/>
      <c r="P2110" s="188"/>
      <c r="Q2110" s="174">
        <v>0</v>
      </c>
    </row>
    <row r="2111" spans="1:17" ht="14.25" x14ac:dyDescent="0.2">
      <c r="A2111" s="183">
        <v>282</v>
      </c>
      <c r="B2111" s="254" t="str">
        <f>IF(AND(A2111&lt;&gt;"",ISNUMBER(A2111)),VLOOKUP(A2111,Studies!A:BR,2,FALSE),"")</f>
        <v>Kharasch 2004</v>
      </c>
      <c r="C2111" s="255" t="str">
        <f>IF(AND(A2111&lt;&gt;"",ISNUMBER(A2111)),VLOOKUP(A2111,Studies!A:BR,3,FALSE),"")</f>
        <v>https://www.ncbi.nlm.nih.gov/pubmed/15536460</v>
      </c>
      <c r="D2111" s="255" t="str">
        <f>IF(AND(A2111&lt;&gt;"",ISNUMBER(A2111)),VLOOKUP(A2111,Studies!A:BR,4,FALSE),"")</f>
        <v>iv Control (Perpetrator Placebo)</v>
      </c>
      <c r="E2111" s="255" t="str">
        <f>IF(AND(A2111&lt;&gt;"",ISNUMBER(A2111)),VLOOKUP(A2111,Studies!A:BR,5,FALSE),"")</f>
        <v>Alfentanil</v>
      </c>
      <c r="F2111" s="256" t="str">
        <f>IF(AND(A2111&lt;&gt;"",ISNUMBER(A2111)),VLOOKUP(A2111,Studies!A:BR,6,FALSE),"")</f>
        <v>Plasma</v>
      </c>
      <c r="G2111" s="194">
        <v>3</v>
      </c>
      <c r="H2111" s="194" t="s">
        <v>60</v>
      </c>
      <c r="I2111" s="187">
        <v>5.933347225189209</v>
      </c>
      <c r="J2111" s="187" t="s">
        <v>941</v>
      </c>
      <c r="K2111" s="187" t="s">
        <v>116</v>
      </c>
      <c r="M2111" s="195"/>
      <c r="N2111" s="195"/>
      <c r="O2111" s="199"/>
      <c r="P2111" s="188"/>
      <c r="Q2111" s="174">
        <v>0</v>
      </c>
    </row>
    <row r="2112" spans="1:17" ht="14.25" x14ac:dyDescent="0.2">
      <c r="A2112" s="183">
        <v>282</v>
      </c>
      <c r="B2112" s="254" t="str">
        <f>IF(AND(A2112&lt;&gt;"",ISNUMBER(A2112)),VLOOKUP(A2112,Studies!A:BR,2,FALSE),"")</f>
        <v>Kharasch 2004</v>
      </c>
      <c r="C2112" s="255" t="str">
        <f>IF(AND(A2112&lt;&gt;"",ISNUMBER(A2112)),VLOOKUP(A2112,Studies!A:BR,3,FALSE),"")</f>
        <v>https://www.ncbi.nlm.nih.gov/pubmed/15536460</v>
      </c>
      <c r="D2112" s="255" t="str">
        <f>IF(AND(A2112&lt;&gt;"",ISNUMBER(A2112)),VLOOKUP(A2112,Studies!A:BR,4,FALSE),"")</f>
        <v>iv Control (Perpetrator Placebo)</v>
      </c>
      <c r="E2112" s="255" t="str">
        <f>IF(AND(A2112&lt;&gt;"",ISNUMBER(A2112)),VLOOKUP(A2112,Studies!A:BR,5,FALSE),"")</f>
        <v>Alfentanil</v>
      </c>
      <c r="F2112" s="256" t="str">
        <f>IF(AND(A2112&lt;&gt;"",ISNUMBER(A2112)),VLOOKUP(A2112,Studies!A:BR,6,FALSE),"")</f>
        <v>Plasma</v>
      </c>
      <c r="G2112" s="194">
        <v>4</v>
      </c>
      <c r="H2112" s="194" t="s">
        <v>60</v>
      </c>
      <c r="I2112" s="187">
        <v>3.2837710380554199</v>
      </c>
      <c r="J2112" s="187" t="s">
        <v>941</v>
      </c>
      <c r="K2112" s="187" t="s">
        <v>116</v>
      </c>
      <c r="M2112" s="195"/>
      <c r="N2112" s="195"/>
      <c r="O2112" s="199"/>
      <c r="P2112" s="188"/>
      <c r="Q2112" s="174">
        <v>0</v>
      </c>
    </row>
    <row r="2113" spans="1:17" ht="14.25" x14ac:dyDescent="0.2">
      <c r="A2113" s="183">
        <v>282</v>
      </c>
      <c r="B2113" s="254" t="str">
        <f>IF(AND(A2113&lt;&gt;"",ISNUMBER(A2113)),VLOOKUP(A2113,Studies!A:BR,2,FALSE),"")</f>
        <v>Kharasch 2004</v>
      </c>
      <c r="C2113" s="255" t="str">
        <f>IF(AND(A2113&lt;&gt;"",ISNUMBER(A2113)),VLOOKUP(A2113,Studies!A:BR,3,FALSE),"")</f>
        <v>https://www.ncbi.nlm.nih.gov/pubmed/15536460</v>
      </c>
      <c r="D2113" s="255" t="str">
        <f>IF(AND(A2113&lt;&gt;"",ISNUMBER(A2113)),VLOOKUP(A2113,Studies!A:BR,4,FALSE),"")</f>
        <v>iv Control (Perpetrator Placebo)</v>
      </c>
      <c r="E2113" s="255" t="str">
        <f>IF(AND(A2113&lt;&gt;"",ISNUMBER(A2113)),VLOOKUP(A2113,Studies!A:BR,5,FALSE),"")</f>
        <v>Alfentanil</v>
      </c>
      <c r="F2113" s="256" t="str">
        <f>IF(AND(A2113&lt;&gt;"",ISNUMBER(A2113)),VLOOKUP(A2113,Studies!A:BR,6,FALSE),"")</f>
        <v>Plasma</v>
      </c>
      <c r="G2113" s="194">
        <v>5</v>
      </c>
      <c r="H2113" s="194" t="s">
        <v>60</v>
      </c>
      <c r="I2113" s="187">
        <v>1.9036929607391357</v>
      </c>
      <c r="J2113" s="187" t="s">
        <v>941</v>
      </c>
      <c r="K2113" s="187" t="s">
        <v>116</v>
      </c>
      <c r="M2113" s="195"/>
      <c r="N2113" s="195"/>
      <c r="O2113" s="199"/>
      <c r="P2113" s="188"/>
      <c r="Q2113" s="174">
        <v>0</v>
      </c>
    </row>
    <row r="2114" spans="1:17" ht="14.25" x14ac:dyDescent="0.2">
      <c r="A2114" s="183">
        <v>282</v>
      </c>
      <c r="B2114" s="254" t="str">
        <f>IF(AND(A2114&lt;&gt;"",ISNUMBER(A2114)),VLOOKUP(A2114,Studies!A:BR,2,FALSE),"")</f>
        <v>Kharasch 2004</v>
      </c>
      <c r="C2114" s="255" t="str">
        <f>IF(AND(A2114&lt;&gt;"",ISNUMBER(A2114)),VLOOKUP(A2114,Studies!A:BR,3,FALSE),"")</f>
        <v>https://www.ncbi.nlm.nih.gov/pubmed/15536460</v>
      </c>
      <c r="D2114" s="255" t="str">
        <f>IF(AND(A2114&lt;&gt;"",ISNUMBER(A2114)),VLOOKUP(A2114,Studies!A:BR,4,FALSE),"")</f>
        <v>iv Control (Perpetrator Placebo)</v>
      </c>
      <c r="E2114" s="255" t="str">
        <f>IF(AND(A2114&lt;&gt;"",ISNUMBER(A2114)),VLOOKUP(A2114,Studies!A:BR,5,FALSE),"")</f>
        <v>Alfentanil</v>
      </c>
      <c r="F2114" s="256" t="str">
        <f>IF(AND(A2114&lt;&gt;"",ISNUMBER(A2114)),VLOOKUP(A2114,Studies!A:BR,6,FALSE),"")</f>
        <v>Plasma</v>
      </c>
      <c r="G2114" s="194">
        <v>6</v>
      </c>
      <c r="H2114" s="194" t="s">
        <v>60</v>
      </c>
      <c r="I2114" s="187">
        <v>0.90610557794570923</v>
      </c>
      <c r="J2114" s="187" t="s">
        <v>941</v>
      </c>
      <c r="K2114" s="187" t="s">
        <v>116</v>
      </c>
      <c r="M2114" s="195"/>
      <c r="N2114" s="195"/>
      <c r="O2114" s="199"/>
      <c r="P2114" s="188"/>
      <c r="Q2114" s="174">
        <v>0</v>
      </c>
    </row>
    <row r="2115" spans="1:17" ht="14.25" x14ac:dyDescent="0.2">
      <c r="A2115" s="183">
        <v>282</v>
      </c>
      <c r="B2115" s="254" t="str">
        <f>IF(AND(A2115&lt;&gt;"",ISNUMBER(A2115)),VLOOKUP(A2115,Studies!A:BR,2,FALSE),"")</f>
        <v>Kharasch 2004</v>
      </c>
      <c r="C2115" s="255" t="str">
        <f>IF(AND(A2115&lt;&gt;"",ISNUMBER(A2115)),VLOOKUP(A2115,Studies!A:BR,3,FALSE),"")</f>
        <v>https://www.ncbi.nlm.nih.gov/pubmed/15536460</v>
      </c>
      <c r="D2115" s="255" t="str">
        <f>IF(AND(A2115&lt;&gt;"",ISNUMBER(A2115)),VLOOKUP(A2115,Studies!A:BR,4,FALSE),"")</f>
        <v>iv Control (Perpetrator Placebo)</v>
      </c>
      <c r="E2115" s="255" t="str">
        <f>IF(AND(A2115&lt;&gt;"",ISNUMBER(A2115)),VLOOKUP(A2115,Studies!A:BR,5,FALSE),"")</f>
        <v>Alfentanil</v>
      </c>
      <c r="F2115" s="256" t="str">
        <f>IF(AND(A2115&lt;&gt;"",ISNUMBER(A2115)),VLOOKUP(A2115,Studies!A:BR,6,FALSE),"")</f>
        <v>Plasma</v>
      </c>
      <c r="G2115" s="194">
        <v>7</v>
      </c>
      <c r="H2115" s="194" t="s">
        <v>60</v>
      </c>
      <c r="I2115" s="187">
        <v>0.50147801637649536</v>
      </c>
      <c r="J2115" s="187" t="s">
        <v>941</v>
      </c>
      <c r="K2115" s="187" t="s">
        <v>116</v>
      </c>
      <c r="M2115" s="195"/>
      <c r="N2115" s="195"/>
      <c r="O2115" s="199"/>
      <c r="P2115" s="188"/>
      <c r="Q2115" s="174">
        <v>0</v>
      </c>
    </row>
    <row r="2116" spans="1:17" ht="14.25" x14ac:dyDescent="0.2">
      <c r="A2116" s="183">
        <v>282</v>
      </c>
      <c r="B2116" s="254" t="str">
        <f>IF(AND(A2116&lt;&gt;"",ISNUMBER(A2116)),VLOOKUP(A2116,Studies!A:BR,2,FALSE),"")</f>
        <v>Kharasch 2004</v>
      </c>
      <c r="C2116" s="255" t="str">
        <f>IF(AND(A2116&lt;&gt;"",ISNUMBER(A2116)),VLOOKUP(A2116,Studies!A:BR,3,FALSE),"")</f>
        <v>https://www.ncbi.nlm.nih.gov/pubmed/15536460</v>
      </c>
      <c r="D2116" s="255" t="str">
        <f>IF(AND(A2116&lt;&gt;"",ISNUMBER(A2116)),VLOOKUP(A2116,Studies!A:BR,4,FALSE),"")</f>
        <v>iv Control (Perpetrator Placebo)</v>
      </c>
      <c r="E2116" s="255" t="str">
        <f>IF(AND(A2116&lt;&gt;"",ISNUMBER(A2116)),VLOOKUP(A2116,Studies!A:BR,5,FALSE),"")</f>
        <v>Alfentanil</v>
      </c>
      <c r="F2116" s="256" t="str">
        <f>IF(AND(A2116&lt;&gt;"",ISNUMBER(A2116)),VLOOKUP(A2116,Studies!A:BR,6,FALSE),"")</f>
        <v>Plasma</v>
      </c>
      <c r="G2116" s="194">
        <v>8</v>
      </c>
      <c r="H2116" s="194" t="s">
        <v>60</v>
      </c>
      <c r="I2116" s="187">
        <v>0.19825729727745056</v>
      </c>
      <c r="J2116" s="187" t="s">
        <v>941</v>
      </c>
      <c r="K2116" s="187" t="s">
        <v>116</v>
      </c>
      <c r="M2116" s="195"/>
      <c r="N2116" s="195"/>
      <c r="O2116" s="199"/>
      <c r="P2116" s="188"/>
      <c r="Q2116" s="174">
        <v>0</v>
      </c>
    </row>
    <row r="2117" spans="1:17" ht="14.25" x14ac:dyDescent="0.2">
      <c r="A2117" s="183">
        <v>283</v>
      </c>
      <c r="B2117" s="254" t="str">
        <f>IF(AND(A2117&lt;&gt;"",ISNUMBER(A2117)),VLOOKUP(A2117,Studies!A:BR,2,FALSE),"")</f>
        <v>Kharasch 2004</v>
      </c>
      <c r="C2117" s="255" t="str">
        <f>IF(AND(A2117&lt;&gt;"",ISNUMBER(A2117)),VLOOKUP(A2117,Studies!A:BR,3,FALSE),"")</f>
        <v>https://www.ncbi.nlm.nih.gov/pubmed/15536460</v>
      </c>
      <c r="D2117" s="255" t="str">
        <f>IF(AND(A2117&lt;&gt;"",ISNUMBER(A2117)),VLOOKUP(A2117,Studies!A:BR,4,FALSE),"")</f>
        <v>iv with Perpetrator (Rifampicin)</v>
      </c>
      <c r="E2117" s="255" t="str">
        <f>IF(AND(A2117&lt;&gt;"",ISNUMBER(A2117)),VLOOKUP(A2117,Studies!A:BR,5,FALSE),"")</f>
        <v>Alfentanil</v>
      </c>
      <c r="F2117" s="256" t="str">
        <f>IF(AND(A2117&lt;&gt;"",ISNUMBER(A2117)),VLOOKUP(A2117,Studies!A:BR,6,FALSE),"")</f>
        <v>Plasma</v>
      </c>
      <c r="G2117" s="194">
        <v>105.08333333333333</v>
      </c>
      <c r="H2117" s="194" t="s">
        <v>60</v>
      </c>
      <c r="I2117" s="187">
        <v>49.569450318813324</v>
      </c>
      <c r="J2117" s="187" t="s">
        <v>941</v>
      </c>
      <c r="K2117" s="187" t="s">
        <v>116</v>
      </c>
      <c r="M2117" s="195"/>
      <c r="N2117" s="195"/>
      <c r="O2117" s="199"/>
      <c r="P2117" s="188"/>
      <c r="Q2117" s="174">
        <v>0</v>
      </c>
    </row>
    <row r="2118" spans="1:17" ht="14.25" x14ac:dyDescent="0.2">
      <c r="A2118" s="183">
        <v>283</v>
      </c>
      <c r="B2118" s="254" t="str">
        <f>IF(AND(A2118&lt;&gt;"",ISNUMBER(A2118)),VLOOKUP(A2118,Studies!A:BR,2,FALSE),"")</f>
        <v>Kharasch 2004</v>
      </c>
      <c r="C2118" s="255" t="str">
        <f>IF(AND(A2118&lt;&gt;"",ISNUMBER(A2118)),VLOOKUP(A2118,Studies!A:BR,3,FALSE),"")</f>
        <v>https://www.ncbi.nlm.nih.gov/pubmed/15536460</v>
      </c>
      <c r="D2118" s="255" t="str">
        <f>IF(AND(A2118&lt;&gt;"",ISNUMBER(A2118)),VLOOKUP(A2118,Studies!A:BR,4,FALSE),"")</f>
        <v>iv with Perpetrator (Rifampicin)</v>
      </c>
      <c r="E2118" s="255" t="str">
        <f>IF(AND(A2118&lt;&gt;"",ISNUMBER(A2118)),VLOOKUP(A2118,Studies!A:BR,5,FALSE),"")</f>
        <v>Alfentanil</v>
      </c>
      <c r="F2118" s="256" t="str">
        <f>IF(AND(A2118&lt;&gt;"",ISNUMBER(A2118)),VLOOKUP(A2118,Studies!A:BR,6,FALSE),"")</f>
        <v>Plasma</v>
      </c>
      <c r="G2118" s="194">
        <v>105.16666666666667</v>
      </c>
      <c r="H2118" s="194" t="s">
        <v>60</v>
      </c>
      <c r="I2118" s="187">
        <v>29.754430055618286</v>
      </c>
      <c r="J2118" s="187" t="s">
        <v>941</v>
      </c>
      <c r="K2118" s="187" t="s">
        <v>116</v>
      </c>
      <c r="M2118" s="195"/>
      <c r="N2118" s="195"/>
      <c r="O2118" s="199"/>
      <c r="P2118" s="188"/>
      <c r="Q2118" s="174">
        <v>0</v>
      </c>
    </row>
    <row r="2119" spans="1:17" ht="14.25" x14ac:dyDescent="0.2">
      <c r="A2119" s="183">
        <v>283</v>
      </c>
      <c r="B2119" s="254" t="str">
        <f>IF(AND(A2119&lt;&gt;"",ISNUMBER(A2119)),VLOOKUP(A2119,Studies!A:BR,2,FALSE),"")</f>
        <v>Kharasch 2004</v>
      </c>
      <c r="C2119" s="255" t="str">
        <f>IF(AND(A2119&lt;&gt;"",ISNUMBER(A2119)),VLOOKUP(A2119,Studies!A:BR,3,FALSE),"")</f>
        <v>https://www.ncbi.nlm.nih.gov/pubmed/15536460</v>
      </c>
      <c r="D2119" s="255" t="str">
        <f>IF(AND(A2119&lt;&gt;"",ISNUMBER(A2119)),VLOOKUP(A2119,Studies!A:BR,4,FALSE),"")</f>
        <v>iv with Perpetrator (Rifampicin)</v>
      </c>
      <c r="E2119" s="255" t="str">
        <f>IF(AND(A2119&lt;&gt;"",ISNUMBER(A2119)),VLOOKUP(A2119,Studies!A:BR,5,FALSE),"")</f>
        <v>Alfentanil</v>
      </c>
      <c r="F2119" s="256" t="str">
        <f>IF(AND(A2119&lt;&gt;"",ISNUMBER(A2119)),VLOOKUP(A2119,Studies!A:BR,6,FALSE),"")</f>
        <v>Plasma</v>
      </c>
      <c r="G2119" s="194">
        <v>105.25</v>
      </c>
      <c r="H2119" s="194" t="s">
        <v>60</v>
      </c>
      <c r="I2119" s="187">
        <v>20.527809858322144</v>
      </c>
      <c r="J2119" s="187" t="s">
        <v>941</v>
      </c>
      <c r="K2119" s="187" t="s">
        <v>116</v>
      </c>
      <c r="L2119" s="195">
        <v>5.0616097450256348</v>
      </c>
      <c r="M2119" s="195" t="s">
        <v>941</v>
      </c>
      <c r="N2119" s="195" t="s">
        <v>117</v>
      </c>
      <c r="O2119" s="199"/>
      <c r="P2119" s="188"/>
      <c r="Q2119" s="174">
        <v>0</v>
      </c>
    </row>
    <row r="2120" spans="1:17" ht="14.25" x14ac:dyDescent="0.2">
      <c r="A2120" s="183">
        <v>283</v>
      </c>
      <c r="B2120" s="254" t="str">
        <f>IF(AND(A2120&lt;&gt;"",ISNUMBER(A2120)),VLOOKUP(A2120,Studies!A:BR,2,FALSE),"")</f>
        <v>Kharasch 2004</v>
      </c>
      <c r="C2120" s="255" t="str">
        <f>IF(AND(A2120&lt;&gt;"",ISNUMBER(A2120)),VLOOKUP(A2120,Studies!A:BR,3,FALSE),"")</f>
        <v>https://www.ncbi.nlm.nih.gov/pubmed/15536460</v>
      </c>
      <c r="D2120" s="255" t="str">
        <f>IF(AND(A2120&lt;&gt;"",ISNUMBER(A2120)),VLOOKUP(A2120,Studies!A:BR,4,FALSE),"")</f>
        <v>iv with Perpetrator (Rifampicin)</v>
      </c>
      <c r="E2120" s="255" t="str">
        <f>IF(AND(A2120&lt;&gt;"",ISNUMBER(A2120)),VLOOKUP(A2120,Studies!A:BR,5,FALSE),"")</f>
        <v>Alfentanil</v>
      </c>
      <c r="F2120" s="256" t="str">
        <f>IF(AND(A2120&lt;&gt;"",ISNUMBER(A2120)),VLOOKUP(A2120,Studies!A:BR,6,FALSE),"")</f>
        <v>Plasma</v>
      </c>
      <c r="G2120" s="194">
        <v>105.5</v>
      </c>
      <c r="H2120" s="194" t="s">
        <v>60</v>
      </c>
      <c r="I2120" s="187">
        <v>12.03939039260149</v>
      </c>
      <c r="J2120" s="187" t="s">
        <v>941</v>
      </c>
      <c r="K2120" s="187" t="s">
        <v>116</v>
      </c>
      <c r="L2120" s="195">
        <v>2.4552998542785645</v>
      </c>
      <c r="M2120" s="195" t="s">
        <v>941</v>
      </c>
      <c r="N2120" s="195" t="s">
        <v>117</v>
      </c>
      <c r="O2120" s="199"/>
      <c r="P2120" s="188"/>
      <c r="Q2120" s="174">
        <v>0</v>
      </c>
    </row>
    <row r="2121" spans="1:17" ht="14.25" x14ac:dyDescent="0.2">
      <c r="A2121" s="183">
        <v>283</v>
      </c>
      <c r="B2121" s="254" t="str">
        <f>IF(AND(A2121&lt;&gt;"",ISNUMBER(A2121)),VLOOKUP(A2121,Studies!A:BR,2,FALSE),"")</f>
        <v>Kharasch 2004</v>
      </c>
      <c r="C2121" s="255" t="str">
        <f>IF(AND(A2121&lt;&gt;"",ISNUMBER(A2121)),VLOOKUP(A2121,Studies!A:BR,3,FALSE),"")</f>
        <v>https://www.ncbi.nlm.nih.gov/pubmed/15536460</v>
      </c>
      <c r="D2121" s="255" t="str">
        <f>IF(AND(A2121&lt;&gt;"",ISNUMBER(A2121)),VLOOKUP(A2121,Studies!A:BR,4,FALSE),"")</f>
        <v>iv with Perpetrator (Rifampicin)</v>
      </c>
      <c r="E2121" s="255" t="str">
        <f>IF(AND(A2121&lt;&gt;"",ISNUMBER(A2121)),VLOOKUP(A2121,Studies!A:BR,5,FALSE),"")</f>
        <v>Alfentanil</v>
      </c>
      <c r="F2121" s="256" t="str">
        <f>IF(AND(A2121&lt;&gt;"",ISNUMBER(A2121)),VLOOKUP(A2121,Studies!A:BR,6,FALSE),"")</f>
        <v>Plasma</v>
      </c>
      <c r="G2121" s="194">
        <v>105.75</v>
      </c>
      <c r="H2121" s="194" t="s">
        <v>60</v>
      </c>
      <c r="I2121" s="187">
        <v>8.0219898372888565</v>
      </c>
      <c r="J2121" s="187" t="s">
        <v>941</v>
      </c>
      <c r="K2121" s="187" t="s">
        <v>116</v>
      </c>
      <c r="L2121" s="195">
        <v>2.332129955291748</v>
      </c>
      <c r="M2121" s="195" t="s">
        <v>941</v>
      </c>
      <c r="N2121" s="195" t="s">
        <v>117</v>
      </c>
      <c r="O2121" s="199"/>
      <c r="P2121" s="188"/>
      <c r="Q2121" s="174">
        <v>0</v>
      </c>
    </row>
    <row r="2122" spans="1:17" ht="14.25" x14ac:dyDescent="0.2">
      <c r="A2122" s="183">
        <v>283</v>
      </c>
      <c r="B2122" s="254" t="str">
        <f>IF(AND(A2122&lt;&gt;"",ISNUMBER(A2122)),VLOOKUP(A2122,Studies!A:BR,2,FALSE),"")</f>
        <v>Kharasch 2004</v>
      </c>
      <c r="C2122" s="255" t="str">
        <f>IF(AND(A2122&lt;&gt;"",ISNUMBER(A2122)),VLOOKUP(A2122,Studies!A:BR,3,FALSE),"")</f>
        <v>https://www.ncbi.nlm.nih.gov/pubmed/15536460</v>
      </c>
      <c r="D2122" s="255" t="str">
        <f>IF(AND(A2122&lt;&gt;"",ISNUMBER(A2122)),VLOOKUP(A2122,Studies!A:BR,4,FALSE),"")</f>
        <v>iv with Perpetrator (Rifampicin)</v>
      </c>
      <c r="E2122" s="255" t="str">
        <f>IF(AND(A2122&lt;&gt;"",ISNUMBER(A2122)),VLOOKUP(A2122,Studies!A:BR,5,FALSE),"")</f>
        <v>Alfentanil</v>
      </c>
      <c r="F2122" s="256" t="str">
        <f>IF(AND(A2122&lt;&gt;"",ISNUMBER(A2122)),VLOOKUP(A2122,Studies!A:BR,6,FALSE),"")</f>
        <v>Plasma</v>
      </c>
      <c r="G2122" s="194">
        <v>106</v>
      </c>
      <c r="H2122" s="194" t="s">
        <v>60</v>
      </c>
      <c r="I2122" s="187">
        <v>5.2835028618574142</v>
      </c>
      <c r="J2122" s="187" t="s">
        <v>941</v>
      </c>
      <c r="K2122" s="187" t="s">
        <v>116</v>
      </c>
      <c r="L2122" s="195">
        <v>1.5360070466995239</v>
      </c>
      <c r="M2122" s="195" t="s">
        <v>941</v>
      </c>
      <c r="N2122" s="195" t="s">
        <v>117</v>
      </c>
      <c r="O2122" s="199"/>
      <c r="P2122" s="188"/>
      <c r="Q2122" s="174">
        <v>0</v>
      </c>
    </row>
    <row r="2123" spans="1:17" ht="14.25" x14ac:dyDescent="0.2">
      <c r="A2123" s="183">
        <v>283</v>
      </c>
      <c r="B2123" s="254" t="str">
        <f>IF(AND(A2123&lt;&gt;"",ISNUMBER(A2123)),VLOOKUP(A2123,Studies!A:BR,2,FALSE),"")</f>
        <v>Kharasch 2004</v>
      </c>
      <c r="C2123" s="255" t="str">
        <f>IF(AND(A2123&lt;&gt;"",ISNUMBER(A2123)),VLOOKUP(A2123,Studies!A:BR,3,FALSE),"")</f>
        <v>https://www.ncbi.nlm.nih.gov/pubmed/15536460</v>
      </c>
      <c r="D2123" s="255" t="str">
        <f>IF(AND(A2123&lt;&gt;"",ISNUMBER(A2123)),VLOOKUP(A2123,Studies!A:BR,4,FALSE),"")</f>
        <v>iv with Perpetrator (Rifampicin)</v>
      </c>
      <c r="E2123" s="255" t="str">
        <f>IF(AND(A2123&lt;&gt;"",ISNUMBER(A2123)),VLOOKUP(A2123,Studies!A:BR,5,FALSE),"")</f>
        <v>Alfentanil</v>
      </c>
      <c r="F2123" s="256" t="str">
        <f>IF(AND(A2123&lt;&gt;"",ISNUMBER(A2123)),VLOOKUP(A2123,Studies!A:BR,6,FALSE),"")</f>
        <v>Plasma</v>
      </c>
      <c r="G2123" s="194">
        <v>106.5</v>
      </c>
      <c r="H2123" s="194" t="s">
        <v>60</v>
      </c>
      <c r="I2123" s="187">
        <v>3.3220839686691761</v>
      </c>
      <c r="J2123" s="187" t="s">
        <v>941</v>
      </c>
      <c r="K2123" s="187" t="s">
        <v>116</v>
      </c>
      <c r="L2123" s="195">
        <v>0.86745500564575195</v>
      </c>
      <c r="M2123" s="195" t="s">
        <v>941</v>
      </c>
      <c r="N2123" s="195" t="s">
        <v>117</v>
      </c>
      <c r="O2123" s="199"/>
      <c r="P2123" s="188"/>
      <c r="Q2123" s="174">
        <v>0</v>
      </c>
    </row>
    <row r="2124" spans="1:17" ht="14.25" x14ac:dyDescent="0.2">
      <c r="A2124" s="183">
        <v>283</v>
      </c>
      <c r="B2124" s="254" t="str">
        <f>IF(AND(A2124&lt;&gt;"",ISNUMBER(A2124)),VLOOKUP(A2124,Studies!A:BR,2,FALSE),"")</f>
        <v>Kharasch 2004</v>
      </c>
      <c r="C2124" s="255" t="str">
        <f>IF(AND(A2124&lt;&gt;"",ISNUMBER(A2124)),VLOOKUP(A2124,Studies!A:BR,3,FALSE),"")</f>
        <v>https://www.ncbi.nlm.nih.gov/pubmed/15536460</v>
      </c>
      <c r="D2124" s="255" t="str">
        <f>IF(AND(A2124&lt;&gt;"",ISNUMBER(A2124)),VLOOKUP(A2124,Studies!A:BR,4,FALSE),"")</f>
        <v>iv with Perpetrator (Rifampicin)</v>
      </c>
      <c r="E2124" s="255" t="str">
        <f>IF(AND(A2124&lt;&gt;"",ISNUMBER(A2124)),VLOOKUP(A2124,Studies!A:BR,5,FALSE),"")</f>
        <v>Alfentanil</v>
      </c>
      <c r="F2124" s="256" t="str">
        <f>IF(AND(A2124&lt;&gt;"",ISNUMBER(A2124)),VLOOKUP(A2124,Studies!A:BR,6,FALSE),"")</f>
        <v>Plasma</v>
      </c>
      <c r="G2124" s="194">
        <v>107</v>
      </c>
      <c r="H2124" s="194" t="s">
        <v>60</v>
      </c>
      <c r="I2124" s="187">
        <v>2.2135439794510603</v>
      </c>
      <c r="J2124" s="187" t="s">
        <v>941</v>
      </c>
      <c r="K2124" s="187" t="s">
        <v>116</v>
      </c>
      <c r="L2124" s="195">
        <v>0.77920699119567871</v>
      </c>
      <c r="M2124" s="195" t="s">
        <v>941</v>
      </c>
      <c r="N2124" s="195" t="s">
        <v>117</v>
      </c>
      <c r="O2124" s="199"/>
      <c r="P2124" s="188"/>
      <c r="Q2124" s="174">
        <v>0</v>
      </c>
    </row>
    <row r="2125" spans="1:17" ht="14.25" x14ac:dyDescent="0.2">
      <c r="A2125" s="183">
        <v>283</v>
      </c>
      <c r="B2125" s="254" t="str">
        <f>IF(AND(A2125&lt;&gt;"",ISNUMBER(A2125)),VLOOKUP(A2125,Studies!A:BR,2,FALSE),"")</f>
        <v>Kharasch 2004</v>
      </c>
      <c r="C2125" s="255" t="str">
        <f>IF(AND(A2125&lt;&gt;"",ISNUMBER(A2125)),VLOOKUP(A2125,Studies!A:BR,3,FALSE),"")</f>
        <v>https://www.ncbi.nlm.nih.gov/pubmed/15536460</v>
      </c>
      <c r="D2125" s="255" t="str">
        <f>IF(AND(A2125&lt;&gt;"",ISNUMBER(A2125)),VLOOKUP(A2125,Studies!A:BR,4,FALSE),"")</f>
        <v>iv with Perpetrator (Rifampicin)</v>
      </c>
      <c r="E2125" s="255" t="str">
        <f>IF(AND(A2125&lt;&gt;"",ISNUMBER(A2125)),VLOOKUP(A2125,Studies!A:BR,5,FALSE),"")</f>
        <v>Alfentanil</v>
      </c>
      <c r="F2125" s="256" t="str">
        <f>IF(AND(A2125&lt;&gt;"",ISNUMBER(A2125)),VLOOKUP(A2125,Studies!A:BR,6,FALSE),"")</f>
        <v>Plasma</v>
      </c>
      <c r="G2125" s="194">
        <v>107.5</v>
      </c>
      <c r="H2125" s="194" t="s">
        <v>60</v>
      </c>
      <c r="I2125" s="187">
        <v>1.103624003008008</v>
      </c>
      <c r="J2125" s="187" t="s">
        <v>941</v>
      </c>
      <c r="K2125" s="187" t="s">
        <v>116</v>
      </c>
      <c r="L2125" s="195">
        <v>0.49604499340057373</v>
      </c>
      <c r="M2125" s="195" t="s">
        <v>941</v>
      </c>
      <c r="N2125" s="195" t="s">
        <v>117</v>
      </c>
      <c r="O2125" s="199"/>
      <c r="P2125" s="188"/>
      <c r="Q2125" s="174">
        <v>0</v>
      </c>
    </row>
    <row r="2126" spans="1:17" ht="14.25" x14ac:dyDescent="0.2">
      <c r="A2126" s="183">
        <v>283</v>
      </c>
      <c r="B2126" s="254" t="str">
        <f>IF(AND(A2126&lt;&gt;"",ISNUMBER(A2126)),VLOOKUP(A2126,Studies!A:BR,2,FALSE),"")</f>
        <v>Kharasch 2004</v>
      </c>
      <c r="C2126" s="255" t="str">
        <f>IF(AND(A2126&lt;&gt;"",ISNUMBER(A2126)),VLOOKUP(A2126,Studies!A:BR,3,FALSE),"")</f>
        <v>https://www.ncbi.nlm.nih.gov/pubmed/15536460</v>
      </c>
      <c r="D2126" s="255" t="str">
        <f>IF(AND(A2126&lt;&gt;"",ISNUMBER(A2126)),VLOOKUP(A2126,Studies!A:BR,4,FALSE),"")</f>
        <v>iv with Perpetrator (Rifampicin)</v>
      </c>
      <c r="E2126" s="255" t="str">
        <f>IF(AND(A2126&lt;&gt;"",ISNUMBER(A2126)),VLOOKUP(A2126,Studies!A:BR,5,FALSE),"")</f>
        <v>Alfentanil</v>
      </c>
      <c r="F2126" s="256" t="str">
        <f>IF(AND(A2126&lt;&gt;"",ISNUMBER(A2126)),VLOOKUP(A2126,Studies!A:BR,6,FALSE),"")</f>
        <v>Plasma</v>
      </c>
      <c r="G2126" s="194">
        <v>108</v>
      </c>
      <c r="H2126" s="194" t="s">
        <v>60</v>
      </c>
      <c r="I2126" s="187">
        <v>0.60374900931492448</v>
      </c>
      <c r="J2126" s="187" t="s">
        <v>941</v>
      </c>
      <c r="K2126" s="187" t="s">
        <v>116</v>
      </c>
      <c r="L2126" s="195">
        <v>0.49987497925758362</v>
      </c>
      <c r="M2126" s="195" t="s">
        <v>941</v>
      </c>
      <c r="N2126" s="195" t="s">
        <v>117</v>
      </c>
      <c r="O2126" s="199"/>
      <c r="P2126" s="188"/>
      <c r="Q2126" s="174">
        <v>0</v>
      </c>
    </row>
    <row r="2127" spans="1:17" ht="14.25" x14ac:dyDescent="0.2">
      <c r="A2127" s="183">
        <v>283</v>
      </c>
      <c r="B2127" s="254" t="str">
        <f>IF(AND(A2127&lt;&gt;"",ISNUMBER(A2127)),VLOOKUP(A2127,Studies!A:BR,2,FALSE),"")</f>
        <v>Kharasch 2004</v>
      </c>
      <c r="C2127" s="255" t="str">
        <f>IF(AND(A2127&lt;&gt;"",ISNUMBER(A2127)),VLOOKUP(A2127,Studies!A:BR,3,FALSE),"")</f>
        <v>https://www.ncbi.nlm.nih.gov/pubmed/15536460</v>
      </c>
      <c r="D2127" s="255" t="str">
        <f>IF(AND(A2127&lt;&gt;"",ISNUMBER(A2127)),VLOOKUP(A2127,Studies!A:BR,4,FALSE),"")</f>
        <v>iv with Perpetrator (Rifampicin)</v>
      </c>
      <c r="E2127" s="255" t="str">
        <f>IF(AND(A2127&lt;&gt;"",ISNUMBER(A2127)),VLOOKUP(A2127,Studies!A:BR,5,FALSE),"")</f>
        <v>Alfentanil</v>
      </c>
      <c r="F2127" s="256" t="str">
        <f>IF(AND(A2127&lt;&gt;"",ISNUMBER(A2127)),VLOOKUP(A2127,Studies!A:BR,6,FALSE),"")</f>
        <v>Plasma</v>
      </c>
      <c r="G2127" s="194">
        <v>109</v>
      </c>
      <c r="H2127" s="194" t="s">
        <v>60</v>
      </c>
      <c r="I2127" s="187">
        <v>0.1982573012355715</v>
      </c>
      <c r="J2127" s="187" t="s">
        <v>941</v>
      </c>
      <c r="K2127" s="187" t="s">
        <v>116</v>
      </c>
      <c r="L2127" s="195">
        <v>0.20402790606021881</v>
      </c>
      <c r="M2127" s="195" t="s">
        <v>941</v>
      </c>
      <c r="N2127" s="195" t="s">
        <v>117</v>
      </c>
      <c r="O2127" s="199"/>
      <c r="P2127" s="188"/>
      <c r="Q2127" s="174">
        <v>0</v>
      </c>
    </row>
    <row r="2128" spans="1:17" ht="14.25" x14ac:dyDescent="0.2">
      <c r="A2128" s="183">
        <v>285</v>
      </c>
      <c r="B2128" s="254" t="str">
        <f>IF(AND(A2128&lt;&gt;"",ISNUMBER(A2128)),VLOOKUP(A2128,Studies!A:BR,2,FALSE),"")</f>
        <v>Kharasch 2004</v>
      </c>
      <c r="C2128" s="255" t="str">
        <f>IF(AND(A2128&lt;&gt;"",ISNUMBER(A2128)),VLOOKUP(A2128,Studies!A:BR,3,FALSE),"")</f>
        <v>https://www.ncbi.nlm.nih.gov/pubmed/15536460</v>
      </c>
      <c r="D2128" s="255" t="str">
        <f>IF(AND(A2128&lt;&gt;"",ISNUMBER(A2128)),VLOOKUP(A2128,Studies!A:BR,4,FALSE),"")</f>
        <v>po #1 Control (Perpetrator Placebo)</v>
      </c>
      <c r="E2128" s="255" t="str">
        <f>IF(AND(A2128&lt;&gt;"",ISNUMBER(A2128)),VLOOKUP(A2128,Studies!A:BR,5,FALSE),"")</f>
        <v>Midazolam</v>
      </c>
      <c r="F2128" s="256" t="str">
        <f>IF(AND(A2128&lt;&gt;"",ISNUMBER(A2128)),VLOOKUP(A2128,Studies!A:BR,6,FALSE),"")</f>
        <v>Plasma</v>
      </c>
      <c r="G2128" s="194">
        <v>8.3333333333333329E-2</v>
      </c>
      <c r="H2128" s="194" t="s">
        <v>60</v>
      </c>
      <c r="I2128" s="187">
        <v>2</v>
      </c>
      <c r="J2128" s="187" t="s">
        <v>941</v>
      </c>
      <c r="K2128" s="187" t="s">
        <v>116</v>
      </c>
      <c r="L2128" s="195">
        <v>2.059999942779541</v>
      </c>
      <c r="M2128" s="195" t="s">
        <v>941</v>
      </c>
      <c r="N2128" s="195" t="s">
        <v>117</v>
      </c>
      <c r="O2128" s="199"/>
      <c r="P2128" s="188"/>
      <c r="Q2128" s="174">
        <v>0</v>
      </c>
    </row>
    <row r="2129" spans="1:17" ht="14.25" x14ac:dyDescent="0.2">
      <c r="A2129" s="183">
        <v>285</v>
      </c>
      <c r="B2129" s="254" t="str">
        <f>IF(AND(A2129&lt;&gt;"",ISNUMBER(A2129)),VLOOKUP(A2129,Studies!A:BR,2,FALSE),"")</f>
        <v>Kharasch 2004</v>
      </c>
      <c r="C2129" s="255" t="str">
        <f>IF(AND(A2129&lt;&gt;"",ISNUMBER(A2129)),VLOOKUP(A2129,Studies!A:BR,3,FALSE),"")</f>
        <v>https://www.ncbi.nlm.nih.gov/pubmed/15536460</v>
      </c>
      <c r="D2129" s="255" t="str">
        <f>IF(AND(A2129&lt;&gt;"",ISNUMBER(A2129)),VLOOKUP(A2129,Studies!A:BR,4,FALSE),"")</f>
        <v>po #1 Control (Perpetrator Placebo)</v>
      </c>
      <c r="E2129" s="255" t="str">
        <f>IF(AND(A2129&lt;&gt;"",ISNUMBER(A2129)),VLOOKUP(A2129,Studies!A:BR,5,FALSE),"")</f>
        <v>Midazolam</v>
      </c>
      <c r="F2129" s="256" t="str">
        <f>IF(AND(A2129&lt;&gt;"",ISNUMBER(A2129)),VLOOKUP(A2129,Studies!A:BR,6,FALSE),"")</f>
        <v>Plasma</v>
      </c>
      <c r="G2129" s="194">
        <v>0.25</v>
      </c>
      <c r="H2129" s="194" t="s">
        <v>60</v>
      </c>
      <c r="I2129" s="187">
        <v>5.059999942779541</v>
      </c>
      <c r="J2129" s="187" t="s">
        <v>941</v>
      </c>
      <c r="K2129" s="187" t="s">
        <v>116</v>
      </c>
      <c r="L2129" s="195">
        <v>4.0499997138977051</v>
      </c>
      <c r="M2129" s="195" t="s">
        <v>941</v>
      </c>
      <c r="N2129" s="195" t="s">
        <v>117</v>
      </c>
      <c r="O2129" s="199"/>
      <c r="P2129" s="188"/>
      <c r="Q2129" s="174">
        <v>0</v>
      </c>
    </row>
    <row r="2130" spans="1:17" ht="14.25" x14ac:dyDescent="0.2">
      <c r="A2130" s="183">
        <v>285</v>
      </c>
      <c r="B2130" s="254" t="str">
        <f>IF(AND(A2130&lt;&gt;"",ISNUMBER(A2130)),VLOOKUP(A2130,Studies!A:BR,2,FALSE),"")</f>
        <v>Kharasch 2004</v>
      </c>
      <c r="C2130" s="255" t="str">
        <f>IF(AND(A2130&lt;&gt;"",ISNUMBER(A2130)),VLOOKUP(A2130,Studies!A:BR,3,FALSE),"")</f>
        <v>https://www.ncbi.nlm.nih.gov/pubmed/15536460</v>
      </c>
      <c r="D2130" s="255" t="str">
        <f>IF(AND(A2130&lt;&gt;"",ISNUMBER(A2130)),VLOOKUP(A2130,Studies!A:BR,4,FALSE),"")</f>
        <v>po #1 Control (Perpetrator Placebo)</v>
      </c>
      <c r="E2130" s="255" t="str">
        <f>IF(AND(A2130&lt;&gt;"",ISNUMBER(A2130)),VLOOKUP(A2130,Studies!A:BR,5,FALSE),"")</f>
        <v>Midazolam</v>
      </c>
      <c r="F2130" s="256" t="str">
        <f>IF(AND(A2130&lt;&gt;"",ISNUMBER(A2130)),VLOOKUP(A2130,Studies!A:BR,6,FALSE),"")</f>
        <v>Plasma</v>
      </c>
      <c r="G2130" s="194">
        <v>0.5</v>
      </c>
      <c r="H2130" s="194" t="s">
        <v>60</v>
      </c>
      <c r="I2130" s="187">
        <v>7.440000057220459</v>
      </c>
      <c r="J2130" s="187" t="s">
        <v>941</v>
      </c>
      <c r="K2130" s="187" t="s">
        <v>116</v>
      </c>
      <c r="L2130" s="195">
        <v>3.6600000858306885</v>
      </c>
      <c r="M2130" s="195" t="s">
        <v>941</v>
      </c>
      <c r="N2130" s="195" t="s">
        <v>117</v>
      </c>
      <c r="O2130" s="199"/>
      <c r="P2130" s="188"/>
      <c r="Q2130" s="174">
        <v>0</v>
      </c>
    </row>
    <row r="2131" spans="1:17" ht="14.25" x14ac:dyDescent="0.2">
      <c r="A2131" s="183">
        <v>285</v>
      </c>
      <c r="B2131" s="254" t="str">
        <f>IF(AND(A2131&lt;&gt;"",ISNUMBER(A2131)),VLOOKUP(A2131,Studies!A:BR,2,FALSE),"")</f>
        <v>Kharasch 2004</v>
      </c>
      <c r="C2131" s="255" t="str">
        <f>IF(AND(A2131&lt;&gt;"",ISNUMBER(A2131)),VLOOKUP(A2131,Studies!A:BR,3,FALSE),"")</f>
        <v>https://www.ncbi.nlm.nih.gov/pubmed/15536460</v>
      </c>
      <c r="D2131" s="255" t="str">
        <f>IF(AND(A2131&lt;&gt;"",ISNUMBER(A2131)),VLOOKUP(A2131,Studies!A:BR,4,FALSE),"")</f>
        <v>po #1 Control (Perpetrator Placebo)</v>
      </c>
      <c r="E2131" s="255" t="str">
        <f>IF(AND(A2131&lt;&gt;"",ISNUMBER(A2131)),VLOOKUP(A2131,Studies!A:BR,5,FALSE),"")</f>
        <v>Midazolam</v>
      </c>
      <c r="F2131" s="256" t="str">
        <f>IF(AND(A2131&lt;&gt;"",ISNUMBER(A2131)),VLOOKUP(A2131,Studies!A:BR,6,FALSE),"")</f>
        <v>Plasma</v>
      </c>
      <c r="G2131" s="194">
        <v>1</v>
      </c>
      <c r="H2131" s="194" t="s">
        <v>60</v>
      </c>
      <c r="I2131" s="187">
        <v>6.1700000762939453</v>
      </c>
      <c r="J2131" s="187" t="s">
        <v>941</v>
      </c>
      <c r="K2131" s="187" t="s">
        <v>116</v>
      </c>
      <c r="L2131" s="195">
        <v>1.1599999666213989</v>
      </c>
      <c r="M2131" s="195" t="s">
        <v>941</v>
      </c>
      <c r="N2131" s="195" t="s">
        <v>117</v>
      </c>
      <c r="O2131" s="199"/>
      <c r="P2131" s="188"/>
      <c r="Q2131" s="174">
        <v>0</v>
      </c>
    </row>
    <row r="2132" spans="1:17" ht="14.25" x14ac:dyDescent="0.2">
      <c r="A2132" s="183">
        <v>285</v>
      </c>
      <c r="B2132" s="254" t="str">
        <f>IF(AND(A2132&lt;&gt;"",ISNUMBER(A2132)),VLOOKUP(A2132,Studies!A:BR,2,FALSE),"")</f>
        <v>Kharasch 2004</v>
      </c>
      <c r="C2132" s="255" t="str">
        <f>IF(AND(A2132&lt;&gt;"",ISNUMBER(A2132)),VLOOKUP(A2132,Studies!A:BR,3,FALSE),"")</f>
        <v>https://www.ncbi.nlm.nih.gov/pubmed/15536460</v>
      </c>
      <c r="D2132" s="255" t="str">
        <f>IF(AND(A2132&lt;&gt;"",ISNUMBER(A2132)),VLOOKUP(A2132,Studies!A:BR,4,FALSE),"")</f>
        <v>po #1 Control (Perpetrator Placebo)</v>
      </c>
      <c r="E2132" s="255" t="str">
        <f>IF(AND(A2132&lt;&gt;"",ISNUMBER(A2132)),VLOOKUP(A2132,Studies!A:BR,5,FALSE),"")</f>
        <v>Midazolam</v>
      </c>
      <c r="F2132" s="256" t="str">
        <f>IF(AND(A2132&lt;&gt;"",ISNUMBER(A2132)),VLOOKUP(A2132,Studies!A:BR,6,FALSE),"")</f>
        <v>Plasma</v>
      </c>
      <c r="G2132" s="194">
        <v>1.25</v>
      </c>
      <c r="H2132" s="194" t="s">
        <v>60</v>
      </c>
      <c r="I2132" s="187">
        <v>5.75</v>
      </c>
      <c r="J2132" s="187" t="s">
        <v>941</v>
      </c>
      <c r="K2132" s="187" t="s">
        <v>116</v>
      </c>
      <c r="L2132" s="195">
        <v>2.1700000762939453</v>
      </c>
      <c r="M2132" s="195" t="s">
        <v>941</v>
      </c>
      <c r="N2132" s="195" t="s">
        <v>117</v>
      </c>
      <c r="O2132" s="199"/>
      <c r="P2132" s="188"/>
      <c r="Q2132" s="174">
        <v>0</v>
      </c>
    </row>
    <row r="2133" spans="1:17" ht="14.25" x14ac:dyDescent="0.2">
      <c r="A2133" s="183">
        <v>285</v>
      </c>
      <c r="B2133" s="254" t="str">
        <f>IF(AND(A2133&lt;&gt;"",ISNUMBER(A2133)),VLOOKUP(A2133,Studies!A:BR,2,FALSE),"")</f>
        <v>Kharasch 2004</v>
      </c>
      <c r="C2133" s="255" t="str">
        <f>IF(AND(A2133&lt;&gt;"",ISNUMBER(A2133)),VLOOKUP(A2133,Studies!A:BR,3,FALSE),"")</f>
        <v>https://www.ncbi.nlm.nih.gov/pubmed/15536460</v>
      </c>
      <c r="D2133" s="255" t="str">
        <f>IF(AND(A2133&lt;&gt;"",ISNUMBER(A2133)),VLOOKUP(A2133,Studies!A:BR,4,FALSE),"")</f>
        <v>po #1 Control (Perpetrator Placebo)</v>
      </c>
      <c r="E2133" s="255" t="str">
        <f>IF(AND(A2133&lt;&gt;"",ISNUMBER(A2133)),VLOOKUP(A2133,Studies!A:BR,5,FALSE),"")</f>
        <v>Midazolam</v>
      </c>
      <c r="F2133" s="256" t="str">
        <f>IF(AND(A2133&lt;&gt;"",ISNUMBER(A2133)),VLOOKUP(A2133,Studies!A:BR,6,FALSE),"")</f>
        <v>Plasma</v>
      </c>
      <c r="G2133" s="194">
        <v>1.5</v>
      </c>
      <c r="H2133" s="194" t="s">
        <v>60</v>
      </c>
      <c r="I2133" s="187">
        <v>4.3899998664855957</v>
      </c>
      <c r="J2133" s="187" t="s">
        <v>941</v>
      </c>
      <c r="K2133" s="187" t="s">
        <v>116</v>
      </c>
      <c r="L2133" s="195">
        <v>1.0499999523162842</v>
      </c>
      <c r="M2133" s="195" t="s">
        <v>941</v>
      </c>
      <c r="N2133" s="195" t="s">
        <v>117</v>
      </c>
      <c r="O2133" s="199"/>
      <c r="P2133" s="188"/>
      <c r="Q2133" s="174">
        <v>0</v>
      </c>
    </row>
    <row r="2134" spans="1:17" ht="14.25" x14ac:dyDescent="0.2">
      <c r="A2134" s="183">
        <v>285</v>
      </c>
      <c r="B2134" s="254" t="str">
        <f>IF(AND(A2134&lt;&gt;"",ISNUMBER(A2134)),VLOOKUP(A2134,Studies!A:BR,2,FALSE),"")</f>
        <v>Kharasch 2004</v>
      </c>
      <c r="C2134" s="255" t="str">
        <f>IF(AND(A2134&lt;&gt;"",ISNUMBER(A2134)),VLOOKUP(A2134,Studies!A:BR,3,FALSE),"")</f>
        <v>https://www.ncbi.nlm.nih.gov/pubmed/15536460</v>
      </c>
      <c r="D2134" s="255" t="str">
        <f>IF(AND(A2134&lt;&gt;"",ISNUMBER(A2134)),VLOOKUP(A2134,Studies!A:BR,4,FALSE),"")</f>
        <v>po #1 Control (Perpetrator Placebo)</v>
      </c>
      <c r="E2134" s="255" t="str">
        <f>IF(AND(A2134&lt;&gt;"",ISNUMBER(A2134)),VLOOKUP(A2134,Studies!A:BR,5,FALSE),"")</f>
        <v>Midazolam</v>
      </c>
      <c r="F2134" s="256" t="str">
        <f>IF(AND(A2134&lt;&gt;"",ISNUMBER(A2134)),VLOOKUP(A2134,Studies!A:BR,6,FALSE),"")</f>
        <v>Plasma</v>
      </c>
      <c r="G2134" s="194">
        <v>1.75</v>
      </c>
      <c r="H2134" s="194" t="s">
        <v>60</v>
      </c>
      <c r="I2134" s="187">
        <v>3.9699997901916504</v>
      </c>
      <c r="J2134" s="187" t="s">
        <v>941</v>
      </c>
      <c r="K2134" s="187" t="s">
        <v>116</v>
      </c>
      <c r="L2134" s="195">
        <v>0.96999996900558472</v>
      </c>
      <c r="M2134" s="195" t="s">
        <v>941</v>
      </c>
      <c r="N2134" s="195" t="s">
        <v>117</v>
      </c>
      <c r="O2134" s="199"/>
      <c r="P2134" s="188"/>
      <c r="Q2134" s="174">
        <v>0</v>
      </c>
    </row>
    <row r="2135" spans="1:17" ht="14.25" x14ac:dyDescent="0.2">
      <c r="A2135" s="183">
        <v>285</v>
      </c>
      <c r="B2135" s="254" t="str">
        <f>IF(AND(A2135&lt;&gt;"",ISNUMBER(A2135)),VLOOKUP(A2135,Studies!A:BR,2,FALSE),"")</f>
        <v>Kharasch 2004</v>
      </c>
      <c r="C2135" s="255" t="str">
        <f>IF(AND(A2135&lt;&gt;"",ISNUMBER(A2135)),VLOOKUP(A2135,Studies!A:BR,3,FALSE),"")</f>
        <v>https://www.ncbi.nlm.nih.gov/pubmed/15536460</v>
      </c>
      <c r="D2135" s="255" t="str">
        <f>IF(AND(A2135&lt;&gt;"",ISNUMBER(A2135)),VLOOKUP(A2135,Studies!A:BR,4,FALSE),"")</f>
        <v>po #1 Control (Perpetrator Placebo)</v>
      </c>
      <c r="E2135" s="255" t="str">
        <f>IF(AND(A2135&lt;&gt;"",ISNUMBER(A2135)),VLOOKUP(A2135,Studies!A:BR,5,FALSE),"")</f>
        <v>Midazolam</v>
      </c>
      <c r="F2135" s="256" t="str">
        <f>IF(AND(A2135&lt;&gt;"",ISNUMBER(A2135)),VLOOKUP(A2135,Studies!A:BR,6,FALSE),"")</f>
        <v>Plasma</v>
      </c>
      <c r="G2135" s="194">
        <v>2</v>
      </c>
      <c r="H2135" s="194" t="s">
        <v>60</v>
      </c>
      <c r="I2135" s="187">
        <v>3.5800001621246338</v>
      </c>
      <c r="J2135" s="187" t="s">
        <v>941</v>
      </c>
      <c r="K2135" s="187" t="s">
        <v>116</v>
      </c>
      <c r="L2135" s="195">
        <v>0.89000004529953003</v>
      </c>
      <c r="M2135" s="195" t="s">
        <v>941</v>
      </c>
      <c r="N2135" s="195" t="s">
        <v>117</v>
      </c>
      <c r="O2135" s="199"/>
      <c r="P2135" s="188"/>
      <c r="Q2135" s="174">
        <v>0</v>
      </c>
    </row>
    <row r="2136" spans="1:17" ht="14.25" x14ac:dyDescent="0.2">
      <c r="A2136" s="183">
        <v>285</v>
      </c>
      <c r="B2136" s="254" t="str">
        <f>IF(AND(A2136&lt;&gt;"",ISNUMBER(A2136)),VLOOKUP(A2136,Studies!A:BR,2,FALSE),"")</f>
        <v>Kharasch 2004</v>
      </c>
      <c r="C2136" s="255" t="str">
        <f>IF(AND(A2136&lt;&gt;"",ISNUMBER(A2136)),VLOOKUP(A2136,Studies!A:BR,3,FALSE),"")</f>
        <v>https://www.ncbi.nlm.nih.gov/pubmed/15536460</v>
      </c>
      <c r="D2136" s="255" t="str">
        <f>IF(AND(A2136&lt;&gt;"",ISNUMBER(A2136)),VLOOKUP(A2136,Studies!A:BR,4,FALSE),"")</f>
        <v>po #1 Control (Perpetrator Placebo)</v>
      </c>
      <c r="E2136" s="255" t="str">
        <f>IF(AND(A2136&lt;&gt;"",ISNUMBER(A2136)),VLOOKUP(A2136,Studies!A:BR,5,FALSE),"")</f>
        <v>Midazolam</v>
      </c>
      <c r="F2136" s="256" t="str">
        <f>IF(AND(A2136&lt;&gt;"",ISNUMBER(A2136)),VLOOKUP(A2136,Studies!A:BR,6,FALSE),"")</f>
        <v>Plasma</v>
      </c>
      <c r="G2136" s="194">
        <v>2.5</v>
      </c>
      <c r="H2136" s="194" t="s">
        <v>60</v>
      </c>
      <c r="I2136" s="187">
        <v>2.690000057220459</v>
      </c>
      <c r="J2136" s="187" t="s">
        <v>941</v>
      </c>
      <c r="K2136" s="187" t="s">
        <v>116</v>
      </c>
      <c r="L2136" s="195">
        <v>0.67000001668930054</v>
      </c>
      <c r="M2136" s="195" t="s">
        <v>941</v>
      </c>
      <c r="N2136" s="195" t="s">
        <v>117</v>
      </c>
      <c r="O2136" s="199"/>
      <c r="P2136" s="188"/>
      <c r="Q2136" s="174">
        <v>0</v>
      </c>
    </row>
    <row r="2137" spans="1:17" ht="14.25" x14ac:dyDescent="0.2">
      <c r="A2137" s="183">
        <v>285</v>
      </c>
      <c r="B2137" s="254" t="str">
        <f>IF(AND(A2137&lt;&gt;"",ISNUMBER(A2137)),VLOOKUP(A2137,Studies!A:BR,2,FALSE),"")</f>
        <v>Kharasch 2004</v>
      </c>
      <c r="C2137" s="255" t="str">
        <f>IF(AND(A2137&lt;&gt;"",ISNUMBER(A2137)),VLOOKUP(A2137,Studies!A:BR,3,FALSE),"")</f>
        <v>https://www.ncbi.nlm.nih.gov/pubmed/15536460</v>
      </c>
      <c r="D2137" s="255" t="str">
        <f>IF(AND(A2137&lt;&gt;"",ISNUMBER(A2137)),VLOOKUP(A2137,Studies!A:BR,4,FALSE),"")</f>
        <v>po #1 Control (Perpetrator Placebo)</v>
      </c>
      <c r="E2137" s="255" t="str">
        <f>IF(AND(A2137&lt;&gt;"",ISNUMBER(A2137)),VLOOKUP(A2137,Studies!A:BR,5,FALSE),"")</f>
        <v>Midazolam</v>
      </c>
      <c r="F2137" s="256" t="str">
        <f>IF(AND(A2137&lt;&gt;"",ISNUMBER(A2137)),VLOOKUP(A2137,Studies!A:BR,6,FALSE),"")</f>
        <v>Plasma</v>
      </c>
      <c r="G2137" s="194">
        <v>3</v>
      </c>
      <c r="H2137" s="194" t="s">
        <v>60</v>
      </c>
      <c r="I2137" s="187">
        <v>2.5</v>
      </c>
      <c r="J2137" s="187" t="s">
        <v>941</v>
      </c>
      <c r="K2137" s="187" t="s">
        <v>116</v>
      </c>
      <c r="L2137" s="195">
        <v>0.78000003099441528</v>
      </c>
      <c r="M2137" s="195" t="s">
        <v>941</v>
      </c>
      <c r="N2137" s="195" t="s">
        <v>117</v>
      </c>
      <c r="O2137" s="199"/>
      <c r="P2137" s="188"/>
      <c r="Q2137" s="174">
        <v>0</v>
      </c>
    </row>
    <row r="2138" spans="1:17" ht="14.25" x14ac:dyDescent="0.2">
      <c r="A2138" s="183">
        <v>285</v>
      </c>
      <c r="B2138" s="254" t="str">
        <f>IF(AND(A2138&lt;&gt;"",ISNUMBER(A2138)),VLOOKUP(A2138,Studies!A:BR,2,FALSE),"")</f>
        <v>Kharasch 2004</v>
      </c>
      <c r="C2138" s="255" t="str">
        <f>IF(AND(A2138&lt;&gt;"",ISNUMBER(A2138)),VLOOKUP(A2138,Studies!A:BR,3,FALSE),"")</f>
        <v>https://www.ncbi.nlm.nih.gov/pubmed/15536460</v>
      </c>
      <c r="D2138" s="255" t="str">
        <f>IF(AND(A2138&lt;&gt;"",ISNUMBER(A2138)),VLOOKUP(A2138,Studies!A:BR,4,FALSE),"")</f>
        <v>po #1 Control (Perpetrator Placebo)</v>
      </c>
      <c r="E2138" s="255" t="str">
        <f>IF(AND(A2138&lt;&gt;"",ISNUMBER(A2138)),VLOOKUP(A2138,Studies!A:BR,5,FALSE),"")</f>
        <v>Midazolam</v>
      </c>
      <c r="F2138" s="256" t="str">
        <f>IF(AND(A2138&lt;&gt;"",ISNUMBER(A2138)),VLOOKUP(A2138,Studies!A:BR,6,FALSE),"")</f>
        <v>Plasma</v>
      </c>
      <c r="G2138" s="194">
        <v>4</v>
      </c>
      <c r="H2138" s="194" t="s">
        <v>60</v>
      </c>
      <c r="I2138" s="187">
        <v>1.690000057220459</v>
      </c>
      <c r="J2138" s="187" t="s">
        <v>941</v>
      </c>
      <c r="K2138" s="187" t="s">
        <v>116</v>
      </c>
      <c r="L2138" s="195">
        <v>0.5899999737739563</v>
      </c>
      <c r="M2138" s="195" t="s">
        <v>941</v>
      </c>
      <c r="N2138" s="195" t="s">
        <v>117</v>
      </c>
      <c r="O2138" s="199"/>
      <c r="P2138" s="188"/>
      <c r="Q2138" s="174">
        <v>0</v>
      </c>
    </row>
    <row r="2139" spans="1:17" ht="14.25" x14ac:dyDescent="0.2">
      <c r="A2139" s="183">
        <v>285</v>
      </c>
      <c r="B2139" s="254" t="str">
        <f>IF(AND(A2139&lt;&gt;"",ISNUMBER(A2139)),VLOOKUP(A2139,Studies!A:BR,2,FALSE),"")</f>
        <v>Kharasch 2004</v>
      </c>
      <c r="C2139" s="255" t="str">
        <f>IF(AND(A2139&lt;&gt;"",ISNUMBER(A2139)),VLOOKUP(A2139,Studies!A:BR,3,FALSE),"")</f>
        <v>https://www.ncbi.nlm.nih.gov/pubmed/15536460</v>
      </c>
      <c r="D2139" s="255" t="str">
        <f>IF(AND(A2139&lt;&gt;"",ISNUMBER(A2139)),VLOOKUP(A2139,Studies!A:BR,4,FALSE),"")</f>
        <v>po #1 Control (Perpetrator Placebo)</v>
      </c>
      <c r="E2139" s="255" t="str">
        <f>IF(AND(A2139&lt;&gt;"",ISNUMBER(A2139)),VLOOKUP(A2139,Studies!A:BR,5,FALSE),"")</f>
        <v>Midazolam</v>
      </c>
      <c r="F2139" s="256" t="str">
        <f>IF(AND(A2139&lt;&gt;"",ISNUMBER(A2139)),VLOOKUP(A2139,Studies!A:BR,6,FALSE),"")</f>
        <v>Plasma</v>
      </c>
      <c r="G2139" s="194">
        <v>5</v>
      </c>
      <c r="H2139" s="194" t="s">
        <v>60</v>
      </c>
      <c r="I2139" s="187">
        <v>1.309999942779541</v>
      </c>
      <c r="J2139" s="187" t="s">
        <v>941</v>
      </c>
      <c r="K2139" s="187" t="s">
        <v>116</v>
      </c>
      <c r="L2139" s="195">
        <v>0.37999999523162842</v>
      </c>
      <c r="M2139" s="195" t="s">
        <v>941</v>
      </c>
      <c r="N2139" s="195" t="s">
        <v>117</v>
      </c>
      <c r="O2139" s="199"/>
      <c r="P2139" s="188"/>
      <c r="Q2139" s="174">
        <v>0</v>
      </c>
    </row>
    <row r="2140" spans="1:17" ht="14.25" x14ac:dyDescent="0.2">
      <c r="A2140" s="183">
        <v>285</v>
      </c>
      <c r="B2140" s="254" t="str">
        <f>IF(AND(A2140&lt;&gt;"",ISNUMBER(A2140)),VLOOKUP(A2140,Studies!A:BR,2,FALSE),"")</f>
        <v>Kharasch 2004</v>
      </c>
      <c r="C2140" s="255" t="str">
        <f>IF(AND(A2140&lt;&gt;"",ISNUMBER(A2140)),VLOOKUP(A2140,Studies!A:BR,3,FALSE),"")</f>
        <v>https://www.ncbi.nlm.nih.gov/pubmed/15536460</v>
      </c>
      <c r="D2140" s="255" t="str">
        <f>IF(AND(A2140&lt;&gt;"",ISNUMBER(A2140)),VLOOKUP(A2140,Studies!A:BR,4,FALSE),"")</f>
        <v>po #1 Control (Perpetrator Placebo)</v>
      </c>
      <c r="E2140" s="255" t="str">
        <f>IF(AND(A2140&lt;&gt;"",ISNUMBER(A2140)),VLOOKUP(A2140,Studies!A:BR,5,FALSE),"")</f>
        <v>Midazolam</v>
      </c>
      <c r="F2140" s="256" t="str">
        <f>IF(AND(A2140&lt;&gt;"",ISNUMBER(A2140)),VLOOKUP(A2140,Studies!A:BR,6,FALSE),"")</f>
        <v>Plasma</v>
      </c>
      <c r="G2140" s="194">
        <v>6</v>
      </c>
      <c r="H2140" s="194" t="s">
        <v>60</v>
      </c>
      <c r="I2140" s="187">
        <v>1.1100000143051147</v>
      </c>
      <c r="J2140" s="187" t="s">
        <v>941</v>
      </c>
      <c r="K2140" s="187" t="s">
        <v>116</v>
      </c>
      <c r="L2140" s="195">
        <v>0.39000001549720764</v>
      </c>
      <c r="M2140" s="195" t="s">
        <v>941</v>
      </c>
      <c r="N2140" s="195" t="s">
        <v>117</v>
      </c>
      <c r="O2140" s="199"/>
      <c r="P2140" s="188"/>
      <c r="Q2140" s="174">
        <v>0</v>
      </c>
    </row>
    <row r="2141" spans="1:17" ht="14.25" x14ac:dyDescent="0.2">
      <c r="A2141" s="183">
        <v>285</v>
      </c>
      <c r="B2141" s="254" t="str">
        <f>IF(AND(A2141&lt;&gt;"",ISNUMBER(A2141)),VLOOKUP(A2141,Studies!A:BR,2,FALSE),"")</f>
        <v>Kharasch 2004</v>
      </c>
      <c r="C2141" s="255" t="str">
        <f>IF(AND(A2141&lt;&gt;"",ISNUMBER(A2141)),VLOOKUP(A2141,Studies!A:BR,3,FALSE),"")</f>
        <v>https://www.ncbi.nlm.nih.gov/pubmed/15536460</v>
      </c>
      <c r="D2141" s="255" t="str">
        <f>IF(AND(A2141&lt;&gt;"",ISNUMBER(A2141)),VLOOKUP(A2141,Studies!A:BR,4,FALSE),"")</f>
        <v>po #1 Control (Perpetrator Placebo)</v>
      </c>
      <c r="E2141" s="255" t="str">
        <f>IF(AND(A2141&lt;&gt;"",ISNUMBER(A2141)),VLOOKUP(A2141,Studies!A:BR,5,FALSE),"")</f>
        <v>Midazolam</v>
      </c>
      <c r="F2141" s="256" t="str">
        <f>IF(AND(A2141&lt;&gt;"",ISNUMBER(A2141)),VLOOKUP(A2141,Studies!A:BR,6,FALSE),"")</f>
        <v>Plasma</v>
      </c>
      <c r="G2141" s="194">
        <v>7</v>
      </c>
      <c r="H2141" s="194" t="s">
        <v>60</v>
      </c>
      <c r="I2141" s="187">
        <v>0.92000001668930054</v>
      </c>
      <c r="J2141" s="187" t="s">
        <v>941</v>
      </c>
      <c r="K2141" s="187" t="s">
        <v>116</v>
      </c>
      <c r="L2141" s="195">
        <v>0.26999998092651367</v>
      </c>
      <c r="M2141" s="195" t="s">
        <v>941</v>
      </c>
      <c r="N2141" s="195" t="s">
        <v>117</v>
      </c>
      <c r="O2141" s="199"/>
      <c r="P2141" s="188"/>
      <c r="Q2141" s="174">
        <v>0</v>
      </c>
    </row>
    <row r="2142" spans="1:17" ht="14.25" x14ac:dyDescent="0.2">
      <c r="A2142" s="183">
        <v>285</v>
      </c>
      <c r="B2142" s="254" t="str">
        <f>IF(AND(A2142&lt;&gt;"",ISNUMBER(A2142)),VLOOKUP(A2142,Studies!A:BR,2,FALSE),"")</f>
        <v>Kharasch 2004</v>
      </c>
      <c r="C2142" s="255" t="str">
        <f>IF(AND(A2142&lt;&gt;"",ISNUMBER(A2142)),VLOOKUP(A2142,Studies!A:BR,3,FALSE),"")</f>
        <v>https://www.ncbi.nlm.nih.gov/pubmed/15536460</v>
      </c>
      <c r="D2142" s="255" t="str">
        <f>IF(AND(A2142&lt;&gt;"",ISNUMBER(A2142)),VLOOKUP(A2142,Studies!A:BR,4,FALSE),"")</f>
        <v>po #1 Control (Perpetrator Placebo)</v>
      </c>
      <c r="E2142" s="255" t="str">
        <f>IF(AND(A2142&lt;&gt;"",ISNUMBER(A2142)),VLOOKUP(A2142,Studies!A:BR,5,FALSE),"")</f>
        <v>Midazolam</v>
      </c>
      <c r="F2142" s="256" t="str">
        <f>IF(AND(A2142&lt;&gt;"",ISNUMBER(A2142)),VLOOKUP(A2142,Studies!A:BR,6,FALSE),"")</f>
        <v>Plasma</v>
      </c>
      <c r="G2142" s="194">
        <v>8</v>
      </c>
      <c r="H2142" s="194" t="s">
        <v>60</v>
      </c>
      <c r="I2142" s="187">
        <v>0.68999999761581421</v>
      </c>
      <c r="J2142" s="187" t="s">
        <v>941</v>
      </c>
      <c r="K2142" s="187" t="s">
        <v>116</v>
      </c>
      <c r="L2142" s="195">
        <v>0.31000000238418579</v>
      </c>
      <c r="M2142" s="195" t="s">
        <v>941</v>
      </c>
      <c r="N2142" s="195" t="s">
        <v>117</v>
      </c>
      <c r="O2142" s="199"/>
      <c r="P2142" s="188"/>
      <c r="Q2142" s="174">
        <v>0</v>
      </c>
    </row>
    <row r="2143" spans="1:17" ht="14.25" x14ac:dyDescent="0.2">
      <c r="A2143" s="183">
        <v>285</v>
      </c>
      <c r="B2143" s="254" t="str">
        <f>IF(AND(A2143&lt;&gt;"",ISNUMBER(A2143)),VLOOKUP(A2143,Studies!A:BR,2,FALSE),"")</f>
        <v>Kharasch 2004</v>
      </c>
      <c r="C2143" s="255" t="str">
        <f>IF(AND(A2143&lt;&gt;"",ISNUMBER(A2143)),VLOOKUP(A2143,Studies!A:BR,3,FALSE),"")</f>
        <v>https://www.ncbi.nlm.nih.gov/pubmed/15536460</v>
      </c>
      <c r="D2143" s="255" t="str">
        <f>IF(AND(A2143&lt;&gt;"",ISNUMBER(A2143)),VLOOKUP(A2143,Studies!A:BR,4,FALSE),"")</f>
        <v>po #1 Control (Perpetrator Placebo)</v>
      </c>
      <c r="E2143" s="255" t="str">
        <f>IF(AND(A2143&lt;&gt;"",ISNUMBER(A2143)),VLOOKUP(A2143,Studies!A:BR,5,FALSE),"")</f>
        <v>Midazolam</v>
      </c>
      <c r="F2143" s="256" t="str">
        <f>IF(AND(A2143&lt;&gt;"",ISNUMBER(A2143)),VLOOKUP(A2143,Studies!A:BR,6,FALSE),"")</f>
        <v>Plasma</v>
      </c>
      <c r="G2143" s="194">
        <v>9</v>
      </c>
      <c r="H2143" s="194" t="s">
        <v>60</v>
      </c>
      <c r="I2143" s="187">
        <v>0.61000001430511475</v>
      </c>
      <c r="J2143" s="187" t="s">
        <v>941</v>
      </c>
      <c r="K2143" s="187" t="s">
        <v>116</v>
      </c>
      <c r="L2143" s="195">
        <v>0.2800000011920929</v>
      </c>
      <c r="M2143" s="195" t="s">
        <v>941</v>
      </c>
      <c r="N2143" s="195" t="s">
        <v>117</v>
      </c>
      <c r="O2143" s="199"/>
      <c r="P2143" s="188"/>
      <c r="Q2143" s="174">
        <v>0</v>
      </c>
    </row>
    <row r="2144" spans="1:17" ht="14.25" x14ac:dyDescent="0.2">
      <c r="A2144" s="183">
        <v>286</v>
      </c>
      <c r="B2144" s="254" t="str">
        <f>IF(AND(A2144&lt;&gt;"",ISNUMBER(A2144)),VLOOKUP(A2144,Studies!A:BR,2,FALSE),"")</f>
        <v>Kharasch 2004</v>
      </c>
      <c r="C2144" s="255" t="str">
        <f>IF(AND(A2144&lt;&gt;"",ISNUMBER(A2144)),VLOOKUP(A2144,Studies!A:BR,3,FALSE),"")</f>
        <v>https://www.ncbi.nlm.nih.gov/pubmed/15536460</v>
      </c>
      <c r="D2144" s="255" t="str">
        <f>IF(AND(A2144&lt;&gt;"",ISNUMBER(A2144)),VLOOKUP(A2144,Studies!A:BR,4,FALSE),"")</f>
        <v>po #1 with Perpetrator (Rifampicin)</v>
      </c>
      <c r="E2144" s="255" t="str">
        <f>IF(AND(A2144&lt;&gt;"",ISNUMBER(A2144)),VLOOKUP(A2144,Studies!A:BR,5,FALSE),"")</f>
        <v>Midazolam</v>
      </c>
      <c r="F2144" s="256" t="str">
        <f>IF(AND(A2144&lt;&gt;"",ISNUMBER(A2144)),VLOOKUP(A2144,Studies!A:BR,6,FALSE),"")</f>
        <v>Plasma</v>
      </c>
      <c r="G2144" s="194">
        <v>128.08333333333334</v>
      </c>
      <c r="H2144" s="194" t="s">
        <v>60</v>
      </c>
      <c r="I2144" s="187">
        <v>0.72200000286102295</v>
      </c>
      <c r="J2144" s="187" t="s">
        <v>941</v>
      </c>
      <c r="K2144" s="187" t="s">
        <v>116</v>
      </c>
      <c r="M2144" s="195"/>
      <c r="N2144" s="195"/>
      <c r="O2144" s="199"/>
      <c r="P2144" s="188"/>
      <c r="Q2144" s="174">
        <v>0</v>
      </c>
    </row>
    <row r="2145" spans="1:17" ht="14.25" x14ac:dyDescent="0.2">
      <c r="A2145" s="183">
        <v>286</v>
      </c>
      <c r="B2145" s="254" t="str">
        <f>IF(AND(A2145&lt;&gt;"",ISNUMBER(A2145)),VLOOKUP(A2145,Studies!A:BR,2,FALSE),"")</f>
        <v>Kharasch 2004</v>
      </c>
      <c r="C2145" s="255" t="str">
        <f>IF(AND(A2145&lt;&gt;"",ISNUMBER(A2145)),VLOOKUP(A2145,Studies!A:BR,3,FALSE),"")</f>
        <v>https://www.ncbi.nlm.nih.gov/pubmed/15536460</v>
      </c>
      <c r="D2145" s="255" t="str">
        <f>IF(AND(A2145&lt;&gt;"",ISNUMBER(A2145)),VLOOKUP(A2145,Studies!A:BR,4,FALSE),"")</f>
        <v>po #1 with Perpetrator (Rifampicin)</v>
      </c>
      <c r="E2145" s="255" t="str">
        <f>IF(AND(A2145&lt;&gt;"",ISNUMBER(A2145)),VLOOKUP(A2145,Studies!A:BR,5,FALSE),"")</f>
        <v>Midazolam</v>
      </c>
      <c r="F2145" s="256" t="str">
        <f>IF(AND(A2145&lt;&gt;"",ISNUMBER(A2145)),VLOOKUP(A2145,Studies!A:BR,6,FALSE),"")</f>
        <v>Plasma</v>
      </c>
      <c r="G2145" s="194">
        <v>128.25</v>
      </c>
      <c r="H2145" s="194" t="s">
        <v>60</v>
      </c>
      <c r="I2145" s="187">
        <v>1.0299999713897705</v>
      </c>
      <c r="J2145" s="187" t="s">
        <v>941</v>
      </c>
      <c r="K2145" s="187" t="s">
        <v>116</v>
      </c>
      <c r="M2145" s="195"/>
      <c r="N2145" s="195"/>
      <c r="O2145" s="199"/>
      <c r="P2145" s="188"/>
      <c r="Q2145" s="174">
        <v>0</v>
      </c>
    </row>
    <row r="2146" spans="1:17" ht="14.25" x14ac:dyDescent="0.2">
      <c r="A2146" s="183">
        <v>286</v>
      </c>
      <c r="B2146" s="254" t="str">
        <f>IF(AND(A2146&lt;&gt;"",ISNUMBER(A2146)),VLOOKUP(A2146,Studies!A:BR,2,FALSE),"")</f>
        <v>Kharasch 2004</v>
      </c>
      <c r="C2146" s="255" t="str">
        <f>IF(AND(A2146&lt;&gt;"",ISNUMBER(A2146)),VLOOKUP(A2146,Studies!A:BR,3,FALSE),"")</f>
        <v>https://www.ncbi.nlm.nih.gov/pubmed/15536460</v>
      </c>
      <c r="D2146" s="255" t="str">
        <f>IF(AND(A2146&lt;&gt;"",ISNUMBER(A2146)),VLOOKUP(A2146,Studies!A:BR,4,FALSE),"")</f>
        <v>po #1 with Perpetrator (Rifampicin)</v>
      </c>
      <c r="E2146" s="255" t="str">
        <f>IF(AND(A2146&lt;&gt;"",ISNUMBER(A2146)),VLOOKUP(A2146,Studies!A:BR,5,FALSE),"")</f>
        <v>Midazolam</v>
      </c>
      <c r="F2146" s="256" t="str">
        <f>IF(AND(A2146&lt;&gt;"",ISNUMBER(A2146)),VLOOKUP(A2146,Studies!A:BR,6,FALSE),"")</f>
        <v>Plasma</v>
      </c>
      <c r="G2146" s="194">
        <v>128.5</v>
      </c>
      <c r="H2146" s="194" t="s">
        <v>60</v>
      </c>
      <c r="I2146" s="187">
        <v>0.83300000429153442</v>
      </c>
      <c r="J2146" s="187" t="s">
        <v>941</v>
      </c>
      <c r="K2146" s="187" t="s">
        <v>116</v>
      </c>
      <c r="M2146" s="195"/>
      <c r="N2146" s="195"/>
      <c r="O2146" s="199"/>
      <c r="P2146" s="188"/>
      <c r="Q2146" s="174">
        <v>0</v>
      </c>
    </row>
    <row r="2147" spans="1:17" ht="14.25" x14ac:dyDescent="0.2">
      <c r="A2147" s="183">
        <v>286</v>
      </c>
      <c r="B2147" s="254" t="str">
        <f>IF(AND(A2147&lt;&gt;"",ISNUMBER(A2147)),VLOOKUP(A2147,Studies!A:BR,2,FALSE),"")</f>
        <v>Kharasch 2004</v>
      </c>
      <c r="C2147" s="255" t="str">
        <f>IF(AND(A2147&lt;&gt;"",ISNUMBER(A2147)),VLOOKUP(A2147,Studies!A:BR,3,FALSE),"")</f>
        <v>https://www.ncbi.nlm.nih.gov/pubmed/15536460</v>
      </c>
      <c r="D2147" s="255" t="str">
        <f>IF(AND(A2147&lt;&gt;"",ISNUMBER(A2147)),VLOOKUP(A2147,Studies!A:BR,4,FALSE),"")</f>
        <v>po #1 with Perpetrator (Rifampicin)</v>
      </c>
      <c r="E2147" s="255" t="str">
        <f>IF(AND(A2147&lt;&gt;"",ISNUMBER(A2147)),VLOOKUP(A2147,Studies!A:BR,5,FALSE),"")</f>
        <v>Midazolam</v>
      </c>
      <c r="F2147" s="256" t="str">
        <f>IF(AND(A2147&lt;&gt;"",ISNUMBER(A2147)),VLOOKUP(A2147,Studies!A:BR,6,FALSE),"")</f>
        <v>Plasma</v>
      </c>
      <c r="G2147" s="194">
        <v>129</v>
      </c>
      <c r="H2147" s="194" t="s">
        <v>60</v>
      </c>
      <c r="I2147" s="187">
        <v>0.52799999713897705</v>
      </c>
      <c r="J2147" s="187" t="s">
        <v>941</v>
      </c>
      <c r="K2147" s="187" t="s">
        <v>116</v>
      </c>
      <c r="M2147" s="195"/>
      <c r="N2147" s="195"/>
      <c r="O2147" s="199"/>
      <c r="P2147" s="188"/>
      <c r="Q2147" s="174">
        <v>0</v>
      </c>
    </row>
    <row r="2148" spans="1:17" ht="14.25" x14ac:dyDescent="0.2">
      <c r="A2148" s="183">
        <v>286</v>
      </c>
      <c r="B2148" s="254" t="str">
        <f>IF(AND(A2148&lt;&gt;"",ISNUMBER(A2148)),VLOOKUP(A2148,Studies!A:BR,2,FALSE),"")</f>
        <v>Kharasch 2004</v>
      </c>
      <c r="C2148" s="255" t="str">
        <f>IF(AND(A2148&lt;&gt;"",ISNUMBER(A2148)),VLOOKUP(A2148,Studies!A:BR,3,FALSE),"")</f>
        <v>https://www.ncbi.nlm.nih.gov/pubmed/15536460</v>
      </c>
      <c r="D2148" s="255" t="str">
        <f>IF(AND(A2148&lt;&gt;"",ISNUMBER(A2148)),VLOOKUP(A2148,Studies!A:BR,4,FALSE),"")</f>
        <v>po #1 with Perpetrator (Rifampicin)</v>
      </c>
      <c r="E2148" s="255" t="str">
        <f>IF(AND(A2148&lt;&gt;"",ISNUMBER(A2148)),VLOOKUP(A2148,Studies!A:BR,5,FALSE),"")</f>
        <v>Midazolam</v>
      </c>
      <c r="F2148" s="256" t="str">
        <f>IF(AND(A2148&lt;&gt;"",ISNUMBER(A2148)),VLOOKUP(A2148,Studies!A:BR,6,FALSE),"")</f>
        <v>Plasma</v>
      </c>
      <c r="G2148" s="194">
        <v>129.25</v>
      </c>
      <c r="H2148" s="194" t="s">
        <v>60</v>
      </c>
      <c r="I2148" s="187">
        <v>0.4440000057220459</v>
      </c>
      <c r="J2148" s="187" t="s">
        <v>941</v>
      </c>
      <c r="K2148" s="187" t="s">
        <v>116</v>
      </c>
      <c r="M2148" s="195"/>
      <c r="N2148" s="195"/>
      <c r="O2148" s="199"/>
      <c r="P2148" s="188"/>
      <c r="Q2148" s="174">
        <v>0</v>
      </c>
    </row>
    <row r="2149" spans="1:17" ht="14.25" x14ac:dyDescent="0.2">
      <c r="A2149" s="183">
        <v>286</v>
      </c>
      <c r="B2149" s="254" t="str">
        <f>IF(AND(A2149&lt;&gt;"",ISNUMBER(A2149)),VLOOKUP(A2149,Studies!A:BR,2,FALSE),"")</f>
        <v>Kharasch 2004</v>
      </c>
      <c r="C2149" s="255" t="str">
        <f>IF(AND(A2149&lt;&gt;"",ISNUMBER(A2149)),VLOOKUP(A2149,Studies!A:BR,3,FALSE),"")</f>
        <v>https://www.ncbi.nlm.nih.gov/pubmed/15536460</v>
      </c>
      <c r="D2149" s="255" t="str">
        <f>IF(AND(A2149&lt;&gt;"",ISNUMBER(A2149)),VLOOKUP(A2149,Studies!A:BR,4,FALSE),"")</f>
        <v>po #1 with Perpetrator (Rifampicin)</v>
      </c>
      <c r="E2149" s="255" t="str">
        <f>IF(AND(A2149&lt;&gt;"",ISNUMBER(A2149)),VLOOKUP(A2149,Studies!A:BR,5,FALSE),"")</f>
        <v>Midazolam</v>
      </c>
      <c r="F2149" s="256" t="str">
        <f>IF(AND(A2149&lt;&gt;"",ISNUMBER(A2149)),VLOOKUP(A2149,Studies!A:BR,6,FALSE),"")</f>
        <v>Plasma</v>
      </c>
      <c r="G2149" s="194">
        <v>129.5</v>
      </c>
      <c r="H2149" s="194" t="s">
        <v>60</v>
      </c>
      <c r="I2149" s="187">
        <v>0.4440000057220459</v>
      </c>
      <c r="J2149" s="187" t="s">
        <v>941</v>
      </c>
      <c r="K2149" s="187" t="s">
        <v>116</v>
      </c>
      <c r="M2149" s="195"/>
      <c r="N2149" s="195"/>
      <c r="O2149" s="199"/>
      <c r="P2149" s="188"/>
      <c r="Q2149" s="174">
        <v>0</v>
      </c>
    </row>
    <row r="2150" spans="1:17" ht="14.25" x14ac:dyDescent="0.2">
      <c r="A2150" s="183">
        <v>286</v>
      </c>
      <c r="B2150" s="254" t="str">
        <f>IF(AND(A2150&lt;&gt;"",ISNUMBER(A2150)),VLOOKUP(A2150,Studies!A:BR,2,FALSE),"")</f>
        <v>Kharasch 2004</v>
      </c>
      <c r="C2150" s="255" t="str">
        <f>IF(AND(A2150&lt;&gt;"",ISNUMBER(A2150)),VLOOKUP(A2150,Studies!A:BR,3,FALSE),"")</f>
        <v>https://www.ncbi.nlm.nih.gov/pubmed/15536460</v>
      </c>
      <c r="D2150" s="255" t="str">
        <f>IF(AND(A2150&lt;&gt;"",ISNUMBER(A2150)),VLOOKUP(A2150,Studies!A:BR,4,FALSE),"")</f>
        <v>po #1 with Perpetrator (Rifampicin)</v>
      </c>
      <c r="E2150" s="255" t="str">
        <f>IF(AND(A2150&lt;&gt;"",ISNUMBER(A2150)),VLOOKUP(A2150,Studies!A:BR,5,FALSE),"")</f>
        <v>Midazolam</v>
      </c>
      <c r="F2150" s="256" t="str">
        <f>IF(AND(A2150&lt;&gt;"",ISNUMBER(A2150)),VLOOKUP(A2150,Studies!A:BR,6,FALSE),"")</f>
        <v>Plasma</v>
      </c>
      <c r="G2150" s="194">
        <v>129.75</v>
      </c>
      <c r="H2150" s="194" t="s">
        <v>60</v>
      </c>
      <c r="I2150" s="187">
        <v>0.33299997448921204</v>
      </c>
      <c r="J2150" s="187" t="s">
        <v>941</v>
      </c>
      <c r="K2150" s="187" t="s">
        <v>116</v>
      </c>
      <c r="M2150" s="195"/>
      <c r="N2150" s="195"/>
      <c r="O2150" s="199"/>
      <c r="P2150" s="188"/>
      <c r="Q2150" s="174">
        <v>0</v>
      </c>
    </row>
    <row r="2151" spans="1:17" ht="14.25" x14ac:dyDescent="0.2">
      <c r="A2151" s="183">
        <v>286</v>
      </c>
      <c r="B2151" s="254" t="str">
        <f>IF(AND(A2151&lt;&gt;"",ISNUMBER(A2151)),VLOOKUP(A2151,Studies!A:BR,2,FALSE),"")</f>
        <v>Kharasch 2004</v>
      </c>
      <c r="C2151" s="255" t="str">
        <f>IF(AND(A2151&lt;&gt;"",ISNUMBER(A2151)),VLOOKUP(A2151,Studies!A:BR,3,FALSE),"")</f>
        <v>https://www.ncbi.nlm.nih.gov/pubmed/15536460</v>
      </c>
      <c r="D2151" s="255" t="str">
        <f>IF(AND(A2151&lt;&gt;"",ISNUMBER(A2151)),VLOOKUP(A2151,Studies!A:BR,4,FALSE),"")</f>
        <v>po #1 with Perpetrator (Rifampicin)</v>
      </c>
      <c r="E2151" s="255" t="str">
        <f>IF(AND(A2151&lt;&gt;"",ISNUMBER(A2151)),VLOOKUP(A2151,Studies!A:BR,5,FALSE),"")</f>
        <v>Midazolam</v>
      </c>
      <c r="F2151" s="256" t="str">
        <f>IF(AND(A2151&lt;&gt;"",ISNUMBER(A2151)),VLOOKUP(A2151,Studies!A:BR,6,FALSE),"")</f>
        <v>Plasma</v>
      </c>
      <c r="G2151" s="194">
        <v>130</v>
      </c>
      <c r="H2151" s="194" t="s">
        <v>60</v>
      </c>
      <c r="I2151" s="187">
        <v>0.33299997448921204</v>
      </c>
      <c r="J2151" s="187" t="s">
        <v>941</v>
      </c>
      <c r="K2151" s="187" t="s">
        <v>116</v>
      </c>
      <c r="M2151" s="195"/>
      <c r="N2151" s="195"/>
      <c r="O2151" s="199"/>
      <c r="P2151" s="188"/>
      <c r="Q2151" s="174">
        <v>0</v>
      </c>
    </row>
    <row r="2152" spans="1:17" ht="14.25" x14ac:dyDescent="0.2">
      <c r="A2152" s="183">
        <v>286</v>
      </c>
      <c r="B2152" s="254" t="str">
        <f>IF(AND(A2152&lt;&gt;"",ISNUMBER(A2152)),VLOOKUP(A2152,Studies!A:BR,2,FALSE),"")</f>
        <v>Kharasch 2004</v>
      </c>
      <c r="C2152" s="255" t="str">
        <f>IF(AND(A2152&lt;&gt;"",ISNUMBER(A2152)),VLOOKUP(A2152,Studies!A:BR,3,FALSE),"")</f>
        <v>https://www.ncbi.nlm.nih.gov/pubmed/15536460</v>
      </c>
      <c r="D2152" s="255" t="str">
        <f>IF(AND(A2152&lt;&gt;"",ISNUMBER(A2152)),VLOOKUP(A2152,Studies!A:BR,4,FALSE),"")</f>
        <v>po #1 with Perpetrator (Rifampicin)</v>
      </c>
      <c r="E2152" s="255" t="str">
        <f>IF(AND(A2152&lt;&gt;"",ISNUMBER(A2152)),VLOOKUP(A2152,Studies!A:BR,5,FALSE),"")</f>
        <v>Midazolam</v>
      </c>
      <c r="F2152" s="256" t="str">
        <f>IF(AND(A2152&lt;&gt;"",ISNUMBER(A2152)),VLOOKUP(A2152,Studies!A:BR,6,FALSE),"")</f>
        <v>Plasma</v>
      </c>
      <c r="G2152" s="194">
        <v>130.5</v>
      </c>
      <c r="H2152" s="194" t="s">
        <v>60</v>
      </c>
      <c r="I2152" s="187">
        <v>0.22200000286102295</v>
      </c>
      <c r="J2152" s="187" t="s">
        <v>941</v>
      </c>
      <c r="K2152" s="187" t="s">
        <v>116</v>
      </c>
      <c r="M2152" s="195"/>
      <c r="N2152" s="195"/>
      <c r="O2152" s="199"/>
      <c r="P2152" s="188"/>
      <c r="Q2152" s="174">
        <v>0</v>
      </c>
    </row>
    <row r="2153" spans="1:17" ht="14.25" x14ac:dyDescent="0.2">
      <c r="A2153" s="183">
        <v>286</v>
      </c>
      <c r="B2153" s="254" t="str">
        <f>IF(AND(A2153&lt;&gt;"",ISNUMBER(A2153)),VLOOKUP(A2153,Studies!A:BR,2,FALSE),"")</f>
        <v>Kharasch 2004</v>
      </c>
      <c r="C2153" s="255" t="str">
        <f>IF(AND(A2153&lt;&gt;"",ISNUMBER(A2153)),VLOOKUP(A2153,Studies!A:BR,3,FALSE),"")</f>
        <v>https://www.ncbi.nlm.nih.gov/pubmed/15536460</v>
      </c>
      <c r="D2153" s="255" t="str">
        <f>IF(AND(A2153&lt;&gt;"",ISNUMBER(A2153)),VLOOKUP(A2153,Studies!A:BR,4,FALSE),"")</f>
        <v>po #1 with Perpetrator (Rifampicin)</v>
      </c>
      <c r="E2153" s="255" t="str">
        <f>IF(AND(A2153&lt;&gt;"",ISNUMBER(A2153)),VLOOKUP(A2153,Studies!A:BR,5,FALSE),"")</f>
        <v>Midazolam</v>
      </c>
      <c r="F2153" s="256" t="str">
        <f>IF(AND(A2153&lt;&gt;"",ISNUMBER(A2153)),VLOOKUP(A2153,Studies!A:BR,6,FALSE),"")</f>
        <v>Plasma</v>
      </c>
      <c r="G2153" s="194">
        <v>131</v>
      </c>
      <c r="H2153" s="194" t="s">
        <v>60</v>
      </c>
      <c r="I2153" s="187">
        <v>0.1939999908208847</v>
      </c>
      <c r="J2153" s="187" t="s">
        <v>941</v>
      </c>
      <c r="K2153" s="187" t="s">
        <v>116</v>
      </c>
      <c r="M2153" s="195"/>
      <c r="N2153" s="195"/>
      <c r="O2153" s="199"/>
      <c r="P2153" s="188"/>
      <c r="Q2153" s="174">
        <v>0</v>
      </c>
    </row>
    <row r="2154" spans="1:17" ht="14.25" x14ac:dyDescent="0.2">
      <c r="A2154" s="183">
        <v>286</v>
      </c>
      <c r="B2154" s="254" t="str">
        <f>IF(AND(A2154&lt;&gt;"",ISNUMBER(A2154)),VLOOKUP(A2154,Studies!A:BR,2,FALSE),"")</f>
        <v>Kharasch 2004</v>
      </c>
      <c r="C2154" s="255" t="str">
        <f>IF(AND(A2154&lt;&gt;"",ISNUMBER(A2154)),VLOOKUP(A2154,Studies!A:BR,3,FALSE),"")</f>
        <v>https://www.ncbi.nlm.nih.gov/pubmed/15536460</v>
      </c>
      <c r="D2154" s="255" t="str">
        <f>IF(AND(A2154&lt;&gt;"",ISNUMBER(A2154)),VLOOKUP(A2154,Studies!A:BR,4,FALSE),"")</f>
        <v>po #1 with Perpetrator (Rifampicin)</v>
      </c>
      <c r="E2154" s="255" t="str">
        <f>IF(AND(A2154&lt;&gt;"",ISNUMBER(A2154)),VLOOKUP(A2154,Studies!A:BR,5,FALSE),"")</f>
        <v>Midazolam</v>
      </c>
      <c r="F2154" s="256" t="str">
        <f>IF(AND(A2154&lt;&gt;"",ISNUMBER(A2154)),VLOOKUP(A2154,Studies!A:BR,6,FALSE),"")</f>
        <v>Plasma</v>
      </c>
      <c r="G2154" s="194">
        <v>132</v>
      </c>
      <c r="H2154" s="194" t="s">
        <v>60</v>
      </c>
      <c r="I2154" s="187">
        <v>0.13899999856948853</v>
      </c>
      <c r="J2154" s="187" t="s">
        <v>941</v>
      </c>
      <c r="K2154" s="187" t="s">
        <v>116</v>
      </c>
      <c r="M2154" s="195"/>
      <c r="N2154" s="195"/>
      <c r="O2154" s="199"/>
      <c r="P2154" s="188"/>
      <c r="Q2154" s="174">
        <v>0</v>
      </c>
    </row>
    <row r="2155" spans="1:17" ht="14.25" x14ac:dyDescent="0.2">
      <c r="A2155" s="183">
        <v>286</v>
      </c>
      <c r="B2155" s="254" t="str">
        <f>IF(AND(A2155&lt;&gt;"",ISNUMBER(A2155)),VLOOKUP(A2155,Studies!A:BR,2,FALSE),"")</f>
        <v>Kharasch 2004</v>
      </c>
      <c r="C2155" s="255" t="str">
        <f>IF(AND(A2155&lt;&gt;"",ISNUMBER(A2155)),VLOOKUP(A2155,Studies!A:BR,3,FALSE),"")</f>
        <v>https://www.ncbi.nlm.nih.gov/pubmed/15536460</v>
      </c>
      <c r="D2155" s="255" t="str">
        <f>IF(AND(A2155&lt;&gt;"",ISNUMBER(A2155)),VLOOKUP(A2155,Studies!A:BR,4,FALSE),"")</f>
        <v>po #1 with Perpetrator (Rifampicin)</v>
      </c>
      <c r="E2155" s="255" t="str">
        <f>IF(AND(A2155&lt;&gt;"",ISNUMBER(A2155)),VLOOKUP(A2155,Studies!A:BR,5,FALSE),"")</f>
        <v>Midazolam</v>
      </c>
      <c r="F2155" s="256" t="str">
        <f>IF(AND(A2155&lt;&gt;"",ISNUMBER(A2155)),VLOOKUP(A2155,Studies!A:BR,6,FALSE),"")</f>
        <v>Plasma</v>
      </c>
      <c r="G2155" s="194">
        <v>133</v>
      </c>
      <c r="H2155" s="194" t="s">
        <v>60</v>
      </c>
      <c r="I2155" s="187">
        <v>0.11100000143051147</v>
      </c>
      <c r="J2155" s="187" t="s">
        <v>941</v>
      </c>
      <c r="K2155" s="187" t="s">
        <v>116</v>
      </c>
      <c r="M2155" s="195"/>
      <c r="N2155" s="195"/>
      <c r="O2155" s="199"/>
      <c r="P2155" s="188"/>
      <c r="Q2155" s="174">
        <v>0</v>
      </c>
    </row>
    <row r="2156" spans="1:17" ht="14.25" x14ac:dyDescent="0.2">
      <c r="A2156" s="183">
        <v>286</v>
      </c>
      <c r="B2156" s="254" t="str">
        <f>IF(AND(A2156&lt;&gt;"",ISNUMBER(A2156)),VLOOKUP(A2156,Studies!A:BR,2,FALSE),"")</f>
        <v>Kharasch 2004</v>
      </c>
      <c r="C2156" s="255" t="str">
        <f>IF(AND(A2156&lt;&gt;"",ISNUMBER(A2156)),VLOOKUP(A2156,Studies!A:BR,3,FALSE),"")</f>
        <v>https://www.ncbi.nlm.nih.gov/pubmed/15536460</v>
      </c>
      <c r="D2156" s="255" t="str">
        <f>IF(AND(A2156&lt;&gt;"",ISNUMBER(A2156)),VLOOKUP(A2156,Studies!A:BR,4,FALSE),"")</f>
        <v>po #1 with Perpetrator (Rifampicin)</v>
      </c>
      <c r="E2156" s="255" t="str">
        <f>IF(AND(A2156&lt;&gt;"",ISNUMBER(A2156)),VLOOKUP(A2156,Studies!A:BR,5,FALSE),"")</f>
        <v>Midazolam</v>
      </c>
      <c r="F2156" s="256" t="str">
        <f>IF(AND(A2156&lt;&gt;"",ISNUMBER(A2156)),VLOOKUP(A2156,Studies!A:BR,6,FALSE),"")</f>
        <v>Plasma</v>
      </c>
      <c r="G2156" s="194">
        <v>134</v>
      </c>
      <c r="H2156" s="194" t="s">
        <v>60</v>
      </c>
      <c r="I2156" s="187">
        <v>0.11100000143051147</v>
      </c>
      <c r="J2156" s="187" t="s">
        <v>941</v>
      </c>
      <c r="K2156" s="187" t="s">
        <v>116</v>
      </c>
      <c r="M2156" s="195"/>
      <c r="N2156" s="195"/>
      <c r="O2156" s="199"/>
      <c r="P2156" s="188"/>
      <c r="Q2156" s="174">
        <v>0</v>
      </c>
    </row>
    <row r="2157" spans="1:17" ht="14.25" x14ac:dyDescent="0.2">
      <c r="A2157" s="183">
        <v>287</v>
      </c>
      <c r="B2157" s="254" t="str">
        <f>IF(AND(A2157&lt;&gt;"",ISNUMBER(A2157)),VLOOKUP(A2157,Studies!A:BR,2,FALSE),"")</f>
        <v>Kharasch 2004</v>
      </c>
      <c r="C2157" s="255" t="str">
        <f>IF(AND(A2157&lt;&gt;"",ISNUMBER(A2157)),VLOOKUP(A2157,Studies!A:BR,3,FALSE),"")</f>
        <v>https://www.ncbi.nlm.nih.gov/pubmed/15536460</v>
      </c>
      <c r="D2157" s="255" t="str">
        <f>IF(AND(A2157&lt;&gt;"",ISNUMBER(A2157)),VLOOKUP(A2157,Studies!A:BR,4,FALSE),"")</f>
        <v>po #1 (60 µg/kg) Control (Perpetrator Placebo)</v>
      </c>
      <c r="E2157" s="255" t="str">
        <f>IF(AND(A2157&lt;&gt;"",ISNUMBER(A2157)),VLOOKUP(A2157,Studies!A:BR,5,FALSE),"")</f>
        <v>Alfentanil</v>
      </c>
      <c r="F2157" s="256" t="str">
        <f>IF(AND(A2157&lt;&gt;"",ISNUMBER(A2157)),VLOOKUP(A2157,Studies!A:BR,6,FALSE),"")</f>
        <v>Plasma</v>
      </c>
      <c r="G2157" s="194">
        <v>8.3333333333333329E-2</v>
      </c>
      <c r="H2157" s="194" t="s">
        <v>60</v>
      </c>
      <c r="I2157" s="187">
        <v>2.5601749420166016</v>
      </c>
      <c r="J2157" s="187" t="s">
        <v>941</v>
      </c>
      <c r="K2157" s="187" t="s">
        <v>116</v>
      </c>
      <c r="M2157" s="195"/>
      <c r="N2157" s="195"/>
      <c r="O2157" s="199"/>
      <c r="P2157" s="188"/>
      <c r="Q2157" s="174">
        <v>0</v>
      </c>
    </row>
    <row r="2158" spans="1:17" ht="14.25" x14ac:dyDescent="0.2">
      <c r="A2158" s="183">
        <v>287</v>
      </c>
      <c r="B2158" s="254" t="str">
        <f>IF(AND(A2158&lt;&gt;"",ISNUMBER(A2158)),VLOOKUP(A2158,Studies!A:BR,2,FALSE),"")</f>
        <v>Kharasch 2004</v>
      </c>
      <c r="C2158" s="255" t="str">
        <f>IF(AND(A2158&lt;&gt;"",ISNUMBER(A2158)),VLOOKUP(A2158,Studies!A:BR,3,FALSE),"")</f>
        <v>https://www.ncbi.nlm.nih.gov/pubmed/15536460</v>
      </c>
      <c r="D2158" s="255" t="str">
        <f>IF(AND(A2158&lt;&gt;"",ISNUMBER(A2158)),VLOOKUP(A2158,Studies!A:BR,4,FALSE),"")</f>
        <v>po #1 (60 µg/kg) Control (Perpetrator Placebo)</v>
      </c>
      <c r="E2158" s="255" t="str">
        <f>IF(AND(A2158&lt;&gt;"",ISNUMBER(A2158)),VLOOKUP(A2158,Studies!A:BR,5,FALSE),"")</f>
        <v>Alfentanil</v>
      </c>
      <c r="F2158" s="256" t="str">
        <f>IF(AND(A2158&lt;&gt;"",ISNUMBER(A2158)),VLOOKUP(A2158,Studies!A:BR,6,FALSE),"")</f>
        <v>Plasma</v>
      </c>
      <c r="G2158" s="194">
        <v>0.16666666666666666</v>
      </c>
      <c r="H2158" s="194" t="s">
        <v>60</v>
      </c>
      <c r="I2158" s="187">
        <v>13.763679504394531</v>
      </c>
      <c r="J2158" s="187" t="s">
        <v>941</v>
      </c>
      <c r="K2158" s="187" t="s">
        <v>116</v>
      </c>
      <c r="L2158" s="195">
        <v>13.479209899902344</v>
      </c>
      <c r="M2158" s="195" t="s">
        <v>941</v>
      </c>
      <c r="N2158" s="195" t="s">
        <v>117</v>
      </c>
      <c r="O2158" s="199"/>
      <c r="P2158" s="188"/>
      <c r="Q2158" s="174">
        <v>0</v>
      </c>
    </row>
    <row r="2159" spans="1:17" ht="14.25" x14ac:dyDescent="0.2">
      <c r="A2159" s="183">
        <v>287</v>
      </c>
      <c r="B2159" s="254" t="str">
        <f>IF(AND(A2159&lt;&gt;"",ISNUMBER(A2159)),VLOOKUP(A2159,Studies!A:BR,2,FALSE),"")</f>
        <v>Kharasch 2004</v>
      </c>
      <c r="C2159" s="255" t="str">
        <f>IF(AND(A2159&lt;&gt;"",ISNUMBER(A2159)),VLOOKUP(A2159,Studies!A:BR,3,FALSE),"")</f>
        <v>https://www.ncbi.nlm.nih.gov/pubmed/15536460</v>
      </c>
      <c r="D2159" s="255" t="str">
        <f>IF(AND(A2159&lt;&gt;"",ISNUMBER(A2159)),VLOOKUP(A2159,Studies!A:BR,4,FALSE),"")</f>
        <v>po #1 (60 µg/kg) Control (Perpetrator Placebo)</v>
      </c>
      <c r="E2159" s="255" t="str">
        <f>IF(AND(A2159&lt;&gt;"",ISNUMBER(A2159)),VLOOKUP(A2159,Studies!A:BR,5,FALSE),"")</f>
        <v>Alfentanil</v>
      </c>
      <c r="F2159" s="256" t="str">
        <f>IF(AND(A2159&lt;&gt;"",ISNUMBER(A2159)),VLOOKUP(A2159,Studies!A:BR,6,FALSE),"")</f>
        <v>Plasma</v>
      </c>
      <c r="G2159" s="194">
        <v>0.25</v>
      </c>
      <c r="H2159" s="194" t="s">
        <v>60</v>
      </c>
      <c r="I2159" s="187">
        <v>26.630199432373047</v>
      </c>
      <c r="J2159" s="187" t="s">
        <v>941</v>
      </c>
      <c r="K2159" s="187" t="s">
        <v>116</v>
      </c>
      <c r="L2159" s="195">
        <v>19.606119155883789</v>
      </c>
      <c r="M2159" s="195" t="s">
        <v>941</v>
      </c>
      <c r="N2159" s="195" t="s">
        <v>117</v>
      </c>
      <c r="O2159" s="199"/>
      <c r="P2159" s="188"/>
      <c r="Q2159" s="174">
        <v>0</v>
      </c>
    </row>
    <row r="2160" spans="1:17" ht="14.25" x14ac:dyDescent="0.2">
      <c r="A2160" s="183">
        <v>287</v>
      </c>
      <c r="B2160" s="254" t="str">
        <f>IF(AND(A2160&lt;&gt;"",ISNUMBER(A2160)),VLOOKUP(A2160,Studies!A:BR,2,FALSE),"")</f>
        <v>Kharasch 2004</v>
      </c>
      <c r="C2160" s="255" t="str">
        <f>IF(AND(A2160&lt;&gt;"",ISNUMBER(A2160)),VLOOKUP(A2160,Studies!A:BR,3,FALSE),"")</f>
        <v>https://www.ncbi.nlm.nih.gov/pubmed/15536460</v>
      </c>
      <c r="D2160" s="255" t="str">
        <f>IF(AND(A2160&lt;&gt;"",ISNUMBER(A2160)),VLOOKUP(A2160,Studies!A:BR,4,FALSE),"")</f>
        <v>po #1 (60 µg/kg) Control (Perpetrator Placebo)</v>
      </c>
      <c r="E2160" s="255" t="str">
        <f>IF(AND(A2160&lt;&gt;"",ISNUMBER(A2160)),VLOOKUP(A2160,Studies!A:BR,5,FALSE),"")</f>
        <v>Alfentanil</v>
      </c>
      <c r="F2160" s="256" t="str">
        <f>IF(AND(A2160&lt;&gt;"",ISNUMBER(A2160)),VLOOKUP(A2160,Studies!A:BR,6,FALSE),"")</f>
        <v>Plasma</v>
      </c>
      <c r="G2160" s="194">
        <v>0.5</v>
      </c>
      <c r="H2160" s="194" t="s">
        <v>60</v>
      </c>
      <c r="I2160" s="187">
        <v>31.706779479980469</v>
      </c>
      <c r="J2160" s="187" t="s">
        <v>941</v>
      </c>
      <c r="K2160" s="187" t="s">
        <v>116</v>
      </c>
      <c r="L2160" s="195">
        <v>12.516409873962402</v>
      </c>
      <c r="M2160" s="195" t="s">
        <v>941</v>
      </c>
      <c r="N2160" s="195" t="s">
        <v>117</v>
      </c>
      <c r="O2160" s="199"/>
      <c r="P2160" s="188"/>
      <c r="Q2160" s="174">
        <v>0</v>
      </c>
    </row>
    <row r="2161" spans="1:17" ht="14.25" x14ac:dyDescent="0.2">
      <c r="A2161" s="183">
        <v>287</v>
      </c>
      <c r="B2161" s="254" t="str">
        <f>IF(AND(A2161&lt;&gt;"",ISNUMBER(A2161)),VLOOKUP(A2161,Studies!A:BR,2,FALSE),"")</f>
        <v>Kharasch 2004</v>
      </c>
      <c r="C2161" s="255" t="str">
        <f>IF(AND(A2161&lt;&gt;"",ISNUMBER(A2161)),VLOOKUP(A2161,Studies!A:BR,3,FALSE),"")</f>
        <v>https://www.ncbi.nlm.nih.gov/pubmed/15536460</v>
      </c>
      <c r="D2161" s="255" t="str">
        <f>IF(AND(A2161&lt;&gt;"",ISNUMBER(A2161)),VLOOKUP(A2161,Studies!A:BR,4,FALSE),"")</f>
        <v>po #1 (60 µg/kg) Control (Perpetrator Placebo)</v>
      </c>
      <c r="E2161" s="255" t="str">
        <f>IF(AND(A2161&lt;&gt;"",ISNUMBER(A2161)),VLOOKUP(A2161,Studies!A:BR,5,FALSE),"")</f>
        <v>Alfentanil</v>
      </c>
      <c r="F2161" s="256" t="str">
        <f>IF(AND(A2161&lt;&gt;"",ISNUMBER(A2161)),VLOOKUP(A2161,Studies!A:BR,6,FALSE),"")</f>
        <v>Plasma</v>
      </c>
      <c r="G2161" s="194">
        <v>0.75</v>
      </c>
      <c r="H2161" s="194" t="s">
        <v>60</v>
      </c>
      <c r="I2161" s="187">
        <v>38.621440887451172</v>
      </c>
      <c r="J2161" s="187" t="s">
        <v>941</v>
      </c>
      <c r="K2161" s="187" t="s">
        <v>116</v>
      </c>
      <c r="L2161" s="195">
        <v>17.155370712280273</v>
      </c>
      <c r="M2161" s="195" t="s">
        <v>941</v>
      </c>
      <c r="N2161" s="195" t="s">
        <v>117</v>
      </c>
      <c r="O2161" s="199"/>
      <c r="P2161" s="188"/>
      <c r="Q2161" s="174">
        <v>0</v>
      </c>
    </row>
    <row r="2162" spans="1:17" ht="14.25" x14ac:dyDescent="0.2">
      <c r="A2162" s="183">
        <v>287</v>
      </c>
      <c r="B2162" s="254" t="str">
        <f>IF(AND(A2162&lt;&gt;"",ISNUMBER(A2162)),VLOOKUP(A2162,Studies!A:BR,2,FALSE),"")</f>
        <v>Kharasch 2004</v>
      </c>
      <c r="C2162" s="255" t="str">
        <f>IF(AND(A2162&lt;&gt;"",ISNUMBER(A2162)),VLOOKUP(A2162,Studies!A:BR,3,FALSE),"")</f>
        <v>https://www.ncbi.nlm.nih.gov/pubmed/15536460</v>
      </c>
      <c r="D2162" s="255" t="str">
        <f>IF(AND(A2162&lt;&gt;"",ISNUMBER(A2162)),VLOOKUP(A2162,Studies!A:BR,4,FALSE),"")</f>
        <v>po #1 (60 µg/kg) Control (Perpetrator Placebo)</v>
      </c>
      <c r="E2162" s="255" t="str">
        <f>IF(AND(A2162&lt;&gt;"",ISNUMBER(A2162)),VLOOKUP(A2162,Studies!A:BR,5,FALSE),"")</f>
        <v>Alfentanil</v>
      </c>
      <c r="F2162" s="256" t="str">
        <f>IF(AND(A2162&lt;&gt;"",ISNUMBER(A2162)),VLOOKUP(A2162,Studies!A:BR,6,FALSE),"")</f>
        <v>Plasma</v>
      </c>
      <c r="G2162" s="194">
        <v>1</v>
      </c>
      <c r="H2162" s="194" t="s">
        <v>60</v>
      </c>
      <c r="I2162" s="187">
        <v>36.170677185058594</v>
      </c>
      <c r="J2162" s="187" t="s">
        <v>941</v>
      </c>
      <c r="K2162" s="187" t="s">
        <v>116</v>
      </c>
      <c r="L2162" s="195">
        <v>12.341360092163086</v>
      </c>
      <c r="M2162" s="195" t="s">
        <v>941</v>
      </c>
      <c r="N2162" s="195" t="s">
        <v>117</v>
      </c>
      <c r="O2162" s="199"/>
      <c r="P2162" s="188"/>
      <c r="Q2162" s="174">
        <v>0</v>
      </c>
    </row>
    <row r="2163" spans="1:17" ht="14.25" x14ac:dyDescent="0.2">
      <c r="A2163" s="183">
        <v>287</v>
      </c>
      <c r="B2163" s="254" t="str">
        <f>IF(AND(A2163&lt;&gt;"",ISNUMBER(A2163)),VLOOKUP(A2163,Studies!A:BR,2,FALSE),"")</f>
        <v>Kharasch 2004</v>
      </c>
      <c r="C2163" s="255" t="str">
        <f>IF(AND(A2163&lt;&gt;"",ISNUMBER(A2163)),VLOOKUP(A2163,Studies!A:BR,3,FALSE),"")</f>
        <v>https://www.ncbi.nlm.nih.gov/pubmed/15536460</v>
      </c>
      <c r="D2163" s="255" t="str">
        <f>IF(AND(A2163&lt;&gt;"",ISNUMBER(A2163)),VLOOKUP(A2163,Studies!A:BR,4,FALSE),"")</f>
        <v>po #1 (60 µg/kg) Control (Perpetrator Placebo)</v>
      </c>
      <c r="E2163" s="255" t="str">
        <f>IF(AND(A2163&lt;&gt;"",ISNUMBER(A2163)),VLOOKUP(A2163,Studies!A:BR,5,FALSE),"")</f>
        <v>Alfentanil</v>
      </c>
      <c r="F2163" s="256" t="str">
        <f>IF(AND(A2163&lt;&gt;"",ISNUMBER(A2163)),VLOOKUP(A2163,Studies!A:BR,6,FALSE),"")</f>
        <v>Plasma</v>
      </c>
      <c r="G2163" s="194">
        <v>1.5</v>
      </c>
      <c r="H2163" s="194" t="s">
        <v>60</v>
      </c>
      <c r="I2163" s="187">
        <v>26.280088424682617</v>
      </c>
      <c r="J2163" s="187" t="s">
        <v>941</v>
      </c>
      <c r="K2163" s="187" t="s">
        <v>116</v>
      </c>
      <c r="L2163" s="195">
        <v>8.7527303695678711</v>
      </c>
      <c r="M2163" s="195" t="s">
        <v>941</v>
      </c>
      <c r="N2163" s="195" t="s">
        <v>117</v>
      </c>
      <c r="O2163" s="199"/>
      <c r="P2163" s="188"/>
      <c r="Q2163" s="174">
        <v>0</v>
      </c>
    </row>
    <row r="2164" spans="1:17" ht="14.25" x14ac:dyDescent="0.2">
      <c r="A2164" s="183">
        <v>287</v>
      </c>
      <c r="B2164" s="254" t="str">
        <f>IF(AND(A2164&lt;&gt;"",ISNUMBER(A2164)),VLOOKUP(A2164,Studies!A:BR,2,FALSE),"")</f>
        <v>Kharasch 2004</v>
      </c>
      <c r="C2164" s="255" t="str">
        <f>IF(AND(A2164&lt;&gt;"",ISNUMBER(A2164)),VLOOKUP(A2164,Studies!A:BR,3,FALSE),"")</f>
        <v>https://www.ncbi.nlm.nih.gov/pubmed/15536460</v>
      </c>
      <c r="D2164" s="255" t="str">
        <f>IF(AND(A2164&lt;&gt;"",ISNUMBER(A2164)),VLOOKUP(A2164,Studies!A:BR,4,FALSE),"")</f>
        <v>po #1 (60 µg/kg) Control (Perpetrator Placebo)</v>
      </c>
      <c r="E2164" s="255" t="str">
        <f>IF(AND(A2164&lt;&gt;"",ISNUMBER(A2164)),VLOOKUP(A2164,Studies!A:BR,5,FALSE),"")</f>
        <v>Alfentanil</v>
      </c>
      <c r="F2164" s="256" t="str">
        <f>IF(AND(A2164&lt;&gt;"",ISNUMBER(A2164)),VLOOKUP(A2164,Studies!A:BR,6,FALSE),"")</f>
        <v>Plasma</v>
      </c>
      <c r="G2164" s="194">
        <v>2</v>
      </c>
      <c r="H2164" s="194" t="s">
        <v>60</v>
      </c>
      <c r="I2164" s="187">
        <v>20.240699768066406</v>
      </c>
      <c r="J2164" s="187" t="s">
        <v>941</v>
      </c>
      <c r="K2164" s="187" t="s">
        <v>116</v>
      </c>
      <c r="L2164" s="195">
        <v>10.065639495849609</v>
      </c>
      <c r="M2164" s="195" t="s">
        <v>941</v>
      </c>
      <c r="N2164" s="195" t="s">
        <v>117</v>
      </c>
      <c r="O2164" s="199"/>
      <c r="P2164" s="188"/>
      <c r="Q2164" s="174">
        <v>0</v>
      </c>
    </row>
    <row r="2165" spans="1:17" ht="14.25" x14ac:dyDescent="0.2">
      <c r="A2165" s="183">
        <v>287</v>
      </c>
      <c r="B2165" s="254" t="str">
        <f>IF(AND(A2165&lt;&gt;"",ISNUMBER(A2165)),VLOOKUP(A2165,Studies!A:BR,2,FALSE),"")</f>
        <v>Kharasch 2004</v>
      </c>
      <c r="C2165" s="255" t="str">
        <f>IF(AND(A2165&lt;&gt;"",ISNUMBER(A2165)),VLOOKUP(A2165,Studies!A:BR,3,FALSE),"")</f>
        <v>https://www.ncbi.nlm.nih.gov/pubmed/15536460</v>
      </c>
      <c r="D2165" s="255" t="str">
        <f>IF(AND(A2165&lt;&gt;"",ISNUMBER(A2165)),VLOOKUP(A2165,Studies!A:BR,4,FALSE),"")</f>
        <v>po #1 (60 µg/kg) Control (Perpetrator Placebo)</v>
      </c>
      <c r="E2165" s="255" t="str">
        <f>IF(AND(A2165&lt;&gt;"",ISNUMBER(A2165)),VLOOKUP(A2165,Studies!A:BR,5,FALSE),"")</f>
        <v>Alfentanil</v>
      </c>
      <c r="F2165" s="256" t="str">
        <f>IF(AND(A2165&lt;&gt;"",ISNUMBER(A2165)),VLOOKUP(A2165,Studies!A:BR,6,FALSE),"")</f>
        <v>Plasma</v>
      </c>
      <c r="G2165" s="194">
        <v>3</v>
      </c>
      <c r="H2165" s="194" t="s">
        <v>60</v>
      </c>
      <c r="I2165" s="187">
        <v>15.251640319824219</v>
      </c>
      <c r="J2165" s="187" t="s">
        <v>941</v>
      </c>
      <c r="K2165" s="187" t="s">
        <v>116</v>
      </c>
      <c r="L2165" s="195">
        <v>5.601750373840332</v>
      </c>
      <c r="M2165" s="195" t="s">
        <v>941</v>
      </c>
      <c r="N2165" s="195" t="s">
        <v>117</v>
      </c>
      <c r="O2165" s="199"/>
      <c r="P2165" s="188"/>
      <c r="Q2165" s="174">
        <v>0</v>
      </c>
    </row>
    <row r="2166" spans="1:17" ht="14.25" x14ac:dyDescent="0.2">
      <c r="A2166" s="183">
        <v>287</v>
      </c>
      <c r="B2166" s="254" t="str">
        <f>IF(AND(A2166&lt;&gt;"",ISNUMBER(A2166)),VLOOKUP(A2166,Studies!A:BR,2,FALSE),"")</f>
        <v>Kharasch 2004</v>
      </c>
      <c r="C2166" s="255" t="str">
        <f>IF(AND(A2166&lt;&gt;"",ISNUMBER(A2166)),VLOOKUP(A2166,Studies!A:BR,3,FALSE),"")</f>
        <v>https://www.ncbi.nlm.nih.gov/pubmed/15536460</v>
      </c>
      <c r="D2166" s="255" t="str">
        <f>IF(AND(A2166&lt;&gt;"",ISNUMBER(A2166)),VLOOKUP(A2166,Studies!A:BR,4,FALSE),"")</f>
        <v>po #1 (60 µg/kg) Control (Perpetrator Placebo)</v>
      </c>
      <c r="E2166" s="255" t="str">
        <f>IF(AND(A2166&lt;&gt;"",ISNUMBER(A2166)),VLOOKUP(A2166,Studies!A:BR,5,FALSE),"")</f>
        <v>Alfentanil</v>
      </c>
      <c r="F2166" s="256" t="str">
        <f>IF(AND(A2166&lt;&gt;"",ISNUMBER(A2166)),VLOOKUP(A2166,Studies!A:BR,6,FALSE),"")</f>
        <v>Plasma</v>
      </c>
      <c r="G2166" s="194">
        <v>4</v>
      </c>
      <c r="H2166" s="194" t="s">
        <v>60</v>
      </c>
      <c r="I2166" s="187">
        <v>8.5120344161987305</v>
      </c>
      <c r="J2166" s="187" t="s">
        <v>941</v>
      </c>
      <c r="K2166" s="187" t="s">
        <v>116</v>
      </c>
      <c r="L2166" s="195">
        <v>4.6389446258544922</v>
      </c>
      <c r="M2166" s="195" t="s">
        <v>941</v>
      </c>
      <c r="N2166" s="195" t="s">
        <v>117</v>
      </c>
      <c r="O2166" s="199"/>
      <c r="P2166" s="188"/>
      <c r="Q2166" s="174">
        <v>0</v>
      </c>
    </row>
    <row r="2167" spans="1:17" ht="14.25" x14ac:dyDescent="0.2">
      <c r="A2167" s="183">
        <v>287</v>
      </c>
      <c r="B2167" s="254" t="str">
        <f>IF(AND(A2167&lt;&gt;"",ISNUMBER(A2167)),VLOOKUP(A2167,Studies!A:BR,2,FALSE),"")</f>
        <v>Kharasch 2004</v>
      </c>
      <c r="C2167" s="255" t="str">
        <f>IF(AND(A2167&lt;&gt;"",ISNUMBER(A2167)),VLOOKUP(A2167,Studies!A:BR,3,FALSE),"")</f>
        <v>https://www.ncbi.nlm.nih.gov/pubmed/15536460</v>
      </c>
      <c r="D2167" s="255" t="str">
        <f>IF(AND(A2167&lt;&gt;"",ISNUMBER(A2167)),VLOOKUP(A2167,Studies!A:BR,4,FALSE),"")</f>
        <v>po #1 (60 µg/kg) Control (Perpetrator Placebo)</v>
      </c>
      <c r="E2167" s="255" t="str">
        <f>IF(AND(A2167&lt;&gt;"",ISNUMBER(A2167)),VLOOKUP(A2167,Studies!A:BR,5,FALSE),"")</f>
        <v>Alfentanil</v>
      </c>
      <c r="F2167" s="256" t="str">
        <f>IF(AND(A2167&lt;&gt;"",ISNUMBER(A2167)),VLOOKUP(A2167,Studies!A:BR,6,FALSE),"")</f>
        <v>Plasma</v>
      </c>
      <c r="G2167" s="194">
        <v>5</v>
      </c>
      <c r="H2167" s="194" t="s">
        <v>60</v>
      </c>
      <c r="I2167" s="187">
        <v>5.1859960556030273</v>
      </c>
      <c r="J2167" s="187" t="s">
        <v>941</v>
      </c>
      <c r="K2167" s="187" t="s">
        <v>116</v>
      </c>
      <c r="L2167" s="195">
        <v>2.888401985168457</v>
      </c>
      <c r="M2167" s="195" t="s">
        <v>941</v>
      </c>
      <c r="N2167" s="195" t="s">
        <v>117</v>
      </c>
      <c r="O2167" s="199"/>
      <c r="P2167" s="188"/>
      <c r="Q2167" s="174">
        <v>0</v>
      </c>
    </row>
    <row r="2168" spans="1:17" ht="14.25" x14ac:dyDescent="0.2">
      <c r="A2168" s="183">
        <v>287</v>
      </c>
      <c r="B2168" s="254" t="str">
        <f>IF(AND(A2168&lt;&gt;"",ISNUMBER(A2168)),VLOOKUP(A2168,Studies!A:BR,2,FALSE),"")</f>
        <v>Kharasch 2004</v>
      </c>
      <c r="C2168" s="255" t="str">
        <f>IF(AND(A2168&lt;&gt;"",ISNUMBER(A2168)),VLOOKUP(A2168,Studies!A:BR,3,FALSE),"")</f>
        <v>https://www.ncbi.nlm.nih.gov/pubmed/15536460</v>
      </c>
      <c r="D2168" s="255" t="str">
        <f>IF(AND(A2168&lt;&gt;"",ISNUMBER(A2168)),VLOOKUP(A2168,Studies!A:BR,4,FALSE),"")</f>
        <v>po #1 (60 µg/kg) Control (Perpetrator Placebo)</v>
      </c>
      <c r="E2168" s="255" t="str">
        <f>IF(AND(A2168&lt;&gt;"",ISNUMBER(A2168)),VLOOKUP(A2168,Studies!A:BR,5,FALSE),"")</f>
        <v>Alfentanil</v>
      </c>
      <c r="F2168" s="256" t="str">
        <f>IF(AND(A2168&lt;&gt;"",ISNUMBER(A2168)),VLOOKUP(A2168,Studies!A:BR,6,FALSE),"")</f>
        <v>Plasma</v>
      </c>
      <c r="G2168" s="194">
        <v>6</v>
      </c>
      <c r="H2168" s="194" t="s">
        <v>60</v>
      </c>
      <c r="I2168" s="187">
        <v>2.997812032699585</v>
      </c>
      <c r="J2168" s="187" t="s">
        <v>941</v>
      </c>
      <c r="K2168" s="187" t="s">
        <v>116</v>
      </c>
      <c r="L2168" s="195">
        <v>1.4879649877548218</v>
      </c>
      <c r="M2168" s="195" t="s">
        <v>941</v>
      </c>
      <c r="N2168" s="195" t="s">
        <v>117</v>
      </c>
      <c r="O2168" s="199"/>
      <c r="P2168" s="188"/>
      <c r="Q2168" s="174">
        <v>0</v>
      </c>
    </row>
    <row r="2169" spans="1:17" ht="14.25" x14ac:dyDescent="0.2">
      <c r="A2169" s="183">
        <v>287</v>
      </c>
      <c r="B2169" s="254" t="str">
        <f>IF(AND(A2169&lt;&gt;"",ISNUMBER(A2169)),VLOOKUP(A2169,Studies!A:BR,2,FALSE),"")</f>
        <v>Kharasch 2004</v>
      </c>
      <c r="C2169" s="255" t="str">
        <f>IF(AND(A2169&lt;&gt;"",ISNUMBER(A2169)),VLOOKUP(A2169,Studies!A:BR,3,FALSE),"")</f>
        <v>https://www.ncbi.nlm.nih.gov/pubmed/15536460</v>
      </c>
      <c r="D2169" s="255" t="str">
        <f>IF(AND(A2169&lt;&gt;"",ISNUMBER(A2169)),VLOOKUP(A2169,Studies!A:BR,4,FALSE),"")</f>
        <v>po #1 (60 µg/kg) Control (Perpetrator Placebo)</v>
      </c>
      <c r="E2169" s="255" t="str">
        <f>IF(AND(A2169&lt;&gt;"",ISNUMBER(A2169)),VLOOKUP(A2169,Studies!A:BR,5,FALSE),"")</f>
        <v>Alfentanil</v>
      </c>
      <c r="F2169" s="256" t="str">
        <f>IF(AND(A2169&lt;&gt;"",ISNUMBER(A2169)),VLOOKUP(A2169,Studies!A:BR,6,FALSE),"")</f>
        <v>Plasma</v>
      </c>
      <c r="G2169" s="194">
        <v>7</v>
      </c>
      <c r="H2169" s="194" t="s">
        <v>60</v>
      </c>
      <c r="I2169" s="187">
        <v>1.6849009990692139</v>
      </c>
      <c r="J2169" s="187" t="s">
        <v>941</v>
      </c>
      <c r="K2169" s="187" t="s">
        <v>116</v>
      </c>
      <c r="M2169" s="195"/>
      <c r="N2169" s="195"/>
      <c r="O2169" s="199"/>
      <c r="P2169" s="188"/>
      <c r="Q2169" s="174">
        <v>0</v>
      </c>
    </row>
    <row r="2170" spans="1:17" ht="14.25" x14ac:dyDescent="0.2">
      <c r="A2170" s="183">
        <v>287</v>
      </c>
      <c r="B2170" s="254" t="str">
        <f>IF(AND(A2170&lt;&gt;"",ISNUMBER(A2170)),VLOOKUP(A2170,Studies!A:BR,2,FALSE),"")</f>
        <v>Kharasch 2004</v>
      </c>
      <c r="C2170" s="255" t="str">
        <f>IF(AND(A2170&lt;&gt;"",ISNUMBER(A2170)),VLOOKUP(A2170,Studies!A:BR,3,FALSE),"")</f>
        <v>https://www.ncbi.nlm.nih.gov/pubmed/15536460</v>
      </c>
      <c r="D2170" s="255" t="str">
        <f>IF(AND(A2170&lt;&gt;"",ISNUMBER(A2170)),VLOOKUP(A2170,Studies!A:BR,4,FALSE),"")</f>
        <v>po #1 (60 µg/kg) Control (Perpetrator Placebo)</v>
      </c>
      <c r="E2170" s="255" t="str">
        <f>IF(AND(A2170&lt;&gt;"",ISNUMBER(A2170)),VLOOKUP(A2170,Studies!A:BR,5,FALSE),"")</f>
        <v>Alfentanil</v>
      </c>
      <c r="F2170" s="256" t="str">
        <f>IF(AND(A2170&lt;&gt;"",ISNUMBER(A2170)),VLOOKUP(A2170,Studies!A:BR,6,FALSE),"")</f>
        <v>Plasma</v>
      </c>
      <c r="G2170" s="194">
        <v>8</v>
      </c>
      <c r="H2170" s="194" t="s">
        <v>60</v>
      </c>
      <c r="I2170" s="187">
        <v>0.98468267917633057</v>
      </c>
      <c r="J2170" s="187" t="s">
        <v>941</v>
      </c>
      <c r="K2170" s="187" t="s">
        <v>116</v>
      </c>
      <c r="M2170" s="195"/>
      <c r="N2170" s="195"/>
      <c r="O2170" s="199"/>
      <c r="P2170" s="188"/>
      <c r="Q2170" s="174">
        <v>0</v>
      </c>
    </row>
    <row r="2171" spans="1:17" ht="14.25" x14ac:dyDescent="0.2">
      <c r="A2171" s="183">
        <v>288</v>
      </c>
      <c r="B2171" s="254" t="str">
        <f>IF(AND(A2171&lt;&gt;"",ISNUMBER(A2171)),VLOOKUP(A2171,Studies!A:BR,2,FALSE),"")</f>
        <v>Kharasch 2004</v>
      </c>
      <c r="C2171" s="255" t="str">
        <f>IF(AND(A2171&lt;&gt;"",ISNUMBER(A2171)),VLOOKUP(A2171,Studies!A:BR,3,FALSE),"")</f>
        <v>https://www.ncbi.nlm.nih.gov/pubmed/15536460</v>
      </c>
      <c r="D2171" s="255" t="str">
        <f>IF(AND(A2171&lt;&gt;"",ISNUMBER(A2171)),VLOOKUP(A2171,Studies!A:BR,4,FALSE),"")</f>
        <v>po #1 (60 µg/kg) with Perpetrator (Rifampicin)</v>
      </c>
      <c r="E2171" s="255" t="str">
        <f>IF(AND(A2171&lt;&gt;"",ISNUMBER(A2171)),VLOOKUP(A2171,Studies!A:BR,5,FALSE),"")</f>
        <v>Alfentanil</v>
      </c>
      <c r="F2171" s="256" t="str">
        <f>IF(AND(A2171&lt;&gt;"",ISNUMBER(A2171)),VLOOKUP(A2171,Studies!A:BR,6,FALSE),"")</f>
        <v>Plasma</v>
      </c>
      <c r="G2171" s="194">
        <v>129.08333333333334</v>
      </c>
      <c r="H2171" s="194" t="s">
        <v>60</v>
      </c>
      <c r="I2171" s="187">
        <v>2.6477021165192127</v>
      </c>
      <c r="J2171" s="187" t="s">
        <v>941</v>
      </c>
      <c r="K2171" s="187" t="s">
        <v>116</v>
      </c>
      <c r="M2171" s="195"/>
      <c r="N2171" s="195"/>
      <c r="O2171" s="199"/>
      <c r="P2171" s="188"/>
      <c r="Q2171" s="174">
        <v>0</v>
      </c>
    </row>
    <row r="2172" spans="1:17" ht="14.25" x14ac:dyDescent="0.2">
      <c r="A2172" s="183">
        <v>288</v>
      </c>
      <c r="B2172" s="254" t="str">
        <f>IF(AND(A2172&lt;&gt;"",ISNUMBER(A2172)),VLOOKUP(A2172,Studies!A:BR,2,FALSE),"")</f>
        <v>Kharasch 2004</v>
      </c>
      <c r="C2172" s="255" t="str">
        <f>IF(AND(A2172&lt;&gt;"",ISNUMBER(A2172)),VLOOKUP(A2172,Studies!A:BR,3,FALSE),"")</f>
        <v>https://www.ncbi.nlm.nih.gov/pubmed/15536460</v>
      </c>
      <c r="D2172" s="255" t="str">
        <f>IF(AND(A2172&lt;&gt;"",ISNUMBER(A2172)),VLOOKUP(A2172,Studies!A:BR,4,FALSE),"")</f>
        <v>po #1 (60 µg/kg) with Perpetrator (Rifampicin)</v>
      </c>
      <c r="E2172" s="255" t="str">
        <f>IF(AND(A2172&lt;&gt;"",ISNUMBER(A2172)),VLOOKUP(A2172,Studies!A:BR,5,FALSE),"")</f>
        <v>Alfentanil</v>
      </c>
      <c r="F2172" s="256" t="str">
        <f>IF(AND(A2172&lt;&gt;"",ISNUMBER(A2172)),VLOOKUP(A2172,Studies!A:BR,6,FALSE),"")</f>
        <v>Plasma</v>
      </c>
      <c r="G2172" s="194">
        <v>129.16666666666666</v>
      </c>
      <c r="H2172" s="194" t="s">
        <v>60</v>
      </c>
      <c r="I2172" s="187">
        <v>4.3982500210404396</v>
      </c>
      <c r="J2172" s="187" t="s">
        <v>941</v>
      </c>
      <c r="K2172" s="187" t="s">
        <v>116</v>
      </c>
      <c r="L2172" s="195">
        <v>3.5886209011077881</v>
      </c>
      <c r="M2172" s="195" t="s">
        <v>941</v>
      </c>
      <c r="N2172" s="195" t="s">
        <v>117</v>
      </c>
      <c r="O2172" s="199"/>
      <c r="P2172" s="188"/>
      <c r="Q2172" s="174">
        <v>0</v>
      </c>
    </row>
    <row r="2173" spans="1:17" ht="14.25" x14ac:dyDescent="0.2">
      <c r="A2173" s="183">
        <v>288</v>
      </c>
      <c r="B2173" s="254" t="str">
        <f>IF(AND(A2173&lt;&gt;"",ISNUMBER(A2173)),VLOOKUP(A2173,Studies!A:BR,2,FALSE),"")</f>
        <v>Kharasch 2004</v>
      </c>
      <c r="C2173" s="255" t="str">
        <f>IF(AND(A2173&lt;&gt;"",ISNUMBER(A2173)),VLOOKUP(A2173,Studies!A:BR,3,FALSE),"")</f>
        <v>https://www.ncbi.nlm.nih.gov/pubmed/15536460</v>
      </c>
      <c r="D2173" s="255" t="str">
        <f>IF(AND(A2173&lt;&gt;"",ISNUMBER(A2173)),VLOOKUP(A2173,Studies!A:BR,4,FALSE),"")</f>
        <v>po #1 (60 µg/kg) with Perpetrator (Rifampicin)</v>
      </c>
      <c r="E2173" s="255" t="str">
        <f>IF(AND(A2173&lt;&gt;"",ISNUMBER(A2173)),VLOOKUP(A2173,Studies!A:BR,5,FALSE),"")</f>
        <v>Alfentanil</v>
      </c>
      <c r="F2173" s="256" t="str">
        <f>IF(AND(A2173&lt;&gt;"",ISNUMBER(A2173)),VLOOKUP(A2173,Studies!A:BR,6,FALSE),"")</f>
        <v>Plasma</v>
      </c>
      <c r="G2173" s="194">
        <v>129.25</v>
      </c>
      <c r="H2173" s="194" t="s">
        <v>60</v>
      </c>
      <c r="I2173" s="187">
        <v>4.3982500210404396</v>
      </c>
      <c r="J2173" s="187" t="s">
        <v>941</v>
      </c>
      <c r="K2173" s="187" t="s">
        <v>116</v>
      </c>
      <c r="L2173" s="195">
        <v>2.7133479118347168</v>
      </c>
      <c r="M2173" s="195" t="s">
        <v>941</v>
      </c>
      <c r="N2173" s="195" t="s">
        <v>117</v>
      </c>
      <c r="O2173" s="199"/>
      <c r="P2173" s="188"/>
      <c r="Q2173" s="174">
        <v>0</v>
      </c>
    </row>
    <row r="2174" spans="1:17" ht="14.25" x14ac:dyDescent="0.2">
      <c r="A2174" s="183">
        <v>288</v>
      </c>
      <c r="B2174" s="254" t="str">
        <f>IF(AND(A2174&lt;&gt;"",ISNUMBER(A2174)),VLOOKUP(A2174,Studies!A:BR,2,FALSE),"")</f>
        <v>Kharasch 2004</v>
      </c>
      <c r="C2174" s="255" t="str">
        <f>IF(AND(A2174&lt;&gt;"",ISNUMBER(A2174)),VLOOKUP(A2174,Studies!A:BR,3,FALSE),"")</f>
        <v>https://www.ncbi.nlm.nih.gov/pubmed/15536460</v>
      </c>
      <c r="D2174" s="255" t="str">
        <f>IF(AND(A2174&lt;&gt;"",ISNUMBER(A2174)),VLOOKUP(A2174,Studies!A:BR,4,FALSE),"")</f>
        <v>po #1 (60 µg/kg) with Perpetrator (Rifampicin)</v>
      </c>
      <c r="E2174" s="255" t="str">
        <f>IF(AND(A2174&lt;&gt;"",ISNUMBER(A2174)),VLOOKUP(A2174,Studies!A:BR,5,FALSE),"")</f>
        <v>Alfentanil</v>
      </c>
      <c r="F2174" s="256" t="str">
        <f>IF(AND(A2174&lt;&gt;"",ISNUMBER(A2174)),VLOOKUP(A2174,Studies!A:BR,6,FALSE),"")</f>
        <v>Plasma</v>
      </c>
      <c r="G2174" s="194">
        <v>129.5</v>
      </c>
      <c r="H2174" s="194" t="s">
        <v>60</v>
      </c>
      <c r="I2174" s="187">
        <v>3.0853392090648413</v>
      </c>
      <c r="J2174" s="187" t="s">
        <v>941</v>
      </c>
      <c r="K2174" s="187" t="s">
        <v>116</v>
      </c>
      <c r="L2174" s="195">
        <v>1.7505470514297485</v>
      </c>
      <c r="M2174" s="195" t="s">
        <v>941</v>
      </c>
      <c r="N2174" s="195" t="s">
        <v>117</v>
      </c>
      <c r="O2174" s="199"/>
      <c r="P2174" s="188"/>
      <c r="Q2174" s="174">
        <v>0</v>
      </c>
    </row>
    <row r="2175" spans="1:17" ht="14.25" x14ac:dyDescent="0.2">
      <c r="A2175" s="183">
        <v>288</v>
      </c>
      <c r="B2175" s="254" t="str">
        <f>IF(AND(A2175&lt;&gt;"",ISNUMBER(A2175)),VLOOKUP(A2175,Studies!A:BR,2,FALSE),"")</f>
        <v>Kharasch 2004</v>
      </c>
      <c r="C2175" s="255" t="str">
        <f>IF(AND(A2175&lt;&gt;"",ISNUMBER(A2175)),VLOOKUP(A2175,Studies!A:BR,3,FALSE),"")</f>
        <v>https://www.ncbi.nlm.nih.gov/pubmed/15536460</v>
      </c>
      <c r="D2175" s="255" t="str">
        <f>IF(AND(A2175&lt;&gt;"",ISNUMBER(A2175)),VLOOKUP(A2175,Studies!A:BR,4,FALSE),"")</f>
        <v>po #1 (60 µg/kg) with Perpetrator (Rifampicin)</v>
      </c>
      <c r="E2175" s="255" t="str">
        <f>IF(AND(A2175&lt;&gt;"",ISNUMBER(A2175)),VLOOKUP(A2175,Studies!A:BR,5,FALSE),"")</f>
        <v>Alfentanil</v>
      </c>
      <c r="F2175" s="256" t="str">
        <f>IF(AND(A2175&lt;&gt;"",ISNUMBER(A2175)),VLOOKUP(A2175,Studies!A:BR,6,FALSE),"")</f>
        <v>Plasma</v>
      </c>
      <c r="G2175" s="194">
        <v>129.75</v>
      </c>
      <c r="H2175" s="194" t="s">
        <v>60</v>
      </c>
      <c r="I2175" s="187">
        <v>2.385120140388608</v>
      </c>
      <c r="J2175" s="187" t="s">
        <v>941</v>
      </c>
      <c r="K2175" s="187" t="s">
        <v>116</v>
      </c>
      <c r="L2175" s="195">
        <v>1.9256019592285156</v>
      </c>
      <c r="M2175" s="195" t="s">
        <v>941</v>
      </c>
      <c r="N2175" s="195" t="s">
        <v>117</v>
      </c>
      <c r="O2175" s="199"/>
      <c r="P2175" s="188"/>
      <c r="Q2175" s="174">
        <v>0</v>
      </c>
    </row>
    <row r="2176" spans="1:17" ht="14.25" x14ac:dyDescent="0.2">
      <c r="A2176" s="183">
        <v>288</v>
      </c>
      <c r="B2176" s="254" t="str">
        <f>IF(AND(A2176&lt;&gt;"",ISNUMBER(A2176)),VLOOKUP(A2176,Studies!A:BR,2,FALSE),"")</f>
        <v>Kharasch 2004</v>
      </c>
      <c r="C2176" s="255" t="str">
        <f>IF(AND(A2176&lt;&gt;"",ISNUMBER(A2176)),VLOOKUP(A2176,Studies!A:BR,3,FALSE),"")</f>
        <v>https://www.ncbi.nlm.nih.gov/pubmed/15536460</v>
      </c>
      <c r="D2176" s="255" t="str">
        <f>IF(AND(A2176&lt;&gt;"",ISNUMBER(A2176)),VLOOKUP(A2176,Studies!A:BR,4,FALSE),"")</f>
        <v>po #1 (60 µg/kg) with Perpetrator (Rifampicin)</v>
      </c>
      <c r="E2176" s="255" t="str">
        <f>IF(AND(A2176&lt;&gt;"",ISNUMBER(A2176)),VLOOKUP(A2176,Studies!A:BR,5,FALSE),"")</f>
        <v>Alfentanil</v>
      </c>
      <c r="F2176" s="256" t="str">
        <f>IF(AND(A2176&lt;&gt;"",ISNUMBER(A2176)),VLOOKUP(A2176,Studies!A:BR,6,FALSE),"")</f>
        <v>Plasma</v>
      </c>
      <c r="G2176" s="194">
        <v>130</v>
      </c>
      <c r="H2176" s="194" t="s">
        <v>60</v>
      </c>
      <c r="I2176" s="187">
        <v>1.7724289791658521</v>
      </c>
      <c r="J2176" s="187" t="s">
        <v>941</v>
      </c>
      <c r="K2176" s="187" t="s">
        <v>116</v>
      </c>
      <c r="L2176" s="195">
        <v>1.7505470514297485</v>
      </c>
      <c r="M2176" s="195" t="s">
        <v>941</v>
      </c>
      <c r="N2176" s="195" t="s">
        <v>117</v>
      </c>
      <c r="O2176" s="199"/>
      <c r="P2176" s="188"/>
      <c r="Q2176" s="174">
        <v>0</v>
      </c>
    </row>
    <row r="2177" spans="1:17" ht="14.25" x14ac:dyDescent="0.2">
      <c r="A2177" s="183">
        <v>288</v>
      </c>
      <c r="B2177" s="254" t="str">
        <f>IF(AND(A2177&lt;&gt;"",ISNUMBER(A2177)),VLOOKUP(A2177,Studies!A:BR,2,FALSE),"")</f>
        <v>Kharasch 2004</v>
      </c>
      <c r="C2177" s="255" t="str">
        <f>IF(AND(A2177&lt;&gt;"",ISNUMBER(A2177)),VLOOKUP(A2177,Studies!A:BR,3,FALSE),"")</f>
        <v>https://www.ncbi.nlm.nih.gov/pubmed/15536460</v>
      </c>
      <c r="D2177" s="255" t="str">
        <f>IF(AND(A2177&lt;&gt;"",ISNUMBER(A2177)),VLOOKUP(A2177,Studies!A:BR,4,FALSE),"")</f>
        <v>po #1 (60 µg/kg) with Perpetrator (Rifampicin)</v>
      </c>
      <c r="E2177" s="255" t="str">
        <f>IF(AND(A2177&lt;&gt;"",ISNUMBER(A2177)),VLOOKUP(A2177,Studies!A:BR,5,FALSE),"")</f>
        <v>Alfentanil</v>
      </c>
      <c r="F2177" s="256" t="str">
        <f>IF(AND(A2177&lt;&gt;"",ISNUMBER(A2177)),VLOOKUP(A2177,Studies!A:BR,6,FALSE),"")</f>
        <v>Plasma</v>
      </c>
      <c r="G2177" s="194">
        <v>130.5</v>
      </c>
      <c r="H2177" s="194" t="s">
        <v>60</v>
      </c>
      <c r="I2177" s="187">
        <v>1.1597370030358434</v>
      </c>
      <c r="J2177" s="187" t="s">
        <v>941</v>
      </c>
      <c r="K2177" s="187" t="s">
        <v>116</v>
      </c>
      <c r="L2177" s="195">
        <v>1.6630200147628784</v>
      </c>
      <c r="M2177" s="195" t="s">
        <v>941</v>
      </c>
      <c r="N2177" s="195" t="s">
        <v>117</v>
      </c>
      <c r="O2177" s="199"/>
      <c r="P2177" s="188"/>
      <c r="Q2177" s="174">
        <v>0</v>
      </c>
    </row>
    <row r="2178" spans="1:17" ht="14.25" x14ac:dyDescent="0.2">
      <c r="A2178" s="183">
        <v>288</v>
      </c>
      <c r="B2178" s="254" t="str">
        <f>IF(AND(A2178&lt;&gt;"",ISNUMBER(A2178)),VLOOKUP(A2178,Studies!A:BR,2,FALSE),"")</f>
        <v>Kharasch 2004</v>
      </c>
      <c r="C2178" s="255" t="str">
        <f>IF(AND(A2178&lt;&gt;"",ISNUMBER(A2178)),VLOOKUP(A2178,Studies!A:BR,3,FALSE),"")</f>
        <v>https://www.ncbi.nlm.nih.gov/pubmed/15536460</v>
      </c>
      <c r="D2178" s="255" t="str">
        <f>IF(AND(A2178&lt;&gt;"",ISNUMBER(A2178)),VLOOKUP(A2178,Studies!A:BR,4,FALSE),"")</f>
        <v>po #1 (60 µg/kg) with Perpetrator (Rifampicin)</v>
      </c>
      <c r="E2178" s="255" t="str">
        <f>IF(AND(A2178&lt;&gt;"",ISNUMBER(A2178)),VLOOKUP(A2178,Studies!A:BR,5,FALSE),"")</f>
        <v>Alfentanil</v>
      </c>
      <c r="F2178" s="256" t="str">
        <f>IF(AND(A2178&lt;&gt;"",ISNUMBER(A2178)),VLOOKUP(A2178,Studies!A:BR,6,FALSE),"")</f>
        <v>Plasma</v>
      </c>
      <c r="G2178" s="194">
        <v>131</v>
      </c>
      <c r="H2178" s="194" t="s">
        <v>60</v>
      </c>
      <c r="I2178" s="187">
        <v>0.72210072539746761</v>
      </c>
      <c r="J2178" s="187" t="s">
        <v>941</v>
      </c>
      <c r="K2178" s="187" t="s">
        <v>116</v>
      </c>
      <c r="L2178" s="195">
        <v>1.3129103183746338</v>
      </c>
      <c r="M2178" s="195" t="s">
        <v>941</v>
      </c>
      <c r="N2178" s="195" t="s">
        <v>117</v>
      </c>
      <c r="O2178" s="199"/>
      <c r="P2178" s="188"/>
      <c r="Q2178" s="174">
        <v>0</v>
      </c>
    </row>
    <row r="2179" spans="1:17" ht="14.25" x14ac:dyDescent="0.2">
      <c r="A2179" s="189">
        <v>293</v>
      </c>
      <c r="B2179" s="254" t="str">
        <f>IF(AND(A2179&lt;&gt;"",ISNUMBER(A2179)),VLOOKUP(A2179,Studies!A:BR,2,FALSE),"")</f>
        <v>Kharasch 2011</v>
      </c>
      <c r="C2179" s="255" t="str">
        <f>IF(AND(A2179&lt;&gt;"",ISNUMBER(A2179)),VLOOKUP(A2179,Studies!A:BR,3,FALSE),"")</f>
        <v>https://www.ncbi.nlm.nih.gov/pubmed/21562488</v>
      </c>
      <c r="D2179" s="255" t="str">
        <f>IF(AND(A2179&lt;&gt;"",ISNUMBER(A2179)),VLOOKUP(A2179,Studies!A:BR,4,FALSE),"")</f>
        <v>iv Control (Perpetrator Placebo)</v>
      </c>
      <c r="E2179" s="255" t="str">
        <f>IF(AND(A2179&lt;&gt;"",ISNUMBER(A2179)),VLOOKUP(A2179,Studies!A:BR,5,FALSE),"")</f>
        <v>Midazolam</v>
      </c>
      <c r="F2179" s="256" t="str">
        <f>IF(AND(A2179&lt;&gt;"",ISNUMBER(A2179)),VLOOKUP(A2179,Studies!A:BR,6,FALSE),"")</f>
        <v>Plasma</v>
      </c>
      <c r="G2179" s="194">
        <v>0</v>
      </c>
      <c r="H2179" s="194" t="s">
        <v>60</v>
      </c>
      <c r="I2179" s="187">
        <v>61.62133</v>
      </c>
      <c r="J2179" s="187" t="s">
        <v>995</v>
      </c>
      <c r="K2179" s="187" t="s">
        <v>116</v>
      </c>
      <c r="L2179" s="195">
        <v>28.741579999999999</v>
      </c>
      <c r="M2179" s="195" t="s">
        <v>995</v>
      </c>
      <c r="N2179" s="195" t="s">
        <v>117</v>
      </c>
      <c r="O2179" s="199"/>
      <c r="P2179" s="188"/>
      <c r="Q2179" s="174">
        <v>1</v>
      </c>
    </row>
    <row r="2180" spans="1:17" ht="14.25" x14ac:dyDescent="0.2">
      <c r="A2180" s="189">
        <v>293</v>
      </c>
      <c r="B2180" s="254" t="str">
        <f>IF(AND(A2180&lt;&gt;"",ISNUMBER(A2180)),VLOOKUP(A2180,Studies!A:BR,2,FALSE),"")</f>
        <v>Kharasch 2011</v>
      </c>
      <c r="C2180" s="255" t="str">
        <f>IF(AND(A2180&lt;&gt;"",ISNUMBER(A2180)),VLOOKUP(A2180,Studies!A:BR,3,FALSE),"")</f>
        <v>https://www.ncbi.nlm.nih.gov/pubmed/21562488</v>
      </c>
      <c r="D2180" s="255" t="str">
        <f>IF(AND(A2180&lt;&gt;"",ISNUMBER(A2180)),VLOOKUP(A2180,Studies!A:BR,4,FALSE),"")</f>
        <v>iv Control (Perpetrator Placebo)</v>
      </c>
      <c r="E2180" s="255" t="str">
        <f>IF(AND(A2180&lt;&gt;"",ISNUMBER(A2180)),VLOOKUP(A2180,Studies!A:BR,5,FALSE),"")</f>
        <v>Midazolam</v>
      </c>
      <c r="F2180" s="256" t="str">
        <f>IF(AND(A2180&lt;&gt;"",ISNUMBER(A2180)),VLOOKUP(A2180,Studies!A:BR,6,FALSE),"")</f>
        <v>Plasma</v>
      </c>
      <c r="G2180" s="194">
        <v>0.08</v>
      </c>
      <c r="H2180" s="194" t="s">
        <v>60</v>
      </c>
      <c r="I2180" s="187">
        <v>26.187429999999999</v>
      </c>
      <c r="J2180" s="187" t="s">
        <v>995</v>
      </c>
      <c r="K2180" s="187" t="s">
        <v>116</v>
      </c>
      <c r="L2180" s="195">
        <v>6.6139739999999998</v>
      </c>
      <c r="M2180" s="195" t="s">
        <v>995</v>
      </c>
      <c r="N2180" s="195" t="s">
        <v>117</v>
      </c>
      <c r="O2180" s="199"/>
      <c r="P2180" s="188"/>
      <c r="Q2180" s="174">
        <v>1</v>
      </c>
    </row>
    <row r="2181" spans="1:17" ht="14.25" x14ac:dyDescent="0.2">
      <c r="A2181" s="189">
        <v>293</v>
      </c>
      <c r="B2181" s="254" t="str">
        <f>IF(AND(A2181&lt;&gt;"",ISNUMBER(A2181)),VLOOKUP(A2181,Studies!A:BR,2,FALSE),"")</f>
        <v>Kharasch 2011</v>
      </c>
      <c r="C2181" s="255" t="str">
        <f>IF(AND(A2181&lt;&gt;"",ISNUMBER(A2181)),VLOOKUP(A2181,Studies!A:BR,3,FALSE),"")</f>
        <v>https://www.ncbi.nlm.nih.gov/pubmed/21562488</v>
      </c>
      <c r="D2181" s="255" t="str">
        <f>IF(AND(A2181&lt;&gt;"",ISNUMBER(A2181)),VLOOKUP(A2181,Studies!A:BR,4,FALSE),"")</f>
        <v>iv Control (Perpetrator Placebo)</v>
      </c>
      <c r="E2181" s="255" t="str">
        <f>IF(AND(A2181&lt;&gt;"",ISNUMBER(A2181)),VLOOKUP(A2181,Studies!A:BR,5,FALSE),"")</f>
        <v>Midazolam</v>
      </c>
      <c r="F2181" s="256" t="str">
        <f>IF(AND(A2181&lt;&gt;"",ISNUMBER(A2181)),VLOOKUP(A2181,Studies!A:BR,6,FALSE),"")</f>
        <v>Plasma</v>
      </c>
      <c r="G2181" s="194">
        <v>0.17</v>
      </c>
      <c r="H2181" s="194" t="s">
        <v>60</v>
      </c>
      <c r="I2181" s="187">
        <v>20.44153</v>
      </c>
      <c r="J2181" s="187" t="s">
        <v>995</v>
      </c>
      <c r="K2181" s="187" t="s">
        <v>116</v>
      </c>
      <c r="L2181" s="195">
        <v>3.4901450000000001</v>
      </c>
      <c r="M2181" s="195" t="s">
        <v>995</v>
      </c>
      <c r="N2181" s="195" t="s">
        <v>117</v>
      </c>
      <c r="O2181" s="199"/>
      <c r="P2181" s="188"/>
      <c r="Q2181" s="174">
        <v>1</v>
      </c>
    </row>
    <row r="2182" spans="1:17" ht="14.25" x14ac:dyDescent="0.2">
      <c r="A2182" s="189">
        <v>293</v>
      </c>
      <c r="B2182" s="254" t="str">
        <f>IF(AND(A2182&lt;&gt;"",ISNUMBER(A2182)),VLOOKUP(A2182,Studies!A:BR,2,FALSE),"")</f>
        <v>Kharasch 2011</v>
      </c>
      <c r="C2182" s="255" t="str">
        <f>IF(AND(A2182&lt;&gt;"",ISNUMBER(A2182)),VLOOKUP(A2182,Studies!A:BR,3,FALSE),"")</f>
        <v>https://www.ncbi.nlm.nih.gov/pubmed/21562488</v>
      </c>
      <c r="D2182" s="255" t="str">
        <f>IF(AND(A2182&lt;&gt;"",ISNUMBER(A2182)),VLOOKUP(A2182,Studies!A:BR,4,FALSE),"")</f>
        <v>iv Control (Perpetrator Placebo)</v>
      </c>
      <c r="E2182" s="255" t="str">
        <f>IF(AND(A2182&lt;&gt;"",ISNUMBER(A2182)),VLOOKUP(A2182,Studies!A:BR,5,FALSE),"")</f>
        <v>Midazolam</v>
      </c>
      <c r="F2182" s="256" t="str">
        <f>IF(AND(A2182&lt;&gt;"",ISNUMBER(A2182)),VLOOKUP(A2182,Studies!A:BR,6,FALSE),"")</f>
        <v>Plasma</v>
      </c>
      <c r="G2182" s="194">
        <v>0.33</v>
      </c>
      <c r="H2182" s="194" t="s">
        <v>60</v>
      </c>
      <c r="I2182" s="187">
        <v>14.41864</v>
      </c>
      <c r="J2182" s="187" t="s">
        <v>995</v>
      </c>
      <c r="K2182" s="187" t="s">
        <v>116</v>
      </c>
      <c r="L2182" s="195">
        <v>2.4618030000000002</v>
      </c>
      <c r="M2182" s="195" t="s">
        <v>995</v>
      </c>
      <c r="N2182" s="195" t="s">
        <v>117</v>
      </c>
      <c r="O2182" s="199"/>
      <c r="P2182" s="188"/>
      <c r="Q2182" s="174">
        <v>1</v>
      </c>
    </row>
    <row r="2183" spans="1:17" ht="14.25" x14ac:dyDescent="0.2">
      <c r="A2183" s="189">
        <v>293</v>
      </c>
      <c r="B2183" s="254" t="str">
        <f>IF(AND(A2183&lt;&gt;"",ISNUMBER(A2183)),VLOOKUP(A2183,Studies!A:BR,2,FALSE),"")</f>
        <v>Kharasch 2011</v>
      </c>
      <c r="C2183" s="255" t="str">
        <f>IF(AND(A2183&lt;&gt;"",ISNUMBER(A2183)),VLOOKUP(A2183,Studies!A:BR,3,FALSE),"")</f>
        <v>https://www.ncbi.nlm.nih.gov/pubmed/21562488</v>
      </c>
      <c r="D2183" s="255" t="str">
        <f>IF(AND(A2183&lt;&gt;"",ISNUMBER(A2183)),VLOOKUP(A2183,Studies!A:BR,4,FALSE),"")</f>
        <v>iv Control (Perpetrator Placebo)</v>
      </c>
      <c r="E2183" s="255" t="str">
        <f>IF(AND(A2183&lt;&gt;"",ISNUMBER(A2183)),VLOOKUP(A2183,Studies!A:BR,5,FALSE),"")</f>
        <v>Midazolam</v>
      </c>
      <c r="F2183" s="256" t="str">
        <f>IF(AND(A2183&lt;&gt;"",ISNUMBER(A2183)),VLOOKUP(A2183,Studies!A:BR,6,FALSE),"")</f>
        <v>Plasma</v>
      </c>
      <c r="G2183" s="194">
        <v>0.5</v>
      </c>
      <c r="H2183" s="194" t="s">
        <v>60</v>
      </c>
      <c r="I2183" s="187">
        <v>11.38242</v>
      </c>
      <c r="J2183" s="187" t="s">
        <v>995</v>
      </c>
      <c r="K2183" s="187" t="s">
        <v>116</v>
      </c>
      <c r="L2183" s="195">
        <v>1.943414</v>
      </c>
      <c r="M2183" s="195" t="s">
        <v>995</v>
      </c>
      <c r="N2183" s="195" t="s">
        <v>117</v>
      </c>
      <c r="O2183" s="199"/>
      <c r="P2183" s="188"/>
      <c r="Q2183" s="174">
        <v>1</v>
      </c>
    </row>
    <row r="2184" spans="1:17" ht="14.25" x14ac:dyDescent="0.2">
      <c r="A2184" s="189">
        <v>293</v>
      </c>
      <c r="B2184" s="254" t="str">
        <f>IF(AND(A2184&lt;&gt;"",ISNUMBER(A2184)),VLOOKUP(A2184,Studies!A:BR,2,FALSE),"")</f>
        <v>Kharasch 2011</v>
      </c>
      <c r="C2184" s="255" t="str">
        <f>IF(AND(A2184&lt;&gt;"",ISNUMBER(A2184)),VLOOKUP(A2184,Studies!A:BR,3,FALSE),"")</f>
        <v>https://www.ncbi.nlm.nih.gov/pubmed/21562488</v>
      </c>
      <c r="D2184" s="255" t="str">
        <f>IF(AND(A2184&lt;&gt;"",ISNUMBER(A2184)),VLOOKUP(A2184,Studies!A:BR,4,FALSE),"")</f>
        <v>iv Control (Perpetrator Placebo)</v>
      </c>
      <c r="E2184" s="255" t="str">
        <f>IF(AND(A2184&lt;&gt;"",ISNUMBER(A2184)),VLOOKUP(A2184,Studies!A:BR,5,FALSE),"")</f>
        <v>Midazolam</v>
      </c>
      <c r="F2184" s="256" t="str">
        <f>IF(AND(A2184&lt;&gt;"",ISNUMBER(A2184)),VLOOKUP(A2184,Studies!A:BR,6,FALSE),"")</f>
        <v>Plasma</v>
      </c>
      <c r="G2184" s="194">
        <v>0.75</v>
      </c>
      <c r="H2184" s="194" t="s">
        <v>60</v>
      </c>
      <c r="I2184" s="187">
        <v>9.3995080000000009</v>
      </c>
      <c r="J2184" s="187" t="s">
        <v>995</v>
      </c>
      <c r="K2184" s="187" t="s">
        <v>116</v>
      </c>
      <c r="L2184" s="195">
        <v>1.855472</v>
      </c>
      <c r="M2184" s="195" t="s">
        <v>995</v>
      </c>
      <c r="N2184" s="195" t="s">
        <v>117</v>
      </c>
      <c r="O2184" s="199"/>
      <c r="P2184" s="188"/>
      <c r="Q2184" s="174">
        <v>1</v>
      </c>
    </row>
    <row r="2185" spans="1:17" ht="14.25" x14ac:dyDescent="0.2">
      <c r="A2185" s="189">
        <v>293</v>
      </c>
      <c r="B2185" s="254" t="str">
        <f>IF(AND(A2185&lt;&gt;"",ISNUMBER(A2185)),VLOOKUP(A2185,Studies!A:BR,2,FALSE),"")</f>
        <v>Kharasch 2011</v>
      </c>
      <c r="C2185" s="255" t="str">
        <f>IF(AND(A2185&lt;&gt;"",ISNUMBER(A2185)),VLOOKUP(A2185,Studies!A:BR,3,FALSE),"")</f>
        <v>https://www.ncbi.nlm.nih.gov/pubmed/21562488</v>
      </c>
      <c r="D2185" s="255" t="str">
        <f>IF(AND(A2185&lt;&gt;"",ISNUMBER(A2185)),VLOOKUP(A2185,Studies!A:BR,4,FALSE),"")</f>
        <v>iv Control (Perpetrator Placebo)</v>
      </c>
      <c r="E2185" s="255" t="str">
        <f>IF(AND(A2185&lt;&gt;"",ISNUMBER(A2185)),VLOOKUP(A2185,Studies!A:BR,5,FALSE),"")</f>
        <v>Midazolam</v>
      </c>
      <c r="F2185" s="256" t="str">
        <f>IF(AND(A2185&lt;&gt;"",ISNUMBER(A2185)),VLOOKUP(A2185,Studies!A:BR,6,FALSE),"")</f>
        <v>Plasma</v>
      </c>
      <c r="G2185" s="194">
        <v>1</v>
      </c>
      <c r="H2185" s="194" t="s">
        <v>60</v>
      </c>
      <c r="I2185" s="187">
        <v>7.849926</v>
      </c>
      <c r="J2185" s="187" t="s">
        <v>995</v>
      </c>
      <c r="K2185" s="187" t="s">
        <v>116</v>
      </c>
      <c r="L2185" s="195">
        <v>1.549582</v>
      </c>
      <c r="M2185" s="195" t="s">
        <v>995</v>
      </c>
      <c r="N2185" s="195" t="s">
        <v>117</v>
      </c>
      <c r="O2185" s="199"/>
      <c r="P2185" s="188"/>
      <c r="Q2185" s="174">
        <v>1</v>
      </c>
    </row>
    <row r="2186" spans="1:17" ht="14.25" x14ac:dyDescent="0.2">
      <c r="A2186" s="189">
        <v>293</v>
      </c>
      <c r="B2186" s="254" t="str">
        <f>IF(AND(A2186&lt;&gt;"",ISNUMBER(A2186)),VLOOKUP(A2186,Studies!A:BR,2,FALSE),"")</f>
        <v>Kharasch 2011</v>
      </c>
      <c r="C2186" s="255" t="str">
        <f>IF(AND(A2186&lt;&gt;"",ISNUMBER(A2186)),VLOOKUP(A2186,Studies!A:BR,3,FALSE),"")</f>
        <v>https://www.ncbi.nlm.nih.gov/pubmed/21562488</v>
      </c>
      <c r="D2186" s="255" t="str">
        <f>IF(AND(A2186&lt;&gt;"",ISNUMBER(A2186)),VLOOKUP(A2186,Studies!A:BR,4,FALSE),"")</f>
        <v>iv Control (Perpetrator Placebo)</v>
      </c>
      <c r="E2186" s="255" t="str">
        <f>IF(AND(A2186&lt;&gt;"",ISNUMBER(A2186)),VLOOKUP(A2186,Studies!A:BR,5,FALSE),"")</f>
        <v>Midazolam</v>
      </c>
      <c r="F2186" s="256" t="str">
        <f>IF(AND(A2186&lt;&gt;"",ISNUMBER(A2186)),VLOOKUP(A2186,Studies!A:BR,6,FALSE),"")</f>
        <v>Plasma</v>
      </c>
      <c r="G2186" s="194">
        <v>1.17</v>
      </c>
      <c r="H2186" s="194" t="s">
        <v>60</v>
      </c>
      <c r="I2186" s="187">
        <v>7.3371209999999998</v>
      </c>
      <c r="J2186" s="187" t="s">
        <v>995</v>
      </c>
      <c r="K2186" s="187" t="s">
        <v>116</v>
      </c>
      <c r="L2186" s="195">
        <v>1.3499890000000001</v>
      </c>
      <c r="M2186" s="195" t="s">
        <v>995</v>
      </c>
      <c r="N2186" s="195" t="s">
        <v>117</v>
      </c>
      <c r="O2186" s="199"/>
      <c r="P2186" s="188"/>
      <c r="Q2186" s="174">
        <v>1</v>
      </c>
    </row>
    <row r="2187" spans="1:17" ht="14.25" x14ac:dyDescent="0.2">
      <c r="A2187" s="189">
        <v>293</v>
      </c>
      <c r="B2187" s="254" t="str">
        <f>IF(AND(A2187&lt;&gt;"",ISNUMBER(A2187)),VLOOKUP(A2187,Studies!A:BR,2,FALSE),"")</f>
        <v>Kharasch 2011</v>
      </c>
      <c r="C2187" s="255" t="str">
        <f>IF(AND(A2187&lt;&gt;"",ISNUMBER(A2187)),VLOOKUP(A2187,Studies!A:BR,3,FALSE),"")</f>
        <v>https://www.ncbi.nlm.nih.gov/pubmed/21562488</v>
      </c>
      <c r="D2187" s="255" t="str">
        <f>IF(AND(A2187&lt;&gt;"",ISNUMBER(A2187)),VLOOKUP(A2187,Studies!A:BR,4,FALSE),"")</f>
        <v>iv Control (Perpetrator Placebo)</v>
      </c>
      <c r="E2187" s="255" t="str">
        <f>IF(AND(A2187&lt;&gt;"",ISNUMBER(A2187)),VLOOKUP(A2187,Studies!A:BR,5,FALSE),"")</f>
        <v>Midazolam</v>
      </c>
      <c r="F2187" s="256" t="str">
        <f>IF(AND(A2187&lt;&gt;"",ISNUMBER(A2187)),VLOOKUP(A2187,Studies!A:BR,6,FALSE),"")</f>
        <v>Plasma</v>
      </c>
      <c r="G2187" s="194">
        <v>1.25</v>
      </c>
      <c r="H2187" s="194" t="s">
        <v>60</v>
      </c>
      <c r="I2187" s="187">
        <v>6.6300359999999996</v>
      </c>
      <c r="J2187" s="187" t="s">
        <v>995</v>
      </c>
      <c r="K2187" s="187" t="s">
        <v>116</v>
      </c>
      <c r="L2187" s="195">
        <v>1.1319980000000001</v>
      </c>
      <c r="M2187" s="195" t="s">
        <v>995</v>
      </c>
      <c r="N2187" s="195" t="s">
        <v>117</v>
      </c>
      <c r="O2187" s="199"/>
      <c r="P2187" s="188"/>
      <c r="Q2187" s="174">
        <v>1</v>
      </c>
    </row>
    <row r="2188" spans="1:17" ht="14.25" x14ac:dyDescent="0.2">
      <c r="A2188" s="189">
        <v>293</v>
      </c>
      <c r="B2188" s="254" t="str">
        <f>IF(AND(A2188&lt;&gt;"",ISNUMBER(A2188)),VLOOKUP(A2188,Studies!A:BR,2,FALSE),"")</f>
        <v>Kharasch 2011</v>
      </c>
      <c r="C2188" s="255" t="str">
        <f>IF(AND(A2188&lt;&gt;"",ISNUMBER(A2188)),VLOOKUP(A2188,Studies!A:BR,3,FALSE),"")</f>
        <v>https://www.ncbi.nlm.nih.gov/pubmed/21562488</v>
      </c>
      <c r="D2188" s="255" t="str">
        <f>IF(AND(A2188&lt;&gt;"",ISNUMBER(A2188)),VLOOKUP(A2188,Studies!A:BR,4,FALSE),"")</f>
        <v>iv Control (Perpetrator Placebo)</v>
      </c>
      <c r="E2188" s="255" t="str">
        <f>IF(AND(A2188&lt;&gt;"",ISNUMBER(A2188)),VLOOKUP(A2188,Studies!A:BR,5,FALSE),"")</f>
        <v>Midazolam</v>
      </c>
      <c r="F2188" s="256" t="str">
        <f>IF(AND(A2188&lt;&gt;"",ISNUMBER(A2188)),VLOOKUP(A2188,Studies!A:BR,6,FALSE),"")</f>
        <v>Plasma</v>
      </c>
      <c r="G2188" s="194">
        <v>1.5</v>
      </c>
      <c r="H2188" s="194" t="s">
        <v>60</v>
      </c>
      <c r="I2188" s="187">
        <v>5.5370229999999996</v>
      </c>
      <c r="J2188" s="187" t="s">
        <v>995</v>
      </c>
      <c r="K2188" s="187" t="s">
        <v>116</v>
      </c>
      <c r="L2188" s="195">
        <v>0.80103159999999995</v>
      </c>
      <c r="M2188" s="195" t="s">
        <v>995</v>
      </c>
      <c r="N2188" s="195" t="s">
        <v>117</v>
      </c>
      <c r="O2188" s="199"/>
      <c r="P2188" s="188"/>
      <c r="Q2188" s="174">
        <v>1</v>
      </c>
    </row>
    <row r="2189" spans="1:17" ht="14.25" x14ac:dyDescent="0.2">
      <c r="A2189" s="189">
        <v>293</v>
      </c>
      <c r="B2189" s="254" t="str">
        <f>IF(AND(A2189&lt;&gt;"",ISNUMBER(A2189)),VLOOKUP(A2189,Studies!A:BR,2,FALSE),"")</f>
        <v>Kharasch 2011</v>
      </c>
      <c r="C2189" s="255" t="str">
        <f>IF(AND(A2189&lt;&gt;"",ISNUMBER(A2189)),VLOOKUP(A2189,Studies!A:BR,3,FALSE),"")</f>
        <v>https://www.ncbi.nlm.nih.gov/pubmed/21562488</v>
      </c>
      <c r="D2189" s="255" t="str">
        <f>IF(AND(A2189&lt;&gt;"",ISNUMBER(A2189)),VLOOKUP(A2189,Studies!A:BR,4,FALSE),"")</f>
        <v>iv Control (Perpetrator Placebo)</v>
      </c>
      <c r="E2189" s="255" t="str">
        <f>IF(AND(A2189&lt;&gt;"",ISNUMBER(A2189)),VLOOKUP(A2189,Studies!A:BR,5,FALSE),"")</f>
        <v>Midazolam</v>
      </c>
      <c r="F2189" s="256" t="str">
        <f>IF(AND(A2189&lt;&gt;"",ISNUMBER(A2189)),VLOOKUP(A2189,Studies!A:BR,6,FALSE),"")</f>
        <v>Plasma</v>
      </c>
      <c r="G2189" s="194">
        <v>1.75</v>
      </c>
      <c r="H2189" s="194" t="s">
        <v>60</v>
      </c>
      <c r="I2189" s="187">
        <v>4.8920009999999996</v>
      </c>
      <c r="J2189" s="187" t="s">
        <v>995</v>
      </c>
      <c r="K2189" s="187" t="s">
        <v>116</v>
      </c>
      <c r="L2189" s="195">
        <v>0.90010069999999998</v>
      </c>
      <c r="M2189" s="195" t="s">
        <v>995</v>
      </c>
      <c r="N2189" s="195" t="s">
        <v>117</v>
      </c>
      <c r="O2189" s="199"/>
      <c r="P2189" s="188"/>
      <c r="Q2189" s="174">
        <v>1</v>
      </c>
    </row>
    <row r="2190" spans="1:17" ht="14.25" x14ac:dyDescent="0.2">
      <c r="A2190" s="189">
        <v>293</v>
      </c>
      <c r="B2190" s="254" t="str">
        <f>IF(AND(A2190&lt;&gt;"",ISNUMBER(A2190)),VLOOKUP(A2190,Studies!A:BR,2,FALSE),"")</f>
        <v>Kharasch 2011</v>
      </c>
      <c r="C2190" s="255" t="str">
        <f>IF(AND(A2190&lt;&gt;"",ISNUMBER(A2190)),VLOOKUP(A2190,Studies!A:BR,3,FALSE),"")</f>
        <v>https://www.ncbi.nlm.nih.gov/pubmed/21562488</v>
      </c>
      <c r="D2190" s="255" t="str">
        <f>IF(AND(A2190&lt;&gt;"",ISNUMBER(A2190)),VLOOKUP(A2190,Studies!A:BR,4,FALSE),"")</f>
        <v>iv Control (Perpetrator Placebo)</v>
      </c>
      <c r="E2190" s="255" t="str">
        <f>IF(AND(A2190&lt;&gt;"",ISNUMBER(A2190)),VLOOKUP(A2190,Studies!A:BR,5,FALSE),"")</f>
        <v>Midazolam</v>
      </c>
      <c r="F2190" s="256" t="str">
        <f>IF(AND(A2190&lt;&gt;"",ISNUMBER(A2190)),VLOOKUP(A2190,Studies!A:BR,6,FALSE),"")</f>
        <v>Plasma</v>
      </c>
      <c r="G2190" s="194">
        <v>2</v>
      </c>
      <c r="H2190" s="194" t="s">
        <v>60</v>
      </c>
      <c r="I2190" s="187">
        <v>4.2737280000000002</v>
      </c>
      <c r="J2190" s="187" t="s">
        <v>995</v>
      </c>
      <c r="K2190" s="187" t="s">
        <v>116</v>
      </c>
      <c r="L2190" s="195">
        <v>0.67366649999999995</v>
      </c>
      <c r="M2190" s="195" t="s">
        <v>995</v>
      </c>
      <c r="N2190" s="195" t="s">
        <v>117</v>
      </c>
      <c r="O2190" s="199"/>
      <c r="P2190" s="188"/>
      <c r="Q2190" s="174">
        <v>1</v>
      </c>
    </row>
    <row r="2191" spans="1:17" ht="14.25" x14ac:dyDescent="0.2">
      <c r="A2191" s="189">
        <v>293</v>
      </c>
      <c r="B2191" s="254" t="str">
        <f>IF(AND(A2191&lt;&gt;"",ISNUMBER(A2191)),VLOOKUP(A2191,Studies!A:BR,2,FALSE),"")</f>
        <v>Kharasch 2011</v>
      </c>
      <c r="C2191" s="255" t="str">
        <f>IF(AND(A2191&lt;&gt;"",ISNUMBER(A2191)),VLOOKUP(A2191,Studies!A:BR,3,FALSE),"")</f>
        <v>https://www.ncbi.nlm.nih.gov/pubmed/21562488</v>
      </c>
      <c r="D2191" s="255" t="str">
        <f>IF(AND(A2191&lt;&gt;"",ISNUMBER(A2191)),VLOOKUP(A2191,Studies!A:BR,4,FALSE),"")</f>
        <v>iv Control (Perpetrator Placebo)</v>
      </c>
      <c r="E2191" s="255" t="str">
        <f>IF(AND(A2191&lt;&gt;"",ISNUMBER(A2191)),VLOOKUP(A2191,Studies!A:BR,5,FALSE),"")</f>
        <v>Midazolam</v>
      </c>
      <c r="F2191" s="256" t="str">
        <f>IF(AND(A2191&lt;&gt;"",ISNUMBER(A2191)),VLOOKUP(A2191,Studies!A:BR,6,FALSE),"")</f>
        <v>Plasma</v>
      </c>
      <c r="G2191" s="194">
        <v>2.5</v>
      </c>
      <c r="H2191" s="194" t="s">
        <v>60</v>
      </c>
      <c r="I2191" s="187">
        <v>3.7335940000000001</v>
      </c>
      <c r="J2191" s="187" t="s">
        <v>995</v>
      </c>
      <c r="K2191" s="187" t="s">
        <v>116</v>
      </c>
      <c r="L2191" s="195">
        <v>0.89060689999999998</v>
      </c>
      <c r="M2191" s="195" t="s">
        <v>995</v>
      </c>
      <c r="N2191" s="195" t="s">
        <v>117</v>
      </c>
      <c r="O2191" s="199"/>
      <c r="P2191" s="188"/>
      <c r="Q2191" s="174">
        <v>1</v>
      </c>
    </row>
    <row r="2192" spans="1:17" ht="14.25" x14ac:dyDescent="0.2">
      <c r="A2192" s="189">
        <v>293</v>
      </c>
      <c r="B2192" s="254" t="str">
        <f>IF(AND(A2192&lt;&gt;"",ISNUMBER(A2192)),VLOOKUP(A2192,Studies!A:BR,2,FALSE),"")</f>
        <v>Kharasch 2011</v>
      </c>
      <c r="C2192" s="255" t="str">
        <f>IF(AND(A2192&lt;&gt;"",ISNUMBER(A2192)),VLOOKUP(A2192,Studies!A:BR,3,FALSE),"")</f>
        <v>https://www.ncbi.nlm.nih.gov/pubmed/21562488</v>
      </c>
      <c r="D2192" s="255" t="str">
        <f>IF(AND(A2192&lt;&gt;"",ISNUMBER(A2192)),VLOOKUP(A2192,Studies!A:BR,4,FALSE),"")</f>
        <v>iv Control (Perpetrator Placebo)</v>
      </c>
      <c r="E2192" s="255" t="str">
        <f>IF(AND(A2192&lt;&gt;"",ISNUMBER(A2192)),VLOOKUP(A2192,Studies!A:BR,5,FALSE),"")</f>
        <v>Midazolam</v>
      </c>
      <c r="F2192" s="256" t="str">
        <f>IF(AND(A2192&lt;&gt;"",ISNUMBER(A2192)),VLOOKUP(A2192,Studies!A:BR,6,FALSE),"")</f>
        <v>Plasma</v>
      </c>
      <c r="G2192" s="194">
        <v>3</v>
      </c>
      <c r="H2192" s="194" t="s">
        <v>60</v>
      </c>
      <c r="I2192" s="187">
        <v>3.225206</v>
      </c>
      <c r="J2192" s="187" t="s">
        <v>995</v>
      </c>
      <c r="K2192" s="187" t="s">
        <v>116</v>
      </c>
      <c r="L2192" s="195">
        <v>0.59341980000000005</v>
      </c>
      <c r="M2192" s="195" t="s">
        <v>995</v>
      </c>
      <c r="N2192" s="195" t="s">
        <v>117</v>
      </c>
      <c r="O2192" s="199"/>
      <c r="P2192" s="188"/>
      <c r="Q2192" s="174">
        <v>1</v>
      </c>
    </row>
    <row r="2193" spans="1:17" ht="14.25" x14ac:dyDescent="0.2">
      <c r="A2193" s="189">
        <v>293</v>
      </c>
      <c r="B2193" s="254" t="str">
        <f>IF(AND(A2193&lt;&gt;"",ISNUMBER(A2193)),VLOOKUP(A2193,Studies!A:BR,2,FALSE),"")</f>
        <v>Kharasch 2011</v>
      </c>
      <c r="C2193" s="255" t="str">
        <f>IF(AND(A2193&lt;&gt;"",ISNUMBER(A2193)),VLOOKUP(A2193,Studies!A:BR,3,FALSE),"")</f>
        <v>https://www.ncbi.nlm.nih.gov/pubmed/21562488</v>
      </c>
      <c r="D2193" s="255" t="str">
        <f>IF(AND(A2193&lt;&gt;"",ISNUMBER(A2193)),VLOOKUP(A2193,Studies!A:BR,4,FALSE),"")</f>
        <v>iv Control (Perpetrator Placebo)</v>
      </c>
      <c r="E2193" s="255" t="str">
        <f>IF(AND(A2193&lt;&gt;"",ISNUMBER(A2193)),VLOOKUP(A2193,Studies!A:BR,5,FALSE),"")</f>
        <v>Midazolam</v>
      </c>
      <c r="F2193" s="256" t="str">
        <f>IF(AND(A2193&lt;&gt;"",ISNUMBER(A2193)),VLOOKUP(A2193,Studies!A:BR,6,FALSE),"")</f>
        <v>Plasma</v>
      </c>
      <c r="G2193" s="194">
        <v>4</v>
      </c>
      <c r="H2193" s="194" t="s">
        <v>60</v>
      </c>
      <c r="I2193" s="187">
        <v>2.406679</v>
      </c>
      <c r="J2193" s="187" t="s">
        <v>995</v>
      </c>
      <c r="K2193" s="187" t="s">
        <v>116</v>
      </c>
      <c r="L2193" s="195">
        <v>0.47508050000000002</v>
      </c>
      <c r="M2193" s="195" t="s">
        <v>995</v>
      </c>
      <c r="N2193" s="195" t="s">
        <v>117</v>
      </c>
      <c r="O2193" s="199"/>
      <c r="P2193" s="188"/>
      <c r="Q2193" s="174">
        <v>1</v>
      </c>
    </row>
    <row r="2194" spans="1:17" ht="14.25" x14ac:dyDescent="0.2">
      <c r="A2194" s="189">
        <v>293</v>
      </c>
      <c r="B2194" s="254" t="str">
        <f>IF(AND(A2194&lt;&gt;"",ISNUMBER(A2194)),VLOOKUP(A2194,Studies!A:BR,2,FALSE),"")</f>
        <v>Kharasch 2011</v>
      </c>
      <c r="C2194" s="255" t="str">
        <f>IF(AND(A2194&lt;&gt;"",ISNUMBER(A2194)),VLOOKUP(A2194,Studies!A:BR,3,FALSE),"")</f>
        <v>https://www.ncbi.nlm.nih.gov/pubmed/21562488</v>
      </c>
      <c r="D2194" s="255" t="str">
        <f>IF(AND(A2194&lt;&gt;"",ISNUMBER(A2194)),VLOOKUP(A2194,Studies!A:BR,4,FALSE),"")</f>
        <v>iv Control (Perpetrator Placebo)</v>
      </c>
      <c r="E2194" s="255" t="str">
        <f>IF(AND(A2194&lt;&gt;"",ISNUMBER(A2194)),VLOOKUP(A2194,Studies!A:BR,5,FALSE),"")</f>
        <v>Midazolam</v>
      </c>
      <c r="F2194" s="256" t="str">
        <f>IF(AND(A2194&lt;&gt;"",ISNUMBER(A2194)),VLOOKUP(A2194,Studies!A:BR,6,FALSE),"")</f>
        <v>Plasma</v>
      </c>
      <c r="G2194" s="194">
        <v>5</v>
      </c>
      <c r="H2194" s="194" t="s">
        <v>60</v>
      </c>
      <c r="I2194" s="187">
        <v>1.9214039999999999</v>
      </c>
      <c r="J2194" s="187" t="s">
        <v>995</v>
      </c>
      <c r="K2194" s="187" t="s">
        <v>116</v>
      </c>
      <c r="L2194" s="195">
        <v>0.59614529999999999</v>
      </c>
      <c r="M2194" s="195" t="s">
        <v>995</v>
      </c>
      <c r="N2194" s="195" t="s">
        <v>117</v>
      </c>
      <c r="O2194" s="199"/>
      <c r="P2194" s="188"/>
      <c r="Q2194" s="174">
        <v>1</v>
      </c>
    </row>
    <row r="2195" spans="1:17" ht="14.25" x14ac:dyDescent="0.2">
      <c r="A2195" s="189">
        <v>293</v>
      </c>
      <c r="B2195" s="254" t="str">
        <f>IF(AND(A2195&lt;&gt;"",ISNUMBER(A2195)),VLOOKUP(A2195,Studies!A:BR,2,FALSE),"")</f>
        <v>Kharasch 2011</v>
      </c>
      <c r="C2195" s="255" t="str">
        <f>IF(AND(A2195&lt;&gt;"",ISNUMBER(A2195)),VLOOKUP(A2195,Studies!A:BR,3,FALSE),"")</f>
        <v>https://www.ncbi.nlm.nih.gov/pubmed/21562488</v>
      </c>
      <c r="D2195" s="255" t="str">
        <f>IF(AND(A2195&lt;&gt;"",ISNUMBER(A2195)),VLOOKUP(A2195,Studies!A:BR,4,FALSE),"")</f>
        <v>iv Control (Perpetrator Placebo)</v>
      </c>
      <c r="E2195" s="255" t="str">
        <f>IF(AND(A2195&lt;&gt;"",ISNUMBER(A2195)),VLOOKUP(A2195,Studies!A:BR,5,FALSE),"")</f>
        <v>Midazolam</v>
      </c>
      <c r="F2195" s="256" t="str">
        <f>IF(AND(A2195&lt;&gt;"",ISNUMBER(A2195)),VLOOKUP(A2195,Studies!A:BR,6,FALSE),"")</f>
        <v>Plasma</v>
      </c>
      <c r="G2195" s="194">
        <v>6</v>
      </c>
      <c r="H2195" s="194" t="s">
        <v>60</v>
      </c>
      <c r="I2195" s="187">
        <v>1.4500040000000001</v>
      </c>
      <c r="J2195" s="187" t="s">
        <v>995</v>
      </c>
      <c r="K2195" s="187" t="s">
        <v>116</v>
      </c>
      <c r="L2195" s="195">
        <v>0.40758090000000002</v>
      </c>
      <c r="M2195" s="195" t="s">
        <v>995</v>
      </c>
      <c r="N2195" s="195" t="s">
        <v>117</v>
      </c>
      <c r="O2195" s="199"/>
      <c r="P2195" s="188"/>
      <c r="Q2195" s="174">
        <v>1</v>
      </c>
    </row>
    <row r="2196" spans="1:17" ht="14.25" x14ac:dyDescent="0.2">
      <c r="A2196" s="189">
        <v>293</v>
      </c>
      <c r="B2196" s="254" t="str">
        <f>IF(AND(A2196&lt;&gt;"",ISNUMBER(A2196)),VLOOKUP(A2196,Studies!A:BR,2,FALSE),"")</f>
        <v>Kharasch 2011</v>
      </c>
      <c r="C2196" s="255" t="str">
        <f>IF(AND(A2196&lt;&gt;"",ISNUMBER(A2196)),VLOOKUP(A2196,Studies!A:BR,3,FALSE),"")</f>
        <v>https://www.ncbi.nlm.nih.gov/pubmed/21562488</v>
      </c>
      <c r="D2196" s="255" t="str">
        <f>IF(AND(A2196&lt;&gt;"",ISNUMBER(A2196)),VLOOKUP(A2196,Studies!A:BR,4,FALSE),"")</f>
        <v>iv Control (Perpetrator Placebo)</v>
      </c>
      <c r="E2196" s="255" t="str">
        <f>IF(AND(A2196&lt;&gt;"",ISNUMBER(A2196)),VLOOKUP(A2196,Studies!A:BR,5,FALSE),"")</f>
        <v>Midazolam</v>
      </c>
      <c r="F2196" s="256" t="str">
        <f>IF(AND(A2196&lt;&gt;"",ISNUMBER(A2196)),VLOOKUP(A2196,Studies!A:BR,6,FALSE),"")</f>
        <v>Plasma</v>
      </c>
      <c r="G2196" s="194">
        <v>7</v>
      </c>
      <c r="H2196" s="194" t="s">
        <v>60</v>
      </c>
      <c r="I2196" s="187">
        <v>1.355281</v>
      </c>
      <c r="J2196" s="187" t="s">
        <v>995</v>
      </c>
      <c r="K2196" s="187" t="s">
        <v>116</v>
      </c>
      <c r="L2196" s="195">
        <v>0.52333759999999996</v>
      </c>
      <c r="M2196" s="195" t="s">
        <v>995</v>
      </c>
      <c r="N2196" s="195" t="s">
        <v>117</v>
      </c>
      <c r="O2196" s="199"/>
      <c r="P2196" s="188"/>
      <c r="Q2196" s="174">
        <v>1</v>
      </c>
    </row>
    <row r="2197" spans="1:17" ht="14.25" x14ac:dyDescent="0.2">
      <c r="A2197" s="189">
        <v>293</v>
      </c>
      <c r="B2197" s="254" t="str">
        <f>IF(AND(A2197&lt;&gt;"",ISNUMBER(A2197)),VLOOKUP(A2197,Studies!A:BR,2,FALSE),"")</f>
        <v>Kharasch 2011</v>
      </c>
      <c r="C2197" s="255" t="str">
        <f>IF(AND(A2197&lt;&gt;"",ISNUMBER(A2197)),VLOOKUP(A2197,Studies!A:BR,3,FALSE),"")</f>
        <v>https://www.ncbi.nlm.nih.gov/pubmed/21562488</v>
      </c>
      <c r="D2197" s="255" t="str">
        <f>IF(AND(A2197&lt;&gt;"",ISNUMBER(A2197)),VLOOKUP(A2197,Studies!A:BR,4,FALSE),"")</f>
        <v>iv Control (Perpetrator Placebo)</v>
      </c>
      <c r="E2197" s="255" t="str">
        <f>IF(AND(A2197&lt;&gt;"",ISNUMBER(A2197)),VLOOKUP(A2197,Studies!A:BR,5,FALSE),"")</f>
        <v>Midazolam</v>
      </c>
      <c r="F2197" s="256" t="str">
        <f>IF(AND(A2197&lt;&gt;"",ISNUMBER(A2197)),VLOOKUP(A2197,Studies!A:BR,6,FALSE),"")</f>
        <v>Plasma</v>
      </c>
      <c r="G2197" s="194">
        <v>8</v>
      </c>
      <c r="H2197" s="194" t="s">
        <v>60</v>
      </c>
      <c r="I2197" s="187">
        <v>1.106649</v>
      </c>
      <c r="J2197" s="187" t="s">
        <v>995</v>
      </c>
      <c r="K2197" s="187" t="s">
        <v>116</v>
      </c>
      <c r="L2197" s="195">
        <v>0.44469829999999999</v>
      </c>
      <c r="M2197" s="195" t="s">
        <v>995</v>
      </c>
      <c r="N2197" s="195" t="s">
        <v>117</v>
      </c>
      <c r="O2197" s="199"/>
      <c r="P2197" s="188"/>
      <c r="Q2197" s="174">
        <v>1</v>
      </c>
    </row>
    <row r="2198" spans="1:17" ht="14.25" x14ac:dyDescent="0.2">
      <c r="A2198" s="189">
        <v>293</v>
      </c>
      <c r="B2198" s="254" t="str">
        <f>IF(AND(A2198&lt;&gt;"",ISNUMBER(A2198)),VLOOKUP(A2198,Studies!A:BR,2,FALSE),"")</f>
        <v>Kharasch 2011</v>
      </c>
      <c r="C2198" s="255" t="str">
        <f>IF(AND(A2198&lt;&gt;"",ISNUMBER(A2198)),VLOOKUP(A2198,Studies!A:BR,3,FALSE),"")</f>
        <v>https://www.ncbi.nlm.nih.gov/pubmed/21562488</v>
      </c>
      <c r="D2198" s="255" t="str">
        <f>IF(AND(A2198&lt;&gt;"",ISNUMBER(A2198)),VLOOKUP(A2198,Studies!A:BR,4,FALSE),"")</f>
        <v>iv Control (Perpetrator Placebo)</v>
      </c>
      <c r="E2198" s="255" t="str">
        <f>IF(AND(A2198&lt;&gt;"",ISNUMBER(A2198)),VLOOKUP(A2198,Studies!A:BR,5,FALSE),"")</f>
        <v>Midazolam</v>
      </c>
      <c r="F2198" s="256" t="str">
        <f>IF(AND(A2198&lt;&gt;"",ISNUMBER(A2198)),VLOOKUP(A2198,Studies!A:BR,6,FALSE),"")</f>
        <v>Plasma</v>
      </c>
      <c r="G2198" s="194">
        <v>9</v>
      </c>
      <c r="H2198" s="194" t="s">
        <v>60</v>
      </c>
      <c r="I2198" s="187">
        <v>0.90362909999999996</v>
      </c>
      <c r="J2198" s="187" t="s">
        <v>995</v>
      </c>
      <c r="K2198" s="187" t="s">
        <v>116</v>
      </c>
      <c r="L2198" s="195">
        <v>0.43647750000000002</v>
      </c>
      <c r="M2198" s="195" t="s">
        <v>995</v>
      </c>
      <c r="N2198" s="195" t="s">
        <v>117</v>
      </c>
      <c r="O2198" s="199"/>
      <c r="P2198" s="188"/>
      <c r="Q2198" s="174">
        <v>1</v>
      </c>
    </row>
    <row r="2199" spans="1:17" ht="14.25" x14ac:dyDescent="0.2">
      <c r="A2199" s="189">
        <v>294</v>
      </c>
      <c r="B2199" s="254" t="str">
        <f>IF(AND(A2199&lt;&gt;"",ISNUMBER(A2199)),VLOOKUP(A2199,Studies!A:BR,2,FALSE),"")</f>
        <v>Kharasch 2011</v>
      </c>
      <c r="C2199" s="255" t="str">
        <f>IF(AND(A2199&lt;&gt;"",ISNUMBER(A2199)),VLOOKUP(A2199,Studies!A:BR,3,FALSE),"")</f>
        <v>https://www.ncbi.nlm.nih.gov/pubmed/21562488</v>
      </c>
      <c r="D2199" s="255" t="str">
        <f>IF(AND(A2199&lt;&gt;"",ISNUMBER(A2199)),VLOOKUP(A2199,Studies!A:BR,4,FALSE),"")</f>
        <v>iv with Perpetrator (Rifampicin @ 5 mg)</v>
      </c>
      <c r="E2199" s="255" t="str">
        <f>IF(AND(A2199&lt;&gt;"",ISNUMBER(A2199)),VLOOKUP(A2199,Studies!A:BR,5,FALSE),"")</f>
        <v>Midazolam</v>
      </c>
      <c r="F2199" s="256" t="str">
        <f>IF(AND(A2199&lt;&gt;"",ISNUMBER(A2199)),VLOOKUP(A2199,Studies!A:BR,6,FALSE),"")</f>
        <v>Plasma</v>
      </c>
      <c r="G2199" s="194">
        <v>109.5</v>
      </c>
      <c r="H2199" s="194" t="s">
        <v>60</v>
      </c>
      <c r="I2199" s="187">
        <v>5.1487360000000004</v>
      </c>
      <c r="J2199" s="187" t="s">
        <v>995</v>
      </c>
      <c r="K2199" s="187" t="s">
        <v>116</v>
      </c>
      <c r="M2199" s="195"/>
      <c r="N2199" s="195"/>
      <c r="O2199" s="199"/>
      <c r="P2199" s="188"/>
      <c r="Q2199" s="174">
        <v>1</v>
      </c>
    </row>
    <row r="2200" spans="1:17" ht="14.25" x14ac:dyDescent="0.2">
      <c r="A2200" s="189">
        <v>294</v>
      </c>
      <c r="B2200" s="254" t="str">
        <f>IF(AND(A2200&lt;&gt;"",ISNUMBER(A2200)),VLOOKUP(A2200,Studies!A:BR,2,FALSE),"")</f>
        <v>Kharasch 2011</v>
      </c>
      <c r="C2200" s="255" t="str">
        <f>IF(AND(A2200&lt;&gt;"",ISNUMBER(A2200)),VLOOKUP(A2200,Studies!A:BR,3,FALSE),"")</f>
        <v>https://www.ncbi.nlm.nih.gov/pubmed/21562488</v>
      </c>
      <c r="D2200" s="255" t="str">
        <f>IF(AND(A2200&lt;&gt;"",ISNUMBER(A2200)),VLOOKUP(A2200,Studies!A:BR,4,FALSE),"")</f>
        <v>iv with Perpetrator (Rifampicin @ 5 mg)</v>
      </c>
      <c r="E2200" s="255" t="str">
        <f>IF(AND(A2200&lt;&gt;"",ISNUMBER(A2200)),VLOOKUP(A2200,Studies!A:BR,5,FALSE),"")</f>
        <v>Midazolam</v>
      </c>
      <c r="F2200" s="256" t="str">
        <f>IF(AND(A2200&lt;&gt;"",ISNUMBER(A2200)),VLOOKUP(A2200,Studies!A:BR,6,FALSE),"")</f>
        <v>Plasma</v>
      </c>
      <c r="G2200" s="194">
        <v>109.75</v>
      </c>
      <c r="H2200" s="194" t="s">
        <v>60</v>
      </c>
      <c r="I2200" s="187">
        <v>4.5491650000000003</v>
      </c>
      <c r="J2200" s="187" t="s">
        <v>995</v>
      </c>
      <c r="K2200" s="187" t="s">
        <v>116</v>
      </c>
      <c r="M2200" s="195"/>
      <c r="N2200" s="195"/>
      <c r="O2200" s="199"/>
      <c r="P2200" s="188"/>
      <c r="Q2200" s="174">
        <v>1</v>
      </c>
    </row>
    <row r="2201" spans="1:17" ht="14.25" x14ac:dyDescent="0.2">
      <c r="A2201" s="189">
        <v>294</v>
      </c>
      <c r="B2201" s="254" t="str">
        <f>IF(AND(A2201&lt;&gt;"",ISNUMBER(A2201)),VLOOKUP(A2201,Studies!A:BR,2,FALSE),"")</f>
        <v>Kharasch 2011</v>
      </c>
      <c r="C2201" s="255" t="str">
        <f>IF(AND(A2201&lt;&gt;"",ISNUMBER(A2201)),VLOOKUP(A2201,Studies!A:BR,3,FALSE),"")</f>
        <v>https://www.ncbi.nlm.nih.gov/pubmed/21562488</v>
      </c>
      <c r="D2201" s="255" t="str">
        <f>IF(AND(A2201&lt;&gt;"",ISNUMBER(A2201)),VLOOKUP(A2201,Studies!A:BR,4,FALSE),"")</f>
        <v>iv with Perpetrator (Rifampicin @ 5 mg)</v>
      </c>
      <c r="E2201" s="255" t="str">
        <f>IF(AND(A2201&lt;&gt;"",ISNUMBER(A2201)),VLOOKUP(A2201,Studies!A:BR,5,FALSE),"")</f>
        <v>Midazolam</v>
      </c>
      <c r="F2201" s="256" t="str">
        <f>IF(AND(A2201&lt;&gt;"",ISNUMBER(A2201)),VLOOKUP(A2201,Studies!A:BR,6,FALSE),"")</f>
        <v>Plasma</v>
      </c>
      <c r="G2201" s="194">
        <v>110</v>
      </c>
      <c r="H2201" s="194" t="s">
        <v>60</v>
      </c>
      <c r="I2201" s="187">
        <v>3.9743019999999998</v>
      </c>
      <c r="J2201" s="187" t="s">
        <v>995</v>
      </c>
      <c r="K2201" s="187" t="s">
        <v>116</v>
      </c>
      <c r="M2201" s="195"/>
      <c r="N2201" s="195"/>
      <c r="O2201" s="199"/>
      <c r="P2201" s="188"/>
      <c r="Q2201" s="174">
        <v>1</v>
      </c>
    </row>
    <row r="2202" spans="1:17" ht="14.25" x14ac:dyDescent="0.2">
      <c r="A2202" s="189">
        <v>294</v>
      </c>
      <c r="B2202" s="254" t="str">
        <f>IF(AND(A2202&lt;&gt;"",ISNUMBER(A2202)),VLOOKUP(A2202,Studies!A:BR,2,FALSE),"")</f>
        <v>Kharasch 2011</v>
      </c>
      <c r="C2202" s="255" t="str">
        <f>IF(AND(A2202&lt;&gt;"",ISNUMBER(A2202)),VLOOKUP(A2202,Studies!A:BR,3,FALSE),"")</f>
        <v>https://www.ncbi.nlm.nih.gov/pubmed/21562488</v>
      </c>
      <c r="D2202" s="255" t="str">
        <f>IF(AND(A2202&lt;&gt;"",ISNUMBER(A2202)),VLOOKUP(A2202,Studies!A:BR,4,FALSE),"")</f>
        <v>iv with Perpetrator (Rifampicin @ 5 mg)</v>
      </c>
      <c r="E2202" s="255" t="str">
        <f>IF(AND(A2202&lt;&gt;"",ISNUMBER(A2202)),VLOOKUP(A2202,Studies!A:BR,5,FALSE),"")</f>
        <v>Midazolam</v>
      </c>
      <c r="F2202" s="256" t="str">
        <f>IF(AND(A2202&lt;&gt;"",ISNUMBER(A2202)),VLOOKUP(A2202,Studies!A:BR,6,FALSE),"")</f>
        <v>Plasma</v>
      </c>
      <c r="G2202" s="194">
        <v>110.5</v>
      </c>
      <c r="H2202" s="194" t="s">
        <v>60</v>
      </c>
      <c r="I2202" s="187">
        <v>3.2459259999999999</v>
      </c>
      <c r="J2202" s="187" t="s">
        <v>995</v>
      </c>
      <c r="K2202" s="187" t="s">
        <v>116</v>
      </c>
      <c r="M2202" s="195"/>
      <c r="N2202" s="195"/>
      <c r="O2202" s="199"/>
      <c r="P2202" s="188"/>
      <c r="Q2202" s="174">
        <v>1</v>
      </c>
    </row>
    <row r="2203" spans="1:17" ht="14.25" x14ac:dyDescent="0.2">
      <c r="A2203" s="189">
        <v>294</v>
      </c>
      <c r="B2203" s="254" t="str">
        <f>IF(AND(A2203&lt;&gt;"",ISNUMBER(A2203)),VLOOKUP(A2203,Studies!A:BR,2,FALSE),"")</f>
        <v>Kharasch 2011</v>
      </c>
      <c r="C2203" s="255" t="str">
        <f>IF(AND(A2203&lt;&gt;"",ISNUMBER(A2203)),VLOOKUP(A2203,Studies!A:BR,3,FALSE),"")</f>
        <v>https://www.ncbi.nlm.nih.gov/pubmed/21562488</v>
      </c>
      <c r="D2203" s="255" t="str">
        <f>IF(AND(A2203&lt;&gt;"",ISNUMBER(A2203)),VLOOKUP(A2203,Studies!A:BR,4,FALSE),"")</f>
        <v>iv with Perpetrator (Rifampicin @ 5 mg)</v>
      </c>
      <c r="E2203" s="255" t="str">
        <f>IF(AND(A2203&lt;&gt;"",ISNUMBER(A2203)),VLOOKUP(A2203,Studies!A:BR,5,FALSE),"")</f>
        <v>Midazolam</v>
      </c>
      <c r="F2203" s="256" t="str">
        <f>IF(AND(A2203&lt;&gt;"",ISNUMBER(A2203)),VLOOKUP(A2203,Studies!A:BR,6,FALSE),"")</f>
        <v>Plasma</v>
      </c>
      <c r="G2203" s="194">
        <v>111</v>
      </c>
      <c r="H2203" s="194" t="s">
        <v>60</v>
      </c>
      <c r="I2203" s="187">
        <v>3.0013920000000001</v>
      </c>
      <c r="J2203" s="187" t="s">
        <v>995</v>
      </c>
      <c r="K2203" s="187" t="s">
        <v>116</v>
      </c>
      <c r="M2203" s="195"/>
      <c r="N2203" s="195"/>
      <c r="O2203" s="199"/>
      <c r="P2203" s="188"/>
      <c r="Q2203" s="174">
        <v>1</v>
      </c>
    </row>
    <row r="2204" spans="1:17" ht="14.25" x14ac:dyDescent="0.2">
      <c r="A2204" s="189">
        <v>294</v>
      </c>
      <c r="B2204" s="254" t="str">
        <f>IF(AND(A2204&lt;&gt;"",ISNUMBER(A2204)),VLOOKUP(A2204,Studies!A:BR,2,FALSE),"")</f>
        <v>Kharasch 2011</v>
      </c>
      <c r="C2204" s="255" t="str">
        <f>IF(AND(A2204&lt;&gt;"",ISNUMBER(A2204)),VLOOKUP(A2204,Studies!A:BR,3,FALSE),"")</f>
        <v>https://www.ncbi.nlm.nih.gov/pubmed/21562488</v>
      </c>
      <c r="D2204" s="255" t="str">
        <f>IF(AND(A2204&lt;&gt;"",ISNUMBER(A2204)),VLOOKUP(A2204,Studies!A:BR,4,FALSE),"")</f>
        <v>iv with Perpetrator (Rifampicin @ 5 mg)</v>
      </c>
      <c r="E2204" s="255" t="str">
        <f>IF(AND(A2204&lt;&gt;"",ISNUMBER(A2204)),VLOOKUP(A2204,Studies!A:BR,5,FALSE),"")</f>
        <v>Midazolam</v>
      </c>
      <c r="F2204" s="256" t="str">
        <f>IF(AND(A2204&lt;&gt;"",ISNUMBER(A2204)),VLOOKUP(A2204,Studies!A:BR,6,FALSE),"")</f>
        <v>Plasma</v>
      </c>
      <c r="G2204" s="194">
        <v>112</v>
      </c>
      <c r="H2204" s="194" t="s">
        <v>60</v>
      </c>
      <c r="I2204" s="187">
        <v>2.1666280000000002</v>
      </c>
      <c r="J2204" s="187" t="s">
        <v>995</v>
      </c>
      <c r="K2204" s="187" t="s">
        <v>116</v>
      </c>
      <c r="M2204" s="195"/>
      <c r="N2204" s="195"/>
      <c r="O2204" s="199"/>
      <c r="P2204" s="188"/>
      <c r="Q2204" s="174">
        <v>1</v>
      </c>
    </row>
    <row r="2205" spans="1:17" ht="14.25" x14ac:dyDescent="0.2">
      <c r="A2205" s="189">
        <v>294</v>
      </c>
      <c r="B2205" s="254" t="str">
        <f>IF(AND(A2205&lt;&gt;"",ISNUMBER(A2205)),VLOOKUP(A2205,Studies!A:BR,2,FALSE),"")</f>
        <v>Kharasch 2011</v>
      </c>
      <c r="C2205" s="255" t="str">
        <f>IF(AND(A2205&lt;&gt;"",ISNUMBER(A2205)),VLOOKUP(A2205,Studies!A:BR,3,FALSE),"")</f>
        <v>https://www.ncbi.nlm.nih.gov/pubmed/21562488</v>
      </c>
      <c r="D2205" s="255" t="str">
        <f>IF(AND(A2205&lt;&gt;"",ISNUMBER(A2205)),VLOOKUP(A2205,Studies!A:BR,4,FALSE),"")</f>
        <v>iv with Perpetrator (Rifampicin @ 5 mg)</v>
      </c>
      <c r="E2205" s="255" t="str">
        <f>IF(AND(A2205&lt;&gt;"",ISNUMBER(A2205)),VLOOKUP(A2205,Studies!A:BR,5,FALSE),"")</f>
        <v>Midazolam</v>
      </c>
      <c r="F2205" s="256" t="str">
        <f>IF(AND(A2205&lt;&gt;"",ISNUMBER(A2205)),VLOOKUP(A2205,Studies!A:BR,6,FALSE),"")</f>
        <v>Plasma</v>
      </c>
      <c r="G2205" s="194">
        <v>113</v>
      </c>
      <c r="H2205" s="194" t="s">
        <v>60</v>
      </c>
      <c r="I2205" s="187">
        <v>1.6362369999999999</v>
      </c>
      <c r="J2205" s="187" t="s">
        <v>995</v>
      </c>
      <c r="K2205" s="187" t="s">
        <v>116</v>
      </c>
      <c r="M2205" s="195"/>
      <c r="N2205" s="195"/>
      <c r="O2205" s="199"/>
      <c r="P2205" s="188"/>
      <c r="Q2205" s="174">
        <v>1</v>
      </c>
    </row>
    <row r="2206" spans="1:17" ht="14.25" x14ac:dyDescent="0.2">
      <c r="A2206" s="189">
        <v>294</v>
      </c>
      <c r="B2206" s="254" t="str">
        <f>IF(AND(A2206&lt;&gt;"",ISNUMBER(A2206)),VLOOKUP(A2206,Studies!A:BR,2,FALSE),"")</f>
        <v>Kharasch 2011</v>
      </c>
      <c r="C2206" s="255" t="str">
        <f>IF(AND(A2206&lt;&gt;"",ISNUMBER(A2206)),VLOOKUP(A2206,Studies!A:BR,3,FALSE),"")</f>
        <v>https://www.ncbi.nlm.nih.gov/pubmed/21562488</v>
      </c>
      <c r="D2206" s="255" t="str">
        <f>IF(AND(A2206&lt;&gt;"",ISNUMBER(A2206)),VLOOKUP(A2206,Studies!A:BR,4,FALSE),"")</f>
        <v>iv with Perpetrator (Rifampicin @ 5 mg)</v>
      </c>
      <c r="E2206" s="255" t="str">
        <f>IF(AND(A2206&lt;&gt;"",ISNUMBER(A2206)),VLOOKUP(A2206,Studies!A:BR,5,FALSE),"")</f>
        <v>Midazolam</v>
      </c>
      <c r="F2206" s="256" t="str">
        <f>IF(AND(A2206&lt;&gt;"",ISNUMBER(A2206)),VLOOKUP(A2206,Studies!A:BR,6,FALSE),"")</f>
        <v>Plasma</v>
      </c>
      <c r="G2206" s="194">
        <v>114</v>
      </c>
      <c r="H2206" s="194" t="s">
        <v>60</v>
      </c>
      <c r="I2206" s="187">
        <v>1.263898</v>
      </c>
      <c r="J2206" s="187" t="s">
        <v>995</v>
      </c>
      <c r="K2206" s="187" t="s">
        <v>116</v>
      </c>
      <c r="M2206" s="195"/>
      <c r="N2206" s="195"/>
      <c r="O2206" s="199"/>
      <c r="P2206" s="188"/>
      <c r="Q2206" s="174">
        <v>1</v>
      </c>
    </row>
    <row r="2207" spans="1:17" ht="14.25" x14ac:dyDescent="0.2">
      <c r="A2207" s="189">
        <v>294</v>
      </c>
      <c r="B2207" s="254" t="str">
        <f>IF(AND(A2207&lt;&gt;"",ISNUMBER(A2207)),VLOOKUP(A2207,Studies!A:BR,2,FALSE),"")</f>
        <v>Kharasch 2011</v>
      </c>
      <c r="C2207" s="255" t="str">
        <f>IF(AND(A2207&lt;&gt;"",ISNUMBER(A2207)),VLOOKUP(A2207,Studies!A:BR,3,FALSE),"")</f>
        <v>https://www.ncbi.nlm.nih.gov/pubmed/21562488</v>
      </c>
      <c r="D2207" s="255" t="str">
        <f>IF(AND(A2207&lt;&gt;"",ISNUMBER(A2207)),VLOOKUP(A2207,Studies!A:BR,4,FALSE),"")</f>
        <v>iv with Perpetrator (Rifampicin @ 5 mg)</v>
      </c>
      <c r="E2207" s="255" t="str">
        <f>IF(AND(A2207&lt;&gt;"",ISNUMBER(A2207)),VLOOKUP(A2207,Studies!A:BR,5,FALSE),"")</f>
        <v>Midazolam</v>
      </c>
      <c r="F2207" s="256" t="str">
        <f>IF(AND(A2207&lt;&gt;"",ISNUMBER(A2207)),VLOOKUP(A2207,Studies!A:BR,6,FALSE),"")</f>
        <v>Plasma</v>
      </c>
      <c r="G2207" s="194">
        <v>115</v>
      </c>
      <c r="H2207" s="194" t="s">
        <v>60</v>
      </c>
      <c r="I2207" s="187">
        <v>1.00993</v>
      </c>
      <c r="J2207" s="187" t="s">
        <v>995</v>
      </c>
      <c r="K2207" s="187" t="s">
        <v>116</v>
      </c>
      <c r="M2207" s="195"/>
      <c r="N2207" s="195"/>
      <c r="O2207" s="199"/>
      <c r="P2207" s="188"/>
      <c r="Q2207" s="174">
        <v>1</v>
      </c>
    </row>
    <row r="2208" spans="1:17" ht="14.25" x14ac:dyDescent="0.2">
      <c r="A2208" s="189">
        <v>294</v>
      </c>
      <c r="B2208" s="254" t="str">
        <f>IF(AND(A2208&lt;&gt;"",ISNUMBER(A2208)),VLOOKUP(A2208,Studies!A:BR,2,FALSE),"")</f>
        <v>Kharasch 2011</v>
      </c>
      <c r="C2208" s="255" t="str">
        <f>IF(AND(A2208&lt;&gt;"",ISNUMBER(A2208)),VLOOKUP(A2208,Studies!A:BR,3,FALSE),"")</f>
        <v>https://www.ncbi.nlm.nih.gov/pubmed/21562488</v>
      </c>
      <c r="D2208" s="255" t="str">
        <f>IF(AND(A2208&lt;&gt;"",ISNUMBER(A2208)),VLOOKUP(A2208,Studies!A:BR,4,FALSE),"")</f>
        <v>iv with Perpetrator (Rifampicin @ 5 mg)</v>
      </c>
      <c r="E2208" s="255" t="str">
        <f>IF(AND(A2208&lt;&gt;"",ISNUMBER(A2208)),VLOOKUP(A2208,Studies!A:BR,5,FALSE),"")</f>
        <v>Midazolam</v>
      </c>
      <c r="F2208" s="256" t="str">
        <f>IF(AND(A2208&lt;&gt;"",ISNUMBER(A2208)),VLOOKUP(A2208,Studies!A:BR,6,FALSE),"")</f>
        <v>Plasma</v>
      </c>
      <c r="G2208" s="194">
        <v>116</v>
      </c>
      <c r="H2208" s="194" t="s">
        <v>60</v>
      </c>
      <c r="I2208" s="187">
        <v>0.89326510000000003</v>
      </c>
      <c r="J2208" s="187" t="s">
        <v>995</v>
      </c>
      <c r="K2208" s="187" t="s">
        <v>116</v>
      </c>
      <c r="M2208" s="195"/>
      <c r="N2208" s="195"/>
      <c r="O2208" s="199"/>
      <c r="P2208" s="188"/>
      <c r="Q2208" s="174">
        <v>1</v>
      </c>
    </row>
    <row r="2209" spans="1:17" ht="14.25" x14ac:dyDescent="0.2">
      <c r="A2209" s="189">
        <v>294</v>
      </c>
      <c r="B2209" s="254" t="str">
        <f>IF(AND(A2209&lt;&gt;"",ISNUMBER(A2209)),VLOOKUP(A2209,Studies!A:BR,2,FALSE),"")</f>
        <v>Kharasch 2011</v>
      </c>
      <c r="C2209" s="255" t="str">
        <f>IF(AND(A2209&lt;&gt;"",ISNUMBER(A2209)),VLOOKUP(A2209,Studies!A:BR,3,FALSE),"")</f>
        <v>https://www.ncbi.nlm.nih.gov/pubmed/21562488</v>
      </c>
      <c r="D2209" s="255" t="str">
        <f>IF(AND(A2209&lt;&gt;"",ISNUMBER(A2209)),VLOOKUP(A2209,Studies!A:BR,4,FALSE),"")</f>
        <v>iv with Perpetrator (Rifampicin @ 5 mg)</v>
      </c>
      <c r="E2209" s="255" t="str">
        <f>IF(AND(A2209&lt;&gt;"",ISNUMBER(A2209)),VLOOKUP(A2209,Studies!A:BR,5,FALSE),"")</f>
        <v>Midazolam</v>
      </c>
      <c r="F2209" s="256" t="str">
        <f>IF(AND(A2209&lt;&gt;"",ISNUMBER(A2209)),VLOOKUP(A2209,Studies!A:BR,6,FALSE),"")</f>
        <v>Plasma</v>
      </c>
      <c r="G2209" s="194">
        <v>117</v>
      </c>
      <c r="H2209" s="194" t="s">
        <v>60</v>
      </c>
      <c r="I2209" s="187">
        <v>0.68225100000000005</v>
      </c>
      <c r="J2209" s="187" t="s">
        <v>995</v>
      </c>
      <c r="K2209" s="187" t="s">
        <v>116</v>
      </c>
      <c r="M2209" s="195"/>
      <c r="N2209" s="195"/>
      <c r="O2209" s="199"/>
      <c r="P2209" s="188"/>
      <c r="Q2209" s="174">
        <v>1</v>
      </c>
    </row>
    <row r="2210" spans="1:17" ht="14.25" x14ac:dyDescent="0.2">
      <c r="A2210" s="189">
        <v>295</v>
      </c>
      <c r="B2210" s="254" t="str">
        <f>IF(AND(A2210&lt;&gt;"",ISNUMBER(A2210)),VLOOKUP(A2210,Studies!A:BR,2,FALSE),"")</f>
        <v>Kharasch 2011</v>
      </c>
      <c r="C2210" s="255" t="str">
        <f>IF(AND(A2210&lt;&gt;"",ISNUMBER(A2210)),VLOOKUP(A2210,Studies!A:BR,3,FALSE),"")</f>
        <v>https://www.ncbi.nlm.nih.gov/pubmed/21562488</v>
      </c>
      <c r="D2210" s="255" t="str">
        <f>IF(AND(A2210&lt;&gt;"",ISNUMBER(A2210)),VLOOKUP(A2210,Studies!A:BR,4,FALSE),"")</f>
        <v>iv with Perpetrator (Rifampicin @ 10 mg)</v>
      </c>
      <c r="E2210" s="255" t="str">
        <f>IF(AND(A2210&lt;&gt;"",ISNUMBER(A2210)),VLOOKUP(A2210,Studies!A:BR,5,FALSE),"")</f>
        <v>Midazolam</v>
      </c>
      <c r="F2210" s="256" t="str">
        <f>IF(AND(A2210&lt;&gt;"",ISNUMBER(A2210)),VLOOKUP(A2210,Studies!A:BR,6,FALSE),"")</f>
        <v>Plasma</v>
      </c>
      <c r="G2210" s="194">
        <v>108</v>
      </c>
      <c r="H2210" s="194" t="s">
        <v>60</v>
      </c>
      <c r="I2210" s="187">
        <v>66.611980000000003</v>
      </c>
      <c r="J2210" s="187" t="s">
        <v>995</v>
      </c>
      <c r="K2210" s="187" t="s">
        <v>116</v>
      </c>
      <c r="M2210" s="195"/>
      <c r="N2210" s="195"/>
      <c r="O2210" s="199"/>
      <c r="P2210" s="188">
        <v>108</v>
      </c>
      <c r="Q2210" s="174">
        <v>1</v>
      </c>
    </row>
    <row r="2211" spans="1:17" ht="14.25" x14ac:dyDescent="0.2">
      <c r="A2211" s="189">
        <v>295</v>
      </c>
      <c r="B2211" s="254" t="str">
        <f>IF(AND(A2211&lt;&gt;"",ISNUMBER(A2211)),VLOOKUP(A2211,Studies!A:BR,2,FALSE),"")</f>
        <v>Kharasch 2011</v>
      </c>
      <c r="C2211" s="255" t="str">
        <f>IF(AND(A2211&lt;&gt;"",ISNUMBER(A2211)),VLOOKUP(A2211,Studies!A:BR,3,FALSE),"")</f>
        <v>https://www.ncbi.nlm.nih.gov/pubmed/21562488</v>
      </c>
      <c r="D2211" s="255" t="str">
        <f>IF(AND(A2211&lt;&gt;"",ISNUMBER(A2211)),VLOOKUP(A2211,Studies!A:BR,4,FALSE),"")</f>
        <v>iv with Perpetrator (Rifampicin @ 10 mg)</v>
      </c>
      <c r="E2211" s="255" t="str">
        <f>IF(AND(A2211&lt;&gt;"",ISNUMBER(A2211)),VLOOKUP(A2211,Studies!A:BR,5,FALSE),"")</f>
        <v>Midazolam</v>
      </c>
      <c r="F2211" s="256" t="str">
        <f>IF(AND(A2211&lt;&gt;"",ISNUMBER(A2211)),VLOOKUP(A2211,Studies!A:BR,6,FALSE),"")</f>
        <v>Plasma</v>
      </c>
      <c r="G2211" s="194">
        <v>108.08</v>
      </c>
      <c r="H2211" s="194" t="s">
        <v>60</v>
      </c>
      <c r="I2211" s="187">
        <v>17.988759999999999</v>
      </c>
      <c r="J2211" s="187" t="s">
        <v>995</v>
      </c>
      <c r="K2211" s="187" t="s">
        <v>116</v>
      </c>
      <c r="M2211" s="195"/>
      <c r="N2211" s="195"/>
      <c r="O2211" s="199"/>
      <c r="P2211" s="188">
        <v>108.17</v>
      </c>
      <c r="Q2211" s="174">
        <v>1</v>
      </c>
    </row>
    <row r="2212" spans="1:17" ht="14.25" x14ac:dyDescent="0.2">
      <c r="A2212" s="189">
        <v>295</v>
      </c>
      <c r="B2212" s="254" t="str">
        <f>IF(AND(A2212&lt;&gt;"",ISNUMBER(A2212)),VLOOKUP(A2212,Studies!A:BR,2,FALSE),"")</f>
        <v>Kharasch 2011</v>
      </c>
      <c r="C2212" s="255" t="str">
        <f>IF(AND(A2212&lt;&gt;"",ISNUMBER(A2212)),VLOOKUP(A2212,Studies!A:BR,3,FALSE),"")</f>
        <v>https://www.ncbi.nlm.nih.gov/pubmed/21562488</v>
      </c>
      <c r="D2212" s="255" t="str">
        <f>IF(AND(A2212&lt;&gt;"",ISNUMBER(A2212)),VLOOKUP(A2212,Studies!A:BR,4,FALSE),"")</f>
        <v>iv with Perpetrator (Rifampicin @ 10 mg)</v>
      </c>
      <c r="E2212" s="255" t="str">
        <f>IF(AND(A2212&lt;&gt;"",ISNUMBER(A2212)),VLOOKUP(A2212,Studies!A:BR,5,FALSE),"")</f>
        <v>Midazolam</v>
      </c>
      <c r="F2212" s="256" t="str">
        <f>IF(AND(A2212&lt;&gt;"",ISNUMBER(A2212)),VLOOKUP(A2212,Studies!A:BR,6,FALSE),"")</f>
        <v>Plasma</v>
      </c>
      <c r="G2212" s="194">
        <v>108.17</v>
      </c>
      <c r="H2212" s="194" t="s">
        <v>60</v>
      </c>
      <c r="I2212" s="187">
        <v>12.680820000000001</v>
      </c>
      <c r="J2212" s="187" t="s">
        <v>995</v>
      </c>
      <c r="K2212" s="187" t="s">
        <v>116</v>
      </c>
      <c r="M2212" s="195"/>
      <c r="N2212" s="195"/>
      <c r="O2212" s="199"/>
      <c r="P2212" s="188">
        <v>108.33</v>
      </c>
      <c r="Q2212" s="174">
        <v>1</v>
      </c>
    </row>
    <row r="2213" spans="1:17" ht="14.25" x14ac:dyDescent="0.2">
      <c r="A2213" s="189">
        <v>295</v>
      </c>
      <c r="B2213" s="254" t="str">
        <f>IF(AND(A2213&lt;&gt;"",ISNUMBER(A2213)),VLOOKUP(A2213,Studies!A:BR,2,FALSE),"")</f>
        <v>Kharasch 2011</v>
      </c>
      <c r="C2213" s="255" t="str">
        <f>IF(AND(A2213&lt;&gt;"",ISNUMBER(A2213)),VLOOKUP(A2213,Studies!A:BR,3,FALSE),"")</f>
        <v>https://www.ncbi.nlm.nih.gov/pubmed/21562488</v>
      </c>
      <c r="D2213" s="255" t="str">
        <f>IF(AND(A2213&lt;&gt;"",ISNUMBER(A2213)),VLOOKUP(A2213,Studies!A:BR,4,FALSE),"")</f>
        <v>iv with Perpetrator (Rifampicin @ 10 mg)</v>
      </c>
      <c r="E2213" s="255" t="str">
        <f>IF(AND(A2213&lt;&gt;"",ISNUMBER(A2213)),VLOOKUP(A2213,Studies!A:BR,5,FALSE),"")</f>
        <v>Midazolam</v>
      </c>
      <c r="F2213" s="256" t="str">
        <f>IF(AND(A2213&lt;&gt;"",ISNUMBER(A2213)),VLOOKUP(A2213,Studies!A:BR,6,FALSE),"")</f>
        <v>Plasma</v>
      </c>
      <c r="G2213" s="194">
        <v>108.33</v>
      </c>
      <c r="H2213" s="194" t="s">
        <v>60</v>
      </c>
      <c r="I2213" s="187">
        <v>9.6736839999999997</v>
      </c>
      <c r="J2213" s="187" t="s">
        <v>995</v>
      </c>
      <c r="K2213" s="187" t="s">
        <v>116</v>
      </c>
      <c r="M2213" s="195"/>
      <c r="N2213" s="195"/>
      <c r="O2213" s="199"/>
      <c r="P2213" s="188">
        <v>108.5</v>
      </c>
      <c r="Q2213" s="174">
        <v>1</v>
      </c>
    </row>
    <row r="2214" spans="1:17" ht="14.25" x14ac:dyDescent="0.2">
      <c r="A2214" s="189">
        <v>295</v>
      </c>
      <c r="B2214" s="254" t="str">
        <f>IF(AND(A2214&lt;&gt;"",ISNUMBER(A2214)),VLOOKUP(A2214,Studies!A:BR,2,FALSE),"")</f>
        <v>Kharasch 2011</v>
      </c>
      <c r="C2214" s="255" t="str">
        <f>IF(AND(A2214&lt;&gt;"",ISNUMBER(A2214)),VLOOKUP(A2214,Studies!A:BR,3,FALSE),"")</f>
        <v>https://www.ncbi.nlm.nih.gov/pubmed/21562488</v>
      </c>
      <c r="D2214" s="255" t="str">
        <f>IF(AND(A2214&lt;&gt;"",ISNUMBER(A2214)),VLOOKUP(A2214,Studies!A:BR,4,FALSE),"")</f>
        <v>iv with Perpetrator (Rifampicin @ 10 mg)</v>
      </c>
      <c r="E2214" s="255" t="str">
        <f>IF(AND(A2214&lt;&gt;"",ISNUMBER(A2214)),VLOOKUP(A2214,Studies!A:BR,5,FALSE),"")</f>
        <v>Midazolam</v>
      </c>
      <c r="F2214" s="256" t="str">
        <f>IF(AND(A2214&lt;&gt;"",ISNUMBER(A2214)),VLOOKUP(A2214,Studies!A:BR,6,FALSE),"")</f>
        <v>Plasma</v>
      </c>
      <c r="G2214" s="194">
        <v>108.5</v>
      </c>
      <c r="H2214" s="194" t="s">
        <v>60</v>
      </c>
      <c r="I2214" s="187">
        <v>8.1698710000000005</v>
      </c>
      <c r="J2214" s="187" t="s">
        <v>995</v>
      </c>
      <c r="K2214" s="187" t="s">
        <v>116</v>
      </c>
      <c r="M2214" s="195"/>
      <c r="N2214" s="195"/>
      <c r="O2214" s="199"/>
      <c r="P2214" s="188">
        <v>108.75</v>
      </c>
      <c r="Q2214" s="174">
        <v>1</v>
      </c>
    </row>
    <row r="2215" spans="1:17" ht="14.25" x14ac:dyDescent="0.2">
      <c r="A2215" s="189">
        <v>295</v>
      </c>
      <c r="B2215" s="254" t="str">
        <f>IF(AND(A2215&lt;&gt;"",ISNUMBER(A2215)),VLOOKUP(A2215,Studies!A:BR,2,FALSE),"")</f>
        <v>Kharasch 2011</v>
      </c>
      <c r="C2215" s="255" t="str">
        <f>IF(AND(A2215&lt;&gt;"",ISNUMBER(A2215)),VLOOKUP(A2215,Studies!A:BR,3,FALSE),"")</f>
        <v>https://www.ncbi.nlm.nih.gov/pubmed/21562488</v>
      </c>
      <c r="D2215" s="255" t="str">
        <f>IF(AND(A2215&lt;&gt;"",ISNUMBER(A2215)),VLOOKUP(A2215,Studies!A:BR,4,FALSE),"")</f>
        <v>iv with Perpetrator (Rifampicin @ 10 mg)</v>
      </c>
      <c r="E2215" s="255" t="str">
        <f>IF(AND(A2215&lt;&gt;"",ISNUMBER(A2215)),VLOOKUP(A2215,Studies!A:BR,5,FALSE),"")</f>
        <v>Midazolam</v>
      </c>
      <c r="F2215" s="256" t="str">
        <f>IF(AND(A2215&lt;&gt;"",ISNUMBER(A2215)),VLOOKUP(A2215,Studies!A:BR,6,FALSE),"")</f>
        <v>Plasma</v>
      </c>
      <c r="G2215" s="194">
        <v>108.75</v>
      </c>
      <c r="H2215" s="194" t="s">
        <v>60</v>
      </c>
      <c r="I2215" s="187">
        <v>6.7462920000000004</v>
      </c>
      <c r="J2215" s="187" t="s">
        <v>995</v>
      </c>
      <c r="K2215" s="187" t="s">
        <v>116</v>
      </c>
      <c r="M2215" s="195"/>
      <c r="N2215" s="195"/>
      <c r="O2215" s="199"/>
      <c r="P2215" s="188">
        <v>109</v>
      </c>
      <c r="Q2215" s="174">
        <v>1</v>
      </c>
    </row>
    <row r="2216" spans="1:17" ht="14.25" x14ac:dyDescent="0.2">
      <c r="A2216" s="189">
        <v>295</v>
      </c>
      <c r="B2216" s="254" t="str">
        <f>IF(AND(A2216&lt;&gt;"",ISNUMBER(A2216)),VLOOKUP(A2216,Studies!A:BR,2,FALSE),"")</f>
        <v>Kharasch 2011</v>
      </c>
      <c r="C2216" s="255" t="str">
        <f>IF(AND(A2216&lt;&gt;"",ISNUMBER(A2216)),VLOOKUP(A2216,Studies!A:BR,3,FALSE),"")</f>
        <v>https://www.ncbi.nlm.nih.gov/pubmed/21562488</v>
      </c>
      <c r="D2216" s="255" t="str">
        <f>IF(AND(A2216&lt;&gt;"",ISNUMBER(A2216)),VLOOKUP(A2216,Studies!A:BR,4,FALSE),"")</f>
        <v>iv with Perpetrator (Rifampicin @ 10 mg)</v>
      </c>
      <c r="E2216" s="255" t="str">
        <f>IF(AND(A2216&lt;&gt;"",ISNUMBER(A2216)),VLOOKUP(A2216,Studies!A:BR,5,FALSE),"")</f>
        <v>Midazolam</v>
      </c>
      <c r="F2216" s="256" t="str">
        <f>IF(AND(A2216&lt;&gt;"",ISNUMBER(A2216)),VLOOKUP(A2216,Studies!A:BR,6,FALSE),"")</f>
        <v>Plasma</v>
      </c>
      <c r="G2216" s="194">
        <v>109</v>
      </c>
      <c r="H2216" s="194" t="s">
        <v>60</v>
      </c>
      <c r="I2216" s="187">
        <v>6.5219050000000003</v>
      </c>
      <c r="J2216" s="187" t="s">
        <v>995</v>
      </c>
      <c r="K2216" s="187" t="s">
        <v>116</v>
      </c>
      <c r="M2216" s="195"/>
      <c r="N2216" s="195"/>
      <c r="O2216" s="199"/>
      <c r="P2216" s="188">
        <v>109.8</v>
      </c>
      <c r="Q2216" s="174">
        <v>1</v>
      </c>
    </row>
    <row r="2217" spans="1:17" ht="14.25" x14ac:dyDescent="0.2">
      <c r="A2217" s="189">
        <v>295</v>
      </c>
      <c r="B2217" s="254" t="str">
        <f>IF(AND(A2217&lt;&gt;"",ISNUMBER(A2217)),VLOOKUP(A2217,Studies!A:BR,2,FALSE),"")</f>
        <v>Kharasch 2011</v>
      </c>
      <c r="C2217" s="255" t="str">
        <f>IF(AND(A2217&lt;&gt;"",ISNUMBER(A2217)),VLOOKUP(A2217,Studies!A:BR,3,FALSE),"")</f>
        <v>https://www.ncbi.nlm.nih.gov/pubmed/21562488</v>
      </c>
      <c r="D2217" s="255" t="str">
        <f>IF(AND(A2217&lt;&gt;"",ISNUMBER(A2217)),VLOOKUP(A2217,Studies!A:BR,4,FALSE),"")</f>
        <v>iv with Perpetrator (Rifampicin @ 10 mg)</v>
      </c>
      <c r="E2217" s="255" t="str">
        <f>IF(AND(A2217&lt;&gt;"",ISNUMBER(A2217)),VLOOKUP(A2217,Studies!A:BR,5,FALSE),"")</f>
        <v>Midazolam</v>
      </c>
      <c r="F2217" s="256" t="str">
        <f>IF(AND(A2217&lt;&gt;"",ISNUMBER(A2217)),VLOOKUP(A2217,Studies!A:BR,6,FALSE),"")</f>
        <v>Plasma</v>
      </c>
      <c r="G2217" s="194">
        <v>109.17</v>
      </c>
      <c r="H2217" s="194" t="s">
        <v>60</v>
      </c>
      <c r="I2217" s="187">
        <v>6.3771120000000003</v>
      </c>
      <c r="J2217" s="187" t="s">
        <v>995</v>
      </c>
      <c r="K2217" s="187" t="s">
        <v>116</v>
      </c>
      <c r="M2217" s="195"/>
      <c r="N2217" s="195"/>
      <c r="O2217" s="199"/>
      <c r="P2217" s="188">
        <v>109.17</v>
      </c>
      <c r="Q2217" s="174">
        <v>1</v>
      </c>
    </row>
    <row r="2218" spans="1:17" ht="14.25" x14ac:dyDescent="0.2">
      <c r="A2218" s="189">
        <v>295</v>
      </c>
      <c r="B2218" s="254" t="str">
        <f>IF(AND(A2218&lt;&gt;"",ISNUMBER(A2218)),VLOOKUP(A2218,Studies!A:BR,2,FALSE),"")</f>
        <v>Kharasch 2011</v>
      </c>
      <c r="C2218" s="255" t="str">
        <f>IF(AND(A2218&lt;&gt;"",ISNUMBER(A2218)),VLOOKUP(A2218,Studies!A:BR,3,FALSE),"")</f>
        <v>https://www.ncbi.nlm.nih.gov/pubmed/21562488</v>
      </c>
      <c r="D2218" s="255" t="str">
        <f>IF(AND(A2218&lt;&gt;"",ISNUMBER(A2218)),VLOOKUP(A2218,Studies!A:BR,4,FALSE),"")</f>
        <v>iv with Perpetrator (Rifampicin @ 10 mg)</v>
      </c>
      <c r="E2218" s="255" t="str">
        <f>IF(AND(A2218&lt;&gt;"",ISNUMBER(A2218)),VLOOKUP(A2218,Studies!A:BR,5,FALSE),"")</f>
        <v>Midazolam</v>
      </c>
      <c r="F2218" s="256" t="str">
        <f>IF(AND(A2218&lt;&gt;"",ISNUMBER(A2218)),VLOOKUP(A2218,Studies!A:BR,6,FALSE),"")</f>
        <v>Plasma</v>
      </c>
      <c r="G2218" s="194">
        <v>109.25</v>
      </c>
      <c r="H2218" s="194" t="s">
        <v>60</v>
      </c>
      <c r="I2218" s="187">
        <v>5.7619230000000003</v>
      </c>
      <c r="J2218" s="187" t="s">
        <v>995</v>
      </c>
      <c r="K2218" s="187" t="s">
        <v>116</v>
      </c>
      <c r="M2218" s="195"/>
      <c r="N2218" s="195"/>
      <c r="O2218" s="199"/>
      <c r="P2218" s="188">
        <v>109.25</v>
      </c>
      <c r="Q2218" s="174">
        <v>1</v>
      </c>
    </row>
    <row r="2219" spans="1:17" ht="14.25" x14ac:dyDescent="0.2">
      <c r="A2219" s="189">
        <v>295</v>
      </c>
      <c r="B2219" s="254" t="str">
        <f>IF(AND(A2219&lt;&gt;"",ISNUMBER(A2219)),VLOOKUP(A2219,Studies!A:BR,2,FALSE),"")</f>
        <v>Kharasch 2011</v>
      </c>
      <c r="C2219" s="255" t="str">
        <f>IF(AND(A2219&lt;&gt;"",ISNUMBER(A2219)),VLOOKUP(A2219,Studies!A:BR,3,FALSE),"")</f>
        <v>https://www.ncbi.nlm.nih.gov/pubmed/21562488</v>
      </c>
      <c r="D2219" s="255" t="str">
        <f>IF(AND(A2219&lt;&gt;"",ISNUMBER(A2219)),VLOOKUP(A2219,Studies!A:BR,4,FALSE),"")</f>
        <v>iv with Perpetrator (Rifampicin @ 10 mg)</v>
      </c>
      <c r="E2219" s="255" t="str">
        <f>IF(AND(A2219&lt;&gt;"",ISNUMBER(A2219)),VLOOKUP(A2219,Studies!A:BR,5,FALSE),"")</f>
        <v>Midazolam</v>
      </c>
      <c r="F2219" s="256" t="str">
        <f>IF(AND(A2219&lt;&gt;"",ISNUMBER(A2219)),VLOOKUP(A2219,Studies!A:BR,6,FALSE),"")</f>
        <v>Plasma</v>
      </c>
      <c r="G2219" s="194">
        <v>109.5</v>
      </c>
      <c r="H2219" s="194" t="s">
        <v>60</v>
      </c>
      <c r="I2219" s="187">
        <v>5.207179</v>
      </c>
      <c r="J2219" s="187" t="s">
        <v>995</v>
      </c>
      <c r="K2219" s="187" t="s">
        <v>116</v>
      </c>
      <c r="M2219" s="195"/>
      <c r="N2219" s="195"/>
      <c r="O2219" s="199"/>
      <c r="P2219" s="188">
        <v>109.5</v>
      </c>
      <c r="Q2219" s="174">
        <v>1</v>
      </c>
    </row>
    <row r="2220" spans="1:17" ht="14.25" x14ac:dyDescent="0.2">
      <c r="A2220" s="189">
        <v>295</v>
      </c>
      <c r="B2220" s="254" t="str">
        <f>IF(AND(A2220&lt;&gt;"",ISNUMBER(A2220)),VLOOKUP(A2220,Studies!A:BR,2,FALSE),"")</f>
        <v>Kharasch 2011</v>
      </c>
      <c r="C2220" s="255" t="str">
        <f>IF(AND(A2220&lt;&gt;"",ISNUMBER(A2220)),VLOOKUP(A2220,Studies!A:BR,3,FALSE),"")</f>
        <v>https://www.ncbi.nlm.nih.gov/pubmed/21562488</v>
      </c>
      <c r="D2220" s="255" t="str">
        <f>IF(AND(A2220&lt;&gt;"",ISNUMBER(A2220)),VLOOKUP(A2220,Studies!A:BR,4,FALSE),"")</f>
        <v>iv with Perpetrator (Rifampicin @ 10 mg)</v>
      </c>
      <c r="E2220" s="255" t="str">
        <f>IF(AND(A2220&lt;&gt;"",ISNUMBER(A2220)),VLOOKUP(A2220,Studies!A:BR,5,FALSE),"")</f>
        <v>Midazolam</v>
      </c>
      <c r="F2220" s="256" t="str">
        <f>IF(AND(A2220&lt;&gt;"",ISNUMBER(A2220)),VLOOKUP(A2220,Studies!A:BR,6,FALSE),"")</f>
        <v>Plasma</v>
      </c>
      <c r="G2220" s="194">
        <v>109.75</v>
      </c>
      <c r="H2220" s="194" t="s">
        <v>60</v>
      </c>
      <c r="I2220" s="187">
        <v>4.600803</v>
      </c>
      <c r="J2220" s="187" t="s">
        <v>995</v>
      </c>
      <c r="K2220" s="187" t="s">
        <v>116</v>
      </c>
      <c r="M2220" s="195"/>
      <c r="N2220" s="195"/>
      <c r="O2220" s="199"/>
      <c r="P2220" s="188">
        <v>109.75</v>
      </c>
      <c r="Q2220" s="174">
        <v>1</v>
      </c>
    </row>
    <row r="2221" spans="1:17" ht="14.25" x14ac:dyDescent="0.2">
      <c r="A2221" s="189">
        <v>295</v>
      </c>
      <c r="B2221" s="254" t="str">
        <f>IF(AND(A2221&lt;&gt;"",ISNUMBER(A2221)),VLOOKUP(A2221,Studies!A:BR,2,FALSE),"")</f>
        <v>Kharasch 2011</v>
      </c>
      <c r="C2221" s="255" t="str">
        <f>IF(AND(A2221&lt;&gt;"",ISNUMBER(A2221)),VLOOKUP(A2221,Studies!A:BR,3,FALSE),"")</f>
        <v>https://www.ncbi.nlm.nih.gov/pubmed/21562488</v>
      </c>
      <c r="D2221" s="255" t="str">
        <f>IF(AND(A2221&lt;&gt;"",ISNUMBER(A2221)),VLOOKUP(A2221,Studies!A:BR,4,FALSE),"")</f>
        <v>iv with Perpetrator (Rifampicin @ 10 mg)</v>
      </c>
      <c r="E2221" s="255" t="str">
        <f>IF(AND(A2221&lt;&gt;"",ISNUMBER(A2221)),VLOOKUP(A2221,Studies!A:BR,5,FALSE),"")</f>
        <v>Midazolam</v>
      </c>
      <c r="F2221" s="256" t="str">
        <f>IF(AND(A2221&lt;&gt;"",ISNUMBER(A2221)),VLOOKUP(A2221,Studies!A:BR,6,FALSE),"")</f>
        <v>Plasma</v>
      </c>
      <c r="G2221" s="194">
        <v>110</v>
      </c>
      <c r="H2221" s="194" t="s">
        <v>60</v>
      </c>
      <c r="I2221" s="187">
        <v>4.1111829999999996</v>
      </c>
      <c r="J2221" s="187" t="s">
        <v>995</v>
      </c>
      <c r="K2221" s="187" t="s">
        <v>116</v>
      </c>
      <c r="M2221" s="195"/>
      <c r="N2221" s="195"/>
      <c r="O2221" s="199"/>
      <c r="P2221" s="188">
        <v>110</v>
      </c>
      <c r="Q2221" s="174">
        <v>1</v>
      </c>
    </row>
    <row r="2222" spans="1:17" ht="14.25" x14ac:dyDescent="0.2">
      <c r="A2222" s="189">
        <v>295</v>
      </c>
      <c r="B2222" s="254" t="str">
        <f>IF(AND(A2222&lt;&gt;"",ISNUMBER(A2222)),VLOOKUP(A2222,Studies!A:BR,2,FALSE),"")</f>
        <v>Kharasch 2011</v>
      </c>
      <c r="C2222" s="255" t="str">
        <f>IF(AND(A2222&lt;&gt;"",ISNUMBER(A2222)),VLOOKUP(A2222,Studies!A:BR,3,FALSE),"")</f>
        <v>https://www.ncbi.nlm.nih.gov/pubmed/21562488</v>
      </c>
      <c r="D2222" s="255" t="str">
        <f>IF(AND(A2222&lt;&gt;"",ISNUMBER(A2222)),VLOOKUP(A2222,Studies!A:BR,4,FALSE),"")</f>
        <v>iv with Perpetrator (Rifampicin @ 10 mg)</v>
      </c>
      <c r="E2222" s="255" t="str">
        <f>IF(AND(A2222&lt;&gt;"",ISNUMBER(A2222)),VLOOKUP(A2222,Studies!A:BR,5,FALSE),"")</f>
        <v>Midazolam</v>
      </c>
      <c r="F2222" s="256" t="str">
        <f>IF(AND(A2222&lt;&gt;"",ISNUMBER(A2222)),VLOOKUP(A2222,Studies!A:BR,6,FALSE),"")</f>
        <v>Plasma</v>
      </c>
      <c r="G2222" s="194">
        <v>110.5</v>
      </c>
      <c r="H2222" s="194" t="s">
        <v>60</v>
      </c>
      <c r="I2222" s="187">
        <v>3.395775</v>
      </c>
      <c r="J2222" s="187" t="s">
        <v>995</v>
      </c>
      <c r="K2222" s="187" t="s">
        <v>116</v>
      </c>
      <c r="M2222" s="195"/>
      <c r="N2222" s="195"/>
      <c r="O2222" s="199"/>
      <c r="P2222" s="188"/>
      <c r="Q2222" s="174">
        <v>1</v>
      </c>
    </row>
    <row r="2223" spans="1:17" ht="14.25" x14ac:dyDescent="0.2">
      <c r="A2223" s="189">
        <v>295</v>
      </c>
      <c r="B2223" s="254" t="str">
        <f>IF(AND(A2223&lt;&gt;"",ISNUMBER(A2223)),VLOOKUP(A2223,Studies!A:BR,2,FALSE),"")</f>
        <v>Kharasch 2011</v>
      </c>
      <c r="C2223" s="255" t="str">
        <f>IF(AND(A2223&lt;&gt;"",ISNUMBER(A2223)),VLOOKUP(A2223,Studies!A:BR,3,FALSE),"")</f>
        <v>https://www.ncbi.nlm.nih.gov/pubmed/21562488</v>
      </c>
      <c r="D2223" s="255" t="str">
        <f>IF(AND(A2223&lt;&gt;"",ISNUMBER(A2223)),VLOOKUP(A2223,Studies!A:BR,4,FALSE),"")</f>
        <v>iv with Perpetrator (Rifampicin @ 10 mg)</v>
      </c>
      <c r="E2223" s="255" t="str">
        <f>IF(AND(A2223&lt;&gt;"",ISNUMBER(A2223)),VLOOKUP(A2223,Studies!A:BR,5,FALSE),"")</f>
        <v>Midazolam</v>
      </c>
      <c r="F2223" s="256" t="str">
        <f>IF(AND(A2223&lt;&gt;"",ISNUMBER(A2223)),VLOOKUP(A2223,Studies!A:BR,6,FALSE),"")</f>
        <v>Plasma</v>
      </c>
      <c r="G2223" s="194">
        <v>111</v>
      </c>
      <c r="H2223" s="194" t="s">
        <v>60</v>
      </c>
      <c r="I2223" s="187">
        <v>2.901513</v>
      </c>
      <c r="J2223" s="187" t="s">
        <v>995</v>
      </c>
      <c r="K2223" s="187" t="s">
        <v>116</v>
      </c>
      <c r="M2223" s="195"/>
      <c r="N2223" s="195"/>
      <c r="O2223" s="199"/>
      <c r="P2223" s="188"/>
      <c r="Q2223" s="174">
        <v>1</v>
      </c>
    </row>
    <row r="2224" spans="1:17" ht="14.25" x14ac:dyDescent="0.2">
      <c r="A2224" s="189">
        <v>295</v>
      </c>
      <c r="B2224" s="254" t="str">
        <f>IF(AND(A2224&lt;&gt;"",ISNUMBER(A2224)),VLOOKUP(A2224,Studies!A:BR,2,FALSE),"")</f>
        <v>Kharasch 2011</v>
      </c>
      <c r="C2224" s="255" t="str">
        <f>IF(AND(A2224&lt;&gt;"",ISNUMBER(A2224)),VLOOKUP(A2224,Studies!A:BR,3,FALSE),"")</f>
        <v>https://www.ncbi.nlm.nih.gov/pubmed/21562488</v>
      </c>
      <c r="D2224" s="255" t="str">
        <f>IF(AND(A2224&lt;&gt;"",ISNUMBER(A2224)),VLOOKUP(A2224,Studies!A:BR,4,FALSE),"")</f>
        <v>iv with Perpetrator (Rifampicin @ 10 mg)</v>
      </c>
      <c r="E2224" s="255" t="str">
        <f>IF(AND(A2224&lt;&gt;"",ISNUMBER(A2224)),VLOOKUP(A2224,Studies!A:BR,5,FALSE),"")</f>
        <v>Midazolam</v>
      </c>
      <c r="F2224" s="256" t="str">
        <f>IF(AND(A2224&lt;&gt;"",ISNUMBER(A2224)),VLOOKUP(A2224,Studies!A:BR,6,FALSE),"")</f>
        <v>Plasma</v>
      </c>
      <c r="G2224" s="194">
        <v>111.5</v>
      </c>
      <c r="H2224" s="194" t="s">
        <v>60</v>
      </c>
      <c r="I2224" s="187">
        <v>2.4791479999999999</v>
      </c>
      <c r="J2224" s="187" t="s">
        <v>995</v>
      </c>
      <c r="K2224" s="187" t="s">
        <v>116</v>
      </c>
      <c r="M2224" s="195"/>
      <c r="N2224" s="195"/>
      <c r="O2224" s="199"/>
      <c r="P2224" s="188"/>
      <c r="Q2224" s="174">
        <v>1</v>
      </c>
    </row>
    <row r="2225" spans="1:17" ht="14.25" x14ac:dyDescent="0.2">
      <c r="A2225" s="189">
        <v>295</v>
      </c>
      <c r="B2225" s="254" t="str">
        <f>IF(AND(A2225&lt;&gt;"",ISNUMBER(A2225)),VLOOKUP(A2225,Studies!A:BR,2,FALSE),"")</f>
        <v>Kharasch 2011</v>
      </c>
      <c r="C2225" s="255" t="str">
        <f>IF(AND(A2225&lt;&gt;"",ISNUMBER(A2225)),VLOOKUP(A2225,Studies!A:BR,3,FALSE),"")</f>
        <v>https://www.ncbi.nlm.nih.gov/pubmed/21562488</v>
      </c>
      <c r="D2225" s="255" t="str">
        <f>IF(AND(A2225&lt;&gt;"",ISNUMBER(A2225)),VLOOKUP(A2225,Studies!A:BR,4,FALSE),"")</f>
        <v>iv with Perpetrator (Rifampicin @ 10 mg)</v>
      </c>
      <c r="E2225" s="255" t="str">
        <f>IF(AND(A2225&lt;&gt;"",ISNUMBER(A2225)),VLOOKUP(A2225,Studies!A:BR,5,FALSE),"")</f>
        <v>Midazolam</v>
      </c>
      <c r="F2225" s="256" t="str">
        <f>IF(AND(A2225&lt;&gt;"",ISNUMBER(A2225)),VLOOKUP(A2225,Studies!A:BR,6,FALSE),"")</f>
        <v>Plasma</v>
      </c>
      <c r="G2225" s="194">
        <v>112</v>
      </c>
      <c r="H2225" s="194" t="s">
        <v>60</v>
      </c>
      <c r="I2225" s="187">
        <v>2.00203</v>
      </c>
      <c r="J2225" s="187" t="s">
        <v>995</v>
      </c>
      <c r="K2225" s="187" t="s">
        <v>116</v>
      </c>
      <c r="M2225" s="195"/>
      <c r="N2225" s="195"/>
      <c r="O2225" s="199"/>
      <c r="P2225" s="188"/>
      <c r="Q2225" s="174">
        <v>1</v>
      </c>
    </row>
    <row r="2226" spans="1:17" ht="14.25" x14ac:dyDescent="0.2">
      <c r="A2226" s="189">
        <v>295</v>
      </c>
      <c r="B2226" s="254" t="str">
        <f>IF(AND(A2226&lt;&gt;"",ISNUMBER(A2226)),VLOOKUP(A2226,Studies!A:BR,2,FALSE),"")</f>
        <v>Kharasch 2011</v>
      </c>
      <c r="C2226" s="255" t="str">
        <f>IF(AND(A2226&lt;&gt;"",ISNUMBER(A2226)),VLOOKUP(A2226,Studies!A:BR,3,FALSE),"")</f>
        <v>https://www.ncbi.nlm.nih.gov/pubmed/21562488</v>
      </c>
      <c r="D2226" s="255" t="str">
        <f>IF(AND(A2226&lt;&gt;"",ISNUMBER(A2226)),VLOOKUP(A2226,Studies!A:BR,4,FALSE),"")</f>
        <v>iv with Perpetrator (Rifampicin @ 10 mg)</v>
      </c>
      <c r="E2226" s="255" t="str">
        <f>IF(AND(A2226&lt;&gt;"",ISNUMBER(A2226)),VLOOKUP(A2226,Studies!A:BR,5,FALSE),"")</f>
        <v>Midazolam</v>
      </c>
      <c r="F2226" s="256" t="str">
        <f>IF(AND(A2226&lt;&gt;"",ISNUMBER(A2226)),VLOOKUP(A2226,Studies!A:BR,6,FALSE),"")</f>
        <v>Plasma</v>
      </c>
      <c r="G2226" s="194">
        <v>113</v>
      </c>
      <c r="H2226" s="194" t="s">
        <v>60</v>
      </c>
      <c r="I2226" s="187">
        <v>1.7118040000000001</v>
      </c>
      <c r="J2226" s="187" t="s">
        <v>995</v>
      </c>
      <c r="K2226" s="187" t="s">
        <v>116</v>
      </c>
      <c r="M2226" s="195"/>
      <c r="N2226" s="195"/>
      <c r="O2226" s="199"/>
      <c r="P2226" s="188"/>
      <c r="Q2226" s="174">
        <v>1</v>
      </c>
    </row>
    <row r="2227" spans="1:17" ht="14.25" x14ac:dyDescent="0.2">
      <c r="A2227" s="189">
        <v>295</v>
      </c>
      <c r="B2227" s="254" t="str">
        <f>IF(AND(A2227&lt;&gt;"",ISNUMBER(A2227)),VLOOKUP(A2227,Studies!A:BR,2,FALSE),"")</f>
        <v>Kharasch 2011</v>
      </c>
      <c r="C2227" s="255" t="str">
        <f>IF(AND(A2227&lt;&gt;"",ISNUMBER(A2227)),VLOOKUP(A2227,Studies!A:BR,3,FALSE),"")</f>
        <v>https://www.ncbi.nlm.nih.gov/pubmed/21562488</v>
      </c>
      <c r="D2227" s="255" t="str">
        <f>IF(AND(A2227&lt;&gt;"",ISNUMBER(A2227)),VLOOKUP(A2227,Studies!A:BR,4,FALSE),"")</f>
        <v>iv with Perpetrator (Rifampicin @ 10 mg)</v>
      </c>
      <c r="E2227" s="255" t="str">
        <f>IF(AND(A2227&lt;&gt;"",ISNUMBER(A2227)),VLOOKUP(A2227,Studies!A:BR,5,FALSE),"")</f>
        <v>Midazolam</v>
      </c>
      <c r="F2227" s="256" t="str">
        <f>IF(AND(A2227&lt;&gt;"",ISNUMBER(A2227)),VLOOKUP(A2227,Studies!A:BR,6,FALSE),"")</f>
        <v>Plasma</v>
      </c>
      <c r="G2227" s="194">
        <v>114</v>
      </c>
      <c r="H2227" s="194" t="s">
        <v>60</v>
      </c>
      <c r="I2227" s="187">
        <v>1.3678090000000001</v>
      </c>
      <c r="J2227" s="187" t="s">
        <v>995</v>
      </c>
      <c r="K2227" s="187" t="s">
        <v>116</v>
      </c>
      <c r="M2227" s="195"/>
      <c r="N2227" s="195"/>
      <c r="O2227" s="199"/>
      <c r="P2227" s="188"/>
      <c r="Q2227" s="174">
        <v>1</v>
      </c>
    </row>
    <row r="2228" spans="1:17" ht="14.25" x14ac:dyDescent="0.2">
      <c r="A2228" s="189">
        <v>295</v>
      </c>
      <c r="B2228" s="254" t="str">
        <f>IF(AND(A2228&lt;&gt;"",ISNUMBER(A2228)),VLOOKUP(A2228,Studies!A:BR,2,FALSE),"")</f>
        <v>Kharasch 2011</v>
      </c>
      <c r="C2228" s="255" t="str">
        <f>IF(AND(A2228&lt;&gt;"",ISNUMBER(A2228)),VLOOKUP(A2228,Studies!A:BR,3,FALSE),"")</f>
        <v>https://www.ncbi.nlm.nih.gov/pubmed/21562488</v>
      </c>
      <c r="D2228" s="255" t="str">
        <f>IF(AND(A2228&lt;&gt;"",ISNUMBER(A2228)),VLOOKUP(A2228,Studies!A:BR,4,FALSE),"")</f>
        <v>iv with Perpetrator (Rifampicin @ 10 mg)</v>
      </c>
      <c r="E2228" s="255" t="str">
        <f>IF(AND(A2228&lt;&gt;"",ISNUMBER(A2228)),VLOOKUP(A2228,Studies!A:BR,5,FALSE),"")</f>
        <v>Midazolam</v>
      </c>
      <c r="F2228" s="256" t="str">
        <f>IF(AND(A2228&lt;&gt;"",ISNUMBER(A2228)),VLOOKUP(A2228,Studies!A:BR,6,FALSE),"")</f>
        <v>Plasma</v>
      </c>
      <c r="G2228" s="194">
        <v>115</v>
      </c>
      <c r="H2228" s="194" t="s">
        <v>60</v>
      </c>
      <c r="I2228" s="187">
        <v>1.1695439999999999</v>
      </c>
      <c r="J2228" s="187" t="s">
        <v>995</v>
      </c>
      <c r="K2228" s="187" t="s">
        <v>116</v>
      </c>
      <c r="M2228" s="195"/>
      <c r="N2228" s="195"/>
      <c r="O2228" s="199"/>
      <c r="P2228" s="188"/>
      <c r="Q2228" s="174">
        <v>1</v>
      </c>
    </row>
    <row r="2229" spans="1:17" ht="14.25" x14ac:dyDescent="0.2">
      <c r="A2229" s="189">
        <v>295</v>
      </c>
      <c r="B2229" s="254" t="str">
        <f>IF(AND(A2229&lt;&gt;"",ISNUMBER(A2229)),VLOOKUP(A2229,Studies!A:BR,2,FALSE),"")</f>
        <v>Kharasch 2011</v>
      </c>
      <c r="C2229" s="255" t="str">
        <f>IF(AND(A2229&lt;&gt;"",ISNUMBER(A2229)),VLOOKUP(A2229,Studies!A:BR,3,FALSE),"")</f>
        <v>https://www.ncbi.nlm.nih.gov/pubmed/21562488</v>
      </c>
      <c r="D2229" s="255" t="str">
        <f>IF(AND(A2229&lt;&gt;"",ISNUMBER(A2229)),VLOOKUP(A2229,Studies!A:BR,4,FALSE),"")</f>
        <v>iv with Perpetrator (Rifampicin @ 10 mg)</v>
      </c>
      <c r="E2229" s="255" t="str">
        <f>IF(AND(A2229&lt;&gt;"",ISNUMBER(A2229)),VLOOKUP(A2229,Studies!A:BR,5,FALSE),"")</f>
        <v>Midazolam</v>
      </c>
      <c r="F2229" s="256" t="str">
        <f>IF(AND(A2229&lt;&gt;"",ISNUMBER(A2229)),VLOOKUP(A2229,Studies!A:BR,6,FALSE),"")</f>
        <v>Plasma</v>
      </c>
      <c r="G2229" s="194">
        <v>116</v>
      </c>
      <c r="H2229" s="194" t="s">
        <v>60</v>
      </c>
      <c r="I2229" s="187">
        <v>0.9451271</v>
      </c>
      <c r="J2229" s="187" t="s">
        <v>995</v>
      </c>
      <c r="K2229" s="187" t="s">
        <v>116</v>
      </c>
      <c r="M2229" s="195"/>
      <c r="N2229" s="195"/>
      <c r="O2229" s="199"/>
      <c r="P2229" s="188"/>
      <c r="Q2229" s="174">
        <v>1</v>
      </c>
    </row>
    <row r="2230" spans="1:17" ht="14.25" x14ac:dyDescent="0.2">
      <c r="A2230" s="189">
        <v>296</v>
      </c>
      <c r="B2230" s="254" t="str">
        <f>IF(AND(A2230&lt;&gt;"",ISNUMBER(A2230)),VLOOKUP(A2230,Studies!A:BR,2,FALSE),"")</f>
        <v>Kharasch 2011</v>
      </c>
      <c r="C2230" s="255" t="str">
        <f>IF(AND(A2230&lt;&gt;"",ISNUMBER(A2230)),VLOOKUP(A2230,Studies!A:BR,3,FALSE),"")</f>
        <v>https://www.ncbi.nlm.nih.gov/pubmed/21562488</v>
      </c>
      <c r="D2230" s="255" t="str">
        <f>IF(AND(A2230&lt;&gt;"",ISNUMBER(A2230)),VLOOKUP(A2230,Studies!A:BR,4,FALSE),"")</f>
        <v>iv with Perpetrator (Rifampicin @ 25 mg)</v>
      </c>
      <c r="E2230" s="255" t="str">
        <f>IF(AND(A2230&lt;&gt;"",ISNUMBER(A2230)),VLOOKUP(A2230,Studies!A:BR,5,FALSE),"")</f>
        <v>Midazolam</v>
      </c>
      <c r="F2230" s="256" t="str">
        <f>IF(AND(A2230&lt;&gt;"",ISNUMBER(A2230)),VLOOKUP(A2230,Studies!A:BR,6,FALSE),"")</f>
        <v>Plasma</v>
      </c>
      <c r="G2230" s="194">
        <v>108</v>
      </c>
      <c r="H2230" s="194" t="s">
        <v>60</v>
      </c>
      <c r="I2230" s="187">
        <v>53.83334</v>
      </c>
      <c r="J2230" s="187" t="s">
        <v>995</v>
      </c>
      <c r="K2230" s="187" t="s">
        <v>116</v>
      </c>
      <c r="M2230" s="195"/>
      <c r="N2230" s="195"/>
      <c r="O2230" s="199"/>
      <c r="P2230" s="188"/>
      <c r="Q2230" s="174">
        <v>1</v>
      </c>
    </row>
    <row r="2231" spans="1:17" ht="14.25" x14ac:dyDescent="0.2">
      <c r="A2231" s="189">
        <v>296</v>
      </c>
      <c r="B2231" s="254" t="str">
        <f>IF(AND(A2231&lt;&gt;"",ISNUMBER(A2231)),VLOOKUP(A2231,Studies!A:BR,2,FALSE),"")</f>
        <v>Kharasch 2011</v>
      </c>
      <c r="C2231" s="255" t="str">
        <f>IF(AND(A2231&lt;&gt;"",ISNUMBER(A2231)),VLOOKUP(A2231,Studies!A:BR,3,FALSE),"")</f>
        <v>https://www.ncbi.nlm.nih.gov/pubmed/21562488</v>
      </c>
      <c r="D2231" s="255" t="str">
        <f>IF(AND(A2231&lt;&gt;"",ISNUMBER(A2231)),VLOOKUP(A2231,Studies!A:BR,4,FALSE),"")</f>
        <v>iv with Perpetrator (Rifampicin @ 25 mg)</v>
      </c>
      <c r="E2231" s="255" t="str">
        <f>IF(AND(A2231&lt;&gt;"",ISNUMBER(A2231)),VLOOKUP(A2231,Studies!A:BR,5,FALSE),"")</f>
        <v>Midazolam</v>
      </c>
      <c r="F2231" s="256" t="str">
        <f>IF(AND(A2231&lt;&gt;"",ISNUMBER(A2231)),VLOOKUP(A2231,Studies!A:BR,6,FALSE),"")</f>
        <v>Plasma</v>
      </c>
      <c r="G2231" s="194">
        <v>108.08</v>
      </c>
      <c r="H2231" s="194" t="s">
        <v>60</v>
      </c>
      <c r="I2231" s="187">
        <v>22.621600000000001</v>
      </c>
      <c r="J2231" s="187" t="s">
        <v>995</v>
      </c>
      <c r="K2231" s="187" t="s">
        <v>116</v>
      </c>
      <c r="M2231" s="195"/>
      <c r="N2231" s="195"/>
      <c r="O2231" s="199"/>
      <c r="P2231" s="188"/>
      <c r="Q2231" s="174">
        <v>1</v>
      </c>
    </row>
    <row r="2232" spans="1:17" ht="14.25" x14ac:dyDescent="0.2">
      <c r="A2232" s="189">
        <v>296</v>
      </c>
      <c r="B2232" s="254" t="str">
        <f>IF(AND(A2232&lt;&gt;"",ISNUMBER(A2232)),VLOOKUP(A2232,Studies!A:BR,2,FALSE),"")</f>
        <v>Kharasch 2011</v>
      </c>
      <c r="C2232" s="255" t="str">
        <f>IF(AND(A2232&lt;&gt;"",ISNUMBER(A2232)),VLOOKUP(A2232,Studies!A:BR,3,FALSE),"")</f>
        <v>https://www.ncbi.nlm.nih.gov/pubmed/21562488</v>
      </c>
      <c r="D2232" s="255" t="str">
        <f>IF(AND(A2232&lt;&gt;"",ISNUMBER(A2232)),VLOOKUP(A2232,Studies!A:BR,4,FALSE),"")</f>
        <v>iv with Perpetrator (Rifampicin @ 25 mg)</v>
      </c>
      <c r="E2232" s="255" t="str">
        <f>IF(AND(A2232&lt;&gt;"",ISNUMBER(A2232)),VLOOKUP(A2232,Studies!A:BR,5,FALSE),"")</f>
        <v>Midazolam</v>
      </c>
      <c r="F2232" s="256" t="str">
        <f>IF(AND(A2232&lt;&gt;"",ISNUMBER(A2232)),VLOOKUP(A2232,Studies!A:BR,6,FALSE),"")</f>
        <v>Plasma</v>
      </c>
      <c r="G2232" s="194">
        <v>108.17</v>
      </c>
      <c r="H2232" s="194" t="s">
        <v>60</v>
      </c>
      <c r="I2232" s="187">
        <v>15.25366</v>
      </c>
      <c r="J2232" s="187" t="s">
        <v>995</v>
      </c>
      <c r="K2232" s="187" t="s">
        <v>116</v>
      </c>
      <c r="M2232" s="195"/>
      <c r="N2232" s="195"/>
      <c r="O2232" s="199"/>
      <c r="P2232" s="188"/>
      <c r="Q2232" s="174">
        <v>1</v>
      </c>
    </row>
    <row r="2233" spans="1:17" ht="14.25" x14ac:dyDescent="0.2">
      <c r="A2233" s="189">
        <v>296</v>
      </c>
      <c r="B2233" s="254" t="str">
        <f>IF(AND(A2233&lt;&gt;"",ISNUMBER(A2233)),VLOOKUP(A2233,Studies!A:BR,2,FALSE),"")</f>
        <v>Kharasch 2011</v>
      </c>
      <c r="C2233" s="255" t="str">
        <f>IF(AND(A2233&lt;&gt;"",ISNUMBER(A2233)),VLOOKUP(A2233,Studies!A:BR,3,FALSE),"")</f>
        <v>https://www.ncbi.nlm.nih.gov/pubmed/21562488</v>
      </c>
      <c r="D2233" s="255" t="str">
        <f>IF(AND(A2233&lt;&gt;"",ISNUMBER(A2233)),VLOOKUP(A2233,Studies!A:BR,4,FALSE),"")</f>
        <v>iv with Perpetrator (Rifampicin @ 25 mg)</v>
      </c>
      <c r="E2233" s="255" t="str">
        <f>IF(AND(A2233&lt;&gt;"",ISNUMBER(A2233)),VLOOKUP(A2233,Studies!A:BR,5,FALSE),"")</f>
        <v>Midazolam</v>
      </c>
      <c r="F2233" s="256" t="str">
        <f>IF(AND(A2233&lt;&gt;"",ISNUMBER(A2233)),VLOOKUP(A2233,Studies!A:BR,6,FALSE),"")</f>
        <v>Plasma</v>
      </c>
      <c r="G2233" s="194">
        <v>108.33</v>
      </c>
      <c r="H2233" s="194" t="s">
        <v>60</v>
      </c>
      <c r="I2233" s="187">
        <v>11.00436</v>
      </c>
      <c r="J2233" s="187" t="s">
        <v>995</v>
      </c>
      <c r="K2233" s="187" t="s">
        <v>116</v>
      </c>
      <c r="M2233" s="195"/>
      <c r="N2233" s="195"/>
      <c r="O2233" s="199"/>
      <c r="P2233" s="188"/>
      <c r="Q2233" s="174">
        <v>1</v>
      </c>
    </row>
    <row r="2234" spans="1:17" ht="14.25" x14ac:dyDescent="0.2">
      <c r="A2234" s="189">
        <v>296</v>
      </c>
      <c r="B2234" s="254" t="str">
        <f>IF(AND(A2234&lt;&gt;"",ISNUMBER(A2234)),VLOOKUP(A2234,Studies!A:BR,2,FALSE),"")</f>
        <v>Kharasch 2011</v>
      </c>
      <c r="C2234" s="255" t="str">
        <f>IF(AND(A2234&lt;&gt;"",ISNUMBER(A2234)),VLOOKUP(A2234,Studies!A:BR,3,FALSE),"")</f>
        <v>https://www.ncbi.nlm.nih.gov/pubmed/21562488</v>
      </c>
      <c r="D2234" s="255" t="str">
        <f>IF(AND(A2234&lt;&gt;"",ISNUMBER(A2234)),VLOOKUP(A2234,Studies!A:BR,4,FALSE),"")</f>
        <v>iv with Perpetrator (Rifampicin @ 25 mg)</v>
      </c>
      <c r="E2234" s="255" t="str">
        <f>IF(AND(A2234&lt;&gt;"",ISNUMBER(A2234)),VLOOKUP(A2234,Studies!A:BR,5,FALSE),"")</f>
        <v>Midazolam</v>
      </c>
      <c r="F2234" s="256" t="str">
        <f>IF(AND(A2234&lt;&gt;"",ISNUMBER(A2234)),VLOOKUP(A2234,Studies!A:BR,6,FALSE),"")</f>
        <v>Plasma</v>
      </c>
      <c r="G2234" s="194">
        <v>108.5</v>
      </c>
      <c r="H2234" s="194" t="s">
        <v>60</v>
      </c>
      <c r="I2234" s="187">
        <v>8.6871100000000006</v>
      </c>
      <c r="J2234" s="187" t="s">
        <v>995</v>
      </c>
      <c r="K2234" s="187" t="s">
        <v>116</v>
      </c>
      <c r="M2234" s="195"/>
      <c r="N2234" s="195"/>
      <c r="O2234" s="199"/>
      <c r="P2234" s="188"/>
      <c r="Q2234" s="174">
        <v>1</v>
      </c>
    </row>
    <row r="2235" spans="1:17" ht="14.25" x14ac:dyDescent="0.2">
      <c r="A2235" s="189">
        <v>296</v>
      </c>
      <c r="B2235" s="254" t="str">
        <f>IF(AND(A2235&lt;&gt;"",ISNUMBER(A2235)),VLOOKUP(A2235,Studies!A:BR,2,FALSE),"")</f>
        <v>Kharasch 2011</v>
      </c>
      <c r="C2235" s="255" t="str">
        <f>IF(AND(A2235&lt;&gt;"",ISNUMBER(A2235)),VLOOKUP(A2235,Studies!A:BR,3,FALSE),"")</f>
        <v>https://www.ncbi.nlm.nih.gov/pubmed/21562488</v>
      </c>
      <c r="D2235" s="255" t="str">
        <f>IF(AND(A2235&lt;&gt;"",ISNUMBER(A2235)),VLOOKUP(A2235,Studies!A:BR,4,FALSE),"")</f>
        <v>iv with Perpetrator (Rifampicin @ 25 mg)</v>
      </c>
      <c r="E2235" s="255" t="str">
        <f>IF(AND(A2235&lt;&gt;"",ISNUMBER(A2235)),VLOOKUP(A2235,Studies!A:BR,5,FALSE),"")</f>
        <v>Midazolam</v>
      </c>
      <c r="F2235" s="256" t="str">
        <f>IF(AND(A2235&lt;&gt;"",ISNUMBER(A2235)),VLOOKUP(A2235,Studies!A:BR,6,FALSE),"")</f>
        <v>Plasma</v>
      </c>
      <c r="G2235" s="194">
        <v>108.75</v>
      </c>
      <c r="H2235" s="194" t="s">
        <v>60</v>
      </c>
      <c r="I2235" s="187">
        <v>7.1737409999999997</v>
      </c>
      <c r="J2235" s="187" t="s">
        <v>995</v>
      </c>
      <c r="K2235" s="187" t="s">
        <v>116</v>
      </c>
      <c r="M2235" s="195"/>
      <c r="N2235" s="195"/>
      <c r="O2235" s="199"/>
      <c r="P2235" s="188"/>
      <c r="Q2235" s="174">
        <v>1</v>
      </c>
    </row>
    <row r="2236" spans="1:17" ht="14.25" x14ac:dyDescent="0.2">
      <c r="A2236" s="189">
        <v>296</v>
      </c>
      <c r="B2236" s="254" t="str">
        <f>IF(AND(A2236&lt;&gt;"",ISNUMBER(A2236)),VLOOKUP(A2236,Studies!A:BR,2,FALSE),"")</f>
        <v>Kharasch 2011</v>
      </c>
      <c r="C2236" s="255" t="str">
        <f>IF(AND(A2236&lt;&gt;"",ISNUMBER(A2236)),VLOOKUP(A2236,Studies!A:BR,3,FALSE),"")</f>
        <v>https://www.ncbi.nlm.nih.gov/pubmed/21562488</v>
      </c>
      <c r="D2236" s="255" t="str">
        <f>IF(AND(A2236&lt;&gt;"",ISNUMBER(A2236)),VLOOKUP(A2236,Studies!A:BR,4,FALSE),"")</f>
        <v>iv with Perpetrator (Rifampicin @ 25 mg)</v>
      </c>
      <c r="E2236" s="255" t="str">
        <f>IF(AND(A2236&lt;&gt;"",ISNUMBER(A2236)),VLOOKUP(A2236,Studies!A:BR,5,FALSE),"")</f>
        <v>Midazolam</v>
      </c>
      <c r="F2236" s="256" t="str">
        <f>IF(AND(A2236&lt;&gt;"",ISNUMBER(A2236)),VLOOKUP(A2236,Studies!A:BR,6,FALSE),"")</f>
        <v>Plasma</v>
      </c>
      <c r="G2236" s="194">
        <v>109</v>
      </c>
      <c r="H2236" s="194" t="s">
        <v>60</v>
      </c>
      <c r="I2236" s="187">
        <v>5.5997199999999996</v>
      </c>
      <c r="J2236" s="187" t="s">
        <v>995</v>
      </c>
      <c r="K2236" s="187" t="s">
        <v>116</v>
      </c>
      <c r="M2236" s="195"/>
      <c r="N2236" s="195"/>
      <c r="O2236" s="199"/>
      <c r="P2236" s="188"/>
      <c r="Q2236" s="174">
        <v>1</v>
      </c>
    </row>
    <row r="2237" spans="1:17" ht="14.25" x14ac:dyDescent="0.2">
      <c r="A2237" s="189">
        <v>296</v>
      </c>
      <c r="B2237" s="254" t="str">
        <f>IF(AND(A2237&lt;&gt;"",ISNUMBER(A2237)),VLOOKUP(A2237,Studies!A:BR,2,FALSE),"")</f>
        <v>Kharasch 2011</v>
      </c>
      <c r="C2237" s="255" t="str">
        <f>IF(AND(A2237&lt;&gt;"",ISNUMBER(A2237)),VLOOKUP(A2237,Studies!A:BR,3,FALSE),"")</f>
        <v>https://www.ncbi.nlm.nih.gov/pubmed/21562488</v>
      </c>
      <c r="D2237" s="255" t="str">
        <f>IF(AND(A2237&lt;&gt;"",ISNUMBER(A2237)),VLOOKUP(A2237,Studies!A:BR,4,FALSE),"")</f>
        <v>iv with Perpetrator (Rifampicin @ 25 mg)</v>
      </c>
      <c r="E2237" s="255" t="str">
        <f>IF(AND(A2237&lt;&gt;"",ISNUMBER(A2237)),VLOOKUP(A2237,Studies!A:BR,5,FALSE),"")</f>
        <v>Midazolam</v>
      </c>
      <c r="F2237" s="256" t="str">
        <f>IF(AND(A2237&lt;&gt;"",ISNUMBER(A2237)),VLOOKUP(A2237,Studies!A:BR,6,FALSE),"")</f>
        <v>Plasma</v>
      </c>
      <c r="G2237" s="194">
        <v>109.17</v>
      </c>
      <c r="H2237" s="194" t="s">
        <v>60</v>
      </c>
      <c r="I2237" s="187">
        <v>4.9473940000000001</v>
      </c>
      <c r="J2237" s="187" t="s">
        <v>995</v>
      </c>
      <c r="K2237" s="187" t="s">
        <v>116</v>
      </c>
      <c r="M2237" s="195"/>
      <c r="N2237" s="195"/>
      <c r="O2237" s="199"/>
      <c r="P2237" s="188"/>
      <c r="Q2237" s="174">
        <v>1</v>
      </c>
    </row>
    <row r="2238" spans="1:17" ht="14.25" x14ac:dyDescent="0.2">
      <c r="A2238" s="189">
        <v>296</v>
      </c>
      <c r="B2238" s="254" t="str">
        <f>IF(AND(A2238&lt;&gt;"",ISNUMBER(A2238)),VLOOKUP(A2238,Studies!A:BR,2,FALSE),"")</f>
        <v>Kharasch 2011</v>
      </c>
      <c r="C2238" s="255" t="str">
        <f>IF(AND(A2238&lt;&gt;"",ISNUMBER(A2238)),VLOOKUP(A2238,Studies!A:BR,3,FALSE),"")</f>
        <v>https://www.ncbi.nlm.nih.gov/pubmed/21562488</v>
      </c>
      <c r="D2238" s="255" t="str">
        <f>IF(AND(A2238&lt;&gt;"",ISNUMBER(A2238)),VLOOKUP(A2238,Studies!A:BR,4,FALSE),"")</f>
        <v>iv with Perpetrator (Rifampicin @ 25 mg)</v>
      </c>
      <c r="E2238" s="255" t="str">
        <f>IF(AND(A2238&lt;&gt;"",ISNUMBER(A2238)),VLOOKUP(A2238,Studies!A:BR,5,FALSE),"")</f>
        <v>Midazolam</v>
      </c>
      <c r="F2238" s="256" t="str">
        <f>IF(AND(A2238&lt;&gt;"",ISNUMBER(A2238)),VLOOKUP(A2238,Studies!A:BR,6,FALSE),"")</f>
        <v>Plasma</v>
      </c>
      <c r="G2238" s="194">
        <v>109.25</v>
      </c>
      <c r="H2238" s="194" t="s">
        <v>60</v>
      </c>
      <c r="I2238" s="187">
        <v>4.6242010000000002</v>
      </c>
      <c r="J2238" s="187" t="s">
        <v>995</v>
      </c>
      <c r="K2238" s="187" t="s">
        <v>116</v>
      </c>
      <c r="M2238" s="195"/>
      <c r="N2238" s="195"/>
      <c r="O2238" s="199"/>
      <c r="P2238" s="188"/>
      <c r="Q2238" s="174">
        <v>1</v>
      </c>
    </row>
    <row r="2239" spans="1:17" ht="14.25" x14ac:dyDescent="0.2">
      <c r="A2239" s="189">
        <v>296</v>
      </c>
      <c r="B2239" s="254" t="str">
        <f>IF(AND(A2239&lt;&gt;"",ISNUMBER(A2239)),VLOOKUP(A2239,Studies!A:BR,2,FALSE),"")</f>
        <v>Kharasch 2011</v>
      </c>
      <c r="C2239" s="255" t="str">
        <f>IF(AND(A2239&lt;&gt;"",ISNUMBER(A2239)),VLOOKUP(A2239,Studies!A:BR,3,FALSE),"")</f>
        <v>https://www.ncbi.nlm.nih.gov/pubmed/21562488</v>
      </c>
      <c r="D2239" s="255" t="str">
        <f>IF(AND(A2239&lt;&gt;"",ISNUMBER(A2239)),VLOOKUP(A2239,Studies!A:BR,4,FALSE),"")</f>
        <v>iv with Perpetrator (Rifampicin @ 25 mg)</v>
      </c>
      <c r="E2239" s="255" t="str">
        <f>IF(AND(A2239&lt;&gt;"",ISNUMBER(A2239)),VLOOKUP(A2239,Studies!A:BR,5,FALSE),"")</f>
        <v>Midazolam</v>
      </c>
      <c r="F2239" s="256" t="str">
        <f>IF(AND(A2239&lt;&gt;"",ISNUMBER(A2239)),VLOOKUP(A2239,Studies!A:BR,6,FALSE),"")</f>
        <v>Plasma</v>
      </c>
      <c r="G2239" s="194">
        <v>109.5</v>
      </c>
      <c r="H2239" s="194" t="s">
        <v>60</v>
      </c>
      <c r="I2239" s="187">
        <v>3.8618649999999999</v>
      </c>
      <c r="J2239" s="187" t="s">
        <v>995</v>
      </c>
      <c r="K2239" s="187" t="s">
        <v>116</v>
      </c>
      <c r="M2239" s="195"/>
      <c r="N2239" s="195"/>
      <c r="O2239" s="199"/>
      <c r="P2239" s="188"/>
      <c r="Q2239" s="174">
        <v>1</v>
      </c>
    </row>
    <row r="2240" spans="1:17" ht="14.25" x14ac:dyDescent="0.2">
      <c r="A2240" s="189">
        <v>296</v>
      </c>
      <c r="B2240" s="254" t="str">
        <f>IF(AND(A2240&lt;&gt;"",ISNUMBER(A2240)),VLOOKUP(A2240,Studies!A:BR,2,FALSE),"")</f>
        <v>Kharasch 2011</v>
      </c>
      <c r="C2240" s="255" t="str">
        <f>IF(AND(A2240&lt;&gt;"",ISNUMBER(A2240)),VLOOKUP(A2240,Studies!A:BR,3,FALSE),"")</f>
        <v>https://www.ncbi.nlm.nih.gov/pubmed/21562488</v>
      </c>
      <c r="D2240" s="255" t="str">
        <f>IF(AND(A2240&lt;&gt;"",ISNUMBER(A2240)),VLOOKUP(A2240,Studies!A:BR,4,FALSE),"")</f>
        <v>iv with Perpetrator (Rifampicin @ 25 mg)</v>
      </c>
      <c r="E2240" s="255" t="str">
        <f>IF(AND(A2240&lt;&gt;"",ISNUMBER(A2240)),VLOOKUP(A2240,Studies!A:BR,5,FALSE),"")</f>
        <v>Midazolam</v>
      </c>
      <c r="F2240" s="256" t="str">
        <f>IF(AND(A2240&lt;&gt;"",ISNUMBER(A2240)),VLOOKUP(A2240,Studies!A:BR,6,FALSE),"")</f>
        <v>Plasma</v>
      </c>
      <c r="G2240" s="194">
        <v>109.75</v>
      </c>
      <c r="H2240" s="194" t="s">
        <v>60</v>
      </c>
      <c r="I2240" s="187">
        <v>3.4119869999999999</v>
      </c>
      <c r="J2240" s="187" t="s">
        <v>995</v>
      </c>
      <c r="K2240" s="187" t="s">
        <v>116</v>
      </c>
      <c r="M2240" s="195"/>
      <c r="N2240" s="195"/>
      <c r="O2240" s="199"/>
      <c r="P2240" s="188"/>
      <c r="Q2240" s="174">
        <v>1</v>
      </c>
    </row>
    <row r="2241" spans="1:17" ht="14.25" x14ac:dyDescent="0.2">
      <c r="A2241" s="189">
        <v>296</v>
      </c>
      <c r="B2241" s="254" t="str">
        <f>IF(AND(A2241&lt;&gt;"",ISNUMBER(A2241)),VLOOKUP(A2241,Studies!A:BR,2,FALSE),"")</f>
        <v>Kharasch 2011</v>
      </c>
      <c r="C2241" s="255" t="str">
        <f>IF(AND(A2241&lt;&gt;"",ISNUMBER(A2241)),VLOOKUP(A2241,Studies!A:BR,3,FALSE),"")</f>
        <v>https://www.ncbi.nlm.nih.gov/pubmed/21562488</v>
      </c>
      <c r="D2241" s="255" t="str">
        <f>IF(AND(A2241&lt;&gt;"",ISNUMBER(A2241)),VLOOKUP(A2241,Studies!A:BR,4,FALSE),"")</f>
        <v>iv with Perpetrator (Rifampicin @ 25 mg)</v>
      </c>
      <c r="E2241" s="255" t="str">
        <f>IF(AND(A2241&lt;&gt;"",ISNUMBER(A2241)),VLOOKUP(A2241,Studies!A:BR,5,FALSE),"")</f>
        <v>Midazolam</v>
      </c>
      <c r="F2241" s="256" t="str">
        <f>IF(AND(A2241&lt;&gt;"",ISNUMBER(A2241)),VLOOKUP(A2241,Studies!A:BR,6,FALSE),"")</f>
        <v>Plasma</v>
      </c>
      <c r="G2241" s="194">
        <v>110</v>
      </c>
      <c r="H2241" s="194" t="s">
        <v>60</v>
      </c>
      <c r="I2241" s="187">
        <v>3.0486499999999999</v>
      </c>
      <c r="J2241" s="187" t="s">
        <v>995</v>
      </c>
      <c r="K2241" s="187" t="s">
        <v>116</v>
      </c>
      <c r="M2241" s="195"/>
      <c r="N2241" s="195"/>
      <c r="O2241" s="199"/>
      <c r="P2241" s="188"/>
      <c r="Q2241" s="174">
        <v>1</v>
      </c>
    </row>
    <row r="2242" spans="1:17" ht="14.25" x14ac:dyDescent="0.2">
      <c r="A2242" s="189">
        <v>296</v>
      </c>
      <c r="B2242" s="254" t="str">
        <f>IF(AND(A2242&lt;&gt;"",ISNUMBER(A2242)),VLOOKUP(A2242,Studies!A:BR,2,FALSE),"")</f>
        <v>Kharasch 2011</v>
      </c>
      <c r="C2242" s="255" t="str">
        <f>IF(AND(A2242&lt;&gt;"",ISNUMBER(A2242)),VLOOKUP(A2242,Studies!A:BR,3,FALSE),"")</f>
        <v>https://www.ncbi.nlm.nih.gov/pubmed/21562488</v>
      </c>
      <c r="D2242" s="255" t="str">
        <f>IF(AND(A2242&lt;&gt;"",ISNUMBER(A2242)),VLOOKUP(A2242,Studies!A:BR,4,FALSE),"")</f>
        <v>iv with Perpetrator (Rifampicin @ 25 mg)</v>
      </c>
      <c r="E2242" s="255" t="str">
        <f>IF(AND(A2242&lt;&gt;"",ISNUMBER(A2242)),VLOOKUP(A2242,Studies!A:BR,5,FALSE),"")</f>
        <v>Midazolam</v>
      </c>
      <c r="F2242" s="256" t="str">
        <f>IF(AND(A2242&lt;&gt;"",ISNUMBER(A2242)),VLOOKUP(A2242,Studies!A:BR,6,FALSE),"")</f>
        <v>Plasma</v>
      </c>
      <c r="G2242" s="194">
        <v>110.5</v>
      </c>
      <c r="H2242" s="194" t="s">
        <v>60</v>
      </c>
      <c r="I2242" s="187">
        <v>2.3797320000000002</v>
      </c>
      <c r="J2242" s="187" t="s">
        <v>995</v>
      </c>
      <c r="K2242" s="187" t="s">
        <v>116</v>
      </c>
      <c r="M2242" s="195"/>
      <c r="N2242" s="195"/>
      <c r="O2242" s="199"/>
      <c r="P2242" s="188"/>
      <c r="Q2242" s="174">
        <v>1</v>
      </c>
    </row>
    <row r="2243" spans="1:17" ht="14.25" x14ac:dyDescent="0.2">
      <c r="A2243" s="189">
        <v>296</v>
      </c>
      <c r="B2243" s="254" t="str">
        <f>IF(AND(A2243&lt;&gt;"",ISNUMBER(A2243)),VLOOKUP(A2243,Studies!A:BR,2,FALSE),"")</f>
        <v>Kharasch 2011</v>
      </c>
      <c r="C2243" s="255" t="str">
        <f>IF(AND(A2243&lt;&gt;"",ISNUMBER(A2243)),VLOOKUP(A2243,Studies!A:BR,3,FALSE),"")</f>
        <v>https://www.ncbi.nlm.nih.gov/pubmed/21562488</v>
      </c>
      <c r="D2243" s="255" t="str">
        <f>IF(AND(A2243&lt;&gt;"",ISNUMBER(A2243)),VLOOKUP(A2243,Studies!A:BR,4,FALSE),"")</f>
        <v>iv with Perpetrator (Rifampicin @ 25 mg)</v>
      </c>
      <c r="E2243" s="255" t="str">
        <f>IF(AND(A2243&lt;&gt;"",ISNUMBER(A2243)),VLOOKUP(A2243,Studies!A:BR,5,FALSE),"")</f>
        <v>Midazolam</v>
      </c>
      <c r="F2243" s="256" t="str">
        <f>IF(AND(A2243&lt;&gt;"",ISNUMBER(A2243)),VLOOKUP(A2243,Studies!A:BR,6,FALSE),"")</f>
        <v>Plasma</v>
      </c>
      <c r="G2243" s="194">
        <v>111</v>
      </c>
      <c r="H2243" s="194" t="s">
        <v>60</v>
      </c>
      <c r="I2243" s="187">
        <v>2.0556939999999999</v>
      </c>
      <c r="J2243" s="187" t="s">
        <v>995</v>
      </c>
      <c r="K2243" s="187" t="s">
        <v>116</v>
      </c>
      <c r="M2243" s="195"/>
      <c r="N2243" s="195"/>
      <c r="O2243" s="199"/>
      <c r="P2243" s="188"/>
      <c r="Q2243" s="174">
        <v>1</v>
      </c>
    </row>
    <row r="2244" spans="1:17" ht="14.25" x14ac:dyDescent="0.2">
      <c r="A2244" s="189">
        <v>296</v>
      </c>
      <c r="B2244" s="254" t="str">
        <f>IF(AND(A2244&lt;&gt;"",ISNUMBER(A2244)),VLOOKUP(A2244,Studies!A:BR,2,FALSE),"")</f>
        <v>Kharasch 2011</v>
      </c>
      <c r="C2244" s="255" t="str">
        <f>IF(AND(A2244&lt;&gt;"",ISNUMBER(A2244)),VLOOKUP(A2244,Studies!A:BR,3,FALSE),"")</f>
        <v>https://www.ncbi.nlm.nih.gov/pubmed/21562488</v>
      </c>
      <c r="D2244" s="255" t="str">
        <f>IF(AND(A2244&lt;&gt;"",ISNUMBER(A2244)),VLOOKUP(A2244,Studies!A:BR,4,FALSE),"")</f>
        <v>iv with Perpetrator (Rifampicin @ 25 mg)</v>
      </c>
      <c r="E2244" s="255" t="str">
        <f>IF(AND(A2244&lt;&gt;"",ISNUMBER(A2244)),VLOOKUP(A2244,Studies!A:BR,5,FALSE),"")</f>
        <v>Midazolam</v>
      </c>
      <c r="F2244" s="256" t="str">
        <f>IF(AND(A2244&lt;&gt;"",ISNUMBER(A2244)),VLOOKUP(A2244,Studies!A:BR,6,FALSE),"")</f>
        <v>Plasma</v>
      </c>
      <c r="G2244" s="194">
        <v>111.5</v>
      </c>
      <c r="H2244" s="194" t="s">
        <v>60</v>
      </c>
      <c r="I2244" s="187">
        <v>1.6228149999999999</v>
      </c>
      <c r="J2244" s="187" t="s">
        <v>995</v>
      </c>
      <c r="K2244" s="187" t="s">
        <v>116</v>
      </c>
      <c r="M2244" s="195"/>
      <c r="N2244" s="195"/>
      <c r="O2244" s="199"/>
      <c r="P2244" s="188"/>
      <c r="Q2244" s="174">
        <v>1</v>
      </c>
    </row>
    <row r="2245" spans="1:17" ht="14.25" x14ac:dyDescent="0.2">
      <c r="A2245" s="189">
        <v>296</v>
      </c>
      <c r="B2245" s="254" t="str">
        <f>IF(AND(A2245&lt;&gt;"",ISNUMBER(A2245)),VLOOKUP(A2245,Studies!A:BR,2,FALSE),"")</f>
        <v>Kharasch 2011</v>
      </c>
      <c r="C2245" s="255" t="str">
        <f>IF(AND(A2245&lt;&gt;"",ISNUMBER(A2245)),VLOOKUP(A2245,Studies!A:BR,3,FALSE),"")</f>
        <v>https://www.ncbi.nlm.nih.gov/pubmed/21562488</v>
      </c>
      <c r="D2245" s="255" t="str">
        <f>IF(AND(A2245&lt;&gt;"",ISNUMBER(A2245)),VLOOKUP(A2245,Studies!A:BR,4,FALSE),"")</f>
        <v>iv with Perpetrator (Rifampicin @ 25 mg)</v>
      </c>
      <c r="E2245" s="255" t="str">
        <f>IF(AND(A2245&lt;&gt;"",ISNUMBER(A2245)),VLOOKUP(A2245,Studies!A:BR,5,FALSE),"")</f>
        <v>Midazolam</v>
      </c>
      <c r="F2245" s="256" t="str">
        <f>IF(AND(A2245&lt;&gt;"",ISNUMBER(A2245)),VLOOKUP(A2245,Studies!A:BR,6,FALSE),"")</f>
        <v>Plasma</v>
      </c>
      <c r="G2245" s="194">
        <v>112</v>
      </c>
      <c r="H2245" s="194" t="s">
        <v>60</v>
      </c>
      <c r="I2245" s="187">
        <v>1.3401069999999999</v>
      </c>
      <c r="J2245" s="187" t="s">
        <v>995</v>
      </c>
      <c r="K2245" s="187" t="s">
        <v>116</v>
      </c>
      <c r="M2245" s="195"/>
      <c r="N2245" s="195"/>
      <c r="O2245" s="199"/>
      <c r="P2245" s="188"/>
      <c r="Q2245" s="174">
        <v>1</v>
      </c>
    </row>
    <row r="2246" spans="1:17" ht="14.25" x14ac:dyDescent="0.2">
      <c r="A2246" s="189">
        <v>296</v>
      </c>
      <c r="B2246" s="254" t="str">
        <f>IF(AND(A2246&lt;&gt;"",ISNUMBER(A2246)),VLOOKUP(A2246,Studies!A:BR,2,FALSE),"")</f>
        <v>Kharasch 2011</v>
      </c>
      <c r="C2246" s="255" t="str">
        <f>IF(AND(A2246&lt;&gt;"",ISNUMBER(A2246)),VLOOKUP(A2246,Studies!A:BR,3,FALSE),"")</f>
        <v>https://www.ncbi.nlm.nih.gov/pubmed/21562488</v>
      </c>
      <c r="D2246" s="255" t="str">
        <f>IF(AND(A2246&lt;&gt;"",ISNUMBER(A2246)),VLOOKUP(A2246,Studies!A:BR,4,FALSE),"")</f>
        <v>iv with Perpetrator (Rifampicin @ 25 mg)</v>
      </c>
      <c r="E2246" s="255" t="str">
        <f>IF(AND(A2246&lt;&gt;"",ISNUMBER(A2246)),VLOOKUP(A2246,Studies!A:BR,5,FALSE),"")</f>
        <v>Midazolam</v>
      </c>
      <c r="F2246" s="256" t="str">
        <f>IF(AND(A2246&lt;&gt;"",ISNUMBER(A2246)),VLOOKUP(A2246,Studies!A:BR,6,FALSE),"")</f>
        <v>Plasma</v>
      </c>
      <c r="G2246" s="194">
        <v>113</v>
      </c>
      <c r="H2246" s="194" t="s">
        <v>60</v>
      </c>
      <c r="I2246" s="187">
        <v>1.022775</v>
      </c>
      <c r="J2246" s="187" t="s">
        <v>995</v>
      </c>
      <c r="K2246" s="187" t="s">
        <v>116</v>
      </c>
      <c r="M2246" s="195"/>
      <c r="N2246" s="195"/>
      <c r="O2246" s="199"/>
      <c r="P2246" s="188"/>
      <c r="Q2246" s="174">
        <v>1</v>
      </c>
    </row>
    <row r="2247" spans="1:17" ht="14.25" x14ac:dyDescent="0.2">
      <c r="A2247" s="189">
        <v>296</v>
      </c>
      <c r="B2247" s="254" t="str">
        <f>IF(AND(A2247&lt;&gt;"",ISNUMBER(A2247)),VLOOKUP(A2247,Studies!A:BR,2,FALSE),"")</f>
        <v>Kharasch 2011</v>
      </c>
      <c r="C2247" s="255" t="str">
        <f>IF(AND(A2247&lt;&gt;"",ISNUMBER(A2247)),VLOOKUP(A2247,Studies!A:BR,3,FALSE),"")</f>
        <v>https://www.ncbi.nlm.nih.gov/pubmed/21562488</v>
      </c>
      <c r="D2247" s="255" t="str">
        <f>IF(AND(A2247&lt;&gt;"",ISNUMBER(A2247)),VLOOKUP(A2247,Studies!A:BR,4,FALSE),"")</f>
        <v>iv with Perpetrator (Rifampicin @ 25 mg)</v>
      </c>
      <c r="E2247" s="255" t="str">
        <f>IF(AND(A2247&lt;&gt;"",ISNUMBER(A2247)),VLOOKUP(A2247,Studies!A:BR,5,FALSE),"")</f>
        <v>Midazolam</v>
      </c>
      <c r="F2247" s="256" t="str">
        <f>IF(AND(A2247&lt;&gt;"",ISNUMBER(A2247)),VLOOKUP(A2247,Studies!A:BR,6,FALSE),"")</f>
        <v>Plasma</v>
      </c>
      <c r="G2247" s="194">
        <v>114</v>
      </c>
      <c r="H2247" s="194" t="s">
        <v>60</v>
      </c>
      <c r="I2247" s="187">
        <v>0.74620929999999996</v>
      </c>
      <c r="J2247" s="187" t="s">
        <v>995</v>
      </c>
      <c r="K2247" s="187" t="s">
        <v>116</v>
      </c>
      <c r="M2247" s="195"/>
      <c r="N2247" s="195"/>
      <c r="O2247" s="199"/>
      <c r="P2247" s="188"/>
      <c r="Q2247" s="174">
        <v>1</v>
      </c>
    </row>
    <row r="2248" spans="1:17" ht="14.25" x14ac:dyDescent="0.2">
      <c r="A2248" s="189">
        <v>296</v>
      </c>
      <c r="B2248" s="254" t="str">
        <f>IF(AND(A2248&lt;&gt;"",ISNUMBER(A2248)),VLOOKUP(A2248,Studies!A:BR,2,FALSE),"")</f>
        <v>Kharasch 2011</v>
      </c>
      <c r="C2248" s="255" t="str">
        <f>IF(AND(A2248&lt;&gt;"",ISNUMBER(A2248)),VLOOKUP(A2248,Studies!A:BR,3,FALSE),"")</f>
        <v>https://www.ncbi.nlm.nih.gov/pubmed/21562488</v>
      </c>
      <c r="D2248" s="255" t="str">
        <f>IF(AND(A2248&lt;&gt;"",ISNUMBER(A2248)),VLOOKUP(A2248,Studies!A:BR,4,FALSE),"")</f>
        <v>iv with Perpetrator (Rifampicin @ 25 mg)</v>
      </c>
      <c r="E2248" s="255" t="str">
        <f>IF(AND(A2248&lt;&gt;"",ISNUMBER(A2248)),VLOOKUP(A2248,Studies!A:BR,5,FALSE),"")</f>
        <v>Midazolam</v>
      </c>
      <c r="F2248" s="256" t="str">
        <f>IF(AND(A2248&lt;&gt;"",ISNUMBER(A2248)),VLOOKUP(A2248,Studies!A:BR,6,FALSE),"")</f>
        <v>Plasma</v>
      </c>
      <c r="G2248" s="194">
        <v>115</v>
      </c>
      <c r="H2248" s="194" t="s">
        <v>60</v>
      </c>
      <c r="I2248" s="187">
        <v>0.65928160000000002</v>
      </c>
      <c r="J2248" s="187" t="s">
        <v>995</v>
      </c>
      <c r="K2248" s="187" t="s">
        <v>116</v>
      </c>
      <c r="M2248" s="195"/>
      <c r="N2248" s="195"/>
      <c r="O2248" s="199"/>
      <c r="P2248" s="188"/>
      <c r="Q2248" s="174">
        <v>1</v>
      </c>
    </row>
    <row r="2249" spans="1:17" ht="14.25" x14ac:dyDescent="0.2">
      <c r="A2249" s="189">
        <v>297</v>
      </c>
      <c r="B2249" s="254" t="str">
        <f>IF(AND(A2249&lt;&gt;"",ISNUMBER(A2249)),VLOOKUP(A2249,Studies!A:BR,2,FALSE),"")</f>
        <v>Kharasch 2011</v>
      </c>
      <c r="C2249" s="255" t="str">
        <f>IF(AND(A2249&lt;&gt;"",ISNUMBER(A2249)),VLOOKUP(A2249,Studies!A:BR,3,FALSE),"")</f>
        <v>https://www.ncbi.nlm.nih.gov/pubmed/21562488</v>
      </c>
      <c r="D2249" s="255" t="str">
        <f>IF(AND(A2249&lt;&gt;"",ISNUMBER(A2249)),VLOOKUP(A2249,Studies!A:BR,4,FALSE),"")</f>
        <v>iv with Perpetrator (Rifampicin @ 75 mg)</v>
      </c>
      <c r="E2249" s="255" t="str">
        <f>IF(AND(A2249&lt;&gt;"",ISNUMBER(A2249)),VLOOKUP(A2249,Studies!A:BR,5,FALSE),"")</f>
        <v>Midazolam</v>
      </c>
      <c r="F2249" s="256" t="str">
        <f>IF(AND(A2249&lt;&gt;"",ISNUMBER(A2249)),VLOOKUP(A2249,Studies!A:BR,6,FALSE),"")</f>
        <v>Plasma</v>
      </c>
      <c r="G2249" s="194">
        <v>108</v>
      </c>
      <c r="H2249" s="194" t="s">
        <v>60</v>
      </c>
      <c r="I2249" s="187">
        <v>81.654560000000004</v>
      </c>
      <c r="J2249" s="187" t="s">
        <v>995</v>
      </c>
      <c r="K2249" s="187" t="s">
        <v>116</v>
      </c>
      <c r="M2249" s="195"/>
      <c r="N2249" s="195"/>
      <c r="O2249" s="199"/>
      <c r="P2249" s="188"/>
      <c r="Q2249" s="174">
        <v>1</v>
      </c>
    </row>
    <row r="2250" spans="1:17" ht="14.25" x14ac:dyDescent="0.2">
      <c r="A2250" s="189">
        <v>297</v>
      </c>
      <c r="B2250" s="254" t="str">
        <f>IF(AND(A2250&lt;&gt;"",ISNUMBER(A2250)),VLOOKUP(A2250,Studies!A:BR,2,FALSE),"")</f>
        <v>Kharasch 2011</v>
      </c>
      <c r="C2250" s="255" t="str">
        <f>IF(AND(A2250&lt;&gt;"",ISNUMBER(A2250)),VLOOKUP(A2250,Studies!A:BR,3,FALSE),"")</f>
        <v>https://www.ncbi.nlm.nih.gov/pubmed/21562488</v>
      </c>
      <c r="D2250" s="255" t="str">
        <f>IF(AND(A2250&lt;&gt;"",ISNUMBER(A2250)),VLOOKUP(A2250,Studies!A:BR,4,FALSE),"")</f>
        <v>iv with Perpetrator (Rifampicin @ 75 mg)</v>
      </c>
      <c r="E2250" s="255" t="str">
        <f>IF(AND(A2250&lt;&gt;"",ISNUMBER(A2250)),VLOOKUP(A2250,Studies!A:BR,5,FALSE),"")</f>
        <v>Midazolam</v>
      </c>
      <c r="F2250" s="256" t="str">
        <f>IF(AND(A2250&lt;&gt;"",ISNUMBER(A2250)),VLOOKUP(A2250,Studies!A:BR,6,FALSE),"")</f>
        <v>Plasma</v>
      </c>
      <c r="G2250" s="194">
        <v>108.08</v>
      </c>
      <c r="H2250" s="194" t="s">
        <v>60</v>
      </c>
      <c r="I2250" s="187">
        <v>26.48396</v>
      </c>
      <c r="J2250" s="187" t="s">
        <v>995</v>
      </c>
      <c r="K2250" s="187" t="s">
        <v>116</v>
      </c>
      <c r="M2250" s="195"/>
      <c r="N2250" s="195"/>
      <c r="O2250" s="199"/>
      <c r="P2250" s="188"/>
      <c r="Q2250" s="174">
        <v>1</v>
      </c>
    </row>
    <row r="2251" spans="1:17" ht="14.25" x14ac:dyDescent="0.2">
      <c r="A2251" s="189">
        <v>297</v>
      </c>
      <c r="B2251" s="254" t="str">
        <f>IF(AND(A2251&lt;&gt;"",ISNUMBER(A2251)),VLOOKUP(A2251,Studies!A:BR,2,FALSE),"")</f>
        <v>Kharasch 2011</v>
      </c>
      <c r="C2251" s="255" t="str">
        <f>IF(AND(A2251&lt;&gt;"",ISNUMBER(A2251)),VLOOKUP(A2251,Studies!A:BR,3,FALSE),"")</f>
        <v>https://www.ncbi.nlm.nih.gov/pubmed/21562488</v>
      </c>
      <c r="D2251" s="255" t="str">
        <f>IF(AND(A2251&lt;&gt;"",ISNUMBER(A2251)),VLOOKUP(A2251,Studies!A:BR,4,FALSE),"")</f>
        <v>iv with Perpetrator (Rifampicin @ 75 mg)</v>
      </c>
      <c r="E2251" s="255" t="str">
        <f>IF(AND(A2251&lt;&gt;"",ISNUMBER(A2251)),VLOOKUP(A2251,Studies!A:BR,5,FALSE),"")</f>
        <v>Midazolam</v>
      </c>
      <c r="F2251" s="256" t="str">
        <f>IF(AND(A2251&lt;&gt;"",ISNUMBER(A2251)),VLOOKUP(A2251,Studies!A:BR,6,FALSE),"")</f>
        <v>Plasma</v>
      </c>
      <c r="G2251" s="194">
        <v>108.17</v>
      </c>
      <c r="H2251" s="194" t="s">
        <v>60</v>
      </c>
      <c r="I2251" s="187">
        <v>16.319769999999998</v>
      </c>
      <c r="J2251" s="187" t="s">
        <v>995</v>
      </c>
      <c r="K2251" s="187" t="s">
        <v>116</v>
      </c>
      <c r="M2251" s="195"/>
      <c r="N2251" s="195"/>
      <c r="O2251" s="199"/>
      <c r="P2251" s="188"/>
      <c r="Q2251" s="174">
        <v>1</v>
      </c>
    </row>
    <row r="2252" spans="1:17" ht="14.25" x14ac:dyDescent="0.2">
      <c r="A2252" s="189">
        <v>297</v>
      </c>
      <c r="B2252" s="254" t="str">
        <f>IF(AND(A2252&lt;&gt;"",ISNUMBER(A2252)),VLOOKUP(A2252,Studies!A:BR,2,FALSE),"")</f>
        <v>Kharasch 2011</v>
      </c>
      <c r="C2252" s="255" t="str">
        <f>IF(AND(A2252&lt;&gt;"",ISNUMBER(A2252)),VLOOKUP(A2252,Studies!A:BR,3,FALSE),"")</f>
        <v>https://www.ncbi.nlm.nih.gov/pubmed/21562488</v>
      </c>
      <c r="D2252" s="255" t="str">
        <f>IF(AND(A2252&lt;&gt;"",ISNUMBER(A2252)),VLOOKUP(A2252,Studies!A:BR,4,FALSE),"")</f>
        <v>iv with Perpetrator (Rifampicin @ 75 mg)</v>
      </c>
      <c r="E2252" s="255" t="str">
        <f>IF(AND(A2252&lt;&gt;"",ISNUMBER(A2252)),VLOOKUP(A2252,Studies!A:BR,5,FALSE),"")</f>
        <v>Midazolam</v>
      </c>
      <c r="F2252" s="256" t="str">
        <f>IF(AND(A2252&lt;&gt;"",ISNUMBER(A2252)),VLOOKUP(A2252,Studies!A:BR,6,FALSE),"")</f>
        <v>Plasma</v>
      </c>
      <c r="G2252" s="194">
        <v>108.33</v>
      </c>
      <c r="H2252" s="194" t="s">
        <v>60</v>
      </c>
      <c r="I2252" s="187">
        <v>10.519740000000001</v>
      </c>
      <c r="J2252" s="187" t="s">
        <v>995</v>
      </c>
      <c r="K2252" s="187" t="s">
        <v>116</v>
      </c>
      <c r="M2252" s="195"/>
      <c r="N2252" s="195"/>
      <c r="O2252" s="199"/>
      <c r="P2252" s="188"/>
      <c r="Q2252" s="174">
        <v>1</v>
      </c>
    </row>
    <row r="2253" spans="1:17" ht="14.25" x14ac:dyDescent="0.2">
      <c r="A2253" s="189">
        <v>297</v>
      </c>
      <c r="B2253" s="254" t="str">
        <f>IF(AND(A2253&lt;&gt;"",ISNUMBER(A2253)),VLOOKUP(A2253,Studies!A:BR,2,FALSE),"")</f>
        <v>Kharasch 2011</v>
      </c>
      <c r="C2253" s="255" t="str">
        <f>IF(AND(A2253&lt;&gt;"",ISNUMBER(A2253)),VLOOKUP(A2253,Studies!A:BR,3,FALSE),"")</f>
        <v>https://www.ncbi.nlm.nih.gov/pubmed/21562488</v>
      </c>
      <c r="D2253" s="255" t="str">
        <f>IF(AND(A2253&lt;&gt;"",ISNUMBER(A2253)),VLOOKUP(A2253,Studies!A:BR,4,FALSE),"")</f>
        <v>iv with Perpetrator (Rifampicin @ 75 mg)</v>
      </c>
      <c r="E2253" s="255" t="str">
        <f>IF(AND(A2253&lt;&gt;"",ISNUMBER(A2253)),VLOOKUP(A2253,Studies!A:BR,5,FALSE),"")</f>
        <v>Midazolam</v>
      </c>
      <c r="F2253" s="256" t="str">
        <f>IF(AND(A2253&lt;&gt;"",ISNUMBER(A2253)),VLOOKUP(A2253,Studies!A:BR,6,FALSE),"")</f>
        <v>Plasma</v>
      </c>
      <c r="G2253" s="194">
        <v>108.5</v>
      </c>
      <c r="H2253" s="194" t="s">
        <v>60</v>
      </c>
      <c r="I2253" s="187">
        <v>7.849926</v>
      </c>
      <c r="J2253" s="187" t="s">
        <v>995</v>
      </c>
      <c r="K2253" s="187" t="s">
        <v>116</v>
      </c>
      <c r="M2253" s="195"/>
      <c r="N2253" s="195"/>
      <c r="O2253" s="199"/>
      <c r="P2253" s="188"/>
      <c r="Q2253" s="174">
        <v>1</v>
      </c>
    </row>
    <row r="2254" spans="1:17" ht="14.25" x14ac:dyDescent="0.2">
      <c r="A2254" s="189">
        <v>297</v>
      </c>
      <c r="B2254" s="254" t="str">
        <f>IF(AND(A2254&lt;&gt;"",ISNUMBER(A2254)),VLOOKUP(A2254,Studies!A:BR,2,FALSE),"")</f>
        <v>Kharasch 2011</v>
      </c>
      <c r="C2254" s="255" t="str">
        <f>IF(AND(A2254&lt;&gt;"",ISNUMBER(A2254)),VLOOKUP(A2254,Studies!A:BR,3,FALSE),"")</f>
        <v>https://www.ncbi.nlm.nih.gov/pubmed/21562488</v>
      </c>
      <c r="D2254" s="255" t="str">
        <f>IF(AND(A2254&lt;&gt;"",ISNUMBER(A2254)),VLOOKUP(A2254,Studies!A:BR,4,FALSE),"")</f>
        <v>iv with Perpetrator (Rifampicin @ 75 mg)</v>
      </c>
      <c r="E2254" s="255" t="str">
        <f>IF(AND(A2254&lt;&gt;"",ISNUMBER(A2254)),VLOOKUP(A2254,Studies!A:BR,5,FALSE),"")</f>
        <v>Midazolam</v>
      </c>
      <c r="F2254" s="256" t="str">
        <f>IF(AND(A2254&lt;&gt;"",ISNUMBER(A2254)),VLOOKUP(A2254,Studies!A:BR,6,FALSE),"")</f>
        <v>Plasma</v>
      </c>
      <c r="G2254" s="194">
        <v>108.75</v>
      </c>
      <c r="H2254" s="194" t="s">
        <v>60</v>
      </c>
      <c r="I2254" s="187">
        <v>6.3380549999999998</v>
      </c>
      <c r="J2254" s="187" t="s">
        <v>995</v>
      </c>
      <c r="K2254" s="187" t="s">
        <v>116</v>
      </c>
      <c r="M2254" s="195"/>
      <c r="N2254" s="195"/>
      <c r="O2254" s="199"/>
      <c r="P2254" s="188"/>
      <c r="Q2254" s="174">
        <v>1</v>
      </c>
    </row>
    <row r="2255" spans="1:17" ht="14.25" x14ac:dyDescent="0.2">
      <c r="A2255" s="189">
        <v>297</v>
      </c>
      <c r="B2255" s="254" t="str">
        <f>IF(AND(A2255&lt;&gt;"",ISNUMBER(A2255)),VLOOKUP(A2255,Studies!A:BR,2,FALSE),"")</f>
        <v>Kharasch 2011</v>
      </c>
      <c r="C2255" s="255" t="str">
        <f>IF(AND(A2255&lt;&gt;"",ISNUMBER(A2255)),VLOOKUP(A2255,Studies!A:BR,3,FALSE),"")</f>
        <v>https://www.ncbi.nlm.nih.gov/pubmed/21562488</v>
      </c>
      <c r="D2255" s="255" t="str">
        <f>IF(AND(A2255&lt;&gt;"",ISNUMBER(A2255)),VLOOKUP(A2255,Studies!A:BR,4,FALSE),"")</f>
        <v>iv with Perpetrator (Rifampicin @ 75 mg)</v>
      </c>
      <c r="E2255" s="255" t="str">
        <f>IF(AND(A2255&lt;&gt;"",ISNUMBER(A2255)),VLOOKUP(A2255,Studies!A:BR,5,FALSE),"")</f>
        <v>Midazolam</v>
      </c>
      <c r="F2255" s="256" t="str">
        <f>IF(AND(A2255&lt;&gt;"",ISNUMBER(A2255)),VLOOKUP(A2255,Studies!A:BR,6,FALSE),"")</f>
        <v>Plasma</v>
      </c>
      <c r="G2255" s="194">
        <v>109</v>
      </c>
      <c r="H2255" s="194" t="s">
        <v>60</v>
      </c>
      <c r="I2255" s="187">
        <v>5.0600699999999996</v>
      </c>
      <c r="J2255" s="187" t="s">
        <v>995</v>
      </c>
      <c r="K2255" s="187" t="s">
        <v>116</v>
      </c>
      <c r="M2255" s="195"/>
      <c r="N2255" s="195"/>
      <c r="O2255" s="199"/>
      <c r="P2255" s="188"/>
      <c r="Q2255" s="174">
        <v>1</v>
      </c>
    </row>
    <row r="2256" spans="1:17" ht="14.25" x14ac:dyDescent="0.2">
      <c r="A2256" s="189">
        <v>297</v>
      </c>
      <c r="B2256" s="254" t="str">
        <f>IF(AND(A2256&lt;&gt;"",ISNUMBER(A2256)),VLOOKUP(A2256,Studies!A:BR,2,FALSE),"")</f>
        <v>Kharasch 2011</v>
      </c>
      <c r="C2256" s="255" t="str">
        <f>IF(AND(A2256&lt;&gt;"",ISNUMBER(A2256)),VLOOKUP(A2256,Studies!A:BR,3,FALSE),"")</f>
        <v>https://www.ncbi.nlm.nih.gov/pubmed/21562488</v>
      </c>
      <c r="D2256" s="255" t="str">
        <f>IF(AND(A2256&lt;&gt;"",ISNUMBER(A2256)),VLOOKUP(A2256,Studies!A:BR,4,FALSE),"")</f>
        <v>iv with Perpetrator (Rifampicin @ 75 mg)</v>
      </c>
      <c r="E2256" s="255" t="str">
        <f>IF(AND(A2256&lt;&gt;"",ISNUMBER(A2256)),VLOOKUP(A2256,Studies!A:BR,5,FALSE),"")</f>
        <v>Midazolam</v>
      </c>
      <c r="F2256" s="256" t="str">
        <f>IF(AND(A2256&lt;&gt;"",ISNUMBER(A2256)),VLOOKUP(A2256,Studies!A:BR,6,FALSE),"")</f>
        <v>Plasma</v>
      </c>
      <c r="G2256" s="194">
        <v>109.08</v>
      </c>
      <c r="H2256" s="194" t="s">
        <v>60</v>
      </c>
      <c r="I2256" s="187">
        <v>4.7830690000000002</v>
      </c>
      <c r="J2256" s="187" t="s">
        <v>995</v>
      </c>
      <c r="K2256" s="187" t="s">
        <v>116</v>
      </c>
      <c r="M2256" s="195"/>
      <c r="N2256" s="195"/>
      <c r="O2256" s="199"/>
      <c r="P2256" s="188"/>
      <c r="Q2256" s="174">
        <v>1</v>
      </c>
    </row>
    <row r="2257" spans="1:17" ht="14.25" x14ac:dyDescent="0.2">
      <c r="A2257" s="189">
        <v>297</v>
      </c>
      <c r="B2257" s="254" t="str">
        <f>IF(AND(A2257&lt;&gt;"",ISNUMBER(A2257)),VLOOKUP(A2257,Studies!A:BR,2,FALSE),"")</f>
        <v>Kharasch 2011</v>
      </c>
      <c r="C2257" s="255" t="str">
        <f>IF(AND(A2257&lt;&gt;"",ISNUMBER(A2257)),VLOOKUP(A2257,Studies!A:BR,3,FALSE),"")</f>
        <v>https://www.ncbi.nlm.nih.gov/pubmed/21562488</v>
      </c>
      <c r="D2257" s="255" t="str">
        <f>IF(AND(A2257&lt;&gt;"",ISNUMBER(A2257)),VLOOKUP(A2257,Studies!A:BR,4,FALSE),"")</f>
        <v>iv with Perpetrator (Rifampicin @ 75 mg)</v>
      </c>
      <c r="E2257" s="255" t="str">
        <f>IF(AND(A2257&lt;&gt;"",ISNUMBER(A2257)),VLOOKUP(A2257,Studies!A:BR,5,FALSE),"")</f>
        <v>Midazolam</v>
      </c>
      <c r="F2257" s="256" t="str">
        <f>IF(AND(A2257&lt;&gt;"",ISNUMBER(A2257)),VLOOKUP(A2257,Studies!A:BR,6,FALSE),"")</f>
        <v>Plasma</v>
      </c>
      <c r="G2257" s="194">
        <v>109.17</v>
      </c>
      <c r="H2257" s="194" t="s">
        <v>60</v>
      </c>
      <c r="I2257" s="187">
        <v>4.4205550000000002</v>
      </c>
      <c r="J2257" s="187" t="s">
        <v>995</v>
      </c>
      <c r="K2257" s="187" t="s">
        <v>116</v>
      </c>
      <c r="M2257" s="195"/>
      <c r="N2257" s="195"/>
      <c r="O2257" s="199"/>
      <c r="P2257" s="188"/>
      <c r="Q2257" s="174">
        <v>1</v>
      </c>
    </row>
    <row r="2258" spans="1:17" ht="14.25" x14ac:dyDescent="0.2">
      <c r="A2258" s="189">
        <v>297</v>
      </c>
      <c r="B2258" s="254" t="str">
        <f>IF(AND(A2258&lt;&gt;"",ISNUMBER(A2258)),VLOOKUP(A2258,Studies!A:BR,2,FALSE),"")</f>
        <v>Kharasch 2011</v>
      </c>
      <c r="C2258" s="255" t="str">
        <f>IF(AND(A2258&lt;&gt;"",ISNUMBER(A2258)),VLOOKUP(A2258,Studies!A:BR,3,FALSE),"")</f>
        <v>https://www.ncbi.nlm.nih.gov/pubmed/21562488</v>
      </c>
      <c r="D2258" s="255" t="str">
        <f>IF(AND(A2258&lt;&gt;"",ISNUMBER(A2258)),VLOOKUP(A2258,Studies!A:BR,4,FALSE),"")</f>
        <v>iv with Perpetrator (Rifampicin @ 75 mg)</v>
      </c>
      <c r="E2258" s="255" t="str">
        <f>IF(AND(A2258&lt;&gt;"",ISNUMBER(A2258)),VLOOKUP(A2258,Studies!A:BR,5,FALSE),"")</f>
        <v>Midazolam</v>
      </c>
      <c r="F2258" s="256" t="str">
        <f>IF(AND(A2258&lt;&gt;"",ISNUMBER(A2258)),VLOOKUP(A2258,Studies!A:BR,6,FALSE),"")</f>
        <v>Plasma</v>
      </c>
      <c r="G2258" s="194">
        <v>109.25</v>
      </c>
      <c r="H2258" s="194" t="s">
        <v>60</v>
      </c>
      <c r="I2258" s="187">
        <v>4.2737280000000002</v>
      </c>
      <c r="J2258" s="187" t="s">
        <v>995</v>
      </c>
      <c r="K2258" s="187" t="s">
        <v>116</v>
      </c>
      <c r="M2258" s="195"/>
      <c r="N2258" s="195"/>
      <c r="O2258" s="199"/>
      <c r="P2258" s="188"/>
      <c r="Q2258" s="174">
        <v>1</v>
      </c>
    </row>
    <row r="2259" spans="1:17" ht="14.25" x14ac:dyDescent="0.2">
      <c r="A2259" s="189">
        <v>297</v>
      </c>
      <c r="B2259" s="254" t="str">
        <f>IF(AND(A2259&lt;&gt;"",ISNUMBER(A2259)),VLOOKUP(A2259,Studies!A:BR,2,FALSE),"")</f>
        <v>Kharasch 2011</v>
      </c>
      <c r="C2259" s="255" t="str">
        <f>IF(AND(A2259&lt;&gt;"",ISNUMBER(A2259)),VLOOKUP(A2259,Studies!A:BR,3,FALSE),"")</f>
        <v>https://www.ncbi.nlm.nih.gov/pubmed/21562488</v>
      </c>
      <c r="D2259" s="255" t="str">
        <f>IF(AND(A2259&lt;&gt;"",ISNUMBER(A2259)),VLOOKUP(A2259,Studies!A:BR,4,FALSE),"")</f>
        <v>iv with Perpetrator (Rifampicin @ 75 mg)</v>
      </c>
      <c r="E2259" s="255" t="str">
        <f>IF(AND(A2259&lt;&gt;"",ISNUMBER(A2259)),VLOOKUP(A2259,Studies!A:BR,5,FALSE),"")</f>
        <v>Midazolam</v>
      </c>
      <c r="F2259" s="256" t="str">
        <f>IF(AND(A2259&lt;&gt;"",ISNUMBER(A2259)),VLOOKUP(A2259,Studies!A:BR,6,FALSE),"")</f>
        <v>Plasma</v>
      </c>
      <c r="G2259" s="194">
        <v>109.5</v>
      </c>
      <c r="H2259" s="194" t="s">
        <v>60</v>
      </c>
      <c r="I2259" s="187">
        <v>3.4506209999999999</v>
      </c>
      <c r="J2259" s="187" t="s">
        <v>995</v>
      </c>
      <c r="K2259" s="187" t="s">
        <v>116</v>
      </c>
      <c r="M2259" s="195"/>
      <c r="N2259" s="195"/>
      <c r="O2259" s="199"/>
      <c r="P2259" s="188"/>
      <c r="Q2259" s="174">
        <v>1</v>
      </c>
    </row>
    <row r="2260" spans="1:17" ht="14.25" x14ac:dyDescent="0.2">
      <c r="A2260" s="189">
        <v>297</v>
      </c>
      <c r="B2260" s="254" t="str">
        <f>IF(AND(A2260&lt;&gt;"",ISNUMBER(A2260)),VLOOKUP(A2260,Studies!A:BR,2,FALSE),"")</f>
        <v>Kharasch 2011</v>
      </c>
      <c r="C2260" s="255" t="str">
        <f>IF(AND(A2260&lt;&gt;"",ISNUMBER(A2260)),VLOOKUP(A2260,Studies!A:BR,3,FALSE),"")</f>
        <v>https://www.ncbi.nlm.nih.gov/pubmed/21562488</v>
      </c>
      <c r="D2260" s="255" t="str">
        <f>IF(AND(A2260&lt;&gt;"",ISNUMBER(A2260)),VLOOKUP(A2260,Studies!A:BR,4,FALSE),"")</f>
        <v>iv with Perpetrator (Rifampicin @ 75 mg)</v>
      </c>
      <c r="E2260" s="255" t="str">
        <f>IF(AND(A2260&lt;&gt;"",ISNUMBER(A2260)),VLOOKUP(A2260,Studies!A:BR,5,FALSE),"")</f>
        <v>Midazolam</v>
      </c>
      <c r="F2260" s="256" t="str">
        <f>IF(AND(A2260&lt;&gt;"",ISNUMBER(A2260)),VLOOKUP(A2260,Studies!A:BR,6,FALSE),"")</f>
        <v>Plasma</v>
      </c>
      <c r="G2260" s="194">
        <v>109.75</v>
      </c>
      <c r="H2260" s="194" t="s">
        <v>60</v>
      </c>
      <c r="I2260" s="187">
        <v>3.0486499999999999</v>
      </c>
      <c r="J2260" s="187" t="s">
        <v>995</v>
      </c>
      <c r="K2260" s="187" t="s">
        <v>116</v>
      </c>
      <c r="M2260" s="195"/>
      <c r="N2260" s="195"/>
      <c r="O2260" s="199"/>
      <c r="P2260" s="188"/>
      <c r="Q2260" s="174">
        <v>1</v>
      </c>
    </row>
    <row r="2261" spans="1:17" ht="14.25" x14ac:dyDescent="0.2">
      <c r="A2261" s="189">
        <v>297</v>
      </c>
      <c r="B2261" s="254" t="str">
        <f>IF(AND(A2261&lt;&gt;"",ISNUMBER(A2261)),VLOOKUP(A2261,Studies!A:BR,2,FALSE),"")</f>
        <v>Kharasch 2011</v>
      </c>
      <c r="C2261" s="255" t="str">
        <f>IF(AND(A2261&lt;&gt;"",ISNUMBER(A2261)),VLOOKUP(A2261,Studies!A:BR,3,FALSE),"")</f>
        <v>https://www.ncbi.nlm.nih.gov/pubmed/21562488</v>
      </c>
      <c r="D2261" s="255" t="str">
        <f>IF(AND(A2261&lt;&gt;"",ISNUMBER(A2261)),VLOOKUP(A2261,Studies!A:BR,4,FALSE),"")</f>
        <v>iv with Perpetrator (Rifampicin @ 75 mg)</v>
      </c>
      <c r="E2261" s="255" t="str">
        <f>IF(AND(A2261&lt;&gt;"",ISNUMBER(A2261)),VLOOKUP(A2261,Studies!A:BR,5,FALSE),"")</f>
        <v>Midazolam</v>
      </c>
      <c r="F2261" s="256" t="str">
        <f>IF(AND(A2261&lt;&gt;"",ISNUMBER(A2261)),VLOOKUP(A2261,Studies!A:BR,6,FALSE),"")</f>
        <v>Plasma</v>
      </c>
      <c r="G2261" s="194">
        <v>110</v>
      </c>
      <c r="H2261" s="194" t="s">
        <v>60</v>
      </c>
      <c r="I2261" s="187">
        <v>2.7548490000000001</v>
      </c>
      <c r="J2261" s="187" t="s">
        <v>995</v>
      </c>
      <c r="K2261" s="187" t="s">
        <v>116</v>
      </c>
      <c r="M2261" s="195"/>
      <c r="N2261" s="195"/>
      <c r="O2261" s="199"/>
      <c r="P2261" s="188"/>
      <c r="Q2261" s="174">
        <v>1</v>
      </c>
    </row>
    <row r="2262" spans="1:17" ht="14.25" x14ac:dyDescent="0.2">
      <c r="A2262" s="189">
        <v>297</v>
      </c>
      <c r="B2262" s="254" t="str">
        <f>IF(AND(A2262&lt;&gt;"",ISNUMBER(A2262)),VLOOKUP(A2262,Studies!A:BR,2,FALSE),"")</f>
        <v>Kharasch 2011</v>
      </c>
      <c r="C2262" s="255" t="str">
        <f>IF(AND(A2262&lt;&gt;"",ISNUMBER(A2262)),VLOOKUP(A2262,Studies!A:BR,3,FALSE),"")</f>
        <v>https://www.ncbi.nlm.nih.gov/pubmed/21562488</v>
      </c>
      <c r="D2262" s="255" t="str">
        <f>IF(AND(A2262&lt;&gt;"",ISNUMBER(A2262)),VLOOKUP(A2262,Studies!A:BR,4,FALSE),"")</f>
        <v>iv with Perpetrator (Rifampicin @ 75 mg)</v>
      </c>
      <c r="E2262" s="255" t="str">
        <f>IF(AND(A2262&lt;&gt;"",ISNUMBER(A2262)),VLOOKUP(A2262,Studies!A:BR,5,FALSE),"")</f>
        <v>Midazolam</v>
      </c>
      <c r="F2262" s="256" t="str">
        <f>IF(AND(A2262&lt;&gt;"",ISNUMBER(A2262)),VLOOKUP(A2262,Studies!A:BR,6,FALSE),"")</f>
        <v>Plasma</v>
      </c>
      <c r="G2262" s="194">
        <v>110.5</v>
      </c>
      <c r="H2262" s="194" t="s">
        <v>60</v>
      </c>
      <c r="I2262" s="187">
        <v>2.19937</v>
      </c>
      <c r="J2262" s="187" t="s">
        <v>995</v>
      </c>
      <c r="K2262" s="187" t="s">
        <v>116</v>
      </c>
      <c r="M2262" s="195"/>
      <c r="N2262" s="195"/>
      <c r="O2262" s="199"/>
      <c r="P2262" s="188"/>
      <c r="Q2262" s="174">
        <v>1</v>
      </c>
    </row>
    <row r="2263" spans="1:17" ht="14.25" x14ac:dyDescent="0.2">
      <c r="A2263" s="189">
        <v>297</v>
      </c>
      <c r="B2263" s="254" t="str">
        <f>IF(AND(A2263&lt;&gt;"",ISNUMBER(A2263)),VLOOKUP(A2263,Studies!A:BR,2,FALSE),"")</f>
        <v>Kharasch 2011</v>
      </c>
      <c r="C2263" s="255" t="str">
        <f>IF(AND(A2263&lt;&gt;"",ISNUMBER(A2263)),VLOOKUP(A2263,Studies!A:BR,3,FALSE),"")</f>
        <v>https://www.ncbi.nlm.nih.gov/pubmed/21562488</v>
      </c>
      <c r="D2263" s="255" t="str">
        <f>IF(AND(A2263&lt;&gt;"",ISNUMBER(A2263)),VLOOKUP(A2263,Studies!A:BR,4,FALSE),"")</f>
        <v>iv with Perpetrator (Rifampicin @ 75 mg)</v>
      </c>
      <c r="E2263" s="255" t="str">
        <f>IF(AND(A2263&lt;&gt;"",ISNUMBER(A2263)),VLOOKUP(A2263,Studies!A:BR,5,FALSE),"")</f>
        <v>Midazolam</v>
      </c>
      <c r="F2263" s="256" t="str">
        <f>IF(AND(A2263&lt;&gt;"",ISNUMBER(A2263)),VLOOKUP(A2263,Studies!A:BR,6,FALSE),"")</f>
        <v>Plasma</v>
      </c>
      <c r="G2263" s="194">
        <v>111</v>
      </c>
      <c r="H2263" s="194" t="s">
        <v>60</v>
      </c>
      <c r="I2263" s="187">
        <v>1.9874149999999999</v>
      </c>
      <c r="J2263" s="187" t="s">
        <v>995</v>
      </c>
      <c r="K2263" s="187" t="s">
        <v>116</v>
      </c>
      <c r="M2263" s="195"/>
      <c r="N2263" s="195"/>
      <c r="O2263" s="199"/>
      <c r="P2263" s="188"/>
      <c r="Q2263" s="174">
        <v>1</v>
      </c>
    </row>
    <row r="2264" spans="1:17" ht="14.25" x14ac:dyDescent="0.2">
      <c r="A2264" s="189">
        <v>297</v>
      </c>
      <c r="B2264" s="254" t="str">
        <f>IF(AND(A2264&lt;&gt;"",ISNUMBER(A2264)),VLOOKUP(A2264,Studies!A:BR,2,FALSE),"")</f>
        <v>Kharasch 2011</v>
      </c>
      <c r="C2264" s="255" t="str">
        <f>IF(AND(A2264&lt;&gt;"",ISNUMBER(A2264)),VLOOKUP(A2264,Studies!A:BR,3,FALSE),"")</f>
        <v>https://www.ncbi.nlm.nih.gov/pubmed/21562488</v>
      </c>
      <c r="D2264" s="255" t="str">
        <f>IF(AND(A2264&lt;&gt;"",ISNUMBER(A2264)),VLOOKUP(A2264,Studies!A:BR,4,FALSE),"")</f>
        <v>iv with Perpetrator (Rifampicin @ 75 mg)</v>
      </c>
      <c r="E2264" s="255" t="str">
        <f>IF(AND(A2264&lt;&gt;"",ISNUMBER(A2264)),VLOOKUP(A2264,Studies!A:BR,5,FALSE),"")</f>
        <v>Midazolam</v>
      </c>
      <c r="F2264" s="256" t="str">
        <f>IF(AND(A2264&lt;&gt;"",ISNUMBER(A2264)),VLOOKUP(A2264,Studies!A:BR,6,FALSE),"")</f>
        <v>Plasma</v>
      </c>
      <c r="G2264" s="194">
        <v>111.5</v>
      </c>
      <c r="H2264" s="194" t="s">
        <v>60</v>
      </c>
      <c r="I2264" s="187">
        <v>1.4830270000000001</v>
      </c>
      <c r="J2264" s="187" t="s">
        <v>995</v>
      </c>
      <c r="K2264" s="187" t="s">
        <v>116</v>
      </c>
      <c r="M2264" s="195"/>
      <c r="N2264" s="195"/>
      <c r="O2264" s="199"/>
      <c r="P2264" s="188"/>
      <c r="Q2264" s="174">
        <v>1</v>
      </c>
    </row>
    <row r="2265" spans="1:17" ht="14.25" x14ac:dyDescent="0.2">
      <c r="A2265" s="189">
        <v>297</v>
      </c>
      <c r="B2265" s="254" t="str">
        <f>IF(AND(A2265&lt;&gt;"",ISNUMBER(A2265)),VLOOKUP(A2265,Studies!A:BR,2,FALSE),"")</f>
        <v>Kharasch 2011</v>
      </c>
      <c r="C2265" s="255" t="str">
        <f>IF(AND(A2265&lt;&gt;"",ISNUMBER(A2265)),VLOOKUP(A2265,Studies!A:BR,3,FALSE),"")</f>
        <v>https://www.ncbi.nlm.nih.gov/pubmed/21562488</v>
      </c>
      <c r="D2265" s="255" t="str">
        <f>IF(AND(A2265&lt;&gt;"",ISNUMBER(A2265)),VLOOKUP(A2265,Studies!A:BR,4,FALSE),"")</f>
        <v>iv with Perpetrator (Rifampicin @ 75 mg)</v>
      </c>
      <c r="E2265" s="255" t="str">
        <f>IF(AND(A2265&lt;&gt;"",ISNUMBER(A2265)),VLOOKUP(A2265,Studies!A:BR,5,FALSE),"")</f>
        <v>Midazolam</v>
      </c>
      <c r="F2265" s="256" t="str">
        <f>IF(AND(A2265&lt;&gt;"",ISNUMBER(A2265)),VLOOKUP(A2265,Studies!A:BR,6,FALSE),"")</f>
        <v>Plasma</v>
      </c>
      <c r="G2265" s="194">
        <v>112</v>
      </c>
      <c r="H2265" s="194" t="s">
        <v>60</v>
      </c>
      <c r="I2265" s="187">
        <v>1.1576299999999999</v>
      </c>
      <c r="J2265" s="187" t="s">
        <v>995</v>
      </c>
      <c r="K2265" s="187" t="s">
        <v>116</v>
      </c>
      <c r="M2265" s="195"/>
      <c r="N2265" s="195"/>
      <c r="O2265" s="199"/>
      <c r="P2265" s="188"/>
      <c r="Q2265" s="174">
        <v>1</v>
      </c>
    </row>
    <row r="2266" spans="1:17" ht="14.25" x14ac:dyDescent="0.2">
      <c r="A2266" s="189">
        <v>297</v>
      </c>
      <c r="B2266" s="254" t="str">
        <f>IF(AND(A2266&lt;&gt;"",ISNUMBER(A2266)),VLOOKUP(A2266,Studies!A:BR,2,FALSE),"")</f>
        <v>Kharasch 2011</v>
      </c>
      <c r="C2266" s="255" t="str">
        <f>IF(AND(A2266&lt;&gt;"",ISNUMBER(A2266)),VLOOKUP(A2266,Studies!A:BR,3,FALSE),"")</f>
        <v>https://www.ncbi.nlm.nih.gov/pubmed/21562488</v>
      </c>
      <c r="D2266" s="255" t="str">
        <f>IF(AND(A2266&lt;&gt;"",ISNUMBER(A2266)),VLOOKUP(A2266,Studies!A:BR,4,FALSE),"")</f>
        <v>iv with Perpetrator (Rifampicin @ 75 mg)</v>
      </c>
      <c r="E2266" s="255" t="str">
        <f>IF(AND(A2266&lt;&gt;"",ISNUMBER(A2266)),VLOOKUP(A2266,Studies!A:BR,5,FALSE),"")</f>
        <v>Midazolam</v>
      </c>
      <c r="F2266" s="256" t="str">
        <f>IF(AND(A2266&lt;&gt;"",ISNUMBER(A2266)),VLOOKUP(A2266,Studies!A:BR,6,FALSE),"")</f>
        <v>Plasma</v>
      </c>
      <c r="G2266" s="194">
        <v>113</v>
      </c>
      <c r="H2266" s="194" t="s">
        <v>60</v>
      </c>
      <c r="I2266" s="187">
        <v>0.9242089</v>
      </c>
      <c r="J2266" s="187" t="s">
        <v>995</v>
      </c>
      <c r="K2266" s="187" t="s">
        <v>116</v>
      </c>
      <c r="M2266" s="195"/>
      <c r="N2266" s="195"/>
      <c r="O2266" s="199"/>
      <c r="P2266" s="188"/>
      <c r="Q2266" s="174">
        <v>1</v>
      </c>
    </row>
    <row r="2267" spans="1:17" ht="14.25" x14ac:dyDescent="0.2">
      <c r="A2267" s="189">
        <v>297</v>
      </c>
      <c r="B2267" s="254" t="str">
        <f>IF(AND(A2267&lt;&gt;"",ISNUMBER(A2267)),VLOOKUP(A2267,Studies!A:BR,2,FALSE),"")</f>
        <v>Kharasch 2011</v>
      </c>
      <c r="C2267" s="255" t="str">
        <f>IF(AND(A2267&lt;&gt;"",ISNUMBER(A2267)),VLOOKUP(A2267,Studies!A:BR,3,FALSE),"")</f>
        <v>https://www.ncbi.nlm.nih.gov/pubmed/21562488</v>
      </c>
      <c r="D2267" s="255" t="str">
        <f>IF(AND(A2267&lt;&gt;"",ISNUMBER(A2267)),VLOOKUP(A2267,Studies!A:BR,4,FALSE),"")</f>
        <v>iv with Perpetrator (Rifampicin @ 75 mg)</v>
      </c>
      <c r="E2267" s="255" t="str">
        <f>IF(AND(A2267&lt;&gt;"",ISNUMBER(A2267)),VLOOKUP(A2267,Studies!A:BR,5,FALSE),"")</f>
        <v>Midazolam</v>
      </c>
      <c r="F2267" s="256" t="str">
        <f>IF(AND(A2267&lt;&gt;"",ISNUMBER(A2267)),VLOOKUP(A2267,Studies!A:BR,6,FALSE),"")</f>
        <v>Plasma</v>
      </c>
      <c r="G2267" s="194">
        <v>114</v>
      </c>
      <c r="H2267" s="194" t="s">
        <v>60</v>
      </c>
      <c r="I2267" s="187">
        <v>0.64460099999999998</v>
      </c>
      <c r="J2267" s="187" t="s">
        <v>995</v>
      </c>
      <c r="K2267" s="187" t="s">
        <v>116</v>
      </c>
      <c r="M2267" s="195"/>
      <c r="N2267" s="195"/>
      <c r="O2267" s="199"/>
      <c r="P2267" s="188"/>
      <c r="Q2267" s="174">
        <v>1</v>
      </c>
    </row>
    <row r="2268" spans="1:17" ht="14.25" x14ac:dyDescent="0.2">
      <c r="A2268" s="189">
        <v>298</v>
      </c>
      <c r="B2268" s="254" t="str">
        <f>IF(AND(A2268&lt;&gt;"",ISNUMBER(A2268)),VLOOKUP(A2268,Studies!A:BR,2,FALSE),"")</f>
        <v>Kharasch 2011</v>
      </c>
      <c r="C2268" s="255" t="str">
        <f>IF(AND(A2268&lt;&gt;"",ISNUMBER(A2268)),VLOOKUP(A2268,Studies!A:BR,3,FALSE),"")</f>
        <v>https://www.ncbi.nlm.nih.gov/pubmed/21562488</v>
      </c>
      <c r="D2268" s="255" t="str">
        <f>IF(AND(A2268&lt;&gt;"",ISNUMBER(A2268)),VLOOKUP(A2268,Studies!A:BR,4,FALSE),"")</f>
        <v>iv Control (Perpetrator Placebo)</v>
      </c>
      <c r="E2268" s="255" t="str">
        <f>IF(AND(A2268&lt;&gt;"",ISNUMBER(A2268)),VLOOKUP(A2268,Studies!A:BR,5,FALSE),"")</f>
        <v>Alfentanil</v>
      </c>
      <c r="F2268" s="256" t="str">
        <f>IF(AND(A2268&lt;&gt;"",ISNUMBER(A2268)),VLOOKUP(A2268,Studies!A:BR,6,FALSE),"")</f>
        <v>Plasma</v>
      </c>
      <c r="G2268" s="194">
        <v>0</v>
      </c>
      <c r="H2268" s="194" t="s">
        <v>60</v>
      </c>
      <c r="I2268" s="187">
        <v>101.4838</v>
      </c>
      <c r="J2268" s="187" t="s">
        <v>995</v>
      </c>
      <c r="K2268" s="187" t="s">
        <v>116</v>
      </c>
      <c r="L2268" s="195">
        <v>38.836829999999999</v>
      </c>
      <c r="M2268" s="195" t="s">
        <v>995</v>
      </c>
      <c r="N2268" s="195" t="s">
        <v>117</v>
      </c>
      <c r="O2268" s="199"/>
      <c r="P2268" s="188"/>
      <c r="Q2268" s="174">
        <v>1</v>
      </c>
    </row>
    <row r="2269" spans="1:17" ht="14.25" x14ac:dyDescent="0.2">
      <c r="A2269" s="189">
        <v>298</v>
      </c>
      <c r="B2269" s="254" t="str">
        <f>IF(AND(A2269&lt;&gt;"",ISNUMBER(A2269)),VLOOKUP(A2269,Studies!A:BR,2,FALSE),"")</f>
        <v>Kharasch 2011</v>
      </c>
      <c r="C2269" s="255" t="str">
        <f>IF(AND(A2269&lt;&gt;"",ISNUMBER(A2269)),VLOOKUP(A2269,Studies!A:BR,3,FALSE),"")</f>
        <v>https://www.ncbi.nlm.nih.gov/pubmed/21562488</v>
      </c>
      <c r="D2269" s="255" t="str">
        <f>IF(AND(A2269&lt;&gt;"",ISNUMBER(A2269)),VLOOKUP(A2269,Studies!A:BR,4,FALSE),"")</f>
        <v>iv Control (Perpetrator Placebo)</v>
      </c>
      <c r="E2269" s="255" t="str">
        <f>IF(AND(A2269&lt;&gt;"",ISNUMBER(A2269)),VLOOKUP(A2269,Studies!A:BR,5,FALSE),"")</f>
        <v>Alfentanil</v>
      </c>
      <c r="F2269" s="256" t="str">
        <f>IF(AND(A2269&lt;&gt;"",ISNUMBER(A2269)),VLOOKUP(A2269,Studies!A:BR,6,FALSE),"")</f>
        <v>Plasma</v>
      </c>
      <c r="G2269" s="194">
        <v>0.08</v>
      </c>
      <c r="H2269" s="194" t="s">
        <v>60</v>
      </c>
      <c r="I2269" s="187">
        <v>69.196690000000004</v>
      </c>
      <c r="J2269" s="187" t="s">
        <v>995</v>
      </c>
      <c r="K2269" s="187" t="s">
        <v>116</v>
      </c>
      <c r="L2269" s="195">
        <v>5.288208</v>
      </c>
      <c r="M2269" s="195" t="s">
        <v>995</v>
      </c>
      <c r="N2269" s="195" t="s">
        <v>117</v>
      </c>
      <c r="O2269" s="199"/>
      <c r="P2269" s="188"/>
      <c r="Q2269" s="174">
        <v>1</v>
      </c>
    </row>
    <row r="2270" spans="1:17" ht="14.25" x14ac:dyDescent="0.2">
      <c r="A2270" s="189">
        <v>298</v>
      </c>
      <c r="B2270" s="254" t="str">
        <f>IF(AND(A2270&lt;&gt;"",ISNUMBER(A2270)),VLOOKUP(A2270,Studies!A:BR,2,FALSE),"")</f>
        <v>Kharasch 2011</v>
      </c>
      <c r="C2270" s="255" t="str">
        <f>IF(AND(A2270&lt;&gt;"",ISNUMBER(A2270)),VLOOKUP(A2270,Studies!A:BR,3,FALSE),"")</f>
        <v>https://www.ncbi.nlm.nih.gov/pubmed/21562488</v>
      </c>
      <c r="D2270" s="255" t="str">
        <f>IF(AND(A2270&lt;&gt;"",ISNUMBER(A2270)),VLOOKUP(A2270,Studies!A:BR,4,FALSE),"")</f>
        <v>iv Control (Perpetrator Placebo)</v>
      </c>
      <c r="E2270" s="255" t="str">
        <f>IF(AND(A2270&lt;&gt;"",ISNUMBER(A2270)),VLOOKUP(A2270,Studies!A:BR,5,FALSE),"")</f>
        <v>Alfentanil</v>
      </c>
      <c r="F2270" s="256" t="str">
        <f>IF(AND(A2270&lt;&gt;"",ISNUMBER(A2270)),VLOOKUP(A2270,Studies!A:BR,6,FALSE),"")</f>
        <v>Plasma</v>
      </c>
      <c r="G2270" s="194">
        <v>0.17</v>
      </c>
      <c r="H2270" s="194" t="s">
        <v>60</v>
      </c>
      <c r="I2270" s="187">
        <v>53.869540000000001</v>
      </c>
      <c r="J2270" s="187" t="s">
        <v>995</v>
      </c>
      <c r="K2270" s="187" t="s">
        <v>116</v>
      </c>
      <c r="L2270" s="195">
        <v>8.5483630000000002</v>
      </c>
      <c r="M2270" s="195" t="s">
        <v>995</v>
      </c>
      <c r="N2270" s="195" t="s">
        <v>117</v>
      </c>
      <c r="O2270" s="199"/>
      <c r="P2270" s="188"/>
      <c r="Q2270" s="174">
        <v>1</v>
      </c>
    </row>
    <row r="2271" spans="1:17" ht="14.25" x14ac:dyDescent="0.2">
      <c r="A2271" s="189">
        <v>298</v>
      </c>
      <c r="B2271" s="254" t="str">
        <f>IF(AND(A2271&lt;&gt;"",ISNUMBER(A2271)),VLOOKUP(A2271,Studies!A:BR,2,FALSE),"")</f>
        <v>Kharasch 2011</v>
      </c>
      <c r="C2271" s="255" t="str">
        <f>IF(AND(A2271&lt;&gt;"",ISNUMBER(A2271)),VLOOKUP(A2271,Studies!A:BR,3,FALSE),"")</f>
        <v>https://www.ncbi.nlm.nih.gov/pubmed/21562488</v>
      </c>
      <c r="D2271" s="255" t="str">
        <f>IF(AND(A2271&lt;&gt;"",ISNUMBER(A2271)),VLOOKUP(A2271,Studies!A:BR,4,FALSE),"")</f>
        <v>iv Control (Perpetrator Placebo)</v>
      </c>
      <c r="E2271" s="255" t="str">
        <f>IF(AND(A2271&lt;&gt;"",ISNUMBER(A2271)),VLOOKUP(A2271,Studies!A:BR,5,FALSE),"")</f>
        <v>Alfentanil</v>
      </c>
      <c r="F2271" s="256" t="str">
        <f>IF(AND(A2271&lt;&gt;"",ISNUMBER(A2271)),VLOOKUP(A2271,Studies!A:BR,6,FALSE),"")</f>
        <v>Plasma</v>
      </c>
      <c r="G2271" s="194">
        <v>0.25</v>
      </c>
      <c r="H2271" s="194" t="s">
        <v>60</v>
      </c>
      <c r="I2271" s="187">
        <v>43.831969999999998</v>
      </c>
      <c r="J2271" s="187" t="s">
        <v>995</v>
      </c>
      <c r="K2271" s="187" t="s">
        <v>116</v>
      </c>
      <c r="L2271" s="195">
        <v>6.2129899999999996</v>
      </c>
      <c r="M2271" s="195" t="s">
        <v>995</v>
      </c>
      <c r="N2271" s="195" t="s">
        <v>117</v>
      </c>
      <c r="O2271" s="199"/>
      <c r="P2271" s="188"/>
      <c r="Q2271" s="174">
        <v>1</v>
      </c>
    </row>
    <row r="2272" spans="1:17" ht="14.25" x14ac:dyDescent="0.2">
      <c r="A2272" s="189">
        <v>298</v>
      </c>
      <c r="B2272" s="254" t="str">
        <f>IF(AND(A2272&lt;&gt;"",ISNUMBER(A2272)),VLOOKUP(A2272,Studies!A:BR,2,FALSE),"")</f>
        <v>Kharasch 2011</v>
      </c>
      <c r="C2272" s="255" t="str">
        <f>IF(AND(A2272&lt;&gt;"",ISNUMBER(A2272)),VLOOKUP(A2272,Studies!A:BR,3,FALSE),"")</f>
        <v>https://www.ncbi.nlm.nih.gov/pubmed/21562488</v>
      </c>
      <c r="D2272" s="255" t="str">
        <f>IF(AND(A2272&lt;&gt;"",ISNUMBER(A2272)),VLOOKUP(A2272,Studies!A:BR,4,FALSE),"")</f>
        <v>iv Control (Perpetrator Placebo)</v>
      </c>
      <c r="E2272" s="255" t="str">
        <f>IF(AND(A2272&lt;&gt;"",ISNUMBER(A2272)),VLOOKUP(A2272,Studies!A:BR,5,FALSE),"")</f>
        <v>Alfentanil</v>
      </c>
      <c r="F2272" s="256" t="str">
        <f>IF(AND(A2272&lt;&gt;"",ISNUMBER(A2272)),VLOOKUP(A2272,Studies!A:BR,6,FALSE),"")</f>
        <v>Plasma</v>
      </c>
      <c r="G2272" s="194">
        <v>0.5</v>
      </c>
      <c r="H2272" s="194" t="s">
        <v>60</v>
      </c>
      <c r="I2272" s="187">
        <v>30.330269999999999</v>
      </c>
      <c r="J2272" s="187" t="s">
        <v>995</v>
      </c>
      <c r="K2272" s="187" t="s">
        <v>116</v>
      </c>
      <c r="L2272" s="195">
        <v>6.945665</v>
      </c>
      <c r="M2272" s="195" t="s">
        <v>995</v>
      </c>
      <c r="N2272" s="195" t="s">
        <v>117</v>
      </c>
      <c r="O2272" s="199"/>
      <c r="P2272" s="188"/>
      <c r="Q2272" s="174">
        <v>1</v>
      </c>
    </row>
    <row r="2273" spans="1:17" ht="14.25" x14ac:dyDescent="0.2">
      <c r="A2273" s="189">
        <v>298</v>
      </c>
      <c r="B2273" s="254" t="str">
        <f>IF(AND(A2273&lt;&gt;"",ISNUMBER(A2273)),VLOOKUP(A2273,Studies!A:BR,2,FALSE),"")</f>
        <v>Kharasch 2011</v>
      </c>
      <c r="C2273" s="255" t="str">
        <f>IF(AND(A2273&lt;&gt;"",ISNUMBER(A2273)),VLOOKUP(A2273,Studies!A:BR,3,FALSE),"")</f>
        <v>https://www.ncbi.nlm.nih.gov/pubmed/21562488</v>
      </c>
      <c r="D2273" s="255" t="str">
        <f>IF(AND(A2273&lt;&gt;"",ISNUMBER(A2273)),VLOOKUP(A2273,Studies!A:BR,4,FALSE),"")</f>
        <v>iv Control (Perpetrator Placebo)</v>
      </c>
      <c r="E2273" s="255" t="str">
        <f>IF(AND(A2273&lt;&gt;"",ISNUMBER(A2273)),VLOOKUP(A2273,Studies!A:BR,5,FALSE),"")</f>
        <v>Alfentanil</v>
      </c>
      <c r="F2273" s="256" t="str">
        <f>IF(AND(A2273&lt;&gt;"",ISNUMBER(A2273)),VLOOKUP(A2273,Studies!A:BR,6,FALSE),"")</f>
        <v>Plasma</v>
      </c>
      <c r="G2273" s="194">
        <v>0.75</v>
      </c>
      <c r="H2273" s="194" t="s">
        <v>60</v>
      </c>
      <c r="I2273" s="187">
        <v>23.612089999999998</v>
      </c>
      <c r="J2273" s="187" t="s">
        <v>995</v>
      </c>
      <c r="K2273" s="187" t="s">
        <v>116</v>
      </c>
      <c r="L2273" s="195">
        <v>5.8377650000000001</v>
      </c>
      <c r="M2273" s="195" t="s">
        <v>995</v>
      </c>
      <c r="N2273" s="195" t="s">
        <v>117</v>
      </c>
      <c r="O2273" s="199"/>
      <c r="P2273" s="188"/>
      <c r="Q2273" s="174">
        <v>1</v>
      </c>
    </row>
    <row r="2274" spans="1:17" ht="14.25" x14ac:dyDescent="0.2">
      <c r="A2274" s="189">
        <v>298</v>
      </c>
      <c r="B2274" s="254" t="str">
        <f>IF(AND(A2274&lt;&gt;"",ISNUMBER(A2274)),VLOOKUP(A2274,Studies!A:BR,2,FALSE),"")</f>
        <v>Kharasch 2011</v>
      </c>
      <c r="C2274" s="255" t="str">
        <f>IF(AND(A2274&lt;&gt;"",ISNUMBER(A2274)),VLOOKUP(A2274,Studies!A:BR,3,FALSE),"")</f>
        <v>https://www.ncbi.nlm.nih.gov/pubmed/21562488</v>
      </c>
      <c r="D2274" s="255" t="str">
        <f>IF(AND(A2274&lt;&gt;"",ISNUMBER(A2274)),VLOOKUP(A2274,Studies!A:BR,4,FALSE),"")</f>
        <v>iv Control (Perpetrator Placebo)</v>
      </c>
      <c r="E2274" s="255" t="str">
        <f>IF(AND(A2274&lt;&gt;"",ISNUMBER(A2274)),VLOOKUP(A2274,Studies!A:BR,5,FALSE),"")</f>
        <v>Alfentanil</v>
      </c>
      <c r="F2274" s="256" t="str">
        <f>IF(AND(A2274&lt;&gt;"",ISNUMBER(A2274)),VLOOKUP(A2274,Studies!A:BR,6,FALSE),"")</f>
        <v>Plasma</v>
      </c>
      <c r="G2274" s="194">
        <v>1</v>
      </c>
      <c r="H2274" s="194" t="s">
        <v>60</v>
      </c>
      <c r="I2274" s="187">
        <v>19.78679</v>
      </c>
      <c r="J2274" s="187" t="s">
        <v>995</v>
      </c>
      <c r="K2274" s="187" t="s">
        <v>116</v>
      </c>
      <c r="L2274" s="195">
        <v>6.0069220000000003</v>
      </c>
      <c r="M2274" s="195" t="s">
        <v>995</v>
      </c>
      <c r="N2274" s="195" t="s">
        <v>117</v>
      </c>
      <c r="O2274" s="199"/>
      <c r="P2274" s="188"/>
      <c r="Q2274" s="174">
        <v>1</v>
      </c>
    </row>
    <row r="2275" spans="1:17" ht="14.25" x14ac:dyDescent="0.2">
      <c r="A2275" s="189">
        <v>298</v>
      </c>
      <c r="B2275" s="254" t="str">
        <f>IF(AND(A2275&lt;&gt;"",ISNUMBER(A2275)),VLOOKUP(A2275,Studies!A:BR,2,FALSE),"")</f>
        <v>Kharasch 2011</v>
      </c>
      <c r="C2275" s="255" t="str">
        <f>IF(AND(A2275&lt;&gt;"",ISNUMBER(A2275)),VLOOKUP(A2275,Studies!A:BR,3,FALSE),"")</f>
        <v>https://www.ncbi.nlm.nih.gov/pubmed/21562488</v>
      </c>
      <c r="D2275" s="255" t="str">
        <f>IF(AND(A2275&lt;&gt;"",ISNUMBER(A2275)),VLOOKUP(A2275,Studies!A:BR,4,FALSE),"")</f>
        <v>iv Control (Perpetrator Placebo)</v>
      </c>
      <c r="E2275" s="255" t="str">
        <f>IF(AND(A2275&lt;&gt;"",ISNUMBER(A2275)),VLOOKUP(A2275,Studies!A:BR,5,FALSE),"")</f>
        <v>Alfentanil</v>
      </c>
      <c r="F2275" s="256" t="str">
        <f>IF(AND(A2275&lt;&gt;"",ISNUMBER(A2275)),VLOOKUP(A2275,Studies!A:BR,6,FALSE),"")</f>
        <v>Plasma</v>
      </c>
      <c r="G2275" s="194">
        <v>1.5</v>
      </c>
      <c r="H2275" s="194" t="s">
        <v>60</v>
      </c>
      <c r="I2275" s="187">
        <v>14.31035</v>
      </c>
      <c r="J2275" s="187" t="s">
        <v>995</v>
      </c>
      <c r="K2275" s="187" t="s">
        <v>116</v>
      </c>
      <c r="L2275" s="195">
        <v>5.187138</v>
      </c>
      <c r="M2275" s="195" t="s">
        <v>995</v>
      </c>
      <c r="N2275" s="195" t="s">
        <v>117</v>
      </c>
      <c r="O2275" s="199"/>
      <c r="P2275" s="188"/>
      <c r="Q2275" s="174">
        <v>1</v>
      </c>
    </row>
    <row r="2276" spans="1:17" ht="14.25" x14ac:dyDescent="0.2">
      <c r="A2276" s="189">
        <v>298</v>
      </c>
      <c r="B2276" s="254" t="str">
        <f>IF(AND(A2276&lt;&gt;"",ISNUMBER(A2276)),VLOOKUP(A2276,Studies!A:BR,2,FALSE),"")</f>
        <v>Kharasch 2011</v>
      </c>
      <c r="C2276" s="255" t="str">
        <f>IF(AND(A2276&lt;&gt;"",ISNUMBER(A2276)),VLOOKUP(A2276,Studies!A:BR,3,FALSE),"")</f>
        <v>https://www.ncbi.nlm.nih.gov/pubmed/21562488</v>
      </c>
      <c r="D2276" s="255" t="str">
        <f>IF(AND(A2276&lt;&gt;"",ISNUMBER(A2276)),VLOOKUP(A2276,Studies!A:BR,4,FALSE),"")</f>
        <v>iv Control (Perpetrator Placebo)</v>
      </c>
      <c r="E2276" s="255" t="str">
        <f>IF(AND(A2276&lt;&gt;"",ISNUMBER(A2276)),VLOOKUP(A2276,Studies!A:BR,5,FALSE),"")</f>
        <v>Alfentanil</v>
      </c>
      <c r="F2276" s="256" t="str">
        <f>IF(AND(A2276&lt;&gt;"",ISNUMBER(A2276)),VLOOKUP(A2276,Studies!A:BR,6,FALSE),"")</f>
        <v>Plasma</v>
      </c>
      <c r="G2276" s="194">
        <v>2</v>
      </c>
      <c r="H2276" s="194" t="s">
        <v>60</v>
      </c>
      <c r="I2276" s="187">
        <v>11.643890000000001</v>
      </c>
      <c r="J2276" s="187" t="s">
        <v>995</v>
      </c>
      <c r="K2276" s="187" t="s">
        <v>116</v>
      </c>
      <c r="L2276" s="195">
        <v>4.9373189999999996</v>
      </c>
      <c r="M2276" s="195" t="s">
        <v>995</v>
      </c>
      <c r="N2276" s="195" t="s">
        <v>117</v>
      </c>
      <c r="O2276" s="199"/>
      <c r="P2276" s="188"/>
      <c r="Q2276" s="174">
        <v>1</v>
      </c>
    </row>
    <row r="2277" spans="1:17" ht="14.25" x14ac:dyDescent="0.2">
      <c r="A2277" s="189">
        <v>298</v>
      </c>
      <c r="B2277" s="254" t="str">
        <f>IF(AND(A2277&lt;&gt;"",ISNUMBER(A2277)),VLOOKUP(A2277,Studies!A:BR,2,FALSE),"")</f>
        <v>Kharasch 2011</v>
      </c>
      <c r="C2277" s="255" t="str">
        <f>IF(AND(A2277&lt;&gt;"",ISNUMBER(A2277)),VLOOKUP(A2277,Studies!A:BR,3,FALSE),"")</f>
        <v>https://www.ncbi.nlm.nih.gov/pubmed/21562488</v>
      </c>
      <c r="D2277" s="255" t="str">
        <f>IF(AND(A2277&lt;&gt;"",ISNUMBER(A2277)),VLOOKUP(A2277,Studies!A:BR,4,FALSE),"")</f>
        <v>iv Control (Perpetrator Placebo)</v>
      </c>
      <c r="E2277" s="255" t="str">
        <f>IF(AND(A2277&lt;&gt;"",ISNUMBER(A2277)),VLOOKUP(A2277,Studies!A:BR,5,FALSE),"")</f>
        <v>Alfentanil</v>
      </c>
      <c r="F2277" s="256" t="str">
        <f>IF(AND(A2277&lt;&gt;"",ISNUMBER(A2277)),VLOOKUP(A2277,Studies!A:BR,6,FALSE),"")</f>
        <v>Plasma</v>
      </c>
      <c r="G2277" s="194">
        <v>3</v>
      </c>
      <c r="H2277" s="194" t="s">
        <v>60</v>
      </c>
      <c r="I2277" s="187">
        <v>7.2678719999999997</v>
      </c>
      <c r="J2277" s="187" t="s">
        <v>995</v>
      </c>
      <c r="K2277" s="187" t="s">
        <v>116</v>
      </c>
      <c r="L2277" s="195">
        <v>3.872722</v>
      </c>
      <c r="M2277" s="195" t="s">
        <v>995</v>
      </c>
      <c r="N2277" s="195" t="s">
        <v>117</v>
      </c>
      <c r="O2277" s="199"/>
      <c r="P2277" s="188"/>
      <c r="Q2277" s="174">
        <v>1</v>
      </c>
    </row>
    <row r="2278" spans="1:17" ht="14.25" x14ac:dyDescent="0.2">
      <c r="A2278" s="189">
        <v>298</v>
      </c>
      <c r="B2278" s="254" t="str">
        <f>IF(AND(A2278&lt;&gt;"",ISNUMBER(A2278)),VLOOKUP(A2278,Studies!A:BR,2,FALSE),"")</f>
        <v>Kharasch 2011</v>
      </c>
      <c r="C2278" s="255" t="str">
        <f>IF(AND(A2278&lt;&gt;"",ISNUMBER(A2278)),VLOOKUP(A2278,Studies!A:BR,3,FALSE),"")</f>
        <v>https://www.ncbi.nlm.nih.gov/pubmed/21562488</v>
      </c>
      <c r="D2278" s="255" t="str">
        <f>IF(AND(A2278&lt;&gt;"",ISNUMBER(A2278)),VLOOKUP(A2278,Studies!A:BR,4,FALSE),"")</f>
        <v>iv Control (Perpetrator Placebo)</v>
      </c>
      <c r="E2278" s="255" t="str">
        <f>IF(AND(A2278&lt;&gt;"",ISNUMBER(A2278)),VLOOKUP(A2278,Studies!A:BR,5,FALSE),"")</f>
        <v>Alfentanil</v>
      </c>
      <c r="F2278" s="256" t="str">
        <f>IF(AND(A2278&lt;&gt;"",ISNUMBER(A2278)),VLOOKUP(A2278,Studies!A:BR,6,FALSE),"")</f>
        <v>Plasma</v>
      </c>
      <c r="G2278" s="194">
        <v>4</v>
      </c>
      <c r="H2278" s="194" t="s">
        <v>60</v>
      </c>
      <c r="I2278" s="187">
        <v>4.5364529999999998</v>
      </c>
      <c r="J2278" s="187" t="s">
        <v>995</v>
      </c>
      <c r="K2278" s="187" t="s">
        <v>116</v>
      </c>
      <c r="L2278" s="195">
        <v>3.172469</v>
      </c>
      <c r="M2278" s="195" t="s">
        <v>995</v>
      </c>
      <c r="N2278" s="195" t="s">
        <v>117</v>
      </c>
      <c r="O2278" s="199"/>
      <c r="P2278" s="188"/>
      <c r="Q2278" s="174">
        <v>1</v>
      </c>
    </row>
    <row r="2279" spans="1:17" ht="14.25" x14ac:dyDescent="0.2">
      <c r="A2279" s="189">
        <v>298</v>
      </c>
      <c r="B2279" s="254" t="str">
        <f>IF(AND(A2279&lt;&gt;"",ISNUMBER(A2279)),VLOOKUP(A2279,Studies!A:BR,2,FALSE),"")</f>
        <v>Kharasch 2011</v>
      </c>
      <c r="C2279" s="255" t="str">
        <f>IF(AND(A2279&lt;&gt;"",ISNUMBER(A2279)),VLOOKUP(A2279,Studies!A:BR,3,FALSE),"")</f>
        <v>https://www.ncbi.nlm.nih.gov/pubmed/21562488</v>
      </c>
      <c r="D2279" s="255" t="str">
        <f>IF(AND(A2279&lt;&gt;"",ISNUMBER(A2279)),VLOOKUP(A2279,Studies!A:BR,4,FALSE),"")</f>
        <v>iv Control (Perpetrator Placebo)</v>
      </c>
      <c r="E2279" s="255" t="str">
        <f>IF(AND(A2279&lt;&gt;"",ISNUMBER(A2279)),VLOOKUP(A2279,Studies!A:BR,5,FALSE),"")</f>
        <v>Alfentanil</v>
      </c>
      <c r="F2279" s="256" t="str">
        <f>IF(AND(A2279&lt;&gt;"",ISNUMBER(A2279)),VLOOKUP(A2279,Studies!A:BR,6,FALSE),"")</f>
        <v>Plasma</v>
      </c>
      <c r="G2279" s="194">
        <v>5</v>
      </c>
      <c r="H2279" s="194" t="s">
        <v>60</v>
      </c>
      <c r="I2279" s="187">
        <v>2.8735729999999999</v>
      </c>
      <c r="J2279" s="187" t="s">
        <v>995</v>
      </c>
      <c r="K2279" s="187" t="s">
        <v>116</v>
      </c>
      <c r="L2279" s="195">
        <v>2.3059020000000001</v>
      </c>
      <c r="M2279" s="195" t="s">
        <v>995</v>
      </c>
      <c r="N2279" s="195" t="s">
        <v>117</v>
      </c>
      <c r="O2279" s="199"/>
      <c r="P2279" s="188"/>
      <c r="Q2279" s="174">
        <v>1</v>
      </c>
    </row>
    <row r="2280" spans="1:17" ht="14.25" x14ac:dyDescent="0.2">
      <c r="A2280" s="189">
        <v>298</v>
      </c>
      <c r="B2280" s="254" t="str">
        <f>IF(AND(A2280&lt;&gt;"",ISNUMBER(A2280)),VLOOKUP(A2280,Studies!A:BR,2,FALSE),"")</f>
        <v>Kharasch 2011</v>
      </c>
      <c r="C2280" s="255" t="str">
        <f>IF(AND(A2280&lt;&gt;"",ISNUMBER(A2280)),VLOOKUP(A2280,Studies!A:BR,3,FALSE),"")</f>
        <v>https://www.ncbi.nlm.nih.gov/pubmed/21562488</v>
      </c>
      <c r="D2280" s="255" t="str">
        <f>IF(AND(A2280&lt;&gt;"",ISNUMBER(A2280)),VLOOKUP(A2280,Studies!A:BR,4,FALSE),"")</f>
        <v>iv Control (Perpetrator Placebo)</v>
      </c>
      <c r="E2280" s="255" t="str">
        <f>IF(AND(A2280&lt;&gt;"",ISNUMBER(A2280)),VLOOKUP(A2280,Studies!A:BR,5,FALSE),"")</f>
        <v>Alfentanil</v>
      </c>
      <c r="F2280" s="256" t="str">
        <f>IF(AND(A2280&lt;&gt;"",ISNUMBER(A2280)),VLOOKUP(A2280,Studies!A:BR,6,FALSE),"")</f>
        <v>Plasma</v>
      </c>
      <c r="G2280" s="194">
        <v>6</v>
      </c>
      <c r="H2280" s="194" t="s">
        <v>60</v>
      </c>
      <c r="I2280" s="187">
        <v>2.4080370000000002</v>
      </c>
      <c r="J2280" s="187" t="s">
        <v>995</v>
      </c>
      <c r="K2280" s="187" t="s">
        <v>116</v>
      </c>
      <c r="L2280" s="195">
        <v>2.6957100000000001</v>
      </c>
      <c r="M2280" s="195" t="s">
        <v>995</v>
      </c>
      <c r="N2280" s="195" t="s">
        <v>117</v>
      </c>
      <c r="O2280" s="199"/>
      <c r="P2280" s="188"/>
      <c r="Q2280" s="174">
        <v>1</v>
      </c>
    </row>
    <row r="2281" spans="1:17" ht="14.25" x14ac:dyDescent="0.2">
      <c r="A2281" s="189">
        <v>298</v>
      </c>
      <c r="B2281" s="254" t="str">
        <f>IF(AND(A2281&lt;&gt;"",ISNUMBER(A2281)),VLOOKUP(A2281,Studies!A:BR,2,FALSE),"")</f>
        <v>Kharasch 2011</v>
      </c>
      <c r="C2281" s="255" t="str">
        <f>IF(AND(A2281&lt;&gt;"",ISNUMBER(A2281)),VLOOKUP(A2281,Studies!A:BR,3,FALSE),"")</f>
        <v>https://www.ncbi.nlm.nih.gov/pubmed/21562488</v>
      </c>
      <c r="D2281" s="255" t="str">
        <f>IF(AND(A2281&lt;&gt;"",ISNUMBER(A2281)),VLOOKUP(A2281,Studies!A:BR,4,FALSE),"")</f>
        <v>iv Control (Perpetrator Placebo)</v>
      </c>
      <c r="E2281" s="255" t="str">
        <f>IF(AND(A2281&lt;&gt;"",ISNUMBER(A2281)),VLOOKUP(A2281,Studies!A:BR,5,FALSE),"")</f>
        <v>Alfentanil</v>
      </c>
      <c r="F2281" s="256" t="str">
        <f>IF(AND(A2281&lt;&gt;"",ISNUMBER(A2281)),VLOOKUP(A2281,Studies!A:BR,6,FALSE),"")</f>
        <v>Plasma</v>
      </c>
      <c r="G2281" s="194">
        <v>7</v>
      </c>
      <c r="H2281" s="194" t="s">
        <v>60</v>
      </c>
      <c r="I2281" s="187">
        <v>1.4170529999999999</v>
      </c>
      <c r="J2281" s="187" t="s">
        <v>995</v>
      </c>
      <c r="K2281" s="187" t="s">
        <v>116</v>
      </c>
      <c r="L2281" s="195">
        <v>1.4991570000000001</v>
      </c>
      <c r="M2281" s="195" t="s">
        <v>995</v>
      </c>
      <c r="N2281" s="195" t="s">
        <v>117</v>
      </c>
      <c r="O2281" s="199"/>
      <c r="P2281" s="188"/>
      <c r="Q2281" s="174">
        <v>1</v>
      </c>
    </row>
    <row r="2282" spans="1:17" ht="14.25" x14ac:dyDescent="0.2">
      <c r="A2282" s="189">
        <v>298</v>
      </c>
      <c r="B2282" s="254" t="str">
        <f>IF(AND(A2282&lt;&gt;"",ISNUMBER(A2282)),VLOOKUP(A2282,Studies!A:BR,2,FALSE),"")</f>
        <v>Kharasch 2011</v>
      </c>
      <c r="C2282" s="255" t="str">
        <f>IF(AND(A2282&lt;&gt;"",ISNUMBER(A2282)),VLOOKUP(A2282,Studies!A:BR,3,FALSE),"")</f>
        <v>https://www.ncbi.nlm.nih.gov/pubmed/21562488</v>
      </c>
      <c r="D2282" s="255" t="str">
        <f>IF(AND(A2282&lt;&gt;"",ISNUMBER(A2282)),VLOOKUP(A2282,Studies!A:BR,4,FALSE),"")</f>
        <v>iv Control (Perpetrator Placebo)</v>
      </c>
      <c r="E2282" s="255" t="str">
        <f>IF(AND(A2282&lt;&gt;"",ISNUMBER(A2282)),VLOOKUP(A2282,Studies!A:BR,5,FALSE),"")</f>
        <v>Alfentanil</v>
      </c>
      <c r="F2282" s="256" t="str">
        <f>IF(AND(A2282&lt;&gt;"",ISNUMBER(A2282)),VLOOKUP(A2282,Studies!A:BR,6,FALSE),"")</f>
        <v>Plasma</v>
      </c>
      <c r="G2282" s="194">
        <v>8</v>
      </c>
      <c r="H2282" s="194" t="s">
        <v>60</v>
      </c>
      <c r="I2282" s="187">
        <v>1.1361540000000001</v>
      </c>
      <c r="J2282" s="187" t="s">
        <v>995</v>
      </c>
      <c r="K2282" s="187" t="s">
        <v>116</v>
      </c>
      <c r="L2282" s="195">
        <v>1.573013</v>
      </c>
      <c r="M2282" s="195" t="s">
        <v>995</v>
      </c>
      <c r="N2282" s="195" t="s">
        <v>117</v>
      </c>
      <c r="O2282" s="199"/>
      <c r="P2282" s="188"/>
      <c r="Q2282" s="174">
        <v>1</v>
      </c>
    </row>
    <row r="2283" spans="1:17" ht="14.25" x14ac:dyDescent="0.2">
      <c r="A2283" s="189">
        <v>299</v>
      </c>
      <c r="B2283" s="254" t="str">
        <f>IF(AND(A2283&lt;&gt;"",ISNUMBER(A2283)),VLOOKUP(A2283,Studies!A:BR,2,FALSE),"")</f>
        <v>Kharasch 2011</v>
      </c>
      <c r="C2283" s="255" t="str">
        <f>IF(AND(A2283&lt;&gt;"",ISNUMBER(A2283)),VLOOKUP(A2283,Studies!A:BR,3,FALSE),"")</f>
        <v>https://www.ncbi.nlm.nih.gov/pubmed/21562488</v>
      </c>
      <c r="D2283" s="255" t="str">
        <f>IF(AND(A2283&lt;&gt;"",ISNUMBER(A2283)),VLOOKUP(A2283,Studies!A:BR,4,FALSE),"")</f>
        <v>iv with Perpetrator (Rifampicin @ 5 mg)</v>
      </c>
      <c r="E2283" s="255" t="str">
        <f>IF(AND(A2283&lt;&gt;"",ISNUMBER(A2283)),VLOOKUP(A2283,Studies!A:BR,5,FALSE),"")</f>
        <v>Alfentanil</v>
      </c>
      <c r="F2283" s="256" t="str">
        <f>IF(AND(A2283&lt;&gt;"",ISNUMBER(A2283)),VLOOKUP(A2283,Studies!A:BR,6,FALSE),"")</f>
        <v>Plasma</v>
      </c>
      <c r="G2283" s="194">
        <v>109.5</v>
      </c>
      <c r="H2283" s="194" t="s">
        <v>60</v>
      </c>
      <c r="I2283" s="187">
        <v>26.17643</v>
      </c>
      <c r="J2283" s="187" t="s">
        <v>995</v>
      </c>
      <c r="K2283" s="187" t="s">
        <v>116</v>
      </c>
      <c r="M2283" s="195"/>
      <c r="N2283" s="195"/>
      <c r="O2283" s="199"/>
      <c r="P2283" s="188"/>
      <c r="Q2283" s="174">
        <v>1</v>
      </c>
    </row>
    <row r="2284" spans="1:17" ht="14.25" x14ac:dyDescent="0.2">
      <c r="A2284" s="189">
        <v>299</v>
      </c>
      <c r="B2284" s="254" t="str">
        <f>IF(AND(A2284&lt;&gt;"",ISNUMBER(A2284)),VLOOKUP(A2284,Studies!A:BR,2,FALSE),"")</f>
        <v>Kharasch 2011</v>
      </c>
      <c r="C2284" s="255" t="str">
        <f>IF(AND(A2284&lt;&gt;"",ISNUMBER(A2284)),VLOOKUP(A2284,Studies!A:BR,3,FALSE),"")</f>
        <v>https://www.ncbi.nlm.nih.gov/pubmed/21562488</v>
      </c>
      <c r="D2284" s="255" t="str">
        <f>IF(AND(A2284&lt;&gt;"",ISNUMBER(A2284)),VLOOKUP(A2284,Studies!A:BR,4,FALSE),"")</f>
        <v>iv with Perpetrator (Rifampicin @ 5 mg)</v>
      </c>
      <c r="E2284" s="255" t="str">
        <f>IF(AND(A2284&lt;&gt;"",ISNUMBER(A2284)),VLOOKUP(A2284,Studies!A:BR,5,FALSE),"")</f>
        <v>Alfentanil</v>
      </c>
      <c r="F2284" s="256" t="str">
        <f>IF(AND(A2284&lt;&gt;"",ISNUMBER(A2284)),VLOOKUP(A2284,Studies!A:BR,6,FALSE),"")</f>
        <v>Plasma</v>
      </c>
      <c r="G2284" s="194">
        <v>109.75</v>
      </c>
      <c r="H2284" s="194" t="s">
        <v>60</v>
      </c>
      <c r="I2284" s="187">
        <v>19.497489999999999</v>
      </c>
      <c r="J2284" s="187" t="s">
        <v>995</v>
      </c>
      <c r="K2284" s="187" t="s">
        <v>116</v>
      </c>
      <c r="M2284" s="195"/>
      <c r="N2284" s="195"/>
      <c r="O2284" s="199"/>
      <c r="P2284" s="188"/>
      <c r="Q2284" s="174">
        <v>1</v>
      </c>
    </row>
    <row r="2285" spans="1:17" ht="14.25" x14ac:dyDescent="0.2">
      <c r="A2285" s="189">
        <v>299</v>
      </c>
      <c r="B2285" s="254" t="str">
        <f>IF(AND(A2285&lt;&gt;"",ISNUMBER(A2285)),VLOOKUP(A2285,Studies!A:BR,2,FALSE),"")</f>
        <v>Kharasch 2011</v>
      </c>
      <c r="C2285" s="255" t="str">
        <f>IF(AND(A2285&lt;&gt;"",ISNUMBER(A2285)),VLOOKUP(A2285,Studies!A:BR,3,FALSE),"")</f>
        <v>https://www.ncbi.nlm.nih.gov/pubmed/21562488</v>
      </c>
      <c r="D2285" s="255" t="str">
        <f>IF(AND(A2285&lt;&gt;"",ISNUMBER(A2285)),VLOOKUP(A2285,Studies!A:BR,4,FALSE),"")</f>
        <v>iv with Perpetrator (Rifampicin @ 5 mg)</v>
      </c>
      <c r="E2285" s="255" t="str">
        <f>IF(AND(A2285&lt;&gt;"",ISNUMBER(A2285)),VLOOKUP(A2285,Studies!A:BR,5,FALSE),"")</f>
        <v>Alfentanil</v>
      </c>
      <c r="F2285" s="256" t="str">
        <f>IF(AND(A2285&lt;&gt;"",ISNUMBER(A2285)),VLOOKUP(A2285,Studies!A:BR,6,FALSE),"")</f>
        <v>Plasma</v>
      </c>
      <c r="G2285" s="194">
        <v>110</v>
      </c>
      <c r="H2285" s="194" t="s">
        <v>60</v>
      </c>
      <c r="I2285" s="187">
        <v>16.581209999999999</v>
      </c>
      <c r="J2285" s="187" t="s">
        <v>995</v>
      </c>
      <c r="K2285" s="187" t="s">
        <v>116</v>
      </c>
      <c r="M2285" s="195"/>
      <c r="N2285" s="195"/>
      <c r="O2285" s="199"/>
      <c r="P2285" s="188"/>
      <c r="Q2285" s="174">
        <v>1</v>
      </c>
    </row>
    <row r="2286" spans="1:17" ht="14.25" x14ac:dyDescent="0.2">
      <c r="A2286" s="189">
        <v>299</v>
      </c>
      <c r="B2286" s="254" t="str">
        <f>IF(AND(A2286&lt;&gt;"",ISNUMBER(A2286)),VLOOKUP(A2286,Studies!A:BR,2,FALSE),"")</f>
        <v>Kharasch 2011</v>
      </c>
      <c r="C2286" s="255" t="str">
        <f>IF(AND(A2286&lt;&gt;"",ISNUMBER(A2286)),VLOOKUP(A2286,Studies!A:BR,3,FALSE),"")</f>
        <v>https://www.ncbi.nlm.nih.gov/pubmed/21562488</v>
      </c>
      <c r="D2286" s="255" t="str">
        <f>IF(AND(A2286&lt;&gt;"",ISNUMBER(A2286)),VLOOKUP(A2286,Studies!A:BR,4,FALSE),"")</f>
        <v>iv with Perpetrator (Rifampicin @ 5 mg)</v>
      </c>
      <c r="E2286" s="255" t="str">
        <f>IF(AND(A2286&lt;&gt;"",ISNUMBER(A2286)),VLOOKUP(A2286,Studies!A:BR,5,FALSE),"")</f>
        <v>Alfentanil</v>
      </c>
      <c r="F2286" s="256" t="str">
        <f>IF(AND(A2286&lt;&gt;"",ISNUMBER(A2286)),VLOOKUP(A2286,Studies!A:BR,6,FALSE),"")</f>
        <v>Plasma</v>
      </c>
      <c r="G2286" s="194">
        <v>110.5</v>
      </c>
      <c r="H2286" s="194" t="s">
        <v>60</v>
      </c>
      <c r="I2286" s="187">
        <v>11.991989999999999</v>
      </c>
      <c r="J2286" s="187" t="s">
        <v>995</v>
      </c>
      <c r="K2286" s="187" t="s">
        <v>116</v>
      </c>
      <c r="M2286" s="195"/>
      <c r="N2286" s="195"/>
      <c r="O2286" s="199"/>
      <c r="P2286" s="188"/>
      <c r="Q2286" s="174">
        <v>1</v>
      </c>
    </row>
    <row r="2287" spans="1:17" ht="14.25" x14ac:dyDescent="0.2">
      <c r="A2287" s="189">
        <v>299</v>
      </c>
      <c r="B2287" s="254" t="str">
        <f>IF(AND(A2287&lt;&gt;"",ISNUMBER(A2287)),VLOOKUP(A2287,Studies!A:BR,2,FALSE),"")</f>
        <v>Kharasch 2011</v>
      </c>
      <c r="C2287" s="255" t="str">
        <f>IF(AND(A2287&lt;&gt;"",ISNUMBER(A2287)),VLOOKUP(A2287,Studies!A:BR,3,FALSE),"")</f>
        <v>https://www.ncbi.nlm.nih.gov/pubmed/21562488</v>
      </c>
      <c r="D2287" s="255" t="str">
        <f>IF(AND(A2287&lt;&gt;"",ISNUMBER(A2287)),VLOOKUP(A2287,Studies!A:BR,4,FALSE),"")</f>
        <v>iv with Perpetrator (Rifampicin @ 5 mg)</v>
      </c>
      <c r="E2287" s="255" t="str">
        <f>IF(AND(A2287&lt;&gt;"",ISNUMBER(A2287)),VLOOKUP(A2287,Studies!A:BR,5,FALSE),"")</f>
        <v>Alfentanil</v>
      </c>
      <c r="F2287" s="256" t="str">
        <f>IF(AND(A2287&lt;&gt;"",ISNUMBER(A2287)),VLOOKUP(A2287,Studies!A:BR,6,FALSE),"")</f>
        <v>Plasma</v>
      </c>
      <c r="G2287" s="194">
        <v>111</v>
      </c>
      <c r="H2287" s="194" t="s">
        <v>60</v>
      </c>
      <c r="I2287" s="187">
        <v>8.8016260000000006</v>
      </c>
      <c r="J2287" s="187" t="s">
        <v>995</v>
      </c>
      <c r="K2287" s="187" t="s">
        <v>116</v>
      </c>
      <c r="M2287" s="195"/>
      <c r="N2287" s="195"/>
      <c r="O2287" s="199"/>
      <c r="P2287" s="188"/>
      <c r="Q2287" s="174">
        <v>1</v>
      </c>
    </row>
    <row r="2288" spans="1:17" ht="14.25" x14ac:dyDescent="0.2">
      <c r="A2288" s="189">
        <v>299</v>
      </c>
      <c r="B2288" s="254" t="str">
        <f>IF(AND(A2288&lt;&gt;"",ISNUMBER(A2288)),VLOOKUP(A2288,Studies!A:BR,2,FALSE),"")</f>
        <v>Kharasch 2011</v>
      </c>
      <c r="C2288" s="255" t="str">
        <f>IF(AND(A2288&lt;&gt;"",ISNUMBER(A2288)),VLOOKUP(A2288,Studies!A:BR,3,FALSE),"")</f>
        <v>https://www.ncbi.nlm.nih.gov/pubmed/21562488</v>
      </c>
      <c r="D2288" s="255" t="str">
        <f>IF(AND(A2288&lt;&gt;"",ISNUMBER(A2288)),VLOOKUP(A2288,Studies!A:BR,4,FALSE),"")</f>
        <v>iv with Perpetrator (Rifampicin @ 5 mg)</v>
      </c>
      <c r="E2288" s="255" t="str">
        <f>IF(AND(A2288&lt;&gt;"",ISNUMBER(A2288)),VLOOKUP(A2288,Studies!A:BR,5,FALSE),"")</f>
        <v>Alfentanil</v>
      </c>
      <c r="F2288" s="256" t="str">
        <f>IF(AND(A2288&lt;&gt;"",ISNUMBER(A2288)),VLOOKUP(A2288,Studies!A:BR,6,FALSE),"")</f>
        <v>Plasma</v>
      </c>
      <c r="G2288" s="194">
        <v>112</v>
      </c>
      <c r="H2288" s="194" t="s">
        <v>60</v>
      </c>
      <c r="I2288" s="187">
        <v>5.5753050000000002</v>
      </c>
      <c r="J2288" s="187" t="s">
        <v>995</v>
      </c>
      <c r="K2288" s="187" t="s">
        <v>116</v>
      </c>
      <c r="M2288" s="195"/>
      <c r="N2288" s="195"/>
      <c r="O2288" s="199"/>
      <c r="P2288" s="188"/>
      <c r="Q2288" s="174">
        <v>1</v>
      </c>
    </row>
    <row r="2289" spans="1:17" ht="14.25" x14ac:dyDescent="0.2">
      <c r="A2289" s="189">
        <v>299</v>
      </c>
      <c r="B2289" s="254" t="str">
        <f>IF(AND(A2289&lt;&gt;"",ISNUMBER(A2289)),VLOOKUP(A2289,Studies!A:BR,2,FALSE),"")</f>
        <v>Kharasch 2011</v>
      </c>
      <c r="C2289" s="255" t="str">
        <f>IF(AND(A2289&lt;&gt;"",ISNUMBER(A2289)),VLOOKUP(A2289,Studies!A:BR,3,FALSE),"")</f>
        <v>https://www.ncbi.nlm.nih.gov/pubmed/21562488</v>
      </c>
      <c r="D2289" s="255" t="str">
        <f>IF(AND(A2289&lt;&gt;"",ISNUMBER(A2289)),VLOOKUP(A2289,Studies!A:BR,4,FALSE),"")</f>
        <v>iv with Perpetrator (Rifampicin @ 5 mg)</v>
      </c>
      <c r="E2289" s="255" t="str">
        <f>IF(AND(A2289&lt;&gt;"",ISNUMBER(A2289)),VLOOKUP(A2289,Studies!A:BR,5,FALSE),"")</f>
        <v>Alfentanil</v>
      </c>
      <c r="F2289" s="256" t="str">
        <f>IF(AND(A2289&lt;&gt;"",ISNUMBER(A2289)),VLOOKUP(A2289,Studies!A:BR,6,FALSE),"")</f>
        <v>Plasma</v>
      </c>
      <c r="G2289" s="194">
        <v>113</v>
      </c>
      <c r="H2289" s="194" t="s">
        <v>60</v>
      </c>
      <c r="I2289" s="187">
        <v>3.047955</v>
      </c>
      <c r="J2289" s="187" t="s">
        <v>995</v>
      </c>
      <c r="K2289" s="187" t="s">
        <v>116</v>
      </c>
      <c r="M2289" s="195"/>
      <c r="N2289" s="195"/>
      <c r="O2289" s="199"/>
      <c r="P2289" s="188"/>
      <c r="Q2289" s="174">
        <v>1</v>
      </c>
    </row>
    <row r="2290" spans="1:17" ht="14.25" x14ac:dyDescent="0.2">
      <c r="A2290" s="189">
        <v>299</v>
      </c>
      <c r="B2290" s="254" t="str">
        <f>IF(AND(A2290&lt;&gt;"",ISNUMBER(A2290)),VLOOKUP(A2290,Studies!A:BR,2,FALSE),"")</f>
        <v>Kharasch 2011</v>
      </c>
      <c r="C2290" s="255" t="str">
        <f>IF(AND(A2290&lt;&gt;"",ISNUMBER(A2290)),VLOOKUP(A2290,Studies!A:BR,3,FALSE),"")</f>
        <v>https://www.ncbi.nlm.nih.gov/pubmed/21562488</v>
      </c>
      <c r="D2290" s="255" t="str">
        <f>IF(AND(A2290&lt;&gt;"",ISNUMBER(A2290)),VLOOKUP(A2290,Studies!A:BR,4,FALSE),"")</f>
        <v>iv with Perpetrator (Rifampicin @ 5 mg)</v>
      </c>
      <c r="E2290" s="255" t="str">
        <f>IF(AND(A2290&lt;&gt;"",ISNUMBER(A2290)),VLOOKUP(A2290,Studies!A:BR,5,FALSE),"")</f>
        <v>Alfentanil</v>
      </c>
      <c r="F2290" s="256" t="str">
        <f>IF(AND(A2290&lt;&gt;"",ISNUMBER(A2290)),VLOOKUP(A2290,Studies!A:BR,6,FALSE),"")</f>
        <v>Plasma</v>
      </c>
      <c r="G2290" s="194">
        <v>114</v>
      </c>
      <c r="H2290" s="194" t="s">
        <v>60</v>
      </c>
      <c r="I2290" s="187">
        <v>1.7160960000000001</v>
      </c>
      <c r="J2290" s="187" t="s">
        <v>995</v>
      </c>
      <c r="K2290" s="187" t="s">
        <v>116</v>
      </c>
      <c r="M2290" s="195"/>
      <c r="N2290" s="195"/>
      <c r="O2290" s="199"/>
      <c r="P2290" s="188"/>
      <c r="Q2290" s="174">
        <v>1</v>
      </c>
    </row>
    <row r="2291" spans="1:17" ht="14.25" x14ac:dyDescent="0.2">
      <c r="A2291" s="189">
        <v>299</v>
      </c>
      <c r="B2291" s="254" t="str">
        <f>IF(AND(A2291&lt;&gt;"",ISNUMBER(A2291)),VLOOKUP(A2291,Studies!A:BR,2,FALSE),"")</f>
        <v>Kharasch 2011</v>
      </c>
      <c r="C2291" s="255" t="str">
        <f>IF(AND(A2291&lt;&gt;"",ISNUMBER(A2291)),VLOOKUP(A2291,Studies!A:BR,3,FALSE),"")</f>
        <v>https://www.ncbi.nlm.nih.gov/pubmed/21562488</v>
      </c>
      <c r="D2291" s="255" t="str">
        <f>IF(AND(A2291&lt;&gt;"",ISNUMBER(A2291)),VLOOKUP(A2291,Studies!A:BR,4,FALSE),"")</f>
        <v>iv with Perpetrator (Rifampicin @ 5 mg)</v>
      </c>
      <c r="E2291" s="255" t="str">
        <f>IF(AND(A2291&lt;&gt;"",ISNUMBER(A2291)),VLOOKUP(A2291,Studies!A:BR,5,FALSE),"")</f>
        <v>Alfentanil</v>
      </c>
      <c r="F2291" s="256" t="str">
        <f>IF(AND(A2291&lt;&gt;"",ISNUMBER(A2291)),VLOOKUP(A2291,Studies!A:BR,6,FALSE),"")</f>
        <v>Plasma</v>
      </c>
      <c r="G2291" s="194">
        <v>115</v>
      </c>
      <c r="H2291" s="194" t="s">
        <v>60</v>
      </c>
      <c r="I2291" s="187">
        <v>0.9951025</v>
      </c>
      <c r="J2291" s="187" t="s">
        <v>995</v>
      </c>
      <c r="K2291" s="187" t="s">
        <v>116</v>
      </c>
      <c r="M2291" s="195"/>
      <c r="N2291" s="195"/>
      <c r="O2291" s="199"/>
      <c r="P2291" s="188"/>
      <c r="Q2291" s="174">
        <v>1</v>
      </c>
    </row>
    <row r="2292" spans="1:17" ht="14.25" x14ac:dyDescent="0.2">
      <c r="A2292" s="189">
        <v>299</v>
      </c>
      <c r="B2292" s="254" t="str">
        <f>IF(AND(A2292&lt;&gt;"",ISNUMBER(A2292)),VLOOKUP(A2292,Studies!A:BR,2,FALSE),"")</f>
        <v>Kharasch 2011</v>
      </c>
      <c r="C2292" s="255" t="str">
        <f>IF(AND(A2292&lt;&gt;"",ISNUMBER(A2292)),VLOOKUP(A2292,Studies!A:BR,3,FALSE),"")</f>
        <v>https://www.ncbi.nlm.nih.gov/pubmed/21562488</v>
      </c>
      <c r="D2292" s="255" t="str">
        <f>IF(AND(A2292&lt;&gt;"",ISNUMBER(A2292)),VLOOKUP(A2292,Studies!A:BR,4,FALSE),"")</f>
        <v>iv with Perpetrator (Rifampicin @ 5 mg)</v>
      </c>
      <c r="E2292" s="255" t="str">
        <f>IF(AND(A2292&lt;&gt;"",ISNUMBER(A2292)),VLOOKUP(A2292,Studies!A:BR,5,FALSE),"")</f>
        <v>Alfentanil</v>
      </c>
      <c r="F2292" s="256" t="str">
        <f>IF(AND(A2292&lt;&gt;"",ISNUMBER(A2292)),VLOOKUP(A2292,Studies!A:BR,6,FALSE),"")</f>
        <v>Plasma</v>
      </c>
      <c r="G2292" s="194">
        <v>116</v>
      </c>
      <c r="H2292" s="194" t="s">
        <v>60</v>
      </c>
      <c r="I2292" s="187">
        <v>0.59427459999999999</v>
      </c>
      <c r="J2292" s="187" t="s">
        <v>995</v>
      </c>
      <c r="K2292" s="187" t="s">
        <v>116</v>
      </c>
      <c r="M2292" s="195"/>
      <c r="N2292" s="195"/>
      <c r="O2292" s="199"/>
      <c r="P2292" s="188"/>
      <c r="Q2292" s="174">
        <v>1</v>
      </c>
    </row>
    <row r="2293" spans="1:17" ht="14.25" x14ac:dyDescent="0.2">
      <c r="A2293" s="189">
        <v>299</v>
      </c>
      <c r="B2293" s="254" t="str">
        <f>IF(AND(A2293&lt;&gt;"",ISNUMBER(A2293)),VLOOKUP(A2293,Studies!A:BR,2,FALSE),"")</f>
        <v>Kharasch 2011</v>
      </c>
      <c r="C2293" s="255" t="str">
        <f>IF(AND(A2293&lt;&gt;"",ISNUMBER(A2293)),VLOOKUP(A2293,Studies!A:BR,3,FALSE),"")</f>
        <v>https://www.ncbi.nlm.nih.gov/pubmed/21562488</v>
      </c>
      <c r="D2293" s="255" t="str">
        <f>IF(AND(A2293&lt;&gt;"",ISNUMBER(A2293)),VLOOKUP(A2293,Studies!A:BR,4,FALSE),"")</f>
        <v>iv with Perpetrator (Rifampicin @ 5 mg)</v>
      </c>
      <c r="E2293" s="255" t="str">
        <f>IF(AND(A2293&lt;&gt;"",ISNUMBER(A2293)),VLOOKUP(A2293,Studies!A:BR,5,FALSE),"")</f>
        <v>Alfentanil</v>
      </c>
      <c r="F2293" s="256" t="str">
        <f>IF(AND(A2293&lt;&gt;"",ISNUMBER(A2293)),VLOOKUP(A2293,Studies!A:BR,6,FALSE),"")</f>
        <v>Plasma</v>
      </c>
      <c r="G2293" s="194">
        <v>117</v>
      </c>
      <c r="H2293" s="194" t="s">
        <v>60</v>
      </c>
      <c r="I2293" s="187">
        <v>0.36551040000000001</v>
      </c>
      <c r="J2293" s="187" t="s">
        <v>995</v>
      </c>
      <c r="K2293" s="187" t="s">
        <v>116</v>
      </c>
      <c r="M2293" s="195"/>
      <c r="N2293" s="195"/>
      <c r="O2293" s="199"/>
      <c r="P2293" s="188"/>
      <c r="Q2293" s="174">
        <v>1</v>
      </c>
    </row>
    <row r="2294" spans="1:17" ht="14.25" x14ac:dyDescent="0.2">
      <c r="A2294" s="189">
        <v>300</v>
      </c>
      <c r="B2294" s="254" t="str">
        <f>IF(AND(A2294&lt;&gt;"",ISNUMBER(A2294)),VLOOKUP(A2294,Studies!A:BR,2,FALSE),"")</f>
        <v>Kharasch 2011</v>
      </c>
      <c r="C2294" s="255" t="str">
        <f>IF(AND(A2294&lt;&gt;"",ISNUMBER(A2294)),VLOOKUP(A2294,Studies!A:BR,3,FALSE),"")</f>
        <v>https://www.ncbi.nlm.nih.gov/pubmed/21562488</v>
      </c>
      <c r="D2294" s="255" t="str">
        <f>IF(AND(A2294&lt;&gt;"",ISNUMBER(A2294)),VLOOKUP(A2294,Studies!A:BR,4,FALSE),"")</f>
        <v>iv with Perpetrator (Rifampicin @ 10 mg)</v>
      </c>
      <c r="E2294" s="255" t="str">
        <f>IF(AND(A2294&lt;&gt;"",ISNUMBER(A2294)),VLOOKUP(A2294,Studies!A:BR,5,FALSE),"")</f>
        <v>Alfentanil</v>
      </c>
      <c r="F2294" s="256" t="str">
        <f>IF(AND(A2294&lt;&gt;"",ISNUMBER(A2294)),VLOOKUP(A2294,Studies!A:BR,6,FALSE),"")</f>
        <v>Plasma</v>
      </c>
      <c r="G2294" s="194">
        <v>109</v>
      </c>
      <c r="H2294" s="194" t="s">
        <v>60</v>
      </c>
      <c r="I2294" s="187">
        <v>107.64230000000001</v>
      </c>
      <c r="J2294" s="187" t="s">
        <v>995</v>
      </c>
      <c r="K2294" s="187" t="s">
        <v>116</v>
      </c>
      <c r="M2294" s="195"/>
      <c r="N2294" s="195"/>
      <c r="O2294" s="199"/>
      <c r="P2294" s="188"/>
      <c r="Q2294" s="174">
        <v>1</v>
      </c>
    </row>
    <row r="2295" spans="1:17" ht="14.25" x14ac:dyDescent="0.2">
      <c r="A2295" s="189">
        <v>300</v>
      </c>
      <c r="B2295" s="254" t="str">
        <f>IF(AND(A2295&lt;&gt;"",ISNUMBER(A2295)),VLOOKUP(A2295,Studies!A:BR,2,FALSE),"")</f>
        <v>Kharasch 2011</v>
      </c>
      <c r="C2295" s="255" t="str">
        <f>IF(AND(A2295&lt;&gt;"",ISNUMBER(A2295)),VLOOKUP(A2295,Studies!A:BR,3,FALSE),"")</f>
        <v>https://www.ncbi.nlm.nih.gov/pubmed/21562488</v>
      </c>
      <c r="D2295" s="255" t="str">
        <f>IF(AND(A2295&lt;&gt;"",ISNUMBER(A2295)),VLOOKUP(A2295,Studies!A:BR,4,FALSE),"")</f>
        <v>iv with Perpetrator (Rifampicin @ 10 mg)</v>
      </c>
      <c r="E2295" s="255" t="str">
        <f>IF(AND(A2295&lt;&gt;"",ISNUMBER(A2295)),VLOOKUP(A2295,Studies!A:BR,5,FALSE),"")</f>
        <v>Alfentanil</v>
      </c>
      <c r="F2295" s="256" t="str">
        <f>IF(AND(A2295&lt;&gt;"",ISNUMBER(A2295)),VLOOKUP(A2295,Studies!A:BR,6,FALSE),"")</f>
        <v>Plasma</v>
      </c>
      <c r="G2295" s="194">
        <v>109.08</v>
      </c>
      <c r="H2295" s="194" t="s">
        <v>60</v>
      </c>
      <c r="I2295" s="187">
        <v>73.395870000000002</v>
      </c>
      <c r="J2295" s="187" t="s">
        <v>995</v>
      </c>
      <c r="K2295" s="187" t="s">
        <v>116</v>
      </c>
      <c r="M2295" s="195"/>
      <c r="N2295" s="195"/>
      <c r="O2295" s="199"/>
      <c r="P2295" s="188"/>
      <c r="Q2295" s="174">
        <v>1</v>
      </c>
    </row>
    <row r="2296" spans="1:17" ht="14.25" x14ac:dyDescent="0.2">
      <c r="A2296" s="189">
        <v>300</v>
      </c>
      <c r="B2296" s="254" t="str">
        <f>IF(AND(A2296&lt;&gt;"",ISNUMBER(A2296)),VLOOKUP(A2296,Studies!A:BR,2,FALSE),"")</f>
        <v>Kharasch 2011</v>
      </c>
      <c r="C2296" s="255" t="str">
        <f>IF(AND(A2296&lt;&gt;"",ISNUMBER(A2296)),VLOOKUP(A2296,Studies!A:BR,3,FALSE),"")</f>
        <v>https://www.ncbi.nlm.nih.gov/pubmed/21562488</v>
      </c>
      <c r="D2296" s="255" t="str">
        <f>IF(AND(A2296&lt;&gt;"",ISNUMBER(A2296)),VLOOKUP(A2296,Studies!A:BR,4,FALSE),"")</f>
        <v>iv with Perpetrator (Rifampicin @ 10 mg)</v>
      </c>
      <c r="E2296" s="255" t="str">
        <f>IF(AND(A2296&lt;&gt;"",ISNUMBER(A2296)),VLOOKUP(A2296,Studies!A:BR,5,FALSE),"")</f>
        <v>Alfentanil</v>
      </c>
      <c r="F2296" s="256" t="str">
        <f>IF(AND(A2296&lt;&gt;"",ISNUMBER(A2296)),VLOOKUP(A2296,Studies!A:BR,6,FALSE),"")</f>
        <v>Plasma</v>
      </c>
      <c r="G2296" s="194">
        <v>109.17</v>
      </c>
      <c r="H2296" s="194" t="s">
        <v>60</v>
      </c>
      <c r="I2296" s="187">
        <v>48.592269999999999</v>
      </c>
      <c r="J2296" s="187" t="s">
        <v>995</v>
      </c>
      <c r="K2296" s="187" t="s">
        <v>116</v>
      </c>
      <c r="M2296" s="195"/>
      <c r="N2296" s="195"/>
      <c r="O2296" s="199"/>
      <c r="P2296" s="188"/>
      <c r="Q2296" s="174">
        <v>1</v>
      </c>
    </row>
    <row r="2297" spans="1:17" ht="14.25" x14ac:dyDescent="0.2">
      <c r="A2297" s="189">
        <v>300</v>
      </c>
      <c r="B2297" s="254" t="str">
        <f>IF(AND(A2297&lt;&gt;"",ISNUMBER(A2297)),VLOOKUP(A2297,Studies!A:BR,2,FALSE),"")</f>
        <v>Kharasch 2011</v>
      </c>
      <c r="C2297" s="255" t="str">
        <f>IF(AND(A2297&lt;&gt;"",ISNUMBER(A2297)),VLOOKUP(A2297,Studies!A:BR,3,FALSE),"")</f>
        <v>https://www.ncbi.nlm.nih.gov/pubmed/21562488</v>
      </c>
      <c r="D2297" s="255" t="str">
        <f>IF(AND(A2297&lt;&gt;"",ISNUMBER(A2297)),VLOOKUP(A2297,Studies!A:BR,4,FALSE),"")</f>
        <v>iv with Perpetrator (Rifampicin @ 10 mg)</v>
      </c>
      <c r="E2297" s="255" t="str">
        <f>IF(AND(A2297&lt;&gt;"",ISNUMBER(A2297)),VLOOKUP(A2297,Studies!A:BR,5,FALSE),"")</f>
        <v>Alfentanil</v>
      </c>
      <c r="F2297" s="256" t="str">
        <f>IF(AND(A2297&lt;&gt;"",ISNUMBER(A2297)),VLOOKUP(A2297,Studies!A:BR,6,FALSE),"")</f>
        <v>Plasma</v>
      </c>
      <c r="G2297" s="194">
        <v>109.25</v>
      </c>
      <c r="H2297" s="194" t="s">
        <v>60</v>
      </c>
      <c r="I2297" s="187">
        <v>38.390320000000003</v>
      </c>
      <c r="J2297" s="187" t="s">
        <v>995</v>
      </c>
      <c r="K2297" s="187" t="s">
        <v>116</v>
      </c>
      <c r="M2297" s="195"/>
      <c r="N2297" s="195"/>
      <c r="O2297" s="199"/>
      <c r="P2297" s="188"/>
      <c r="Q2297" s="174">
        <v>1</v>
      </c>
    </row>
    <row r="2298" spans="1:17" ht="14.25" x14ac:dyDescent="0.2">
      <c r="A2298" s="189">
        <v>300</v>
      </c>
      <c r="B2298" s="254" t="str">
        <f>IF(AND(A2298&lt;&gt;"",ISNUMBER(A2298)),VLOOKUP(A2298,Studies!A:BR,2,FALSE),"")</f>
        <v>Kharasch 2011</v>
      </c>
      <c r="C2298" s="255" t="str">
        <f>IF(AND(A2298&lt;&gt;"",ISNUMBER(A2298)),VLOOKUP(A2298,Studies!A:BR,3,FALSE),"")</f>
        <v>https://www.ncbi.nlm.nih.gov/pubmed/21562488</v>
      </c>
      <c r="D2298" s="255" t="str">
        <f>IF(AND(A2298&lt;&gt;"",ISNUMBER(A2298)),VLOOKUP(A2298,Studies!A:BR,4,FALSE),"")</f>
        <v>iv with Perpetrator (Rifampicin @ 10 mg)</v>
      </c>
      <c r="E2298" s="255" t="str">
        <f>IF(AND(A2298&lt;&gt;"",ISNUMBER(A2298)),VLOOKUP(A2298,Studies!A:BR,5,FALSE),"")</f>
        <v>Alfentanil</v>
      </c>
      <c r="F2298" s="256" t="str">
        <f>IF(AND(A2298&lt;&gt;"",ISNUMBER(A2298)),VLOOKUP(A2298,Studies!A:BR,6,FALSE),"")</f>
        <v>Plasma</v>
      </c>
      <c r="G2298" s="194">
        <v>109.5</v>
      </c>
      <c r="H2298" s="194" t="s">
        <v>60</v>
      </c>
      <c r="I2298" s="187">
        <v>25.044979999999999</v>
      </c>
      <c r="J2298" s="187" t="s">
        <v>995</v>
      </c>
      <c r="K2298" s="187" t="s">
        <v>116</v>
      </c>
      <c r="M2298" s="195"/>
      <c r="N2298" s="195"/>
      <c r="O2298" s="199"/>
      <c r="P2298" s="188"/>
      <c r="Q2298" s="174">
        <v>1</v>
      </c>
    </row>
    <row r="2299" spans="1:17" ht="14.25" x14ac:dyDescent="0.2">
      <c r="A2299" s="189">
        <v>300</v>
      </c>
      <c r="B2299" s="254" t="str">
        <f>IF(AND(A2299&lt;&gt;"",ISNUMBER(A2299)),VLOOKUP(A2299,Studies!A:BR,2,FALSE),"")</f>
        <v>Kharasch 2011</v>
      </c>
      <c r="C2299" s="255" t="str">
        <f>IF(AND(A2299&lt;&gt;"",ISNUMBER(A2299)),VLOOKUP(A2299,Studies!A:BR,3,FALSE),"")</f>
        <v>https://www.ncbi.nlm.nih.gov/pubmed/21562488</v>
      </c>
      <c r="D2299" s="255" t="str">
        <f>IF(AND(A2299&lt;&gt;"",ISNUMBER(A2299)),VLOOKUP(A2299,Studies!A:BR,4,FALSE),"")</f>
        <v>iv with Perpetrator (Rifampicin @ 10 mg)</v>
      </c>
      <c r="E2299" s="255" t="str">
        <f>IF(AND(A2299&lt;&gt;"",ISNUMBER(A2299)),VLOOKUP(A2299,Studies!A:BR,5,FALSE),"")</f>
        <v>Alfentanil</v>
      </c>
      <c r="F2299" s="256" t="str">
        <f>IF(AND(A2299&lt;&gt;"",ISNUMBER(A2299)),VLOOKUP(A2299,Studies!A:BR,6,FALSE),"")</f>
        <v>Plasma</v>
      </c>
      <c r="G2299" s="194">
        <v>109.75</v>
      </c>
      <c r="H2299" s="194" t="s">
        <v>60</v>
      </c>
      <c r="I2299" s="187">
        <v>19.78679</v>
      </c>
      <c r="J2299" s="187" t="s">
        <v>995</v>
      </c>
      <c r="K2299" s="187" t="s">
        <v>116</v>
      </c>
      <c r="M2299" s="195"/>
      <c r="N2299" s="195"/>
      <c r="O2299" s="199"/>
      <c r="P2299" s="188"/>
      <c r="Q2299" s="174">
        <v>1</v>
      </c>
    </row>
    <row r="2300" spans="1:17" ht="14.25" x14ac:dyDescent="0.2">
      <c r="A2300" s="189">
        <v>300</v>
      </c>
      <c r="B2300" s="254" t="str">
        <f>IF(AND(A2300&lt;&gt;"",ISNUMBER(A2300)),VLOOKUP(A2300,Studies!A:BR,2,FALSE),"")</f>
        <v>Kharasch 2011</v>
      </c>
      <c r="C2300" s="255" t="str">
        <f>IF(AND(A2300&lt;&gt;"",ISNUMBER(A2300)),VLOOKUP(A2300,Studies!A:BR,3,FALSE),"")</f>
        <v>https://www.ncbi.nlm.nih.gov/pubmed/21562488</v>
      </c>
      <c r="D2300" s="255" t="str">
        <f>IF(AND(A2300&lt;&gt;"",ISNUMBER(A2300)),VLOOKUP(A2300,Studies!A:BR,4,FALSE),"")</f>
        <v>iv with Perpetrator (Rifampicin @ 10 mg)</v>
      </c>
      <c r="E2300" s="255" t="str">
        <f>IF(AND(A2300&lt;&gt;"",ISNUMBER(A2300)),VLOOKUP(A2300,Studies!A:BR,5,FALSE),"")</f>
        <v>Alfentanil</v>
      </c>
      <c r="F2300" s="256" t="str">
        <f>IF(AND(A2300&lt;&gt;"",ISNUMBER(A2300)),VLOOKUP(A2300,Studies!A:BR,6,FALSE),"")</f>
        <v>Plasma</v>
      </c>
      <c r="G2300" s="194">
        <v>110</v>
      </c>
      <c r="H2300" s="194" t="s">
        <v>60</v>
      </c>
      <c r="I2300" s="187">
        <v>15.8645</v>
      </c>
      <c r="J2300" s="187" t="s">
        <v>995</v>
      </c>
      <c r="K2300" s="187" t="s">
        <v>116</v>
      </c>
      <c r="M2300" s="195"/>
      <c r="N2300" s="195"/>
      <c r="O2300" s="199"/>
      <c r="P2300" s="188"/>
      <c r="Q2300" s="174">
        <v>1</v>
      </c>
    </row>
    <row r="2301" spans="1:17" ht="14.25" x14ac:dyDescent="0.2">
      <c r="A2301" s="189">
        <v>300</v>
      </c>
      <c r="B2301" s="254" t="str">
        <f>IF(AND(A2301&lt;&gt;"",ISNUMBER(A2301)),VLOOKUP(A2301,Studies!A:BR,2,FALSE),"")</f>
        <v>Kharasch 2011</v>
      </c>
      <c r="C2301" s="255" t="str">
        <f>IF(AND(A2301&lt;&gt;"",ISNUMBER(A2301)),VLOOKUP(A2301,Studies!A:BR,3,FALSE),"")</f>
        <v>https://www.ncbi.nlm.nih.gov/pubmed/21562488</v>
      </c>
      <c r="D2301" s="255" t="str">
        <f>IF(AND(A2301&lt;&gt;"",ISNUMBER(A2301)),VLOOKUP(A2301,Studies!A:BR,4,FALSE),"")</f>
        <v>iv with Perpetrator (Rifampicin @ 10 mg)</v>
      </c>
      <c r="E2301" s="255" t="str">
        <f>IF(AND(A2301&lt;&gt;"",ISNUMBER(A2301)),VLOOKUP(A2301,Studies!A:BR,5,FALSE),"")</f>
        <v>Alfentanil</v>
      </c>
      <c r="F2301" s="256" t="str">
        <f>IF(AND(A2301&lt;&gt;"",ISNUMBER(A2301)),VLOOKUP(A2301,Studies!A:BR,6,FALSE),"")</f>
        <v>Plasma</v>
      </c>
      <c r="G2301" s="194">
        <v>110.5</v>
      </c>
      <c r="H2301" s="194" t="s">
        <v>60</v>
      </c>
      <c r="I2301" s="187">
        <v>11.643890000000001</v>
      </c>
      <c r="J2301" s="187" t="s">
        <v>995</v>
      </c>
      <c r="K2301" s="187" t="s">
        <v>116</v>
      </c>
      <c r="M2301" s="195"/>
      <c r="N2301" s="195"/>
      <c r="O2301" s="199"/>
      <c r="P2301" s="188"/>
      <c r="Q2301" s="174">
        <v>1</v>
      </c>
    </row>
    <row r="2302" spans="1:17" ht="14.25" x14ac:dyDescent="0.2">
      <c r="A2302" s="189">
        <v>300</v>
      </c>
      <c r="B2302" s="254" t="str">
        <f>IF(AND(A2302&lt;&gt;"",ISNUMBER(A2302)),VLOOKUP(A2302,Studies!A:BR,2,FALSE),"")</f>
        <v>Kharasch 2011</v>
      </c>
      <c r="C2302" s="255" t="str">
        <f>IF(AND(A2302&lt;&gt;"",ISNUMBER(A2302)),VLOOKUP(A2302,Studies!A:BR,3,FALSE),"")</f>
        <v>https://www.ncbi.nlm.nih.gov/pubmed/21562488</v>
      </c>
      <c r="D2302" s="255" t="str">
        <f>IF(AND(A2302&lt;&gt;"",ISNUMBER(A2302)),VLOOKUP(A2302,Studies!A:BR,4,FALSE),"")</f>
        <v>iv with Perpetrator (Rifampicin @ 10 mg)</v>
      </c>
      <c r="E2302" s="255" t="str">
        <f>IF(AND(A2302&lt;&gt;"",ISNUMBER(A2302)),VLOOKUP(A2302,Studies!A:BR,5,FALSE),"")</f>
        <v>Alfentanil</v>
      </c>
      <c r="F2302" s="256" t="str">
        <f>IF(AND(A2302&lt;&gt;"",ISNUMBER(A2302)),VLOOKUP(A2302,Studies!A:BR,6,FALSE),"")</f>
        <v>Plasma</v>
      </c>
      <c r="G2302" s="194">
        <v>111</v>
      </c>
      <c r="H2302" s="194" t="s">
        <v>60</v>
      </c>
      <c r="I2302" s="187">
        <v>8.5461349999999996</v>
      </c>
      <c r="J2302" s="187" t="s">
        <v>995</v>
      </c>
      <c r="K2302" s="187" t="s">
        <v>116</v>
      </c>
      <c r="M2302" s="195"/>
      <c r="N2302" s="195"/>
      <c r="O2302" s="199"/>
      <c r="P2302" s="188"/>
      <c r="Q2302" s="174">
        <v>1</v>
      </c>
    </row>
    <row r="2303" spans="1:17" ht="14.25" x14ac:dyDescent="0.2">
      <c r="A2303" s="189">
        <v>300</v>
      </c>
      <c r="B2303" s="254" t="str">
        <f>IF(AND(A2303&lt;&gt;"",ISNUMBER(A2303)),VLOOKUP(A2303,Studies!A:BR,2,FALSE),"")</f>
        <v>Kharasch 2011</v>
      </c>
      <c r="C2303" s="255" t="str">
        <f>IF(AND(A2303&lt;&gt;"",ISNUMBER(A2303)),VLOOKUP(A2303,Studies!A:BR,3,FALSE),"")</f>
        <v>https://www.ncbi.nlm.nih.gov/pubmed/21562488</v>
      </c>
      <c r="D2303" s="255" t="str">
        <f>IF(AND(A2303&lt;&gt;"",ISNUMBER(A2303)),VLOOKUP(A2303,Studies!A:BR,4,FALSE),"")</f>
        <v>iv with Perpetrator (Rifampicin @ 10 mg)</v>
      </c>
      <c r="E2303" s="255" t="str">
        <f>IF(AND(A2303&lt;&gt;"",ISNUMBER(A2303)),VLOOKUP(A2303,Studies!A:BR,5,FALSE),"")</f>
        <v>Alfentanil</v>
      </c>
      <c r="F2303" s="256" t="str">
        <f>IF(AND(A2303&lt;&gt;"",ISNUMBER(A2303)),VLOOKUP(A2303,Studies!A:BR,6,FALSE),"")</f>
        <v>Plasma</v>
      </c>
      <c r="G2303" s="194">
        <v>111.5</v>
      </c>
      <c r="H2303" s="194" t="s">
        <v>60</v>
      </c>
      <c r="I2303" s="187">
        <v>6.5558820000000004</v>
      </c>
      <c r="J2303" s="187" t="s">
        <v>995</v>
      </c>
      <c r="K2303" s="187" t="s">
        <v>116</v>
      </c>
      <c r="M2303" s="195"/>
      <c r="N2303" s="195"/>
      <c r="O2303" s="199"/>
      <c r="P2303" s="188"/>
      <c r="Q2303" s="174">
        <v>1</v>
      </c>
    </row>
    <row r="2304" spans="1:17" ht="14.25" x14ac:dyDescent="0.2">
      <c r="A2304" s="189">
        <v>300</v>
      </c>
      <c r="B2304" s="254" t="str">
        <f>IF(AND(A2304&lt;&gt;"",ISNUMBER(A2304)),VLOOKUP(A2304,Studies!A:BR,2,FALSE),"")</f>
        <v>Kharasch 2011</v>
      </c>
      <c r="C2304" s="255" t="str">
        <f>IF(AND(A2304&lt;&gt;"",ISNUMBER(A2304)),VLOOKUP(A2304,Studies!A:BR,3,FALSE),"")</f>
        <v>https://www.ncbi.nlm.nih.gov/pubmed/21562488</v>
      </c>
      <c r="D2304" s="255" t="str">
        <f>IF(AND(A2304&lt;&gt;"",ISNUMBER(A2304)),VLOOKUP(A2304,Studies!A:BR,4,FALSE),"")</f>
        <v>iv with Perpetrator (Rifampicin @ 10 mg)</v>
      </c>
      <c r="E2304" s="255" t="str">
        <f>IF(AND(A2304&lt;&gt;"",ISNUMBER(A2304)),VLOOKUP(A2304,Studies!A:BR,5,FALSE),"")</f>
        <v>Alfentanil</v>
      </c>
      <c r="F2304" s="256" t="str">
        <f>IF(AND(A2304&lt;&gt;"",ISNUMBER(A2304)),VLOOKUP(A2304,Studies!A:BR,6,FALSE),"")</f>
        <v>Plasma</v>
      </c>
      <c r="G2304" s="194">
        <v>112</v>
      </c>
      <c r="H2304" s="194" t="s">
        <v>60</v>
      </c>
      <c r="I2304" s="187">
        <v>4.9555959999999999</v>
      </c>
      <c r="J2304" s="187" t="s">
        <v>995</v>
      </c>
      <c r="K2304" s="187" t="s">
        <v>116</v>
      </c>
      <c r="M2304" s="195"/>
      <c r="N2304" s="195"/>
      <c r="O2304" s="199"/>
      <c r="P2304" s="188"/>
      <c r="Q2304" s="174">
        <v>1</v>
      </c>
    </row>
    <row r="2305" spans="1:17" ht="14.25" x14ac:dyDescent="0.2">
      <c r="A2305" s="189">
        <v>300</v>
      </c>
      <c r="B2305" s="254" t="str">
        <f>IF(AND(A2305&lt;&gt;"",ISNUMBER(A2305)),VLOOKUP(A2305,Studies!A:BR,2,FALSE),"")</f>
        <v>Kharasch 2011</v>
      </c>
      <c r="C2305" s="255" t="str">
        <f>IF(AND(A2305&lt;&gt;"",ISNUMBER(A2305)),VLOOKUP(A2305,Studies!A:BR,3,FALSE),"")</f>
        <v>https://www.ncbi.nlm.nih.gov/pubmed/21562488</v>
      </c>
      <c r="D2305" s="255" t="str">
        <f>IF(AND(A2305&lt;&gt;"",ISNUMBER(A2305)),VLOOKUP(A2305,Studies!A:BR,4,FALSE),"")</f>
        <v>iv with Perpetrator (Rifampicin @ 10 mg)</v>
      </c>
      <c r="E2305" s="255" t="str">
        <f>IF(AND(A2305&lt;&gt;"",ISNUMBER(A2305)),VLOOKUP(A2305,Studies!A:BR,5,FALSE),"")</f>
        <v>Alfentanil</v>
      </c>
      <c r="F2305" s="256" t="str">
        <f>IF(AND(A2305&lt;&gt;"",ISNUMBER(A2305)),VLOOKUP(A2305,Studies!A:BR,6,FALSE),"")</f>
        <v>Plasma</v>
      </c>
      <c r="G2305" s="194">
        <v>113</v>
      </c>
      <c r="H2305" s="194" t="s">
        <v>60</v>
      </c>
      <c r="I2305" s="187">
        <v>2.7901590000000001</v>
      </c>
      <c r="J2305" s="187" t="s">
        <v>995</v>
      </c>
      <c r="K2305" s="187" t="s">
        <v>116</v>
      </c>
      <c r="M2305" s="195"/>
      <c r="N2305" s="195"/>
      <c r="O2305" s="199"/>
      <c r="P2305" s="188"/>
      <c r="Q2305" s="174">
        <v>1</v>
      </c>
    </row>
    <row r="2306" spans="1:17" ht="14.25" x14ac:dyDescent="0.2">
      <c r="A2306" s="189">
        <v>300</v>
      </c>
      <c r="B2306" s="254" t="str">
        <f>IF(AND(A2306&lt;&gt;"",ISNUMBER(A2306)),VLOOKUP(A2306,Studies!A:BR,2,FALSE),"")</f>
        <v>Kharasch 2011</v>
      </c>
      <c r="C2306" s="255" t="str">
        <f>IF(AND(A2306&lt;&gt;"",ISNUMBER(A2306)),VLOOKUP(A2306,Studies!A:BR,3,FALSE),"")</f>
        <v>https://www.ncbi.nlm.nih.gov/pubmed/21562488</v>
      </c>
      <c r="D2306" s="255" t="str">
        <f>IF(AND(A2306&lt;&gt;"",ISNUMBER(A2306)),VLOOKUP(A2306,Studies!A:BR,4,FALSE),"")</f>
        <v>iv with Perpetrator (Rifampicin @ 10 mg)</v>
      </c>
      <c r="E2306" s="255" t="str">
        <f>IF(AND(A2306&lt;&gt;"",ISNUMBER(A2306)),VLOOKUP(A2306,Studies!A:BR,5,FALSE),"")</f>
        <v>Alfentanil</v>
      </c>
      <c r="F2306" s="256" t="str">
        <f>IF(AND(A2306&lt;&gt;"",ISNUMBER(A2306)),VLOOKUP(A2306,Studies!A:BR,6,FALSE),"")</f>
        <v>Plasma</v>
      </c>
      <c r="G2306" s="194">
        <v>114</v>
      </c>
      <c r="H2306" s="194" t="s">
        <v>60</v>
      </c>
      <c r="I2306" s="187">
        <v>1.6419189999999999</v>
      </c>
      <c r="J2306" s="187" t="s">
        <v>995</v>
      </c>
      <c r="K2306" s="187" t="s">
        <v>116</v>
      </c>
      <c r="M2306" s="195"/>
      <c r="N2306" s="195"/>
      <c r="O2306" s="199"/>
      <c r="P2306" s="188"/>
      <c r="Q2306" s="174">
        <v>1</v>
      </c>
    </row>
    <row r="2307" spans="1:17" ht="14.25" x14ac:dyDescent="0.2">
      <c r="A2307" s="189">
        <v>300</v>
      </c>
      <c r="B2307" s="254" t="str">
        <f>IF(AND(A2307&lt;&gt;"",ISNUMBER(A2307)),VLOOKUP(A2307,Studies!A:BR,2,FALSE),"")</f>
        <v>Kharasch 2011</v>
      </c>
      <c r="C2307" s="255" t="str">
        <f>IF(AND(A2307&lt;&gt;"",ISNUMBER(A2307)),VLOOKUP(A2307,Studies!A:BR,3,FALSE),"")</f>
        <v>https://www.ncbi.nlm.nih.gov/pubmed/21562488</v>
      </c>
      <c r="D2307" s="255" t="str">
        <f>IF(AND(A2307&lt;&gt;"",ISNUMBER(A2307)),VLOOKUP(A2307,Studies!A:BR,4,FALSE),"")</f>
        <v>iv with Perpetrator (Rifampicin @ 10 mg)</v>
      </c>
      <c r="E2307" s="255" t="str">
        <f>IF(AND(A2307&lt;&gt;"",ISNUMBER(A2307)),VLOOKUP(A2307,Studies!A:BR,5,FALSE),"")</f>
        <v>Alfentanil</v>
      </c>
      <c r="F2307" s="256" t="str">
        <f>IF(AND(A2307&lt;&gt;"",ISNUMBER(A2307)),VLOOKUP(A2307,Studies!A:BR,6,FALSE),"")</f>
        <v>Plasma</v>
      </c>
      <c r="G2307" s="194">
        <v>115</v>
      </c>
      <c r="H2307" s="194" t="s">
        <v>60</v>
      </c>
      <c r="I2307" s="187">
        <v>0.87156250000000002</v>
      </c>
      <c r="J2307" s="187" t="s">
        <v>995</v>
      </c>
      <c r="K2307" s="187" t="s">
        <v>116</v>
      </c>
      <c r="M2307" s="195"/>
      <c r="N2307" s="195"/>
      <c r="O2307" s="199"/>
      <c r="P2307" s="188"/>
      <c r="Q2307" s="174">
        <v>1</v>
      </c>
    </row>
    <row r="2308" spans="1:17" ht="14.25" x14ac:dyDescent="0.2">
      <c r="A2308" s="189">
        <v>300</v>
      </c>
      <c r="B2308" s="254" t="str">
        <f>IF(AND(A2308&lt;&gt;"",ISNUMBER(A2308)),VLOOKUP(A2308,Studies!A:BR,2,FALSE),"")</f>
        <v>Kharasch 2011</v>
      </c>
      <c r="C2308" s="255" t="str">
        <f>IF(AND(A2308&lt;&gt;"",ISNUMBER(A2308)),VLOOKUP(A2308,Studies!A:BR,3,FALSE),"")</f>
        <v>https://www.ncbi.nlm.nih.gov/pubmed/21562488</v>
      </c>
      <c r="D2308" s="255" t="str">
        <f>IF(AND(A2308&lt;&gt;"",ISNUMBER(A2308)),VLOOKUP(A2308,Studies!A:BR,4,FALSE),"")</f>
        <v>iv with Perpetrator (Rifampicin @ 10 mg)</v>
      </c>
      <c r="E2308" s="255" t="str">
        <f>IF(AND(A2308&lt;&gt;"",ISNUMBER(A2308)),VLOOKUP(A2308,Studies!A:BR,5,FALSE),"")</f>
        <v>Alfentanil</v>
      </c>
      <c r="F2308" s="256" t="str">
        <f>IF(AND(A2308&lt;&gt;"",ISNUMBER(A2308)),VLOOKUP(A2308,Studies!A:BR,6,FALSE),"")</f>
        <v>Plasma</v>
      </c>
      <c r="G2308" s="194">
        <v>116</v>
      </c>
      <c r="H2308" s="194" t="s">
        <v>60</v>
      </c>
      <c r="I2308" s="187">
        <v>0.52049659999999998</v>
      </c>
      <c r="J2308" s="187" t="s">
        <v>995</v>
      </c>
      <c r="K2308" s="187" t="s">
        <v>116</v>
      </c>
      <c r="M2308" s="195"/>
      <c r="N2308" s="195"/>
      <c r="O2308" s="199"/>
      <c r="P2308" s="188"/>
      <c r="Q2308" s="174">
        <v>1</v>
      </c>
    </row>
    <row r="2309" spans="1:17" ht="14.25" x14ac:dyDescent="0.2">
      <c r="A2309" s="189">
        <v>301</v>
      </c>
      <c r="B2309" s="254" t="str">
        <f>IF(AND(A2309&lt;&gt;"",ISNUMBER(A2309)),VLOOKUP(A2309,Studies!A:BR,2,FALSE),"")</f>
        <v>Kharasch 2011</v>
      </c>
      <c r="C2309" s="255" t="str">
        <f>IF(AND(A2309&lt;&gt;"",ISNUMBER(A2309)),VLOOKUP(A2309,Studies!A:BR,3,FALSE),"")</f>
        <v>https://www.ncbi.nlm.nih.gov/pubmed/21562488</v>
      </c>
      <c r="D2309" s="255" t="str">
        <f>IF(AND(A2309&lt;&gt;"",ISNUMBER(A2309)),VLOOKUP(A2309,Studies!A:BR,4,FALSE),"")</f>
        <v>iv with Perpetrator (Rifampicin @ 25 mg)</v>
      </c>
      <c r="E2309" s="255" t="str">
        <f>IF(AND(A2309&lt;&gt;"",ISNUMBER(A2309)),VLOOKUP(A2309,Studies!A:BR,5,FALSE),"")</f>
        <v>Alfentanil</v>
      </c>
      <c r="F2309" s="256" t="str">
        <f>IF(AND(A2309&lt;&gt;"",ISNUMBER(A2309)),VLOOKUP(A2309,Studies!A:BR,6,FALSE),"")</f>
        <v>Plasma</v>
      </c>
      <c r="G2309" s="194">
        <v>109</v>
      </c>
      <c r="H2309" s="194" t="s">
        <v>60</v>
      </c>
      <c r="I2309" s="187">
        <v>102.9896</v>
      </c>
      <c r="J2309" s="187" t="s">
        <v>995</v>
      </c>
      <c r="K2309" s="187" t="s">
        <v>116</v>
      </c>
      <c r="M2309" s="195"/>
      <c r="N2309" s="195"/>
      <c r="O2309" s="199"/>
      <c r="P2309" s="188"/>
      <c r="Q2309" s="174">
        <v>1</v>
      </c>
    </row>
    <row r="2310" spans="1:17" ht="14.25" x14ac:dyDescent="0.2">
      <c r="A2310" s="189">
        <v>301</v>
      </c>
      <c r="B2310" s="254" t="str">
        <f>IF(AND(A2310&lt;&gt;"",ISNUMBER(A2310)),VLOOKUP(A2310,Studies!A:BR,2,FALSE),"")</f>
        <v>Kharasch 2011</v>
      </c>
      <c r="C2310" s="255" t="str">
        <f>IF(AND(A2310&lt;&gt;"",ISNUMBER(A2310)),VLOOKUP(A2310,Studies!A:BR,3,FALSE),"")</f>
        <v>https://www.ncbi.nlm.nih.gov/pubmed/21562488</v>
      </c>
      <c r="D2310" s="255" t="str">
        <f>IF(AND(A2310&lt;&gt;"",ISNUMBER(A2310)),VLOOKUP(A2310,Studies!A:BR,4,FALSE),"")</f>
        <v>iv with Perpetrator (Rifampicin @ 25 mg)</v>
      </c>
      <c r="E2310" s="255" t="str">
        <f>IF(AND(A2310&lt;&gt;"",ISNUMBER(A2310)),VLOOKUP(A2310,Studies!A:BR,5,FALSE),"")</f>
        <v>Alfentanil</v>
      </c>
      <c r="F2310" s="256" t="str">
        <f>IF(AND(A2310&lt;&gt;"",ISNUMBER(A2310)),VLOOKUP(A2310,Studies!A:BR,6,FALSE),"")</f>
        <v>Plasma</v>
      </c>
      <c r="G2310" s="194">
        <v>109.08</v>
      </c>
      <c r="H2310" s="194" t="s">
        <v>60</v>
      </c>
      <c r="I2310" s="187">
        <v>58.846789999999999</v>
      </c>
      <c r="J2310" s="187" t="s">
        <v>995</v>
      </c>
      <c r="K2310" s="187" t="s">
        <v>116</v>
      </c>
      <c r="M2310" s="195"/>
      <c r="N2310" s="195"/>
      <c r="O2310" s="199"/>
      <c r="P2310" s="188"/>
      <c r="Q2310" s="174">
        <v>1</v>
      </c>
    </row>
    <row r="2311" spans="1:17" ht="14.25" x14ac:dyDescent="0.2">
      <c r="A2311" s="189">
        <v>301</v>
      </c>
      <c r="B2311" s="254" t="str">
        <f>IF(AND(A2311&lt;&gt;"",ISNUMBER(A2311)),VLOOKUP(A2311,Studies!A:BR,2,FALSE),"")</f>
        <v>Kharasch 2011</v>
      </c>
      <c r="C2311" s="255" t="str">
        <f>IF(AND(A2311&lt;&gt;"",ISNUMBER(A2311)),VLOOKUP(A2311,Studies!A:BR,3,FALSE),"")</f>
        <v>https://www.ncbi.nlm.nih.gov/pubmed/21562488</v>
      </c>
      <c r="D2311" s="255" t="str">
        <f>IF(AND(A2311&lt;&gt;"",ISNUMBER(A2311)),VLOOKUP(A2311,Studies!A:BR,4,FALSE),"")</f>
        <v>iv with Perpetrator (Rifampicin @ 25 mg)</v>
      </c>
      <c r="E2311" s="255" t="str">
        <f>IF(AND(A2311&lt;&gt;"",ISNUMBER(A2311)),VLOOKUP(A2311,Studies!A:BR,5,FALSE),"")</f>
        <v>Alfentanil</v>
      </c>
      <c r="F2311" s="256" t="str">
        <f>IF(AND(A2311&lt;&gt;"",ISNUMBER(A2311)),VLOOKUP(A2311,Studies!A:BR,6,FALSE),"")</f>
        <v>Plasma</v>
      </c>
      <c r="G2311" s="194">
        <v>109.17</v>
      </c>
      <c r="H2311" s="194" t="s">
        <v>60</v>
      </c>
      <c r="I2311" s="187">
        <v>41.324219999999997</v>
      </c>
      <c r="J2311" s="187" t="s">
        <v>995</v>
      </c>
      <c r="K2311" s="187" t="s">
        <v>116</v>
      </c>
      <c r="M2311" s="195"/>
      <c r="N2311" s="195"/>
      <c r="O2311" s="199"/>
      <c r="P2311" s="188"/>
      <c r="Q2311" s="174">
        <v>1</v>
      </c>
    </row>
    <row r="2312" spans="1:17" ht="14.25" x14ac:dyDescent="0.2">
      <c r="A2312" s="189">
        <v>301</v>
      </c>
      <c r="B2312" s="254" t="str">
        <f>IF(AND(A2312&lt;&gt;"",ISNUMBER(A2312)),VLOOKUP(A2312,Studies!A:BR,2,FALSE),"")</f>
        <v>Kharasch 2011</v>
      </c>
      <c r="C2312" s="255" t="str">
        <f>IF(AND(A2312&lt;&gt;"",ISNUMBER(A2312)),VLOOKUP(A2312,Studies!A:BR,3,FALSE),"")</f>
        <v>https://www.ncbi.nlm.nih.gov/pubmed/21562488</v>
      </c>
      <c r="D2312" s="255" t="str">
        <f>IF(AND(A2312&lt;&gt;"",ISNUMBER(A2312)),VLOOKUP(A2312,Studies!A:BR,4,FALSE),"")</f>
        <v>iv with Perpetrator (Rifampicin @ 25 mg)</v>
      </c>
      <c r="E2312" s="255" t="str">
        <f>IF(AND(A2312&lt;&gt;"",ISNUMBER(A2312)),VLOOKUP(A2312,Studies!A:BR,5,FALSE),"")</f>
        <v>Alfentanil</v>
      </c>
      <c r="F2312" s="256" t="str">
        <f>IF(AND(A2312&lt;&gt;"",ISNUMBER(A2312)),VLOOKUP(A2312,Studies!A:BR,6,FALSE),"")</f>
        <v>Plasma</v>
      </c>
      <c r="G2312" s="194">
        <v>109.25</v>
      </c>
      <c r="H2312" s="194" t="s">
        <v>60</v>
      </c>
      <c r="I2312" s="187">
        <v>32.170859999999998</v>
      </c>
      <c r="J2312" s="187" t="s">
        <v>995</v>
      </c>
      <c r="K2312" s="187" t="s">
        <v>116</v>
      </c>
      <c r="M2312" s="195"/>
      <c r="N2312" s="195"/>
      <c r="O2312" s="199"/>
      <c r="P2312" s="188"/>
      <c r="Q2312" s="174">
        <v>1</v>
      </c>
    </row>
    <row r="2313" spans="1:17" ht="14.25" x14ac:dyDescent="0.2">
      <c r="A2313" s="189">
        <v>301</v>
      </c>
      <c r="B2313" s="254" t="str">
        <f>IF(AND(A2313&lt;&gt;"",ISNUMBER(A2313)),VLOOKUP(A2313,Studies!A:BR,2,FALSE),"")</f>
        <v>Kharasch 2011</v>
      </c>
      <c r="C2313" s="255" t="str">
        <f>IF(AND(A2313&lt;&gt;"",ISNUMBER(A2313)),VLOOKUP(A2313,Studies!A:BR,3,FALSE),"")</f>
        <v>https://www.ncbi.nlm.nih.gov/pubmed/21562488</v>
      </c>
      <c r="D2313" s="255" t="str">
        <f>IF(AND(A2313&lt;&gt;"",ISNUMBER(A2313)),VLOOKUP(A2313,Studies!A:BR,4,FALSE),"")</f>
        <v>iv with Perpetrator (Rifampicin @ 25 mg)</v>
      </c>
      <c r="E2313" s="255" t="str">
        <f>IF(AND(A2313&lt;&gt;"",ISNUMBER(A2313)),VLOOKUP(A2313,Studies!A:BR,5,FALSE),"")</f>
        <v>Alfentanil</v>
      </c>
      <c r="F2313" s="256" t="str">
        <f>IF(AND(A2313&lt;&gt;"",ISNUMBER(A2313)),VLOOKUP(A2313,Studies!A:BR,6,FALSE),"")</f>
        <v>Plasma</v>
      </c>
      <c r="G2313" s="194">
        <v>109.5</v>
      </c>
      <c r="H2313" s="194" t="s">
        <v>60</v>
      </c>
      <c r="I2313" s="187">
        <v>20.680689999999998</v>
      </c>
      <c r="J2313" s="187" t="s">
        <v>995</v>
      </c>
      <c r="K2313" s="187" t="s">
        <v>116</v>
      </c>
      <c r="M2313" s="195"/>
      <c r="N2313" s="195"/>
      <c r="O2313" s="199"/>
      <c r="P2313" s="188"/>
      <c r="Q2313" s="174">
        <v>1</v>
      </c>
    </row>
    <row r="2314" spans="1:17" ht="14.25" x14ac:dyDescent="0.2">
      <c r="A2314" s="189">
        <v>301</v>
      </c>
      <c r="B2314" s="254" t="str">
        <f>IF(AND(A2314&lt;&gt;"",ISNUMBER(A2314)),VLOOKUP(A2314,Studies!A:BR,2,FALSE),"")</f>
        <v>Kharasch 2011</v>
      </c>
      <c r="C2314" s="255" t="str">
        <f>IF(AND(A2314&lt;&gt;"",ISNUMBER(A2314)),VLOOKUP(A2314,Studies!A:BR,3,FALSE),"")</f>
        <v>https://www.ncbi.nlm.nih.gov/pubmed/21562488</v>
      </c>
      <c r="D2314" s="255" t="str">
        <f>IF(AND(A2314&lt;&gt;"",ISNUMBER(A2314)),VLOOKUP(A2314,Studies!A:BR,4,FALSE),"")</f>
        <v>iv with Perpetrator (Rifampicin @ 25 mg)</v>
      </c>
      <c r="E2314" s="255" t="str">
        <f>IF(AND(A2314&lt;&gt;"",ISNUMBER(A2314)),VLOOKUP(A2314,Studies!A:BR,5,FALSE),"")</f>
        <v>Alfentanil</v>
      </c>
      <c r="F2314" s="256" t="str">
        <f>IF(AND(A2314&lt;&gt;"",ISNUMBER(A2314)),VLOOKUP(A2314,Studies!A:BR,6,FALSE),"")</f>
        <v>Plasma</v>
      </c>
      <c r="G2314" s="194">
        <v>109.75</v>
      </c>
      <c r="H2314" s="194" t="s">
        <v>60</v>
      </c>
      <c r="I2314" s="187">
        <v>15.17877</v>
      </c>
      <c r="J2314" s="187" t="s">
        <v>995</v>
      </c>
      <c r="K2314" s="187" t="s">
        <v>116</v>
      </c>
      <c r="M2314" s="195"/>
      <c r="N2314" s="195"/>
      <c r="O2314" s="199"/>
      <c r="P2314" s="188"/>
      <c r="Q2314" s="174">
        <v>1</v>
      </c>
    </row>
    <row r="2315" spans="1:17" ht="14.25" x14ac:dyDescent="0.2">
      <c r="A2315" s="189">
        <v>301</v>
      </c>
      <c r="B2315" s="254" t="str">
        <f>IF(AND(A2315&lt;&gt;"",ISNUMBER(A2315)),VLOOKUP(A2315,Studies!A:BR,2,FALSE),"")</f>
        <v>Kharasch 2011</v>
      </c>
      <c r="C2315" s="255" t="str">
        <f>IF(AND(A2315&lt;&gt;"",ISNUMBER(A2315)),VLOOKUP(A2315,Studies!A:BR,3,FALSE),"")</f>
        <v>https://www.ncbi.nlm.nih.gov/pubmed/21562488</v>
      </c>
      <c r="D2315" s="255" t="str">
        <f>IF(AND(A2315&lt;&gt;"",ISNUMBER(A2315)),VLOOKUP(A2315,Studies!A:BR,4,FALSE),"")</f>
        <v>iv with Perpetrator (Rifampicin @ 25 mg)</v>
      </c>
      <c r="E2315" s="255" t="str">
        <f>IF(AND(A2315&lt;&gt;"",ISNUMBER(A2315)),VLOOKUP(A2315,Studies!A:BR,5,FALSE),"")</f>
        <v>Alfentanil</v>
      </c>
      <c r="F2315" s="256" t="str">
        <f>IF(AND(A2315&lt;&gt;"",ISNUMBER(A2315)),VLOOKUP(A2315,Studies!A:BR,6,FALSE),"")</f>
        <v>Plasma</v>
      </c>
      <c r="G2315" s="194">
        <v>110</v>
      </c>
      <c r="H2315" s="194" t="s">
        <v>60</v>
      </c>
      <c r="I2315" s="187">
        <v>11.816660000000001</v>
      </c>
      <c r="J2315" s="187" t="s">
        <v>995</v>
      </c>
      <c r="K2315" s="187" t="s">
        <v>116</v>
      </c>
      <c r="M2315" s="195"/>
      <c r="N2315" s="195"/>
      <c r="O2315" s="199"/>
      <c r="P2315" s="188"/>
      <c r="Q2315" s="174">
        <v>1</v>
      </c>
    </row>
    <row r="2316" spans="1:17" ht="14.25" x14ac:dyDescent="0.2">
      <c r="A2316" s="189">
        <v>301</v>
      </c>
      <c r="B2316" s="254" t="str">
        <f>IF(AND(A2316&lt;&gt;"",ISNUMBER(A2316)),VLOOKUP(A2316,Studies!A:BR,2,FALSE),"")</f>
        <v>Kharasch 2011</v>
      </c>
      <c r="C2316" s="255" t="str">
        <f>IF(AND(A2316&lt;&gt;"",ISNUMBER(A2316)),VLOOKUP(A2316,Studies!A:BR,3,FALSE),"")</f>
        <v>https://www.ncbi.nlm.nih.gov/pubmed/21562488</v>
      </c>
      <c r="D2316" s="255" t="str">
        <f>IF(AND(A2316&lt;&gt;"",ISNUMBER(A2316)),VLOOKUP(A2316,Studies!A:BR,4,FALSE),"")</f>
        <v>iv with Perpetrator (Rifampicin @ 25 mg)</v>
      </c>
      <c r="E2316" s="255" t="str">
        <f>IF(AND(A2316&lt;&gt;"",ISNUMBER(A2316)),VLOOKUP(A2316,Studies!A:BR,5,FALSE),"")</f>
        <v>Alfentanil</v>
      </c>
      <c r="F2316" s="256" t="str">
        <f>IF(AND(A2316&lt;&gt;"",ISNUMBER(A2316)),VLOOKUP(A2316,Studies!A:BR,6,FALSE),"")</f>
        <v>Plasma</v>
      </c>
      <c r="G2316" s="194">
        <v>110.5</v>
      </c>
      <c r="H2316" s="194" t="s">
        <v>60</v>
      </c>
      <c r="I2316" s="187">
        <v>8.0571859999999997</v>
      </c>
      <c r="J2316" s="187" t="s">
        <v>995</v>
      </c>
      <c r="K2316" s="187" t="s">
        <v>116</v>
      </c>
      <c r="M2316" s="195"/>
      <c r="N2316" s="195"/>
      <c r="O2316" s="199"/>
      <c r="P2316" s="188"/>
      <c r="Q2316" s="174">
        <v>1</v>
      </c>
    </row>
    <row r="2317" spans="1:17" ht="14.25" x14ac:dyDescent="0.2">
      <c r="A2317" s="189">
        <v>301</v>
      </c>
      <c r="B2317" s="254" t="str">
        <f>IF(AND(A2317&lt;&gt;"",ISNUMBER(A2317)),VLOOKUP(A2317,Studies!A:BR,2,FALSE),"")</f>
        <v>Kharasch 2011</v>
      </c>
      <c r="C2317" s="255" t="str">
        <f>IF(AND(A2317&lt;&gt;"",ISNUMBER(A2317)),VLOOKUP(A2317,Studies!A:BR,3,FALSE),"")</f>
        <v>https://www.ncbi.nlm.nih.gov/pubmed/21562488</v>
      </c>
      <c r="D2317" s="255" t="str">
        <f>IF(AND(A2317&lt;&gt;"",ISNUMBER(A2317)),VLOOKUP(A2317,Studies!A:BR,4,FALSE),"")</f>
        <v>iv with Perpetrator (Rifampicin @ 25 mg)</v>
      </c>
      <c r="E2317" s="255" t="str">
        <f>IF(AND(A2317&lt;&gt;"",ISNUMBER(A2317)),VLOOKUP(A2317,Studies!A:BR,5,FALSE),"")</f>
        <v>Alfentanil</v>
      </c>
      <c r="F2317" s="256" t="str">
        <f>IF(AND(A2317&lt;&gt;"",ISNUMBER(A2317)),VLOOKUP(A2317,Studies!A:BR,6,FALSE),"")</f>
        <v>Plasma</v>
      </c>
      <c r="G2317" s="194">
        <v>111</v>
      </c>
      <c r="H2317" s="194" t="s">
        <v>60</v>
      </c>
      <c r="I2317" s="187">
        <v>5.7419820000000001</v>
      </c>
      <c r="J2317" s="187" t="s">
        <v>995</v>
      </c>
      <c r="K2317" s="187" t="s">
        <v>116</v>
      </c>
      <c r="M2317" s="195"/>
      <c r="N2317" s="195"/>
      <c r="O2317" s="199"/>
      <c r="P2317" s="188"/>
      <c r="Q2317" s="174">
        <v>1</v>
      </c>
    </row>
    <row r="2318" spans="1:17" ht="14.25" x14ac:dyDescent="0.2">
      <c r="A2318" s="189">
        <v>301</v>
      </c>
      <c r="B2318" s="254" t="str">
        <f>IF(AND(A2318&lt;&gt;"",ISNUMBER(A2318)),VLOOKUP(A2318,Studies!A:BR,2,FALSE),"")</f>
        <v>Kharasch 2011</v>
      </c>
      <c r="C2318" s="255" t="str">
        <f>IF(AND(A2318&lt;&gt;"",ISNUMBER(A2318)),VLOOKUP(A2318,Studies!A:BR,3,FALSE),"")</f>
        <v>https://www.ncbi.nlm.nih.gov/pubmed/21562488</v>
      </c>
      <c r="D2318" s="255" t="str">
        <f>IF(AND(A2318&lt;&gt;"",ISNUMBER(A2318)),VLOOKUP(A2318,Studies!A:BR,4,FALSE),"")</f>
        <v>iv with Perpetrator (Rifampicin @ 25 mg)</v>
      </c>
      <c r="E2318" s="255" t="str">
        <f>IF(AND(A2318&lt;&gt;"",ISNUMBER(A2318)),VLOOKUP(A2318,Studies!A:BR,5,FALSE),"")</f>
        <v>Alfentanil</v>
      </c>
      <c r="F2318" s="256" t="str">
        <f>IF(AND(A2318&lt;&gt;"",ISNUMBER(A2318)),VLOOKUP(A2318,Studies!A:BR,6,FALSE),"")</f>
        <v>Plasma</v>
      </c>
      <c r="G2318" s="194">
        <v>111.5</v>
      </c>
      <c r="H2318" s="194" t="s">
        <v>60</v>
      </c>
      <c r="I2318" s="187">
        <v>4.0322149999999999</v>
      </c>
      <c r="J2318" s="187" t="s">
        <v>995</v>
      </c>
      <c r="K2318" s="187" t="s">
        <v>116</v>
      </c>
      <c r="M2318" s="195"/>
      <c r="N2318" s="195"/>
      <c r="O2318" s="199"/>
      <c r="P2318" s="188"/>
      <c r="Q2318" s="174">
        <v>1</v>
      </c>
    </row>
    <row r="2319" spans="1:17" ht="14.25" x14ac:dyDescent="0.2">
      <c r="A2319" s="189">
        <v>301</v>
      </c>
      <c r="B2319" s="254" t="str">
        <f>IF(AND(A2319&lt;&gt;"",ISNUMBER(A2319)),VLOOKUP(A2319,Studies!A:BR,2,FALSE),"")</f>
        <v>Kharasch 2011</v>
      </c>
      <c r="C2319" s="255" t="str">
        <f>IF(AND(A2319&lt;&gt;"",ISNUMBER(A2319)),VLOOKUP(A2319,Studies!A:BR,3,FALSE),"")</f>
        <v>https://www.ncbi.nlm.nih.gov/pubmed/21562488</v>
      </c>
      <c r="D2319" s="255" t="str">
        <f>IF(AND(A2319&lt;&gt;"",ISNUMBER(A2319)),VLOOKUP(A2319,Studies!A:BR,4,FALSE),"")</f>
        <v>iv with Perpetrator (Rifampicin @ 25 mg)</v>
      </c>
      <c r="E2319" s="255" t="str">
        <f>IF(AND(A2319&lt;&gt;"",ISNUMBER(A2319)),VLOOKUP(A2319,Studies!A:BR,5,FALSE),"")</f>
        <v>Alfentanil</v>
      </c>
      <c r="F2319" s="256" t="str">
        <f>IF(AND(A2319&lt;&gt;"",ISNUMBER(A2319)),VLOOKUP(A2319,Studies!A:BR,6,FALSE),"")</f>
        <v>Plasma</v>
      </c>
      <c r="G2319" s="194">
        <v>112</v>
      </c>
      <c r="H2319" s="194" t="s">
        <v>60</v>
      </c>
      <c r="I2319" s="187">
        <v>2.7901590000000001</v>
      </c>
      <c r="J2319" s="187" t="s">
        <v>995</v>
      </c>
      <c r="K2319" s="187" t="s">
        <v>116</v>
      </c>
      <c r="M2319" s="195"/>
      <c r="N2319" s="195"/>
      <c r="O2319" s="199"/>
      <c r="P2319" s="188"/>
      <c r="Q2319" s="174">
        <v>1</v>
      </c>
    </row>
    <row r="2320" spans="1:17" ht="14.25" x14ac:dyDescent="0.2">
      <c r="A2320" s="189">
        <v>301</v>
      </c>
      <c r="B2320" s="254" t="str">
        <f>IF(AND(A2320&lt;&gt;"",ISNUMBER(A2320)),VLOOKUP(A2320,Studies!A:BR,2,FALSE),"")</f>
        <v>Kharasch 2011</v>
      </c>
      <c r="C2320" s="255" t="str">
        <f>IF(AND(A2320&lt;&gt;"",ISNUMBER(A2320)),VLOOKUP(A2320,Studies!A:BR,3,FALSE),"")</f>
        <v>https://www.ncbi.nlm.nih.gov/pubmed/21562488</v>
      </c>
      <c r="D2320" s="255" t="str">
        <f>IF(AND(A2320&lt;&gt;"",ISNUMBER(A2320)),VLOOKUP(A2320,Studies!A:BR,4,FALSE),"")</f>
        <v>iv with Perpetrator (Rifampicin @ 25 mg)</v>
      </c>
      <c r="E2320" s="255" t="str">
        <f>IF(AND(A2320&lt;&gt;"",ISNUMBER(A2320)),VLOOKUP(A2320,Studies!A:BR,5,FALSE),"")</f>
        <v>Alfentanil</v>
      </c>
      <c r="F2320" s="256" t="str">
        <f>IF(AND(A2320&lt;&gt;"",ISNUMBER(A2320)),VLOOKUP(A2320,Studies!A:BR,6,FALSE),"")</f>
        <v>Plasma</v>
      </c>
      <c r="G2320" s="194">
        <v>113</v>
      </c>
      <c r="H2320" s="194" t="s">
        <v>60</v>
      </c>
      <c r="I2320" s="187">
        <v>1.355802</v>
      </c>
      <c r="J2320" s="187" t="s">
        <v>995</v>
      </c>
      <c r="K2320" s="187" t="s">
        <v>116</v>
      </c>
      <c r="M2320" s="195"/>
      <c r="N2320" s="195"/>
      <c r="O2320" s="199"/>
      <c r="P2320" s="188"/>
      <c r="Q2320" s="174">
        <v>1</v>
      </c>
    </row>
    <row r="2321" spans="1:17" ht="14.25" x14ac:dyDescent="0.2">
      <c r="A2321" s="189">
        <v>301</v>
      </c>
      <c r="B2321" s="254" t="str">
        <f>IF(AND(A2321&lt;&gt;"",ISNUMBER(A2321)),VLOOKUP(A2321,Studies!A:BR,2,FALSE),"")</f>
        <v>Kharasch 2011</v>
      </c>
      <c r="C2321" s="255" t="str">
        <f>IF(AND(A2321&lt;&gt;"",ISNUMBER(A2321)),VLOOKUP(A2321,Studies!A:BR,3,FALSE),"")</f>
        <v>https://www.ncbi.nlm.nih.gov/pubmed/21562488</v>
      </c>
      <c r="D2321" s="255" t="str">
        <f>IF(AND(A2321&lt;&gt;"",ISNUMBER(A2321)),VLOOKUP(A2321,Studies!A:BR,4,FALSE),"")</f>
        <v>iv with Perpetrator (Rifampicin @ 25 mg)</v>
      </c>
      <c r="E2321" s="255" t="str">
        <f>IF(AND(A2321&lt;&gt;"",ISNUMBER(A2321)),VLOOKUP(A2321,Studies!A:BR,5,FALSE),"")</f>
        <v>Alfentanil</v>
      </c>
      <c r="F2321" s="256" t="str">
        <f>IF(AND(A2321&lt;&gt;"",ISNUMBER(A2321)),VLOOKUP(A2321,Studies!A:BR,6,FALSE),"")</f>
        <v>Plasma</v>
      </c>
      <c r="G2321" s="194">
        <v>114</v>
      </c>
      <c r="H2321" s="194" t="s">
        <v>60</v>
      </c>
      <c r="I2321" s="187">
        <v>0.75219879999999995</v>
      </c>
      <c r="J2321" s="187" t="s">
        <v>995</v>
      </c>
      <c r="K2321" s="187" t="s">
        <v>116</v>
      </c>
      <c r="M2321" s="195"/>
      <c r="N2321" s="195"/>
      <c r="O2321" s="199"/>
      <c r="P2321" s="188"/>
      <c r="Q2321" s="174">
        <v>1</v>
      </c>
    </row>
    <row r="2322" spans="1:17" ht="14.25" x14ac:dyDescent="0.2">
      <c r="A2322" s="189">
        <v>301</v>
      </c>
      <c r="B2322" s="254" t="str">
        <f>IF(AND(A2322&lt;&gt;"",ISNUMBER(A2322)),VLOOKUP(A2322,Studies!A:BR,2,FALSE),"")</f>
        <v>Kharasch 2011</v>
      </c>
      <c r="C2322" s="255" t="str">
        <f>IF(AND(A2322&lt;&gt;"",ISNUMBER(A2322)),VLOOKUP(A2322,Studies!A:BR,3,FALSE),"")</f>
        <v>https://www.ncbi.nlm.nih.gov/pubmed/21562488</v>
      </c>
      <c r="D2322" s="255" t="str">
        <f>IF(AND(A2322&lt;&gt;"",ISNUMBER(A2322)),VLOOKUP(A2322,Studies!A:BR,4,FALSE),"")</f>
        <v>iv with Perpetrator (Rifampicin @ 25 mg)</v>
      </c>
      <c r="E2322" s="255" t="str">
        <f>IF(AND(A2322&lt;&gt;"",ISNUMBER(A2322)),VLOOKUP(A2322,Studies!A:BR,5,FALSE),"")</f>
        <v>Alfentanil</v>
      </c>
      <c r="F2322" s="256" t="str">
        <f>IF(AND(A2322&lt;&gt;"",ISNUMBER(A2322)),VLOOKUP(A2322,Studies!A:BR,6,FALSE),"")</f>
        <v>Plasma</v>
      </c>
      <c r="G2322" s="194">
        <v>115</v>
      </c>
      <c r="H2322" s="194" t="s">
        <v>60</v>
      </c>
      <c r="I2322" s="187">
        <v>0.39344380000000001</v>
      </c>
      <c r="J2322" s="187" t="s">
        <v>995</v>
      </c>
      <c r="K2322" s="187" t="s">
        <v>116</v>
      </c>
      <c r="M2322" s="195"/>
      <c r="N2322" s="195"/>
      <c r="O2322" s="199"/>
      <c r="P2322" s="188"/>
      <c r="Q2322" s="174">
        <v>1</v>
      </c>
    </row>
    <row r="2323" spans="1:17" ht="14.25" x14ac:dyDescent="0.2">
      <c r="A2323" s="189">
        <v>302</v>
      </c>
      <c r="B2323" s="254" t="str">
        <f>IF(AND(A2323&lt;&gt;"",ISNUMBER(A2323)),VLOOKUP(A2323,Studies!A:BR,2,FALSE),"")</f>
        <v>Kharasch 2011</v>
      </c>
      <c r="C2323" s="255" t="str">
        <f>IF(AND(A2323&lt;&gt;"",ISNUMBER(A2323)),VLOOKUP(A2323,Studies!A:BR,3,FALSE),"")</f>
        <v>https://www.ncbi.nlm.nih.gov/pubmed/21562488</v>
      </c>
      <c r="D2323" s="255" t="str">
        <f>IF(AND(A2323&lt;&gt;"",ISNUMBER(A2323)),VLOOKUP(A2323,Studies!A:BR,4,FALSE),"")</f>
        <v>iv with Perpetrator (Rifampicin @ 75 mg)</v>
      </c>
      <c r="E2323" s="255" t="str">
        <f>IF(AND(A2323&lt;&gt;"",ISNUMBER(A2323)),VLOOKUP(A2323,Studies!A:BR,5,FALSE),"")</f>
        <v>Alfentanil</v>
      </c>
      <c r="F2323" s="256" t="str">
        <f>IF(AND(A2323&lt;&gt;"",ISNUMBER(A2323)),VLOOKUP(A2323,Studies!A:BR,6,FALSE),"")</f>
        <v>Plasma</v>
      </c>
      <c r="G2323" s="194">
        <v>109</v>
      </c>
      <c r="H2323" s="194" t="s">
        <v>60</v>
      </c>
      <c r="I2323" s="187">
        <v>106.0685</v>
      </c>
      <c r="J2323" s="187" t="s">
        <v>995</v>
      </c>
      <c r="K2323" s="187" t="s">
        <v>116</v>
      </c>
      <c r="M2323" s="195"/>
      <c r="N2323" s="195"/>
      <c r="O2323" s="199"/>
      <c r="P2323" s="188"/>
      <c r="Q2323" s="174">
        <v>1</v>
      </c>
    </row>
    <row r="2324" spans="1:17" ht="14.25" x14ac:dyDescent="0.2">
      <c r="A2324" s="189">
        <v>302</v>
      </c>
      <c r="B2324" s="254" t="str">
        <f>IF(AND(A2324&lt;&gt;"",ISNUMBER(A2324)),VLOOKUP(A2324,Studies!A:BR,2,FALSE),"")</f>
        <v>Kharasch 2011</v>
      </c>
      <c r="C2324" s="255" t="str">
        <f>IF(AND(A2324&lt;&gt;"",ISNUMBER(A2324)),VLOOKUP(A2324,Studies!A:BR,3,FALSE),"")</f>
        <v>https://www.ncbi.nlm.nih.gov/pubmed/21562488</v>
      </c>
      <c r="D2324" s="255" t="str">
        <f>IF(AND(A2324&lt;&gt;"",ISNUMBER(A2324)),VLOOKUP(A2324,Studies!A:BR,4,FALSE),"")</f>
        <v>iv with Perpetrator (Rifampicin @ 75 mg)</v>
      </c>
      <c r="E2324" s="255" t="str">
        <f>IF(AND(A2324&lt;&gt;"",ISNUMBER(A2324)),VLOOKUP(A2324,Studies!A:BR,5,FALSE),"")</f>
        <v>Alfentanil</v>
      </c>
      <c r="F2324" s="256" t="str">
        <f>IF(AND(A2324&lt;&gt;"",ISNUMBER(A2324)),VLOOKUP(A2324,Studies!A:BR,6,FALSE),"")</f>
        <v>Plasma</v>
      </c>
      <c r="G2324" s="194">
        <v>109.08</v>
      </c>
      <c r="H2324" s="194" t="s">
        <v>60</v>
      </c>
      <c r="I2324" s="187">
        <v>55.48</v>
      </c>
      <c r="J2324" s="187" t="s">
        <v>995</v>
      </c>
      <c r="K2324" s="187" t="s">
        <v>116</v>
      </c>
      <c r="M2324" s="195"/>
      <c r="N2324" s="195"/>
      <c r="O2324" s="199"/>
      <c r="P2324" s="188"/>
      <c r="Q2324" s="174">
        <v>1</v>
      </c>
    </row>
    <row r="2325" spans="1:17" ht="14.25" x14ac:dyDescent="0.2">
      <c r="A2325" s="189">
        <v>302</v>
      </c>
      <c r="B2325" s="254" t="str">
        <f>IF(AND(A2325&lt;&gt;"",ISNUMBER(A2325)),VLOOKUP(A2325,Studies!A:BR,2,FALSE),"")</f>
        <v>Kharasch 2011</v>
      </c>
      <c r="C2325" s="255" t="str">
        <f>IF(AND(A2325&lt;&gt;"",ISNUMBER(A2325)),VLOOKUP(A2325,Studies!A:BR,3,FALSE),"")</f>
        <v>https://www.ncbi.nlm.nih.gov/pubmed/21562488</v>
      </c>
      <c r="D2325" s="255" t="str">
        <f>IF(AND(A2325&lt;&gt;"",ISNUMBER(A2325)),VLOOKUP(A2325,Studies!A:BR,4,FALSE),"")</f>
        <v>iv with Perpetrator (Rifampicin @ 75 mg)</v>
      </c>
      <c r="E2325" s="255" t="str">
        <f>IF(AND(A2325&lt;&gt;"",ISNUMBER(A2325)),VLOOKUP(A2325,Studies!A:BR,5,FALSE),"")</f>
        <v>Alfentanil</v>
      </c>
      <c r="F2325" s="256" t="str">
        <f>IF(AND(A2325&lt;&gt;"",ISNUMBER(A2325)),VLOOKUP(A2325,Studies!A:BR,6,FALSE),"")</f>
        <v>Plasma</v>
      </c>
      <c r="G2325" s="194">
        <v>109.17</v>
      </c>
      <c r="H2325" s="194" t="s">
        <v>60</v>
      </c>
      <c r="I2325" s="187">
        <v>37.829030000000003</v>
      </c>
      <c r="J2325" s="187" t="s">
        <v>995</v>
      </c>
      <c r="K2325" s="187" t="s">
        <v>116</v>
      </c>
      <c r="M2325" s="195"/>
      <c r="N2325" s="195"/>
      <c r="O2325" s="199"/>
      <c r="P2325" s="188"/>
      <c r="Q2325" s="174">
        <v>1</v>
      </c>
    </row>
    <row r="2326" spans="1:17" ht="14.25" x14ac:dyDescent="0.2">
      <c r="A2326" s="189">
        <v>302</v>
      </c>
      <c r="B2326" s="254" t="str">
        <f>IF(AND(A2326&lt;&gt;"",ISNUMBER(A2326)),VLOOKUP(A2326,Studies!A:BR,2,FALSE),"")</f>
        <v>Kharasch 2011</v>
      </c>
      <c r="C2326" s="255" t="str">
        <f>IF(AND(A2326&lt;&gt;"",ISNUMBER(A2326)),VLOOKUP(A2326,Studies!A:BR,3,FALSE),"")</f>
        <v>https://www.ncbi.nlm.nih.gov/pubmed/21562488</v>
      </c>
      <c r="D2326" s="255" t="str">
        <f>IF(AND(A2326&lt;&gt;"",ISNUMBER(A2326)),VLOOKUP(A2326,Studies!A:BR,4,FALSE),"")</f>
        <v>iv with Perpetrator (Rifampicin @ 75 mg)</v>
      </c>
      <c r="E2326" s="255" t="str">
        <f>IF(AND(A2326&lt;&gt;"",ISNUMBER(A2326)),VLOOKUP(A2326,Studies!A:BR,5,FALSE),"")</f>
        <v>Alfentanil</v>
      </c>
      <c r="F2326" s="256" t="str">
        <f>IF(AND(A2326&lt;&gt;"",ISNUMBER(A2326)),VLOOKUP(A2326,Studies!A:BR,6,FALSE),"")</f>
        <v>Plasma</v>
      </c>
      <c r="G2326" s="194">
        <v>109.25</v>
      </c>
      <c r="H2326" s="194" t="s">
        <v>60</v>
      </c>
      <c r="I2326" s="187">
        <v>30.78031</v>
      </c>
      <c r="J2326" s="187" t="s">
        <v>995</v>
      </c>
      <c r="K2326" s="187" t="s">
        <v>116</v>
      </c>
      <c r="M2326" s="195"/>
      <c r="N2326" s="195"/>
      <c r="O2326" s="199"/>
      <c r="P2326" s="188"/>
      <c r="Q2326" s="174">
        <v>1</v>
      </c>
    </row>
    <row r="2327" spans="1:17" ht="14.25" x14ac:dyDescent="0.2">
      <c r="A2327" s="189">
        <v>302</v>
      </c>
      <c r="B2327" s="254" t="str">
        <f>IF(AND(A2327&lt;&gt;"",ISNUMBER(A2327)),VLOOKUP(A2327,Studies!A:BR,2,FALSE),"")</f>
        <v>Kharasch 2011</v>
      </c>
      <c r="C2327" s="255" t="str">
        <f>IF(AND(A2327&lt;&gt;"",ISNUMBER(A2327)),VLOOKUP(A2327,Studies!A:BR,3,FALSE),"")</f>
        <v>https://www.ncbi.nlm.nih.gov/pubmed/21562488</v>
      </c>
      <c r="D2327" s="255" t="str">
        <f>IF(AND(A2327&lt;&gt;"",ISNUMBER(A2327)),VLOOKUP(A2327,Studies!A:BR,4,FALSE),"")</f>
        <v>iv with Perpetrator (Rifampicin @ 75 mg)</v>
      </c>
      <c r="E2327" s="255" t="str">
        <f>IF(AND(A2327&lt;&gt;"",ISNUMBER(A2327)),VLOOKUP(A2327,Studies!A:BR,5,FALSE),"")</f>
        <v>Alfentanil</v>
      </c>
      <c r="F2327" s="256" t="str">
        <f>IF(AND(A2327&lt;&gt;"",ISNUMBER(A2327)),VLOOKUP(A2327,Studies!A:BR,6,FALSE),"")</f>
        <v>Plasma</v>
      </c>
      <c r="G2327" s="194">
        <v>109.5</v>
      </c>
      <c r="H2327" s="194" t="s">
        <v>60</v>
      </c>
      <c r="I2327" s="187">
        <v>18.381979999999999</v>
      </c>
      <c r="J2327" s="187" t="s">
        <v>995</v>
      </c>
      <c r="K2327" s="187" t="s">
        <v>116</v>
      </c>
      <c r="M2327" s="195"/>
      <c r="N2327" s="195"/>
      <c r="O2327" s="199"/>
      <c r="P2327" s="188"/>
      <c r="Q2327" s="174">
        <v>1</v>
      </c>
    </row>
    <row r="2328" spans="1:17" ht="14.25" x14ac:dyDescent="0.2">
      <c r="A2328" s="189">
        <v>302</v>
      </c>
      <c r="B2328" s="254" t="str">
        <f>IF(AND(A2328&lt;&gt;"",ISNUMBER(A2328)),VLOOKUP(A2328,Studies!A:BR,2,FALSE),"")</f>
        <v>Kharasch 2011</v>
      </c>
      <c r="C2328" s="255" t="str">
        <f>IF(AND(A2328&lt;&gt;"",ISNUMBER(A2328)),VLOOKUP(A2328,Studies!A:BR,3,FALSE),"")</f>
        <v>https://www.ncbi.nlm.nih.gov/pubmed/21562488</v>
      </c>
      <c r="D2328" s="255" t="str">
        <f>IF(AND(A2328&lt;&gt;"",ISNUMBER(A2328)),VLOOKUP(A2328,Studies!A:BR,4,FALSE),"")</f>
        <v>iv with Perpetrator (Rifampicin @ 75 mg)</v>
      </c>
      <c r="E2328" s="255" t="str">
        <f>IF(AND(A2328&lt;&gt;"",ISNUMBER(A2328)),VLOOKUP(A2328,Studies!A:BR,5,FALSE),"")</f>
        <v>Alfentanil</v>
      </c>
      <c r="F2328" s="256" t="str">
        <f>IF(AND(A2328&lt;&gt;"",ISNUMBER(A2328)),VLOOKUP(A2328,Studies!A:BR,6,FALSE),"")</f>
        <v>Plasma</v>
      </c>
      <c r="G2328" s="194">
        <v>109.75</v>
      </c>
      <c r="H2328" s="194" t="s">
        <v>60</v>
      </c>
      <c r="I2328" s="187">
        <v>12.90845</v>
      </c>
      <c r="J2328" s="187" t="s">
        <v>995</v>
      </c>
      <c r="K2328" s="187" t="s">
        <v>116</v>
      </c>
      <c r="M2328" s="195"/>
      <c r="N2328" s="195"/>
      <c r="O2328" s="199"/>
      <c r="P2328" s="188"/>
      <c r="Q2328" s="174">
        <v>1</v>
      </c>
    </row>
    <row r="2329" spans="1:17" ht="14.25" x14ac:dyDescent="0.2">
      <c r="A2329" s="189">
        <v>302</v>
      </c>
      <c r="B2329" s="254" t="str">
        <f>IF(AND(A2329&lt;&gt;"",ISNUMBER(A2329)),VLOOKUP(A2329,Studies!A:BR,2,FALSE),"")</f>
        <v>Kharasch 2011</v>
      </c>
      <c r="C2329" s="255" t="str">
        <f>IF(AND(A2329&lt;&gt;"",ISNUMBER(A2329)),VLOOKUP(A2329,Studies!A:BR,3,FALSE),"")</f>
        <v>https://www.ncbi.nlm.nih.gov/pubmed/21562488</v>
      </c>
      <c r="D2329" s="255" t="str">
        <f>IF(AND(A2329&lt;&gt;"",ISNUMBER(A2329)),VLOOKUP(A2329,Studies!A:BR,4,FALSE),"")</f>
        <v>iv with Perpetrator (Rifampicin @ 75 mg)</v>
      </c>
      <c r="E2329" s="255" t="str">
        <f>IF(AND(A2329&lt;&gt;"",ISNUMBER(A2329)),VLOOKUP(A2329,Studies!A:BR,5,FALSE),"")</f>
        <v>Alfentanil</v>
      </c>
      <c r="F2329" s="256" t="str">
        <f>IF(AND(A2329&lt;&gt;"",ISNUMBER(A2329)),VLOOKUP(A2329,Studies!A:BR,6,FALSE),"")</f>
        <v>Plasma</v>
      </c>
      <c r="G2329" s="194">
        <v>110</v>
      </c>
      <c r="H2329" s="194" t="s">
        <v>60</v>
      </c>
      <c r="I2329" s="187">
        <v>9.7575099999999999</v>
      </c>
      <c r="J2329" s="187" t="s">
        <v>995</v>
      </c>
      <c r="K2329" s="187" t="s">
        <v>116</v>
      </c>
      <c r="M2329" s="195"/>
      <c r="N2329" s="195"/>
      <c r="O2329" s="199"/>
      <c r="P2329" s="188"/>
      <c r="Q2329" s="174">
        <v>1</v>
      </c>
    </row>
    <row r="2330" spans="1:17" ht="14.25" x14ac:dyDescent="0.2">
      <c r="A2330" s="189">
        <v>302</v>
      </c>
      <c r="B2330" s="254" t="str">
        <f>IF(AND(A2330&lt;&gt;"",ISNUMBER(A2330)),VLOOKUP(A2330,Studies!A:BR,2,FALSE),"")</f>
        <v>Kharasch 2011</v>
      </c>
      <c r="C2330" s="255" t="str">
        <f>IF(AND(A2330&lt;&gt;"",ISNUMBER(A2330)),VLOOKUP(A2330,Studies!A:BR,3,FALSE),"")</f>
        <v>https://www.ncbi.nlm.nih.gov/pubmed/21562488</v>
      </c>
      <c r="D2330" s="255" t="str">
        <f>IF(AND(A2330&lt;&gt;"",ISNUMBER(A2330)),VLOOKUP(A2330,Studies!A:BR,4,FALSE),"")</f>
        <v>iv with Perpetrator (Rifampicin @ 75 mg)</v>
      </c>
      <c r="E2330" s="255" t="str">
        <f>IF(AND(A2330&lt;&gt;"",ISNUMBER(A2330)),VLOOKUP(A2330,Studies!A:BR,5,FALSE),"")</f>
        <v>Alfentanil</v>
      </c>
      <c r="F2330" s="256" t="str">
        <f>IF(AND(A2330&lt;&gt;"",ISNUMBER(A2330)),VLOOKUP(A2330,Studies!A:BR,6,FALSE),"")</f>
        <v>Plasma</v>
      </c>
      <c r="G2330" s="194">
        <v>110.5</v>
      </c>
      <c r="H2330" s="194" t="s">
        <v>60</v>
      </c>
      <c r="I2330" s="187">
        <v>6.1808009999999998</v>
      </c>
      <c r="J2330" s="187" t="s">
        <v>995</v>
      </c>
      <c r="K2330" s="187" t="s">
        <v>116</v>
      </c>
      <c r="M2330" s="195"/>
      <c r="N2330" s="195"/>
      <c r="O2330" s="199"/>
      <c r="P2330" s="188"/>
      <c r="Q2330" s="174">
        <v>1</v>
      </c>
    </row>
    <row r="2331" spans="1:17" ht="14.25" x14ac:dyDescent="0.2">
      <c r="A2331" s="189">
        <v>302</v>
      </c>
      <c r="B2331" s="254" t="str">
        <f>IF(AND(A2331&lt;&gt;"",ISNUMBER(A2331)),VLOOKUP(A2331,Studies!A:BR,2,FALSE),"")</f>
        <v>Kharasch 2011</v>
      </c>
      <c r="C2331" s="255" t="str">
        <f>IF(AND(A2331&lt;&gt;"",ISNUMBER(A2331)),VLOOKUP(A2331,Studies!A:BR,3,FALSE),"")</f>
        <v>https://www.ncbi.nlm.nih.gov/pubmed/21562488</v>
      </c>
      <c r="D2331" s="255" t="str">
        <f>IF(AND(A2331&lt;&gt;"",ISNUMBER(A2331)),VLOOKUP(A2331,Studies!A:BR,4,FALSE),"")</f>
        <v>iv with Perpetrator (Rifampicin @ 75 mg)</v>
      </c>
      <c r="E2331" s="255" t="str">
        <f>IF(AND(A2331&lt;&gt;"",ISNUMBER(A2331)),VLOOKUP(A2331,Studies!A:BR,5,FALSE),"")</f>
        <v>Alfentanil</v>
      </c>
      <c r="F2331" s="256" t="str">
        <f>IF(AND(A2331&lt;&gt;"",ISNUMBER(A2331)),VLOOKUP(A2331,Studies!A:BR,6,FALSE),"")</f>
        <v>Plasma</v>
      </c>
      <c r="G2331" s="194">
        <v>111</v>
      </c>
      <c r="H2331" s="194" t="s">
        <v>60</v>
      </c>
      <c r="I2331" s="187">
        <v>4.4047700000000001</v>
      </c>
      <c r="J2331" s="187" t="s">
        <v>995</v>
      </c>
      <c r="K2331" s="187" t="s">
        <v>116</v>
      </c>
      <c r="M2331" s="195"/>
      <c r="N2331" s="195"/>
      <c r="O2331" s="199"/>
      <c r="P2331" s="188"/>
      <c r="Q2331" s="174">
        <v>1</v>
      </c>
    </row>
    <row r="2332" spans="1:17" ht="14.25" x14ac:dyDescent="0.2">
      <c r="A2332" s="189">
        <v>302</v>
      </c>
      <c r="B2332" s="254" t="str">
        <f>IF(AND(A2332&lt;&gt;"",ISNUMBER(A2332)),VLOOKUP(A2332,Studies!A:BR,2,FALSE),"")</f>
        <v>Kharasch 2011</v>
      </c>
      <c r="C2332" s="255" t="str">
        <f>IF(AND(A2332&lt;&gt;"",ISNUMBER(A2332)),VLOOKUP(A2332,Studies!A:BR,3,FALSE),"")</f>
        <v>https://www.ncbi.nlm.nih.gov/pubmed/21562488</v>
      </c>
      <c r="D2332" s="255" t="str">
        <f>IF(AND(A2332&lt;&gt;"",ISNUMBER(A2332)),VLOOKUP(A2332,Studies!A:BR,4,FALSE),"")</f>
        <v>iv with Perpetrator (Rifampicin @ 75 mg)</v>
      </c>
      <c r="E2332" s="255" t="str">
        <f>IF(AND(A2332&lt;&gt;"",ISNUMBER(A2332)),VLOOKUP(A2332,Studies!A:BR,5,FALSE),"")</f>
        <v>Alfentanil</v>
      </c>
      <c r="F2332" s="256" t="str">
        <f>IF(AND(A2332&lt;&gt;"",ISNUMBER(A2332)),VLOOKUP(A2332,Studies!A:BR,6,FALSE),"")</f>
        <v>Plasma</v>
      </c>
      <c r="G2332" s="194">
        <v>111.5</v>
      </c>
      <c r="H2332" s="194" t="s">
        <v>60</v>
      </c>
      <c r="I2332" s="187">
        <v>2.6695570000000002</v>
      </c>
      <c r="J2332" s="187" t="s">
        <v>995</v>
      </c>
      <c r="K2332" s="187" t="s">
        <v>116</v>
      </c>
      <c r="M2332" s="195"/>
      <c r="N2332" s="195"/>
      <c r="O2332" s="199"/>
      <c r="P2332" s="188"/>
      <c r="Q2332" s="174">
        <v>1</v>
      </c>
    </row>
    <row r="2333" spans="1:17" ht="14.25" x14ac:dyDescent="0.2">
      <c r="A2333" s="189">
        <v>302</v>
      </c>
      <c r="B2333" s="254" t="str">
        <f>IF(AND(A2333&lt;&gt;"",ISNUMBER(A2333)),VLOOKUP(A2333,Studies!A:BR,2,FALSE),"")</f>
        <v>Kharasch 2011</v>
      </c>
      <c r="C2333" s="255" t="str">
        <f>IF(AND(A2333&lt;&gt;"",ISNUMBER(A2333)),VLOOKUP(A2333,Studies!A:BR,3,FALSE),"")</f>
        <v>https://www.ncbi.nlm.nih.gov/pubmed/21562488</v>
      </c>
      <c r="D2333" s="255" t="str">
        <f>IF(AND(A2333&lt;&gt;"",ISNUMBER(A2333)),VLOOKUP(A2333,Studies!A:BR,4,FALSE),"")</f>
        <v>iv with Perpetrator (Rifampicin @ 75 mg)</v>
      </c>
      <c r="E2333" s="255" t="str">
        <f>IF(AND(A2333&lt;&gt;"",ISNUMBER(A2333)),VLOOKUP(A2333,Studies!A:BR,5,FALSE),"")</f>
        <v>Alfentanil</v>
      </c>
      <c r="F2333" s="256" t="str">
        <f>IF(AND(A2333&lt;&gt;"",ISNUMBER(A2333)),VLOOKUP(A2333,Studies!A:BR,6,FALSE),"")</f>
        <v>Plasma</v>
      </c>
      <c r="G2333" s="194">
        <v>112</v>
      </c>
      <c r="H2333" s="194" t="s">
        <v>60</v>
      </c>
      <c r="I2333" s="187">
        <v>1.7674000000000001</v>
      </c>
      <c r="J2333" s="187" t="s">
        <v>995</v>
      </c>
      <c r="K2333" s="187" t="s">
        <v>116</v>
      </c>
      <c r="M2333" s="195"/>
      <c r="N2333" s="195"/>
      <c r="O2333" s="199"/>
      <c r="P2333" s="188"/>
      <c r="Q2333" s="174">
        <v>1</v>
      </c>
    </row>
    <row r="2334" spans="1:17" ht="14.25" x14ac:dyDescent="0.2">
      <c r="A2334" s="189">
        <v>302</v>
      </c>
      <c r="B2334" s="254" t="str">
        <f>IF(AND(A2334&lt;&gt;"",ISNUMBER(A2334)),VLOOKUP(A2334,Studies!A:BR,2,FALSE),"")</f>
        <v>Kharasch 2011</v>
      </c>
      <c r="C2334" s="255" t="str">
        <f>IF(AND(A2334&lt;&gt;"",ISNUMBER(A2334)),VLOOKUP(A2334,Studies!A:BR,3,FALSE),"")</f>
        <v>https://www.ncbi.nlm.nih.gov/pubmed/21562488</v>
      </c>
      <c r="D2334" s="255" t="str">
        <f>IF(AND(A2334&lt;&gt;"",ISNUMBER(A2334)),VLOOKUP(A2334,Studies!A:BR,4,FALSE),"")</f>
        <v>iv with Perpetrator (Rifampicin @ 75 mg)</v>
      </c>
      <c r="E2334" s="255" t="str">
        <f>IF(AND(A2334&lt;&gt;"",ISNUMBER(A2334)),VLOOKUP(A2334,Studies!A:BR,5,FALSE),"")</f>
        <v>Alfentanil</v>
      </c>
      <c r="F2334" s="256" t="str">
        <f>IF(AND(A2334&lt;&gt;"",ISNUMBER(A2334)),VLOOKUP(A2334,Studies!A:BR,6,FALSE),"")</f>
        <v>Plasma</v>
      </c>
      <c r="G2334" s="194">
        <v>113</v>
      </c>
      <c r="H2334" s="194" t="s">
        <v>60</v>
      </c>
      <c r="I2334" s="187">
        <v>0.84626299999999999</v>
      </c>
      <c r="J2334" s="187" t="s">
        <v>995</v>
      </c>
      <c r="K2334" s="187" t="s">
        <v>116</v>
      </c>
      <c r="M2334" s="195"/>
      <c r="N2334" s="195"/>
      <c r="O2334" s="199"/>
      <c r="P2334" s="188"/>
      <c r="Q2334" s="174">
        <v>1</v>
      </c>
    </row>
    <row r="2335" spans="1:17" ht="14.25" x14ac:dyDescent="0.2">
      <c r="A2335" s="189">
        <v>302</v>
      </c>
      <c r="B2335" s="254" t="str">
        <f>IF(AND(A2335&lt;&gt;"",ISNUMBER(A2335)),VLOOKUP(A2335,Studies!A:BR,2,FALSE),"")</f>
        <v>Kharasch 2011</v>
      </c>
      <c r="C2335" s="255" t="str">
        <f>IF(AND(A2335&lt;&gt;"",ISNUMBER(A2335)),VLOOKUP(A2335,Studies!A:BR,3,FALSE),"")</f>
        <v>https://www.ncbi.nlm.nih.gov/pubmed/21562488</v>
      </c>
      <c r="D2335" s="255" t="str">
        <f>IF(AND(A2335&lt;&gt;"",ISNUMBER(A2335)),VLOOKUP(A2335,Studies!A:BR,4,FALSE),"")</f>
        <v>iv with Perpetrator (Rifampicin @ 75 mg)</v>
      </c>
      <c r="E2335" s="255" t="str">
        <f>IF(AND(A2335&lt;&gt;"",ISNUMBER(A2335)),VLOOKUP(A2335,Studies!A:BR,5,FALSE),"")</f>
        <v>Alfentanil</v>
      </c>
      <c r="F2335" s="256" t="str">
        <f>IF(AND(A2335&lt;&gt;"",ISNUMBER(A2335)),VLOOKUP(A2335,Studies!A:BR,6,FALSE),"")</f>
        <v>Plasma</v>
      </c>
      <c r="G2335" s="194">
        <v>114</v>
      </c>
      <c r="H2335" s="194" t="s">
        <v>60</v>
      </c>
      <c r="I2335" s="187">
        <v>0.39928160000000001</v>
      </c>
      <c r="J2335" s="187" t="s">
        <v>995</v>
      </c>
      <c r="K2335" s="187" t="s">
        <v>116</v>
      </c>
      <c r="M2335" s="195"/>
      <c r="N2335" s="195"/>
      <c r="O2335" s="199"/>
      <c r="P2335" s="188"/>
      <c r="Q2335" s="174">
        <v>1</v>
      </c>
    </row>
    <row r="2336" spans="1:17" ht="14.25" x14ac:dyDescent="0.2">
      <c r="A2336" s="189">
        <v>303</v>
      </c>
      <c r="B2336" s="254" t="str">
        <f>IF(AND(A2336&lt;&gt;"",ISNUMBER(A2336)),VLOOKUP(A2336,Studies!A:BR,2,FALSE),"")</f>
        <v>Kharasch 2011</v>
      </c>
      <c r="C2336" s="255" t="str">
        <f>IF(AND(A2336&lt;&gt;"",ISNUMBER(A2336)),VLOOKUP(A2336,Studies!A:BR,3,FALSE),"")</f>
        <v>https://www.ncbi.nlm.nih.gov/pubmed/21562488</v>
      </c>
      <c r="D2336" s="255" t="str">
        <f>IF(AND(A2336&lt;&gt;"",ISNUMBER(A2336)),VLOOKUP(A2336,Studies!A:BR,4,FALSE),"")</f>
        <v>po Control (Perpetrator Placebo)</v>
      </c>
      <c r="E2336" s="255" t="str">
        <f>IF(AND(A2336&lt;&gt;"",ISNUMBER(A2336)),VLOOKUP(A2336,Studies!A:BR,5,FALSE),"")</f>
        <v>Midazolam</v>
      </c>
      <c r="F2336" s="256" t="str">
        <f>IF(AND(A2336&lt;&gt;"",ISNUMBER(A2336)),VLOOKUP(A2336,Studies!A:BR,6,FALSE),"")</f>
        <v>Plasma</v>
      </c>
      <c r="G2336" s="194">
        <v>0</v>
      </c>
      <c r="H2336" s="194" t="s">
        <v>60</v>
      </c>
      <c r="I2336" s="187">
        <v>0.23210829999999999</v>
      </c>
      <c r="J2336" s="187" t="s">
        <v>941</v>
      </c>
      <c r="K2336" s="187" t="s">
        <v>116</v>
      </c>
      <c r="L2336" s="195">
        <v>3.8684700000000002E-2</v>
      </c>
      <c r="M2336" s="195" t="s">
        <v>941</v>
      </c>
      <c r="N2336" s="195" t="s">
        <v>117</v>
      </c>
      <c r="O2336" s="199"/>
      <c r="P2336" s="188"/>
      <c r="Q2336" s="174">
        <v>1</v>
      </c>
    </row>
    <row r="2337" spans="1:17" ht="14.25" x14ac:dyDescent="0.2">
      <c r="A2337" s="189">
        <v>303</v>
      </c>
      <c r="B2337" s="254" t="str">
        <f>IF(AND(A2337&lt;&gt;"",ISNUMBER(A2337)),VLOOKUP(A2337,Studies!A:BR,2,FALSE),"")</f>
        <v>Kharasch 2011</v>
      </c>
      <c r="C2337" s="255" t="str">
        <f>IF(AND(A2337&lt;&gt;"",ISNUMBER(A2337)),VLOOKUP(A2337,Studies!A:BR,3,FALSE),"")</f>
        <v>https://www.ncbi.nlm.nih.gov/pubmed/21562488</v>
      </c>
      <c r="D2337" s="255" t="str">
        <f>IF(AND(A2337&lt;&gt;"",ISNUMBER(A2337)),VLOOKUP(A2337,Studies!A:BR,4,FALSE),"")</f>
        <v>po Control (Perpetrator Placebo)</v>
      </c>
      <c r="E2337" s="255" t="str">
        <f>IF(AND(A2337&lt;&gt;"",ISNUMBER(A2337)),VLOOKUP(A2337,Studies!A:BR,5,FALSE),"")</f>
        <v>Midazolam</v>
      </c>
      <c r="F2337" s="256" t="str">
        <f>IF(AND(A2337&lt;&gt;"",ISNUMBER(A2337)),VLOOKUP(A2337,Studies!A:BR,6,FALSE),"")</f>
        <v>Plasma</v>
      </c>
      <c r="G2337" s="194">
        <v>0.17</v>
      </c>
      <c r="H2337" s="194" t="s">
        <v>60</v>
      </c>
      <c r="I2337" s="187">
        <v>3.2882009999999999</v>
      </c>
      <c r="J2337" s="187" t="s">
        <v>941</v>
      </c>
      <c r="K2337" s="187" t="s">
        <v>116</v>
      </c>
      <c r="L2337" s="195">
        <v>3.8684839999999998E-2</v>
      </c>
      <c r="M2337" s="195" t="s">
        <v>941</v>
      </c>
      <c r="N2337" s="195" t="s">
        <v>117</v>
      </c>
      <c r="O2337" s="199"/>
      <c r="P2337" s="188"/>
      <c r="Q2337" s="174">
        <v>1</v>
      </c>
    </row>
    <row r="2338" spans="1:17" ht="14.25" x14ac:dyDescent="0.2">
      <c r="A2338" s="189">
        <v>303</v>
      </c>
      <c r="B2338" s="254" t="str">
        <f>IF(AND(A2338&lt;&gt;"",ISNUMBER(A2338)),VLOOKUP(A2338,Studies!A:BR,2,FALSE),"")</f>
        <v>Kharasch 2011</v>
      </c>
      <c r="C2338" s="255" t="str">
        <f>IF(AND(A2338&lt;&gt;"",ISNUMBER(A2338)),VLOOKUP(A2338,Studies!A:BR,3,FALSE),"")</f>
        <v>https://www.ncbi.nlm.nih.gov/pubmed/21562488</v>
      </c>
      <c r="D2338" s="255" t="str">
        <f>IF(AND(A2338&lt;&gt;"",ISNUMBER(A2338)),VLOOKUP(A2338,Studies!A:BR,4,FALSE),"")</f>
        <v>po Control (Perpetrator Placebo)</v>
      </c>
      <c r="E2338" s="255" t="str">
        <f>IF(AND(A2338&lt;&gt;"",ISNUMBER(A2338)),VLOOKUP(A2338,Studies!A:BR,5,FALSE),"")</f>
        <v>Midazolam</v>
      </c>
      <c r="F2338" s="256" t="str">
        <f>IF(AND(A2338&lt;&gt;"",ISNUMBER(A2338)),VLOOKUP(A2338,Studies!A:BR,6,FALSE),"")</f>
        <v>Plasma</v>
      </c>
      <c r="G2338" s="194">
        <v>0.25</v>
      </c>
      <c r="H2338" s="194" t="s">
        <v>60</v>
      </c>
      <c r="I2338" s="187">
        <v>7.388782</v>
      </c>
      <c r="J2338" s="187" t="s">
        <v>941</v>
      </c>
      <c r="K2338" s="187" t="s">
        <v>116</v>
      </c>
      <c r="L2338" s="195">
        <v>4.1779489999999999</v>
      </c>
      <c r="M2338" s="195" t="s">
        <v>941</v>
      </c>
      <c r="N2338" s="195" t="s">
        <v>117</v>
      </c>
      <c r="O2338" s="199"/>
      <c r="P2338" s="188"/>
      <c r="Q2338" s="174">
        <v>1</v>
      </c>
    </row>
    <row r="2339" spans="1:17" ht="14.25" x14ac:dyDescent="0.2">
      <c r="A2339" s="189">
        <v>303</v>
      </c>
      <c r="B2339" s="254" t="str">
        <f>IF(AND(A2339&lt;&gt;"",ISNUMBER(A2339)),VLOOKUP(A2339,Studies!A:BR,2,FALSE),"")</f>
        <v>Kharasch 2011</v>
      </c>
      <c r="C2339" s="255" t="str">
        <f>IF(AND(A2339&lt;&gt;"",ISNUMBER(A2339)),VLOOKUP(A2339,Studies!A:BR,3,FALSE),"")</f>
        <v>https://www.ncbi.nlm.nih.gov/pubmed/21562488</v>
      </c>
      <c r="D2339" s="255" t="str">
        <f>IF(AND(A2339&lt;&gt;"",ISNUMBER(A2339)),VLOOKUP(A2339,Studies!A:BR,4,FALSE),"")</f>
        <v>po Control (Perpetrator Placebo)</v>
      </c>
      <c r="E2339" s="255" t="str">
        <f>IF(AND(A2339&lt;&gt;"",ISNUMBER(A2339)),VLOOKUP(A2339,Studies!A:BR,5,FALSE),"")</f>
        <v>Midazolam</v>
      </c>
      <c r="F2339" s="256" t="str">
        <f>IF(AND(A2339&lt;&gt;"",ISNUMBER(A2339)),VLOOKUP(A2339,Studies!A:BR,6,FALSE),"")</f>
        <v>Plasma</v>
      </c>
      <c r="G2339" s="194">
        <v>0.33</v>
      </c>
      <c r="H2339" s="194" t="s">
        <v>60</v>
      </c>
      <c r="I2339" s="187">
        <v>11.48936</v>
      </c>
      <c r="J2339" s="187" t="s">
        <v>941</v>
      </c>
      <c r="K2339" s="187" t="s">
        <v>116</v>
      </c>
      <c r="L2339" s="195">
        <v>5.9961330000000004</v>
      </c>
      <c r="M2339" s="195" t="s">
        <v>941</v>
      </c>
      <c r="N2339" s="195" t="s">
        <v>117</v>
      </c>
      <c r="O2339" s="199"/>
      <c r="P2339" s="188"/>
      <c r="Q2339" s="174">
        <v>1</v>
      </c>
    </row>
    <row r="2340" spans="1:17" ht="14.25" x14ac:dyDescent="0.2">
      <c r="A2340" s="189">
        <v>303</v>
      </c>
      <c r="B2340" s="254" t="str">
        <f>IF(AND(A2340&lt;&gt;"",ISNUMBER(A2340)),VLOOKUP(A2340,Studies!A:BR,2,FALSE),"")</f>
        <v>Kharasch 2011</v>
      </c>
      <c r="C2340" s="255" t="str">
        <f>IF(AND(A2340&lt;&gt;"",ISNUMBER(A2340)),VLOOKUP(A2340,Studies!A:BR,3,FALSE),"")</f>
        <v>https://www.ncbi.nlm.nih.gov/pubmed/21562488</v>
      </c>
      <c r="D2340" s="255" t="str">
        <f>IF(AND(A2340&lt;&gt;"",ISNUMBER(A2340)),VLOOKUP(A2340,Studies!A:BR,4,FALSE),"")</f>
        <v>po Control (Perpetrator Placebo)</v>
      </c>
      <c r="E2340" s="255" t="str">
        <f>IF(AND(A2340&lt;&gt;"",ISNUMBER(A2340)),VLOOKUP(A2340,Studies!A:BR,5,FALSE),"")</f>
        <v>Midazolam</v>
      </c>
      <c r="F2340" s="256" t="str">
        <f>IF(AND(A2340&lt;&gt;"",ISNUMBER(A2340)),VLOOKUP(A2340,Studies!A:BR,6,FALSE),"")</f>
        <v>Plasma</v>
      </c>
      <c r="G2340" s="194">
        <v>0.5</v>
      </c>
      <c r="H2340" s="194" t="s">
        <v>60</v>
      </c>
      <c r="I2340" s="187">
        <v>14.04255</v>
      </c>
      <c r="J2340" s="187" t="s">
        <v>941</v>
      </c>
      <c r="K2340" s="187" t="s">
        <v>116</v>
      </c>
      <c r="L2340" s="195">
        <v>4.8742780000000003</v>
      </c>
      <c r="M2340" s="195" t="s">
        <v>941</v>
      </c>
      <c r="N2340" s="195" t="s">
        <v>117</v>
      </c>
      <c r="O2340" s="199"/>
      <c r="P2340" s="188"/>
      <c r="Q2340" s="174">
        <v>1</v>
      </c>
    </row>
    <row r="2341" spans="1:17" ht="14.25" x14ac:dyDescent="0.2">
      <c r="A2341" s="189">
        <v>303</v>
      </c>
      <c r="B2341" s="254" t="str">
        <f>IF(AND(A2341&lt;&gt;"",ISNUMBER(A2341)),VLOOKUP(A2341,Studies!A:BR,2,FALSE),"")</f>
        <v>Kharasch 2011</v>
      </c>
      <c r="C2341" s="255" t="str">
        <f>IF(AND(A2341&lt;&gt;"",ISNUMBER(A2341)),VLOOKUP(A2341,Studies!A:BR,3,FALSE),"")</f>
        <v>https://www.ncbi.nlm.nih.gov/pubmed/21562488</v>
      </c>
      <c r="D2341" s="255" t="str">
        <f>IF(AND(A2341&lt;&gt;"",ISNUMBER(A2341)),VLOOKUP(A2341,Studies!A:BR,4,FALSE),"")</f>
        <v>po Control (Perpetrator Placebo)</v>
      </c>
      <c r="E2341" s="255" t="str">
        <f>IF(AND(A2341&lt;&gt;"",ISNUMBER(A2341)),VLOOKUP(A2341,Studies!A:BR,5,FALSE),"")</f>
        <v>Midazolam</v>
      </c>
      <c r="F2341" s="256" t="str">
        <f>IF(AND(A2341&lt;&gt;"",ISNUMBER(A2341)),VLOOKUP(A2341,Studies!A:BR,6,FALSE),"")</f>
        <v>Plasma</v>
      </c>
      <c r="G2341" s="194">
        <v>0.75</v>
      </c>
      <c r="H2341" s="194" t="s">
        <v>60</v>
      </c>
      <c r="I2341" s="187">
        <v>12.649900000000001</v>
      </c>
      <c r="J2341" s="187" t="s">
        <v>941</v>
      </c>
      <c r="K2341" s="187" t="s">
        <v>116</v>
      </c>
      <c r="L2341" s="195">
        <v>5.4158629999999999</v>
      </c>
      <c r="M2341" s="195" t="s">
        <v>941</v>
      </c>
      <c r="N2341" s="195" t="s">
        <v>117</v>
      </c>
      <c r="O2341" s="199"/>
      <c r="P2341" s="188"/>
      <c r="Q2341" s="174">
        <v>1</v>
      </c>
    </row>
    <row r="2342" spans="1:17" ht="14.25" x14ac:dyDescent="0.2">
      <c r="A2342" s="189">
        <v>303</v>
      </c>
      <c r="B2342" s="254" t="str">
        <f>IF(AND(A2342&lt;&gt;"",ISNUMBER(A2342)),VLOOKUP(A2342,Studies!A:BR,2,FALSE),"")</f>
        <v>Kharasch 2011</v>
      </c>
      <c r="C2342" s="255" t="str">
        <f>IF(AND(A2342&lt;&gt;"",ISNUMBER(A2342)),VLOOKUP(A2342,Studies!A:BR,3,FALSE),"")</f>
        <v>https://www.ncbi.nlm.nih.gov/pubmed/21562488</v>
      </c>
      <c r="D2342" s="255" t="str">
        <f>IF(AND(A2342&lt;&gt;"",ISNUMBER(A2342)),VLOOKUP(A2342,Studies!A:BR,4,FALSE),"")</f>
        <v>po Control (Perpetrator Placebo)</v>
      </c>
      <c r="E2342" s="255" t="str">
        <f>IF(AND(A2342&lt;&gt;"",ISNUMBER(A2342)),VLOOKUP(A2342,Studies!A:BR,5,FALSE),"")</f>
        <v>Midazolam</v>
      </c>
      <c r="F2342" s="256" t="str">
        <f>IF(AND(A2342&lt;&gt;"",ISNUMBER(A2342)),VLOOKUP(A2342,Studies!A:BR,6,FALSE),"")</f>
        <v>Plasma</v>
      </c>
      <c r="G2342" s="194">
        <v>1</v>
      </c>
      <c r="H2342" s="194" t="s">
        <v>60</v>
      </c>
      <c r="I2342" s="187">
        <v>8.4332689999999992</v>
      </c>
      <c r="J2342" s="187" t="s">
        <v>941</v>
      </c>
      <c r="K2342" s="187" t="s">
        <v>116</v>
      </c>
      <c r="L2342" s="195">
        <v>2.901354</v>
      </c>
      <c r="M2342" s="195" t="s">
        <v>941</v>
      </c>
      <c r="N2342" s="195" t="s">
        <v>117</v>
      </c>
      <c r="O2342" s="199"/>
      <c r="P2342" s="188"/>
      <c r="Q2342" s="174">
        <v>1</v>
      </c>
    </row>
    <row r="2343" spans="1:17" ht="14.25" x14ac:dyDescent="0.2">
      <c r="A2343" s="189">
        <v>303</v>
      </c>
      <c r="B2343" s="254" t="str">
        <f>IF(AND(A2343&lt;&gt;"",ISNUMBER(A2343)),VLOOKUP(A2343,Studies!A:BR,2,FALSE),"")</f>
        <v>Kharasch 2011</v>
      </c>
      <c r="C2343" s="255" t="str">
        <f>IF(AND(A2343&lt;&gt;"",ISNUMBER(A2343)),VLOOKUP(A2343,Studies!A:BR,3,FALSE),"")</f>
        <v>https://www.ncbi.nlm.nih.gov/pubmed/21562488</v>
      </c>
      <c r="D2343" s="255" t="str">
        <f>IF(AND(A2343&lt;&gt;"",ISNUMBER(A2343)),VLOOKUP(A2343,Studies!A:BR,4,FALSE),"")</f>
        <v>po Control (Perpetrator Placebo)</v>
      </c>
      <c r="E2343" s="255" t="str">
        <f>IF(AND(A2343&lt;&gt;"",ISNUMBER(A2343)),VLOOKUP(A2343,Studies!A:BR,5,FALSE),"")</f>
        <v>Midazolam</v>
      </c>
      <c r="F2343" s="256" t="str">
        <f>IF(AND(A2343&lt;&gt;"",ISNUMBER(A2343)),VLOOKUP(A2343,Studies!A:BR,6,FALSE),"")</f>
        <v>Plasma</v>
      </c>
      <c r="G2343" s="194">
        <v>1.17</v>
      </c>
      <c r="H2343" s="194" t="s">
        <v>60</v>
      </c>
      <c r="I2343" s="187">
        <v>8.0851070000000007</v>
      </c>
      <c r="J2343" s="187" t="s">
        <v>941</v>
      </c>
      <c r="K2343" s="187" t="s">
        <v>116</v>
      </c>
      <c r="L2343" s="195">
        <v>2.7079300000000002</v>
      </c>
      <c r="M2343" s="195" t="s">
        <v>941</v>
      </c>
      <c r="N2343" s="195" t="s">
        <v>117</v>
      </c>
      <c r="O2343" s="199"/>
      <c r="P2343" s="188"/>
      <c r="Q2343" s="174">
        <v>1</v>
      </c>
    </row>
    <row r="2344" spans="1:17" ht="14.25" x14ac:dyDescent="0.2">
      <c r="A2344" s="189">
        <v>303</v>
      </c>
      <c r="B2344" s="254" t="str">
        <f>IF(AND(A2344&lt;&gt;"",ISNUMBER(A2344)),VLOOKUP(A2344,Studies!A:BR,2,FALSE),"")</f>
        <v>Kharasch 2011</v>
      </c>
      <c r="C2344" s="255" t="str">
        <f>IF(AND(A2344&lt;&gt;"",ISNUMBER(A2344)),VLOOKUP(A2344,Studies!A:BR,3,FALSE),"")</f>
        <v>https://www.ncbi.nlm.nih.gov/pubmed/21562488</v>
      </c>
      <c r="D2344" s="255" t="str">
        <f>IF(AND(A2344&lt;&gt;"",ISNUMBER(A2344)),VLOOKUP(A2344,Studies!A:BR,4,FALSE),"")</f>
        <v>po Control (Perpetrator Placebo)</v>
      </c>
      <c r="E2344" s="255" t="str">
        <f>IF(AND(A2344&lt;&gt;"",ISNUMBER(A2344)),VLOOKUP(A2344,Studies!A:BR,5,FALSE),"")</f>
        <v>Midazolam</v>
      </c>
      <c r="F2344" s="256" t="str">
        <f>IF(AND(A2344&lt;&gt;"",ISNUMBER(A2344)),VLOOKUP(A2344,Studies!A:BR,6,FALSE),"")</f>
        <v>Plasma</v>
      </c>
      <c r="G2344" s="194">
        <v>1.25</v>
      </c>
      <c r="H2344" s="194" t="s">
        <v>60</v>
      </c>
      <c r="I2344" s="187">
        <v>7.54352</v>
      </c>
      <c r="J2344" s="187" t="s">
        <v>941</v>
      </c>
      <c r="K2344" s="187" t="s">
        <v>116</v>
      </c>
      <c r="L2344" s="195">
        <v>2.3984529999999999</v>
      </c>
      <c r="M2344" s="195" t="s">
        <v>941</v>
      </c>
      <c r="N2344" s="195" t="s">
        <v>117</v>
      </c>
      <c r="O2344" s="199"/>
      <c r="P2344" s="188"/>
      <c r="Q2344" s="174">
        <v>1</v>
      </c>
    </row>
    <row r="2345" spans="1:17" ht="14.25" x14ac:dyDescent="0.2">
      <c r="A2345" s="189">
        <v>303</v>
      </c>
      <c r="B2345" s="254" t="str">
        <f>IF(AND(A2345&lt;&gt;"",ISNUMBER(A2345)),VLOOKUP(A2345,Studies!A:BR,2,FALSE),"")</f>
        <v>Kharasch 2011</v>
      </c>
      <c r="C2345" s="255" t="str">
        <f>IF(AND(A2345&lt;&gt;"",ISNUMBER(A2345)),VLOOKUP(A2345,Studies!A:BR,3,FALSE),"")</f>
        <v>https://www.ncbi.nlm.nih.gov/pubmed/21562488</v>
      </c>
      <c r="D2345" s="255" t="str">
        <f>IF(AND(A2345&lt;&gt;"",ISNUMBER(A2345)),VLOOKUP(A2345,Studies!A:BR,4,FALSE),"")</f>
        <v>po Control (Perpetrator Placebo)</v>
      </c>
      <c r="E2345" s="255" t="str">
        <f>IF(AND(A2345&lt;&gt;"",ISNUMBER(A2345)),VLOOKUP(A2345,Studies!A:BR,5,FALSE),"")</f>
        <v>Midazolam</v>
      </c>
      <c r="F2345" s="256" t="str">
        <f>IF(AND(A2345&lt;&gt;"",ISNUMBER(A2345)),VLOOKUP(A2345,Studies!A:BR,6,FALSE),"")</f>
        <v>Plasma</v>
      </c>
      <c r="G2345" s="194">
        <v>1.33</v>
      </c>
      <c r="H2345" s="194" t="s">
        <v>60</v>
      </c>
      <c r="I2345" s="187">
        <v>7.0793039999999996</v>
      </c>
      <c r="J2345" s="187" t="s">
        <v>941</v>
      </c>
      <c r="K2345" s="187" t="s">
        <v>116</v>
      </c>
      <c r="L2345" s="195">
        <v>2.3597670000000002</v>
      </c>
      <c r="M2345" s="195" t="s">
        <v>941</v>
      </c>
      <c r="N2345" s="195" t="s">
        <v>117</v>
      </c>
      <c r="O2345" s="199"/>
      <c r="P2345" s="188"/>
      <c r="Q2345" s="174">
        <v>1</v>
      </c>
    </row>
    <row r="2346" spans="1:17" ht="14.25" x14ac:dyDescent="0.2">
      <c r="A2346" s="189">
        <v>303</v>
      </c>
      <c r="B2346" s="254" t="str">
        <f>IF(AND(A2346&lt;&gt;"",ISNUMBER(A2346)),VLOOKUP(A2346,Studies!A:BR,2,FALSE),"")</f>
        <v>Kharasch 2011</v>
      </c>
      <c r="C2346" s="255" t="str">
        <f>IF(AND(A2346&lt;&gt;"",ISNUMBER(A2346)),VLOOKUP(A2346,Studies!A:BR,3,FALSE),"")</f>
        <v>https://www.ncbi.nlm.nih.gov/pubmed/21562488</v>
      </c>
      <c r="D2346" s="255" t="str">
        <f>IF(AND(A2346&lt;&gt;"",ISNUMBER(A2346)),VLOOKUP(A2346,Studies!A:BR,4,FALSE),"")</f>
        <v>po Control (Perpetrator Placebo)</v>
      </c>
      <c r="E2346" s="255" t="str">
        <f>IF(AND(A2346&lt;&gt;"",ISNUMBER(A2346)),VLOOKUP(A2346,Studies!A:BR,5,FALSE),"")</f>
        <v>Midazolam</v>
      </c>
      <c r="F2346" s="256" t="str">
        <f>IF(AND(A2346&lt;&gt;"",ISNUMBER(A2346)),VLOOKUP(A2346,Studies!A:BR,6,FALSE),"")</f>
        <v>Plasma</v>
      </c>
      <c r="G2346" s="194">
        <v>1.5</v>
      </c>
      <c r="H2346" s="194" t="s">
        <v>60</v>
      </c>
      <c r="I2346" s="187">
        <v>6.5764019999999999</v>
      </c>
      <c r="J2346" s="187" t="s">
        <v>941</v>
      </c>
      <c r="K2346" s="187" t="s">
        <v>116</v>
      </c>
      <c r="L2346" s="195">
        <v>2.3597679999999999</v>
      </c>
      <c r="M2346" s="195" t="s">
        <v>941</v>
      </c>
      <c r="N2346" s="195" t="s">
        <v>117</v>
      </c>
      <c r="O2346" s="199"/>
      <c r="P2346" s="188"/>
      <c r="Q2346" s="174">
        <v>1</v>
      </c>
    </row>
    <row r="2347" spans="1:17" ht="14.25" x14ac:dyDescent="0.2">
      <c r="A2347" s="189">
        <v>303</v>
      </c>
      <c r="B2347" s="254" t="str">
        <f>IF(AND(A2347&lt;&gt;"",ISNUMBER(A2347)),VLOOKUP(A2347,Studies!A:BR,2,FALSE),"")</f>
        <v>Kharasch 2011</v>
      </c>
      <c r="C2347" s="255" t="str">
        <f>IF(AND(A2347&lt;&gt;"",ISNUMBER(A2347)),VLOOKUP(A2347,Studies!A:BR,3,FALSE),"")</f>
        <v>https://www.ncbi.nlm.nih.gov/pubmed/21562488</v>
      </c>
      <c r="D2347" s="255" t="str">
        <f>IF(AND(A2347&lt;&gt;"",ISNUMBER(A2347)),VLOOKUP(A2347,Studies!A:BR,4,FALSE),"")</f>
        <v>po Control (Perpetrator Placebo)</v>
      </c>
      <c r="E2347" s="255" t="str">
        <f>IF(AND(A2347&lt;&gt;"",ISNUMBER(A2347)),VLOOKUP(A2347,Studies!A:BR,5,FALSE),"")</f>
        <v>Midazolam</v>
      </c>
      <c r="F2347" s="256" t="str">
        <f>IF(AND(A2347&lt;&gt;"",ISNUMBER(A2347)),VLOOKUP(A2347,Studies!A:BR,6,FALSE),"")</f>
        <v>Plasma</v>
      </c>
      <c r="G2347" s="194">
        <v>1.75</v>
      </c>
      <c r="H2347" s="194" t="s">
        <v>60</v>
      </c>
      <c r="I2347" s="187">
        <v>5.7253379999999998</v>
      </c>
      <c r="J2347" s="187" t="s">
        <v>941</v>
      </c>
      <c r="K2347" s="187" t="s">
        <v>116</v>
      </c>
      <c r="L2347" s="195">
        <v>1.8955519999999999</v>
      </c>
      <c r="M2347" s="195" t="s">
        <v>941</v>
      </c>
      <c r="N2347" s="195" t="s">
        <v>117</v>
      </c>
      <c r="O2347" s="199"/>
      <c r="P2347" s="188"/>
      <c r="Q2347" s="174">
        <v>1</v>
      </c>
    </row>
    <row r="2348" spans="1:17" ht="14.25" x14ac:dyDescent="0.2">
      <c r="A2348" s="189">
        <v>303</v>
      </c>
      <c r="B2348" s="254" t="str">
        <f>IF(AND(A2348&lt;&gt;"",ISNUMBER(A2348)),VLOOKUP(A2348,Studies!A:BR,2,FALSE),"")</f>
        <v>Kharasch 2011</v>
      </c>
      <c r="C2348" s="255" t="str">
        <f>IF(AND(A2348&lt;&gt;"",ISNUMBER(A2348)),VLOOKUP(A2348,Studies!A:BR,3,FALSE),"")</f>
        <v>https://www.ncbi.nlm.nih.gov/pubmed/21562488</v>
      </c>
      <c r="D2348" s="255" t="str">
        <f>IF(AND(A2348&lt;&gt;"",ISNUMBER(A2348)),VLOOKUP(A2348,Studies!A:BR,4,FALSE),"")</f>
        <v>po Control (Perpetrator Placebo)</v>
      </c>
      <c r="E2348" s="255" t="str">
        <f>IF(AND(A2348&lt;&gt;"",ISNUMBER(A2348)),VLOOKUP(A2348,Studies!A:BR,5,FALSE),"")</f>
        <v>Midazolam</v>
      </c>
      <c r="F2348" s="256" t="str">
        <f>IF(AND(A2348&lt;&gt;"",ISNUMBER(A2348)),VLOOKUP(A2348,Studies!A:BR,6,FALSE),"")</f>
        <v>Plasma</v>
      </c>
      <c r="G2348" s="194">
        <v>2</v>
      </c>
      <c r="H2348" s="194" t="s">
        <v>60</v>
      </c>
      <c r="I2348" s="187">
        <v>4.9516439999999999</v>
      </c>
      <c r="J2348" s="187" t="s">
        <v>941</v>
      </c>
      <c r="K2348" s="187" t="s">
        <v>116</v>
      </c>
      <c r="L2348" s="195">
        <v>1.6247579999999999</v>
      </c>
      <c r="M2348" s="195" t="s">
        <v>941</v>
      </c>
      <c r="N2348" s="195" t="s">
        <v>117</v>
      </c>
      <c r="O2348" s="199"/>
      <c r="P2348" s="188"/>
      <c r="Q2348" s="174">
        <v>1</v>
      </c>
    </row>
    <row r="2349" spans="1:17" ht="14.25" x14ac:dyDescent="0.2">
      <c r="A2349" s="189">
        <v>303</v>
      </c>
      <c r="B2349" s="254" t="str">
        <f>IF(AND(A2349&lt;&gt;"",ISNUMBER(A2349)),VLOOKUP(A2349,Studies!A:BR,2,FALSE),"")</f>
        <v>Kharasch 2011</v>
      </c>
      <c r="C2349" s="255" t="str">
        <f>IF(AND(A2349&lt;&gt;"",ISNUMBER(A2349)),VLOOKUP(A2349,Studies!A:BR,3,FALSE),"")</f>
        <v>https://www.ncbi.nlm.nih.gov/pubmed/21562488</v>
      </c>
      <c r="D2349" s="255" t="str">
        <f>IF(AND(A2349&lt;&gt;"",ISNUMBER(A2349)),VLOOKUP(A2349,Studies!A:BR,4,FALSE),"")</f>
        <v>po Control (Perpetrator Placebo)</v>
      </c>
      <c r="E2349" s="255" t="str">
        <f>IF(AND(A2349&lt;&gt;"",ISNUMBER(A2349)),VLOOKUP(A2349,Studies!A:BR,5,FALSE),"")</f>
        <v>Midazolam</v>
      </c>
      <c r="F2349" s="256" t="str">
        <f>IF(AND(A2349&lt;&gt;"",ISNUMBER(A2349)),VLOOKUP(A2349,Studies!A:BR,6,FALSE),"")</f>
        <v>Plasma</v>
      </c>
      <c r="G2349" s="194">
        <v>2.5</v>
      </c>
      <c r="H2349" s="194" t="s">
        <v>60</v>
      </c>
      <c r="I2349" s="187">
        <v>3.9845259999999998</v>
      </c>
      <c r="J2349" s="187" t="s">
        <v>941</v>
      </c>
      <c r="K2349" s="187" t="s">
        <v>116</v>
      </c>
      <c r="L2349" s="195">
        <v>1.7021280000000001</v>
      </c>
      <c r="M2349" s="195" t="s">
        <v>941</v>
      </c>
      <c r="N2349" s="195" t="s">
        <v>117</v>
      </c>
      <c r="O2349" s="199"/>
      <c r="P2349" s="188"/>
      <c r="Q2349" s="174">
        <v>1</v>
      </c>
    </row>
    <row r="2350" spans="1:17" ht="14.25" x14ac:dyDescent="0.2">
      <c r="A2350" s="189">
        <v>303</v>
      </c>
      <c r="B2350" s="254" t="str">
        <f>IF(AND(A2350&lt;&gt;"",ISNUMBER(A2350)),VLOOKUP(A2350,Studies!A:BR,2,FALSE),"")</f>
        <v>Kharasch 2011</v>
      </c>
      <c r="C2350" s="255" t="str">
        <f>IF(AND(A2350&lt;&gt;"",ISNUMBER(A2350)),VLOOKUP(A2350,Studies!A:BR,3,FALSE),"")</f>
        <v>https://www.ncbi.nlm.nih.gov/pubmed/21562488</v>
      </c>
      <c r="D2350" s="255" t="str">
        <f>IF(AND(A2350&lt;&gt;"",ISNUMBER(A2350)),VLOOKUP(A2350,Studies!A:BR,4,FALSE),"")</f>
        <v>po Control (Perpetrator Placebo)</v>
      </c>
      <c r="E2350" s="255" t="str">
        <f>IF(AND(A2350&lt;&gt;"",ISNUMBER(A2350)),VLOOKUP(A2350,Studies!A:BR,5,FALSE),"")</f>
        <v>Midazolam</v>
      </c>
      <c r="F2350" s="256" t="str">
        <f>IF(AND(A2350&lt;&gt;"",ISNUMBER(A2350)),VLOOKUP(A2350,Studies!A:BR,6,FALSE),"")</f>
        <v>Plasma</v>
      </c>
      <c r="G2350" s="194">
        <v>3</v>
      </c>
      <c r="H2350" s="194" t="s">
        <v>60</v>
      </c>
      <c r="I2350" s="187">
        <v>3.3655710000000001</v>
      </c>
      <c r="J2350" s="187" t="s">
        <v>941</v>
      </c>
      <c r="K2350" s="187" t="s">
        <v>116</v>
      </c>
      <c r="L2350" s="195">
        <v>1.1992259999999999</v>
      </c>
      <c r="M2350" s="195" t="s">
        <v>941</v>
      </c>
      <c r="N2350" s="195" t="s">
        <v>117</v>
      </c>
      <c r="O2350" s="199"/>
      <c r="P2350" s="188"/>
      <c r="Q2350" s="174">
        <v>1</v>
      </c>
    </row>
    <row r="2351" spans="1:17" ht="14.25" x14ac:dyDescent="0.2">
      <c r="A2351" s="189">
        <v>303</v>
      </c>
      <c r="B2351" s="254" t="str">
        <f>IF(AND(A2351&lt;&gt;"",ISNUMBER(A2351)),VLOOKUP(A2351,Studies!A:BR,2,FALSE),"")</f>
        <v>Kharasch 2011</v>
      </c>
      <c r="C2351" s="255" t="str">
        <f>IF(AND(A2351&lt;&gt;"",ISNUMBER(A2351)),VLOOKUP(A2351,Studies!A:BR,3,FALSE),"")</f>
        <v>https://www.ncbi.nlm.nih.gov/pubmed/21562488</v>
      </c>
      <c r="D2351" s="255" t="str">
        <f>IF(AND(A2351&lt;&gt;"",ISNUMBER(A2351)),VLOOKUP(A2351,Studies!A:BR,4,FALSE),"")</f>
        <v>po Control (Perpetrator Placebo)</v>
      </c>
      <c r="E2351" s="255" t="str">
        <f>IF(AND(A2351&lt;&gt;"",ISNUMBER(A2351)),VLOOKUP(A2351,Studies!A:BR,5,FALSE),"")</f>
        <v>Midazolam</v>
      </c>
      <c r="F2351" s="256" t="str">
        <f>IF(AND(A2351&lt;&gt;"",ISNUMBER(A2351)),VLOOKUP(A2351,Studies!A:BR,6,FALSE),"")</f>
        <v>Plasma</v>
      </c>
      <c r="G2351" s="194">
        <v>3.5</v>
      </c>
      <c r="H2351" s="194" t="s">
        <v>60</v>
      </c>
      <c r="I2351" s="187">
        <v>3.1721469999999998</v>
      </c>
      <c r="J2351" s="187" t="s">
        <v>941</v>
      </c>
      <c r="K2351" s="187" t="s">
        <v>116</v>
      </c>
      <c r="L2351" s="195">
        <v>1.2765960000000001</v>
      </c>
      <c r="M2351" s="195" t="s">
        <v>941</v>
      </c>
      <c r="N2351" s="195" t="s">
        <v>117</v>
      </c>
      <c r="O2351" s="199"/>
      <c r="P2351" s="188"/>
      <c r="Q2351" s="174">
        <v>1</v>
      </c>
    </row>
    <row r="2352" spans="1:17" ht="14.25" x14ac:dyDescent="0.2">
      <c r="A2352" s="189">
        <v>303</v>
      </c>
      <c r="B2352" s="254" t="str">
        <f>IF(AND(A2352&lt;&gt;"",ISNUMBER(A2352)),VLOOKUP(A2352,Studies!A:BR,2,FALSE),"")</f>
        <v>Kharasch 2011</v>
      </c>
      <c r="C2352" s="255" t="str">
        <f>IF(AND(A2352&lt;&gt;"",ISNUMBER(A2352)),VLOOKUP(A2352,Studies!A:BR,3,FALSE),"")</f>
        <v>https://www.ncbi.nlm.nih.gov/pubmed/21562488</v>
      </c>
      <c r="D2352" s="255" t="str">
        <f>IF(AND(A2352&lt;&gt;"",ISNUMBER(A2352)),VLOOKUP(A2352,Studies!A:BR,4,FALSE),"")</f>
        <v>po Control (Perpetrator Placebo)</v>
      </c>
      <c r="E2352" s="255" t="str">
        <f>IF(AND(A2352&lt;&gt;"",ISNUMBER(A2352)),VLOOKUP(A2352,Studies!A:BR,5,FALSE),"")</f>
        <v>Midazolam</v>
      </c>
      <c r="F2352" s="256" t="str">
        <f>IF(AND(A2352&lt;&gt;"",ISNUMBER(A2352)),VLOOKUP(A2352,Studies!A:BR,6,FALSE),"")</f>
        <v>Plasma</v>
      </c>
      <c r="G2352" s="194">
        <v>4</v>
      </c>
      <c r="H2352" s="194" t="s">
        <v>60</v>
      </c>
      <c r="I2352" s="187">
        <v>2.5918760000000001</v>
      </c>
      <c r="J2352" s="187" t="s">
        <v>941</v>
      </c>
      <c r="K2352" s="187" t="s">
        <v>116</v>
      </c>
      <c r="L2352" s="195">
        <v>0.96711829999999999</v>
      </c>
      <c r="M2352" s="195" t="s">
        <v>941</v>
      </c>
      <c r="N2352" s="195" t="s">
        <v>117</v>
      </c>
      <c r="O2352" s="199"/>
      <c r="P2352" s="188"/>
      <c r="Q2352" s="174">
        <v>1</v>
      </c>
    </row>
    <row r="2353" spans="1:17" ht="14.25" x14ac:dyDescent="0.2">
      <c r="A2353" s="189">
        <v>303</v>
      </c>
      <c r="B2353" s="254" t="str">
        <f>IF(AND(A2353&lt;&gt;"",ISNUMBER(A2353)),VLOOKUP(A2353,Studies!A:BR,2,FALSE),"")</f>
        <v>Kharasch 2011</v>
      </c>
      <c r="C2353" s="255" t="str">
        <f>IF(AND(A2353&lt;&gt;"",ISNUMBER(A2353)),VLOOKUP(A2353,Studies!A:BR,3,FALSE),"")</f>
        <v>https://www.ncbi.nlm.nih.gov/pubmed/21562488</v>
      </c>
      <c r="D2353" s="255" t="str">
        <f>IF(AND(A2353&lt;&gt;"",ISNUMBER(A2353)),VLOOKUP(A2353,Studies!A:BR,4,FALSE),"")</f>
        <v>po Control (Perpetrator Placebo)</v>
      </c>
      <c r="E2353" s="255" t="str">
        <f>IF(AND(A2353&lt;&gt;"",ISNUMBER(A2353)),VLOOKUP(A2353,Studies!A:BR,5,FALSE),"")</f>
        <v>Midazolam</v>
      </c>
      <c r="F2353" s="256" t="str">
        <f>IF(AND(A2353&lt;&gt;"",ISNUMBER(A2353)),VLOOKUP(A2353,Studies!A:BR,6,FALSE),"")</f>
        <v>Plasma</v>
      </c>
      <c r="G2353" s="194">
        <v>5</v>
      </c>
      <c r="H2353" s="194" t="s">
        <v>60</v>
      </c>
      <c r="I2353" s="187">
        <v>1.9342360000000001</v>
      </c>
      <c r="J2353" s="187" t="s">
        <v>941</v>
      </c>
      <c r="K2353" s="187" t="s">
        <v>116</v>
      </c>
      <c r="L2353" s="195">
        <v>0.69632479999999997</v>
      </c>
      <c r="M2353" s="195" t="s">
        <v>941</v>
      </c>
      <c r="N2353" s="195" t="s">
        <v>117</v>
      </c>
      <c r="O2353" s="199"/>
      <c r="P2353" s="188"/>
      <c r="Q2353" s="174">
        <v>1</v>
      </c>
    </row>
    <row r="2354" spans="1:17" ht="14.25" x14ac:dyDescent="0.2">
      <c r="A2354" s="189">
        <v>303</v>
      </c>
      <c r="B2354" s="254" t="str">
        <f>IF(AND(A2354&lt;&gt;"",ISNUMBER(A2354)),VLOOKUP(A2354,Studies!A:BR,2,FALSE),"")</f>
        <v>Kharasch 2011</v>
      </c>
      <c r="C2354" s="255" t="str">
        <f>IF(AND(A2354&lt;&gt;"",ISNUMBER(A2354)),VLOOKUP(A2354,Studies!A:BR,3,FALSE),"")</f>
        <v>https://www.ncbi.nlm.nih.gov/pubmed/21562488</v>
      </c>
      <c r="D2354" s="255" t="str">
        <f>IF(AND(A2354&lt;&gt;"",ISNUMBER(A2354)),VLOOKUP(A2354,Studies!A:BR,4,FALSE),"")</f>
        <v>po Control (Perpetrator Placebo)</v>
      </c>
      <c r="E2354" s="255" t="str">
        <f>IF(AND(A2354&lt;&gt;"",ISNUMBER(A2354)),VLOOKUP(A2354,Studies!A:BR,5,FALSE),"")</f>
        <v>Midazolam</v>
      </c>
      <c r="F2354" s="256" t="str">
        <f>IF(AND(A2354&lt;&gt;"",ISNUMBER(A2354)),VLOOKUP(A2354,Studies!A:BR,6,FALSE),"")</f>
        <v>Plasma</v>
      </c>
      <c r="G2354" s="194">
        <v>6</v>
      </c>
      <c r="H2354" s="194" t="s">
        <v>60</v>
      </c>
      <c r="I2354" s="187">
        <v>1.470019</v>
      </c>
      <c r="J2354" s="187" t="s">
        <v>941</v>
      </c>
      <c r="K2354" s="187" t="s">
        <v>116</v>
      </c>
      <c r="L2354" s="195">
        <v>0.65764060000000002</v>
      </c>
      <c r="M2354" s="195" t="s">
        <v>941</v>
      </c>
      <c r="N2354" s="195" t="s">
        <v>117</v>
      </c>
      <c r="O2354" s="199"/>
      <c r="P2354" s="188"/>
      <c r="Q2354" s="174">
        <v>1</v>
      </c>
    </row>
    <row r="2355" spans="1:17" ht="14.25" x14ac:dyDescent="0.2">
      <c r="A2355" s="189">
        <v>303</v>
      </c>
      <c r="B2355" s="254" t="str">
        <f>IF(AND(A2355&lt;&gt;"",ISNUMBER(A2355)),VLOOKUP(A2355,Studies!A:BR,2,FALSE),"")</f>
        <v>Kharasch 2011</v>
      </c>
      <c r="C2355" s="255" t="str">
        <f>IF(AND(A2355&lt;&gt;"",ISNUMBER(A2355)),VLOOKUP(A2355,Studies!A:BR,3,FALSE),"")</f>
        <v>https://www.ncbi.nlm.nih.gov/pubmed/21562488</v>
      </c>
      <c r="D2355" s="255" t="str">
        <f>IF(AND(A2355&lt;&gt;"",ISNUMBER(A2355)),VLOOKUP(A2355,Studies!A:BR,4,FALSE),"")</f>
        <v>po Control (Perpetrator Placebo)</v>
      </c>
      <c r="E2355" s="255" t="str">
        <f>IF(AND(A2355&lt;&gt;"",ISNUMBER(A2355)),VLOOKUP(A2355,Studies!A:BR,5,FALSE),"")</f>
        <v>Midazolam</v>
      </c>
      <c r="F2355" s="256" t="str">
        <f>IF(AND(A2355&lt;&gt;"",ISNUMBER(A2355)),VLOOKUP(A2355,Studies!A:BR,6,FALSE),"")</f>
        <v>Plasma</v>
      </c>
      <c r="G2355" s="194">
        <v>7</v>
      </c>
      <c r="H2355" s="194" t="s">
        <v>60</v>
      </c>
      <c r="I2355" s="187">
        <v>1.2765960000000001</v>
      </c>
      <c r="J2355" s="187" t="s">
        <v>941</v>
      </c>
      <c r="K2355" s="187" t="s">
        <v>116</v>
      </c>
      <c r="L2355" s="195">
        <v>0.50290120000000005</v>
      </c>
      <c r="M2355" s="195" t="s">
        <v>941</v>
      </c>
      <c r="N2355" s="195" t="s">
        <v>117</v>
      </c>
      <c r="O2355" s="199"/>
      <c r="P2355" s="188"/>
      <c r="Q2355" s="174">
        <v>1</v>
      </c>
    </row>
    <row r="2356" spans="1:17" ht="14.25" x14ac:dyDescent="0.2">
      <c r="A2356" s="189">
        <v>303</v>
      </c>
      <c r="B2356" s="254" t="str">
        <f>IF(AND(A2356&lt;&gt;"",ISNUMBER(A2356)),VLOOKUP(A2356,Studies!A:BR,2,FALSE),"")</f>
        <v>Kharasch 2011</v>
      </c>
      <c r="C2356" s="255" t="str">
        <f>IF(AND(A2356&lt;&gt;"",ISNUMBER(A2356)),VLOOKUP(A2356,Studies!A:BR,3,FALSE),"")</f>
        <v>https://www.ncbi.nlm.nih.gov/pubmed/21562488</v>
      </c>
      <c r="D2356" s="255" t="str">
        <f>IF(AND(A2356&lt;&gt;"",ISNUMBER(A2356)),VLOOKUP(A2356,Studies!A:BR,4,FALSE),"")</f>
        <v>po Control (Perpetrator Placebo)</v>
      </c>
      <c r="E2356" s="255" t="str">
        <f>IF(AND(A2356&lt;&gt;"",ISNUMBER(A2356)),VLOOKUP(A2356,Studies!A:BR,5,FALSE),"")</f>
        <v>Midazolam</v>
      </c>
      <c r="F2356" s="256" t="str">
        <f>IF(AND(A2356&lt;&gt;"",ISNUMBER(A2356)),VLOOKUP(A2356,Studies!A:BR,6,FALSE),"")</f>
        <v>Plasma</v>
      </c>
      <c r="G2356" s="194">
        <v>9</v>
      </c>
      <c r="H2356" s="194" t="s">
        <v>60</v>
      </c>
      <c r="I2356" s="187">
        <v>0.8897486</v>
      </c>
      <c r="J2356" s="187" t="s">
        <v>941</v>
      </c>
      <c r="K2356" s="187" t="s">
        <v>116</v>
      </c>
      <c r="L2356" s="195">
        <v>0.42553190000000002</v>
      </c>
      <c r="M2356" s="195" t="s">
        <v>941</v>
      </c>
      <c r="N2356" s="195" t="s">
        <v>117</v>
      </c>
      <c r="O2356" s="199"/>
      <c r="P2356" s="188"/>
      <c r="Q2356" s="174">
        <v>1</v>
      </c>
    </row>
    <row r="2357" spans="1:17" ht="14.25" x14ac:dyDescent="0.2">
      <c r="A2357" s="189">
        <v>304</v>
      </c>
      <c r="B2357" s="254" t="str">
        <f>IF(AND(A2357&lt;&gt;"",ISNUMBER(A2357)),VLOOKUP(A2357,Studies!A:BR,2,FALSE),"")</f>
        <v>Kharasch 2011</v>
      </c>
      <c r="C2357" s="255" t="str">
        <f>IF(AND(A2357&lt;&gt;"",ISNUMBER(A2357)),VLOOKUP(A2357,Studies!A:BR,3,FALSE),"")</f>
        <v>https://www.ncbi.nlm.nih.gov/pubmed/21562488</v>
      </c>
      <c r="D2357" s="255" t="str">
        <f>IF(AND(A2357&lt;&gt;"",ISNUMBER(A2357)),VLOOKUP(A2357,Studies!A:BR,4,FALSE),"")</f>
        <v>po with Perpetrator (Rifampicin @ 5 mg)</v>
      </c>
      <c r="E2357" s="255" t="str">
        <f>IF(AND(A2357&lt;&gt;"",ISNUMBER(A2357)),VLOOKUP(A2357,Studies!A:BR,5,FALSE),"")</f>
        <v>Midazolam</v>
      </c>
      <c r="F2357" s="256" t="str">
        <f>IF(AND(A2357&lt;&gt;"",ISNUMBER(A2357)),VLOOKUP(A2357,Studies!A:BR,6,FALSE),"")</f>
        <v>Plasma</v>
      </c>
      <c r="G2357" s="194">
        <v>132</v>
      </c>
      <c r="H2357" s="194" t="s">
        <v>60</v>
      </c>
      <c r="I2357" s="187">
        <v>0.1160542</v>
      </c>
      <c r="J2357" s="187" t="s">
        <v>995</v>
      </c>
      <c r="K2357" s="187" t="s">
        <v>116</v>
      </c>
      <c r="M2357" s="195"/>
      <c r="N2357" s="195"/>
      <c r="O2357" s="199"/>
      <c r="P2357" s="188"/>
      <c r="Q2357" s="174">
        <v>1</v>
      </c>
    </row>
    <row r="2358" spans="1:17" ht="14.25" x14ac:dyDescent="0.2">
      <c r="A2358" s="189">
        <v>304</v>
      </c>
      <c r="B2358" s="254" t="str">
        <f>IF(AND(A2358&lt;&gt;"",ISNUMBER(A2358)),VLOOKUP(A2358,Studies!A:BR,2,FALSE),"")</f>
        <v>Kharasch 2011</v>
      </c>
      <c r="C2358" s="255" t="str">
        <f>IF(AND(A2358&lt;&gt;"",ISNUMBER(A2358)),VLOOKUP(A2358,Studies!A:BR,3,FALSE),"")</f>
        <v>https://www.ncbi.nlm.nih.gov/pubmed/21562488</v>
      </c>
      <c r="D2358" s="255" t="str">
        <f>IF(AND(A2358&lt;&gt;"",ISNUMBER(A2358)),VLOOKUP(A2358,Studies!A:BR,4,FALSE),"")</f>
        <v>po with Perpetrator (Rifampicin @ 5 mg)</v>
      </c>
      <c r="E2358" s="255" t="str">
        <f>IF(AND(A2358&lt;&gt;"",ISNUMBER(A2358)),VLOOKUP(A2358,Studies!A:BR,5,FALSE),"")</f>
        <v>Midazolam</v>
      </c>
      <c r="F2358" s="256" t="str">
        <f>IF(AND(A2358&lt;&gt;"",ISNUMBER(A2358)),VLOOKUP(A2358,Studies!A:BR,6,FALSE),"")</f>
        <v>Plasma</v>
      </c>
      <c r="G2358" s="194">
        <v>132.08000000000001</v>
      </c>
      <c r="H2358" s="194" t="s">
        <v>60</v>
      </c>
      <c r="I2358" s="187">
        <v>1.160542</v>
      </c>
      <c r="J2358" s="187" t="s">
        <v>995</v>
      </c>
      <c r="K2358" s="187" t="s">
        <v>116</v>
      </c>
      <c r="M2358" s="195"/>
      <c r="N2358" s="195"/>
      <c r="O2358" s="199"/>
      <c r="P2358" s="188"/>
      <c r="Q2358" s="174">
        <v>1</v>
      </c>
    </row>
    <row r="2359" spans="1:17" ht="14.25" x14ac:dyDescent="0.2">
      <c r="A2359" s="189">
        <v>304</v>
      </c>
      <c r="B2359" s="254" t="str">
        <f>IF(AND(A2359&lt;&gt;"",ISNUMBER(A2359)),VLOOKUP(A2359,Studies!A:BR,2,FALSE),"")</f>
        <v>Kharasch 2011</v>
      </c>
      <c r="C2359" s="255" t="str">
        <f>IF(AND(A2359&lt;&gt;"",ISNUMBER(A2359)),VLOOKUP(A2359,Studies!A:BR,3,FALSE),"")</f>
        <v>https://www.ncbi.nlm.nih.gov/pubmed/21562488</v>
      </c>
      <c r="D2359" s="255" t="str">
        <f>IF(AND(A2359&lt;&gt;"",ISNUMBER(A2359)),VLOOKUP(A2359,Studies!A:BR,4,FALSE),"")</f>
        <v>po with Perpetrator (Rifampicin @ 5 mg)</v>
      </c>
      <c r="E2359" s="255" t="str">
        <f>IF(AND(A2359&lt;&gt;"",ISNUMBER(A2359)),VLOOKUP(A2359,Studies!A:BR,5,FALSE),"")</f>
        <v>Midazolam</v>
      </c>
      <c r="F2359" s="256" t="str">
        <f>IF(AND(A2359&lt;&gt;"",ISNUMBER(A2359)),VLOOKUP(A2359,Studies!A:BR,6,FALSE),"")</f>
        <v>Plasma</v>
      </c>
      <c r="G2359" s="194">
        <v>132.16999999999999</v>
      </c>
      <c r="H2359" s="194" t="s">
        <v>60</v>
      </c>
      <c r="I2359" s="187">
        <v>4.4874270000000003</v>
      </c>
      <c r="J2359" s="187" t="s">
        <v>995</v>
      </c>
      <c r="K2359" s="187" t="s">
        <v>116</v>
      </c>
      <c r="M2359" s="195"/>
      <c r="N2359" s="195"/>
      <c r="O2359" s="199"/>
      <c r="P2359" s="188"/>
      <c r="Q2359" s="174">
        <v>1</v>
      </c>
    </row>
    <row r="2360" spans="1:17" ht="14.25" x14ac:dyDescent="0.2">
      <c r="A2360" s="189">
        <v>304</v>
      </c>
      <c r="B2360" s="254" t="str">
        <f>IF(AND(A2360&lt;&gt;"",ISNUMBER(A2360)),VLOOKUP(A2360,Studies!A:BR,2,FALSE),"")</f>
        <v>Kharasch 2011</v>
      </c>
      <c r="C2360" s="255" t="str">
        <f>IF(AND(A2360&lt;&gt;"",ISNUMBER(A2360)),VLOOKUP(A2360,Studies!A:BR,3,FALSE),"")</f>
        <v>https://www.ncbi.nlm.nih.gov/pubmed/21562488</v>
      </c>
      <c r="D2360" s="255" t="str">
        <f>IF(AND(A2360&lt;&gt;"",ISNUMBER(A2360)),VLOOKUP(A2360,Studies!A:BR,4,FALSE),"")</f>
        <v>po with Perpetrator (Rifampicin @ 5 mg)</v>
      </c>
      <c r="E2360" s="255" t="str">
        <f>IF(AND(A2360&lt;&gt;"",ISNUMBER(A2360)),VLOOKUP(A2360,Studies!A:BR,5,FALSE),"")</f>
        <v>Midazolam</v>
      </c>
      <c r="F2360" s="256" t="str">
        <f>IF(AND(A2360&lt;&gt;"",ISNUMBER(A2360)),VLOOKUP(A2360,Studies!A:BR,6,FALSE),"")</f>
        <v>Plasma</v>
      </c>
      <c r="G2360" s="194">
        <v>132.25</v>
      </c>
      <c r="H2360" s="194" t="s">
        <v>60</v>
      </c>
      <c r="I2360" s="187">
        <v>7.388782</v>
      </c>
      <c r="J2360" s="187" t="s">
        <v>995</v>
      </c>
      <c r="K2360" s="187" t="s">
        <v>116</v>
      </c>
      <c r="M2360" s="195"/>
      <c r="N2360" s="195"/>
      <c r="O2360" s="199"/>
      <c r="P2360" s="188"/>
      <c r="Q2360" s="174">
        <v>1</v>
      </c>
    </row>
    <row r="2361" spans="1:17" ht="14.25" x14ac:dyDescent="0.2">
      <c r="A2361" s="189">
        <v>304</v>
      </c>
      <c r="B2361" s="254" t="str">
        <f>IF(AND(A2361&lt;&gt;"",ISNUMBER(A2361)),VLOOKUP(A2361,Studies!A:BR,2,FALSE),"")</f>
        <v>Kharasch 2011</v>
      </c>
      <c r="C2361" s="255" t="str">
        <f>IF(AND(A2361&lt;&gt;"",ISNUMBER(A2361)),VLOOKUP(A2361,Studies!A:BR,3,FALSE),"")</f>
        <v>https://www.ncbi.nlm.nih.gov/pubmed/21562488</v>
      </c>
      <c r="D2361" s="255" t="str">
        <f>IF(AND(A2361&lt;&gt;"",ISNUMBER(A2361)),VLOOKUP(A2361,Studies!A:BR,4,FALSE),"")</f>
        <v>po with Perpetrator (Rifampicin @ 5 mg)</v>
      </c>
      <c r="E2361" s="255" t="str">
        <f>IF(AND(A2361&lt;&gt;"",ISNUMBER(A2361)),VLOOKUP(A2361,Studies!A:BR,5,FALSE),"")</f>
        <v>Midazolam</v>
      </c>
      <c r="F2361" s="256" t="str">
        <f>IF(AND(A2361&lt;&gt;"",ISNUMBER(A2361)),VLOOKUP(A2361,Studies!A:BR,6,FALSE),"")</f>
        <v>Plasma</v>
      </c>
      <c r="G2361" s="194">
        <v>132.33000000000001</v>
      </c>
      <c r="H2361" s="194" t="s">
        <v>60</v>
      </c>
      <c r="I2361" s="187">
        <v>9.6324950000000005</v>
      </c>
      <c r="J2361" s="187" t="s">
        <v>995</v>
      </c>
      <c r="K2361" s="187" t="s">
        <v>116</v>
      </c>
      <c r="M2361" s="195"/>
      <c r="N2361" s="195"/>
      <c r="O2361" s="199"/>
      <c r="P2361" s="188"/>
      <c r="Q2361" s="174">
        <v>1</v>
      </c>
    </row>
    <row r="2362" spans="1:17" ht="14.25" x14ac:dyDescent="0.2">
      <c r="A2362" s="189">
        <v>304</v>
      </c>
      <c r="B2362" s="254" t="str">
        <f>IF(AND(A2362&lt;&gt;"",ISNUMBER(A2362)),VLOOKUP(A2362,Studies!A:BR,2,FALSE),"")</f>
        <v>Kharasch 2011</v>
      </c>
      <c r="C2362" s="255" t="str">
        <f>IF(AND(A2362&lt;&gt;"",ISNUMBER(A2362)),VLOOKUP(A2362,Studies!A:BR,3,FALSE),"")</f>
        <v>https://www.ncbi.nlm.nih.gov/pubmed/21562488</v>
      </c>
      <c r="D2362" s="255" t="str">
        <f>IF(AND(A2362&lt;&gt;"",ISNUMBER(A2362)),VLOOKUP(A2362,Studies!A:BR,4,FALSE),"")</f>
        <v>po with Perpetrator (Rifampicin @ 5 mg)</v>
      </c>
      <c r="E2362" s="255" t="str">
        <f>IF(AND(A2362&lt;&gt;"",ISNUMBER(A2362)),VLOOKUP(A2362,Studies!A:BR,5,FALSE),"")</f>
        <v>Midazolam</v>
      </c>
      <c r="F2362" s="256" t="str">
        <f>IF(AND(A2362&lt;&gt;"",ISNUMBER(A2362)),VLOOKUP(A2362,Studies!A:BR,6,FALSE),"")</f>
        <v>Plasma</v>
      </c>
      <c r="G2362" s="194">
        <v>132.5</v>
      </c>
      <c r="H2362" s="194" t="s">
        <v>60</v>
      </c>
      <c r="I2362" s="187">
        <v>10.560930000000001</v>
      </c>
      <c r="J2362" s="187" t="s">
        <v>995</v>
      </c>
      <c r="K2362" s="187" t="s">
        <v>116</v>
      </c>
      <c r="M2362" s="195"/>
      <c r="N2362" s="195"/>
      <c r="O2362" s="199"/>
      <c r="P2362" s="188"/>
      <c r="Q2362" s="174">
        <v>1</v>
      </c>
    </row>
    <row r="2363" spans="1:17" ht="14.25" x14ac:dyDescent="0.2">
      <c r="A2363" s="189">
        <v>304</v>
      </c>
      <c r="B2363" s="254" t="str">
        <f>IF(AND(A2363&lt;&gt;"",ISNUMBER(A2363)),VLOOKUP(A2363,Studies!A:BR,2,FALSE),"")</f>
        <v>Kharasch 2011</v>
      </c>
      <c r="C2363" s="255" t="str">
        <f>IF(AND(A2363&lt;&gt;"",ISNUMBER(A2363)),VLOOKUP(A2363,Studies!A:BR,3,FALSE),"")</f>
        <v>https://www.ncbi.nlm.nih.gov/pubmed/21562488</v>
      </c>
      <c r="D2363" s="255" t="str">
        <f>IF(AND(A2363&lt;&gt;"",ISNUMBER(A2363)),VLOOKUP(A2363,Studies!A:BR,4,FALSE),"")</f>
        <v>po with Perpetrator (Rifampicin @ 5 mg)</v>
      </c>
      <c r="E2363" s="255" t="str">
        <f>IF(AND(A2363&lt;&gt;"",ISNUMBER(A2363)),VLOOKUP(A2363,Studies!A:BR,5,FALSE),"")</f>
        <v>Midazolam</v>
      </c>
      <c r="F2363" s="256" t="str">
        <f>IF(AND(A2363&lt;&gt;"",ISNUMBER(A2363)),VLOOKUP(A2363,Studies!A:BR,6,FALSE),"")</f>
        <v>Plasma</v>
      </c>
      <c r="G2363" s="194">
        <v>132.75</v>
      </c>
      <c r="H2363" s="194" t="s">
        <v>60</v>
      </c>
      <c r="I2363" s="187">
        <v>9.2456479999999992</v>
      </c>
      <c r="J2363" s="187" t="s">
        <v>995</v>
      </c>
      <c r="K2363" s="187" t="s">
        <v>116</v>
      </c>
      <c r="M2363" s="195"/>
      <c r="N2363" s="195"/>
      <c r="O2363" s="199"/>
      <c r="P2363" s="188"/>
      <c r="Q2363" s="174">
        <v>1</v>
      </c>
    </row>
    <row r="2364" spans="1:17" ht="14.25" x14ac:dyDescent="0.2">
      <c r="A2364" s="189">
        <v>304</v>
      </c>
      <c r="B2364" s="254" t="str">
        <f>IF(AND(A2364&lt;&gt;"",ISNUMBER(A2364)),VLOOKUP(A2364,Studies!A:BR,2,FALSE),"")</f>
        <v>Kharasch 2011</v>
      </c>
      <c r="C2364" s="255" t="str">
        <f>IF(AND(A2364&lt;&gt;"",ISNUMBER(A2364)),VLOOKUP(A2364,Studies!A:BR,3,FALSE),"")</f>
        <v>https://www.ncbi.nlm.nih.gov/pubmed/21562488</v>
      </c>
      <c r="D2364" s="255" t="str">
        <f>IF(AND(A2364&lt;&gt;"",ISNUMBER(A2364)),VLOOKUP(A2364,Studies!A:BR,4,FALSE),"")</f>
        <v>po with Perpetrator (Rifampicin @ 5 mg)</v>
      </c>
      <c r="E2364" s="255" t="str">
        <f>IF(AND(A2364&lt;&gt;"",ISNUMBER(A2364)),VLOOKUP(A2364,Studies!A:BR,5,FALSE),"")</f>
        <v>Midazolam</v>
      </c>
      <c r="F2364" s="256" t="str">
        <f>IF(AND(A2364&lt;&gt;"",ISNUMBER(A2364)),VLOOKUP(A2364,Studies!A:BR,6,FALSE),"")</f>
        <v>Plasma</v>
      </c>
      <c r="G2364" s="194">
        <v>133.08000000000001</v>
      </c>
      <c r="H2364" s="194" t="s">
        <v>60</v>
      </c>
      <c r="I2364" s="187">
        <v>6.8471950000000001</v>
      </c>
      <c r="J2364" s="187" t="s">
        <v>995</v>
      </c>
      <c r="K2364" s="187" t="s">
        <v>116</v>
      </c>
      <c r="M2364" s="195"/>
      <c r="N2364" s="195"/>
      <c r="O2364" s="199"/>
      <c r="P2364" s="188"/>
      <c r="Q2364" s="174">
        <v>1</v>
      </c>
    </row>
    <row r="2365" spans="1:17" ht="14.25" x14ac:dyDescent="0.2">
      <c r="A2365" s="189">
        <v>304</v>
      </c>
      <c r="B2365" s="254" t="str">
        <f>IF(AND(A2365&lt;&gt;"",ISNUMBER(A2365)),VLOOKUP(A2365,Studies!A:BR,2,FALSE),"")</f>
        <v>Kharasch 2011</v>
      </c>
      <c r="C2365" s="255" t="str">
        <f>IF(AND(A2365&lt;&gt;"",ISNUMBER(A2365)),VLOOKUP(A2365,Studies!A:BR,3,FALSE),"")</f>
        <v>https://www.ncbi.nlm.nih.gov/pubmed/21562488</v>
      </c>
      <c r="D2365" s="255" t="str">
        <f>IF(AND(A2365&lt;&gt;"",ISNUMBER(A2365)),VLOOKUP(A2365,Studies!A:BR,4,FALSE),"")</f>
        <v>po with Perpetrator (Rifampicin @ 5 mg)</v>
      </c>
      <c r="E2365" s="255" t="str">
        <f>IF(AND(A2365&lt;&gt;"",ISNUMBER(A2365)),VLOOKUP(A2365,Studies!A:BR,5,FALSE),"")</f>
        <v>Midazolam</v>
      </c>
      <c r="F2365" s="256" t="str">
        <f>IF(AND(A2365&lt;&gt;"",ISNUMBER(A2365)),VLOOKUP(A2365,Studies!A:BR,6,FALSE),"")</f>
        <v>Plasma</v>
      </c>
      <c r="G2365" s="194">
        <v>133.16999999999999</v>
      </c>
      <c r="H2365" s="194" t="s">
        <v>60</v>
      </c>
      <c r="I2365" s="187">
        <v>6.3442939999999997</v>
      </c>
      <c r="J2365" s="187" t="s">
        <v>995</v>
      </c>
      <c r="K2365" s="187" t="s">
        <v>116</v>
      </c>
      <c r="M2365" s="195"/>
      <c r="N2365" s="195"/>
      <c r="O2365" s="199"/>
      <c r="P2365" s="188"/>
      <c r="Q2365" s="174">
        <v>1</v>
      </c>
    </row>
    <row r="2366" spans="1:17" ht="14.25" x14ac:dyDescent="0.2">
      <c r="A2366" s="189">
        <v>304</v>
      </c>
      <c r="B2366" s="254" t="str">
        <f>IF(AND(A2366&lt;&gt;"",ISNUMBER(A2366)),VLOOKUP(A2366,Studies!A:BR,2,FALSE),"")</f>
        <v>Kharasch 2011</v>
      </c>
      <c r="C2366" s="255" t="str">
        <f>IF(AND(A2366&lt;&gt;"",ISNUMBER(A2366)),VLOOKUP(A2366,Studies!A:BR,3,FALSE),"")</f>
        <v>https://www.ncbi.nlm.nih.gov/pubmed/21562488</v>
      </c>
      <c r="D2366" s="255" t="str">
        <f>IF(AND(A2366&lt;&gt;"",ISNUMBER(A2366)),VLOOKUP(A2366,Studies!A:BR,4,FALSE),"")</f>
        <v>po with Perpetrator (Rifampicin @ 5 mg)</v>
      </c>
      <c r="E2366" s="255" t="str">
        <f>IF(AND(A2366&lt;&gt;"",ISNUMBER(A2366)),VLOOKUP(A2366,Studies!A:BR,5,FALSE),"")</f>
        <v>Midazolam</v>
      </c>
      <c r="F2366" s="256" t="str">
        <f>IF(AND(A2366&lt;&gt;"",ISNUMBER(A2366)),VLOOKUP(A2366,Studies!A:BR,6,FALSE),"")</f>
        <v>Plasma</v>
      </c>
      <c r="G2366" s="194">
        <v>133.25</v>
      </c>
      <c r="H2366" s="194" t="s">
        <v>60</v>
      </c>
      <c r="I2366" s="187">
        <v>6.0735010000000003</v>
      </c>
      <c r="J2366" s="187" t="s">
        <v>995</v>
      </c>
      <c r="K2366" s="187" t="s">
        <v>116</v>
      </c>
      <c r="M2366" s="195"/>
      <c r="N2366" s="195"/>
      <c r="O2366" s="199"/>
      <c r="P2366" s="188"/>
      <c r="Q2366" s="174">
        <v>1</v>
      </c>
    </row>
    <row r="2367" spans="1:17" ht="14.25" x14ac:dyDescent="0.2">
      <c r="A2367" s="189">
        <v>304</v>
      </c>
      <c r="B2367" s="254" t="str">
        <f>IF(AND(A2367&lt;&gt;"",ISNUMBER(A2367)),VLOOKUP(A2367,Studies!A:BR,2,FALSE),"")</f>
        <v>Kharasch 2011</v>
      </c>
      <c r="C2367" s="255" t="str">
        <f>IF(AND(A2367&lt;&gt;"",ISNUMBER(A2367)),VLOOKUP(A2367,Studies!A:BR,3,FALSE),"")</f>
        <v>https://www.ncbi.nlm.nih.gov/pubmed/21562488</v>
      </c>
      <c r="D2367" s="255" t="str">
        <f>IF(AND(A2367&lt;&gt;"",ISNUMBER(A2367)),VLOOKUP(A2367,Studies!A:BR,4,FALSE),"")</f>
        <v>po with Perpetrator (Rifampicin @ 5 mg)</v>
      </c>
      <c r="E2367" s="255" t="str">
        <f>IF(AND(A2367&lt;&gt;"",ISNUMBER(A2367)),VLOOKUP(A2367,Studies!A:BR,5,FALSE),"")</f>
        <v>Midazolam</v>
      </c>
      <c r="F2367" s="256" t="str">
        <f>IF(AND(A2367&lt;&gt;"",ISNUMBER(A2367)),VLOOKUP(A2367,Studies!A:BR,6,FALSE),"")</f>
        <v>Plasma</v>
      </c>
      <c r="G2367" s="194">
        <v>133.33000000000001</v>
      </c>
      <c r="H2367" s="194" t="s">
        <v>60</v>
      </c>
      <c r="I2367" s="187">
        <v>5.7640229999999999</v>
      </c>
      <c r="J2367" s="187" t="s">
        <v>995</v>
      </c>
      <c r="K2367" s="187" t="s">
        <v>116</v>
      </c>
      <c r="M2367" s="195"/>
      <c r="N2367" s="195"/>
      <c r="O2367" s="199"/>
      <c r="P2367" s="188"/>
      <c r="Q2367" s="174">
        <v>1</v>
      </c>
    </row>
    <row r="2368" spans="1:17" ht="14.25" x14ac:dyDescent="0.2">
      <c r="A2368" s="189">
        <v>304</v>
      </c>
      <c r="B2368" s="254" t="str">
        <f>IF(AND(A2368&lt;&gt;"",ISNUMBER(A2368)),VLOOKUP(A2368,Studies!A:BR,2,FALSE),"")</f>
        <v>Kharasch 2011</v>
      </c>
      <c r="C2368" s="255" t="str">
        <f>IF(AND(A2368&lt;&gt;"",ISNUMBER(A2368)),VLOOKUP(A2368,Studies!A:BR,3,FALSE),"")</f>
        <v>https://www.ncbi.nlm.nih.gov/pubmed/21562488</v>
      </c>
      <c r="D2368" s="255" t="str">
        <f>IF(AND(A2368&lt;&gt;"",ISNUMBER(A2368)),VLOOKUP(A2368,Studies!A:BR,4,FALSE),"")</f>
        <v>po with Perpetrator (Rifampicin @ 5 mg)</v>
      </c>
      <c r="E2368" s="255" t="str">
        <f>IF(AND(A2368&lt;&gt;"",ISNUMBER(A2368)),VLOOKUP(A2368,Studies!A:BR,5,FALSE),"")</f>
        <v>Midazolam</v>
      </c>
      <c r="F2368" s="256" t="str">
        <f>IF(AND(A2368&lt;&gt;"",ISNUMBER(A2368)),VLOOKUP(A2368,Studies!A:BR,6,FALSE),"")</f>
        <v>Plasma</v>
      </c>
      <c r="G2368" s="194">
        <v>133.5</v>
      </c>
      <c r="H2368" s="194" t="s">
        <v>60</v>
      </c>
      <c r="I2368" s="187">
        <v>5.2224370000000002</v>
      </c>
      <c r="J2368" s="187" t="s">
        <v>995</v>
      </c>
      <c r="K2368" s="187" t="s">
        <v>116</v>
      </c>
      <c r="M2368" s="195"/>
      <c r="N2368" s="195"/>
      <c r="O2368" s="199"/>
      <c r="P2368" s="188"/>
      <c r="Q2368" s="174">
        <v>1</v>
      </c>
    </row>
    <row r="2369" spans="1:17" ht="14.25" x14ac:dyDescent="0.2">
      <c r="A2369" s="189">
        <v>304</v>
      </c>
      <c r="B2369" s="254" t="str">
        <f>IF(AND(A2369&lt;&gt;"",ISNUMBER(A2369)),VLOOKUP(A2369,Studies!A:BR,2,FALSE),"")</f>
        <v>Kharasch 2011</v>
      </c>
      <c r="C2369" s="255" t="str">
        <f>IF(AND(A2369&lt;&gt;"",ISNUMBER(A2369)),VLOOKUP(A2369,Studies!A:BR,3,FALSE),"")</f>
        <v>https://www.ncbi.nlm.nih.gov/pubmed/21562488</v>
      </c>
      <c r="D2369" s="255" t="str">
        <f>IF(AND(A2369&lt;&gt;"",ISNUMBER(A2369)),VLOOKUP(A2369,Studies!A:BR,4,FALSE),"")</f>
        <v>po with Perpetrator (Rifampicin @ 5 mg)</v>
      </c>
      <c r="E2369" s="255" t="str">
        <f>IF(AND(A2369&lt;&gt;"",ISNUMBER(A2369)),VLOOKUP(A2369,Studies!A:BR,5,FALSE),"")</f>
        <v>Midazolam</v>
      </c>
      <c r="F2369" s="256" t="str">
        <f>IF(AND(A2369&lt;&gt;"",ISNUMBER(A2369)),VLOOKUP(A2369,Studies!A:BR,6,FALSE),"")</f>
        <v>Plasma</v>
      </c>
      <c r="G2369" s="194">
        <v>133.75</v>
      </c>
      <c r="H2369" s="194" t="s">
        <v>60</v>
      </c>
      <c r="I2369" s="187">
        <v>4.4100580000000003</v>
      </c>
      <c r="J2369" s="187" t="s">
        <v>995</v>
      </c>
      <c r="K2369" s="187" t="s">
        <v>116</v>
      </c>
      <c r="M2369" s="195"/>
      <c r="N2369" s="195"/>
      <c r="O2369" s="199"/>
      <c r="P2369" s="188"/>
      <c r="Q2369" s="174">
        <v>1</v>
      </c>
    </row>
    <row r="2370" spans="1:17" ht="14.25" x14ac:dyDescent="0.2">
      <c r="A2370" s="189">
        <v>304</v>
      </c>
      <c r="B2370" s="254" t="str">
        <f>IF(AND(A2370&lt;&gt;"",ISNUMBER(A2370)),VLOOKUP(A2370,Studies!A:BR,2,FALSE),"")</f>
        <v>Kharasch 2011</v>
      </c>
      <c r="C2370" s="255" t="str">
        <f>IF(AND(A2370&lt;&gt;"",ISNUMBER(A2370)),VLOOKUP(A2370,Studies!A:BR,3,FALSE),"")</f>
        <v>https://www.ncbi.nlm.nih.gov/pubmed/21562488</v>
      </c>
      <c r="D2370" s="255" t="str">
        <f>IF(AND(A2370&lt;&gt;"",ISNUMBER(A2370)),VLOOKUP(A2370,Studies!A:BR,4,FALSE),"")</f>
        <v>po with Perpetrator (Rifampicin @ 5 mg)</v>
      </c>
      <c r="E2370" s="255" t="str">
        <f>IF(AND(A2370&lt;&gt;"",ISNUMBER(A2370)),VLOOKUP(A2370,Studies!A:BR,5,FALSE),"")</f>
        <v>Midazolam</v>
      </c>
      <c r="F2370" s="256" t="str">
        <f>IF(AND(A2370&lt;&gt;"",ISNUMBER(A2370)),VLOOKUP(A2370,Studies!A:BR,6,FALSE),"")</f>
        <v>Plasma</v>
      </c>
      <c r="G2370" s="194">
        <v>134</v>
      </c>
      <c r="H2370" s="194" t="s">
        <v>60</v>
      </c>
      <c r="I2370" s="187">
        <v>4.0618949999999998</v>
      </c>
      <c r="J2370" s="187" t="s">
        <v>995</v>
      </c>
      <c r="K2370" s="187" t="s">
        <v>116</v>
      </c>
      <c r="M2370" s="195"/>
      <c r="N2370" s="195"/>
      <c r="O2370" s="199"/>
      <c r="P2370" s="188"/>
      <c r="Q2370" s="174">
        <v>1</v>
      </c>
    </row>
    <row r="2371" spans="1:17" ht="14.25" x14ac:dyDescent="0.2">
      <c r="A2371" s="189">
        <v>304</v>
      </c>
      <c r="B2371" s="254" t="str">
        <f>IF(AND(A2371&lt;&gt;"",ISNUMBER(A2371)),VLOOKUP(A2371,Studies!A:BR,2,FALSE),"")</f>
        <v>Kharasch 2011</v>
      </c>
      <c r="C2371" s="255" t="str">
        <f>IF(AND(A2371&lt;&gt;"",ISNUMBER(A2371)),VLOOKUP(A2371,Studies!A:BR,3,FALSE),"")</f>
        <v>https://www.ncbi.nlm.nih.gov/pubmed/21562488</v>
      </c>
      <c r="D2371" s="255" t="str">
        <f>IF(AND(A2371&lt;&gt;"",ISNUMBER(A2371)),VLOOKUP(A2371,Studies!A:BR,4,FALSE),"")</f>
        <v>po with Perpetrator (Rifampicin @ 5 mg)</v>
      </c>
      <c r="E2371" s="255" t="str">
        <f>IF(AND(A2371&lt;&gt;"",ISNUMBER(A2371)),VLOOKUP(A2371,Studies!A:BR,5,FALSE),"")</f>
        <v>Midazolam</v>
      </c>
      <c r="F2371" s="256" t="str">
        <f>IF(AND(A2371&lt;&gt;"",ISNUMBER(A2371)),VLOOKUP(A2371,Studies!A:BR,6,FALSE),"")</f>
        <v>Plasma</v>
      </c>
      <c r="G2371" s="194">
        <v>134.5</v>
      </c>
      <c r="H2371" s="194" t="s">
        <v>60</v>
      </c>
      <c r="I2371" s="187">
        <v>3.2882009999999999</v>
      </c>
      <c r="J2371" s="187" t="s">
        <v>995</v>
      </c>
      <c r="K2371" s="187" t="s">
        <v>116</v>
      </c>
      <c r="M2371" s="195"/>
      <c r="N2371" s="195"/>
      <c r="O2371" s="199"/>
      <c r="P2371" s="188"/>
      <c r="Q2371" s="174">
        <v>1</v>
      </c>
    </row>
    <row r="2372" spans="1:17" ht="14.25" x14ac:dyDescent="0.2">
      <c r="A2372" s="189">
        <v>304</v>
      </c>
      <c r="B2372" s="254" t="str">
        <f>IF(AND(A2372&lt;&gt;"",ISNUMBER(A2372)),VLOOKUP(A2372,Studies!A:BR,2,FALSE),"")</f>
        <v>Kharasch 2011</v>
      </c>
      <c r="C2372" s="255" t="str">
        <f>IF(AND(A2372&lt;&gt;"",ISNUMBER(A2372)),VLOOKUP(A2372,Studies!A:BR,3,FALSE),"")</f>
        <v>https://www.ncbi.nlm.nih.gov/pubmed/21562488</v>
      </c>
      <c r="D2372" s="255" t="str">
        <f>IF(AND(A2372&lt;&gt;"",ISNUMBER(A2372)),VLOOKUP(A2372,Studies!A:BR,4,FALSE),"")</f>
        <v>po with Perpetrator (Rifampicin @ 5 mg)</v>
      </c>
      <c r="E2372" s="255" t="str">
        <f>IF(AND(A2372&lt;&gt;"",ISNUMBER(A2372)),VLOOKUP(A2372,Studies!A:BR,5,FALSE),"")</f>
        <v>Midazolam</v>
      </c>
      <c r="F2372" s="256" t="str">
        <f>IF(AND(A2372&lt;&gt;"",ISNUMBER(A2372)),VLOOKUP(A2372,Studies!A:BR,6,FALSE),"")</f>
        <v>Plasma</v>
      </c>
      <c r="G2372" s="194">
        <v>135</v>
      </c>
      <c r="H2372" s="194" t="s">
        <v>60</v>
      </c>
      <c r="I2372" s="187">
        <v>2.9400390000000001</v>
      </c>
      <c r="J2372" s="187" t="s">
        <v>995</v>
      </c>
      <c r="K2372" s="187" t="s">
        <v>116</v>
      </c>
      <c r="M2372" s="195"/>
      <c r="N2372" s="195"/>
      <c r="O2372" s="199"/>
      <c r="P2372" s="188"/>
      <c r="Q2372" s="174">
        <v>1</v>
      </c>
    </row>
    <row r="2373" spans="1:17" ht="14.25" x14ac:dyDescent="0.2">
      <c r="A2373" s="189">
        <v>304</v>
      </c>
      <c r="B2373" s="254" t="str">
        <f>IF(AND(A2373&lt;&gt;"",ISNUMBER(A2373)),VLOOKUP(A2373,Studies!A:BR,2,FALSE),"")</f>
        <v>Kharasch 2011</v>
      </c>
      <c r="C2373" s="255" t="str">
        <f>IF(AND(A2373&lt;&gt;"",ISNUMBER(A2373)),VLOOKUP(A2373,Studies!A:BR,3,FALSE),"")</f>
        <v>https://www.ncbi.nlm.nih.gov/pubmed/21562488</v>
      </c>
      <c r="D2373" s="255" t="str">
        <f>IF(AND(A2373&lt;&gt;"",ISNUMBER(A2373)),VLOOKUP(A2373,Studies!A:BR,4,FALSE),"")</f>
        <v>po with Perpetrator (Rifampicin @ 5 mg)</v>
      </c>
      <c r="E2373" s="255" t="str">
        <f>IF(AND(A2373&lt;&gt;"",ISNUMBER(A2373)),VLOOKUP(A2373,Studies!A:BR,5,FALSE),"")</f>
        <v>Midazolam</v>
      </c>
      <c r="F2373" s="256" t="str">
        <f>IF(AND(A2373&lt;&gt;"",ISNUMBER(A2373)),VLOOKUP(A2373,Studies!A:BR,6,FALSE),"")</f>
        <v>Plasma</v>
      </c>
      <c r="G2373" s="194">
        <v>135.5</v>
      </c>
      <c r="H2373" s="194" t="s">
        <v>60</v>
      </c>
      <c r="I2373" s="187">
        <v>2.3597679999999999</v>
      </c>
      <c r="J2373" s="187" t="s">
        <v>995</v>
      </c>
      <c r="K2373" s="187" t="s">
        <v>116</v>
      </c>
      <c r="M2373" s="195"/>
      <c r="N2373" s="195"/>
      <c r="O2373" s="199"/>
      <c r="P2373" s="188"/>
      <c r="Q2373" s="174">
        <v>1</v>
      </c>
    </row>
    <row r="2374" spans="1:17" ht="14.25" x14ac:dyDescent="0.2">
      <c r="A2374" s="189">
        <v>304</v>
      </c>
      <c r="B2374" s="254" t="str">
        <f>IF(AND(A2374&lt;&gt;"",ISNUMBER(A2374)),VLOOKUP(A2374,Studies!A:BR,2,FALSE),"")</f>
        <v>Kharasch 2011</v>
      </c>
      <c r="C2374" s="255" t="str">
        <f>IF(AND(A2374&lt;&gt;"",ISNUMBER(A2374)),VLOOKUP(A2374,Studies!A:BR,3,FALSE),"")</f>
        <v>https://www.ncbi.nlm.nih.gov/pubmed/21562488</v>
      </c>
      <c r="D2374" s="255" t="str">
        <f>IF(AND(A2374&lt;&gt;"",ISNUMBER(A2374)),VLOOKUP(A2374,Studies!A:BR,4,FALSE),"")</f>
        <v>po with Perpetrator (Rifampicin @ 5 mg)</v>
      </c>
      <c r="E2374" s="255" t="str">
        <f>IF(AND(A2374&lt;&gt;"",ISNUMBER(A2374)),VLOOKUP(A2374,Studies!A:BR,5,FALSE),"")</f>
        <v>Midazolam</v>
      </c>
      <c r="F2374" s="256" t="str">
        <f>IF(AND(A2374&lt;&gt;"",ISNUMBER(A2374)),VLOOKUP(A2374,Studies!A:BR,6,FALSE),"")</f>
        <v>Plasma</v>
      </c>
      <c r="G2374" s="194">
        <v>136</v>
      </c>
      <c r="H2374" s="194" t="s">
        <v>60</v>
      </c>
      <c r="I2374" s="187">
        <v>1.895551</v>
      </c>
      <c r="J2374" s="187" t="s">
        <v>995</v>
      </c>
      <c r="K2374" s="187" t="s">
        <v>116</v>
      </c>
      <c r="M2374" s="195"/>
      <c r="N2374" s="195"/>
      <c r="O2374" s="199"/>
      <c r="P2374" s="188"/>
      <c r="Q2374" s="174">
        <v>1</v>
      </c>
    </row>
    <row r="2375" spans="1:17" ht="14.25" x14ac:dyDescent="0.2">
      <c r="A2375" s="189">
        <v>304</v>
      </c>
      <c r="B2375" s="254" t="str">
        <f>IF(AND(A2375&lt;&gt;"",ISNUMBER(A2375)),VLOOKUP(A2375,Studies!A:BR,2,FALSE),"")</f>
        <v>Kharasch 2011</v>
      </c>
      <c r="C2375" s="255" t="str">
        <f>IF(AND(A2375&lt;&gt;"",ISNUMBER(A2375)),VLOOKUP(A2375,Studies!A:BR,3,FALSE),"")</f>
        <v>https://www.ncbi.nlm.nih.gov/pubmed/21562488</v>
      </c>
      <c r="D2375" s="255" t="str">
        <f>IF(AND(A2375&lt;&gt;"",ISNUMBER(A2375)),VLOOKUP(A2375,Studies!A:BR,4,FALSE),"")</f>
        <v>po with Perpetrator (Rifampicin @ 5 mg)</v>
      </c>
      <c r="E2375" s="255" t="str">
        <f>IF(AND(A2375&lt;&gt;"",ISNUMBER(A2375)),VLOOKUP(A2375,Studies!A:BR,5,FALSE),"")</f>
        <v>Midazolam</v>
      </c>
      <c r="F2375" s="256" t="str">
        <f>IF(AND(A2375&lt;&gt;"",ISNUMBER(A2375)),VLOOKUP(A2375,Studies!A:BR,6,FALSE),"")</f>
        <v>Plasma</v>
      </c>
      <c r="G2375" s="194">
        <v>137</v>
      </c>
      <c r="H2375" s="194" t="s">
        <v>60</v>
      </c>
      <c r="I2375" s="187">
        <v>1.431335</v>
      </c>
      <c r="J2375" s="187" t="s">
        <v>995</v>
      </c>
      <c r="K2375" s="187" t="s">
        <v>116</v>
      </c>
      <c r="M2375" s="195"/>
      <c r="N2375" s="195"/>
      <c r="O2375" s="199"/>
      <c r="P2375" s="188"/>
      <c r="Q2375" s="174">
        <v>1</v>
      </c>
    </row>
    <row r="2376" spans="1:17" ht="14.25" x14ac:dyDescent="0.2">
      <c r="A2376" s="189">
        <v>304</v>
      </c>
      <c r="B2376" s="254" t="str">
        <f>IF(AND(A2376&lt;&gt;"",ISNUMBER(A2376)),VLOOKUP(A2376,Studies!A:BR,2,FALSE),"")</f>
        <v>Kharasch 2011</v>
      </c>
      <c r="C2376" s="255" t="str">
        <f>IF(AND(A2376&lt;&gt;"",ISNUMBER(A2376)),VLOOKUP(A2376,Studies!A:BR,3,FALSE),"")</f>
        <v>https://www.ncbi.nlm.nih.gov/pubmed/21562488</v>
      </c>
      <c r="D2376" s="255" t="str">
        <f>IF(AND(A2376&lt;&gt;"",ISNUMBER(A2376)),VLOOKUP(A2376,Studies!A:BR,4,FALSE),"")</f>
        <v>po with Perpetrator (Rifampicin @ 5 mg)</v>
      </c>
      <c r="E2376" s="255" t="str">
        <f>IF(AND(A2376&lt;&gt;"",ISNUMBER(A2376)),VLOOKUP(A2376,Studies!A:BR,5,FALSE),"")</f>
        <v>Midazolam</v>
      </c>
      <c r="F2376" s="256" t="str">
        <f>IF(AND(A2376&lt;&gt;"",ISNUMBER(A2376)),VLOOKUP(A2376,Studies!A:BR,6,FALSE),"")</f>
        <v>Plasma</v>
      </c>
      <c r="G2376" s="194">
        <v>138</v>
      </c>
      <c r="H2376" s="194" t="s">
        <v>60</v>
      </c>
      <c r="I2376" s="187">
        <v>1.083172</v>
      </c>
      <c r="J2376" s="187" t="s">
        <v>995</v>
      </c>
      <c r="K2376" s="187" t="s">
        <v>116</v>
      </c>
      <c r="M2376" s="195"/>
      <c r="N2376" s="195"/>
      <c r="O2376" s="199"/>
      <c r="P2376" s="188"/>
      <c r="Q2376" s="174">
        <v>1</v>
      </c>
    </row>
    <row r="2377" spans="1:17" ht="14.25" x14ac:dyDescent="0.2">
      <c r="A2377" s="189">
        <v>304</v>
      </c>
      <c r="B2377" s="254" t="str">
        <f>IF(AND(A2377&lt;&gt;"",ISNUMBER(A2377)),VLOOKUP(A2377,Studies!A:BR,2,FALSE),"")</f>
        <v>Kharasch 2011</v>
      </c>
      <c r="C2377" s="255" t="str">
        <f>IF(AND(A2377&lt;&gt;"",ISNUMBER(A2377)),VLOOKUP(A2377,Studies!A:BR,3,FALSE),"")</f>
        <v>https://www.ncbi.nlm.nih.gov/pubmed/21562488</v>
      </c>
      <c r="D2377" s="255" t="str">
        <f>IF(AND(A2377&lt;&gt;"",ISNUMBER(A2377)),VLOOKUP(A2377,Studies!A:BR,4,FALSE),"")</f>
        <v>po with Perpetrator (Rifampicin @ 5 mg)</v>
      </c>
      <c r="E2377" s="255" t="str">
        <f>IF(AND(A2377&lt;&gt;"",ISNUMBER(A2377)),VLOOKUP(A2377,Studies!A:BR,5,FALSE),"")</f>
        <v>Midazolam</v>
      </c>
      <c r="F2377" s="256" t="str">
        <f>IF(AND(A2377&lt;&gt;"",ISNUMBER(A2377)),VLOOKUP(A2377,Studies!A:BR,6,FALSE),"")</f>
        <v>Plasma</v>
      </c>
      <c r="G2377" s="194">
        <v>139</v>
      </c>
      <c r="H2377" s="194" t="s">
        <v>60</v>
      </c>
      <c r="I2377" s="187">
        <v>0.92843319999999996</v>
      </c>
      <c r="J2377" s="187" t="s">
        <v>995</v>
      </c>
      <c r="K2377" s="187" t="s">
        <v>116</v>
      </c>
      <c r="M2377" s="195"/>
      <c r="N2377" s="195"/>
      <c r="O2377" s="199"/>
      <c r="P2377" s="188"/>
      <c r="Q2377" s="174">
        <v>1</v>
      </c>
    </row>
    <row r="2378" spans="1:17" ht="14.25" x14ac:dyDescent="0.2">
      <c r="A2378" s="189">
        <v>304</v>
      </c>
      <c r="B2378" s="254" t="str">
        <f>IF(AND(A2378&lt;&gt;"",ISNUMBER(A2378)),VLOOKUP(A2378,Studies!A:BR,2,FALSE),"")</f>
        <v>Kharasch 2011</v>
      </c>
      <c r="C2378" s="255" t="str">
        <f>IF(AND(A2378&lt;&gt;"",ISNUMBER(A2378)),VLOOKUP(A2378,Studies!A:BR,3,FALSE),"")</f>
        <v>https://www.ncbi.nlm.nih.gov/pubmed/21562488</v>
      </c>
      <c r="D2378" s="255" t="str">
        <f>IF(AND(A2378&lt;&gt;"",ISNUMBER(A2378)),VLOOKUP(A2378,Studies!A:BR,4,FALSE),"")</f>
        <v>po with Perpetrator (Rifampicin @ 5 mg)</v>
      </c>
      <c r="E2378" s="255" t="str">
        <f>IF(AND(A2378&lt;&gt;"",ISNUMBER(A2378)),VLOOKUP(A2378,Studies!A:BR,5,FALSE),"")</f>
        <v>Midazolam</v>
      </c>
      <c r="F2378" s="256" t="str">
        <f>IF(AND(A2378&lt;&gt;"",ISNUMBER(A2378)),VLOOKUP(A2378,Studies!A:BR,6,FALSE),"")</f>
        <v>Plasma</v>
      </c>
      <c r="G2378" s="194">
        <v>141</v>
      </c>
      <c r="H2378" s="194" t="s">
        <v>60</v>
      </c>
      <c r="I2378" s="187">
        <v>0.54158609999999996</v>
      </c>
      <c r="J2378" s="187" t="s">
        <v>995</v>
      </c>
      <c r="K2378" s="187" t="s">
        <v>116</v>
      </c>
      <c r="M2378" s="195"/>
      <c r="N2378" s="195"/>
      <c r="O2378" s="199"/>
      <c r="P2378" s="188"/>
      <c r="Q2378" s="174">
        <v>1</v>
      </c>
    </row>
    <row r="2379" spans="1:17" ht="14.25" x14ac:dyDescent="0.2">
      <c r="A2379" s="189">
        <v>305</v>
      </c>
      <c r="B2379" s="254" t="str">
        <f>IF(AND(A2379&lt;&gt;"",ISNUMBER(A2379)),VLOOKUP(A2379,Studies!A:BR,2,FALSE),"")</f>
        <v>Kharasch 2011</v>
      </c>
      <c r="C2379" s="255" t="str">
        <f>IF(AND(A2379&lt;&gt;"",ISNUMBER(A2379)),VLOOKUP(A2379,Studies!A:BR,3,FALSE),"")</f>
        <v>https://www.ncbi.nlm.nih.gov/pubmed/21562488</v>
      </c>
      <c r="D2379" s="255" t="str">
        <f>IF(AND(A2379&lt;&gt;"",ISNUMBER(A2379)),VLOOKUP(A2379,Studies!A:BR,4,FALSE),"")</f>
        <v>po with Perpetrator (Rifampicin @ 10 mg)</v>
      </c>
      <c r="E2379" s="255" t="str">
        <f>IF(AND(A2379&lt;&gt;"",ISNUMBER(A2379)),VLOOKUP(A2379,Studies!A:BR,5,FALSE),"")</f>
        <v>Midazolam</v>
      </c>
      <c r="F2379" s="256" t="str">
        <f>IF(AND(A2379&lt;&gt;"",ISNUMBER(A2379)),VLOOKUP(A2379,Studies!A:BR,6,FALSE),"")</f>
        <v>Plasma</v>
      </c>
      <c r="G2379" s="194">
        <v>132</v>
      </c>
      <c r="H2379" s="194" t="s">
        <v>60</v>
      </c>
      <c r="I2379" s="187">
        <v>7.7369439999999998E-2</v>
      </c>
      <c r="J2379" s="187" t="s">
        <v>995</v>
      </c>
      <c r="K2379" s="187" t="s">
        <v>116</v>
      </c>
      <c r="M2379" s="195"/>
      <c r="N2379" s="195"/>
      <c r="O2379" s="199"/>
      <c r="P2379" s="188"/>
      <c r="Q2379" s="174">
        <v>1</v>
      </c>
    </row>
    <row r="2380" spans="1:17" ht="14.25" x14ac:dyDescent="0.2">
      <c r="A2380" s="189">
        <v>305</v>
      </c>
      <c r="B2380" s="254" t="str">
        <f>IF(AND(A2380&lt;&gt;"",ISNUMBER(A2380)),VLOOKUP(A2380,Studies!A:BR,2,FALSE),"")</f>
        <v>Kharasch 2011</v>
      </c>
      <c r="C2380" s="255" t="str">
        <f>IF(AND(A2380&lt;&gt;"",ISNUMBER(A2380)),VLOOKUP(A2380,Studies!A:BR,3,FALSE),"")</f>
        <v>https://www.ncbi.nlm.nih.gov/pubmed/21562488</v>
      </c>
      <c r="D2380" s="255" t="str">
        <f>IF(AND(A2380&lt;&gt;"",ISNUMBER(A2380)),VLOOKUP(A2380,Studies!A:BR,4,FALSE),"")</f>
        <v>po with Perpetrator (Rifampicin @ 10 mg)</v>
      </c>
      <c r="E2380" s="255" t="str">
        <f>IF(AND(A2380&lt;&gt;"",ISNUMBER(A2380)),VLOOKUP(A2380,Studies!A:BR,5,FALSE),"")</f>
        <v>Midazolam</v>
      </c>
      <c r="F2380" s="256" t="str">
        <f>IF(AND(A2380&lt;&gt;"",ISNUMBER(A2380)),VLOOKUP(A2380,Studies!A:BR,6,FALSE),"")</f>
        <v>Plasma</v>
      </c>
      <c r="G2380" s="194">
        <v>132.08000000000001</v>
      </c>
      <c r="H2380" s="194" t="s">
        <v>60</v>
      </c>
      <c r="I2380" s="187">
        <v>1.431335</v>
      </c>
      <c r="J2380" s="187" t="s">
        <v>995</v>
      </c>
      <c r="K2380" s="187" t="s">
        <v>116</v>
      </c>
      <c r="M2380" s="195"/>
      <c r="N2380" s="195"/>
      <c r="O2380" s="199"/>
      <c r="P2380" s="188"/>
      <c r="Q2380" s="174">
        <v>1</v>
      </c>
    </row>
    <row r="2381" spans="1:17" ht="14.25" x14ac:dyDescent="0.2">
      <c r="A2381" s="189">
        <v>305</v>
      </c>
      <c r="B2381" s="254" t="str">
        <f>IF(AND(A2381&lt;&gt;"",ISNUMBER(A2381)),VLOOKUP(A2381,Studies!A:BR,2,FALSE),"")</f>
        <v>Kharasch 2011</v>
      </c>
      <c r="C2381" s="255" t="str">
        <f>IF(AND(A2381&lt;&gt;"",ISNUMBER(A2381)),VLOOKUP(A2381,Studies!A:BR,3,FALSE),"")</f>
        <v>https://www.ncbi.nlm.nih.gov/pubmed/21562488</v>
      </c>
      <c r="D2381" s="255" t="str">
        <f>IF(AND(A2381&lt;&gt;"",ISNUMBER(A2381)),VLOOKUP(A2381,Studies!A:BR,4,FALSE),"")</f>
        <v>po with Perpetrator (Rifampicin @ 10 mg)</v>
      </c>
      <c r="E2381" s="255" t="str">
        <f>IF(AND(A2381&lt;&gt;"",ISNUMBER(A2381)),VLOOKUP(A2381,Studies!A:BR,5,FALSE),"")</f>
        <v>Midazolam</v>
      </c>
      <c r="F2381" s="256" t="str">
        <f>IF(AND(A2381&lt;&gt;"",ISNUMBER(A2381)),VLOOKUP(A2381,Studies!A:BR,6,FALSE),"")</f>
        <v>Plasma</v>
      </c>
      <c r="G2381" s="194">
        <v>132.16999999999999</v>
      </c>
      <c r="H2381" s="194" t="s">
        <v>60</v>
      </c>
      <c r="I2381" s="187">
        <v>5.6479689999999998</v>
      </c>
      <c r="J2381" s="187" t="s">
        <v>995</v>
      </c>
      <c r="K2381" s="187" t="s">
        <v>116</v>
      </c>
      <c r="M2381" s="195"/>
      <c r="N2381" s="195"/>
      <c r="O2381" s="199"/>
      <c r="P2381" s="188"/>
      <c r="Q2381" s="174">
        <v>1</v>
      </c>
    </row>
    <row r="2382" spans="1:17" ht="14.25" x14ac:dyDescent="0.2">
      <c r="A2382" s="189">
        <v>305</v>
      </c>
      <c r="B2382" s="254" t="str">
        <f>IF(AND(A2382&lt;&gt;"",ISNUMBER(A2382)),VLOOKUP(A2382,Studies!A:BR,2,FALSE),"")</f>
        <v>Kharasch 2011</v>
      </c>
      <c r="C2382" s="255" t="str">
        <f>IF(AND(A2382&lt;&gt;"",ISNUMBER(A2382)),VLOOKUP(A2382,Studies!A:BR,3,FALSE),"")</f>
        <v>https://www.ncbi.nlm.nih.gov/pubmed/21562488</v>
      </c>
      <c r="D2382" s="255" t="str">
        <f>IF(AND(A2382&lt;&gt;"",ISNUMBER(A2382)),VLOOKUP(A2382,Studies!A:BR,4,FALSE),"")</f>
        <v>po with Perpetrator (Rifampicin @ 10 mg)</v>
      </c>
      <c r="E2382" s="255" t="str">
        <f>IF(AND(A2382&lt;&gt;"",ISNUMBER(A2382)),VLOOKUP(A2382,Studies!A:BR,5,FALSE),"")</f>
        <v>Midazolam</v>
      </c>
      <c r="F2382" s="256" t="str">
        <f>IF(AND(A2382&lt;&gt;"",ISNUMBER(A2382)),VLOOKUP(A2382,Studies!A:BR,6,FALSE),"")</f>
        <v>Plasma</v>
      </c>
      <c r="G2382" s="194">
        <v>132.25</v>
      </c>
      <c r="H2382" s="194" t="s">
        <v>60</v>
      </c>
      <c r="I2382" s="187">
        <v>9.0522240000000007</v>
      </c>
      <c r="J2382" s="187" t="s">
        <v>995</v>
      </c>
      <c r="K2382" s="187" t="s">
        <v>116</v>
      </c>
      <c r="M2382" s="195"/>
      <c r="N2382" s="195"/>
      <c r="O2382" s="199"/>
      <c r="P2382" s="188"/>
      <c r="Q2382" s="174">
        <v>1</v>
      </c>
    </row>
    <row r="2383" spans="1:17" ht="14.25" x14ac:dyDescent="0.2">
      <c r="A2383" s="189">
        <v>305</v>
      </c>
      <c r="B2383" s="254" t="str">
        <f>IF(AND(A2383&lt;&gt;"",ISNUMBER(A2383)),VLOOKUP(A2383,Studies!A:BR,2,FALSE),"")</f>
        <v>Kharasch 2011</v>
      </c>
      <c r="C2383" s="255" t="str">
        <f>IF(AND(A2383&lt;&gt;"",ISNUMBER(A2383)),VLOOKUP(A2383,Studies!A:BR,3,FALSE),"")</f>
        <v>https://www.ncbi.nlm.nih.gov/pubmed/21562488</v>
      </c>
      <c r="D2383" s="255" t="str">
        <f>IF(AND(A2383&lt;&gt;"",ISNUMBER(A2383)),VLOOKUP(A2383,Studies!A:BR,4,FALSE),"")</f>
        <v>po with Perpetrator (Rifampicin @ 10 mg)</v>
      </c>
      <c r="E2383" s="255" t="str">
        <f>IF(AND(A2383&lt;&gt;"",ISNUMBER(A2383)),VLOOKUP(A2383,Studies!A:BR,5,FALSE),"")</f>
        <v>Midazolam</v>
      </c>
      <c r="F2383" s="256" t="str">
        <f>IF(AND(A2383&lt;&gt;"",ISNUMBER(A2383)),VLOOKUP(A2383,Studies!A:BR,6,FALSE),"")</f>
        <v>Plasma</v>
      </c>
      <c r="G2383" s="194">
        <v>132.33000000000001</v>
      </c>
      <c r="H2383" s="194" t="s">
        <v>60</v>
      </c>
      <c r="I2383" s="187">
        <v>10.40619</v>
      </c>
      <c r="J2383" s="187" t="s">
        <v>995</v>
      </c>
      <c r="K2383" s="187" t="s">
        <v>116</v>
      </c>
      <c r="M2383" s="195"/>
      <c r="N2383" s="195"/>
      <c r="O2383" s="199"/>
      <c r="P2383" s="188"/>
      <c r="Q2383" s="174">
        <v>1</v>
      </c>
    </row>
    <row r="2384" spans="1:17" ht="14.25" x14ac:dyDescent="0.2">
      <c r="A2384" s="189">
        <v>305</v>
      </c>
      <c r="B2384" s="254" t="str">
        <f>IF(AND(A2384&lt;&gt;"",ISNUMBER(A2384)),VLOOKUP(A2384,Studies!A:BR,2,FALSE),"")</f>
        <v>Kharasch 2011</v>
      </c>
      <c r="C2384" s="255" t="str">
        <f>IF(AND(A2384&lt;&gt;"",ISNUMBER(A2384)),VLOOKUP(A2384,Studies!A:BR,3,FALSE),"")</f>
        <v>https://www.ncbi.nlm.nih.gov/pubmed/21562488</v>
      </c>
      <c r="D2384" s="255" t="str">
        <f>IF(AND(A2384&lt;&gt;"",ISNUMBER(A2384)),VLOOKUP(A2384,Studies!A:BR,4,FALSE),"")</f>
        <v>po with Perpetrator (Rifampicin @ 10 mg)</v>
      </c>
      <c r="E2384" s="255" t="str">
        <f>IF(AND(A2384&lt;&gt;"",ISNUMBER(A2384)),VLOOKUP(A2384,Studies!A:BR,5,FALSE),"")</f>
        <v>Midazolam</v>
      </c>
      <c r="F2384" s="256" t="str">
        <f>IF(AND(A2384&lt;&gt;"",ISNUMBER(A2384)),VLOOKUP(A2384,Studies!A:BR,6,FALSE),"")</f>
        <v>Plasma</v>
      </c>
      <c r="G2384" s="194">
        <v>132.5</v>
      </c>
      <c r="H2384" s="194" t="s">
        <v>60</v>
      </c>
      <c r="I2384" s="187">
        <v>10.40619</v>
      </c>
      <c r="J2384" s="187" t="s">
        <v>995</v>
      </c>
      <c r="K2384" s="187" t="s">
        <v>116</v>
      </c>
      <c r="M2384" s="195"/>
      <c r="N2384" s="195"/>
      <c r="O2384" s="199"/>
      <c r="P2384" s="188"/>
      <c r="Q2384" s="174">
        <v>1</v>
      </c>
    </row>
    <row r="2385" spans="1:17" ht="14.25" x14ac:dyDescent="0.2">
      <c r="A2385" s="189">
        <v>305</v>
      </c>
      <c r="B2385" s="254" t="str">
        <f>IF(AND(A2385&lt;&gt;"",ISNUMBER(A2385)),VLOOKUP(A2385,Studies!A:BR,2,FALSE),"")</f>
        <v>Kharasch 2011</v>
      </c>
      <c r="C2385" s="255" t="str">
        <f>IF(AND(A2385&lt;&gt;"",ISNUMBER(A2385)),VLOOKUP(A2385,Studies!A:BR,3,FALSE),"")</f>
        <v>https://www.ncbi.nlm.nih.gov/pubmed/21562488</v>
      </c>
      <c r="D2385" s="255" t="str">
        <f>IF(AND(A2385&lt;&gt;"",ISNUMBER(A2385)),VLOOKUP(A2385,Studies!A:BR,4,FALSE),"")</f>
        <v>po with Perpetrator (Rifampicin @ 10 mg)</v>
      </c>
      <c r="E2385" s="255" t="str">
        <f>IF(AND(A2385&lt;&gt;"",ISNUMBER(A2385)),VLOOKUP(A2385,Studies!A:BR,5,FALSE),"")</f>
        <v>Midazolam</v>
      </c>
      <c r="F2385" s="256" t="str">
        <f>IF(AND(A2385&lt;&gt;"",ISNUMBER(A2385)),VLOOKUP(A2385,Studies!A:BR,6,FALSE),"")</f>
        <v>Plasma</v>
      </c>
      <c r="G2385" s="194">
        <v>132.75</v>
      </c>
      <c r="H2385" s="194" t="s">
        <v>60</v>
      </c>
      <c r="I2385" s="187">
        <v>8.0077370000000005</v>
      </c>
      <c r="J2385" s="187" t="s">
        <v>995</v>
      </c>
      <c r="K2385" s="187" t="s">
        <v>116</v>
      </c>
      <c r="M2385" s="195"/>
      <c r="N2385" s="195"/>
      <c r="O2385" s="199"/>
      <c r="P2385" s="188"/>
      <c r="Q2385" s="174">
        <v>1</v>
      </c>
    </row>
    <row r="2386" spans="1:17" ht="14.25" x14ac:dyDescent="0.2">
      <c r="A2386" s="189">
        <v>305</v>
      </c>
      <c r="B2386" s="254" t="str">
        <f>IF(AND(A2386&lt;&gt;"",ISNUMBER(A2386)),VLOOKUP(A2386,Studies!A:BR,2,FALSE),"")</f>
        <v>Kharasch 2011</v>
      </c>
      <c r="C2386" s="255" t="str">
        <f>IF(AND(A2386&lt;&gt;"",ISNUMBER(A2386)),VLOOKUP(A2386,Studies!A:BR,3,FALSE),"")</f>
        <v>https://www.ncbi.nlm.nih.gov/pubmed/21562488</v>
      </c>
      <c r="D2386" s="255" t="str">
        <f>IF(AND(A2386&lt;&gt;"",ISNUMBER(A2386)),VLOOKUP(A2386,Studies!A:BR,4,FALSE),"")</f>
        <v>po with Perpetrator (Rifampicin @ 10 mg)</v>
      </c>
      <c r="E2386" s="255" t="str">
        <f>IF(AND(A2386&lt;&gt;"",ISNUMBER(A2386)),VLOOKUP(A2386,Studies!A:BR,5,FALSE),"")</f>
        <v>Midazolam</v>
      </c>
      <c r="F2386" s="256" t="str">
        <f>IF(AND(A2386&lt;&gt;"",ISNUMBER(A2386)),VLOOKUP(A2386,Studies!A:BR,6,FALSE),"")</f>
        <v>Plasma</v>
      </c>
      <c r="G2386" s="194">
        <v>133.08000000000001</v>
      </c>
      <c r="H2386" s="194" t="s">
        <v>60</v>
      </c>
      <c r="I2386" s="187">
        <v>5.9187620000000001</v>
      </c>
      <c r="J2386" s="187" t="s">
        <v>995</v>
      </c>
      <c r="K2386" s="187" t="s">
        <v>116</v>
      </c>
      <c r="M2386" s="195"/>
      <c r="N2386" s="195"/>
      <c r="O2386" s="199"/>
      <c r="P2386" s="188"/>
      <c r="Q2386" s="174">
        <v>1</v>
      </c>
    </row>
    <row r="2387" spans="1:17" ht="14.25" x14ac:dyDescent="0.2">
      <c r="A2387" s="189">
        <v>305</v>
      </c>
      <c r="B2387" s="254" t="str">
        <f>IF(AND(A2387&lt;&gt;"",ISNUMBER(A2387)),VLOOKUP(A2387,Studies!A:BR,2,FALSE),"")</f>
        <v>Kharasch 2011</v>
      </c>
      <c r="C2387" s="255" t="str">
        <f>IF(AND(A2387&lt;&gt;"",ISNUMBER(A2387)),VLOOKUP(A2387,Studies!A:BR,3,FALSE),"")</f>
        <v>https://www.ncbi.nlm.nih.gov/pubmed/21562488</v>
      </c>
      <c r="D2387" s="255" t="str">
        <f>IF(AND(A2387&lt;&gt;"",ISNUMBER(A2387)),VLOOKUP(A2387,Studies!A:BR,4,FALSE),"")</f>
        <v>po with Perpetrator (Rifampicin @ 10 mg)</v>
      </c>
      <c r="E2387" s="255" t="str">
        <f>IF(AND(A2387&lt;&gt;"",ISNUMBER(A2387)),VLOOKUP(A2387,Studies!A:BR,5,FALSE),"")</f>
        <v>Midazolam</v>
      </c>
      <c r="F2387" s="256" t="str">
        <f>IF(AND(A2387&lt;&gt;"",ISNUMBER(A2387)),VLOOKUP(A2387,Studies!A:BR,6,FALSE),"")</f>
        <v>Plasma</v>
      </c>
      <c r="G2387" s="194">
        <v>133.16999999999999</v>
      </c>
      <c r="H2387" s="194" t="s">
        <v>60</v>
      </c>
      <c r="I2387" s="187">
        <v>5.5705999999999998</v>
      </c>
      <c r="J2387" s="187" t="s">
        <v>995</v>
      </c>
      <c r="K2387" s="187" t="s">
        <v>116</v>
      </c>
      <c r="M2387" s="195"/>
      <c r="N2387" s="195"/>
      <c r="O2387" s="199"/>
      <c r="P2387" s="188"/>
      <c r="Q2387" s="174">
        <v>1</v>
      </c>
    </row>
    <row r="2388" spans="1:17" ht="14.25" x14ac:dyDescent="0.2">
      <c r="A2388" s="189">
        <v>305</v>
      </c>
      <c r="B2388" s="254" t="str">
        <f>IF(AND(A2388&lt;&gt;"",ISNUMBER(A2388)),VLOOKUP(A2388,Studies!A:BR,2,FALSE),"")</f>
        <v>Kharasch 2011</v>
      </c>
      <c r="C2388" s="255" t="str">
        <f>IF(AND(A2388&lt;&gt;"",ISNUMBER(A2388)),VLOOKUP(A2388,Studies!A:BR,3,FALSE),"")</f>
        <v>https://www.ncbi.nlm.nih.gov/pubmed/21562488</v>
      </c>
      <c r="D2388" s="255" t="str">
        <f>IF(AND(A2388&lt;&gt;"",ISNUMBER(A2388)),VLOOKUP(A2388,Studies!A:BR,4,FALSE),"")</f>
        <v>po with Perpetrator (Rifampicin @ 10 mg)</v>
      </c>
      <c r="E2388" s="255" t="str">
        <f>IF(AND(A2388&lt;&gt;"",ISNUMBER(A2388)),VLOOKUP(A2388,Studies!A:BR,5,FALSE),"")</f>
        <v>Midazolam</v>
      </c>
      <c r="F2388" s="256" t="str">
        <f>IF(AND(A2388&lt;&gt;"",ISNUMBER(A2388)),VLOOKUP(A2388,Studies!A:BR,6,FALSE),"")</f>
        <v>Plasma</v>
      </c>
      <c r="G2388" s="194">
        <v>133.25</v>
      </c>
      <c r="H2388" s="194" t="s">
        <v>60</v>
      </c>
      <c r="I2388" s="187">
        <v>5.2611220000000003</v>
      </c>
      <c r="J2388" s="187" t="s">
        <v>995</v>
      </c>
      <c r="K2388" s="187" t="s">
        <v>116</v>
      </c>
      <c r="M2388" s="195"/>
      <c r="N2388" s="195"/>
      <c r="O2388" s="199"/>
      <c r="P2388" s="188"/>
      <c r="Q2388" s="174">
        <v>1</v>
      </c>
    </row>
    <row r="2389" spans="1:17" ht="14.25" x14ac:dyDescent="0.2">
      <c r="A2389" s="189">
        <v>305</v>
      </c>
      <c r="B2389" s="254" t="str">
        <f>IF(AND(A2389&lt;&gt;"",ISNUMBER(A2389)),VLOOKUP(A2389,Studies!A:BR,2,FALSE),"")</f>
        <v>Kharasch 2011</v>
      </c>
      <c r="C2389" s="255" t="str">
        <f>IF(AND(A2389&lt;&gt;"",ISNUMBER(A2389)),VLOOKUP(A2389,Studies!A:BR,3,FALSE),"")</f>
        <v>https://www.ncbi.nlm.nih.gov/pubmed/21562488</v>
      </c>
      <c r="D2389" s="255" t="str">
        <f>IF(AND(A2389&lt;&gt;"",ISNUMBER(A2389)),VLOOKUP(A2389,Studies!A:BR,4,FALSE),"")</f>
        <v>po with Perpetrator (Rifampicin @ 10 mg)</v>
      </c>
      <c r="E2389" s="255" t="str">
        <f>IF(AND(A2389&lt;&gt;"",ISNUMBER(A2389)),VLOOKUP(A2389,Studies!A:BR,5,FALSE),"")</f>
        <v>Midazolam</v>
      </c>
      <c r="F2389" s="256" t="str">
        <f>IF(AND(A2389&lt;&gt;"",ISNUMBER(A2389)),VLOOKUP(A2389,Studies!A:BR,6,FALSE),"")</f>
        <v>Plasma</v>
      </c>
      <c r="G2389" s="194">
        <v>133.33000000000001</v>
      </c>
      <c r="H2389" s="194" t="s">
        <v>60</v>
      </c>
      <c r="I2389" s="187">
        <v>4.8742749999999999</v>
      </c>
      <c r="J2389" s="187" t="s">
        <v>995</v>
      </c>
      <c r="K2389" s="187" t="s">
        <v>116</v>
      </c>
      <c r="M2389" s="195"/>
      <c r="N2389" s="195"/>
      <c r="O2389" s="199"/>
      <c r="P2389" s="188"/>
      <c r="Q2389" s="174">
        <v>1</v>
      </c>
    </row>
    <row r="2390" spans="1:17" ht="14.25" x14ac:dyDescent="0.2">
      <c r="A2390" s="189">
        <v>305</v>
      </c>
      <c r="B2390" s="254" t="str">
        <f>IF(AND(A2390&lt;&gt;"",ISNUMBER(A2390)),VLOOKUP(A2390,Studies!A:BR,2,FALSE),"")</f>
        <v>Kharasch 2011</v>
      </c>
      <c r="C2390" s="255" t="str">
        <f>IF(AND(A2390&lt;&gt;"",ISNUMBER(A2390)),VLOOKUP(A2390,Studies!A:BR,3,FALSE),"")</f>
        <v>https://www.ncbi.nlm.nih.gov/pubmed/21562488</v>
      </c>
      <c r="D2390" s="255" t="str">
        <f>IF(AND(A2390&lt;&gt;"",ISNUMBER(A2390)),VLOOKUP(A2390,Studies!A:BR,4,FALSE),"")</f>
        <v>po with Perpetrator (Rifampicin @ 10 mg)</v>
      </c>
      <c r="E2390" s="255" t="str">
        <f>IF(AND(A2390&lt;&gt;"",ISNUMBER(A2390)),VLOOKUP(A2390,Studies!A:BR,5,FALSE),"")</f>
        <v>Midazolam</v>
      </c>
      <c r="F2390" s="256" t="str">
        <f>IF(AND(A2390&lt;&gt;"",ISNUMBER(A2390)),VLOOKUP(A2390,Studies!A:BR,6,FALSE),"")</f>
        <v>Plasma</v>
      </c>
      <c r="G2390" s="194">
        <v>133.5</v>
      </c>
      <c r="H2390" s="194" t="s">
        <v>60</v>
      </c>
      <c r="I2390" s="187">
        <v>4.3326890000000002</v>
      </c>
      <c r="J2390" s="187" t="s">
        <v>995</v>
      </c>
      <c r="K2390" s="187" t="s">
        <v>116</v>
      </c>
      <c r="M2390" s="195"/>
      <c r="N2390" s="195"/>
      <c r="O2390" s="199"/>
      <c r="P2390" s="188"/>
      <c r="Q2390" s="174">
        <v>1</v>
      </c>
    </row>
    <row r="2391" spans="1:17" ht="14.25" x14ac:dyDescent="0.2">
      <c r="A2391" s="189">
        <v>305</v>
      </c>
      <c r="B2391" s="254" t="str">
        <f>IF(AND(A2391&lt;&gt;"",ISNUMBER(A2391)),VLOOKUP(A2391,Studies!A:BR,2,FALSE),"")</f>
        <v>Kharasch 2011</v>
      </c>
      <c r="C2391" s="255" t="str">
        <f>IF(AND(A2391&lt;&gt;"",ISNUMBER(A2391)),VLOOKUP(A2391,Studies!A:BR,3,FALSE),"")</f>
        <v>https://www.ncbi.nlm.nih.gov/pubmed/21562488</v>
      </c>
      <c r="D2391" s="255" t="str">
        <f>IF(AND(A2391&lt;&gt;"",ISNUMBER(A2391)),VLOOKUP(A2391,Studies!A:BR,4,FALSE),"")</f>
        <v>po with Perpetrator (Rifampicin @ 10 mg)</v>
      </c>
      <c r="E2391" s="255" t="str">
        <f>IF(AND(A2391&lt;&gt;"",ISNUMBER(A2391)),VLOOKUP(A2391,Studies!A:BR,5,FALSE),"")</f>
        <v>Midazolam</v>
      </c>
      <c r="F2391" s="256" t="str">
        <f>IF(AND(A2391&lt;&gt;"",ISNUMBER(A2391)),VLOOKUP(A2391,Studies!A:BR,6,FALSE),"")</f>
        <v>Plasma</v>
      </c>
      <c r="G2391" s="194">
        <v>133.75</v>
      </c>
      <c r="H2391" s="194" t="s">
        <v>60</v>
      </c>
      <c r="I2391" s="187">
        <v>3.6363639999999999</v>
      </c>
      <c r="J2391" s="187" t="s">
        <v>995</v>
      </c>
      <c r="K2391" s="187" t="s">
        <v>116</v>
      </c>
      <c r="M2391" s="195"/>
      <c r="N2391" s="195"/>
      <c r="O2391" s="199"/>
      <c r="P2391" s="188"/>
      <c r="Q2391" s="174">
        <v>1</v>
      </c>
    </row>
    <row r="2392" spans="1:17" ht="14.25" x14ac:dyDescent="0.2">
      <c r="A2392" s="189">
        <v>305</v>
      </c>
      <c r="B2392" s="254" t="str">
        <f>IF(AND(A2392&lt;&gt;"",ISNUMBER(A2392)),VLOOKUP(A2392,Studies!A:BR,2,FALSE),"")</f>
        <v>Kharasch 2011</v>
      </c>
      <c r="C2392" s="255" t="str">
        <f>IF(AND(A2392&lt;&gt;"",ISNUMBER(A2392)),VLOOKUP(A2392,Studies!A:BR,3,FALSE),"")</f>
        <v>https://www.ncbi.nlm.nih.gov/pubmed/21562488</v>
      </c>
      <c r="D2392" s="255" t="str">
        <f>IF(AND(A2392&lt;&gt;"",ISNUMBER(A2392)),VLOOKUP(A2392,Studies!A:BR,4,FALSE),"")</f>
        <v>po with Perpetrator (Rifampicin @ 10 mg)</v>
      </c>
      <c r="E2392" s="255" t="str">
        <f>IF(AND(A2392&lt;&gt;"",ISNUMBER(A2392)),VLOOKUP(A2392,Studies!A:BR,5,FALSE),"")</f>
        <v>Midazolam</v>
      </c>
      <c r="F2392" s="256" t="str">
        <f>IF(AND(A2392&lt;&gt;"",ISNUMBER(A2392)),VLOOKUP(A2392,Studies!A:BR,6,FALSE),"")</f>
        <v>Plasma</v>
      </c>
      <c r="G2392" s="194">
        <v>134</v>
      </c>
      <c r="H2392" s="194" t="s">
        <v>60</v>
      </c>
      <c r="I2392" s="187">
        <v>3.2495159999999998</v>
      </c>
      <c r="J2392" s="187" t="s">
        <v>995</v>
      </c>
      <c r="K2392" s="187" t="s">
        <v>116</v>
      </c>
      <c r="M2392" s="195"/>
      <c r="N2392" s="195"/>
      <c r="O2392" s="199"/>
      <c r="P2392" s="188"/>
      <c r="Q2392" s="174">
        <v>1</v>
      </c>
    </row>
    <row r="2393" spans="1:17" ht="14.25" x14ac:dyDescent="0.2">
      <c r="A2393" s="189">
        <v>305</v>
      </c>
      <c r="B2393" s="254" t="str">
        <f>IF(AND(A2393&lt;&gt;"",ISNUMBER(A2393)),VLOOKUP(A2393,Studies!A:BR,2,FALSE),"")</f>
        <v>Kharasch 2011</v>
      </c>
      <c r="C2393" s="255" t="str">
        <f>IF(AND(A2393&lt;&gt;"",ISNUMBER(A2393)),VLOOKUP(A2393,Studies!A:BR,3,FALSE),"")</f>
        <v>https://www.ncbi.nlm.nih.gov/pubmed/21562488</v>
      </c>
      <c r="D2393" s="255" t="str">
        <f>IF(AND(A2393&lt;&gt;"",ISNUMBER(A2393)),VLOOKUP(A2393,Studies!A:BR,4,FALSE),"")</f>
        <v>po with Perpetrator (Rifampicin @ 10 mg)</v>
      </c>
      <c r="E2393" s="255" t="str">
        <f>IF(AND(A2393&lt;&gt;"",ISNUMBER(A2393)),VLOOKUP(A2393,Studies!A:BR,5,FALSE),"")</f>
        <v>Midazolam</v>
      </c>
      <c r="F2393" s="256" t="str">
        <f>IF(AND(A2393&lt;&gt;"",ISNUMBER(A2393)),VLOOKUP(A2393,Studies!A:BR,6,FALSE),"")</f>
        <v>Plasma</v>
      </c>
      <c r="G2393" s="194">
        <v>134.5</v>
      </c>
      <c r="H2393" s="194" t="s">
        <v>60</v>
      </c>
      <c r="I2393" s="187">
        <v>2.553191</v>
      </c>
      <c r="J2393" s="187" t="s">
        <v>995</v>
      </c>
      <c r="K2393" s="187" t="s">
        <v>116</v>
      </c>
      <c r="M2393" s="195"/>
      <c r="N2393" s="195"/>
      <c r="O2393" s="199"/>
      <c r="P2393" s="188"/>
      <c r="Q2393" s="174">
        <v>1</v>
      </c>
    </row>
    <row r="2394" spans="1:17" ht="14.25" x14ac:dyDescent="0.2">
      <c r="A2394" s="189">
        <v>305</v>
      </c>
      <c r="B2394" s="254" t="str">
        <f>IF(AND(A2394&lt;&gt;"",ISNUMBER(A2394)),VLOOKUP(A2394,Studies!A:BR,2,FALSE),"")</f>
        <v>Kharasch 2011</v>
      </c>
      <c r="C2394" s="255" t="str">
        <f>IF(AND(A2394&lt;&gt;"",ISNUMBER(A2394)),VLOOKUP(A2394,Studies!A:BR,3,FALSE),"")</f>
        <v>https://www.ncbi.nlm.nih.gov/pubmed/21562488</v>
      </c>
      <c r="D2394" s="255" t="str">
        <f>IF(AND(A2394&lt;&gt;"",ISNUMBER(A2394)),VLOOKUP(A2394,Studies!A:BR,4,FALSE),"")</f>
        <v>po with Perpetrator (Rifampicin @ 10 mg)</v>
      </c>
      <c r="E2394" s="255" t="str">
        <f>IF(AND(A2394&lt;&gt;"",ISNUMBER(A2394)),VLOOKUP(A2394,Studies!A:BR,5,FALSE),"")</f>
        <v>Midazolam</v>
      </c>
      <c r="F2394" s="256" t="str">
        <f>IF(AND(A2394&lt;&gt;"",ISNUMBER(A2394)),VLOOKUP(A2394,Studies!A:BR,6,FALSE),"")</f>
        <v>Plasma</v>
      </c>
      <c r="G2394" s="194">
        <v>135</v>
      </c>
      <c r="H2394" s="194" t="s">
        <v>60</v>
      </c>
      <c r="I2394" s="187">
        <v>2.2437140000000002</v>
      </c>
      <c r="J2394" s="187" t="s">
        <v>995</v>
      </c>
      <c r="K2394" s="187" t="s">
        <v>116</v>
      </c>
      <c r="M2394" s="195"/>
      <c r="N2394" s="195"/>
      <c r="O2394" s="199"/>
      <c r="P2394" s="188"/>
      <c r="Q2394" s="174">
        <v>1</v>
      </c>
    </row>
    <row r="2395" spans="1:17" ht="14.25" x14ac:dyDescent="0.2">
      <c r="A2395" s="189">
        <v>305</v>
      </c>
      <c r="B2395" s="254" t="str">
        <f>IF(AND(A2395&lt;&gt;"",ISNUMBER(A2395)),VLOOKUP(A2395,Studies!A:BR,2,FALSE),"")</f>
        <v>Kharasch 2011</v>
      </c>
      <c r="C2395" s="255" t="str">
        <f>IF(AND(A2395&lt;&gt;"",ISNUMBER(A2395)),VLOOKUP(A2395,Studies!A:BR,3,FALSE),"")</f>
        <v>https://www.ncbi.nlm.nih.gov/pubmed/21562488</v>
      </c>
      <c r="D2395" s="255" t="str">
        <f>IF(AND(A2395&lt;&gt;"",ISNUMBER(A2395)),VLOOKUP(A2395,Studies!A:BR,4,FALSE),"")</f>
        <v>po with Perpetrator (Rifampicin @ 10 mg)</v>
      </c>
      <c r="E2395" s="255" t="str">
        <f>IF(AND(A2395&lt;&gt;"",ISNUMBER(A2395)),VLOOKUP(A2395,Studies!A:BR,5,FALSE),"")</f>
        <v>Midazolam</v>
      </c>
      <c r="F2395" s="256" t="str">
        <f>IF(AND(A2395&lt;&gt;"",ISNUMBER(A2395)),VLOOKUP(A2395,Studies!A:BR,6,FALSE),"")</f>
        <v>Plasma</v>
      </c>
      <c r="G2395" s="194">
        <v>135.5</v>
      </c>
      <c r="H2395" s="194" t="s">
        <v>60</v>
      </c>
      <c r="I2395" s="187">
        <v>1.740812</v>
      </c>
      <c r="J2395" s="187" t="s">
        <v>995</v>
      </c>
      <c r="K2395" s="187" t="s">
        <v>116</v>
      </c>
      <c r="M2395" s="195"/>
      <c r="N2395" s="195"/>
      <c r="O2395" s="199"/>
      <c r="P2395" s="188"/>
      <c r="Q2395" s="174">
        <v>1</v>
      </c>
    </row>
    <row r="2396" spans="1:17" ht="14.25" x14ac:dyDescent="0.2">
      <c r="A2396" s="189">
        <v>305</v>
      </c>
      <c r="B2396" s="254" t="str">
        <f>IF(AND(A2396&lt;&gt;"",ISNUMBER(A2396)),VLOOKUP(A2396,Studies!A:BR,2,FALSE),"")</f>
        <v>Kharasch 2011</v>
      </c>
      <c r="C2396" s="255" t="str">
        <f>IF(AND(A2396&lt;&gt;"",ISNUMBER(A2396)),VLOOKUP(A2396,Studies!A:BR,3,FALSE),"")</f>
        <v>https://www.ncbi.nlm.nih.gov/pubmed/21562488</v>
      </c>
      <c r="D2396" s="255" t="str">
        <f>IF(AND(A2396&lt;&gt;"",ISNUMBER(A2396)),VLOOKUP(A2396,Studies!A:BR,4,FALSE),"")</f>
        <v>po with Perpetrator (Rifampicin @ 10 mg)</v>
      </c>
      <c r="E2396" s="255" t="str">
        <f>IF(AND(A2396&lt;&gt;"",ISNUMBER(A2396)),VLOOKUP(A2396,Studies!A:BR,5,FALSE),"")</f>
        <v>Midazolam</v>
      </c>
      <c r="F2396" s="256" t="str">
        <f>IF(AND(A2396&lt;&gt;"",ISNUMBER(A2396)),VLOOKUP(A2396,Studies!A:BR,6,FALSE),"")</f>
        <v>Plasma</v>
      </c>
      <c r="G2396" s="194">
        <v>136</v>
      </c>
      <c r="H2396" s="194" t="s">
        <v>60</v>
      </c>
      <c r="I2396" s="187">
        <v>1.431335</v>
      </c>
      <c r="J2396" s="187" t="s">
        <v>995</v>
      </c>
      <c r="K2396" s="187" t="s">
        <v>116</v>
      </c>
      <c r="M2396" s="195"/>
      <c r="N2396" s="195"/>
      <c r="O2396" s="199"/>
      <c r="P2396" s="188"/>
      <c r="Q2396" s="174">
        <v>1</v>
      </c>
    </row>
    <row r="2397" spans="1:17" ht="14.25" x14ac:dyDescent="0.2">
      <c r="A2397" s="189">
        <v>305</v>
      </c>
      <c r="B2397" s="254" t="str">
        <f>IF(AND(A2397&lt;&gt;"",ISNUMBER(A2397)),VLOOKUP(A2397,Studies!A:BR,2,FALSE),"")</f>
        <v>Kharasch 2011</v>
      </c>
      <c r="C2397" s="255" t="str">
        <f>IF(AND(A2397&lt;&gt;"",ISNUMBER(A2397)),VLOOKUP(A2397,Studies!A:BR,3,FALSE),"")</f>
        <v>https://www.ncbi.nlm.nih.gov/pubmed/21562488</v>
      </c>
      <c r="D2397" s="255" t="str">
        <f>IF(AND(A2397&lt;&gt;"",ISNUMBER(A2397)),VLOOKUP(A2397,Studies!A:BR,4,FALSE),"")</f>
        <v>po with Perpetrator (Rifampicin @ 10 mg)</v>
      </c>
      <c r="E2397" s="255" t="str">
        <f>IF(AND(A2397&lt;&gt;"",ISNUMBER(A2397)),VLOOKUP(A2397,Studies!A:BR,5,FALSE),"")</f>
        <v>Midazolam</v>
      </c>
      <c r="F2397" s="256" t="str">
        <f>IF(AND(A2397&lt;&gt;"",ISNUMBER(A2397)),VLOOKUP(A2397,Studies!A:BR,6,FALSE),"")</f>
        <v>Plasma</v>
      </c>
      <c r="G2397" s="194">
        <v>137</v>
      </c>
      <c r="H2397" s="194" t="s">
        <v>60</v>
      </c>
      <c r="I2397" s="187">
        <v>1.083172</v>
      </c>
      <c r="J2397" s="187" t="s">
        <v>995</v>
      </c>
      <c r="K2397" s="187" t="s">
        <v>116</v>
      </c>
      <c r="M2397" s="195"/>
      <c r="N2397" s="195"/>
      <c r="O2397" s="199"/>
      <c r="P2397" s="188"/>
      <c r="Q2397" s="174">
        <v>1</v>
      </c>
    </row>
    <row r="2398" spans="1:17" ht="14.25" x14ac:dyDescent="0.2">
      <c r="A2398" s="189">
        <v>305</v>
      </c>
      <c r="B2398" s="254" t="str">
        <f>IF(AND(A2398&lt;&gt;"",ISNUMBER(A2398)),VLOOKUP(A2398,Studies!A:BR,2,FALSE),"")</f>
        <v>Kharasch 2011</v>
      </c>
      <c r="C2398" s="255" t="str">
        <f>IF(AND(A2398&lt;&gt;"",ISNUMBER(A2398)),VLOOKUP(A2398,Studies!A:BR,3,FALSE),"")</f>
        <v>https://www.ncbi.nlm.nih.gov/pubmed/21562488</v>
      </c>
      <c r="D2398" s="255" t="str">
        <f>IF(AND(A2398&lt;&gt;"",ISNUMBER(A2398)),VLOOKUP(A2398,Studies!A:BR,4,FALSE),"")</f>
        <v>po with Perpetrator (Rifampicin @ 10 mg)</v>
      </c>
      <c r="E2398" s="255" t="str">
        <f>IF(AND(A2398&lt;&gt;"",ISNUMBER(A2398)),VLOOKUP(A2398,Studies!A:BR,5,FALSE),"")</f>
        <v>Midazolam</v>
      </c>
      <c r="F2398" s="256" t="str">
        <f>IF(AND(A2398&lt;&gt;"",ISNUMBER(A2398)),VLOOKUP(A2398,Studies!A:BR,6,FALSE),"")</f>
        <v>Plasma</v>
      </c>
      <c r="G2398" s="194">
        <v>138</v>
      </c>
      <c r="H2398" s="194" t="s">
        <v>60</v>
      </c>
      <c r="I2398" s="187">
        <v>0.81237910000000002</v>
      </c>
      <c r="J2398" s="187" t="s">
        <v>995</v>
      </c>
      <c r="K2398" s="187" t="s">
        <v>116</v>
      </c>
      <c r="M2398" s="195"/>
      <c r="N2398" s="195"/>
      <c r="O2398" s="199"/>
      <c r="P2398" s="188"/>
      <c r="Q2398" s="174">
        <v>1</v>
      </c>
    </row>
    <row r="2399" spans="1:17" ht="14.25" x14ac:dyDescent="0.2">
      <c r="A2399" s="189">
        <v>305</v>
      </c>
      <c r="B2399" s="254" t="str">
        <f>IF(AND(A2399&lt;&gt;"",ISNUMBER(A2399)),VLOOKUP(A2399,Studies!A:BR,2,FALSE),"")</f>
        <v>Kharasch 2011</v>
      </c>
      <c r="C2399" s="255" t="str">
        <f>IF(AND(A2399&lt;&gt;"",ISNUMBER(A2399)),VLOOKUP(A2399,Studies!A:BR,3,FALSE),"")</f>
        <v>https://www.ncbi.nlm.nih.gov/pubmed/21562488</v>
      </c>
      <c r="D2399" s="255" t="str">
        <f>IF(AND(A2399&lt;&gt;"",ISNUMBER(A2399)),VLOOKUP(A2399,Studies!A:BR,4,FALSE),"")</f>
        <v>po with Perpetrator (Rifampicin @ 10 mg)</v>
      </c>
      <c r="E2399" s="255" t="str">
        <f>IF(AND(A2399&lt;&gt;"",ISNUMBER(A2399)),VLOOKUP(A2399,Studies!A:BR,5,FALSE),"")</f>
        <v>Midazolam</v>
      </c>
      <c r="F2399" s="256" t="str">
        <f>IF(AND(A2399&lt;&gt;"",ISNUMBER(A2399)),VLOOKUP(A2399,Studies!A:BR,6,FALSE),"")</f>
        <v>Plasma</v>
      </c>
      <c r="G2399" s="194">
        <v>139</v>
      </c>
      <c r="H2399" s="194" t="s">
        <v>60</v>
      </c>
      <c r="I2399" s="187">
        <v>0.65764020000000001</v>
      </c>
      <c r="J2399" s="187" t="s">
        <v>995</v>
      </c>
      <c r="K2399" s="187" t="s">
        <v>116</v>
      </c>
      <c r="M2399" s="195"/>
      <c r="N2399" s="195"/>
      <c r="O2399" s="199"/>
      <c r="P2399" s="188"/>
      <c r="Q2399" s="174">
        <v>1</v>
      </c>
    </row>
    <row r="2400" spans="1:17" ht="14.25" x14ac:dyDescent="0.2">
      <c r="A2400" s="189">
        <v>305</v>
      </c>
      <c r="B2400" s="254" t="str">
        <f>IF(AND(A2400&lt;&gt;"",ISNUMBER(A2400)),VLOOKUP(A2400,Studies!A:BR,2,FALSE),"")</f>
        <v>Kharasch 2011</v>
      </c>
      <c r="C2400" s="255" t="str">
        <f>IF(AND(A2400&lt;&gt;"",ISNUMBER(A2400)),VLOOKUP(A2400,Studies!A:BR,3,FALSE),"")</f>
        <v>https://www.ncbi.nlm.nih.gov/pubmed/21562488</v>
      </c>
      <c r="D2400" s="255" t="str">
        <f>IF(AND(A2400&lt;&gt;"",ISNUMBER(A2400)),VLOOKUP(A2400,Studies!A:BR,4,FALSE),"")</f>
        <v>po with Perpetrator (Rifampicin @ 10 mg)</v>
      </c>
      <c r="E2400" s="255" t="str">
        <f>IF(AND(A2400&lt;&gt;"",ISNUMBER(A2400)),VLOOKUP(A2400,Studies!A:BR,5,FALSE),"")</f>
        <v>Midazolam</v>
      </c>
      <c r="F2400" s="256" t="str">
        <f>IF(AND(A2400&lt;&gt;"",ISNUMBER(A2400)),VLOOKUP(A2400,Studies!A:BR,6,FALSE),"")</f>
        <v>Plasma</v>
      </c>
      <c r="G2400" s="194">
        <v>140</v>
      </c>
      <c r="H2400" s="194" t="s">
        <v>60</v>
      </c>
      <c r="I2400" s="187">
        <v>0.58027079999999998</v>
      </c>
      <c r="J2400" s="187" t="s">
        <v>995</v>
      </c>
      <c r="K2400" s="187" t="s">
        <v>116</v>
      </c>
      <c r="M2400" s="195"/>
      <c r="N2400" s="195"/>
      <c r="O2400" s="199"/>
      <c r="P2400" s="188"/>
      <c r="Q2400" s="174">
        <v>1</v>
      </c>
    </row>
    <row r="2401" spans="1:17" ht="14.25" x14ac:dyDescent="0.2">
      <c r="A2401" s="189">
        <v>306</v>
      </c>
      <c r="B2401" s="254" t="str">
        <f>IF(AND(A2401&lt;&gt;"",ISNUMBER(A2401)),VLOOKUP(A2401,Studies!A:BR,2,FALSE),"")</f>
        <v>Kharasch 2011</v>
      </c>
      <c r="C2401" s="255" t="str">
        <f>IF(AND(A2401&lt;&gt;"",ISNUMBER(A2401)),VLOOKUP(A2401,Studies!A:BR,3,FALSE),"")</f>
        <v>https://www.ncbi.nlm.nih.gov/pubmed/21562488</v>
      </c>
      <c r="D2401" s="255" t="str">
        <f>IF(AND(A2401&lt;&gt;"",ISNUMBER(A2401)),VLOOKUP(A2401,Studies!A:BR,4,FALSE),"")</f>
        <v>po with Perpetrator (Rifampicin @ 25 mg)</v>
      </c>
      <c r="E2401" s="255" t="str">
        <f>IF(AND(A2401&lt;&gt;"",ISNUMBER(A2401)),VLOOKUP(A2401,Studies!A:BR,5,FALSE),"")</f>
        <v>Midazolam</v>
      </c>
      <c r="F2401" s="256" t="str">
        <f>IF(AND(A2401&lt;&gt;"",ISNUMBER(A2401)),VLOOKUP(A2401,Studies!A:BR,6,FALSE),"")</f>
        <v>Plasma</v>
      </c>
      <c r="G2401" s="194">
        <v>132</v>
      </c>
      <c r="H2401" s="194" t="s">
        <v>60</v>
      </c>
      <c r="I2401" s="187">
        <v>7.7220070000000002E-2</v>
      </c>
      <c r="J2401" s="187" t="s">
        <v>995</v>
      </c>
      <c r="K2401" s="187" t="s">
        <v>116</v>
      </c>
      <c r="M2401" s="195"/>
      <c r="N2401" s="195"/>
      <c r="O2401" s="199"/>
      <c r="P2401" s="188"/>
      <c r="Q2401" s="174">
        <v>1</v>
      </c>
    </row>
    <row r="2402" spans="1:17" ht="14.25" x14ac:dyDescent="0.2">
      <c r="A2402" s="189">
        <v>306</v>
      </c>
      <c r="B2402" s="254" t="str">
        <f>IF(AND(A2402&lt;&gt;"",ISNUMBER(A2402)),VLOOKUP(A2402,Studies!A:BR,2,FALSE),"")</f>
        <v>Kharasch 2011</v>
      </c>
      <c r="C2402" s="255" t="str">
        <f>IF(AND(A2402&lt;&gt;"",ISNUMBER(A2402)),VLOOKUP(A2402,Studies!A:BR,3,FALSE),"")</f>
        <v>https://www.ncbi.nlm.nih.gov/pubmed/21562488</v>
      </c>
      <c r="D2402" s="255" t="str">
        <f>IF(AND(A2402&lt;&gt;"",ISNUMBER(A2402)),VLOOKUP(A2402,Studies!A:BR,4,FALSE),"")</f>
        <v>po with Perpetrator (Rifampicin @ 25 mg)</v>
      </c>
      <c r="E2402" s="255" t="str">
        <f>IF(AND(A2402&lt;&gt;"",ISNUMBER(A2402)),VLOOKUP(A2402,Studies!A:BR,5,FALSE),"")</f>
        <v>Midazolam</v>
      </c>
      <c r="F2402" s="256" t="str">
        <f>IF(AND(A2402&lt;&gt;"",ISNUMBER(A2402)),VLOOKUP(A2402,Studies!A:BR,6,FALSE),"")</f>
        <v>Plasma</v>
      </c>
      <c r="G2402" s="194">
        <v>132.08000000000001</v>
      </c>
      <c r="H2402" s="194" t="s">
        <v>60</v>
      </c>
      <c r="I2402" s="187">
        <v>1.158301</v>
      </c>
      <c r="J2402" s="187" t="s">
        <v>995</v>
      </c>
      <c r="K2402" s="187" t="s">
        <v>116</v>
      </c>
      <c r="M2402" s="195"/>
      <c r="N2402" s="195"/>
      <c r="O2402" s="199"/>
      <c r="P2402" s="188"/>
      <c r="Q2402" s="174">
        <v>1</v>
      </c>
    </row>
    <row r="2403" spans="1:17" ht="14.25" x14ac:dyDescent="0.2">
      <c r="A2403" s="189">
        <v>306</v>
      </c>
      <c r="B2403" s="254" t="str">
        <f>IF(AND(A2403&lt;&gt;"",ISNUMBER(A2403)),VLOOKUP(A2403,Studies!A:BR,2,FALSE),"")</f>
        <v>Kharasch 2011</v>
      </c>
      <c r="C2403" s="255" t="str">
        <f>IF(AND(A2403&lt;&gt;"",ISNUMBER(A2403)),VLOOKUP(A2403,Studies!A:BR,3,FALSE),"")</f>
        <v>https://www.ncbi.nlm.nih.gov/pubmed/21562488</v>
      </c>
      <c r="D2403" s="255" t="str">
        <f>IF(AND(A2403&lt;&gt;"",ISNUMBER(A2403)),VLOOKUP(A2403,Studies!A:BR,4,FALSE),"")</f>
        <v>po with Perpetrator (Rifampicin @ 25 mg)</v>
      </c>
      <c r="E2403" s="255" t="str">
        <f>IF(AND(A2403&lt;&gt;"",ISNUMBER(A2403)),VLOOKUP(A2403,Studies!A:BR,5,FALSE),"")</f>
        <v>Midazolam</v>
      </c>
      <c r="F2403" s="256" t="str">
        <f>IF(AND(A2403&lt;&gt;"",ISNUMBER(A2403)),VLOOKUP(A2403,Studies!A:BR,6,FALSE),"")</f>
        <v>Plasma</v>
      </c>
      <c r="G2403" s="194">
        <v>132.16999999999999</v>
      </c>
      <c r="H2403" s="194" t="s">
        <v>60</v>
      </c>
      <c r="I2403" s="187">
        <v>3.1274130000000002</v>
      </c>
      <c r="J2403" s="187" t="s">
        <v>995</v>
      </c>
      <c r="K2403" s="187" t="s">
        <v>116</v>
      </c>
      <c r="M2403" s="195"/>
      <c r="N2403" s="195"/>
      <c r="O2403" s="199"/>
      <c r="P2403" s="188"/>
      <c r="Q2403" s="174">
        <v>1</v>
      </c>
    </row>
    <row r="2404" spans="1:17" ht="14.25" x14ac:dyDescent="0.2">
      <c r="A2404" s="189">
        <v>306</v>
      </c>
      <c r="B2404" s="254" t="str">
        <f>IF(AND(A2404&lt;&gt;"",ISNUMBER(A2404)),VLOOKUP(A2404,Studies!A:BR,2,FALSE),"")</f>
        <v>Kharasch 2011</v>
      </c>
      <c r="C2404" s="255" t="str">
        <f>IF(AND(A2404&lt;&gt;"",ISNUMBER(A2404)),VLOOKUP(A2404,Studies!A:BR,3,FALSE),"")</f>
        <v>https://www.ncbi.nlm.nih.gov/pubmed/21562488</v>
      </c>
      <c r="D2404" s="255" t="str">
        <f>IF(AND(A2404&lt;&gt;"",ISNUMBER(A2404)),VLOOKUP(A2404,Studies!A:BR,4,FALSE),"")</f>
        <v>po with Perpetrator (Rifampicin @ 25 mg)</v>
      </c>
      <c r="E2404" s="255" t="str">
        <f>IF(AND(A2404&lt;&gt;"",ISNUMBER(A2404)),VLOOKUP(A2404,Studies!A:BR,5,FALSE),"")</f>
        <v>Midazolam</v>
      </c>
      <c r="F2404" s="256" t="str">
        <f>IF(AND(A2404&lt;&gt;"",ISNUMBER(A2404)),VLOOKUP(A2404,Studies!A:BR,6,FALSE),"")</f>
        <v>Plasma</v>
      </c>
      <c r="G2404" s="194">
        <v>132.25</v>
      </c>
      <c r="H2404" s="194" t="s">
        <v>60</v>
      </c>
      <c r="I2404" s="187">
        <v>5.2895750000000001</v>
      </c>
      <c r="J2404" s="187" t="s">
        <v>995</v>
      </c>
      <c r="K2404" s="187" t="s">
        <v>116</v>
      </c>
      <c r="M2404" s="195"/>
      <c r="N2404" s="195"/>
      <c r="O2404" s="199"/>
      <c r="P2404" s="188"/>
      <c r="Q2404" s="174">
        <v>1</v>
      </c>
    </row>
    <row r="2405" spans="1:17" ht="14.25" x14ac:dyDescent="0.2">
      <c r="A2405" s="189">
        <v>306</v>
      </c>
      <c r="B2405" s="254" t="str">
        <f>IF(AND(A2405&lt;&gt;"",ISNUMBER(A2405)),VLOOKUP(A2405,Studies!A:BR,2,FALSE),"")</f>
        <v>Kharasch 2011</v>
      </c>
      <c r="C2405" s="255" t="str">
        <f>IF(AND(A2405&lt;&gt;"",ISNUMBER(A2405)),VLOOKUP(A2405,Studies!A:BR,3,FALSE),"")</f>
        <v>https://www.ncbi.nlm.nih.gov/pubmed/21562488</v>
      </c>
      <c r="D2405" s="255" t="str">
        <f>IF(AND(A2405&lt;&gt;"",ISNUMBER(A2405)),VLOOKUP(A2405,Studies!A:BR,4,FALSE),"")</f>
        <v>po with Perpetrator (Rifampicin @ 25 mg)</v>
      </c>
      <c r="E2405" s="255" t="str">
        <f>IF(AND(A2405&lt;&gt;"",ISNUMBER(A2405)),VLOOKUP(A2405,Studies!A:BR,5,FALSE),"")</f>
        <v>Midazolam</v>
      </c>
      <c r="F2405" s="256" t="str">
        <f>IF(AND(A2405&lt;&gt;"",ISNUMBER(A2405)),VLOOKUP(A2405,Studies!A:BR,6,FALSE),"")</f>
        <v>Plasma</v>
      </c>
      <c r="G2405" s="194">
        <v>132.33000000000001</v>
      </c>
      <c r="H2405" s="194" t="s">
        <v>60</v>
      </c>
      <c r="I2405" s="187">
        <v>6.4092659999999997</v>
      </c>
      <c r="J2405" s="187" t="s">
        <v>995</v>
      </c>
      <c r="K2405" s="187" t="s">
        <v>116</v>
      </c>
      <c r="M2405" s="195"/>
      <c r="N2405" s="195"/>
      <c r="O2405" s="199"/>
      <c r="P2405" s="188"/>
      <c r="Q2405" s="174">
        <v>1</v>
      </c>
    </row>
    <row r="2406" spans="1:17" ht="14.25" x14ac:dyDescent="0.2">
      <c r="A2406" s="189">
        <v>306</v>
      </c>
      <c r="B2406" s="254" t="str">
        <f>IF(AND(A2406&lt;&gt;"",ISNUMBER(A2406)),VLOOKUP(A2406,Studies!A:BR,2,FALSE),"")</f>
        <v>Kharasch 2011</v>
      </c>
      <c r="C2406" s="255" t="str">
        <f>IF(AND(A2406&lt;&gt;"",ISNUMBER(A2406)),VLOOKUP(A2406,Studies!A:BR,3,FALSE),"")</f>
        <v>https://www.ncbi.nlm.nih.gov/pubmed/21562488</v>
      </c>
      <c r="D2406" s="255" t="str">
        <f>IF(AND(A2406&lt;&gt;"",ISNUMBER(A2406)),VLOOKUP(A2406,Studies!A:BR,4,FALSE),"")</f>
        <v>po with Perpetrator (Rifampicin @ 25 mg)</v>
      </c>
      <c r="E2406" s="255" t="str">
        <f>IF(AND(A2406&lt;&gt;"",ISNUMBER(A2406)),VLOOKUP(A2406,Studies!A:BR,5,FALSE),"")</f>
        <v>Midazolam</v>
      </c>
      <c r="F2406" s="256" t="str">
        <f>IF(AND(A2406&lt;&gt;"",ISNUMBER(A2406)),VLOOKUP(A2406,Studies!A:BR,6,FALSE),"")</f>
        <v>Plasma</v>
      </c>
      <c r="G2406" s="194">
        <v>132.5</v>
      </c>
      <c r="H2406" s="194" t="s">
        <v>60</v>
      </c>
      <c r="I2406" s="187">
        <v>6.5637059999999998</v>
      </c>
      <c r="J2406" s="187" t="s">
        <v>995</v>
      </c>
      <c r="K2406" s="187" t="s">
        <v>116</v>
      </c>
      <c r="M2406" s="195"/>
      <c r="N2406" s="195"/>
      <c r="O2406" s="199"/>
      <c r="P2406" s="188"/>
      <c r="Q2406" s="174">
        <v>1</v>
      </c>
    </row>
    <row r="2407" spans="1:17" ht="14.25" x14ac:dyDescent="0.2">
      <c r="A2407" s="189">
        <v>306</v>
      </c>
      <c r="B2407" s="254" t="str">
        <f>IF(AND(A2407&lt;&gt;"",ISNUMBER(A2407)),VLOOKUP(A2407,Studies!A:BR,2,FALSE),"")</f>
        <v>Kharasch 2011</v>
      </c>
      <c r="C2407" s="255" t="str">
        <f>IF(AND(A2407&lt;&gt;"",ISNUMBER(A2407)),VLOOKUP(A2407,Studies!A:BR,3,FALSE),"")</f>
        <v>https://www.ncbi.nlm.nih.gov/pubmed/21562488</v>
      </c>
      <c r="D2407" s="255" t="str">
        <f>IF(AND(A2407&lt;&gt;"",ISNUMBER(A2407)),VLOOKUP(A2407,Studies!A:BR,4,FALSE),"")</f>
        <v>po with Perpetrator (Rifampicin @ 25 mg)</v>
      </c>
      <c r="E2407" s="255" t="str">
        <f>IF(AND(A2407&lt;&gt;"",ISNUMBER(A2407)),VLOOKUP(A2407,Studies!A:BR,5,FALSE),"")</f>
        <v>Midazolam</v>
      </c>
      <c r="F2407" s="256" t="str">
        <f>IF(AND(A2407&lt;&gt;"",ISNUMBER(A2407)),VLOOKUP(A2407,Studies!A:BR,6,FALSE),"")</f>
        <v>Plasma</v>
      </c>
      <c r="G2407" s="194">
        <v>132.75</v>
      </c>
      <c r="H2407" s="194" t="s">
        <v>60</v>
      </c>
      <c r="I2407" s="187">
        <v>5.0579150000000004</v>
      </c>
      <c r="J2407" s="187" t="s">
        <v>995</v>
      </c>
      <c r="K2407" s="187" t="s">
        <v>116</v>
      </c>
      <c r="M2407" s="195"/>
      <c r="N2407" s="195"/>
      <c r="O2407" s="199"/>
      <c r="P2407" s="188"/>
      <c r="Q2407" s="174">
        <v>1</v>
      </c>
    </row>
    <row r="2408" spans="1:17" ht="14.25" x14ac:dyDescent="0.2">
      <c r="A2408" s="189">
        <v>306</v>
      </c>
      <c r="B2408" s="254" t="str">
        <f>IF(AND(A2408&lt;&gt;"",ISNUMBER(A2408)),VLOOKUP(A2408,Studies!A:BR,2,FALSE),"")</f>
        <v>Kharasch 2011</v>
      </c>
      <c r="C2408" s="255" t="str">
        <f>IF(AND(A2408&lt;&gt;"",ISNUMBER(A2408)),VLOOKUP(A2408,Studies!A:BR,3,FALSE),"")</f>
        <v>https://www.ncbi.nlm.nih.gov/pubmed/21562488</v>
      </c>
      <c r="D2408" s="255" t="str">
        <f>IF(AND(A2408&lt;&gt;"",ISNUMBER(A2408)),VLOOKUP(A2408,Studies!A:BR,4,FALSE),"")</f>
        <v>po with Perpetrator (Rifampicin @ 25 mg)</v>
      </c>
      <c r="E2408" s="255" t="str">
        <f>IF(AND(A2408&lt;&gt;"",ISNUMBER(A2408)),VLOOKUP(A2408,Studies!A:BR,5,FALSE),"")</f>
        <v>Midazolam</v>
      </c>
      <c r="F2408" s="256" t="str">
        <f>IF(AND(A2408&lt;&gt;"",ISNUMBER(A2408)),VLOOKUP(A2408,Studies!A:BR,6,FALSE),"")</f>
        <v>Plasma</v>
      </c>
      <c r="G2408" s="194">
        <v>133.08000000000001</v>
      </c>
      <c r="H2408" s="194" t="s">
        <v>60</v>
      </c>
      <c r="I2408" s="187">
        <v>3.7837839999999998</v>
      </c>
      <c r="J2408" s="187" t="s">
        <v>995</v>
      </c>
      <c r="K2408" s="187" t="s">
        <v>116</v>
      </c>
      <c r="M2408" s="195"/>
      <c r="N2408" s="195"/>
      <c r="O2408" s="199"/>
      <c r="P2408" s="188"/>
      <c r="Q2408" s="174">
        <v>1</v>
      </c>
    </row>
    <row r="2409" spans="1:17" ht="14.25" x14ac:dyDescent="0.2">
      <c r="A2409" s="189">
        <v>306</v>
      </c>
      <c r="B2409" s="254" t="str">
        <f>IF(AND(A2409&lt;&gt;"",ISNUMBER(A2409)),VLOOKUP(A2409,Studies!A:BR,2,FALSE),"")</f>
        <v>Kharasch 2011</v>
      </c>
      <c r="C2409" s="255" t="str">
        <f>IF(AND(A2409&lt;&gt;"",ISNUMBER(A2409)),VLOOKUP(A2409,Studies!A:BR,3,FALSE),"")</f>
        <v>https://www.ncbi.nlm.nih.gov/pubmed/21562488</v>
      </c>
      <c r="D2409" s="255" t="str">
        <f>IF(AND(A2409&lt;&gt;"",ISNUMBER(A2409)),VLOOKUP(A2409,Studies!A:BR,4,FALSE),"")</f>
        <v>po with Perpetrator (Rifampicin @ 25 mg)</v>
      </c>
      <c r="E2409" s="255" t="str">
        <f>IF(AND(A2409&lt;&gt;"",ISNUMBER(A2409)),VLOOKUP(A2409,Studies!A:BR,5,FALSE),"")</f>
        <v>Midazolam</v>
      </c>
      <c r="F2409" s="256" t="str">
        <f>IF(AND(A2409&lt;&gt;"",ISNUMBER(A2409)),VLOOKUP(A2409,Studies!A:BR,6,FALSE),"")</f>
        <v>Plasma</v>
      </c>
      <c r="G2409" s="194">
        <v>133.16999999999999</v>
      </c>
      <c r="H2409" s="194" t="s">
        <v>60</v>
      </c>
      <c r="I2409" s="187">
        <v>3.436293</v>
      </c>
      <c r="J2409" s="187" t="s">
        <v>995</v>
      </c>
      <c r="K2409" s="187" t="s">
        <v>116</v>
      </c>
      <c r="M2409" s="195"/>
      <c r="N2409" s="195"/>
      <c r="O2409" s="199"/>
      <c r="P2409" s="188"/>
      <c r="Q2409" s="174">
        <v>1</v>
      </c>
    </row>
    <row r="2410" spans="1:17" ht="14.25" x14ac:dyDescent="0.2">
      <c r="A2410" s="189">
        <v>306</v>
      </c>
      <c r="B2410" s="254" t="str">
        <f>IF(AND(A2410&lt;&gt;"",ISNUMBER(A2410)),VLOOKUP(A2410,Studies!A:BR,2,FALSE),"")</f>
        <v>Kharasch 2011</v>
      </c>
      <c r="C2410" s="255" t="str">
        <f>IF(AND(A2410&lt;&gt;"",ISNUMBER(A2410)),VLOOKUP(A2410,Studies!A:BR,3,FALSE),"")</f>
        <v>https://www.ncbi.nlm.nih.gov/pubmed/21562488</v>
      </c>
      <c r="D2410" s="255" t="str">
        <f>IF(AND(A2410&lt;&gt;"",ISNUMBER(A2410)),VLOOKUP(A2410,Studies!A:BR,4,FALSE),"")</f>
        <v>po with Perpetrator (Rifampicin @ 25 mg)</v>
      </c>
      <c r="E2410" s="255" t="str">
        <f>IF(AND(A2410&lt;&gt;"",ISNUMBER(A2410)),VLOOKUP(A2410,Studies!A:BR,5,FALSE),"")</f>
        <v>Midazolam</v>
      </c>
      <c r="F2410" s="256" t="str">
        <f>IF(AND(A2410&lt;&gt;"",ISNUMBER(A2410)),VLOOKUP(A2410,Studies!A:BR,6,FALSE),"")</f>
        <v>Plasma</v>
      </c>
      <c r="G2410" s="194">
        <v>133.25</v>
      </c>
      <c r="H2410" s="194" t="s">
        <v>60</v>
      </c>
      <c r="I2410" s="187">
        <v>3.2046329999999998</v>
      </c>
      <c r="J2410" s="187" t="s">
        <v>995</v>
      </c>
      <c r="K2410" s="187" t="s">
        <v>116</v>
      </c>
      <c r="M2410" s="195"/>
      <c r="N2410" s="195"/>
      <c r="O2410" s="199"/>
      <c r="P2410" s="188"/>
      <c r="Q2410" s="174">
        <v>1</v>
      </c>
    </row>
    <row r="2411" spans="1:17" ht="14.25" x14ac:dyDescent="0.2">
      <c r="A2411" s="189">
        <v>306</v>
      </c>
      <c r="B2411" s="254" t="str">
        <f>IF(AND(A2411&lt;&gt;"",ISNUMBER(A2411)),VLOOKUP(A2411,Studies!A:BR,2,FALSE),"")</f>
        <v>Kharasch 2011</v>
      </c>
      <c r="C2411" s="255" t="str">
        <f>IF(AND(A2411&lt;&gt;"",ISNUMBER(A2411)),VLOOKUP(A2411,Studies!A:BR,3,FALSE),"")</f>
        <v>https://www.ncbi.nlm.nih.gov/pubmed/21562488</v>
      </c>
      <c r="D2411" s="255" t="str">
        <f>IF(AND(A2411&lt;&gt;"",ISNUMBER(A2411)),VLOOKUP(A2411,Studies!A:BR,4,FALSE),"")</f>
        <v>po with Perpetrator (Rifampicin @ 25 mg)</v>
      </c>
      <c r="E2411" s="255" t="str">
        <f>IF(AND(A2411&lt;&gt;"",ISNUMBER(A2411)),VLOOKUP(A2411,Studies!A:BR,5,FALSE),"")</f>
        <v>Midazolam</v>
      </c>
      <c r="F2411" s="256" t="str">
        <f>IF(AND(A2411&lt;&gt;"",ISNUMBER(A2411)),VLOOKUP(A2411,Studies!A:BR,6,FALSE),"")</f>
        <v>Plasma</v>
      </c>
      <c r="G2411" s="194">
        <v>133.33000000000001</v>
      </c>
      <c r="H2411" s="194" t="s">
        <v>60</v>
      </c>
      <c r="I2411" s="187">
        <v>2.9729730000000001</v>
      </c>
      <c r="J2411" s="187" t="s">
        <v>995</v>
      </c>
      <c r="K2411" s="187" t="s">
        <v>116</v>
      </c>
      <c r="M2411" s="195"/>
      <c r="N2411" s="195"/>
      <c r="O2411" s="199"/>
      <c r="P2411" s="188"/>
      <c r="Q2411" s="174">
        <v>1</v>
      </c>
    </row>
    <row r="2412" spans="1:17" ht="14.25" x14ac:dyDescent="0.2">
      <c r="A2412" s="189">
        <v>306</v>
      </c>
      <c r="B2412" s="254" t="str">
        <f>IF(AND(A2412&lt;&gt;"",ISNUMBER(A2412)),VLOOKUP(A2412,Studies!A:BR,2,FALSE),"")</f>
        <v>Kharasch 2011</v>
      </c>
      <c r="C2412" s="255" t="str">
        <f>IF(AND(A2412&lt;&gt;"",ISNUMBER(A2412)),VLOOKUP(A2412,Studies!A:BR,3,FALSE),"")</f>
        <v>https://www.ncbi.nlm.nih.gov/pubmed/21562488</v>
      </c>
      <c r="D2412" s="255" t="str">
        <f>IF(AND(A2412&lt;&gt;"",ISNUMBER(A2412)),VLOOKUP(A2412,Studies!A:BR,4,FALSE),"")</f>
        <v>po with Perpetrator (Rifampicin @ 25 mg)</v>
      </c>
      <c r="E2412" s="255" t="str">
        <f>IF(AND(A2412&lt;&gt;"",ISNUMBER(A2412)),VLOOKUP(A2412,Studies!A:BR,5,FALSE),"")</f>
        <v>Midazolam</v>
      </c>
      <c r="F2412" s="256" t="str">
        <f>IF(AND(A2412&lt;&gt;"",ISNUMBER(A2412)),VLOOKUP(A2412,Studies!A:BR,6,FALSE),"")</f>
        <v>Plasma</v>
      </c>
      <c r="G2412" s="194">
        <v>133.5</v>
      </c>
      <c r="H2412" s="194" t="s">
        <v>60</v>
      </c>
      <c r="I2412" s="187">
        <v>2.5868730000000002</v>
      </c>
      <c r="J2412" s="187" t="s">
        <v>995</v>
      </c>
      <c r="K2412" s="187" t="s">
        <v>116</v>
      </c>
      <c r="M2412" s="195"/>
      <c r="N2412" s="195"/>
      <c r="O2412" s="199"/>
      <c r="P2412" s="188"/>
      <c r="Q2412" s="174">
        <v>1</v>
      </c>
    </row>
    <row r="2413" spans="1:17" ht="14.25" x14ac:dyDescent="0.2">
      <c r="A2413" s="189">
        <v>306</v>
      </c>
      <c r="B2413" s="254" t="str">
        <f>IF(AND(A2413&lt;&gt;"",ISNUMBER(A2413)),VLOOKUP(A2413,Studies!A:BR,2,FALSE),"")</f>
        <v>Kharasch 2011</v>
      </c>
      <c r="C2413" s="255" t="str">
        <f>IF(AND(A2413&lt;&gt;"",ISNUMBER(A2413)),VLOOKUP(A2413,Studies!A:BR,3,FALSE),"")</f>
        <v>https://www.ncbi.nlm.nih.gov/pubmed/21562488</v>
      </c>
      <c r="D2413" s="255" t="str">
        <f>IF(AND(A2413&lt;&gt;"",ISNUMBER(A2413)),VLOOKUP(A2413,Studies!A:BR,4,FALSE),"")</f>
        <v>po with Perpetrator (Rifampicin @ 25 mg)</v>
      </c>
      <c r="E2413" s="255" t="str">
        <f>IF(AND(A2413&lt;&gt;"",ISNUMBER(A2413)),VLOOKUP(A2413,Studies!A:BR,5,FALSE),"")</f>
        <v>Midazolam</v>
      </c>
      <c r="F2413" s="256" t="str">
        <f>IF(AND(A2413&lt;&gt;"",ISNUMBER(A2413)),VLOOKUP(A2413,Studies!A:BR,6,FALSE),"")</f>
        <v>Plasma</v>
      </c>
      <c r="G2413" s="194">
        <v>133.75</v>
      </c>
      <c r="H2413" s="194" t="s">
        <v>60</v>
      </c>
      <c r="I2413" s="187">
        <v>2.239382</v>
      </c>
      <c r="J2413" s="187" t="s">
        <v>995</v>
      </c>
      <c r="K2413" s="187" t="s">
        <v>116</v>
      </c>
      <c r="M2413" s="195"/>
      <c r="N2413" s="195"/>
      <c r="O2413" s="199"/>
      <c r="P2413" s="188"/>
      <c r="Q2413" s="174">
        <v>1</v>
      </c>
    </row>
    <row r="2414" spans="1:17" ht="14.25" x14ac:dyDescent="0.2">
      <c r="A2414" s="189">
        <v>306</v>
      </c>
      <c r="B2414" s="254" t="str">
        <f>IF(AND(A2414&lt;&gt;"",ISNUMBER(A2414)),VLOOKUP(A2414,Studies!A:BR,2,FALSE),"")</f>
        <v>Kharasch 2011</v>
      </c>
      <c r="C2414" s="255" t="str">
        <f>IF(AND(A2414&lt;&gt;"",ISNUMBER(A2414)),VLOOKUP(A2414,Studies!A:BR,3,FALSE),"")</f>
        <v>https://www.ncbi.nlm.nih.gov/pubmed/21562488</v>
      </c>
      <c r="D2414" s="255" t="str">
        <f>IF(AND(A2414&lt;&gt;"",ISNUMBER(A2414)),VLOOKUP(A2414,Studies!A:BR,4,FALSE),"")</f>
        <v>po with Perpetrator (Rifampicin @ 25 mg)</v>
      </c>
      <c r="E2414" s="255" t="str">
        <f>IF(AND(A2414&lt;&gt;"",ISNUMBER(A2414)),VLOOKUP(A2414,Studies!A:BR,5,FALSE),"")</f>
        <v>Midazolam</v>
      </c>
      <c r="F2414" s="256" t="str">
        <f>IF(AND(A2414&lt;&gt;"",ISNUMBER(A2414)),VLOOKUP(A2414,Studies!A:BR,6,FALSE),"")</f>
        <v>Plasma</v>
      </c>
      <c r="G2414" s="194">
        <v>134</v>
      </c>
      <c r="H2414" s="194" t="s">
        <v>60</v>
      </c>
      <c r="I2414" s="187">
        <v>2.046332</v>
      </c>
      <c r="J2414" s="187" t="s">
        <v>995</v>
      </c>
      <c r="K2414" s="187" t="s">
        <v>116</v>
      </c>
      <c r="M2414" s="195"/>
      <c r="N2414" s="195"/>
      <c r="O2414" s="199"/>
      <c r="P2414" s="188"/>
      <c r="Q2414" s="174">
        <v>1</v>
      </c>
    </row>
    <row r="2415" spans="1:17" ht="14.25" x14ac:dyDescent="0.2">
      <c r="A2415" s="189">
        <v>306</v>
      </c>
      <c r="B2415" s="254" t="str">
        <f>IF(AND(A2415&lt;&gt;"",ISNUMBER(A2415)),VLOOKUP(A2415,Studies!A:BR,2,FALSE),"")</f>
        <v>Kharasch 2011</v>
      </c>
      <c r="C2415" s="255" t="str">
        <f>IF(AND(A2415&lt;&gt;"",ISNUMBER(A2415)),VLOOKUP(A2415,Studies!A:BR,3,FALSE),"")</f>
        <v>https://www.ncbi.nlm.nih.gov/pubmed/21562488</v>
      </c>
      <c r="D2415" s="255" t="str">
        <f>IF(AND(A2415&lt;&gt;"",ISNUMBER(A2415)),VLOOKUP(A2415,Studies!A:BR,4,FALSE),"")</f>
        <v>po with Perpetrator (Rifampicin @ 25 mg)</v>
      </c>
      <c r="E2415" s="255" t="str">
        <f>IF(AND(A2415&lt;&gt;"",ISNUMBER(A2415)),VLOOKUP(A2415,Studies!A:BR,5,FALSE),"")</f>
        <v>Midazolam</v>
      </c>
      <c r="F2415" s="256" t="str">
        <f>IF(AND(A2415&lt;&gt;"",ISNUMBER(A2415)),VLOOKUP(A2415,Studies!A:BR,6,FALSE),"")</f>
        <v>Plasma</v>
      </c>
      <c r="G2415" s="194">
        <v>134.25</v>
      </c>
      <c r="H2415" s="194" t="s">
        <v>60</v>
      </c>
      <c r="I2415" s="187">
        <v>1.8146720000000001</v>
      </c>
      <c r="J2415" s="187" t="s">
        <v>995</v>
      </c>
      <c r="K2415" s="187" t="s">
        <v>116</v>
      </c>
      <c r="M2415" s="195"/>
      <c r="N2415" s="195"/>
      <c r="O2415" s="199"/>
      <c r="P2415" s="188"/>
      <c r="Q2415" s="174">
        <v>1</v>
      </c>
    </row>
    <row r="2416" spans="1:17" ht="14.25" x14ac:dyDescent="0.2">
      <c r="A2416" s="189">
        <v>306</v>
      </c>
      <c r="B2416" s="254" t="str">
        <f>IF(AND(A2416&lt;&gt;"",ISNUMBER(A2416)),VLOOKUP(A2416,Studies!A:BR,2,FALSE),"")</f>
        <v>Kharasch 2011</v>
      </c>
      <c r="C2416" s="255" t="str">
        <f>IF(AND(A2416&lt;&gt;"",ISNUMBER(A2416)),VLOOKUP(A2416,Studies!A:BR,3,FALSE),"")</f>
        <v>https://www.ncbi.nlm.nih.gov/pubmed/21562488</v>
      </c>
      <c r="D2416" s="255" t="str">
        <f>IF(AND(A2416&lt;&gt;"",ISNUMBER(A2416)),VLOOKUP(A2416,Studies!A:BR,4,FALSE),"")</f>
        <v>po with Perpetrator (Rifampicin @ 25 mg)</v>
      </c>
      <c r="E2416" s="255" t="str">
        <f>IF(AND(A2416&lt;&gt;"",ISNUMBER(A2416)),VLOOKUP(A2416,Studies!A:BR,5,FALSE),"")</f>
        <v>Midazolam</v>
      </c>
      <c r="F2416" s="256" t="str">
        <f>IF(AND(A2416&lt;&gt;"",ISNUMBER(A2416)),VLOOKUP(A2416,Studies!A:BR,6,FALSE),"")</f>
        <v>Plasma</v>
      </c>
      <c r="G2416" s="194">
        <v>134.5</v>
      </c>
      <c r="H2416" s="194" t="s">
        <v>60</v>
      </c>
      <c r="I2416" s="187">
        <v>1.6216219999999999</v>
      </c>
      <c r="J2416" s="187" t="s">
        <v>995</v>
      </c>
      <c r="K2416" s="187" t="s">
        <v>116</v>
      </c>
      <c r="M2416" s="195"/>
      <c r="N2416" s="195"/>
      <c r="O2416" s="199"/>
      <c r="P2416" s="188"/>
      <c r="Q2416" s="174">
        <v>1</v>
      </c>
    </row>
    <row r="2417" spans="1:17" ht="14.25" x14ac:dyDescent="0.2">
      <c r="A2417" s="189">
        <v>306</v>
      </c>
      <c r="B2417" s="254" t="str">
        <f>IF(AND(A2417&lt;&gt;"",ISNUMBER(A2417)),VLOOKUP(A2417,Studies!A:BR,2,FALSE),"")</f>
        <v>Kharasch 2011</v>
      </c>
      <c r="C2417" s="255" t="str">
        <f>IF(AND(A2417&lt;&gt;"",ISNUMBER(A2417)),VLOOKUP(A2417,Studies!A:BR,3,FALSE),"")</f>
        <v>https://www.ncbi.nlm.nih.gov/pubmed/21562488</v>
      </c>
      <c r="D2417" s="255" t="str">
        <f>IF(AND(A2417&lt;&gt;"",ISNUMBER(A2417)),VLOOKUP(A2417,Studies!A:BR,4,FALSE),"")</f>
        <v>po with Perpetrator (Rifampicin @ 25 mg)</v>
      </c>
      <c r="E2417" s="255" t="str">
        <f>IF(AND(A2417&lt;&gt;"",ISNUMBER(A2417)),VLOOKUP(A2417,Studies!A:BR,5,FALSE),"")</f>
        <v>Midazolam</v>
      </c>
      <c r="F2417" s="256" t="str">
        <f>IF(AND(A2417&lt;&gt;"",ISNUMBER(A2417)),VLOOKUP(A2417,Studies!A:BR,6,FALSE),"")</f>
        <v>Plasma</v>
      </c>
      <c r="G2417" s="194">
        <v>135</v>
      </c>
      <c r="H2417" s="194" t="s">
        <v>60</v>
      </c>
      <c r="I2417" s="187">
        <v>1.351351</v>
      </c>
      <c r="J2417" s="187" t="s">
        <v>995</v>
      </c>
      <c r="K2417" s="187" t="s">
        <v>116</v>
      </c>
      <c r="M2417" s="195"/>
      <c r="N2417" s="195"/>
      <c r="O2417" s="199"/>
      <c r="P2417" s="188"/>
      <c r="Q2417" s="174">
        <v>1</v>
      </c>
    </row>
    <row r="2418" spans="1:17" ht="14.25" x14ac:dyDescent="0.2">
      <c r="A2418" s="189">
        <v>306</v>
      </c>
      <c r="B2418" s="254" t="str">
        <f>IF(AND(A2418&lt;&gt;"",ISNUMBER(A2418)),VLOOKUP(A2418,Studies!A:BR,2,FALSE),"")</f>
        <v>Kharasch 2011</v>
      </c>
      <c r="C2418" s="255" t="str">
        <f>IF(AND(A2418&lt;&gt;"",ISNUMBER(A2418)),VLOOKUP(A2418,Studies!A:BR,3,FALSE),"")</f>
        <v>https://www.ncbi.nlm.nih.gov/pubmed/21562488</v>
      </c>
      <c r="D2418" s="255" t="str">
        <f>IF(AND(A2418&lt;&gt;"",ISNUMBER(A2418)),VLOOKUP(A2418,Studies!A:BR,4,FALSE),"")</f>
        <v>po with Perpetrator (Rifampicin @ 25 mg)</v>
      </c>
      <c r="E2418" s="255" t="str">
        <f>IF(AND(A2418&lt;&gt;"",ISNUMBER(A2418)),VLOOKUP(A2418,Studies!A:BR,5,FALSE),"")</f>
        <v>Midazolam</v>
      </c>
      <c r="F2418" s="256" t="str">
        <f>IF(AND(A2418&lt;&gt;"",ISNUMBER(A2418)),VLOOKUP(A2418,Studies!A:BR,6,FALSE),"")</f>
        <v>Plasma</v>
      </c>
      <c r="G2418" s="194">
        <v>135.5</v>
      </c>
      <c r="H2418" s="194" t="s">
        <v>60</v>
      </c>
      <c r="I2418" s="187">
        <v>1.0424709999999999</v>
      </c>
      <c r="J2418" s="187" t="s">
        <v>995</v>
      </c>
      <c r="K2418" s="187" t="s">
        <v>116</v>
      </c>
      <c r="M2418" s="195"/>
      <c r="N2418" s="195"/>
      <c r="O2418" s="199"/>
      <c r="P2418" s="188"/>
      <c r="Q2418" s="174">
        <v>1</v>
      </c>
    </row>
    <row r="2419" spans="1:17" ht="14.25" x14ac:dyDescent="0.2">
      <c r="A2419" s="189">
        <v>306</v>
      </c>
      <c r="B2419" s="254" t="str">
        <f>IF(AND(A2419&lt;&gt;"",ISNUMBER(A2419)),VLOOKUP(A2419,Studies!A:BR,2,FALSE),"")</f>
        <v>Kharasch 2011</v>
      </c>
      <c r="C2419" s="255" t="str">
        <f>IF(AND(A2419&lt;&gt;"",ISNUMBER(A2419)),VLOOKUP(A2419,Studies!A:BR,3,FALSE),"")</f>
        <v>https://www.ncbi.nlm.nih.gov/pubmed/21562488</v>
      </c>
      <c r="D2419" s="255" t="str">
        <f>IF(AND(A2419&lt;&gt;"",ISNUMBER(A2419)),VLOOKUP(A2419,Studies!A:BR,4,FALSE),"")</f>
        <v>po with Perpetrator (Rifampicin @ 25 mg)</v>
      </c>
      <c r="E2419" s="255" t="str">
        <f>IF(AND(A2419&lt;&gt;"",ISNUMBER(A2419)),VLOOKUP(A2419,Studies!A:BR,5,FALSE),"")</f>
        <v>Midazolam</v>
      </c>
      <c r="F2419" s="256" t="str">
        <f>IF(AND(A2419&lt;&gt;"",ISNUMBER(A2419)),VLOOKUP(A2419,Studies!A:BR,6,FALSE),"")</f>
        <v>Plasma</v>
      </c>
      <c r="G2419" s="194">
        <v>136</v>
      </c>
      <c r="H2419" s="194" t="s">
        <v>60</v>
      </c>
      <c r="I2419" s="187">
        <v>0.88803089999999996</v>
      </c>
      <c r="J2419" s="187" t="s">
        <v>995</v>
      </c>
      <c r="K2419" s="187" t="s">
        <v>116</v>
      </c>
      <c r="M2419" s="195"/>
      <c r="N2419" s="195"/>
      <c r="O2419" s="199"/>
      <c r="P2419" s="188"/>
      <c r="Q2419" s="174">
        <v>1</v>
      </c>
    </row>
    <row r="2420" spans="1:17" ht="14.25" x14ac:dyDescent="0.2">
      <c r="A2420" s="189">
        <v>306</v>
      </c>
      <c r="B2420" s="254" t="str">
        <f>IF(AND(A2420&lt;&gt;"",ISNUMBER(A2420)),VLOOKUP(A2420,Studies!A:BR,2,FALSE),"")</f>
        <v>Kharasch 2011</v>
      </c>
      <c r="C2420" s="255" t="str">
        <f>IF(AND(A2420&lt;&gt;"",ISNUMBER(A2420)),VLOOKUP(A2420,Studies!A:BR,3,FALSE),"")</f>
        <v>https://www.ncbi.nlm.nih.gov/pubmed/21562488</v>
      </c>
      <c r="D2420" s="255" t="str">
        <f>IF(AND(A2420&lt;&gt;"",ISNUMBER(A2420)),VLOOKUP(A2420,Studies!A:BR,4,FALSE),"")</f>
        <v>po with Perpetrator (Rifampicin @ 25 mg)</v>
      </c>
      <c r="E2420" s="255" t="str">
        <f>IF(AND(A2420&lt;&gt;"",ISNUMBER(A2420)),VLOOKUP(A2420,Studies!A:BR,5,FALSE),"")</f>
        <v>Midazolam</v>
      </c>
      <c r="F2420" s="256" t="str">
        <f>IF(AND(A2420&lt;&gt;"",ISNUMBER(A2420)),VLOOKUP(A2420,Studies!A:BR,6,FALSE),"")</f>
        <v>Plasma</v>
      </c>
      <c r="G2420" s="194">
        <v>137</v>
      </c>
      <c r="H2420" s="194" t="s">
        <v>60</v>
      </c>
      <c r="I2420" s="187">
        <v>0.61776059999999999</v>
      </c>
      <c r="J2420" s="187" t="s">
        <v>995</v>
      </c>
      <c r="K2420" s="187" t="s">
        <v>116</v>
      </c>
      <c r="M2420" s="195"/>
      <c r="N2420" s="195"/>
      <c r="O2420" s="199"/>
      <c r="P2420" s="188"/>
      <c r="Q2420" s="174">
        <v>1</v>
      </c>
    </row>
    <row r="2421" spans="1:17" ht="14.25" x14ac:dyDescent="0.2">
      <c r="A2421" s="189">
        <v>306</v>
      </c>
      <c r="B2421" s="254" t="str">
        <f>IF(AND(A2421&lt;&gt;"",ISNUMBER(A2421)),VLOOKUP(A2421,Studies!A:BR,2,FALSE),"")</f>
        <v>Kharasch 2011</v>
      </c>
      <c r="C2421" s="255" t="str">
        <f>IF(AND(A2421&lt;&gt;"",ISNUMBER(A2421)),VLOOKUP(A2421,Studies!A:BR,3,FALSE),"")</f>
        <v>https://www.ncbi.nlm.nih.gov/pubmed/21562488</v>
      </c>
      <c r="D2421" s="255" t="str">
        <f>IF(AND(A2421&lt;&gt;"",ISNUMBER(A2421)),VLOOKUP(A2421,Studies!A:BR,4,FALSE),"")</f>
        <v>po with Perpetrator (Rifampicin @ 25 mg)</v>
      </c>
      <c r="E2421" s="255" t="str">
        <f>IF(AND(A2421&lt;&gt;"",ISNUMBER(A2421)),VLOOKUP(A2421,Studies!A:BR,5,FALSE),"")</f>
        <v>Midazolam</v>
      </c>
      <c r="F2421" s="256" t="str">
        <f>IF(AND(A2421&lt;&gt;"",ISNUMBER(A2421)),VLOOKUP(A2421,Studies!A:BR,6,FALSE),"")</f>
        <v>Plasma</v>
      </c>
      <c r="G2421" s="194">
        <v>138</v>
      </c>
      <c r="H2421" s="194" t="s">
        <v>60</v>
      </c>
      <c r="I2421" s="187">
        <v>0.46332050000000002</v>
      </c>
      <c r="J2421" s="187" t="s">
        <v>995</v>
      </c>
      <c r="K2421" s="187" t="s">
        <v>116</v>
      </c>
      <c r="M2421" s="195"/>
      <c r="N2421" s="195"/>
      <c r="O2421" s="199"/>
      <c r="P2421" s="188"/>
      <c r="Q2421" s="174">
        <v>1</v>
      </c>
    </row>
    <row r="2422" spans="1:17" ht="14.25" x14ac:dyDescent="0.2">
      <c r="A2422" s="189">
        <v>306</v>
      </c>
      <c r="B2422" s="254" t="str">
        <f>IF(AND(A2422&lt;&gt;"",ISNUMBER(A2422)),VLOOKUP(A2422,Studies!A:BR,2,FALSE),"")</f>
        <v>Kharasch 2011</v>
      </c>
      <c r="C2422" s="255" t="str">
        <f>IF(AND(A2422&lt;&gt;"",ISNUMBER(A2422)),VLOOKUP(A2422,Studies!A:BR,3,FALSE),"")</f>
        <v>https://www.ncbi.nlm.nih.gov/pubmed/21562488</v>
      </c>
      <c r="D2422" s="255" t="str">
        <f>IF(AND(A2422&lt;&gt;"",ISNUMBER(A2422)),VLOOKUP(A2422,Studies!A:BR,4,FALSE),"")</f>
        <v>po with Perpetrator (Rifampicin @ 25 mg)</v>
      </c>
      <c r="E2422" s="255" t="str">
        <f>IF(AND(A2422&lt;&gt;"",ISNUMBER(A2422)),VLOOKUP(A2422,Studies!A:BR,5,FALSE),"")</f>
        <v>Midazolam</v>
      </c>
      <c r="F2422" s="256" t="str">
        <f>IF(AND(A2422&lt;&gt;"",ISNUMBER(A2422)),VLOOKUP(A2422,Studies!A:BR,6,FALSE),"")</f>
        <v>Plasma</v>
      </c>
      <c r="G2422" s="194">
        <v>139</v>
      </c>
      <c r="H2422" s="194" t="s">
        <v>60</v>
      </c>
      <c r="I2422" s="187">
        <v>0.42471039999999999</v>
      </c>
      <c r="J2422" s="187" t="s">
        <v>995</v>
      </c>
      <c r="K2422" s="187" t="s">
        <v>116</v>
      </c>
      <c r="M2422" s="195"/>
      <c r="N2422" s="195"/>
      <c r="O2422" s="199"/>
      <c r="P2422" s="188"/>
      <c r="Q2422" s="174">
        <v>1</v>
      </c>
    </row>
    <row r="2423" spans="1:17" ht="14.25" x14ac:dyDescent="0.2">
      <c r="A2423" s="189">
        <v>307</v>
      </c>
      <c r="B2423" s="254" t="str">
        <f>IF(AND(A2423&lt;&gt;"",ISNUMBER(A2423)),VLOOKUP(A2423,Studies!A:BR,2,FALSE),"")</f>
        <v>Kharasch 2011</v>
      </c>
      <c r="C2423" s="255" t="str">
        <f>IF(AND(A2423&lt;&gt;"",ISNUMBER(A2423)),VLOOKUP(A2423,Studies!A:BR,3,FALSE),"")</f>
        <v>https://www.ncbi.nlm.nih.gov/pubmed/21562488</v>
      </c>
      <c r="D2423" s="255" t="str">
        <f>IF(AND(A2423&lt;&gt;"",ISNUMBER(A2423)),VLOOKUP(A2423,Studies!A:BR,4,FALSE),"")</f>
        <v>po with Perpetrator (Rifampicin @ 75 mg)</v>
      </c>
      <c r="E2423" s="255" t="str">
        <f>IF(AND(A2423&lt;&gt;"",ISNUMBER(A2423)),VLOOKUP(A2423,Studies!A:BR,5,FALSE),"")</f>
        <v>Midazolam</v>
      </c>
      <c r="F2423" s="256" t="str">
        <f>IF(AND(A2423&lt;&gt;"",ISNUMBER(A2423)),VLOOKUP(A2423,Studies!A:BR,6,FALSE),"")</f>
        <v>Plasma</v>
      </c>
      <c r="G2423" s="194">
        <v>132</v>
      </c>
      <c r="H2423" s="194" t="s">
        <v>60</v>
      </c>
      <c r="I2423" s="187">
        <v>3.8610039999999998E-2</v>
      </c>
      <c r="J2423" s="187" t="s">
        <v>995</v>
      </c>
      <c r="K2423" s="187" t="s">
        <v>116</v>
      </c>
      <c r="M2423" s="195"/>
      <c r="N2423" s="195"/>
      <c r="O2423" s="199"/>
      <c r="P2423" s="188"/>
      <c r="Q2423" s="174">
        <v>1</v>
      </c>
    </row>
    <row r="2424" spans="1:17" ht="14.25" x14ac:dyDescent="0.2">
      <c r="A2424" s="189">
        <v>307</v>
      </c>
      <c r="B2424" s="254" t="str">
        <f>IF(AND(A2424&lt;&gt;"",ISNUMBER(A2424)),VLOOKUP(A2424,Studies!A:BR,2,FALSE),"")</f>
        <v>Kharasch 2011</v>
      </c>
      <c r="C2424" s="255" t="str">
        <f>IF(AND(A2424&lt;&gt;"",ISNUMBER(A2424)),VLOOKUP(A2424,Studies!A:BR,3,FALSE),"")</f>
        <v>https://www.ncbi.nlm.nih.gov/pubmed/21562488</v>
      </c>
      <c r="D2424" s="255" t="str">
        <f>IF(AND(A2424&lt;&gt;"",ISNUMBER(A2424)),VLOOKUP(A2424,Studies!A:BR,4,FALSE),"")</f>
        <v>po with Perpetrator (Rifampicin @ 75 mg)</v>
      </c>
      <c r="E2424" s="255" t="str">
        <f>IF(AND(A2424&lt;&gt;"",ISNUMBER(A2424)),VLOOKUP(A2424,Studies!A:BR,5,FALSE),"")</f>
        <v>Midazolam</v>
      </c>
      <c r="F2424" s="256" t="str">
        <f>IF(AND(A2424&lt;&gt;"",ISNUMBER(A2424)),VLOOKUP(A2424,Studies!A:BR,6,FALSE),"")</f>
        <v>Plasma</v>
      </c>
      <c r="G2424" s="194">
        <v>132.08000000000001</v>
      </c>
      <c r="H2424" s="194" t="s">
        <v>60</v>
      </c>
      <c r="I2424" s="187">
        <v>1.389961</v>
      </c>
      <c r="J2424" s="187" t="s">
        <v>995</v>
      </c>
      <c r="K2424" s="187" t="s">
        <v>116</v>
      </c>
      <c r="M2424" s="195"/>
      <c r="N2424" s="195"/>
      <c r="O2424" s="199"/>
      <c r="P2424" s="188"/>
      <c r="Q2424" s="174">
        <v>1</v>
      </c>
    </row>
    <row r="2425" spans="1:17" ht="14.25" x14ac:dyDescent="0.2">
      <c r="A2425" s="189">
        <v>307</v>
      </c>
      <c r="B2425" s="254" t="str">
        <f>IF(AND(A2425&lt;&gt;"",ISNUMBER(A2425)),VLOOKUP(A2425,Studies!A:BR,2,FALSE),"")</f>
        <v>Kharasch 2011</v>
      </c>
      <c r="C2425" s="255" t="str">
        <f>IF(AND(A2425&lt;&gt;"",ISNUMBER(A2425)),VLOOKUP(A2425,Studies!A:BR,3,FALSE),"")</f>
        <v>https://www.ncbi.nlm.nih.gov/pubmed/21562488</v>
      </c>
      <c r="D2425" s="255" t="str">
        <f>IF(AND(A2425&lt;&gt;"",ISNUMBER(A2425)),VLOOKUP(A2425,Studies!A:BR,4,FALSE),"")</f>
        <v>po with Perpetrator (Rifampicin @ 75 mg)</v>
      </c>
      <c r="E2425" s="255" t="str">
        <f>IF(AND(A2425&lt;&gt;"",ISNUMBER(A2425)),VLOOKUP(A2425,Studies!A:BR,5,FALSE),"")</f>
        <v>Midazolam</v>
      </c>
      <c r="F2425" s="256" t="str">
        <f>IF(AND(A2425&lt;&gt;"",ISNUMBER(A2425)),VLOOKUP(A2425,Studies!A:BR,6,FALSE),"")</f>
        <v>Plasma</v>
      </c>
      <c r="G2425" s="194">
        <v>132.16999999999999</v>
      </c>
      <c r="H2425" s="194" t="s">
        <v>60</v>
      </c>
      <c r="I2425" s="187">
        <v>3.8996140000000001</v>
      </c>
      <c r="J2425" s="187" t="s">
        <v>995</v>
      </c>
      <c r="K2425" s="187" t="s">
        <v>116</v>
      </c>
      <c r="M2425" s="195"/>
      <c r="N2425" s="195"/>
      <c r="O2425" s="199"/>
      <c r="P2425" s="188"/>
      <c r="Q2425" s="174">
        <v>1</v>
      </c>
    </row>
    <row r="2426" spans="1:17" ht="14.25" x14ac:dyDescent="0.2">
      <c r="A2426" s="189">
        <v>307</v>
      </c>
      <c r="B2426" s="254" t="str">
        <f>IF(AND(A2426&lt;&gt;"",ISNUMBER(A2426)),VLOOKUP(A2426,Studies!A:BR,2,FALSE),"")</f>
        <v>Kharasch 2011</v>
      </c>
      <c r="C2426" s="255" t="str">
        <f>IF(AND(A2426&lt;&gt;"",ISNUMBER(A2426)),VLOOKUP(A2426,Studies!A:BR,3,FALSE),"")</f>
        <v>https://www.ncbi.nlm.nih.gov/pubmed/21562488</v>
      </c>
      <c r="D2426" s="255" t="str">
        <f>IF(AND(A2426&lt;&gt;"",ISNUMBER(A2426)),VLOOKUP(A2426,Studies!A:BR,4,FALSE),"")</f>
        <v>po with Perpetrator (Rifampicin @ 75 mg)</v>
      </c>
      <c r="E2426" s="255" t="str">
        <f>IF(AND(A2426&lt;&gt;"",ISNUMBER(A2426)),VLOOKUP(A2426,Studies!A:BR,5,FALSE),"")</f>
        <v>Midazolam</v>
      </c>
      <c r="F2426" s="256" t="str">
        <f>IF(AND(A2426&lt;&gt;"",ISNUMBER(A2426)),VLOOKUP(A2426,Studies!A:BR,6,FALSE),"")</f>
        <v>Plasma</v>
      </c>
      <c r="G2426" s="194">
        <v>132.25</v>
      </c>
      <c r="H2426" s="194" t="s">
        <v>60</v>
      </c>
      <c r="I2426" s="187">
        <v>3.7065640000000002</v>
      </c>
      <c r="J2426" s="187" t="s">
        <v>995</v>
      </c>
      <c r="K2426" s="187" t="s">
        <v>116</v>
      </c>
      <c r="M2426" s="195"/>
      <c r="N2426" s="195"/>
      <c r="O2426" s="199"/>
      <c r="P2426" s="188"/>
      <c r="Q2426" s="174">
        <v>1</v>
      </c>
    </row>
    <row r="2427" spans="1:17" ht="14.25" x14ac:dyDescent="0.2">
      <c r="A2427" s="189">
        <v>307</v>
      </c>
      <c r="B2427" s="254" t="str">
        <f>IF(AND(A2427&lt;&gt;"",ISNUMBER(A2427)),VLOOKUP(A2427,Studies!A:BR,2,FALSE),"")</f>
        <v>Kharasch 2011</v>
      </c>
      <c r="C2427" s="255" t="str">
        <f>IF(AND(A2427&lt;&gt;"",ISNUMBER(A2427)),VLOOKUP(A2427,Studies!A:BR,3,FALSE),"")</f>
        <v>https://www.ncbi.nlm.nih.gov/pubmed/21562488</v>
      </c>
      <c r="D2427" s="255" t="str">
        <f>IF(AND(A2427&lt;&gt;"",ISNUMBER(A2427)),VLOOKUP(A2427,Studies!A:BR,4,FALSE),"")</f>
        <v>po with Perpetrator (Rifampicin @ 75 mg)</v>
      </c>
      <c r="E2427" s="255" t="str">
        <f>IF(AND(A2427&lt;&gt;"",ISNUMBER(A2427)),VLOOKUP(A2427,Studies!A:BR,5,FALSE),"")</f>
        <v>Midazolam</v>
      </c>
      <c r="F2427" s="256" t="str">
        <f>IF(AND(A2427&lt;&gt;"",ISNUMBER(A2427)),VLOOKUP(A2427,Studies!A:BR,6,FALSE),"")</f>
        <v>Plasma</v>
      </c>
      <c r="G2427" s="194">
        <v>132.33000000000001</v>
      </c>
      <c r="H2427" s="194" t="s">
        <v>60</v>
      </c>
      <c r="I2427" s="187">
        <v>3.745174</v>
      </c>
      <c r="J2427" s="187" t="s">
        <v>995</v>
      </c>
      <c r="K2427" s="187" t="s">
        <v>116</v>
      </c>
      <c r="M2427" s="195"/>
      <c r="N2427" s="195"/>
      <c r="O2427" s="199"/>
      <c r="P2427" s="188"/>
      <c r="Q2427" s="174">
        <v>1</v>
      </c>
    </row>
    <row r="2428" spans="1:17" ht="14.25" x14ac:dyDescent="0.2">
      <c r="A2428" s="189">
        <v>307</v>
      </c>
      <c r="B2428" s="254" t="str">
        <f>IF(AND(A2428&lt;&gt;"",ISNUMBER(A2428)),VLOOKUP(A2428,Studies!A:BR,2,FALSE),"")</f>
        <v>Kharasch 2011</v>
      </c>
      <c r="C2428" s="255" t="str">
        <f>IF(AND(A2428&lt;&gt;"",ISNUMBER(A2428)),VLOOKUP(A2428,Studies!A:BR,3,FALSE),"")</f>
        <v>https://www.ncbi.nlm.nih.gov/pubmed/21562488</v>
      </c>
      <c r="D2428" s="255" t="str">
        <f>IF(AND(A2428&lt;&gt;"",ISNUMBER(A2428)),VLOOKUP(A2428,Studies!A:BR,4,FALSE),"")</f>
        <v>po with Perpetrator (Rifampicin @ 75 mg)</v>
      </c>
      <c r="E2428" s="255" t="str">
        <f>IF(AND(A2428&lt;&gt;"",ISNUMBER(A2428)),VLOOKUP(A2428,Studies!A:BR,5,FALSE),"")</f>
        <v>Midazolam</v>
      </c>
      <c r="F2428" s="256" t="str">
        <f>IF(AND(A2428&lt;&gt;"",ISNUMBER(A2428)),VLOOKUP(A2428,Studies!A:BR,6,FALSE),"")</f>
        <v>Plasma</v>
      </c>
      <c r="G2428" s="194">
        <v>132.5</v>
      </c>
      <c r="H2428" s="194" t="s">
        <v>60</v>
      </c>
      <c r="I2428" s="187">
        <v>3.8996140000000001</v>
      </c>
      <c r="J2428" s="187" t="s">
        <v>995</v>
      </c>
      <c r="K2428" s="187" t="s">
        <v>116</v>
      </c>
      <c r="M2428" s="195"/>
      <c r="N2428" s="195"/>
      <c r="O2428" s="199"/>
      <c r="P2428" s="188"/>
      <c r="Q2428" s="174">
        <v>1</v>
      </c>
    </row>
    <row r="2429" spans="1:17" ht="14.25" x14ac:dyDescent="0.2">
      <c r="A2429" s="189">
        <v>307</v>
      </c>
      <c r="B2429" s="254" t="str">
        <f>IF(AND(A2429&lt;&gt;"",ISNUMBER(A2429)),VLOOKUP(A2429,Studies!A:BR,2,FALSE),"")</f>
        <v>Kharasch 2011</v>
      </c>
      <c r="C2429" s="255" t="str">
        <f>IF(AND(A2429&lt;&gt;"",ISNUMBER(A2429)),VLOOKUP(A2429,Studies!A:BR,3,FALSE),"")</f>
        <v>https://www.ncbi.nlm.nih.gov/pubmed/21562488</v>
      </c>
      <c r="D2429" s="255" t="str">
        <f>IF(AND(A2429&lt;&gt;"",ISNUMBER(A2429)),VLOOKUP(A2429,Studies!A:BR,4,FALSE),"")</f>
        <v>po with Perpetrator (Rifampicin @ 75 mg)</v>
      </c>
      <c r="E2429" s="255" t="str">
        <f>IF(AND(A2429&lt;&gt;"",ISNUMBER(A2429)),VLOOKUP(A2429,Studies!A:BR,5,FALSE),"")</f>
        <v>Midazolam</v>
      </c>
      <c r="F2429" s="256" t="str">
        <f>IF(AND(A2429&lt;&gt;"",ISNUMBER(A2429)),VLOOKUP(A2429,Studies!A:BR,6,FALSE),"")</f>
        <v>Plasma</v>
      </c>
      <c r="G2429" s="194">
        <v>132.75</v>
      </c>
      <c r="H2429" s="194" t="s">
        <v>60</v>
      </c>
      <c r="I2429" s="187">
        <v>3.166023</v>
      </c>
      <c r="J2429" s="187" t="s">
        <v>995</v>
      </c>
      <c r="K2429" s="187" t="s">
        <v>116</v>
      </c>
      <c r="M2429" s="195"/>
      <c r="N2429" s="195"/>
      <c r="O2429" s="199"/>
      <c r="P2429" s="188"/>
      <c r="Q2429" s="174">
        <v>1</v>
      </c>
    </row>
    <row r="2430" spans="1:17" ht="14.25" x14ac:dyDescent="0.2">
      <c r="A2430" s="189">
        <v>307</v>
      </c>
      <c r="B2430" s="254" t="str">
        <f>IF(AND(A2430&lt;&gt;"",ISNUMBER(A2430)),VLOOKUP(A2430,Studies!A:BR,2,FALSE),"")</f>
        <v>Kharasch 2011</v>
      </c>
      <c r="C2430" s="255" t="str">
        <f>IF(AND(A2430&lt;&gt;"",ISNUMBER(A2430)),VLOOKUP(A2430,Studies!A:BR,3,FALSE),"")</f>
        <v>https://www.ncbi.nlm.nih.gov/pubmed/21562488</v>
      </c>
      <c r="D2430" s="255" t="str">
        <f>IF(AND(A2430&lt;&gt;"",ISNUMBER(A2430)),VLOOKUP(A2430,Studies!A:BR,4,FALSE),"")</f>
        <v>po with Perpetrator (Rifampicin @ 75 mg)</v>
      </c>
      <c r="E2430" s="255" t="str">
        <f>IF(AND(A2430&lt;&gt;"",ISNUMBER(A2430)),VLOOKUP(A2430,Studies!A:BR,5,FALSE),"")</f>
        <v>Midazolam</v>
      </c>
      <c r="F2430" s="256" t="str">
        <f>IF(AND(A2430&lt;&gt;"",ISNUMBER(A2430)),VLOOKUP(A2430,Studies!A:BR,6,FALSE),"")</f>
        <v>Plasma</v>
      </c>
      <c r="G2430" s="194">
        <v>133.08000000000001</v>
      </c>
      <c r="H2430" s="194" t="s">
        <v>60</v>
      </c>
      <c r="I2430" s="187">
        <v>2.5868730000000002</v>
      </c>
      <c r="J2430" s="187" t="s">
        <v>995</v>
      </c>
      <c r="K2430" s="187" t="s">
        <v>116</v>
      </c>
      <c r="M2430" s="195"/>
      <c r="N2430" s="195"/>
      <c r="O2430" s="199"/>
      <c r="P2430" s="188"/>
      <c r="Q2430" s="174">
        <v>1</v>
      </c>
    </row>
    <row r="2431" spans="1:17" ht="14.25" x14ac:dyDescent="0.2">
      <c r="A2431" s="189">
        <v>307</v>
      </c>
      <c r="B2431" s="254" t="str">
        <f>IF(AND(A2431&lt;&gt;"",ISNUMBER(A2431)),VLOOKUP(A2431,Studies!A:BR,2,FALSE),"")</f>
        <v>Kharasch 2011</v>
      </c>
      <c r="C2431" s="255" t="str">
        <f>IF(AND(A2431&lt;&gt;"",ISNUMBER(A2431)),VLOOKUP(A2431,Studies!A:BR,3,FALSE),"")</f>
        <v>https://www.ncbi.nlm.nih.gov/pubmed/21562488</v>
      </c>
      <c r="D2431" s="255" t="str">
        <f>IF(AND(A2431&lt;&gt;"",ISNUMBER(A2431)),VLOOKUP(A2431,Studies!A:BR,4,FALSE),"")</f>
        <v>po with Perpetrator (Rifampicin @ 75 mg)</v>
      </c>
      <c r="E2431" s="255" t="str">
        <f>IF(AND(A2431&lt;&gt;"",ISNUMBER(A2431)),VLOOKUP(A2431,Studies!A:BR,5,FALSE),"")</f>
        <v>Midazolam</v>
      </c>
      <c r="F2431" s="256" t="str">
        <f>IF(AND(A2431&lt;&gt;"",ISNUMBER(A2431)),VLOOKUP(A2431,Studies!A:BR,6,FALSE),"")</f>
        <v>Plasma</v>
      </c>
      <c r="G2431" s="194">
        <v>133.16999999999999</v>
      </c>
      <c r="H2431" s="194" t="s">
        <v>60</v>
      </c>
      <c r="I2431" s="187">
        <v>2.5482629999999999</v>
      </c>
      <c r="J2431" s="187" t="s">
        <v>995</v>
      </c>
      <c r="K2431" s="187" t="s">
        <v>116</v>
      </c>
      <c r="M2431" s="195"/>
      <c r="N2431" s="195"/>
      <c r="O2431" s="199"/>
      <c r="P2431" s="188"/>
      <c r="Q2431" s="174">
        <v>1</v>
      </c>
    </row>
    <row r="2432" spans="1:17" ht="14.25" x14ac:dyDescent="0.2">
      <c r="A2432" s="189">
        <v>307</v>
      </c>
      <c r="B2432" s="254" t="str">
        <f>IF(AND(A2432&lt;&gt;"",ISNUMBER(A2432)),VLOOKUP(A2432,Studies!A:BR,2,FALSE),"")</f>
        <v>Kharasch 2011</v>
      </c>
      <c r="C2432" s="255" t="str">
        <f>IF(AND(A2432&lt;&gt;"",ISNUMBER(A2432)),VLOOKUP(A2432,Studies!A:BR,3,FALSE),"")</f>
        <v>https://www.ncbi.nlm.nih.gov/pubmed/21562488</v>
      </c>
      <c r="D2432" s="255" t="str">
        <f>IF(AND(A2432&lt;&gt;"",ISNUMBER(A2432)),VLOOKUP(A2432,Studies!A:BR,4,FALSE),"")</f>
        <v>po with Perpetrator (Rifampicin @ 75 mg)</v>
      </c>
      <c r="E2432" s="255" t="str">
        <f>IF(AND(A2432&lt;&gt;"",ISNUMBER(A2432)),VLOOKUP(A2432,Studies!A:BR,5,FALSE),"")</f>
        <v>Midazolam</v>
      </c>
      <c r="F2432" s="256" t="str">
        <f>IF(AND(A2432&lt;&gt;"",ISNUMBER(A2432)),VLOOKUP(A2432,Studies!A:BR,6,FALSE),"")</f>
        <v>Plasma</v>
      </c>
      <c r="G2432" s="194">
        <v>133.25</v>
      </c>
      <c r="H2432" s="194" t="s">
        <v>60</v>
      </c>
      <c r="I2432" s="187">
        <v>2.2007720000000002</v>
      </c>
      <c r="J2432" s="187" t="s">
        <v>995</v>
      </c>
      <c r="K2432" s="187" t="s">
        <v>116</v>
      </c>
      <c r="M2432" s="195"/>
      <c r="N2432" s="195"/>
      <c r="O2432" s="199"/>
      <c r="P2432" s="188"/>
      <c r="Q2432" s="174">
        <v>1</v>
      </c>
    </row>
    <row r="2433" spans="1:17" ht="14.25" x14ac:dyDescent="0.2">
      <c r="A2433" s="189">
        <v>307</v>
      </c>
      <c r="B2433" s="254" t="str">
        <f>IF(AND(A2433&lt;&gt;"",ISNUMBER(A2433)),VLOOKUP(A2433,Studies!A:BR,2,FALSE),"")</f>
        <v>Kharasch 2011</v>
      </c>
      <c r="C2433" s="255" t="str">
        <f>IF(AND(A2433&lt;&gt;"",ISNUMBER(A2433)),VLOOKUP(A2433,Studies!A:BR,3,FALSE),"")</f>
        <v>https://www.ncbi.nlm.nih.gov/pubmed/21562488</v>
      </c>
      <c r="D2433" s="255" t="str">
        <f>IF(AND(A2433&lt;&gt;"",ISNUMBER(A2433)),VLOOKUP(A2433,Studies!A:BR,4,FALSE),"")</f>
        <v>po with Perpetrator (Rifampicin @ 75 mg)</v>
      </c>
      <c r="E2433" s="255" t="str">
        <f>IF(AND(A2433&lt;&gt;"",ISNUMBER(A2433)),VLOOKUP(A2433,Studies!A:BR,5,FALSE),"")</f>
        <v>Midazolam</v>
      </c>
      <c r="F2433" s="256" t="str">
        <f>IF(AND(A2433&lt;&gt;"",ISNUMBER(A2433)),VLOOKUP(A2433,Studies!A:BR,6,FALSE),"")</f>
        <v>Plasma</v>
      </c>
      <c r="G2433" s="194">
        <v>133.33000000000001</v>
      </c>
      <c r="H2433" s="194" t="s">
        <v>60</v>
      </c>
      <c r="I2433" s="187">
        <v>2.0077219999999998</v>
      </c>
      <c r="J2433" s="187" t="s">
        <v>995</v>
      </c>
      <c r="K2433" s="187" t="s">
        <v>116</v>
      </c>
      <c r="M2433" s="195"/>
      <c r="N2433" s="195"/>
      <c r="O2433" s="199"/>
      <c r="P2433" s="188"/>
      <c r="Q2433" s="174">
        <v>1</v>
      </c>
    </row>
    <row r="2434" spans="1:17" ht="14.25" x14ac:dyDescent="0.2">
      <c r="A2434" s="189">
        <v>307</v>
      </c>
      <c r="B2434" s="254" t="str">
        <f>IF(AND(A2434&lt;&gt;"",ISNUMBER(A2434)),VLOOKUP(A2434,Studies!A:BR,2,FALSE),"")</f>
        <v>Kharasch 2011</v>
      </c>
      <c r="C2434" s="255" t="str">
        <f>IF(AND(A2434&lt;&gt;"",ISNUMBER(A2434)),VLOOKUP(A2434,Studies!A:BR,3,FALSE),"")</f>
        <v>https://www.ncbi.nlm.nih.gov/pubmed/21562488</v>
      </c>
      <c r="D2434" s="255" t="str">
        <f>IF(AND(A2434&lt;&gt;"",ISNUMBER(A2434)),VLOOKUP(A2434,Studies!A:BR,4,FALSE),"")</f>
        <v>po with Perpetrator (Rifampicin @ 75 mg)</v>
      </c>
      <c r="E2434" s="255" t="str">
        <f>IF(AND(A2434&lt;&gt;"",ISNUMBER(A2434)),VLOOKUP(A2434,Studies!A:BR,5,FALSE),"")</f>
        <v>Midazolam</v>
      </c>
      <c r="F2434" s="256" t="str">
        <f>IF(AND(A2434&lt;&gt;"",ISNUMBER(A2434)),VLOOKUP(A2434,Studies!A:BR,6,FALSE),"")</f>
        <v>Plasma</v>
      </c>
      <c r="G2434" s="194">
        <v>133.5</v>
      </c>
      <c r="H2434" s="194" t="s">
        <v>60</v>
      </c>
      <c r="I2434" s="187">
        <v>1.776062</v>
      </c>
      <c r="J2434" s="187" t="s">
        <v>995</v>
      </c>
      <c r="K2434" s="187" t="s">
        <v>116</v>
      </c>
      <c r="M2434" s="195"/>
      <c r="N2434" s="195"/>
      <c r="O2434" s="199"/>
      <c r="P2434" s="188"/>
      <c r="Q2434" s="174">
        <v>1</v>
      </c>
    </row>
    <row r="2435" spans="1:17" ht="14.25" x14ac:dyDescent="0.2">
      <c r="A2435" s="189">
        <v>307</v>
      </c>
      <c r="B2435" s="254" t="str">
        <f>IF(AND(A2435&lt;&gt;"",ISNUMBER(A2435)),VLOOKUP(A2435,Studies!A:BR,2,FALSE),"")</f>
        <v>Kharasch 2011</v>
      </c>
      <c r="C2435" s="255" t="str">
        <f>IF(AND(A2435&lt;&gt;"",ISNUMBER(A2435)),VLOOKUP(A2435,Studies!A:BR,3,FALSE),"")</f>
        <v>https://www.ncbi.nlm.nih.gov/pubmed/21562488</v>
      </c>
      <c r="D2435" s="255" t="str">
        <f>IF(AND(A2435&lt;&gt;"",ISNUMBER(A2435)),VLOOKUP(A2435,Studies!A:BR,4,FALSE),"")</f>
        <v>po with Perpetrator (Rifampicin @ 75 mg)</v>
      </c>
      <c r="E2435" s="255" t="str">
        <f>IF(AND(A2435&lt;&gt;"",ISNUMBER(A2435)),VLOOKUP(A2435,Studies!A:BR,5,FALSE),"")</f>
        <v>Midazolam</v>
      </c>
      <c r="F2435" s="256" t="str">
        <f>IF(AND(A2435&lt;&gt;"",ISNUMBER(A2435)),VLOOKUP(A2435,Studies!A:BR,6,FALSE),"")</f>
        <v>Plasma</v>
      </c>
      <c r="G2435" s="194">
        <v>133.75</v>
      </c>
      <c r="H2435" s="194" t="s">
        <v>60</v>
      </c>
      <c r="I2435" s="187">
        <v>1.505792</v>
      </c>
      <c r="J2435" s="187" t="s">
        <v>995</v>
      </c>
      <c r="K2435" s="187" t="s">
        <v>116</v>
      </c>
      <c r="M2435" s="195"/>
      <c r="N2435" s="195"/>
      <c r="O2435" s="199"/>
      <c r="P2435" s="188"/>
      <c r="Q2435" s="174">
        <v>1</v>
      </c>
    </row>
    <row r="2436" spans="1:17" ht="14.25" x14ac:dyDescent="0.2">
      <c r="A2436" s="189">
        <v>307</v>
      </c>
      <c r="B2436" s="254" t="str">
        <f>IF(AND(A2436&lt;&gt;"",ISNUMBER(A2436)),VLOOKUP(A2436,Studies!A:BR,2,FALSE),"")</f>
        <v>Kharasch 2011</v>
      </c>
      <c r="C2436" s="255" t="str">
        <f>IF(AND(A2436&lt;&gt;"",ISNUMBER(A2436)),VLOOKUP(A2436,Studies!A:BR,3,FALSE),"")</f>
        <v>https://www.ncbi.nlm.nih.gov/pubmed/21562488</v>
      </c>
      <c r="D2436" s="255" t="str">
        <f>IF(AND(A2436&lt;&gt;"",ISNUMBER(A2436)),VLOOKUP(A2436,Studies!A:BR,4,FALSE),"")</f>
        <v>po with Perpetrator (Rifampicin @ 75 mg)</v>
      </c>
      <c r="E2436" s="255" t="str">
        <f>IF(AND(A2436&lt;&gt;"",ISNUMBER(A2436)),VLOOKUP(A2436,Studies!A:BR,5,FALSE),"")</f>
        <v>Midazolam</v>
      </c>
      <c r="F2436" s="256" t="str">
        <f>IF(AND(A2436&lt;&gt;"",ISNUMBER(A2436)),VLOOKUP(A2436,Studies!A:BR,6,FALSE),"")</f>
        <v>Plasma</v>
      </c>
      <c r="G2436" s="194">
        <v>134</v>
      </c>
      <c r="H2436" s="194" t="s">
        <v>60</v>
      </c>
      <c r="I2436" s="187">
        <v>1.2741309999999999</v>
      </c>
      <c r="J2436" s="187" t="s">
        <v>995</v>
      </c>
      <c r="K2436" s="187" t="s">
        <v>116</v>
      </c>
      <c r="M2436" s="195"/>
      <c r="N2436" s="195"/>
      <c r="O2436" s="199"/>
      <c r="P2436" s="188"/>
      <c r="Q2436" s="174">
        <v>1</v>
      </c>
    </row>
    <row r="2437" spans="1:17" ht="14.25" x14ac:dyDescent="0.2">
      <c r="A2437" s="189">
        <v>307</v>
      </c>
      <c r="B2437" s="254" t="str">
        <f>IF(AND(A2437&lt;&gt;"",ISNUMBER(A2437)),VLOOKUP(A2437,Studies!A:BR,2,FALSE),"")</f>
        <v>Kharasch 2011</v>
      </c>
      <c r="C2437" s="255" t="str">
        <f>IF(AND(A2437&lt;&gt;"",ISNUMBER(A2437)),VLOOKUP(A2437,Studies!A:BR,3,FALSE),"")</f>
        <v>https://www.ncbi.nlm.nih.gov/pubmed/21562488</v>
      </c>
      <c r="D2437" s="255" t="str">
        <f>IF(AND(A2437&lt;&gt;"",ISNUMBER(A2437)),VLOOKUP(A2437,Studies!A:BR,4,FALSE),"")</f>
        <v>po with Perpetrator (Rifampicin @ 75 mg)</v>
      </c>
      <c r="E2437" s="255" t="str">
        <f>IF(AND(A2437&lt;&gt;"",ISNUMBER(A2437)),VLOOKUP(A2437,Studies!A:BR,5,FALSE),"")</f>
        <v>Midazolam</v>
      </c>
      <c r="F2437" s="256" t="str">
        <f>IF(AND(A2437&lt;&gt;"",ISNUMBER(A2437)),VLOOKUP(A2437,Studies!A:BR,6,FALSE),"")</f>
        <v>Plasma</v>
      </c>
      <c r="G2437" s="194">
        <v>134.25</v>
      </c>
      <c r="H2437" s="194" t="s">
        <v>60</v>
      </c>
      <c r="I2437" s="187">
        <v>1.2355210000000001</v>
      </c>
      <c r="J2437" s="187" t="s">
        <v>995</v>
      </c>
      <c r="K2437" s="187" t="s">
        <v>116</v>
      </c>
      <c r="M2437" s="195"/>
      <c r="N2437" s="195"/>
      <c r="O2437" s="199"/>
      <c r="P2437" s="188"/>
      <c r="Q2437" s="174">
        <v>1</v>
      </c>
    </row>
    <row r="2438" spans="1:17" ht="14.25" x14ac:dyDescent="0.2">
      <c r="A2438" s="189">
        <v>307</v>
      </c>
      <c r="B2438" s="254" t="str">
        <f>IF(AND(A2438&lt;&gt;"",ISNUMBER(A2438)),VLOOKUP(A2438,Studies!A:BR,2,FALSE),"")</f>
        <v>Kharasch 2011</v>
      </c>
      <c r="C2438" s="255" t="str">
        <f>IF(AND(A2438&lt;&gt;"",ISNUMBER(A2438)),VLOOKUP(A2438,Studies!A:BR,3,FALSE),"")</f>
        <v>https://www.ncbi.nlm.nih.gov/pubmed/21562488</v>
      </c>
      <c r="D2438" s="255" t="str">
        <f>IF(AND(A2438&lt;&gt;"",ISNUMBER(A2438)),VLOOKUP(A2438,Studies!A:BR,4,FALSE),"")</f>
        <v>po with Perpetrator (Rifampicin @ 75 mg)</v>
      </c>
      <c r="E2438" s="255" t="str">
        <f>IF(AND(A2438&lt;&gt;"",ISNUMBER(A2438)),VLOOKUP(A2438,Studies!A:BR,5,FALSE),"")</f>
        <v>Midazolam</v>
      </c>
      <c r="F2438" s="256" t="str">
        <f>IF(AND(A2438&lt;&gt;"",ISNUMBER(A2438)),VLOOKUP(A2438,Studies!A:BR,6,FALSE),"")</f>
        <v>Plasma</v>
      </c>
      <c r="G2438" s="194">
        <v>134.5</v>
      </c>
      <c r="H2438" s="194" t="s">
        <v>60</v>
      </c>
      <c r="I2438" s="187">
        <v>1.0424709999999999</v>
      </c>
      <c r="J2438" s="187" t="s">
        <v>995</v>
      </c>
      <c r="K2438" s="187" t="s">
        <v>116</v>
      </c>
      <c r="M2438" s="195"/>
      <c r="N2438" s="195"/>
      <c r="O2438" s="199"/>
      <c r="P2438" s="188"/>
      <c r="Q2438" s="174">
        <v>1</v>
      </c>
    </row>
    <row r="2439" spans="1:17" ht="14.25" x14ac:dyDescent="0.2">
      <c r="A2439" s="189">
        <v>307</v>
      </c>
      <c r="B2439" s="254" t="str">
        <f>IF(AND(A2439&lt;&gt;"",ISNUMBER(A2439)),VLOOKUP(A2439,Studies!A:BR,2,FALSE),"")</f>
        <v>Kharasch 2011</v>
      </c>
      <c r="C2439" s="255" t="str">
        <f>IF(AND(A2439&lt;&gt;"",ISNUMBER(A2439)),VLOOKUP(A2439,Studies!A:BR,3,FALSE),"")</f>
        <v>https://www.ncbi.nlm.nih.gov/pubmed/21562488</v>
      </c>
      <c r="D2439" s="255" t="str">
        <f>IF(AND(A2439&lt;&gt;"",ISNUMBER(A2439)),VLOOKUP(A2439,Studies!A:BR,4,FALSE),"")</f>
        <v>po with Perpetrator (Rifampicin @ 75 mg)</v>
      </c>
      <c r="E2439" s="255" t="str">
        <f>IF(AND(A2439&lt;&gt;"",ISNUMBER(A2439)),VLOOKUP(A2439,Studies!A:BR,5,FALSE),"")</f>
        <v>Midazolam</v>
      </c>
      <c r="F2439" s="256" t="str">
        <f>IF(AND(A2439&lt;&gt;"",ISNUMBER(A2439)),VLOOKUP(A2439,Studies!A:BR,6,FALSE),"")</f>
        <v>Plasma</v>
      </c>
      <c r="G2439" s="194">
        <v>134.75</v>
      </c>
      <c r="H2439" s="194" t="s">
        <v>60</v>
      </c>
      <c r="I2439" s="187">
        <v>1.0424709999999999</v>
      </c>
      <c r="J2439" s="187" t="s">
        <v>995</v>
      </c>
      <c r="K2439" s="187" t="s">
        <v>116</v>
      </c>
      <c r="M2439" s="195"/>
      <c r="N2439" s="195"/>
      <c r="O2439" s="199"/>
      <c r="P2439" s="188"/>
      <c r="Q2439" s="174">
        <v>1</v>
      </c>
    </row>
    <row r="2440" spans="1:17" ht="14.25" x14ac:dyDescent="0.2">
      <c r="A2440" s="189">
        <v>307</v>
      </c>
      <c r="B2440" s="254" t="str">
        <f>IF(AND(A2440&lt;&gt;"",ISNUMBER(A2440)),VLOOKUP(A2440,Studies!A:BR,2,FALSE),"")</f>
        <v>Kharasch 2011</v>
      </c>
      <c r="C2440" s="255" t="str">
        <f>IF(AND(A2440&lt;&gt;"",ISNUMBER(A2440)),VLOOKUP(A2440,Studies!A:BR,3,FALSE),"")</f>
        <v>https://www.ncbi.nlm.nih.gov/pubmed/21562488</v>
      </c>
      <c r="D2440" s="255" t="str">
        <f>IF(AND(A2440&lt;&gt;"",ISNUMBER(A2440)),VLOOKUP(A2440,Studies!A:BR,4,FALSE),"")</f>
        <v>po with Perpetrator (Rifampicin @ 75 mg)</v>
      </c>
      <c r="E2440" s="255" t="str">
        <f>IF(AND(A2440&lt;&gt;"",ISNUMBER(A2440)),VLOOKUP(A2440,Studies!A:BR,5,FALSE),"")</f>
        <v>Midazolam</v>
      </c>
      <c r="F2440" s="256" t="str">
        <f>IF(AND(A2440&lt;&gt;"",ISNUMBER(A2440)),VLOOKUP(A2440,Studies!A:BR,6,FALSE),"")</f>
        <v>Plasma</v>
      </c>
      <c r="G2440" s="194">
        <v>135</v>
      </c>
      <c r="H2440" s="194" t="s">
        <v>60</v>
      </c>
      <c r="I2440" s="187">
        <v>0.88803089999999996</v>
      </c>
      <c r="J2440" s="187" t="s">
        <v>995</v>
      </c>
      <c r="K2440" s="187" t="s">
        <v>116</v>
      </c>
      <c r="M2440" s="195"/>
      <c r="N2440" s="195"/>
      <c r="O2440" s="199"/>
      <c r="P2440" s="188"/>
      <c r="Q2440" s="174">
        <v>1</v>
      </c>
    </row>
    <row r="2441" spans="1:17" ht="14.25" x14ac:dyDescent="0.2">
      <c r="A2441" s="189">
        <v>307</v>
      </c>
      <c r="B2441" s="254" t="str">
        <f>IF(AND(A2441&lt;&gt;"",ISNUMBER(A2441)),VLOOKUP(A2441,Studies!A:BR,2,FALSE),"")</f>
        <v>Kharasch 2011</v>
      </c>
      <c r="C2441" s="255" t="str">
        <f>IF(AND(A2441&lt;&gt;"",ISNUMBER(A2441)),VLOOKUP(A2441,Studies!A:BR,3,FALSE),"")</f>
        <v>https://www.ncbi.nlm.nih.gov/pubmed/21562488</v>
      </c>
      <c r="D2441" s="255" t="str">
        <f>IF(AND(A2441&lt;&gt;"",ISNUMBER(A2441)),VLOOKUP(A2441,Studies!A:BR,4,FALSE),"")</f>
        <v>po with Perpetrator (Rifampicin @ 75 mg)</v>
      </c>
      <c r="E2441" s="255" t="str">
        <f>IF(AND(A2441&lt;&gt;"",ISNUMBER(A2441)),VLOOKUP(A2441,Studies!A:BR,5,FALSE),"")</f>
        <v>Midazolam</v>
      </c>
      <c r="F2441" s="256" t="str">
        <f>IF(AND(A2441&lt;&gt;"",ISNUMBER(A2441)),VLOOKUP(A2441,Studies!A:BR,6,FALSE),"")</f>
        <v>Plasma</v>
      </c>
      <c r="G2441" s="194">
        <v>135.5</v>
      </c>
      <c r="H2441" s="194" t="s">
        <v>60</v>
      </c>
      <c r="I2441" s="187">
        <v>0.65637060000000003</v>
      </c>
      <c r="J2441" s="187" t="s">
        <v>995</v>
      </c>
      <c r="K2441" s="187" t="s">
        <v>116</v>
      </c>
      <c r="M2441" s="195"/>
      <c r="N2441" s="195"/>
      <c r="O2441" s="199"/>
      <c r="P2441" s="188"/>
      <c r="Q2441" s="174">
        <v>1</v>
      </c>
    </row>
    <row r="2442" spans="1:17" ht="14.25" x14ac:dyDescent="0.2">
      <c r="A2442" s="189">
        <v>307</v>
      </c>
      <c r="B2442" s="254" t="str">
        <f>IF(AND(A2442&lt;&gt;"",ISNUMBER(A2442)),VLOOKUP(A2442,Studies!A:BR,2,FALSE),"")</f>
        <v>Kharasch 2011</v>
      </c>
      <c r="C2442" s="255" t="str">
        <f>IF(AND(A2442&lt;&gt;"",ISNUMBER(A2442)),VLOOKUP(A2442,Studies!A:BR,3,FALSE),"")</f>
        <v>https://www.ncbi.nlm.nih.gov/pubmed/21562488</v>
      </c>
      <c r="D2442" s="255" t="str">
        <f>IF(AND(A2442&lt;&gt;"",ISNUMBER(A2442)),VLOOKUP(A2442,Studies!A:BR,4,FALSE),"")</f>
        <v>po with Perpetrator (Rifampicin @ 75 mg)</v>
      </c>
      <c r="E2442" s="255" t="str">
        <f>IF(AND(A2442&lt;&gt;"",ISNUMBER(A2442)),VLOOKUP(A2442,Studies!A:BR,5,FALSE),"")</f>
        <v>Midazolam</v>
      </c>
      <c r="F2442" s="256" t="str">
        <f>IF(AND(A2442&lt;&gt;"",ISNUMBER(A2442)),VLOOKUP(A2442,Studies!A:BR,6,FALSE),"")</f>
        <v>Plasma</v>
      </c>
      <c r="G2442" s="194">
        <v>136</v>
      </c>
      <c r="H2442" s="194" t="s">
        <v>60</v>
      </c>
      <c r="I2442" s="187">
        <v>0.61776059999999999</v>
      </c>
      <c r="J2442" s="187" t="s">
        <v>995</v>
      </c>
      <c r="K2442" s="187" t="s">
        <v>116</v>
      </c>
      <c r="M2442" s="195"/>
      <c r="N2442" s="195"/>
      <c r="O2442" s="199"/>
      <c r="P2442" s="188"/>
      <c r="Q2442" s="174">
        <v>1</v>
      </c>
    </row>
    <row r="2443" spans="1:17" ht="14.25" x14ac:dyDescent="0.2">
      <c r="A2443" s="189">
        <v>307</v>
      </c>
      <c r="B2443" s="254" t="str">
        <f>IF(AND(A2443&lt;&gt;"",ISNUMBER(A2443)),VLOOKUP(A2443,Studies!A:BR,2,FALSE),"")</f>
        <v>Kharasch 2011</v>
      </c>
      <c r="C2443" s="255" t="str">
        <f>IF(AND(A2443&lt;&gt;"",ISNUMBER(A2443)),VLOOKUP(A2443,Studies!A:BR,3,FALSE),"")</f>
        <v>https://www.ncbi.nlm.nih.gov/pubmed/21562488</v>
      </c>
      <c r="D2443" s="255" t="str">
        <f>IF(AND(A2443&lt;&gt;"",ISNUMBER(A2443)),VLOOKUP(A2443,Studies!A:BR,4,FALSE),"")</f>
        <v>po with Perpetrator (Rifampicin @ 75 mg)</v>
      </c>
      <c r="E2443" s="255" t="str">
        <f>IF(AND(A2443&lt;&gt;"",ISNUMBER(A2443)),VLOOKUP(A2443,Studies!A:BR,5,FALSE),"")</f>
        <v>Midazolam</v>
      </c>
      <c r="F2443" s="256" t="str">
        <f>IF(AND(A2443&lt;&gt;"",ISNUMBER(A2443)),VLOOKUP(A2443,Studies!A:BR,6,FALSE),"")</f>
        <v>Plasma</v>
      </c>
      <c r="G2443" s="194">
        <v>137</v>
      </c>
      <c r="H2443" s="194" t="s">
        <v>60</v>
      </c>
      <c r="I2443" s="187">
        <v>0.34749029999999997</v>
      </c>
      <c r="J2443" s="187" t="s">
        <v>995</v>
      </c>
      <c r="K2443" s="187" t="s">
        <v>116</v>
      </c>
      <c r="M2443" s="195"/>
      <c r="N2443" s="195"/>
      <c r="O2443" s="199"/>
      <c r="P2443" s="188"/>
      <c r="Q2443" s="174">
        <v>1</v>
      </c>
    </row>
    <row r="2444" spans="1:17" ht="14.25" x14ac:dyDescent="0.2">
      <c r="A2444" s="189">
        <v>307</v>
      </c>
      <c r="B2444" s="254" t="str">
        <f>IF(AND(A2444&lt;&gt;"",ISNUMBER(A2444)),VLOOKUP(A2444,Studies!A:BR,2,FALSE),"")</f>
        <v>Kharasch 2011</v>
      </c>
      <c r="C2444" s="255" t="str">
        <f>IF(AND(A2444&lt;&gt;"",ISNUMBER(A2444)),VLOOKUP(A2444,Studies!A:BR,3,FALSE),"")</f>
        <v>https://www.ncbi.nlm.nih.gov/pubmed/21562488</v>
      </c>
      <c r="D2444" s="255" t="str">
        <f>IF(AND(A2444&lt;&gt;"",ISNUMBER(A2444)),VLOOKUP(A2444,Studies!A:BR,4,FALSE),"")</f>
        <v>po with Perpetrator (Rifampicin @ 75 mg)</v>
      </c>
      <c r="E2444" s="255" t="str">
        <f>IF(AND(A2444&lt;&gt;"",ISNUMBER(A2444)),VLOOKUP(A2444,Studies!A:BR,5,FALSE),"")</f>
        <v>Midazolam</v>
      </c>
      <c r="F2444" s="256" t="str">
        <f>IF(AND(A2444&lt;&gt;"",ISNUMBER(A2444)),VLOOKUP(A2444,Studies!A:BR,6,FALSE),"")</f>
        <v>Plasma</v>
      </c>
      <c r="G2444" s="194">
        <v>138</v>
      </c>
      <c r="H2444" s="194" t="s">
        <v>60</v>
      </c>
      <c r="I2444" s="187">
        <v>0.23166020000000001</v>
      </c>
      <c r="J2444" s="187" t="s">
        <v>995</v>
      </c>
      <c r="K2444" s="187" t="s">
        <v>116</v>
      </c>
      <c r="M2444" s="195"/>
      <c r="N2444" s="195"/>
      <c r="O2444" s="199"/>
      <c r="P2444" s="188"/>
      <c r="Q2444" s="174">
        <v>1</v>
      </c>
    </row>
    <row r="2445" spans="1:17" ht="14.25" x14ac:dyDescent="0.2">
      <c r="A2445" s="189">
        <v>308</v>
      </c>
      <c r="B2445" s="254" t="str">
        <f>IF(AND(A2445&lt;&gt;"",ISNUMBER(A2445)),VLOOKUP(A2445,Studies!A:BR,2,FALSE),"")</f>
        <v>Kharasch 2011</v>
      </c>
      <c r="C2445" s="255" t="str">
        <f>IF(AND(A2445&lt;&gt;"",ISNUMBER(A2445)),VLOOKUP(A2445,Studies!A:BR,3,FALSE),"")</f>
        <v>https://www.ncbi.nlm.nih.gov/pubmed/21562488</v>
      </c>
      <c r="D2445" s="255" t="str">
        <f>IF(AND(A2445&lt;&gt;"",ISNUMBER(A2445)),VLOOKUP(A2445,Studies!A:BR,4,FALSE),"")</f>
        <v>po Control (Perpetrator Placebo)</v>
      </c>
      <c r="E2445" s="255" t="str">
        <f>IF(AND(A2445&lt;&gt;"",ISNUMBER(A2445)),VLOOKUP(A2445,Studies!A:BR,5,FALSE),"")</f>
        <v>Alfentanil</v>
      </c>
      <c r="F2445" s="256" t="str">
        <f>IF(AND(A2445&lt;&gt;"",ISNUMBER(A2445)),VLOOKUP(A2445,Studies!A:BR,6,FALSE),"")</f>
        <v>Plasma</v>
      </c>
      <c r="G2445" s="194">
        <v>0</v>
      </c>
      <c r="H2445" s="194" t="s">
        <v>60</v>
      </c>
      <c r="I2445" s="187">
        <v>0.1160542</v>
      </c>
      <c r="J2445" s="187" t="s">
        <v>995</v>
      </c>
      <c r="K2445" s="187" t="s">
        <v>116</v>
      </c>
      <c r="L2445" s="195">
        <v>0.1160542</v>
      </c>
      <c r="M2445" s="195" t="s">
        <v>995</v>
      </c>
      <c r="N2445" s="195" t="s">
        <v>117</v>
      </c>
      <c r="O2445" s="199"/>
      <c r="P2445" s="188"/>
      <c r="Q2445" s="174">
        <v>1</v>
      </c>
    </row>
    <row r="2446" spans="1:17" ht="14.25" x14ac:dyDescent="0.2">
      <c r="A2446" s="189">
        <v>308</v>
      </c>
      <c r="B2446" s="254" t="str">
        <f>IF(AND(A2446&lt;&gt;"",ISNUMBER(A2446)),VLOOKUP(A2446,Studies!A:BR,2,FALSE),"")</f>
        <v>Kharasch 2011</v>
      </c>
      <c r="C2446" s="255" t="str">
        <f>IF(AND(A2446&lt;&gt;"",ISNUMBER(A2446)),VLOOKUP(A2446,Studies!A:BR,3,FALSE),"")</f>
        <v>https://www.ncbi.nlm.nih.gov/pubmed/21562488</v>
      </c>
      <c r="D2446" s="255" t="str">
        <f>IF(AND(A2446&lt;&gt;"",ISNUMBER(A2446)),VLOOKUP(A2446,Studies!A:BR,4,FALSE),"")</f>
        <v>po Control (Perpetrator Placebo)</v>
      </c>
      <c r="E2446" s="255" t="str">
        <f>IF(AND(A2446&lt;&gt;"",ISNUMBER(A2446)),VLOOKUP(A2446,Studies!A:BR,5,FALSE),"")</f>
        <v>Alfentanil</v>
      </c>
      <c r="F2446" s="256" t="str">
        <f>IF(AND(A2446&lt;&gt;"",ISNUMBER(A2446)),VLOOKUP(A2446,Studies!A:BR,6,FALSE),"")</f>
        <v>Plasma</v>
      </c>
      <c r="G2446" s="194">
        <v>0.08</v>
      </c>
      <c r="H2446" s="194" t="s">
        <v>60</v>
      </c>
      <c r="I2446" s="187">
        <v>3.8297870000000001</v>
      </c>
      <c r="J2446" s="187" t="s">
        <v>995</v>
      </c>
      <c r="K2446" s="187" t="s">
        <v>116</v>
      </c>
      <c r="L2446" s="195">
        <v>6.1508700000000003</v>
      </c>
      <c r="M2446" s="195" t="s">
        <v>995</v>
      </c>
      <c r="N2446" s="195" t="s">
        <v>117</v>
      </c>
      <c r="O2446" s="199"/>
      <c r="P2446" s="188"/>
      <c r="Q2446" s="174">
        <v>1</v>
      </c>
    </row>
    <row r="2447" spans="1:17" ht="14.25" x14ac:dyDescent="0.2">
      <c r="A2447" s="189">
        <v>308</v>
      </c>
      <c r="B2447" s="254" t="str">
        <f>IF(AND(A2447&lt;&gt;"",ISNUMBER(A2447)),VLOOKUP(A2447,Studies!A:BR,2,FALSE),"")</f>
        <v>Kharasch 2011</v>
      </c>
      <c r="C2447" s="255" t="str">
        <f>IF(AND(A2447&lt;&gt;"",ISNUMBER(A2447)),VLOOKUP(A2447,Studies!A:BR,3,FALSE),"")</f>
        <v>https://www.ncbi.nlm.nih.gov/pubmed/21562488</v>
      </c>
      <c r="D2447" s="255" t="str">
        <f>IF(AND(A2447&lt;&gt;"",ISNUMBER(A2447)),VLOOKUP(A2447,Studies!A:BR,4,FALSE),"")</f>
        <v>po Control (Perpetrator Placebo)</v>
      </c>
      <c r="E2447" s="255" t="str">
        <f>IF(AND(A2447&lt;&gt;"",ISNUMBER(A2447)),VLOOKUP(A2447,Studies!A:BR,5,FALSE),"")</f>
        <v>Alfentanil</v>
      </c>
      <c r="F2447" s="256" t="str">
        <f>IF(AND(A2447&lt;&gt;"",ISNUMBER(A2447)),VLOOKUP(A2447,Studies!A:BR,6,FALSE),"")</f>
        <v>Plasma</v>
      </c>
      <c r="G2447" s="194">
        <v>0.17</v>
      </c>
      <c r="H2447" s="194" t="s">
        <v>60</v>
      </c>
      <c r="I2447" s="187">
        <v>12.06963</v>
      </c>
      <c r="J2447" s="187" t="s">
        <v>995</v>
      </c>
      <c r="K2447" s="187" t="s">
        <v>116</v>
      </c>
      <c r="L2447" s="195">
        <v>12.64991</v>
      </c>
      <c r="M2447" s="195" t="s">
        <v>995</v>
      </c>
      <c r="N2447" s="195" t="s">
        <v>117</v>
      </c>
      <c r="O2447" s="199"/>
      <c r="P2447" s="188"/>
      <c r="Q2447" s="174">
        <v>1</v>
      </c>
    </row>
    <row r="2448" spans="1:17" ht="14.25" x14ac:dyDescent="0.2">
      <c r="A2448" s="189">
        <v>308</v>
      </c>
      <c r="B2448" s="254" t="str">
        <f>IF(AND(A2448&lt;&gt;"",ISNUMBER(A2448)),VLOOKUP(A2448,Studies!A:BR,2,FALSE),"")</f>
        <v>Kharasch 2011</v>
      </c>
      <c r="C2448" s="255" t="str">
        <f>IF(AND(A2448&lt;&gt;"",ISNUMBER(A2448)),VLOOKUP(A2448,Studies!A:BR,3,FALSE),"")</f>
        <v>https://www.ncbi.nlm.nih.gov/pubmed/21562488</v>
      </c>
      <c r="D2448" s="255" t="str">
        <f>IF(AND(A2448&lt;&gt;"",ISNUMBER(A2448)),VLOOKUP(A2448,Studies!A:BR,4,FALSE),"")</f>
        <v>po Control (Perpetrator Placebo)</v>
      </c>
      <c r="E2448" s="255" t="str">
        <f>IF(AND(A2448&lt;&gt;"",ISNUMBER(A2448)),VLOOKUP(A2448,Studies!A:BR,5,FALSE),"")</f>
        <v>Alfentanil</v>
      </c>
      <c r="F2448" s="256" t="str">
        <f>IF(AND(A2448&lt;&gt;"",ISNUMBER(A2448)),VLOOKUP(A2448,Studies!A:BR,6,FALSE),"")</f>
        <v>Plasma</v>
      </c>
      <c r="G2448" s="194">
        <v>0.25</v>
      </c>
      <c r="H2448" s="194" t="s">
        <v>60</v>
      </c>
      <c r="I2448" s="187">
        <v>20.889749999999999</v>
      </c>
      <c r="J2448" s="187" t="s">
        <v>995</v>
      </c>
      <c r="K2448" s="187" t="s">
        <v>116</v>
      </c>
      <c r="L2448" s="195">
        <v>16.595739999999999</v>
      </c>
      <c r="M2448" s="195" t="s">
        <v>995</v>
      </c>
      <c r="N2448" s="195" t="s">
        <v>117</v>
      </c>
      <c r="O2448" s="199"/>
      <c r="P2448" s="188"/>
      <c r="Q2448" s="174">
        <v>1</v>
      </c>
    </row>
    <row r="2449" spans="1:17" ht="14.25" x14ac:dyDescent="0.2">
      <c r="A2449" s="189">
        <v>308</v>
      </c>
      <c r="B2449" s="254" t="str">
        <f>IF(AND(A2449&lt;&gt;"",ISNUMBER(A2449)),VLOOKUP(A2449,Studies!A:BR,2,FALSE),"")</f>
        <v>Kharasch 2011</v>
      </c>
      <c r="C2449" s="255" t="str">
        <f>IF(AND(A2449&lt;&gt;"",ISNUMBER(A2449)),VLOOKUP(A2449,Studies!A:BR,3,FALSE),"")</f>
        <v>https://www.ncbi.nlm.nih.gov/pubmed/21562488</v>
      </c>
      <c r="D2449" s="255" t="str">
        <f>IF(AND(A2449&lt;&gt;"",ISNUMBER(A2449)),VLOOKUP(A2449,Studies!A:BR,4,FALSE),"")</f>
        <v>po Control (Perpetrator Placebo)</v>
      </c>
      <c r="E2449" s="255" t="str">
        <f>IF(AND(A2449&lt;&gt;"",ISNUMBER(A2449)),VLOOKUP(A2449,Studies!A:BR,5,FALSE),"")</f>
        <v>Alfentanil</v>
      </c>
      <c r="F2449" s="256" t="str">
        <f>IF(AND(A2449&lt;&gt;"",ISNUMBER(A2449)),VLOOKUP(A2449,Studies!A:BR,6,FALSE),"")</f>
        <v>Plasma</v>
      </c>
      <c r="G2449" s="194">
        <v>0.33</v>
      </c>
      <c r="H2449" s="194" t="s">
        <v>60</v>
      </c>
      <c r="I2449" s="187">
        <v>27.388780000000001</v>
      </c>
      <c r="J2449" s="187" t="s">
        <v>995</v>
      </c>
      <c r="K2449" s="187" t="s">
        <v>116</v>
      </c>
      <c r="L2449" s="195">
        <v>19.4971</v>
      </c>
      <c r="M2449" s="195" t="s">
        <v>995</v>
      </c>
      <c r="N2449" s="195" t="s">
        <v>117</v>
      </c>
      <c r="O2449" s="199"/>
      <c r="P2449" s="188"/>
      <c r="Q2449" s="174">
        <v>1</v>
      </c>
    </row>
    <row r="2450" spans="1:17" ht="14.25" x14ac:dyDescent="0.2">
      <c r="A2450" s="189">
        <v>308</v>
      </c>
      <c r="B2450" s="254" t="str">
        <f>IF(AND(A2450&lt;&gt;"",ISNUMBER(A2450)),VLOOKUP(A2450,Studies!A:BR,2,FALSE),"")</f>
        <v>Kharasch 2011</v>
      </c>
      <c r="C2450" s="255" t="str">
        <f>IF(AND(A2450&lt;&gt;"",ISNUMBER(A2450)),VLOOKUP(A2450,Studies!A:BR,3,FALSE),"")</f>
        <v>https://www.ncbi.nlm.nih.gov/pubmed/21562488</v>
      </c>
      <c r="D2450" s="255" t="str">
        <f>IF(AND(A2450&lt;&gt;"",ISNUMBER(A2450)),VLOOKUP(A2450,Studies!A:BR,4,FALSE),"")</f>
        <v>po Control (Perpetrator Placebo)</v>
      </c>
      <c r="E2450" s="255" t="str">
        <f>IF(AND(A2450&lt;&gt;"",ISNUMBER(A2450)),VLOOKUP(A2450,Studies!A:BR,5,FALSE),"")</f>
        <v>Alfentanil</v>
      </c>
      <c r="F2450" s="256" t="str">
        <f>IF(AND(A2450&lt;&gt;"",ISNUMBER(A2450)),VLOOKUP(A2450,Studies!A:BR,6,FALSE),"")</f>
        <v>Plasma</v>
      </c>
      <c r="G2450" s="194">
        <v>0.5</v>
      </c>
      <c r="H2450" s="194" t="s">
        <v>60</v>
      </c>
      <c r="I2450" s="187">
        <v>34.235979999999998</v>
      </c>
      <c r="J2450" s="187" t="s">
        <v>995</v>
      </c>
      <c r="K2450" s="187" t="s">
        <v>116</v>
      </c>
      <c r="L2450" s="195">
        <v>19.613150000000001</v>
      </c>
      <c r="M2450" s="195" t="s">
        <v>995</v>
      </c>
      <c r="N2450" s="195" t="s">
        <v>117</v>
      </c>
      <c r="O2450" s="199"/>
      <c r="P2450" s="188"/>
      <c r="Q2450" s="174">
        <v>1</v>
      </c>
    </row>
    <row r="2451" spans="1:17" ht="14.25" x14ac:dyDescent="0.2">
      <c r="A2451" s="189">
        <v>308</v>
      </c>
      <c r="B2451" s="254" t="str">
        <f>IF(AND(A2451&lt;&gt;"",ISNUMBER(A2451)),VLOOKUP(A2451,Studies!A:BR,2,FALSE),"")</f>
        <v>Kharasch 2011</v>
      </c>
      <c r="C2451" s="255" t="str">
        <f>IF(AND(A2451&lt;&gt;"",ISNUMBER(A2451)),VLOOKUP(A2451,Studies!A:BR,3,FALSE),"")</f>
        <v>https://www.ncbi.nlm.nih.gov/pubmed/21562488</v>
      </c>
      <c r="D2451" s="255" t="str">
        <f>IF(AND(A2451&lt;&gt;"",ISNUMBER(A2451)),VLOOKUP(A2451,Studies!A:BR,4,FALSE),"")</f>
        <v>po Control (Perpetrator Placebo)</v>
      </c>
      <c r="E2451" s="255" t="str">
        <f>IF(AND(A2451&lt;&gt;"",ISNUMBER(A2451)),VLOOKUP(A2451,Studies!A:BR,5,FALSE),"")</f>
        <v>Alfentanil</v>
      </c>
      <c r="F2451" s="256" t="str">
        <f>IF(AND(A2451&lt;&gt;"",ISNUMBER(A2451)),VLOOKUP(A2451,Studies!A:BR,6,FALSE),"")</f>
        <v>Plasma</v>
      </c>
      <c r="G2451" s="194">
        <v>0.75</v>
      </c>
      <c r="H2451" s="194" t="s">
        <v>60</v>
      </c>
      <c r="I2451" s="187">
        <v>37.833660000000002</v>
      </c>
      <c r="J2451" s="187" t="s">
        <v>995</v>
      </c>
      <c r="K2451" s="187" t="s">
        <v>116</v>
      </c>
      <c r="L2451" s="195">
        <v>9.2843280000000004</v>
      </c>
      <c r="M2451" s="195" t="s">
        <v>995</v>
      </c>
      <c r="N2451" s="195" t="s">
        <v>117</v>
      </c>
      <c r="O2451" s="199"/>
      <c r="P2451" s="188"/>
      <c r="Q2451" s="174">
        <v>1</v>
      </c>
    </row>
    <row r="2452" spans="1:17" ht="14.25" x14ac:dyDescent="0.2">
      <c r="A2452" s="189">
        <v>308</v>
      </c>
      <c r="B2452" s="254" t="str">
        <f>IF(AND(A2452&lt;&gt;"",ISNUMBER(A2452)),VLOOKUP(A2452,Studies!A:BR,2,FALSE),"")</f>
        <v>Kharasch 2011</v>
      </c>
      <c r="C2452" s="255" t="str">
        <f>IF(AND(A2452&lt;&gt;"",ISNUMBER(A2452)),VLOOKUP(A2452,Studies!A:BR,3,FALSE),"")</f>
        <v>https://www.ncbi.nlm.nih.gov/pubmed/21562488</v>
      </c>
      <c r="D2452" s="255" t="str">
        <f>IF(AND(A2452&lt;&gt;"",ISNUMBER(A2452)),VLOOKUP(A2452,Studies!A:BR,4,FALSE),"")</f>
        <v>po Control (Perpetrator Placebo)</v>
      </c>
      <c r="E2452" s="255" t="str">
        <f>IF(AND(A2452&lt;&gt;"",ISNUMBER(A2452)),VLOOKUP(A2452,Studies!A:BR,5,FALSE),"")</f>
        <v>Alfentanil</v>
      </c>
      <c r="F2452" s="256" t="str">
        <f>IF(AND(A2452&lt;&gt;"",ISNUMBER(A2452)),VLOOKUP(A2452,Studies!A:BR,6,FALSE),"")</f>
        <v>Plasma</v>
      </c>
      <c r="G2452" s="194">
        <v>1</v>
      </c>
      <c r="H2452" s="194" t="s">
        <v>60</v>
      </c>
      <c r="I2452" s="187">
        <v>37.369439999999997</v>
      </c>
      <c r="J2452" s="187" t="s">
        <v>995</v>
      </c>
      <c r="K2452" s="187" t="s">
        <v>116</v>
      </c>
      <c r="L2452" s="195">
        <v>12.99807</v>
      </c>
      <c r="M2452" s="195" t="s">
        <v>995</v>
      </c>
      <c r="N2452" s="195" t="s">
        <v>117</v>
      </c>
      <c r="O2452" s="199"/>
      <c r="P2452" s="188"/>
      <c r="Q2452" s="174">
        <v>1</v>
      </c>
    </row>
    <row r="2453" spans="1:17" ht="14.25" x14ac:dyDescent="0.2">
      <c r="A2453" s="189">
        <v>308</v>
      </c>
      <c r="B2453" s="254" t="str">
        <f>IF(AND(A2453&lt;&gt;"",ISNUMBER(A2453)),VLOOKUP(A2453,Studies!A:BR,2,FALSE),"")</f>
        <v>Kharasch 2011</v>
      </c>
      <c r="C2453" s="255" t="str">
        <f>IF(AND(A2453&lt;&gt;"",ISNUMBER(A2453)),VLOOKUP(A2453,Studies!A:BR,3,FALSE),"")</f>
        <v>https://www.ncbi.nlm.nih.gov/pubmed/21562488</v>
      </c>
      <c r="D2453" s="255" t="str">
        <f>IF(AND(A2453&lt;&gt;"",ISNUMBER(A2453)),VLOOKUP(A2453,Studies!A:BR,4,FALSE),"")</f>
        <v>po Control (Perpetrator Placebo)</v>
      </c>
      <c r="E2453" s="255" t="str">
        <f>IF(AND(A2453&lt;&gt;"",ISNUMBER(A2453)),VLOOKUP(A2453,Studies!A:BR,5,FALSE),"")</f>
        <v>Alfentanil</v>
      </c>
      <c r="F2453" s="256" t="str">
        <f>IF(AND(A2453&lt;&gt;"",ISNUMBER(A2453)),VLOOKUP(A2453,Studies!A:BR,6,FALSE),"")</f>
        <v>Plasma</v>
      </c>
      <c r="G2453" s="194">
        <v>1.5</v>
      </c>
      <c r="H2453" s="194" t="s">
        <v>60</v>
      </c>
      <c r="I2453" s="187">
        <v>35.164409999999997</v>
      </c>
      <c r="J2453" s="187" t="s">
        <v>995</v>
      </c>
      <c r="K2453" s="187" t="s">
        <v>116</v>
      </c>
      <c r="L2453" s="195">
        <v>12.76596</v>
      </c>
      <c r="M2453" s="195" t="s">
        <v>995</v>
      </c>
      <c r="N2453" s="195" t="s">
        <v>117</v>
      </c>
      <c r="O2453" s="199"/>
      <c r="P2453" s="188"/>
      <c r="Q2453" s="174">
        <v>1</v>
      </c>
    </row>
    <row r="2454" spans="1:17" ht="14.25" x14ac:dyDescent="0.2">
      <c r="A2454" s="189">
        <v>308</v>
      </c>
      <c r="B2454" s="254" t="str">
        <f>IF(AND(A2454&lt;&gt;"",ISNUMBER(A2454)),VLOOKUP(A2454,Studies!A:BR,2,FALSE),"")</f>
        <v>Kharasch 2011</v>
      </c>
      <c r="C2454" s="255" t="str">
        <f>IF(AND(A2454&lt;&gt;"",ISNUMBER(A2454)),VLOOKUP(A2454,Studies!A:BR,3,FALSE),"")</f>
        <v>https://www.ncbi.nlm.nih.gov/pubmed/21562488</v>
      </c>
      <c r="D2454" s="255" t="str">
        <f>IF(AND(A2454&lt;&gt;"",ISNUMBER(A2454)),VLOOKUP(A2454,Studies!A:BR,4,FALSE),"")</f>
        <v>po Control (Perpetrator Placebo)</v>
      </c>
      <c r="E2454" s="255" t="str">
        <f>IF(AND(A2454&lt;&gt;"",ISNUMBER(A2454)),VLOOKUP(A2454,Studies!A:BR,5,FALSE),"")</f>
        <v>Alfentanil</v>
      </c>
      <c r="F2454" s="256" t="str">
        <f>IF(AND(A2454&lt;&gt;"",ISNUMBER(A2454)),VLOOKUP(A2454,Studies!A:BR,6,FALSE),"")</f>
        <v>Plasma</v>
      </c>
      <c r="G2454" s="194">
        <v>2</v>
      </c>
      <c r="H2454" s="194" t="s">
        <v>60</v>
      </c>
      <c r="I2454" s="187">
        <v>34.584139999999998</v>
      </c>
      <c r="J2454" s="187" t="s">
        <v>995</v>
      </c>
      <c r="K2454" s="187" t="s">
        <v>116</v>
      </c>
      <c r="L2454" s="195">
        <v>22.978719999999999</v>
      </c>
      <c r="M2454" s="195" t="s">
        <v>995</v>
      </c>
      <c r="N2454" s="195" t="s">
        <v>117</v>
      </c>
      <c r="O2454" s="199"/>
      <c r="P2454" s="188"/>
      <c r="Q2454" s="174">
        <v>1</v>
      </c>
    </row>
    <row r="2455" spans="1:17" ht="14.25" x14ac:dyDescent="0.2">
      <c r="A2455" s="189">
        <v>308</v>
      </c>
      <c r="B2455" s="254" t="str">
        <f>IF(AND(A2455&lt;&gt;"",ISNUMBER(A2455)),VLOOKUP(A2455,Studies!A:BR,2,FALSE),"")</f>
        <v>Kharasch 2011</v>
      </c>
      <c r="C2455" s="255" t="str">
        <f>IF(AND(A2455&lt;&gt;"",ISNUMBER(A2455)),VLOOKUP(A2455,Studies!A:BR,3,FALSE),"")</f>
        <v>https://www.ncbi.nlm.nih.gov/pubmed/21562488</v>
      </c>
      <c r="D2455" s="255" t="str">
        <f>IF(AND(A2455&lt;&gt;"",ISNUMBER(A2455)),VLOOKUP(A2455,Studies!A:BR,4,FALSE),"")</f>
        <v>po Control (Perpetrator Placebo)</v>
      </c>
      <c r="E2455" s="255" t="str">
        <f>IF(AND(A2455&lt;&gt;"",ISNUMBER(A2455)),VLOOKUP(A2455,Studies!A:BR,5,FALSE),"")</f>
        <v>Alfentanil</v>
      </c>
      <c r="F2455" s="256" t="str">
        <f>IF(AND(A2455&lt;&gt;"",ISNUMBER(A2455)),VLOOKUP(A2455,Studies!A:BR,6,FALSE),"")</f>
        <v>Plasma</v>
      </c>
      <c r="G2455" s="194">
        <v>2.5</v>
      </c>
      <c r="H2455" s="194" t="s">
        <v>60</v>
      </c>
      <c r="I2455" s="187">
        <v>29.47776</v>
      </c>
      <c r="J2455" s="187" t="s">
        <v>995</v>
      </c>
      <c r="K2455" s="187" t="s">
        <v>116</v>
      </c>
      <c r="L2455" s="195">
        <v>19.961310000000001</v>
      </c>
      <c r="M2455" s="195" t="s">
        <v>995</v>
      </c>
      <c r="N2455" s="195" t="s">
        <v>117</v>
      </c>
      <c r="O2455" s="199"/>
      <c r="P2455" s="188"/>
      <c r="Q2455" s="174">
        <v>1</v>
      </c>
    </row>
    <row r="2456" spans="1:17" ht="14.25" x14ac:dyDescent="0.2">
      <c r="A2456" s="189">
        <v>308</v>
      </c>
      <c r="B2456" s="254" t="str">
        <f>IF(AND(A2456&lt;&gt;"",ISNUMBER(A2456)),VLOOKUP(A2456,Studies!A:BR,2,FALSE),"")</f>
        <v>Kharasch 2011</v>
      </c>
      <c r="C2456" s="255" t="str">
        <f>IF(AND(A2456&lt;&gt;"",ISNUMBER(A2456)),VLOOKUP(A2456,Studies!A:BR,3,FALSE),"")</f>
        <v>https://www.ncbi.nlm.nih.gov/pubmed/21562488</v>
      </c>
      <c r="D2456" s="255" t="str">
        <f>IF(AND(A2456&lt;&gt;"",ISNUMBER(A2456)),VLOOKUP(A2456,Studies!A:BR,4,FALSE),"")</f>
        <v>po Control (Perpetrator Placebo)</v>
      </c>
      <c r="E2456" s="255" t="str">
        <f>IF(AND(A2456&lt;&gt;"",ISNUMBER(A2456)),VLOOKUP(A2456,Studies!A:BR,5,FALSE),"")</f>
        <v>Alfentanil</v>
      </c>
      <c r="F2456" s="256" t="str">
        <f>IF(AND(A2456&lt;&gt;"",ISNUMBER(A2456)),VLOOKUP(A2456,Studies!A:BR,6,FALSE),"")</f>
        <v>Plasma</v>
      </c>
      <c r="G2456" s="194">
        <v>3</v>
      </c>
      <c r="H2456" s="194" t="s">
        <v>60</v>
      </c>
      <c r="I2456" s="187">
        <v>23.210830000000001</v>
      </c>
      <c r="J2456" s="187" t="s">
        <v>995</v>
      </c>
      <c r="K2456" s="187" t="s">
        <v>116</v>
      </c>
      <c r="L2456" s="195">
        <v>18.220500000000001</v>
      </c>
      <c r="M2456" s="195" t="s">
        <v>995</v>
      </c>
      <c r="N2456" s="195" t="s">
        <v>117</v>
      </c>
      <c r="O2456" s="199"/>
      <c r="P2456" s="188"/>
      <c r="Q2456" s="174">
        <v>1</v>
      </c>
    </row>
    <row r="2457" spans="1:17" ht="14.25" x14ac:dyDescent="0.2">
      <c r="A2457" s="189">
        <v>308</v>
      </c>
      <c r="B2457" s="254" t="str">
        <f>IF(AND(A2457&lt;&gt;"",ISNUMBER(A2457)),VLOOKUP(A2457,Studies!A:BR,2,FALSE),"")</f>
        <v>Kharasch 2011</v>
      </c>
      <c r="C2457" s="255" t="str">
        <f>IF(AND(A2457&lt;&gt;"",ISNUMBER(A2457)),VLOOKUP(A2457,Studies!A:BR,3,FALSE),"")</f>
        <v>https://www.ncbi.nlm.nih.gov/pubmed/21562488</v>
      </c>
      <c r="D2457" s="255" t="str">
        <f>IF(AND(A2457&lt;&gt;"",ISNUMBER(A2457)),VLOOKUP(A2457,Studies!A:BR,4,FALSE),"")</f>
        <v>po Control (Perpetrator Placebo)</v>
      </c>
      <c r="E2457" s="255" t="str">
        <f>IF(AND(A2457&lt;&gt;"",ISNUMBER(A2457)),VLOOKUP(A2457,Studies!A:BR,5,FALSE),"")</f>
        <v>Alfentanil</v>
      </c>
      <c r="F2457" s="256" t="str">
        <f>IF(AND(A2457&lt;&gt;"",ISNUMBER(A2457)),VLOOKUP(A2457,Studies!A:BR,6,FALSE),"")</f>
        <v>Plasma</v>
      </c>
      <c r="G2457" s="194">
        <v>4</v>
      </c>
      <c r="H2457" s="194" t="s">
        <v>60</v>
      </c>
      <c r="I2457" s="187">
        <v>14.622820000000001</v>
      </c>
      <c r="J2457" s="187" t="s">
        <v>995</v>
      </c>
      <c r="K2457" s="187" t="s">
        <v>116</v>
      </c>
      <c r="L2457" s="195">
        <v>11.837529999999999</v>
      </c>
      <c r="M2457" s="195" t="s">
        <v>995</v>
      </c>
      <c r="N2457" s="195" t="s">
        <v>117</v>
      </c>
      <c r="O2457" s="199"/>
      <c r="P2457" s="188"/>
      <c r="Q2457" s="174">
        <v>1</v>
      </c>
    </row>
    <row r="2458" spans="1:17" ht="14.25" x14ac:dyDescent="0.2">
      <c r="A2458" s="189">
        <v>308</v>
      </c>
      <c r="B2458" s="254" t="str">
        <f>IF(AND(A2458&lt;&gt;"",ISNUMBER(A2458)),VLOOKUP(A2458,Studies!A:BR,2,FALSE),"")</f>
        <v>Kharasch 2011</v>
      </c>
      <c r="C2458" s="255" t="str">
        <f>IF(AND(A2458&lt;&gt;"",ISNUMBER(A2458)),VLOOKUP(A2458,Studies!A:BR,3,FALSE),"")</f>
        <v>https://www.ncbi.nlm.nih.gov/pubmed/21562488</v>
      </c>
      <c r="D2458" s="255" t="str">
        <f>IF(AND(A2458&lt;&gt;"",ISNUMBER(A2458)),VLOOKUP(A2458,Studies!A:BR,4,FALSE),"")</f>
        <v>po Control (Perpetrator Placebo)</v>
      </c>
      <c r="E2458" s="255" t="str">
        <f>IF(AND(A2458&lt;&gt;"",ISNUMBER(A2458)),VLOOKUP(A2458,Studies!A:BR,5,FALSE),"")</f>
        <v>Alfentanil</v>
      </c>
      <c r="F2458" s="256" t="str">
        <f>IF(AND(A2458&lt;&gt;"",ISNUMBER(A2458)),VLOOKUP(A2458,Studies!A:BR,6,FALSE),"")</f>
        <v>Plasma</v>
      </c>
      <c r="G2458" s="194">
        <v>5</v>
      </c>
      <c r="H2458" s="194" t="s">
        <v>60</v>
      </c>
      <c r="I2458" s="187">
        <v>9.6324950000000005</v>
      </c>
      <c r="J2458" s="187" t="s">
        <v>995</v>
      </c>
      <c r="K2458" s="187" t="s">
        <v>116</v>
      </c>
      <c r="L2458" s="195">
        <v>8.8201169999999998</v>
      </c>
      <c r="M2458" s="195" t="s">
        <v>995</v>
      </c>
      <c r="N2458" s="195" t="s">
        <v>117</v>
      </c>
      <c r="O2458" s="199"/>
      <c r="P2458" s="188"/>
      <c r="Q2458" s="174">
        <v>1</v>
      </c>
    </row>
    <row r="2459" spans="1:17" ht="14.25" x14ac:dyDescent="0.2">
      <c r="A2459" s="189">
        <v>308</v>
      </c>
      <c r="B2459" s="254" t="str">
        <f>IF(AND(A2459&lt;&gt;"",ISNUMBER(A2459)),VLOOKUP(A2459,Studies!A:BR,2,FALSE),"")</f>
        <v>Kharasch 2011</v>
      </c>
      <c r="C2459" s="255" t="str">
        <f>IF(AND(A2459&lt;&gt;"",ISNUMBER(A2459)),VLOOKUP(A2459,Studies!A:BR,3,FALSE),"")</f>
        <v>https://www.ncbi.nlm.nih.gov/pubmed/21562488</v>
      </c>
      <c r="D2459" s="255" t="str">
        <f>IF(AND(A2459&lt;&gt;"",ISNUMBER(A2459)),VLOOKUP(A2459,Studies!A:BR,4,FALSE),"")</f>
        <v>po Control (Perpetrator Placebo)</v>
      </c>
      <c r="E2459" s="255" t="str">
        <f>IF(AND(A2459&lt;&gt;"",ISNUMBER(A2459)),VLOOKUP(A2459,Studies!A:BR,5,FALSE),"")</f>
        <v>Alfentanil</v>
      </c>
      <c r="F2459" s="256" t="str">
        <f>IF(AND(A2459&lt;&gt;"",ISNUMBER(A2459)),VLOOKUP(A2459,Studies!A:BR,6,FALSE),"")</f>
        <v>Plasma</v>
      </c>
      <c r="G2459" s="194">
        <v>6</v>
      </c>
      <c r="H2459" s="194" t="s">
        <v>60</v>
      </c>
      <c r="I2459" s="187">
        <v>6.731141</v>
      </c>
      <c r="J2459" s="187" t="s">
        <v>995</v>
      </c>
      <c r="K2459" s="187" t="s">
        <v>116</v>
      </c>
      <c r="L2459" s="195">
        <v>6.731141</v>
      </c>
      <c r="M2459" s="195" t="s">
        <v>995</v>
      </c>
      <c r="N2459" s="195" t="s">
        <v>117</v>
      </c>
      <c r="O2459" s="199"/>
      <c r="P2459" s="188"/>
      <c r="Q2459" s="174">
        <v>1</v>
      </c>
    </row>
    <row r="2460" spans="1:17" ht="14.25" x14ac:dyDescent="0.2">
      <c r="A2460" s="189">
        <v>308</v>
      </c>
      <c r="B2460" s="254" t="str">
        <f>IF(AND(A2460&lt;&gt;"",ISNUMBER(A2460)),VLOOKUP(A2460,Studies!A:BR,2,FALSE),"")</f>
        <v>Kharasch 2011</v>
      </c>
      <c r="C2460" s="255" t="str">
        <f>IF(AND(A2460&lt;&gt;"",ISNUMBER(A2460)),VLOOKUP(A2460,Studies!A:BR,3,FALSE),"")</f>
        <v>https://www.ncbi.nlm.nih.gov/pubmed/21562488</v>
      </c>
      <c r="D2460" s="255" t="str">
        <f>IF(AND(A2460&lt;&gt;"",ISNUMBER(A2460)),VLOOKUP(A2460,Studies!A:BR,4,FALSE),"")</f>
        <v>po Control (Perpetrator Placebo)</v>
      </c>
      <c r="E2460" s="255" t="str">
        <f>IF(AND(A2460&lt;&gt;"",ISNUMBER(A2460)),VLOOKUP(A2460,Studies!A:BR,5,FALSE),"")</f>
        <v>Alfentanil</v>
      </c>
      <c r="F2460" s="256" t="str">
        <f>IF(AND(A2460&lt;&gt;"",ISNUMBER(A2460)),VLOOKUP(A2460,Studies!A:BR,6,FALSE),"")</f>
        <v>Plasma</v>
      </c>
      <c r="G2460" s="194">
        <v>8</v>
      </c>
      <c r="H2460" s="194" t="s">
        <v>60</v>
      </c>
      <c r="I2460" s="187">
        <v>2.7852999999999999</v>
      </c>
      <c r="J2460" s="187" t="s">
        <v>995</v>
      </c>
      <c r="K2460" s="187" t="s">
        <v>116</v>
      </c>
      <c r="L2460" s="195">
        <v>3.2495159999999998</v>
      </c>
      <c r="M2460" s="195" t="s">
        <v>995</v>
      </c>
      <c r="N2460" s="195" t="s">
        <v>117</v>
      </c>
      <c r="O2460" s="199"/>
      <c r="P2460" s="188"/>
      <c r="Q2460" s="174">
        <v>1</v>
      </c>
    </row>
    <row r="2461" spans="1:17" ht="14.25" x14ac:dyDescent="0.2">
      <c r="A2461" s="189">
        <v>309</v>
      </c>
      <c r="B2461" s="254" t="str">
        <f>IF(AND(A2461&lt;&gt;"",ISNUMBER(A2461)),VLOOKUP(A2461,Studies!A:BR,2,FALSE),"")</f>
        <v>Kharasch 2011</v>
      </c>
      <c r="C2461" s="255" t="str">
        <f>IF(AND(A2461&lt;&gt;"",ISNUMBER(A2461)),VLOOKUP(A2461,Studies!A:BR,3,FALSE),"")</f>
        <v>https://www.ncbi.nlm.nih.gov/pubmed/21562488</v>
      </c>
      <c r="D2461" s="255" t="str">
        <f>IF(AND(A2461&lt;&gt;"",ISNUMBER(A2461)),VLOOKUP(A2461,Studies!A:BR,4,FALSE),"")</f>
        <v>po with Perpetrator (Rifampicin @ 5 mg)</v>
      </c>
      <c r="E2461" s="255" t="str">
        <f>IF(AND(A2461&lt;&gt;"",ISNUMBER(A2461)),VLOOKUP(A2461,Studies!A:BR,5,FALSE),"")</f>
        <v>Alfentanil</v>
      </c>
      <c r="F2461" s="256" t="str">
        <f>IF(AND(A2461&lt;&gt;"",ISNUMBER(A2461)),VLOOKUP(A2461,Studies!A:BR,6,FALSE),"")</f>
        <v>Plasma</v>
      </c>
      <c r="G2461" s="194">
        <v>133</v>
      </c>
      <c r="H2461" s="194" t="s">
        <v>60</v>
      </c>
      <c r="I2461" s="187">
        <v>0</v>
      </c>
      <c r="J2461" s="187" t="s">
        <v>995</v>
      </c>
      <c r="K2461" s="187" t="s">
        <v>116</v>
      </c>
      <c r="M2461" s="195"/>
      <c r="N2461" s="195"/>
      <c r="O2461" s="199"/>
      <c r="P2461" s="188"/>
      <c r="Q2461" s="174">
        <v>1</v>
      </c>
    </row>
    <row r="2462" spans="1:17" ht="14.25" x14ac:dyDescent="0.2">
      <c r="A2462" s="189">
        <v>309</v>
      </c>
      <c r="B2462" s="254" t="str">
        <f>IF(AND(A2462&lt;&gt;"",ISNUMBER(A2462)),VLOOKUP(A2462,Studies!A:BR,2,FALSE),"")</f>
        <v>Kharasch 2011</v>
      </c>
      <c r="C2462" s="255" t="str">
        <f>IF(AND(A2462&lt;&gt;"",ISNUMBER(A2462)),VLOOKUP(A2462,Studies!A:BR,3,FALSE),"")</f>
        <v>https://www.ncbi.nlm.nih.gov/pubmed/21562488</v>
      </c>
      <c r="D2462" s="255" t="str">
        <f>IF(AND(A2462&lt;&gt;"",ISNUMBER(A2462)),VLOOKUP(A2462,Studies!A:BR,4,FALSE),"")</f>
        <v>po with Perpetrator (Rifampicin @ 5 mg)</v>
      </c>
      <c r="E2462" s="255" t="str">
        <f>IF(AND(A2462&lt;&gt;"",ISNUMBER(A2462)),VLOOKUP(A2462,Studies!A:BR,5,FALSE),"")</f>
        <v>Alfentanil</v>
      </c>
      <c r="F2462" s="256" t="str">
        <f>IF(AND(A2462&lt;&gt;"",ISNUMBER(A2462)),VLOOKUP(A2462,Studies!A:BR,6,FALSE),"")</f>
        <v>Plasma</v>
      </c>
      <c r="G2462" s="194">
        <v>133.08000000000001</v>
      </c>
      <c r="H2462" s="194" t="s">
        <v>60</v>
      </c>
      <c r="I2462" s="187">
        <v>6.9632500000000004</v>
      </c>
      <c r="J2462" s="187" t="s">
        <v>995</v>
      </c>
      <c r="K2462" s="187" t="s">
        <v>116</v>
      </c>
      <c r="M2462" s="195"/>
      <c r="N2462" s="195"/>
      <c r="O2462" s="199"/>
      <c r="P2462" s="188"/>
      <c r="Q2462" s="174">
        <v>1</v>
      </c>
    </row>
    <row r="2463" spans="1:17" ht="14.25" x14ac:dyDescent="0.2">
      <c r="A2463" s="189">
        <v>309</v>
      </c>
      <c r="B2463" s="254" t="str">
        <f>IF(AND(A2463&lt;&gt;"",ISNUMBER(A2463)),VLOOKUP(A2463,Studies!A:BR,2,FALSE),"")</f>
        <v>Kharasch 2011</v>
      </c>
      <c r="C2463" s="255" t="str">
        <f>IF(AND(A2463&lt;&gt;"",ISNUMBER(A2463)),VLOOKUP(A2463,Studies!A:BR,3,FALSE),"")</f>
        <v>https://www.ncbi.nlm.nih.gov/pubmed/21562488</v>
      </c>
      <c r="D2463" s="255" t="str">
        <f>IF(AND(A2463&lt;&gt;"",ISNUMBER(A2463)),VLOOKUP(A2463,Studies!A:BR,4,FALSE),"")</f>
        <v>po with Perpetrator (Rifampicin @ 5 mg)</v>
      </c>
      <c r="E2463" s="255" t="str">
        <f>IF(AND(A2463&lt;&gt;"",ISNUMBER(A2463)),VLOOKUP(A2463,Studies!A:BR,5,FALSE),"")</f>
        <v>Alfentanil</v>
      </c>
      <c r="F2463" s="256" t="str">
        <f>IF(AND(A2463&lt;&gt;"",ISNUMBER(A2463)),VLOOKUP(A2463,Studies!A:BR,6,FALSE),"")</f>
        <v>Plasma</v>
      </c>
      <c r="G2463" s="194">
        <v>133.16999999999999</v>
      </c>
      <c r="H2463" s="194" t="s">
        <v>60</v>
      </c>
      <c r="I2463" s="187">
        <v>18.45261</v>
      </c>
      <c r="J2463" s="187" t="s">
        <v>995</v>
      </c>
      <c r="K2463" s="187" t="s">
        <v>116</v>
      </c>
      <c r="M2463" s="195"/>
      <c r="N2463" s="195"/>
      <c r="O2463" s="199"/>
      <c r="P2463" s="188"/>
      <c r="Q2463" s="174">
        <v>1</v>
      </c>
    </row>
    <row r="2464" spans="1:17" ht="14.25" x14ac:dyDescent="0.2">
      <c r="A2464" s="189">
        <v>309</v>
      </c>
      <c r="B2464" s="254" t="str">
        <f>IF(AND(A2464&lt;&gt;"",ISNUMBER(A2464)),VLOOKUP(A2464,Studies!A:BR,2,FALSE),"")</f>
        <v>Kharasch 2011</v>
      </c>
      <c r="C2464" s="255" t="str">
        <f>IF(AND(A2464&lt;&gt;"",ISNUMBER(A2464)),VLOOKUP(A2464,Studies!A:BR,3,FALSE),"")</f>
        <v>https://www.ncbi.nlm.nih.gov/pubmed/21562488</v>
      </c>
      <c r="D2464" s="255" t="str">
        <f>IF(AND(A2464&lt;&gt;"",ISNUMBER(A2464)),VLOOKUP(A2464,Studies!A:BR,4,FALSE),"")</f>
        <v>po with Perpetrator (Rifampicin @ 5 mg)</v>
      </c>
      <c r="E2464" s="255" t="str">
        <f>IF(AND(A2464&lt;&gt;"",ISNUMBER(A2464)),VLOOKUP(A2464,Studies!A:BR,5,FALSE),"")</f>
        <v>Alfentanil</v>
      </c>
      <c r="F2464" s="256" t="str">
        <f>IF(AND(A2464&lt;&gt;"",ISNUMBER(A2464)),VLOOKUP(A2464,Studies!A:BR,6,FALSE),"")</f>
        <v>Plasma</v>
      </c>
      <c r="G2464" s="194">
        <v>133.25</v>
      </c>
      <c r="H2464" s="194" t="s">
        <v>60</v>
      </c>
      <c r="I2464" s="187">
        <v>22.862670000000001</v>
      </c>
      <c r="J2464" s="187" t="s">
        <v>995</v>
      </c>
      <c r="K2464" s="187" t="s">
        <v>116</v>
      </c>
      <c r="M2464" s="195"/>
      <c r="N2464" s="195"/>
      <c r="O2464" s="199"/>
      <c r="P2464" s="188"/>
      <c r="Q2464" s="174">
        <v>1</v>
      </c>
    </row>
    <row r="2465" spans="1:17" ht="14.25" x14ac:dyDescent="0.2">
      <c r="A2465" s="189">
        <v>309</v>
      </c>
      <c r="B2465" s="254" t="str">
        <f>IF(AND(A2465&lt;&gt;"",ISNUMBER(A2465)),VLOOKUP(A2465,Studies!A:BR,2,FALSE),"")</f>
        <v>Kharasch 2011</v>
      </c>
      <c r="C2465" s="255" t="str">
        <f>IF(AND(A2465&lt;&gt;"",ISNUMBER(A2465)),VLOOKUP(A2465,Studies!A:BR,3,FALSE),"")</f>
        <v>https://www.ncbi.nlm.nih.gov/pubmed/21562488</v>
      </c>
      <c r="D2465" s="255" t="str">
        <f>IF(AND(A2465&lt;&gt;"",ISNUMBER(A2465)),VLOOKUP(A2465,Studies!A:BR,4,FALSE),"")</f>
        <v>po with Perpetrator (Rifampicin @ 5 mg)</v>
      </c>
      <c r="E2465" s="255" t="str">
        <f>IF(AND(A2465&lt;&gt;"",ISNUMBER(A2465)),VLOOKUP(A2465,Studies!A:BR,5,FALSE),"")</f>
        <v>Alfentanil</v>
      </c>
      <c r="F2465" s="256" t="str">
        <f>IF(AND(A2465&lt;&gt;"",ISNUMBER(A2465)),VLOOKUP(A2465,Studies!A:BR,6,FALSE),"")</f>
        <v>Plasma</v>
      </c>
      <c r="G2465" s="194">
        <v>133.33000000000001</v>
      </c>
      <c r="H2465" s="194" t="s">
        <v>60</v>
      </c>
      <c r="I2465" s="187">
        <v>24.13927</v>
      </c>
      <c r="J2465" s="187" t="s">
        <v>995</v>
      </c>
      <c r="K2465" s="187" t="s">
        <v>116</v>
      </c>
      <c r="M2465" s="195"/>
      <c r="N2465" s="195"/>
      <c r="O2465" s="199"/>
      <c r="P2465" s="188"/>
      <c r="Q2465" s="174">
        <v>1</v>
      </c>
    </row>
    <row r="2466" spans="1:17" ht="14.25" x14ac:dyDescent="0.2">
      <c r="A2466" s="189">
        <v>309</v>
      </c>
      <c r="B2466" s="254" t="str">
        <f>IF(AND(A2466&lt;&gt;"",ISNUMBER(A2466)),VLOOKUP(A2466,Studies!A:BR,2,FALSE),"")</f>
        <v>Kharasch 2011</v>
      </c>
      <c r="C2466" s="255" t="str">
        <f>IF(AND(A2466&lt;&gt;"",ISNUMBER(A2466)),VLOOKUP(A2466,Studies!A:BR,3,FALSE),"")</f>
        <v>https://www.ncbi.nlm.nih.gov/pubmed/21562488</v>
      </c>
      <c r="D2466" s="255" t="str">
        <f>IF(AND(A2466&lt;&gt;"",ISNUMBER(A2466)),VLOOKUP(A2466,Studies!A:BR,4,FALSE),"")</f>
        <v>po with Perpetrator (Rifampicin @ 5 mg)</v>
      </c>
      <c r="E2466" s="255" t="str">
        <f>IF(AND(A2466&lt;&gt;"",ISNUMBER(A2466)),VLOOKUP(A2466,Studies!A:BR,5,FALSE),"")</f>
        <v>Alfentanil</v>
      </c>
      <c r="F2466" s="256" t="str">
        <f>IF(AND(A2466&lt;&gt;"",ISNUMBER(A2466)),VLOOKUP(A2466,Studies!A:BR,6,FALSE),"")</f>
        <v>Plasma</v>
      </c>
      <c r="G2466" s="194">
        <v>133.5</v>
      </c>
      <c r="H2466" s="194" t="s">
        <v>60</v>
      </c>
      <c r="I2466" s="187">
        <v>26.344290000000001</v>
      </c>
      <c r="J2466" s="187" t="s">
        <v>995</v>
      </c>
      <c r="K2466" s="187" t="s">
        <v>116</v>
      </c>
      <c r="M2466" s="195"/>
      <c r="N2466" s="195"/>
      <c r="O2466" s="199"/>
      <c r="P2466" s="188"/>
      <c r="Q2466" s="174">
        <v>1</v>
      </c>
    </row>
    <row r="2467" spans="1:17" ht="14.25" x14ac:dyDescent="0.2">
      <c r="A2467" s="189">
        <v>309</v>
      </c>
      <c r="B2467" s="254" t="str">
        <f>IF(AND(A2467&lt;&gt;"",ISNUMBER(A2467)),VLOOKUP(A2467,Studies!A:BR,2,FALSE),"")</f>
        <v>Kharasch 2011</v>
      </c>
      <c r="C2467" s="255" t="str">
        <f>IF(AND(A2467&lt;&gt;"",ISNUMBER(A2467)),VLOOKUP(A2467,Studies!A:BR,3,FALSE),"")</f>
        <v>https://www.ncbi.nlm.nih.gov/pubmed/21562488</v>
      </c>
      <c r="D2467" s="255" t="str">
        <f>IF(AND(A2467&lt;&gt;"",ISNUMBER(A2467)),VLOOKUP(A2467,Studies!A:BR,4,FALSE),"")</f>
        <v>po with Perpetrator (Rifampicin @ 5 mg)</v>
      </c>
      <c r="E2467" s="255" t="str">
        <f>IF(AND(A2467&lt;&gt;"",ISNUMBER(A2467)),VLOOKUP(A2467,Studies!A:BR,5,FALSE),"")</f>
        <v>Alfentanil</v>
      </c>
      <c r="F2467" s="256" t="str">
        <f>IF(AND(A2467&lt;&gt;"",ISNUMBER(A2467)),VLOOKUP(A2467,Studies!A:BR,6,FALSE),"")</f>
        <v>Plasma</v>
      </c>
      <c r="G2467" s="194">
        <v>133.75</v>
      </c>
      <c r="H2467" s="194" t="s">
        <v>60</v>
      </c>
      <c r="I2467" s="187">
        <v>36.2089</v>
      </c>
      <c r="J2467" s="187" t="s">
        <v>995</v>
      </c>
      <c r="K2467" s="187" t="s">
        <v>116</v>
      </c>
      <c r="M2467" s="195"/>
      <c r="N2467" s="195"/>
      <c r="O2467" s="199"/>
      <c r="P2467" s="188"/>
      <c r="Q2467" s="174">
        <v>1</v>
      </c>
    </row>
    <row r="2468" spans="1:17" ht="14.25" x14ac:dyDescent="0.2">
      <c r="A2468" s="189">
        <v>309</v>
      </c>
      <c r="B2468" s="254" t="str">
        <f>IF(AND(A2468&lt;&gt;"",ISNUMBER(A2468)),VLOOKUP(A2468,Studies!A:BR,2,FALSE),"")</f>
        <v>Kharasch 2011</v>
      </c>
      <c r="C2468" s="255" t="str">
        <f>IF(AND(A2468&lt;&gt;"",ISNUMBER(A2468)),VLOOKUP(A2468,Studies!A:BR,3,FALSE),"")</f>
        <v>https://www.ncbi.nlm.nih.gov/pubmed/21562488</v>
      </c>
      <c r="D2468" s="255" t="str">
        <f>IF(AND(A2468&lt;&gt;"",ISNUMBER(A2468)),VLOOKUP(A2468,Studies!A:BR,4,FALSE),"")</f>
        <v>po with Perpetrator (Rifampicin @ 5 mg)</v>
      </c>
      <c r="E2468" s="255" t="str">
        <f>IF(AND(A2468&lt;&gt;"",ISNUMBER(A2468)),VLOOKUP(A2468,Studies!A:BR,5,FALSE),"")</f>
        <v>Alfentanil</v>
      </c>
      <c r="F2468" s="256" t="str">
        <f>IF(AND(A2468&lt;&gt;"",ISNUMBER(A2468)),VLOOKUP(A2468,Studies!A:BR,6,FALSE),"")</f>
        <v>Plasma</v>
      </c>
      <c r="G2468" s="194">
        <v>134</v>
      </c>
      <c r="H2468" s="194" t="s">
        <v>60</v>
      </c>
      <c r="I2468" s="187">
        <v>36.90522</v>
      </c>
      <c r="J2468" s="187" t="s">
        <v>995</v>
      </c>
      <c r="K2468" s="187" t="s">
        <v>116</v>
      </c>
      <c r="M2468" s="195"/>
      <c r="N2468" s="195"/>
      <c r="O2468" s="199"/>
      <c r="P2468" s="188"/>
      <c r="Q2468" s="174">
        <v>1</v>
      </c>
    </row>
    <row r="2469" spans="1:17" ht="14.25" x14ac:dyDescent="0.2">
      <c r="A2469" s="189">
        <v>309</v>
      </c>
      <c r="B2469" s="254" t="str">
        <f>IF(AND(A2469&lt;&gt;"",ISNUMBER(A2469)),VLOOKUP(A2469,Studies!A:BR,2,FALSE),"")</f>
        <v>Kharasch 2011</v>
      </c>
      <c r="C2469" s="255" t="str">
        <f>IF(AND(A2469&lt;&gt;"",ISNUMBER(A2469)),VLOOKUP(A2469,Studies!A:BR,3,FALSE),"")</f>
        <v>https://www.ncbi.nlm.nih.gov/pubmed/21562488</v>
      </c>
      <c r="D2469" s="255" t="str">
        <f>IF(AND(A2469&lt;&gt;"",ISNUMBER(A2469)),VLOOKUP(A2469,Studies!A:BR,4,FALSE),"")</f>
        <v>po with Perpetrator (Rifampicin @ 5 mg)</v>
      </c>
      <c r="E2469" s="255" t="str">
        <f>IF(AND(A2469&lt;&gt;"",ISNUMBER(A2469)),VLOOKUP(A2469,Studies!A:BR,5,FALSE),"")</f>
        <v>Alfentanil</v>
      </c>
      <c r="F2469" s="256" t="str">
        <f>IF(AND(A2469&lt;&gt;"",ISNUMBER(A2469)),VLOOKUP(A2469,Studies!A:BR,6,FALSE),"")</f>
        <v>Plasma</v>
      </c>
      <c r="G2469" s="194">
        <v>134.5</v>
      </c>
      <c r="H2469" s="194" t="s">
        <v>60</v>
      </c>
      <c r="I2469" s="187">
        <v>33.07544</v>
      </c>
      <c r="J2469" s="187" t="s">
        <v>995</v>
      </c>
      <c r="K2469" s="187" t="s">
        <v>116</v>
      </c>
      <c r="M2469" s="195"/>
      <c r="N2469" s="195"/>
      <c r="O2469" s="199"/>
      <c r="P2469" s="188"/>
      <c r="Q2469" s="174">
        <v>1</v>
      </c>
    </row>
    <row r="2470" spans="1:17" ht="14.25" x14ac:dyDescent="0.2">
      <c r="A2470" s="189">
        <v>309</v>
      </c>
      <c r="B2470" s="254" t="str">
        <f>IF(AND(A2470&lt;&gt;"",ISNUMBER(A2470)),VLOOKUP(A2470,Studies!A:BR,2,FALSE),"")</f>
        <v>Kharasch 2011</v>
      </c>
      <c r="C2470" s="255" t="str">
        <f>IF(AND(A2470&lt;&gt;"",ISNUMBER(A2470)),VLOOKUP(A2470,Studies!A:BR,3,FALSE),"")</f>
        <v>https://www.ncbi.nlm.nih.gov/pubmed/21562488</v>
      </c>
      <c r="D2470" s="255" t="str">
        <f>IF(AND(A2470&lt;&gt;"",ISNUMBER(A2470)),VLOOKUP(A2470,Studies!A:BR,4,FALSE),"")</f>
        <v>po with Perpetrator (Rifampicin @ 5 mg)</v>
      </c>
      <c r="E2470" s="255" t="str">
        <f>IF(AND(A2470&lt;&gt;"",ISNUMBER(A2470)),VLOOKUP(A2470,Studies!A:BR,5,FALSE),"")</f>
        <v>Alfentanil</v>
      </c>
      <c r="F2470" s="256" t="str">
        <f>IF(AND(A2470&lt;&gt;"",ISNUMBER(A2470)),VLOOKUP(A2470,Studies!A:BR,6,FALSE),"")</f>
        <v>Plasma</v>
      </c>
      <c r="G2470" s="194">
        <v>135</v>
      </c>
      <c r="H2470" s="194" t="s">
        <v>60</v>
      </c>
      <c r="I2470" s="187">
        <v>25.067699999999999</v>
      </c>
      <c r="J2470" s="187" t="s">
        <v>995</v>
      </c>
      <c r="K2470" s="187" t="s">
        <v>116</v>
      </c>
      <c r="M2470" s="195"/>
      <c r="N2470" s="195"/>
      <c r="O2470" s="199"/>
      <c r="P2470" s="188"/>
      <c r="Q2470" s="174">
        <v>1</v>
      </c>
    </row>
    <row r="2471" spans="1:17" ht="14.25" x14ac:dyDescent="0.2">
      <c r="A2471" s="189">
        <v>309</v>
      </c>
      <c r="B2471" s="254" t="str">
        <f>IF(AND(A2471&lt;&gt;"",ISNUMBER(A2471)),VLOOKUP(A2471,Studies!A:BR,2,FALSE),"")</f>
        <v>Kharasch 2011</v>
      </c>
      <c r="C2471" s="255" t="str">
        <f>IF(AND(A2471&lt;&gt;"",ISNUMBER(A2471)),VLOOKUP(A2471,Studies!A:BR,3,FALSE),"")</f>
        <v>https://www.ncbi.nlm.nih.gov/pubmed/21562488</v>
      </c>
      <c r="D2471" s="255" t="str">
        <f>IF(AND(A2471&lt;&gt;"",ISNUMBER(A2471)),VLOOKUP(A2471,Studies!A:BR,4,FALSE),"")</f>
        <v>po with Perpetrator (Rifampicin @ 5 mg)</v>
      </c>
      <c r="E2471" s="255" t="str">
        <f>IF(AND(A2471&lt;&gt;"",ISNUMBER(A2471)),VLOOKUP(A2471,Studies!A:BR,5,FALSE),"")</f>
        <v>Alfentanil</v>
      </c>
      <c r="F2471" s="256" t="str">
        <f>IF(AND(A2471&lt;&gt;"",ISNUMBER(A2471)),VLOOKUP(A2471,Studies!A:BR,6,FALSE),"")</f>
        <v>Plasma</v>
      </c>
      <c r="G2471" s="194">
        <v>135.5</v>
      </c>
      <c r="H2471" s="194" t="s">
        <v>60</v>
      </c>
      <c r="I2471" s="187">
        <v>18.916830000000001</v>
      </c>
      <c r="J2471" s="187" t="s">
        <v>995</v>
      </c>
      <c r="K2471" s="187" t="s">
        <v>116</v>
      </c>
      <c r="M2471" s="195"/>
      <c r="N2471" s="195"/>
      <c r="O2471" s="199"/>
      <c r="P2471" s="188"/>
      <c r="Q2471" s="174">
        <v>1</v>
      </c>
    </row>
    <row r="2472" spans="1:17" ht="14.25" x14ac:dyDescent="0.2">
      <c r="A2472" s="189">
        <v>309</v>
      </c>
      <c r="B2472" s="254" t="str">
        <f>IF(AND(A2472&lt;&gt;"",ISNUMBER(A2472)),VLOOKUP(A2472,Studies!A:BR,2,FALSE),"")</f>
        <v>Kharasch 2011</v>
      </c>
      <c r="C2472" s="255" t="str">
        <f>IF(AND(A2472&lt;&gt;"",ISNUMBER(A2472)),VLOOKUP(A2472,Studies!A:BR,3,FALSE),"")</f>
        <v>https://www.ncbi.nlm.nih.gov/pubmed/21562488</v>
      </c>
      <c r="D2472" s="255" t="str">
        <f>IF(AND(A2472&lt;&gt;"",ISNUMBER(A2472)),VLOOKUP(A2472,Studies!A:BR,4,FALSE),"")</f>
        <v>po with Perpetrator (Rifampicin @ 5 mg)</v>
      </c>
      <c r="E2472" s="255" t="str">
        <f>IF(AND(A2472&lt;&gt;"",ISNUMBER(A2472)),VLOOKUP(A2472,Studies!A:BR,5,FALSE),"")</f>
        <v>Alfentanil</v>
      </c>
      <c r="F2472" s="256" t="str">
        <f>IF(AND(A2472&lt;&gt;"",ISNUMBER(A2472)),VLOOKUP(A2472,Studies!A:BR,6,FALSE),"")</f>
        <v>Plasma</v>
      </c>
      <c r="G2472" s="194">
        <v>136</v>
      </c>
      <c r="H2472" s="194" t="s">
        <v>60</v>
      </c>
      <c r="I2472" s="187">
        <v>13.578340000000001</v>
      </c>
      <c r="J2472" s="187" t="s">
        <v>995</v>
      </c>
      <c r="K2472" s="187" t="s">
        <v>116</v>
      </c>
      <c r="M2472" s="195"/>
      <c r="N2472" s="195"/>
      <c r="O2472" s="199"/>
      <c r="P2472" s="188"/>
      <c r="Q2472" s="174">
        <v>1</v>
      </c>
    </row>
    <row r="2473" spans="1:17" ht="14.25" x14ac:dyDescent="0.2">
      <c r="A2473" s="189">
        <v>309</v>
      </c>
      <c r="B2473" s="254" t="str">
        <f>IF(AND(A2473&lt;&gt;"",ISNUMBER(A2473)),VLOOKUP(A2473,Studies!A:BR,2,FALSE),"")</f>
        <v>Kharasch 2011</v>
      </c>
      <c r="C2473" s="255" t="str">
        <f>IF(AND(A2473&lt;&gt;"",ISNUMBER(A2473)),VLOOKUP(A2473,Studies!A:BR,3,FALSE),"")</f>
        <v>https://www.ncbi.nlm.nih.gov/pubmed/21562488</v>
      </c>
      <c r="D2473" s="255" t="str">
        <f>IF(AND(A2473&lt;&gt;"",ISNUMBER(A2473)),VLOOKUP(A2473,Studies!A:BR,4,FALSE),"")</f>
        <v>po with Perpetrator (Rifampicin @ 5 mg)</v>
      </c>
      <c r="E2473" s="255" t="str">
        <f>IF(AND(A2473&lt;&gt;"",ISNUMBER(A2473)),VLOOKUP(A2473,Studies!A:BR,5,FALSE),"")</f>
        <v>Alfentanil</v>
      </c>
      <c r="F2473" s="256" t="str">
        <f>IF(AND(A2473&lt;&gt;"",ISNUMBER(A2473)),VLOOKUP(A2473,Studies!A:BR,6,FALSE),"")</f>
        <v>Plasma</v>
      </c>
      <c r="G2473" s="194">
        <v>137</v>
      </c>
      <c r="H2473" s="194" t="s">
        <v>60</v>
      </c>
      <c r="I2473" s="187">
        <v>7.54352</v>
      </c>
      <c r="J2473" s="187" t="s">
        <v>995</v>
      </c>
      <c r="K2473" s="187" t="s">
        <v>116</v>
      </c>
      <c r="M2473" s="195"/>
      <c r="N2473" s="195"/>
      <c r="O2473" s="199"/>
      <c r="P2473" s="188"/>
      <c r="Q2473" s="174">
        <v>1</v>
      </c>
    </row>
    <row r="2474" spans="1:17" ht="14.25" x14ac:dyDescent="0.2">
      <c r="A2474" s="189">
        <v>309</v>
      </c>
      <c r="B2474" s="254" t="str">
        <f>IF(AND(A2474&lt;&gt;"",ISNUMBER(A2474)),VLOOKUP(A2474,Studies!A:BR,2,FALSE),"")</f>
        <v>Kharasch 2011</v>
      </c>
      <c r="C2474" s="255" t="str">
        <f>IF(AND(A2474&lt;&gt;"",ISNUMBER(A2474)),VLOOKUP(A2474,Studies!A:BR,3,FALSE),"")</f>
        <v>https://www.ncbi.nlm.nih.gov/pubmed/21562488</v>
      </c>
      <c r="D2474" s="255" t="str">
        <f>IF(AND(A2474&lt;&gt;"",ISNUMBER(A2474)),VLOOKUP(A2474,Studies!A:BR,4,FALSE),"")</f>
        <v>po with Perpetrator (Rifampicin @ 5 mg)</v>
      </c>
      <c r="E2474" s="255" t="str">
        <f>IF(AND(A2474&lt;&gt;"",ISNUMBER(A2474)),VLOOKUP(A2474,Studies!A:BR,5,FALSE),"")</f>
        <v>Alfentanil</v>
      </c>
      <c r="F2474" s="256" t="str">
        <f>IF(AND(A2474&lt;&gt;"",ISNUMBER(A2474)),VLOOKUP(A2474,Studies!A:BR,6,FALSE),"")</f>
        <v>Plasma</v>
      </c>
      <c r="G2474" s="194">
        <v>138</v>
      </c>
      <c r="H2474" s="194" t="s">
        <v>60</v>
      </c>
      <c r="I2474" s="187">
        <v>4.1779500000000001</v>
      </c>
      <c r="J2474" s="187" t="s">
        <v>995</v>
      </c>
      <c r="K2474" s="187" t="s">
        <v>116</v>
      </c>
      <c r="M2474" s="195"/>
      <c r="N2474" s="195"/>
      <c r="O2474" s="199"/>
      <c r="P2474" s="188"/>
      <c r="Q2474" s="174">
        <v>1</v>
      </c>
    </row>
    <row r="2475" spans="1:17" ht="14.25" x14ac:dyDescent="0.2">
      <c r="A2475" s="189">
        <v>309</v>
      </c>
      <c r="B2475" s="254" t="str">
        <f>IF(AND(A2475&lt;&gt;"",ISNUMBER(A2475)),VLOOKUP(A2475,Studies!A:BR,2,FALSE),"")</f>
        <v>Kharasch 2011</v>
      </c>
      <c r="C2475" s="255" t="str">
        <f>IF(AND(A2475&lt;&gt;"",ISNUMBER(A2475)),VLOOKUP(A2475,Studies!A:BR,3,FALSE),"")</f>
        <v>https://www.ncbi.nlm.nih.gov/pubmed/21562488</v>
      </c>
      <c r="D2475" s="255" t="str">
        <f>IF(AND(A2475&lt;&gt;"",ISNUMBER(A2475)),VLOOKUP(A2475,Studies!A:BR,4,FALSE),"")</f>
        <v>po with Perpetrator (Rifampicin @ 5 mg)</v>
      </c>
      <c r="E2475" s="255" t="str">
        <f>IF(AND(A2475&lt;&gt;"",ISNUMBER(A2475)),VLOOKUP(A2475,Studies!A:BR,5,FALSE),"")</f>
        <v>Alfentanil</v>
      </c>
      <c r="F2475" s="256" t="str">
        <f>IF(AND(A2475&lt;&gt;"",ISNUMBER(A2475)),VLOOKUP(A2475,Studies!A:BR,6,FALSE),"")</f>
        <v>Plasma</v>
      </c>
      <c r="G2475" s="194">
        <v>139</v>
      </c>
      <c r="H2475" s="194" t="s">
        <v>60</v>
      </c>
      <c r="I2475" s="187">
        <v>2.6692459999999998</v>
      </c>
      <c r="J2475" s="187" t="s">
        <v>995</v>
      </c>
      <c r="K2475" s="187" t="s">
        <v>116</v>
      </c>
      <c r="M2475" s="195"/>
      <c r="N2475" s="195"/>
      <c r="O2475" s="199"/>
      <c r="P2475" s="188"/>
      <c r="Q2475" s="174">
        <v>1</v>
      </c>
    </row>
    <row r="2476" spans="1:17" ht="14.25" x14ac:dyDescent="0.2">
      <c r="A2476" s="189">
        <v>309</v>
      </c>
      <c r="B2476" s="254" t="str">
        <f>IF(AND(A2476&lt;&gt;"",ISNUMBER(A2476)),VLOOKUP(A2476,Studies!A:BR,2,FALSE),"")</f>
        <v>Kharasch 2011</v>
      </c>
      <c r="C2476" s="255" t="str">
        <f>IF(AND(A2476&lt;&gt;"",ISNUMBER(A2476)),VLOOKUP(A2476,Studies!A:BR,3,FALSE),"")</f>
        <v>https://www.ncbi.nlm.nih.gov/pubmed/21562488</v>
      </c>
      <c r="D2476" s="255" t="str">
        <f>IF(AND(A2476&lt;&gt;"",ISNUMBER(A2476)),VLOOKUP(A2476,Studies!A:BR,4,FALSE),"")</f>
        <v>po with Perpetrator (Rifampicin @ 5 mg)</v>
      </c>
      <c r="E2476" s="255" t="str">
        <f>IF(AND(A2476&lt;&gt;"",ISNUMBER(A2476)),VLOOKUP(A2476,Studies!A:BR,5,FALSE),"")</f>
        <v>Alfentanil</v>
      </c>
      <c r="F2476" s="256" t="str">
        <f>IF(AND(A2476&lt;&gt;"",ISNUMBER(A2476)),VLOOKUP(A2476,Studies!A:BR,6,FALSE),"")</f>
        <v>Plasma</v>
      </c>
      <c r="G2476" s="194">
        <v>141</v>
      </c>
      <c r="H2476" s="194" t="s">
        <v>60</v>
      </c>
      <c r="I2476" s="187">
        <v>0.92843319999999996</v>
      </c>
      <c r="J2476" s="187" t="s">
        <v>995</v>
      </c>
      <c r="K2476" s="187" t="s">
        <v>116</v>
      </c>
      <c r="M2476" s="195"/>
      <c r="N2476" s="195"/>
      <c r="O2476" s="199"/>
      <c r="P2476" s="188"/>
      <c r="Q2476" s="174">
        <v>1</v>
      </c>
    </row>
    <row r="2477" spans="1:17" ht="14.25" x14ac:dyDescent="0.2">
      <c r="A2477" s="189">
        <v>310</v>
      </c>
      <c r="B2477" s="254" t="str">
        <f>IF(AND(A2477&lt;&gt;"",ISNUMBER(A2477)),VLOOKUP(A2477,Studies!A:BR,2,FALSE),"")</f>
        <v>Kharasch 2011</v>
      </c>
      <c r="C2477" s="255" t="str">
        <f>IF(AND(A2477&lt;&gt;"",ISNUMBER(A2477)),VLOOKUP(A2477,Studies!A:BR,3,FALSE),"")</f>
        <v>https://www.ncbi.nlm.nih.gov/pubmed/21562488</v>
      </c>
      <c r="D2477" s="255" t="str">
        <f>IF(AND(A2477&lt;&gt;"",ISNUMBER(A2477)),VLOOKUP(A2477,Studies!A:BR,4,FALSE),"")</f>
        <v>po with Perpetrator (Rifampicin @ 10 mg)</v>
      </c>
      <c r="E2477" s="255" t="str">
        <f>IF(AND(A2477&lt;&gt;"",ISNUMBER(A2477)),VLOOKUP(A2477,Studies!A:BR,5,FALSE),"")</f>
        <v>Alfentanil</v>
      </c>
      <c r="F2477" s="256" t="str">
        <f>IF(AND(A2477&lt;&gt;"",ISNUMBER(A2477)),VLOOKUP(A2477,Studies!A:BR,6,FALSE),"")</f>
        <v>Plasma</v>
      </c>
      <c r="G2477" s="194">
        <v>133</v>
      </c>
      <c r="H2477" s="194" t="s">
        <v>60</v>
      </c>
      <c r="I2477" s="187">
        <v>0</v>
      </c>
      <c r="J2477" s="187" t="s">
        <v>995</v>
      </c>
      <c r="K2477" s="187" t="s">
        <v>116</v>
      </c>
      <c r="M2477" s="195"/>
      <c r="N2477" s="195"/>
      <c r="O2477" s="199"/>
      <c r="P2477" s="188"/>
      <c r="Q2477" s="174">
        <v>1</v>
      </c>
    </row>
    <row r="2478" spans="1:17" ht="14.25" x14ac:dyDescent="0.2">
      <c r="A2478" s="189">
        <v>310</v>
      </c>
      <c r="B2478" s="254" t="str">
        <f>IF(AND(A2478&lt;&gt;"",ISNUMBER(A2478)),VLOOKUP(A2478,Studies!A:BR,2,FALSE),"")</f>
        <v>Kharasch 2011</v>
      </c>
      <c r="C2478" s="255" t="str">
        <f>IF(AND(A2478&lt;&gt;"",ISNUMBER(A2478)),VLOOKUP(A2478,Studies!A:BR,3,FALSE),"")</f>
        <v>https://www.ncbi.nlm.nih.gov/pubmed/21562488</v>
      </c>
      <c r="D2478" s="255" t="str">
        <f>IF(AND(A2478&lt;&gt;"",ISNUMBER(A2478)),VLOOKUP(A2478,Studies!A:BR,4,FALSE),"")</f>
        <v>po with Perpetrator (Rifampicin @ 10 mg)</v>
      </c>
      <c r="E2478" s="255" t="str">
        <f>IF(AND(A2478&lt;&gt;"",ISNUMBER(A2478)),VLOOKUP(A2478,Studies!A:BR,5,FALSE),"")</f>
        <v>Alfentanil</v>
      </c>
      <c r="F2478" s="256" t="str">
        <f>IF(AND(A2478&lt;&gt;"",ISNUMBER(A2478)),VLOOKUP(A2478,Studies!A:BR,6,FALSE),"")</f>
        <v>Plasma</v>
      </c>
      <c r="G2478" s="194">
        <v>133.08000000000001</v>
      </c>
      <c r="H2478" s="194" t="s">
        <v>60</v>
      </c>
      <c r="I2478" s="187">
        <v>3.1334620000000002</v>
      </c>
      <c r="J2478" s="187" t="s">
        <v>995</v>
      </c>
      <c r="K2478" s="187" t="s">
        <v>116</v>
      </c>
      <c r="M2478" s="195"/>
      <c r="N2478" s="195"/>
      <c r="O2478" s="199"/>
      <c r="P2478" s="188"/>
      <c r="Q2478" s="174">
        <v>1</v>
      </c>
    </row>
    <row r="2479" spans="1:17" ht="14.25" x14ac:dyDescent="0.2">
      <c r="A2479" s="189">
        <v>310</v>
      </c>
      <c r="B2479" s="254" t="str">
        <f>IF(AND(A2479&lt;&gt;"",ISNUMBER(A2479)),VLOOKUP(A2479,Studies!A:BR,2,FALSE),"")</f>
        <v>Kharasch 2011</v>
      </c>
      <c r="C2479" s="255" t="str">
        <f>IF(AND(A2479&lt;&gt;"",ISNUMBER(A2479)),VLOOKUP(A2479,Studies!A:BR,3,FALSE),"")</f>
        <v>https://www.ncbi.nlm.nih.gov/pubmed/21562488</v>
      </c>
      <c r="D2479" s="255" t="str">
        <f>IF(AND(A2479&lt;&gt;"",ISNUMBER(A2479)),VLOOKUP(A2479,Studies!A:BR,4,FALSE),"")</f>
        <v>po with Perpetrator (Rifampicin @ 10 mg)</v>
      </c>
      <c r="E2479" s="255" t="str">
        <f>IF(AND(A2479&lt;&gt;"",ISNUMBER(A2479)),VLOOKUP(A2479,Studies!A:BR,5,FALSE),"")</f>
        <v>Alfentanil</v>
      </c>
      <c r="F2479" s="256" t="str">
        <f>IF(AND(A2479&lt;&gt;"",ISNUMBER(A2479)),VLOOKUP(A2479,Studies!A:BR,6,FALSE),"")</f>
        <v>Plasma</v>
      </c>
      <c r="G2479" s="194">
        <v>133.16999999999999</v>
      </c>
      <c r="H2479" s="194" t="s">
        <v>60</v>
      </c>
      <c r="I2479" s="187">
        <v>12.99807</v>
      </c>
      <c r="J2479" s="187" t="s">
        <v>995</v>
      </c>
      <c r="K2479" s="187" t="s">
        <v>116</v>
      </c>
      <c r="M2479" s="195"/>
      <c r="N2479" s="195"/>
      <c r="O2479" s="199"/>
      <c r="P2479" s="188"/>
      <c r="Q2479" s="174">
        <v>1</v>
      </c>
    </row>
    <row r="2480" spans="1:17" ht="14.25" x14ac:dyDescent="0.2">
      <c r="A2480" s="189">
        <v>310</v>
      </c>
      <c r="B2480" s="254" t="str">
        <f>IF(AND(A2480&lt;&gt;"",ISNUMBER(A2480)),VLOOKUP(A2480,Studies!A:BR,2,FALSE),"")</f>
        <v>Kharasch 2011</v>
      </c>
      <c r="C2480" s="255" t="str">
        <f>IF(AND(A2480&lt;&gt;"",ISNUMBER(A2480)),VLOOKUP(A2480,Studies!A:BR,3,FALSE),"")</f>
        <v>https://www.ncbi.nlm.nih.gov/pubmed/21562488</v>
      </c>
      <c r="D2480" s="255" t="str">
        <f>IF(AND(A2480&lt;&gt;"",ISNUMBER(A2480)),VLOOKUP(A2480,Studies!A:BR,4,FALSE),"")</f>
        <v>po with Perpetrator (Rifampicin @ 10 mg)</v>
      </c>
      <c r="E2480" s="255" t="str">
        <f>IF(AND(A2480&lt;&gt;"",ISNUMBER(A2480)),VLOOKUP(A2480,Studies!A:BR,5,FALSE),"")</f>
        <v>Alfentanil</v>
      </c>
      <c r="F2480" s="256" t="str">
        <f>IF(AND(A2480&lt;&gt;"",ISNUMBER(A2480)),VLOOKUP(A2480,Studies!A:BR,6,FALSE),"")</f>
        <v>Plasma</v>
      </c>
      <c r="G2480" s="194">
        <v>133.25</v>
      </c>
      <c r="H2480" s="194" t="s">
        <v>60</v>
      </c>
      <c r="I2480" s="187">
        <v>20.425529999999998</v>
      </c>
      <c r="J2480" s="187" t="s">
        <v>995</v>
      </c>
      <c r="K2480" s="187" t="s">
        <v>116</v>
      </c>
      <c r="M2480" s="195"/>
      <c r="N2480" s="195"/>
      <c r="O2480" s="199"/>
      <c r="P2480" s="188"/>
      <c r="Q2480" s="174">
        <v>1</v>
      </c>
    </row>
    <row r="2481" spans="1:17" ht="14.25" x14ac:dyDescent="0.2">
      <c r="A2481" s="189">
        <v>310</v>
      </c>
      <c r="B2481" s="254" t="str">
        <f>IF(AND(A2481&lt;&gt;"",ISNUMBER(A2481)),VLOOKUP(A2481,Studies!A:BR,2,FALSE),"")</f>
        <v>Kharasch 2011</v>
      </c>
      <c r="C2481" s="255" t="str">
        <f>IF(AND(A2481&lt;&gt;"",ISNUMBER(A2481)),VLOOKUP(A2481,Studies!A:BR,3,FALSE),"")</f>
        <v>https://www.ncbi.nlm.nih.gov/pubmed/21562488</v>
      </c>
      <c r="D2481" s="255" t="str">
        <f>IF(AND(A2481&lt;&gt;"",ISNUMBER(A2481)),VLOOKUP(A2481,Studies!A:BR,4,FALSE),"")</f>
        <v>po with Perpetrator (Rifampicin @ 10 mg)</v>
      </c>
      <c r="E2481" s="255" t="str">
        <f>IF(AND(A2481&lt;&gt;"",ISNUMBER(A2481)),VLOOKUP(A2481,Studies!A:BR,5,FALSE),"")</f>
        <v>Alfentanil</v>
      </c>
      <c r="F2481" s="256" t="str">
        <f>IF(AND(A2481&lt;&gt;"",ISNUMBER(A2481)),VLOOKUP(A2481,Studies!A:BR,6,FALSE),"")</f>
        <v>Plasma</v>
      </c>
      <c r="G2481" s="194">
        <v>133.33000000000001</v>
      </c>
      <c r="H2481" s="194" t="s">
        <v>60</v>
      </c>
      <c r="I2481" s="187">
        <v>26.808509999999998</v>
      </c>
      <c r="J2481" s="187" t="s">
        <v>995</v>
      </c>
      <c r="K2481" s="187" t="s">
        <v>116</v>
      </c>
      <c r="M2481" s="195"/>
      <c r="N2481" s="195"/>
      <c r="O2481" s="199"/>
      <c r="P2481" s="188"/>
      <c r="Q2481" s="174">
        <v>1</v>
      </c>
    </row>
    <row r="2482" spans="1:17" ht="14.25" x14ac:dyDescent="0.2">
      <c r="A2482" s="189">
        <v>310</v>
      </c>
      <c r="B2482" s="254" t="str">
        <f>IF(AND(A2482&lt;&gt;"",ISNUMBER(A2482)),VLOOKUP(A2482,Studies!A:BR,2,FALSE),"")</f>
        <v>Kharasch 2011</v>
      </c>
      <c r="C2482" s="255" t="str">
        <f>IF(AND(A2482&lt;&gt;"",ISNUMBER(A2482)),VLOOKUP(A2482,Studies!A:BR,3,FALSE),"")</f>
        <v>https://www.ncbi.nlm.nih.gov/pubmed/21562488</v>
      </c>
      <c r="D2482" s="255" t="str">
        <f>IF(AND(A2482&lt;&gt;"",ISNUMBER(A2482)),VLOOKUP(A2482,Studies!A:BR,4,FALSE),"")</f>
        <v>po with Perpetrator (Rifampicin @ 10 mg)</v>
      </c>
      <c r="E2482" s="255" t="str">
        <f>IF(AND(A2482&lt;&gt;"",ISNUMBER(A2482)),VLOOKUP(A2482,Studies!A:BR,5,FALSE),"")</f>
        <v>Alfentanil</v>
      </c>
      <c r="F2482" s="256" t="str">
        <f>IF(AND(A2482&lt;&gt;"",ISNUMBER(A2482)),VLOOKUP(A2482,Studies!A:BR,6,FALSE),"")</f>
        <v>Plasma</v>
      </c>
      <c r="G2482" s="194">
        <v>133.5</v>
      </c>
      <c r="H2482" s="194" t="s">
        <v>60</v>
      </c>
      <c r="I2482" s="187">
        <v>28.08511</v>
      </c>
      <c r="J2482" s="187" t="s">
        <v>995</v>
      </c>
      <c r="K2482" s="187" t="s">
        <v>116</v>
      </c>
      <c r="M2482" s="195"/>
      <c r="N2482" s="195"/>
      <c r="O2482" s="199"/>
      <c r="P2482" s="188"/>
      <c r="Q2482" s="174">
        <v>1</v>
      </c>
    </row>
    <row r="2483" spans="1:17" ht="14.25" x14ac:dyDescent="0.2">
      <c r="A2483" s="189">
        <v>310</v>
      </c>
      <c r="B2483" s="254" t="str">
        <f>IF(AND(A2483&lt;&gt;"",ISNUMBER(A2483)),VLOOKUP(A2483,Studies!A:BR,2,FALSE),"")</f>
        <v>Kharasch 2011</v>
      </c>
      <c r="C2483" s="255" t="str">
        <f>IF(AND(A2483&lt;&gt;"",ISNUMBER(A2483)),VLOOKUP(A2483,Studies!A:BR,3,FALSE),"")</f>
        <v>https://www.ncbi.nlm.nih.gov/pubmed/21562488</v>
      </c>
      <c r="D2483" s="255" t="str">
        <f>IF(AND(A2483&lt;&gt;"",ISNUMBER(A2483)),VLOOKUP(A2483,Studies!A:BR,4,FALSE),"")</f>
        <v>po with Perpetrator (Rifampicin @ 10 mg)</v>
      </c>
      <c r="E2483" s="255" t="str">
        <f>IF(AND(A2483&lt;&gt;"",ISNUMBER(A2483)),VLOOKUP(A2483,Studies!A:BR,5,FALSE),"")</f>
        <v>Alfentanil</v>
      </c>
      <c r="F2483" s="256" t="str">
        <f>IF(AND(A2483&lt;&gt;"",ISNUMBER(A2483)),VLOOKUP(A2483,Studies!A:BR,6,FALSE),"")</f>
        <v>Plasma</v>
      </c>
      <c r="G2483" s="194">
        <v>133.75</v>
      </c>
      <c r="H2483" s="194" t="s">
        <v>60</v>
      </c>
      <c r="I2483" s="187">
        <v>37.137329999999999</v>
      </c>
      <c r="J2483" s="187" t="s">
        <v>995</v>
      </c>
      <c r="K2483" s="187" t="s">
        <v>116</v>
      </c>
      <c r="M2483" s="195"/>
      <c r="N2483" s="195"/>
      <c r="O2483" s="199"/>
      <c r="P2483" s="188"/>
      <c r="Q2483" s="174">
        <v>1</v>
      </c>
    </row>
    <row r="2484" spans="1:17" ht="14.25" x14ac:dyDescent="0.2">
      <c r="A2484" s="189">
        <v>310</v>
      </c>
      <c r="B2484" s="254" t="str">
        <f>IF(AND(A2484&lt;&gt;"",ISNUMBER(A2484)),VLOOKUP(A2484,Studies!A:BR,2,FALSE),"")</f>
        <v>Kharasch 2011</v>
      </c>
      <c r="C2484" s="255" t="str">
        <f>IF(AND(A2484&lt;&gt;"",ISNUMBER(A2484)),VLOOKUP(A2484,Studies!A:BR,3,FALSE),"")</f>
        <v>https://www.ncbi.nlm.nih.gov/pubmed/21562488</v>
      </c>
      <c r="D2484" s="255" t="str">
        <f>IF(AND(A2484&lt;&gt;"",ISNUMBER(A2484)),VLOOKUP(A2484,Studies!A:BR,4,FALSE),"")</f>
        <v>po with Perpetrator (Rifampicin @ 10 mg)</v>
      </c>
      <c r="E2484" s="255" t="str">
        <f>IF(AND(A2484&lt;&gt;"",ISNUMBER(A2484)),VLOOKUP(A2484,Studies!A:BR,5,FALSE),"")</f>
        <v>Alfentanil</v>
      </c>
      <c r="F2484" s="256" t="str">
        <f>IF(AND(A2484&lt;&gt;"",ISNUMBER(A2484)),VLOOKUP(A2484,Studies!A:BR,6,FALSE),"")</f>
        <v>Plasma</v>
      </c>
      <c r="G2484" s="194">
        <v>134</v>
      </c>
      <c r="H2484" s="194" t="s">
        <v>60</v>
      </c>
      <c r="I2484" s="187">
        <v>30.058029999999999</v>
      </c>
      <c r="J2484" s="187" t="s">
        <v>995</v>
      </c>
      <c r="K2484" s="187" t="s">
        <v>116</v>
      </c>
      <c r="M2484" s="195"/>
      <c r="N2484" s="195"/>
      <c r="O2484" s="199"/>
      <c r="P2484" s="188"/>
      <c r="Q2484" s="174">
        <v>1</v>
      </c>
    </row>
    <row r="2485" spans="1:17" ht="14.25" x14ac:dyDescent="0.2">
      <c r="A2485" s="189">
        <v>310</v>
      </c>
      <c r="B2485" s="254" t="str">
        <f>IF(AND(A2485&lt;&gt;"",ISNUMBER(A2485)),VLOOKUP(A2485,Studies!A:BR,2,FALSE),"")</f>
        <v>Kharasch 2011</v>
      </c>
      <c r="C2485" s="255" t="str">
        <f>IF(AND(A2485&lt;&gt;"",ISNUMBER(A2485)),VLOOKUP(A2485,Studies!A:BR,3,FALSE),"")</f>
        <v>https://www.ncbi.nlm.nih.gov/pubmed/21562488</v>
      </c>
      <c r="D2485" s="255" t="str">
        <f>IF(AND(A2485&lt;&gt;"",ISNUMBER(A2485)),VLOOKUP(A2485,Studies!A:BR,4,FALSE),"")</f>
        <v>po with Perpetrator (Rifampicin @ 10 mg)</v>
      </c>
      <c r="E2485" s="255" t="str">
        <f>IF(AND(A2485&lt;&gt;"",ISNUMBER(A2485)),VLOOKUP(A2485,Studies!A:BR,5,FALSE),"")</f>
        <v>Alfentanil</v>
      </c>
      <c r="F2485" s="256" t="str">
        <f>IF(AND(A2485&lt;&gt;"",ISNUMBER(A2485)),VLOOKUP(A2485,Studies!A:BR,6,FALSE),"")</f>
        <v>Plasma</v>
      </c>
      <c r="G2485" s="194">
        <v>134.5</v>
      </c>
      <c r="H2485" s="194" t="s">
        <v>60</v>
      </c>
      <c r="I2485" s="187">
        <v>22.978719999999999</v>
      </c>
      <c r="J2485" s="187" t="s">
        <v>995</v>
      </c>
      <c r="K2485" s="187" t="s">
        <v>116</v>
      </c>
      <c r="M2485" s="195"/>
      <c r="N2485" s="195"/>
      <c r="O2485" s="199"/>
      <c r="P2485" s="188"/>
      <c r="Q2485" s="174">
        <v>1</v>
      </c>
    </row>
    <row r="2486" spans="1:17" ht="14.25" x14ac:dyDescent="0.2">
      <c r="A2486" s="189">
        <v>310</v>
      </c>
      <c r="B2486" s="254" t="str">
        <f>IF(AND(A2486&lt;&gt;"",ISNUMBER(A2486)),VLOOKUP(A2486,Studies!A:BR,2,FALSE),"")</f>
        <v>Kharasch 2011</v>
      </c>
      <c r="C2486" s="255" t="str">
        <f>IF(AND(A2486&lt;&gt;"",ISNUMBER(A2486)),VLOOKUP(A2486,Studies!A:BR,3,FALSE),"")</f>
        <v>https://www.ncbi.nlm.nih.gov/pubmed/21562488</v>
      </c>
      <c r="D2486" s="255" t="str">
        <f>IF(AND(A2486&lt;&gt;"",ISNUMBER(A2486)),VLOOKUP(A2486,Studies!A:BR,4,FALSE),"")</f>
        <v>po with Perpetrator (Rifampicin @ 10 mg)</v>
      </c>
      <c r="E2486" s="255" t="str">
        <f>IF(AND(A2486&lt;&gt;"",ISNUMBER(A2486)),VLOOKUP(A2486,Studies!A:BR,5,FALSE),"")</f>
        <v>Alfentanil</v>
      </c>
      <c r="F2486" s="256" t="str">
        <f>IF(AND(A2486&lt;&gt;"",ISNUMBER(A2486)),VLOOKUP(A2486,Studies!A:BR,6,FALSE),"")</f>
        <v>Plasma</v>
      </c>
      <c r="G2486" s="194">
        <v>135</v>
      </c>
      <c r="H2486" s="194" t="s">
        <v>60</v>
      </c>
      <c r="I2486" s="187">
        <v>18.10445</v>
      </c>
      <c r="J2486" s="187" t="s">
        <v>995</v>
      </c>
      <c r="K2486" s="187" t="s">
        <v>116</v>
      </c>
      <c r="M2486" s="195"/>
      <c r="N2486" s="195"/>
      <c r="O2486" s="199"/>
      <c r="P2486" s="188"/>
      <c r="Q2486" s="174">
        <v>1</v>
      </c>
    </row>
    <row r="2487" spans="1:17" ht="14.25" x14ac:dyDescent="0.2">
      <c r="A2487" s="189">
        <v>310</v>
      </c>
      <c r="B2487" s="254" t="str">
        <f>IF(AND(A2487&lt;&gt;"",ISNUMBER(A2487)),VLOOKUP(A2487,Studies!A:BR,2,FALSE),"")</f>
        <v>Kharasch 2011</v>
      </c>
      <c r="C2487" s="255" t="str">
        <f>IF(AND(A2487&lt;&gt;"",ISNUMBER(A2487)),VLOOKUP(A2487,Studies!A:BR,3,FALSE),"")</f>
        <v>https://www.ncbi.nlm.nih.gov/pubmed/21562488</v>
      </c>
      <c r="D2487" s="255" t="str">
        <f>IF(AND(A2487&lt;&gt;"",ISNUMBER(A2487)),VLOOKUP(A2487,Studies!A:BR,4,FALSE),"")</f>
        <v>po with Perpetrator (Rifampicin @ 10 mg)</v>
      </c>
      <c r="E2487" s="255" t="str">
        <f>IF(AND(A2487&lt;&gt;"",ISNUMBER(A2487)),VLOOKUP(A2487,Studies!A:BR,5,FALSE),"")</f>
        <v>Alfentanil</v>
      </c>
      <c r="F2487" s="256" t="str">
        <f>IF(AND(A2487&lt;&gt;"",ISNUMBER(A2487)),VLOOKUP(A2487,Studies!A:BR,6,FALSE),"")</f>
        <v>Plasma</v>
      </c>
      <c r="G2487" s="194">
        <v>135.5</v>
      </c>
      <c r="H2487" s="194" t="s">
        <v>60</v>
      </c>
      <c r="I2487" s="187">
        <v>14.274660000000001</v>
      </c>
      <c r="J2487" s="187" t="s">
        <v>995</v>
      </c>
      <c r="K2487" s="187" t="s">
        <v>116</v>
      </c>
      <c r="M2487" s="195"/>
      <c r="N2487" s="195"/>
      <c r="O2487" s="199"/>
      <c r="P2487" s="188"/>
      <c r="Q2487" s="174">
        <v>1</v>
      </c>
    </row>
    <row r="2488" spans="1:17" ht="14.25" x14ac:dyDescent="0.2">
      <c r="A2488" s="189">
        <v>310</v>
      </c>
      <c r="B2488" s="254" t="str">
        <f>IF(AND(A2488&lt;&gt;"",ISNUMBER(A2488)),VLOOKUP(A2488,Studies!A:BR,2,FALSE),"")</f>
        <v>Kharasch 2011</v>
      </c>
      <c r="C2488" s="255" t="str">
        <f>IF(AND(A2488&lt;&gt;"",ISNUMBER(A2488)),VLOOKUP(A2488,Studies!A:BR,3,FALSE),"")</f>
        <v>https://www.ncbi.nlm.nih.gov/pubmed/21562488</v>
      </c>
      <c r="D2488" s="255" t="str">
        <f>IF(AND(A2488&lt;&gt;"",ISNUMBER(A2488)),VLOOKUP(A2488,Studies!A:BR,4,FALSE),"")</f>
        <v>po with Perpetrator (Rifampicin @ 10 mg)</v>
      </c>
      <c r="E2488" s="255" t="str">
        <f>IF(AND(A2488&lt;&gt;"",ISNUMBER(A2488)),VLOOKUP(A2488,Studies!A:BR,5,FALSE),"")</f>
        <v>Alfentanil</v>
      </c>
      <c r="F2488" s="256" t="str">
        <f>IF(AND(A2488&lt;&gt;"",ISNUMBER(A2488)),VLOOKUP(A2488,Studies!A:BR,6,FALSE),"")</f>
        <v>Plasma</v>
      </c>
      <c r="G2488" s="194">
        <v>136</v>
      </c>
      <c r="H2488" s="194" t="s">
        <v>60</v>
      </c>
      <c r="I2488" s="187">
        <v>10.79304</v>
      </c>
      <c r="J2488" s="187" t="s">
        <v>995</v>
      </c>
      <c r="K2488" s="187" t="s">
        <v>116</v>
      </c>
      <c r="M2488" s="195"/>
      <c r="N2488" s="195"/>
      <c r="O2488" s="199"/>
      <c r="P2488" s="188"/>
      <c r="Q2488" s="174">
        <v>1</v>
      </c>
    </row>
    <row r="2489" spans="1:17" ht="14.25" x14ac:dyDescent="0.2">
      <c r="A2489" s="189">
        <v>310</v>
      </c>
      <c r="B2489" s="254" t="str">
        <f>IF(AND(A2489&lt;&gt;"",ISNUMBER(A2489)),VLOOKUP(A2489,Studies!A:BR,2,FALSE),"")</f>
        <v>Kharasch 2011</v>
      </c>
      <c r="C2489" s="255" t="str">
        <f>IF(AND(A2489&lt;&gt;"",ISNUMBER(A2489)),VLOOKUP(A2489,Studies!A:BR,3,FALSE),"")</f>
        <v>https://www.ncbi.nlm.nih.gov/pubmed/21562488</v>
      </c>
      <c r="D2489" s="255" t="str">
        <f>IF(AND(A2489&lt;&gt;"",ISNUMBER(A2489)),VLOOKUP(A2489,Studies!A:BR,4,FALSE),"")</f>
        <v>po with Perpetrator (Rifampicin @ 10 mg)</v>
      </c>
      <c r="E2489" s="255" t="str">
        <f>IF(AND(A2489&lt;&gt;"",ISNUMBER(A2489)),VLOOKUP(A2489,Studies!A:BR,5,FALSE),"")</f>
        <v>Alfentanil</v>
      </c>
      <c r="F2489" s="256" t="str">
        <f>IF(AND(A2489&lt;&gt;"",ISNUMBER(A2489)),VLOOKUP(A2489,Studies!A:BR,6,FALSE),"")</f>
        <v>Plasma</v>
      </c>
      <c r="G2489" s="194">
        <v>137</v>
      </c>
      <c r="H2489" s="194" t="s">
        <v>60</v>
      </c>
      <c r="I2489" s="187">
        <v>6.2669240000000004</v>
      </c>
      <c r="J2489" s="187" t="s">
        <v>995</v>
      </c>
      <c r="K2489" s="187" t="s">
        <v>116</v>
      </c>
      <c r="M2489" s="195"/>
      <c r="N2489" s="195"/>
      <c r="O2489" s="199"/>
      <c r="P2489" s="188"/>
      <c r="Q2489" s="174">
        <v>1</v>
      </c>
    </row>
    <row r="2490" spans="1:17" ht="14.25" x14ac:dyDescent="0.2">
      <c r="A2490" s="189">
        <v>310</v>
      </c>
      <c r="B2490" s="254" t="str">
        <f>IF(AND(A2490&lt;&gt;"",ISNUMBER(A2490)),VLOOKUP(A2490,Studies!A:BR,2,FALSE),"")</f>
        <v>Kharasch 2011</v>
      </c>
      <c r="C2490" s="255" t="str">
        <f>IF(AND(A2490&lt;&gt;"",ISNUMBER(A2490)),VLOOKUP(A2490,Studies!A:BR,3,FALSE),"")</f>
        <v>https://www.ncbi.nlm.nih.gov/pubmed/21562488</v>
      </c>
      <c r="D2490" s="255" t="str">
        <f>IF(AND(A2490&lt;&gt;"",ISNUMBER(A2490)),VLOOKUP(A2490,Studies!A:BR,4,FALSE),"")</f>
        <v>po with Perpetrator (Rifampicin @ 10 mg)</v>
      </c>
      <c r="E2490" s="255" t="str">
        <f>IF(AND(A2490&lt;&gt;"",ISNUMBER(A2490)),VLOOKUP(A2490,Studies!A:BR,5,FALSE),"")</f>
        <v>Alfentanil</v>
      </c>
      <c r="F2490" s="256" t="str">
        <f>IF(AND(A2490&lt;&gt;"",ISNUMBER(A2490)),VLOOKUP(A2490,Studies!A:BR,6,FALSE),"")</f>
        <v>Plasma</v>
      </c>
      <c r="G2490" s="194">
        <v>138</v>
      </c>
      <c r="H2490" s="194" t="s">
        <v>60</v>
      </c>
      <c r="I2490" s="187">
        <v>3.3655710000000001</v>
      </c>
      <c r="J2490" s="187" t="s">
        <v>995</v>
      </c>
      <c r="K2490" s="187" t="s">
        <v>116</v>
      </c>
      <c r="M2490" s="195"/>
      <c r="N2490" s="195"/>
      <c r="O2490" s="199"/>
      <c r="P2490" s="188"/>
      <c r="Q2490" s="174">
        <v>1</v>
      </c>
    </row>
    <row r="2491" spans="1:17" ht="14.25" x14ac:dyDescent="0.2">
      <c r="A2491" s="189">
        <v>310</v>
      </c>
      <c r="B2491" s="254" t="str">
        <f>IF(AND(A2491&lt;&gt;"",ISNUMBER(A2491)),VLOOKUP(A2491,Studies!A:BR,2,FALSE),"")</f>
        <v>Kharasch 2011</v>
      </c>
      <c r="C2491" s="255" t="str">
        <f>IF(AND(A2491&lt;&gt;"",ISNUMBER(A2491)),VLOOKUP(A2491,Studies!A:BR,3,FALSE),"")</f>
        <v>https://www.ncbi.nlm.nih.gov/pubmed/21562488</v>
      </c>
      <c r="D2491" s="255" t="str">
        <f>IF(AND(A2491&lt;&gt;"",ISNUMBER(A2491)),VLOOKUP(A2491,Studies!A:BR,4,FALSE),"")</f>
        <v>po with Perpetrator (Rifampicin @ 10 mg)</v>
      </c>
      <c r="E2491" s="255" t="str">
        <f>IF(AND(A2491&lt;&gt;"",ISNUMBER(A2491)),VLOOKUP(A2491,Studies!A:BR,5,FALSE),"")</f>
        <v>Alfentanil</v>
      </c>
      <c r="F2491" s="256" t="str">
        <f>IF(AND(A2491&lt;&gt;"",ISNUMBER(A2491)),VLOOKUP(A2491,Studies!A:BR,6,FALSE),"")</f>
        <v>Plasma</v>
      </c>
      <c r="G2491" s="194">
        <v>139</v>
      </c>
      <c r="H2491" s="194" t="s">
        <v>60</v>
      </c>
      <c r="I2491" s="187">
        <v>2.088975</v>
      </c>
      <c r="J2491" s="187" t="s">
        <v>995</v>
      </c>
      <c r="K2491" s="187" t="s">
        <v>116</v>
      </c>
      <c r="M2491" s="195"/>
      <c r="N2491" s="195"/>
      <c r="O2491" s="199"/>
      <c r="P2491" s="188"/>
      <c r="Q2491" s="174">
        <v>1</v>
      </c>
    </row>
    <row r="2492" spans="1:17" ht="14.25" x14ac:dyDescent="0.2">
      <c r="A2492" s="189">
        <v>310</v>
      </c>
      <c r="B2492" s="254" t="str">
        <f>IF(AND(A2492&lt;&gt;"",ISNUMBER(A2492)),VLOOKUP(A2492,Studies!A:BR,2,FALSE),"")</f>
        <v>Kharasch 2011</v>
      </c>
      <c r="C2492" s="255" t="str">
        <f>IF(AND(A2492&lt;&gt;"",ISNUMBER(A2492)),VLOOKUP(A2492,Studies!A:BR,3,FALSE),"")</f>
        <v>https://www.ncbi.nlm.nih.gov/pubmed/21562488</v>
      </c>
      <c r="D2492" s="255" t="str">
        <f>IF(AND(A2492&lt;&gt;"",ISNUMBER(A2492)),VLOOKUP(A2492,Studies!A:BR,4,FALSE),"")</f>
        <v>po with Perpetrator (Rifampicin @ 10 mg)</v>
      </c>
      <c r="E2492" s="255" t="str">
        <f>IF(AND(A2492&lt;&gt;"",ISNUMBER(A2492)),VLOOKUP(A2492,Studies!A:BR,5,FALSE),"")</f>
        <v>Alfentanil</v>
      </c>
      <c r="F2492" s="256" t="str">
        <f>IF(AND(A2492&lt;&gt;"",ISNUMBER(A2492)),VLOOKUP(A2492,Studies!A:BR,6,FALSE),"")</f>
        <v>Plasma</v>
      </c>
      <c r="G2492" s="194">
        <v>140</v>
      </c>
      <c r="H2492" s="194" t="s">
        <v>60</v>
      </c>
      <c r="I2492" s="187">
        <v>1.0444869999999999</v>
      </c>
      <c r="J2492" s="187" t="s">
        <v>995</v>
      </c>
      <c r="K2492" s="187" t="s">
        <v>116</v>
      </c>
      <c r="M2492" s="195"/>
      <c r="N2492" s="195"/>
      <c r="O2492" s="199"/>
      <c r="P2492" s="188"/>
      <c r="Q2492" s="174">
        <v>1</v>
      </c>
    </row>
    <row r="2493" spans="1:17" ht="14.25" x14ac:dyDescent="0.2">
      <c r="A2493" s="189">
        <v>311</v>
      </c>
      <c r="B2493" s="254" t="str">
        <f>IF(AND(A2493&lt;&gt;"",ISNUMBER(A2493)),VLOOKUP(A2493,Studies!A:BR,2,FALSE),"")</f>
        <v>Kharasch 2011</v>
      </c>
      <c r="C2493" s="255" t="str">
        <f>IF(AND(A2493&lt;&gt;"",ISNUMBER(A2493)),VLOOKUP(A2493,Studies!A:BR,3,FALSE),"")</f>
        <v>https://www.ncbi.nlm.nih.gov/pubmed/21562488</v>
      </c>
      <c r="D2493" s="255" t="str">
        <f>IF(AND(A2493&lt;&gt;"",ISNUMBER(A2493)),VLOOKUP(A2493,Studies!A:BR,4,FALSE),"")</f>
        <v>po with Perpetrator (Rifampicin @ 25 mg)</v>
      </c>
      <c r="E2493" s="255" t="str">
        <f>IF(AND(A2493&lt;&gt;"",ISNUMBER(A2493)),VLOOKUP(A2493,Studies!A:BR,5,FALSE),"")</f>
        <v>Alfentanil</v>
      </c>
      <c r="F2493" s="256" t="str">
        <f>IF(AND(A2493&lt;&gt;"",ISNUMBER(A2493)),VLOOKUP(A2493,Studies!A:BR,6,FALSE),"")</f>
        <v>Plasma</v>
      </c>
      <c r="G2493" s="194">
        <v>133</v>
      </c>
      <c r="H2493" s="194" t="s">
        <v>60</v>
      </c>
      <c r="I2493" s="187">
        <v>0.1160542</v>
      </c>
      <c r="J2493" s="187" t="s">
        <v>995</v>
      </c>
      <c r="K2493" s="187" t="s">
        <v>116</v>
      </c>
      <c r="M2493" s="195"/>
      <c r="N2493" s="195"/>
      <c r="O2493" s="199"/>
      <c r="P2493" s="188"/>
      <c r="Q2493" s="174">
        <v>1</v>
      </c>
    </row>
    <row r="2494" spans="1:17" ht="14.25" x14ac:dyDescent="0.2">
      <c r="A2494" s="189">
        <v>311</v>
      </c>
      <c r="B2494" s="254" t="str">
        <f>IF(AND(A2494&lt;&gt;"",ISNUMBER(A2494)),VLOOKUP(A2494,Studies!A:BR,2,FALSE),"")</f>
        <v>Kharasch 2011</v>
      </c>
      <c r="C2494" s="255" t="str">
        <f>IF(AND(A2494&lt;&gt;"",ISNUMBER(A2494)),VLOOKUP(A2494,Studies!A:BR,3,FALSE),"")</f>
        <v>https://www.ncbi.nlm.nih.gov/pubmed/21562488</v>
      </c>
      <c r="D2494" s="255" t="str">
        <f>IF(AND(A2494&lt;&gt;"",ISNUMBER(A2494)),VLOOKUP(A2494,Studies!A:BR,4,FALSE),"")</f>
        <v>po with Perpetrator (Rifampicin @ 25 mg)</v>
      </c>
      <c r="E2494" s="255" t="str">
        <f>IF(AND(A2494&lt;&gt;"",ISNUMBER(A2494)),VLOOKUP(A2494,Studies!A:BR,5,FALSE),"")</f>
        <v>Alfentanil</v>
      </c>
      <c r="F2494" s="256" t="str">
        <f>IF(AND(A2494&lt;&gt;"",ISNUMBER(A2494)),VLOOKUP(A2494,Studies!A:BR,6,FALSE),"")</f>
        <v>Plasma</v>
      </c>
      <c r="G2494" s="194">
        <v>133.08000000000001</v>
      </c>
      <c r="H2494" s="194" t="s">
        <v>60</v>
      </c>
      <c r="I2494" s="187">
        <v>2.3210829999999998</v>
      </c>
      <c r="J2494" s="187" t="s">
        <v>995</v>
      </c>
      <c r="K2494" s="187" t="s">
        <v>116</v>
      </c>
      <c r="M2494" s="195"/>
      <c r="N2494" s="195"/>
      <c r="O2494" s="199"/>
      <c r="P2494" s="188"/>
      <c r="Q2494" s="174">
        <v>1</v>
      </c>
    </row>
    <row r="2495" spans="1:17" ht="14.25" x14ac:dyDescent="0.2">
      <c r="A2495" s="189">
        <v>311</v>
      </c>
      <c r="B2495" s="254" t="str">
        <f>IF(AND(A2495&lt;&gt;"",ISNUMBER(A2495)),VLOOKUP(A2495,Studies!A:BR,2,FALSE),"")</f>
        <v>Kharasch 2011</v>
      </c>
      <c r="C2495" s="255" t="str">
        <f>IF(AND(A2495&lt;&gt;"",ISNUMBER(A2495)),VLOOKUP(A2495,Studies!A:BR,3,FALSE),"")</f>
        <v>https://www.ncbi.nlm.nih.gov/pubmed/21562488</v>
      </c>
      <c r="D2495" s="255" t="str">
        <f>IF(AND(A2495&lt;&gt;"",ISNUMBER(A2495)),VLOOKUP(A2495,Studies!A:BR,4,FALSE),"")</f>
        <v>po with Perpetrator (Rifampicin @ 25 mg)</v>
      </c>
      <c r="E2495" s="255" t="str">
        <f>IF(AND(A2495&lt;&gt;"",ISNUMBER(A2495)),VLOOKUP(A2495,Studies!A:BR,5,FALSE),"")</f>
        <v>Alfentanil</v>
      </c>
      <c r="F2495" s="256" t="str">
        <f>IF(AND(A2495&lt;&gt;"",ISNUMBER(A2495)),VLOOKUP(A2495,Studies!A:BR,6,FALSE),"")</f>
        <v>Plasma</v>
      </c>
      <c r="G2495" s="194">
        <v>133.16999999999999</v>
      </c>
      <c r="H2495" s="194" t="s">
        <v>60</v>
      </c>
      <c r="I2495" s="187">
        <v>11.48936</v>
      </c>
      <c r="J2495" s="187" t="s">
        <v>995</v>
      </c>
      <c r="K2495" s="187" t="s">
        <v>116</v>
      </c>
      <c r="M2495" s="195"/>
      <c r="N2495" s="195"/>
      <c r="O2495" s="199"/>
      <c r="P2495" s="188"/>
      <c r="Q2495" s="174">
        <v>1</v>
      </c>
    </row>
    <row r="2496" spans="1:17" ht="14.25" x14ac:dyDescent="0.2">
      <c r="A2496" s="189">
        <v>311</v>
      </c>
      <c r="B2496" s="254" t="str">
        <f>IF(AND(A2496&lt;&gt;"",ISNUMBER(A2496)),VLOOKUP(A2496,Studies!A:BR,2,FALSE),"")</f>
        <v>Kharasch 2011</v>
      </c>
      <c r="C2496" s="255" t="str">
        <f>IF(AND(A2496&lt;&gt;"",ISNUMBER(A2496)),VLOOKUP(A2496,Studies!A:BR,3,FALSE),"")</f>
        <v>https://www.ncbi.nlm.nih.gov/pubmed/21562488</v>
      </c>
      <c r="D2496" s="255" t="str">
        <f>IF(AND(A2496&lt;&gt;"",ISNUMBER(A2496)),VLOOKUP(A2496,Studies!A:BR,4,FALSE),"")</f>
        <v>po with Perpetrator (Rifampicin @ 25 mg)</v>
      </c>
      <c r="E2496" s="255" t="str">
        <f>IF(AND(A2496&lt;&gt;"",ISNUMBER(A2496)),VLOOKUP(A2496,Studies!A:BR,5,FALSE),"")</f>
        <v>Alfentanil</v>
      </c>
      <c r="F2496" s="256" t="str">
        <f>IF(AND(A2496&lt;&gt;"",ISNUMBER(A2496)),VLOOKUP(A2496,Studies!A:BR,6,FALSE),"")</f>
        <v>Plasma</v>
      </c>
      <c r="G2496" s="194">
        <v>133.25</v>
      </c>
      <c r="H2496" s="194" t="s">
        <v>60</v>
      </c>
      <c r="I2496" s="187">
        <v>18.568660000000001</v>
      </c>
      <c r="J2496" s="187" t="s">
        <v>995</v>
      </c>
      <c r="K2496" s="187" t="s">
        <v>116</v>
      </c>
      <c r="M2496" s="195"/>
      <c r="N2496" s="195"/>
      <c r="O2496" s="199"/>
      <c r="P2496" s="188"/>
      <c r="Q2496" s="174">
        <v>1</v>
      </c>
    </row>
    <row r="2497" spans="1:17" ht="14.25" x14ac:dyDescent="0.2">
      <c r="A2497" s="189">
        <v>311</v>
      </c>
      <c r="B2497" s="254" t="str">
        <f>IF(AND(A2497&lt;&gt;"",ISNUMBER(A2497)),VLOOKUP(A2497,Studies!A:BR,2,FALSE),"")</f>
        <v>Kharasch 2011</v>
      </c>
      <c r="C2497" s="255" t="str">
        <f>IF(AND(A2497&lt;&gt;"",ISNUMBER(A2497)),VLOOKUP(A2497,Studies!A:BR,3,FALSE),"")</f>
        <v>https://www.ncbi.nlm.nih.gov/pubmed/21562488</v>
      </c>
      <c r="D2497" s="255" t="str">
        <f>IF(AND(A2497&lt;&gt;"",ISNUMBER(A2497)),VLOOKUP(A2497,Studies!A:BR,4,FALSE),"")</f>
        <v>po with Perpetrator (Rifampicin @ 25 mg)</v>
      </c>
      <c r="E2497" s="255" t="str">
        <f>IF(AND(A2497&lt;&gt;"",ISNUMBER(A2497)),VLOOKUP(A2497,Studies!A:BR,5,FALSE),"")</f>
        <v>Alfentanil</v>
      </c>
      <c r="F2497" s="256" t="str">
        <f>IF(AND(A2497&lt;&gt;"",ISNUMBER(A2497)),VLOOKUP(A2497,Studies!A:BR,6,FALSE),"")</f>
        <v>Plasma</v>
      </c>
      <c r="G2497" s="194">
        <v>133.33000000000001</v>
      </c>
      <c r="H2497" s="194" t="s">
        <v>60</v>
      </c>
      <c r="I2497" s="187">
        <v>17.988389999999999</v>
      </c>
      <c r="J2497" s="187" t="s">
        <v>995</v>
      </c>
      <c r="K2497" s="187" t="s">
        <v>116</v>
      </c>
      <c r="M2497" s="195"/>
      <c r="N2497" s="195"/>
      <c r="O2497" s="199"/>
      <c r="P2497" s="188"/>
      <c r="Q2497" s="174">
        <v>1</v>
      </c>
    </row>
    <row r="2498" spans="1:17" ht="14.25" x14ac:dyDescent="0.2">
      <c r="A2498" s="189">
        <v>311</v>
      </c>
      <c r="B2498" s="254" t="str">
        <f>IF(AND(A2498&lt;&gt;"",ISNUMBER(A2498)),VLOOKUP(A2498,Studies!A:BR,2,FALSE),"")</f>
        <v>Kharasch 2011</v>
      </c>
      <c r="C2498" s="255" t="str">
        <f>IF(AND(A2498&lt;&gt;"",ISNUMBER(A2498)),VLOOKUP(A2498,Studies!A:BR,3,FALSE),"")</f>
        <v>https://www.ncbi.nlm.nih.gov/pubmed/21562488</v>
      </c>
      <c r="D2498" s="255" t="str">
        <f>IF(AND(A2498&lt;&gt;"",ISNUMBER(A2498)),VLOOKUP(A2498,Studies!A:BR,4,FALSE),"")</f>
        <v>po with Perpetrator (Rifampicin @ 25 mg)</v>
      </c>
      <c r="E2498" s="255" t="str">
        <f>IF(AND(A2498&lt;&gt;"",ISNUMBER(A2498)),VLOOKUP(A2498,Studies!A:BR,5,FALSE),"")</f>
        <v>Alfentanil</v>
      </c>
      <c r="F2498" s="256" t="str">
        <f>IF(AND(A2498&lt;&gt;"",ISNUMBER(A2498)),VLOOKUP(A2498,Studies!A:BR,6,FALSE),"")</f>
        <v>Plasma</v>
      </c>
      <c r="G2498" s="194">
        <v>133.5</v>
      </c>
      <c r="H2498" s="194" t="s">
        <v>60</v>
      </c>
      <c r="I2498" s="187">
        <v>17.988389999999999</v>
      </c>
      <c r="J2498" s="187" t="s">
        <v>995</v>
      </c>
      <c r="K2498" s="187" t="s">
        <v>116</v>
      </c>
      <c r="M2498" s="195"/>
      <c r="N2498" s="195"/>
      <c r="O2498" s="199"/>
      <c r="P2498" s="188"/>
      <c r="Q2498" s="174">
        <v>1</v>
      </c>
    </row>
    <row r="2499" spans="1:17" ht="14.25" x14ac:dyDescent="0.2">
      <c r="A2499" s="189">
        <v>311</v>
      </c>
      <c r="B2499" s="254" t="str">
        <f>IF(AND(A2499&lt;&gt;"",ISNUMBER(A2499)),VLOOKUP(A2499,Studies!A:BR,2,FALSE),"")</f>
        <v>Kharasch 2011</v>
      </c>
      <c r="C2499" s="255" t="str">
        <f>IF(AND(A2499&lt;&gt;"",ISNUMBER(A2499)),VLOOKUP(A2499,Studies!A:BR,3,FALSE),"")</f>
        <v>https://www.ncbi.nlm.nih.gov/pubmed/21562488</v>
      </c>
      <c r="D2499" s="255" t="str">
        <f>IF(AND(A2499&lt;&gt;"",ISNUMBER(A2499)),VLOOKUP(A2499,Studies!A:BR,4,FALSE),"")</f>
        <v>po with Perpetrator (Rifampicin @ 25 mg)</v>
      </c>
      <c r="E2499" s="255" t="str">
        <f>IF(AND(A2499&lt;&gt;"",ISNUMBER(A2499)),VLOOKUP(A2499,Studies!A:BR,5,FALSE),"")</f>
        <v>Alfentanil</v>
      </c>
      <c r="F2499" s="256" t="str">
        <f>IF(AND(A2499&lt;&gt;"",ISNUMBER(A2499)),VLOOKUP(A2499,Studies!A:BR,6,FALSE),"")</f>
        <v>Plasma</v>
      </c>
      <c r="G2499" s="194">
        <v>133.75</v>
      </c>
      <c r="H2499" s="194" t="s">
        <v>60</v>
      </c>
      <c r="I2499" s="187">
        <v>17.292069999999999</v>
      </c>
      <c r="J2499" s="187" t="s">
        <v>995</v>
      </c>
      <c r="K2499" s="187" t="s">
        <v>116</v>
      </c>
      <c r="M2499" s="195"/>
      <c r="N2499" s="195"/>
      <c r="O2499" s="199"/>
      <c r="P2499" s="188"/>
      <c r="Q2499" s="174">
        <v>1</v>
      </c>
    </row>
    <row r="2500" spans="1:17" ht="14.25" x14ac:dyDescent="0.2">
      <c r="A2500" s="189">
        <v>311</v>
      </c>
      <c r="B2500" s="254" t="str">
        <f>IF(AND(A2500&lt;&gt;"",ISNUMBER(A2500)),VLOOKUP(A2500,Studies!A:BR,2,FALSE),"")</f>
        <v>Kharasch 2011</v>
      </c>
      <c r="C2500" s="255" t="str">
        <f>IF(AND(A2500&lt;&gt;"",ISNUMBER(A2500)),VLOOKUP(A2500,Studies!A:BR,3,FALSE),"")</f>
        <v>https://www.ncbi.nlm.nih.gov/pubmed/21562488</v>
      </c>
      <c r="D2500" s="255" t="str">
        <f>IF(AND(A2500&lt;&gt;"",ISNUMBER(A2500)),VLOOKUP(A2500,Studies!A:BR,4,FALSE),"")</f>
        <v>po with Perpetrator (Rifampicin @ 25 mg)</v>
      </c>
      <c r="E2500" s="255" t="str">
        <f>IF(AND(A2500&lt;&gt;"",ISNUMBER(A2500)),VLOOKUP(A2500,Studies!A:BR,5,FALSE),"")</f>
        <v>Alfentanil</v>
      </c>
      <c r="F2500" s="256" t="str">
        <f>IF(AND(A2500&lt;&gt;"",ISNUMBER(A2500)),VLOOKUP(A2500,Studies!A:BR,6,FALSE),"")</f>
        <v>Plasma</v>
      </c>
      <c r="G2500" s="194">
        <v>134</v>
      </c>
      <c r="H2500" s="194" t="s">
        <v>60</v>
      </c>
      <c r="I2500" s="187">
        <v>17.40812</v>
      </c>
      <c r="J2500" s="187" t="s">
        <v>995</v>
      </c>
      <c r="K2500" s="187" t="s">
        <v>116</v>
      </c>
      <c r="M2500" s="195"/>
      <c r="N2500" s="195"/>
      <c r="O2500" s="199"/>
      <c r="P2500" s="188"/>
      <c r="Q2500" s="174">
        <v>1</v>
      </c>
    </row>
    <row r="2501" spans="1:17" ht="14.25" x14ac:dyDescent="0.2">
      <c r="A2501" s="189">
        <v>311</v>
      </c>
      <c r="B2501" s="254" t="str">
        <f>IF(AND(A2501&lt;&gt;"",ISNUMBER(A2501)),VLOOKUP(A2501,Studies!A:BR,2,FALSE),"")</f>
        <v>Kharasch 2011</v>
      </c>
      <c r="C2501" s="255" t="str">
        <f>IF(AND(A2501&lt;&gt;"",ISNUMBER(A2501)),VLOOKUP(A2501,Studies!A:BR,3,FALSE),"")</f>
        <v>https://www.ncbi.nlm.nih.gov/pubmed/21562488</v>
      </c>
      <c r="D2501" s="255" t="str">
        <f>IF(AND(A2501&lt;&gt;"",ISNUMBER(A2501)),VLOOKUP(A2501,Studies!A:BR,4,FALSE),"")</f>
        <v>po with Perpetrator (Rifampicin @ 25 mg)</v>
      </c>
      <c r="E2501" s="255" t="str">
        <f>IF(AND(A2501&lt;&gt;"",ISNUMBER(A2501)),VLOOKUP(A2501,Studies!A:BR,5,FALSE),"")</f>
        <v>Alfentanil</v>
      </c>
      <c r="F2501" s="256" t="str">
        <f>IF(AND(A2501&lt;&gt;"",ISNUMBER(A2501)),VLOOKUP(A2501,Studies!A:BR,6,FALSE),"")</f>
        <v>Plasma</v>
      </c>
      <c r="G2501" s="194">
        <v>134.25</v>
      </c>
      <c r="H2501" s="194" t="s">
        <v>60</v>
      </c>
      <c r="I2501" s="187">
        <v>16.015470000000001</v>
      </c>
      <c r="J2501" s="187" t="s">
        <v>995</v>
      </c>
      <c r="K2501" s="187" t="s">
        <v>116</v>
      </c>
      <c r="M2501" s="195"/>
      <c r="N2501" s="195"/>
      <c r="O2501" s="199"/>
      <c r="P2501" s="188"/>
      <c r="Q2501" s="174">
        <v>1</v>
      </c>
    </row>
    <row r="2502" spans="1:17" ht="14.25" x14ac:dyDescent="0.2">
      <c r="A2502" s="189">
        <v>311</v>
      </c>
      <c r="B2502" s="254" t="str">
        <f>IF(AND(A2502&lt;&gt;"",ISNUMBER(A2502)),VLOOKUP(A2502,Studies!A:BR,2,FALSE),"")</f>
        <v>Kharasch 2011</v>
      </c>
      <c r="C2502" s="255" t="str">
        <f>IF(AND(A2502&lt;&gt;"",ISNUMBER(A2502)),VLOOKUP(A2502,Studies!A:BR,3,FALSE),"")</f>
        <v>https://www.ncbi.nlm.nih.gov/pubmed/21562488</v>
      </c>
      <c r="D2502" s="255" t="str">
        <f>IF(AND(A2502&lt;&gt;"",ISNUMBER(A2502)),VLOOKUP(A2502,Studies!A:BR,4,FALSE),"")</f>
        <v>po with Perpetrator (Rifampicin @ 25 mg)</v>
      </c>
      <c r="E2502" s="255" t="str">
        <f>IF(AND(A2502&lt;&gt;"",ISNUMBER(A2502)),VLOOKUP(A2502,Studies!A:BR,5,FALSE),"")</f>
        <v>Alfentanil</v>
      </c>
      <c r="F2502" s="256" t="str">
        <f>IF(AND(A2502&lt;&gt;"",ISNUMBER(A2502)),VLOOKUP(A2502,Studies!A:BR,6,FALSE),"")</f>
        <v>Plasma</v>
      </c>
      <c r="G2502" s="194">
        <v>134.5</v>
      </c>
      <c r="H2502" s="194" t="s">
        <v>60</v>
      </c>
      <c r="I2502" s="187">
        <v>13.578340000000001</v>
      </c>
      <c r="J2502" s="187" t="s">
        <v>995</v>
      </c>
      <c r="K2502" s="187" t="s">
        <v>116</v>
      </c>
      <c r="M2502" s="195"/>
      <c r="N2502" s="195"/>
      <c r="O2502" s="199"/>
      <c r="P2502" s="188"/>
      <c r="Q2502" s="174">
        <v>1</v>
      </c>
    </row>
    <row r="2503" spans="1:17" ht="14.25" x14ac:dyDescent="0.2">
      <c r="A2503" s="189">
        <v>311</v>
      </c>
      <c r="B2503" s="254" t="str">
        <f>IF(AND(A2503&lt;&gt;"",ISNUMBER(A2503)),VLOOKUP(A2503,Studies!A:BR,2,FALSE),"")</f>
        <v>Kharasch 2011</v>
      </c>
      <c r="C2503" s="255" t="str">
        <f>IF(AND(A2503&lt;&gt;"",ISNUMBER(A2503)),VLOOKUP(A2503,Studies!A:BR,3,FALSE),"")</f>
        <v>https://www.ncbi.nlm.nih.gov/pubmed/21562488</v>
      </c>
      <c r="D2503" s="255" t="str">
        <f>IF(AND(A2503&lt;&gt;"",ISNUMBER(A2503)),VLOOKUP(A2503,Studies!A:BR,4,FALSE),"")</f>
        <v>po with Perpetrator (Rifampicin @ 25 mg)</v>
      </c>
      <c r="E2503" s="255" t="str">
        <f>IF(AND(A2503&lt;&gt;"",ISNUMBER(A2503)),VLOOKUP(A2503,Studies!A:BR,5,FALSE),"")</f>
        <v>Alfentanil</v>
      </c>
      <c r="F2503" s="256" t="str">
        <f>IF(AND(A2503&lt;&gt;"",ISNUMBER(A2503)),VLOOKUP(A2503,Studies!A:BR,6,FALSE),"")</f>
        <v>Plasma</v>
      </c>
      <c r="G2503" s="194">
        <v>135</v>
      </c>
      <c r="H2503" s="194" t="s">
        <v>60</v>
      </c>
      <c r="I2503" s="187">
        <v>10.09671</v>
      </c>
      <c r="J2503" s="187" t="s">
        <v>995</v>
      </c>
      <c r="K2503" s="187" t="s">
        <v>116</v>
      </c>
      <c r="M2503" s="195"/>
      <c r="N2503" s="195"/>
      <c r="O2503" s="199"/>
      <c r="P2503" s="188"/>
      <c r="Q2503" s="174">
        <v>1</v>
      </c>
    </row>
    <row r="2504" spans="1:17" ht="14.25" x14ac:dyDescent="0.2">
      <c r="A2504" s="189">
        <v>311</v>
      </c>
      <c r="B2504" s="254" t="str">
        <f>IF(AND(A2504&lt;&gt;"",ISNUMBER(A2504)),VLOOKUP(A2504,Studies!A:BR,2,FALSE),"")</f>
        <v>Kharasch 2011</v>
      </c>
      <c r="C2504" s="255" t="str">
        <f>IF(AND(A2504&lt;&gt;"",ISNUMBER(A2504)),VLOOKUP(A2504,Studies!A:BR,3,FALSE),"")</f>
        <v>https://www.ncbi.nlm.nih.gov/pubmed/21562488</v>
      </c>
      <c r="D2504" s="255" t="str">
        <f>IF(AND(A2504&lt;&gt;"",ISNUMBER(A2504)),VLOOKUP(A2504,Studies!A:BR,4,FALSE),"")</f>
        <v>po with Perpetrator (Rifampicin @ 25 mg)</v>
      </c>
      <c r="E2504" s="255" t="str">
        <f>IF(AND(A2504&lt;&gt;"",ISNUMBER(A2504)),VLOOKUP(A2504,Studies!A:BR,5,FALSE),"")</f>
        <v>Alfentanil</v>
      </c>
      <c r="F2504" s="256" t="str">
        <f>IF(AND(A2504&lt;&gt;"",ISNUMBER(A2504)),VLOOKUP(A2504,Studies!A:BR,6,FALSE),"")</f>
        <v>Plasma</v>
      </c>
      <c r="G2504" s="194">
        <v>135.5</v>
      </c>
      <c r="H2504" s="194" t="s">
        <v>60</v>
      </c>
      <c r="I2504" s="187">
        <v>6.731141</v>
      </c>
      <c r="J2504" s="187" t="s">
        <v>995</v>
      </c>
      <c r="K2504" s="187" t="s">
        <v>116</v>
      </c>
      <c r="M2504" s="195"/>
      <c r="N2504" s="195"/>
      <c r="O2504" s="199"/>
      <c r="P2504" s="188"/>
      <c r="Q2504" s="174">
        <v>1</v>
      </c>
    </row>
    <row r="2505" spans="1:17" ht="14.25" x14ac:dyDescent="0.2">
      <c r="A2505" s="189">
        <v>311</v>
      </c>
      <c r="B2505" s="254" t="str">
        <f>IF(AND(A2505&lt;&gt;"",ISNUMBER(A2505)),VLOOKUP(A2505,Studies!A:BR,2,FALSE),"")</f>
        <v>Kharasch 2011</v>
      </c>
      <c r="C2505" s="255" t="str">
        <f>IF(AND(A2505&lt;&gt;"",ISNUMBER(A2505)),VLOOKUP(A2505,Studies!A:BR,3,FALSE),"")</f>
        <v>https://www.ncbi.nlm.nih.gov/pubmed/21562488</v>
      </c>
      <c r="D2505" s="255" t="str">
        <f>IF(AND(A2505&lt;&gt;"",ISNUMBER(A2505)),VLOOKUP(A2505,Studies!A:BR,4,FALSE),"")</f>
        <v>po with Perpetrator (Rifampicin @ 25 mg)</v>
      </c>
      <c r="E2505" s="255" t="str">
        <f>IF(AND(A2505&lt;&gt;"",ISNUMBER(A2505)),VLOOKUP(A2505,Studies!A:BR,5,FALSE),"")</f>
        <v>Alfentanil</v>
      </c>
      <c r="F2505" s="256" t="str">
        <f>IF(AND(A2505&lt;&gt;"",ISNUMBER(A2505)),VLOOKUP(A2505,Studies!A:BR,6,FALSE),"")</f>
        <v>Plasma</v>
      </c>
      <c r="G2505" s="194">
        <v>136</v>
      </c>
      <c r="H2505" s="194" t="s">
        <v>60</v>
      </c>
      <c r="I2505" s="187">
        <v>4.6421659999999996</v>
      </c>
      <c r="J2505" s="187" t="s">
        <v>995</v>
      </c>
      <c r="K2505" s="187" t="s">
        <v>116</v>
      </c>
      <c r="M2505" s="195"/>
      <c r="N2505" s="195"/>
      <c r="O2505" s="199"/>
      <c r="P2505" s="188"/>
      <c r="Q2505" s="174">
        <v>1</v>
      </c>
    </row>
    <row r="2506" spans="1:17" ht="14.25" x14ac:dyDescent="0.2">
      <c r="A2506" s="189">
        <v>311</v>
      </c>
      <c r="B2506" s="254" t="str">
        <f>IF(AND(A2506&lt;&gt;"",ISNUMBER(A2506)),VLOOKUP(A2506,Studies!A:BR,2,FALSE),"")</f>
        <v>Kharasch 2011</v>
      </c>
      <c r="C2506" s="255" t="str">
        <f>IF(AND(A2506&lt;&gt;"",ISNUMBER(A2506)),VLOOKUP(A2506,Studies!A:BR,3,FALSE),"")</f>
        <v>https://www.ncbi.nlm.nih.gov/pubmed/21562488</v>
      </c>
      <c r="D2506" s="255" t="str">
        <f>IF(AND(A2506&lt;&gt;"",ISNUMBER(A2506)),VLOOKUP(A2506,Studies!A:BR,4,FALSE),"")</f>
        <v>po with Perpetrator (Rifampicin @ 25 mg)</v>
      </c>
      <c r="E2506" s="255" t="str">
        <f>IF(AND(A2506&lt;&gt;"",ISNUMBER(A2506)),VLOOKUP(A2506,Studies!A:BR,5,FALSE),"")</f>
        <v>Alfentanil</v>
      </c>
      <c r="F2506" s="256" t="str">
        <f>IF(AND(A2506&lt;&gt;"",ISNUMBER(A2506)),VLOOKUP(A2506,Studies!A:BR,6,FALSE),"")</f>
        <v>Plasma</v>
      </c>
      <c r="G2506" s="194">
        <v>137</v>
      </c>
      <c r="H2506" s="194" t="s">
        <v>60</v>
      </c>
      <c r="I2506" s="187">
        <v>2.2050290000000001</v>
      </c>
      <c r="J2506" s="187" t="s">
        <v>995</v>
      </c>
      <c r="K2506" s="187" t="s">
        <v>116</v>
      </c>
      <c r="M2506" s="195"/>
      <c r="N2506" s="195"/>
      <c r="O2506" s="199"/>
      <c r="P2506" s="188"/>
      <c r="Q2506" s="174">
        <v>1</v>
      </c>
    </row>
    <row r="2507" spans="1:17" ht="14.25" x14ac:dyDescent="0.2">
      <c r="A2507" s="189">
        <v>311</v>
      </c>
      <c r="B2507" s="254" t="str">
        <f>IF(AND(A2507&lt;&gt;"",ISNUMBER(A2507)),VLOOKUP(A2507,Studies!A:BR,2,FALSE),"")</f>
        <v>Kharasch 2011</v>
      </c>
      <c r="C2507" s="255" t="str">
        <f>IF(AND(A2507&lt;&gt;"",ISNUMBER(A2507)),VLOOKUP(A2507,Studies!A:BR,3,FALSE),"")</f>
        <v>https://www.ncbi.nlm.nih.gov/pubmed/21562488</v>
      </c>
      <c r="D2507" s="255" t="str">
        <f>IF(AND(A2507&lt;&gt;"",ISNUMBER(A2507)),VLOOKUP(A2507,Studies!A:BR,4,FALSE),"")</f>
        <v>po with Perpetrator (Rifampicin @ 25 mg)</v>
      </c>
      <c r="E2507" s="255" t="str">
        <f>IF(AND(A2507&lt;&gt;"",ISNUMBER(A2507)),VLOOKUP(A2507,Studies!A:BR,5,FALSE),"")</f>
        <v>Alfentanil</v>
      </c>
      <c r="F2507" s="256" t="str">
        <f>IF(AND(A2507&lt;&gt;"",ISNUMBER(A2507)),VLOOKUP(A2507,Studies!A:BR,6,FALSE),"")</f>
        <v>Plasma</v>
      </c>
      <c r="G2507" s="194">
        <v>138</v>
      </c>
      <c r="H2507" s="194" t="s">
        <v>60</v>
      </c>
      <c r="I2507" s="187">
        <v>1.160542</v>
      </c>
      <c r="J2507" s="187" t="s">
        <v>995</v>
      </c>
      <c r="K2507" s="187" t="s">
        <v>116</v>
      </c>
      <c r="M2507" s="195"/>
      <c r="N2507" s="195"/>
      <c r="O2507" s="199"/>
      <c r="P2507" s="188"/>
      <c r="Q2507" s="174">
        <v>1</v>
      </c>
    </row>
    <row r="2508" spans="1:17" ht="14.25" x14ac:dyDescent="0.2">
      <c r="A2508" s="189">
        <v>311</v>
      </c>
      <c r="B2508" s="254" t="str">
        <f>IF(AND(A2508&lt;&gt;"",ISNUMBER(A2508)),VLOOKUP(A2508,Studies!A:BR,2,FALSE),"")</f>
        <v>Kharasch 2011</v>
      </c>
      <c r="C2508" s="255" t="str">
        <f>IF(AND(A2508&lt;&gt;"",ISNUMBER(A2508)),VLOOKUP(A2508,Studies!A:BR,3,FALSE),"")</f>
        <v>https://www.ncbi.nlm.nih.gov/pubmed/21562488</v>
      </c>
      <c r="D2508" s="255" t="str">
        <f>IF(AND(A2508&lt;&gt;"",ISNUMBER(A2508)),VLOOKUP(A2508,Studies!A:BR,4,FALSE),"")</f>
        <v>po with Perpetrator (Rifampicin @ 25 mg)</v>
      </c>
      <c r="E2508" s="255" t="str">
        <f>IF(AND(A2508&lt;&gt;"",ISNUMBER(A2508)),VLOOKUP(A2508,Studies!A:BR,5,FALSE),"")</f>
        <v>Alfentanil</v>
      </c>
      <c r="F2508" s="256" t="str">
        <f>IF(AND(A2508&lt;&gt;"",ISNUMBER(A2508)),VLOOKUP(A2508,Studies!A:BR,6,FALSE),"")</f>
        <v>Plasma</v>
      </c>
      <c r="G2508" s="194">
        <v>139</v>
      </c>
      <c r="H2508" s="194" t="s">
        <v>60</v>
      </c>
      <c r="I2508" s="187">
        <v>0.69632490000000002</v>
      </c>
      <c r="J2508" s="187" t="s">
        <v>995</v>
      </c>
      <c r="K2508" s="187" t="s">
        <v>116</v>
      </c>
      <c r="M2508" s="195"/>
      <c r="N2508" s="195"/>
      <c r="O2508" s="199"/>
      <c r="P2508" s="188"/>
      <c r="Q2508" s="174">
        <v>1</v>
      </c>
    </row>
    <row r="2509" spans="1:17" ht="14.25" x14ac:dyDescent="0.2">
      <c r="A2509" s="189">
        <v>312</v>
      </c>
      <c r="B2509" s="254" t="str">
        <f>IF(AND(A2509&lt;&gt;"",ISNUMBER(A2509)),VLOOKUP(A2509,Studies!A:BR,2,FALSE),"")</f>
        <v>Kharasch 2011</v>
      </c>
      <c r="C2509" s="255" t="str">
        <f>IF(AND(A2509&lt;&gt;"",ISNUMBER(A2509)),VLOOKUP(A2509,Studies!A:BR,3,FALSE),"")</f>
        <v>https://www.ncbi.nlm.nih.gov/pubmed/21562488</v>
      </c>
      <c r="D2509" s="255" t="str">
        <f>IF(AND(A2509&lt;&gt;"",ISNUMBER(A2509)),VLOOKUP(A2509,Studies!A:BR,4,FALSE),"")</f>
        <v>po with Perpetrator (Rifampicin @ 75 mg)</v>
      </c>
      <c r="E2509" s="255" t="str">
        <f>IF(AND(A2509&lt;&gt;"",ISNUMBER(A2509)),VLOOKUP(A2509,Studies!A:BR,5,FALSE),"")</f>
        <v>Alfentanil</v>
      </c>
      <c r="F2509" s="256" t="str">
        <f>IF(AND(A2509&lt;&gt;"",ISNUMBER(A2509)),VLOOKUP(A2509,Studies!A:BR,6,FALSE),"")</f>
        <v>Plasma</v>
      </c>
      <c r="G2509" s="194">
        <v>133</v>
      </c>
      <c r="H2509" s="194" t="s">
        <v>60</v>
      </c>
      <c r="I2509" s="187">
        <v>0.1160542</v>
      </c>
      <c r="J2509" s="187" t="s">
        <v>995</v>
      </c>
      <c r="K2509" s="187" t="s">
        <v>116</v>
      </c>
      <c r="M2509" s="195"/>
      <c r="N2509" s="195"/>
      <c r="O2509" s="199"/>
      <c r="P2509" s="188"/>
      <c r="Q2509" s="174">
        <v>1</v>
      </c>
    </row>
    <row r="2510" spans="1:17" ht="14.25" x14ac:dyDescent="0.2">
      <c r="A2510" s="189">
        <v>312</v>
      </c>
      <c r="B2510" s="254" t="str">
        <f>IF(AND(A2510&lt;&gt;"",ISNUMBER(A2510)),VLOOKUP(A2510,Studies!A:BR,2,FALSE),"")</f>
        <v>Kharasch 2011</v>
      </c>
      <c r="C2510" s="255" t="str">
        <f>IF(AND(A2510&lt;&gt;"",ISNUMBER(A2510)),VLOOKUP(A2510,Studies!A:BR,3,FALSE),"")</f>
        <v>https://www.ncbi.nlm.nih.gov/pubmed/21562488</v>
      </c>
      <c r="D2510" s="255" t="str">
        <f>IF(AND(A2510&lt;&gt;"",ISNUMBER(A2510)),VLOOKUP(A2510,Studies!A:BR,4,FALSE),"")</f>
        <v>po with Perpetrator (Rifampicin @ 75 mg)</v>
      </c>
      <c r="E2510" s="255" t="str">
        <f>IF(AND(A2510&lt;&gt;"",ISNUMBER(A2510)),VLOOKUP(A2510,Studies!A:BR,5,FALSE),"")</f>
        <v>Alfentanil</v>
      </c>
      <c r="F2510" s="256" t="str">
        <f>IF(AND(A2510&lt;&gt;"",ISNUMBER(A2510)),VLOOKUP(A2510,Studies!A:BR,6,FALSE),"")</f>
        <v>Plasma</v>
      </c>
      <c r="G2510" s="194">
        <v>133.08000000000001</v>
      </c>
      <c r="H2510" s="194" t="s">
        <v>60</v>
      </c>
      <c r="I2510" s="187">
        <v>2.553191</v>
      </c>
      <c r="J2510" s="187" t="s">
        <v>995</v>
      </c>
      <c r="K2510" s="187" t="s">
        <v>116</v>
      </c>
      <c r="M2510" s="195"/>
      <c r="N2510" s="195"/>
      <c r="O2510" s="199"/>
      <c r="P2510" s="188"/>
      <c r="Q2510" s="174">
        <v>1</v>
      </c>
    </row>
    <row r="2511" spans="1:17" ht="14.25" x14ac:dyDescent="0.2">
      <c r="A2511" s="189">
        <v>312</v>
      </c>
      <c r="B2511" s="254" t="str">
        <f>IF(AND(A2511&lt;&gt;"",ISNUMBER(A2511)),VLOOKUP(A2511,Studies!A:BR,2,FALSE),"")</f>
        <v>Kharasch 2011</v>
      </c>
      <c r="C2511" s="255" t="str">
        <f>IF(AND(A2511&lt;&gt;"",ISNUMBER(A2511)),VLOOKUP(A2511,Studies!A:BR,3,FALSE),"")</f>
        <v>https://www.ncbi.nlm.nih.gov/pubmed/21562488</v>
      </c>
      <c r="D2511" s="255" t="str">
        <f>IF(AND(A2511&lt;&gt;"",ISNUMBER(A2511)),VLOOKUP(A2511,Studies!A:BR,4,FALSE),"")</f>
        <v>po with Perpetrator (Rifampicin @ 75 mg)</v>
      </c>
      <c r="E2511" s="255" t="str">
        <f>IF(AND(A2511&lt;&gt;"",ISNUMBER(A2511)),VLOOKUP(A2511,Studies!A:BR,5,FALSE),"")</f>
        <v>Alfentanil</v>
      </c>
      <c r="F2511" s="256" t="str">
        <f>IF(AND(A2511&lt;&gt;"",ISNUMBER(A2511)),VLOOKUP(A2511,Studies!A:BR,6,FALSE),"")</f>
        <v>Plasma</v>
      </c>
      <c r="G2511" s="194">
        <v>133.16999999999999</v>
      </c>
      <c r="H2511" s="194" t="s">
        <v>60</v>
      </c>
      <c r="I2511" s="187">
        <v>6.8471950000000001</v>
      </c>
      <c r="J2511" s="187" t="s">
        <v>995</v>
      </c>
      <c r="K2511" s="187" t="s">
        <v>116</v>
      </c>
      <c r="M2511" s="195"/>
      <c r="N2511" s="195"/>
      <c r="O2511" s="199"/>
      <c r="P2511" s="188"/>
      <c r="Q2511" s="174">
        <v>1</v>
      </c>
    </row>
    <row r="2512" spans="1:17" ht="14.25" x14ac:dyDescent="0.2">
      <c r="A2512" s="189">
        <v>312</v>
      </c>
      <c r="B2512" s="254" t="str">
        <f>IF(AND(A2512&lt;&gt;"",ISNUMBER(A2512)),VLOOKUP(A2512,Studies!A:BR,2,FALSE),"")</f>
        <v>Kharasch 2011</v>
      </c>
      <c r="C2512" s="255" t="str">
        <f>IF(AND(A2512&lt;&gt;"",ISNUMBER(A2512)),VLOOKUP(A2512,Studies!A:BR,3,FALSE),"")</f>
        <v>https://www.ncbi.nlm.nih.gov/pubmed/21562488</v>
      </c>
      <c r="D2512" s="255" t="str">
        <f>IF(AND(A2512&lt;&gt;"",ISNUMBER(A2512)),VLOOKUP(A2512,Studies!A:BR,4,FALSE),"")</f>
        <v>po with Perpetrator (Rifampicin @ 75 mg)</v>
      </c>
      <c r="E2512" s="255" t="str">
        <f>IF(AND(A2512&lt;&gt;"",ISNUMBER(A2512)),VLOOKUP(A2512,Studies!A:BR,5,FALSE),"")</f>
        <v>Alfentanil</v>
      </c>
      <c r="F2512" s="256" t="str">
        <f>IF(AND(A2512&lt;&gt;"",ISNUMBER(A2512)),VLOOKUP(A2512,Studies!A:BR,6,FALSE),"")</f>
        <v>Plasma</v>
      </c>
      <c r="G2512" s="194">
        <v>133.25</v>
      </c>
      <c r="H2512" s="194" t="s">
        <v>60</v>
      </c>
      <c r="I2512" s="187">
        <v>8.3559000000000001</v>
      </c>
      <c r="J2512" s="187" t="s">
        <v>995</v>
      </c>
      <c r="K2512" s="187" t="s">
        <v>116</v>
      </c>
      <c r="M2512" s="195"/>
      <c r="N2512" s="195"/>
      <c r="O2512" s="199"/>
      <c r="P2512" s="188"/>
      <c r="Q2512" s="174">
        <v>1</v>
      </c>
    </row>
    <row r="2513" spans="1:17" ht="14.25" x14ac:dyDescent="0.2">
      <c r="A2513" s="189">
        <v>312</v>
      </c>
      <c r="B2513" s="254" t="str">
        <f>IF(AND(A2513&lt;&gt;"",ISNUMBER(A2513)),VLOOKUP(A2513,Studies!A:BR,2,FALSE),"")</f>
        <v>Kharasch 2011</v>
      </c>
      <c r="C2513" s="255" t="str">
        <f>IF(AND(A2513&lt;&gt;"",ISNUMBER(A2513)),VLOOKUP(A2513,Studies!A:BR,3,FALSE),"")</f>
        <v>https://www.ncbi.nlm.nih.gov/pubmed/21562488</v>
      </c>
      <c r="D2513" s="255" t="str">
        <f>IF(AND(A2513&lt;&gt;"",ISNUMBER(A2513)),VLOOKUP(A2513,Studies!A:BR,4,FALSE),"")</f>
        <v>po with Perpetrator (Rifampicin @ 75 mg)</v>
      </c>
      <c r="E2513" s="255" t="str">
        <f>IF(AND(A2513&lt;&gt;"",ISNUMBER(A2513)),VLOOKUP(A2513,Studies!A:BR,5,FALSE),"")</f>
        <v>Alfentanil</v>
      </c>
      <c r="F2513" s="256" t="str">
        <f>IF(AND(A2513&lt;&gt;"",ISNUMBER(A2513)),VLOOKUP(A2513,Studies!A:BR,6,FALSE),"")</f>
        <v>Plasma</v>
      </c>
      <c r="G2513" s="194">
        <v>133.33000000000001</v>
      </c>
      <c r="H2513" s="194" t="s">
        <v>60</v>
      </c>
      <c r="I2513" s="187">
        <v>8.9361709999999999</v>
      </c>
      <c r="J2513" s="187" t="s">
        <v>995</v>
      </c>
      <c r="K2513" s="187" t="s">
        <v>116</v>
      </c>
      <c r="M2513" s="195"/>
      <c r="N2513" s="195"/>
      <c r="O2513" s="199"/>
      <c r="P2513" s="188"/>
      <c r="Q2513" s="174">
        <v>1</v>
      </c>
    </row>
    <row r="2514" spans="1:17" ht="14.25" x14ac:dyDescent="0.2">
      <c r="A2514" s="189">
        <v>312</v>
      </c>
      <c r="B2514" s="254" t="str">
        <f>IF(AND(A2514&lt;&gt;"",ISNUMBER(A2514)),VLOOKUP(A2514,Studies!A:BR,2,FALSE),"")</f>
        <v>Kharasch 2011</v>
      </c>
      <c r="C2514" s="255" t="str">
        <f>IF(AND(A2514&lt;&gt;"",ISNUMBER(A2514)),VLOOKUP(A2514,Studies!A:BR,3,FALSE),"")</f>
        <v>https://www.ncbi.nlm.nih.gov/pubmed/21562488</v>
      </c>
      <c r="D2514" s="255" t="str">
        <f>IF(AND(A2514&lt;&gt;"",ISNUMBER(A2514)),VLOOKUP(A2514,Studies!A:BR,4,FALSE),"")</f>
        <v>po with Perpetrator (Rifampicin @ 75 mg)</v>
      </c>
      <c r="E2514" s="255" t="str">
        <f>IF(AND(A2514&lt;&gt;"",ISNUMBER(A2514)),VLOOKUP(A2514,Studies!A:BR,5,FALSE),"")</f>
        <v>Alfentanil</v>
      </c>
      <c r="F2514" s="256" t="str">
        <f>IF(AND(A2514&lt;&gt;"",ISNUMBER(A2514)),VLOOKUP(A2514,Studies!A:BR,6,FALSE),"")</f>
        <v>Plasma</v>
      </c>
      <c r="G2514" s="194">
        <v>133.5</v>
      </c>
      <c r="H2514" s="194" t="s">
        <v>60</v>
      </c>
      <c r="I2514" s="187">
        <v>11.48936</v>
      </c>
      <c r="J2514" s="187" t="s">
        <v>995</v>
      </c>
      <c r="K2514" s="187" t="s">
        <v>116</v>
      </c>
      <c r="M2514" s="195"/>
      <c r="N2514" s="195"/>
      <c r="O2514" s="199"/>
      <c r="P2514" s="188"/>
      <c r="Q2514" s="174">
        <v>1</v>
      </c>
    </row>
    <row r="2515" spans="1:17" ht="14.25" x14ac:dyDescent="0.2">
      <c r="A2515" s="189">
        <v>312</v>
      </c>
      <c r="B2515" s="254" t="str">
        <f>IF(AND(A2515&lt;&gt;"",ISNUMBER(A2515)),VLOOKUP(A2515,Studies!A:BR,2,FALSE),"")</f>
        <v>Kharasch 2011</v>
      </c>
      <c r="C2515" s="255" t="str">
        <f>IF(AND(A2515&lt;&gt;"",ISNUMBER(A2515)),VLOOKUP(A2515,Studies!A:BR,3,FALSE),"")</f>
        <v>https://www.ncbi.nlm.nih.gov/pubmed/21562488</v>
      </c>
      <c r="D2515" s="255" t="str">
        <f>IF(AND(A2515&lt;&gt;"",ISNUMBER(A2515)),VLOOKUP(A2515,Studies!A:BR,4,FALSE),"")</f>
        <v>po with Perpetrator (Rifampicin @ 75 mg)</v>
      </c>
      <c r="E2515" s="255" t="str">
        <f>IF(AND(A2515&lt;&gt;"",ISNUMBER(A2515)),VLOOKUP(A2515,Studies!A:BR,5,FALSE),"")</f>
        <v>Alfentanil</v>
      </c>
      <c r="F2515" s="256" t="str">
        <f>IF(AND(A2515&lt;&gt;"",ISNUMBER(A2515)),VLOOKUP(A2515,Studies!A:BR,6,FALSE),"")</f>
        <v>Plasma</v>
      </c>
      <c r="G2515" s="194">
        <v>133.75</v>
      </c>
      <c r="H2515" s="194" t="s">
        <v>60</v>
      </c>
      <c r="I2515" s="187">
        <v>10.09671</v>
      </c>
      <c r="J2515" s="187" t="s">
        <v>995</v>
      </c>
      <c r="K2515" s="187" t="s">
        <v>116</v>
      </c>
      <c r="M2515" s="195"/>
      <c r="N2515" s="195"/>
      <c r="O2515" s="199"/>
      <c r="P2515" s="188"/>
      <c r="Q2515" s="174">
        <v>1</v>
      </c>
    </row>
    <row r="2516" spans="1:17" ht="14.25" x14ac:dyDescent="0.2">
      <c r="A2516" s="189">
        <v>312</v>
      </c>
      <c r="B2516" s="254" t="str">
        <f>IF(AND(A2516&lt;&gt;"",ISNUMBER(A2516)),VLOOKUP(A2516,Studies!A:BR,2,FALSE),"")</f>
        <v>Kharasch 2011</v>
      </c>
      <c r="C2516" s="255" t="str">
        <f>IF(AND(A2516&lt;&gt;"",ISNUMBER(A2516)),VLOOKUP(A2516,Studies!A:BR,3,FALSE),"")</f>
        <v>https://www.ncbi.nlm.nih.gov/pubmed/21562488</v>
      </c>
      <c r="D2516" s="255" t="str">
        <f>IF(AND(A2516&lt;&gt;"",ISNUMBER(A2516)),VLOOKUP(A2516,Studies!A:BR,4,FALSE),"")</f>
        <v>po with Perpetrator (Rifampicin @ 75 mg)</v>
      </c>
      <c r="E2516" s="255" t="str">
        <f>IF(AND(A2516&lt;&gt;"",ISNUMBER(A2516)),VLOOKUP(A2516,Studies!A:BR,5,FALSE),"")</f>
        <v>Alfentanil</v>
      </c>
      <c r="F2516" s="256" t="str">
        <f>IF(AND(A2516&lt;&gt;"",ISNUMBER(A2516)),VLOOKUP(A2516,Studies!A:BR,6,FALSE),"")</f>
        <v>Plasma</v>
      </c>
      <c r="G2516" s="194">
        <v>134</v>
      </c>
      <c r="H2516" s="194" t="s">
        <v>60</v>
      </c>
      <c r="I2516" s="187">
        <v>7.8916829999999996</v>
      </c>
      <c r="J2516" s="187" t="s">
        <v>995</v>
      </c>
      <c r="K2516" s="187" t="s">
        <v>116</v>
      </c>
      <c r="M2516" s="195"/>
      <c r="N2516" s="195"/>
      <c r="O2516" s="199"/>
      <c r="P2516" s="188"/>
      <c r="Q2516" s="174">
        <v>1</v>
      </c>
    </row>
    <row r="2517" spans="1:17" ht="14.25" x14ac:dyDescent="0.2">
      <c r="A2517" s="189">
        <v>312</v>
      </c>
      <c r="B2517" s="254" t="str">
        <f>IF(AND(A2517&lt;&gt;"",ISNUMBER(A2517)),VLOOKUP(A2517,Studies!A:BR,2,FALSE),"")</f>
        <v>Kharasch 2011</v>
      </c>
      <c r="C2517" s="255" t="str">
        <f>IF(AND(A2517&lt;&gt;"",ISNUMBER(A2517)),VLOOKUP(A2517,Studies!A:BR,3,FALSE),"")</f>
        <v>https://www.ncbi.nlm.nih.gov/pubmed/21562488</v>
      </c>
      <c r="D2517" s="255" t="str">
        <f>IF(AND(A2517&lt;&gt;"",ISNUMBER(A2517)),VLOOKUP(A2517,Studies!A:BR,4,FALSE),"")</f>
        <v>po with Perpetrator (Rifampicin @ 75 mg)</v>
      </c>
      <c r="E2517" s="255" t="str">
        <f>IF(AND(A2517&lt;&gt;"",ISNUMBER(A2517)),VLOOKUP(A2517,Studies!A:BR,5,FALSE),"")</f>
        <v>Alfentanil</v>
      </c>
      <c r="F2517" s="256" t="str">
        <f>IF(AND(A2517&lt;&gt;"",ISNUMBER(A2517)),VLOOKUP(A2517,Studies!A:BR,6,FALSE),"")</f>
        <v>Plasma</v>
      </c>
      <c r="G2517" s="194">
        <v>134.25</v>
      </c>
      <c r="H2517" s="194" t="s">
        <v>60</v>
      </c>
      <c r="I2517" s="187">
        <v>6.3829789999999997</v>
      </c>
      <c r="J2517" s="187" t="s">
        <v>995</v>
      </c>
      <c r="K2517" s="187" t="s">
        <v>116</v>
      </c>
      <c r="M2517" s="195"/>
      <c r="N2517" s="195"/>
      <c r="O2517" s="199"/>
      <c r="P2517" s="188"/>
      <c r="Q2517" s="174">
        <v>1</v>
      </c>
    </row>
    <row r="2518" spans="1:17" ht="14.25" x14ac:dyDescent="0.2">
      <c r="A2518" s="189">
        <v>312</v>
      </c>
      <c r="B2518" s="254" t="str">
        <f>IF(AND(A2518&lt;&gt;"",ISNUMBER(A2518)),VLOOKUP(A2518,Studies!A:BR,2,FALSE),"")</f>
        <v>Kharasch 2011</v>
      </c>
      <c r="C2518" s="255" t="str">
        <f>IF(AND(A2518&lt;&gt;"",ISNUMBER(A2518)),VLOOKUP(A2518,Studies!A:BR,3,FALSE),"")</f>
        <v>https://www.ncbi.nlm.nih.gov/pubmed/21562488</v>
      </c>
      <c r="D2518" s="255" t="str">
        <f>IF(AND(A2518&lt;&gt;"",ISNUMBER(A2518)),VLOOKUP(A2518,Studies!A:BR,4,FALSE),"")</f>
        <v>po with Perpetrator (Rifampicin @ 75 mg)</v>
      </c>
      <c r="E2518" s="255" t="str">
        <f>IF(AND(A2518&lt;&gt;"",ISNUMBER(A2518)),VLOOKUP(A2518,Studies!A:BR,5,FALSE),"")</f>
        <v>Alfentanil</v>
      </c>
      <c r="F2518" s="256" t="str">
        <f>IF(AND(A2518&lt;&gt;"",ISNUMBER(A2518)),VLOOKUP(A2518,Studies!A:BR,6,FALSE),"")</f>
        <v>Plasma</v>
      </c>
      <c r="G2518" s="194">
        <v>134.5</v>
      </c>
      <c r="H2518" s="194" t="s">
        <v>60</v>
      </c>
      <c r="I2518" s="187">
        <v>4.990329</v>
      </c>
      <c r="J2518" s="187" t="s">
        <v>995</v>
      </c>
      <c r="K2518" s="187" t="s">
        <v>116</v>
      </c>
      <c r="M2518" s="195"/>
      <c r="N2518" s="195"/>
      <c r="O2518" s="199"/>
      <c r="P2518" s="188"/>
      <c r="Q2518" s="174">
        <v>1</v>
      </c>
    </row>
    <row r="2519" spans="1:17" ht="14.25" x14ac:dyDescent="0.2">
      <c r="A2519" s="189">
        <v>312</v>
      </c>
      <c r="B2519" s="254" t="str">
        <f>IF(AND(A2519&lt;&gt;"",ISNUMBER(A2519)),VLOOKUP(A2519,Studies!A:BR,2,FALSE),"")</f>
        <v>Kharasch 2011</v>
      </c>
      <c r="C2519" s="255" t="str">
        <f>IF(AND(A2519&lt;&gt;"",ISNUMBER(A2519)),VLOOKUP(A2519,Studies!A:BR,3,FALSE),"")</f>
        <v>https://www.ncbi.nlm.nih.gov/pubmed/21562488</v>
      </c>
      <c r="D2519" s="255" t="str">
        <f>IF(AND(A2519&lt;&gt;"",ISNUMBER(A2519)),VLOOKUP(A2519,Studies!A:BR,4,FALSE),"")</f>
        <v>po with Perpetrator (Rifampicin @ 75 mg)</v>
      </c>
      <c r="E2519" s="255" t="str">
        <f>IF(AND(A2519&lt;&gt;"",ISNUMBER(A2519)),VLOOKUP(A2519,Studies!A:BR,5,FALSE),"")</f>
        <v>Alfentanil</v>
      </c>
      <c r="F2519" s="256" t="str">
        <f>IF(AND(A2519&lt;&gt;"",ISNUMBER(A2519)),VLOOKUP(A2519,Studies!A:BR,6,FALSE),"")</f>
        <v>Plasma</v>
      </c>
      <c r="G2519" s="194">
        <v>134.75</v>
      </c>
      <c r="H2519" s="194" t="s">
        <v>60</v>
      </c>
      <c r="I2519" s="187">
        <v>4.1779500000000001</v>
      </c>
      <c r="J2519" s="187" t="s">
        <v>995</v>
      </c>
      <c r="K2519" s="187" t="s">
        <v>116</v>
      </c>
      <c r="M2519" s="195"/>
      <c r="N2519" s="195"/>
      <c r="O2519" s="199"/>
      <c r="P2519" s="188"/>
      <c r="Q2519" s="174">
        <v>1</v>
      </c>
    </row>
    <row r="2520" spans="1:17" ht="14.25" x14ac:dyDescent="0.2">
      <c r="A2520" s="189">
        <v>312</v>
      </c>
      <c r="B2520" s="254" t="str">
        <f>IF(AND(A2520&lt;&gt;"",ISNUMBER(A2520)),VLOOKUP(A2520,Studies!A:BR,2,FALSE),"")</f>
        <v>Kharasch 2011</v>
      </c>
      <c r="C2520" s="255" t="str">
        <f>IF(AND(A2520&lt;&gt;"",ISNUMBER(A2520)),VLOOKUP(A2520,Studies!A:BR,3,FALSE),"")</f>
        <v>https://www.ncbi.nlm.nih.gov/pubmed/21562488</v>
      </c>
      <c r="D2520" s="255" t="str">
        <f>IF(AND(A2520&lt;&gt;"",ISNUMBER(A2520)),VLOOKUP(A2520,Studies!A:BR,4,FALSE),"")</f>
        <v>po with Perpetrator (Rifampicin @ 75 mg)</v>
      </c>
      <c r="E2520" s="255" t="str">
        <f>IF(AND(A2520&lt;&gt;"",ISNUMBER(A2520)),VLOOKUP(A2520,Studies!A:BR,5,FALSE),"")</f>
        <v>Alfentanil</v>
      </c>
      <c r="F2520" s="256" t="str">
        <f>IF(AND(A2520&lt;&gt;"",ISNUMBER(A2520)),VLOOKUP(A2520,Studies!A:BR,6,FALSE),"")</f>
        <v>Plasma</v>
      </c>
      <c r="G2520" s="194">
        <v>135</v>
      </c>
      <c r="H2520" s="194" t="s">
        <v>60</v>
      </c>
      <c r="I2520" s="187">
        <v>3.5976789999999998</v>
      </c>
      <c r="J2520" s="187" t="s">
        <v>995</v>
      </c>
      <c r="K2520" s="187" t="s">
        <v>116</v>
      </c>
      <c r="M2520" s="195"/>
      <c r="N2520" s="195"/>
      <c r="O2520" s="199"/>
      <c r="P2520" s="188"/>
      <c r="Q2520" s="174">
        <v>1</v>
      </c>
    </row>
    <row r="2521" spans="1:17" ht="14.25" x14ac:dyDescent="0.2">
      <c r="A2521" s="189">
        <v>312</v>
      </c>
      <c r="B2521" s="254" t="str">
        <f>IF(AND(A2521&lt;&gt;"",ISNUMBER(A2521)),VLOOKUP(A2521,Studies!A:BR,2,FALSE),"")</f>
        <v>Kharasch 2011</v>
      </c>
      <c r="C2521" s="255" t="str">
        <f>IF(AND(A2521&lt;&gt;"",ISNUMBER(A2521)),VLOOKUP(A2521,Studies!A:BR,3,FALSE),"")</f>
        <v>https://www.ncbi.nlm.nih.gov/pubmed/21562488</v>
      </c>
      <c r="D2521" s="255" t="str">
        <f>IF(AND(A2521&lt;&gt;"",ISNUMBER(A2521)),VLOOKUP(A2521,Studies!A:BR,4,FALSE),"")</f>
        <v>po with Perpetrator (Rifampicin @ 75 mg)</v>
      </c>
      <c r="E2521" s="255" t="str">
        <f>IF(AND(A2521&lt;&gt;"",ISNUMBER(A2521)),VLOOKUP(A2521,Studies!A:BR,5,FALSE),"")</f>
        <v>Alfentanil</v>
      </c>
      <c r="F2521" s="256" t="str">
        <f>IF(AND(A2521&lt;&gt;"",ISNUMBER(A2521)),VLOOKUP(A2521,Studies!A:BR,6,FALSE),"")</f>
        <v>Plasma</v>
      </c>
      <c r="G2521" s="194">
        <v>135.5</v>
      </c>
      <c r="H2521" s="194" t="s">
        <v>60</v>
      </c>
      <c r="I2521" s="187">
        <v>2.3210829999999998</v>
      </c>
      <c r="J2521" s="187" t="s">
        <v>995</v>
      </c>
      <c r="K2521" s="187" t="s">
        <v>116</v>
      </c>
      <c r="M2521" s="195"/>
      <c r="N2521" s="195"/>
      <c r="O2521" s="199"/>
      <c r="P2521" s="188"/>
      <c r="Q2521" s="174">
        <v>1</v>
      </c>
    </row>
    <row r="2522" spans="1:17" ht="14.25" x14ac:dyDescent="0.2">
      <c r="A2522" s="189">
        <v>312</v>
      </c>
      <c r="B2522" s="254" t="str">
        <f>IF(AND(A2522&lt;&gt;"",ISNUMBER(A2522)),VLOOKUP(A2522,Studies!A:BR,2,FALSE),"")</f>
        <v>Kharasch 2011</v>
      </c>
      <c r="C2522" s="255" t="str">
        <f>IF(AND(A2522&lt;&gt;"",ISNUMBER(A2522)),VLOOKUP(A2522,Studies!A:BR,3,FALSE),"")</f>
        <v>https://www.ncbi.nlm.nih.gov/pubmed/21562488</v>
      </c>
      <c r="D2522" s="255" t="str">
        <f>IF(AND(A2522&lt;&gt;"",ISNUMBER(A2522)),VLOOKUP(A2522,Studies!A:BR,4,FALSE),"")</f>
        <v>po with Perpetrator (Rifampicin @ 75 mg)</v>
      </c>
      <c r="E2522" s="255" t="str">
        <f>IF(AND(A2522&lt;&gt;"",ISNUMBER(A2522)),VLOOKUP(A2522,Studies!A:BR,5,FALSE),"")</f>
        <v>Alfentanil</v>
      </c>
      <c r="F2522" s="256" t="str">
        <f>IF(AND(A2522&lt;&gt;"",ISNUMBER(A2522)),VLOOKUP(A2522,Studies!A:BR,6,FALSE),"")</f>
        <v>Plasma</v>
      </c>
      <c r="G2522" s="194">
        <v>136</v>
      </c>
      <c r="H2522" s="194" t="s">
        <v>60</v>
      </c>
      <c r="I2522" s="187">
        <v>1.508704</v>
      </c>
      <c r="J2522" s="187" t="s">
        <v>995</v>
      </c>
      <c r="K2522" s="187" t="s">
        <v>116</v>
      </c>
      <c r="M2522" s="195"/>
      <c r="N2522" s="195"/>
      <c r="O2522" s="199"/>
      <c r="P2522" s="188"/>
      <c r="Q2522" s="174">
        <v>1</v>
      </c>
    </row>
    <row r="2523" spans="1:17" ht="14.25" x14ac:dyDescent="0.2">
      <c r="A2523" s="189">
        <v>312</v>
      </c>
      <c r="B2523" s="254" t="str">
        <f>IF(AND(A2523&lt;&gt;"",ISNUMBER(A2523)),VLOOKUP(A2523,Studies!A:BR,2,FALSE),"")</f>
        <v>Kharasch 2011</v>
      </c>
      <c r="C2523" s="255" t="str">
        <f>IF(AND(A2523&lt;&gt;"",ISNUMBER(A2523)),VLOOKUP(A2523,Studies!A:BR,3,FALSE),"")</f>
        <v>https://www.ncbi.nlm.nih.gov/pubmed/21562488</v>
      </c>
      <c r="D2523" s="255" t="str">
        <f>IF(AND(A2523&lt;&gt;"",ISNUMBER(A2523)),VLOOKUP(A2523,Studies!A:BR,4,FALSE),"")</f>
        <v>po with Perpetrator (Rifampicin @ 75 mg)</v>
      </c>
      <c r="E2523" s="255" t="str">
        <f>IF(AND(A2523&lt;&gt;"",ISNUMBER(A2523)),VLOOKUP(A2523,Studies!A:BR,5,FALSE),"")</f>
        <v>Alfentanil</v>
      </c>
      <c r="F2523" s="256" t="str">
        <f>IF(AND(A2523&lt;&gt;"",ISNUMBER(A2523)),VLOOKUP(A2523,Studies!A:BR,6,FALSE),"")</f>
        <v>Plasma</v>
      </c>
      <c r="G2523" s="194">
        <v>137</v>
      </c>
      <c r="H2523" s="194" t="s">
        <v>60</v>
      </c>
      <c r="I2523" s="187">
        <v>0.46421659999999998</v>
      </c>
      <c r="J2523" s="187" t="s">
        <v>995</v>
      </c>
      <c r="K2523" s="187" t="s">
        <v>116</v>
      </c>
      <c r="M2523" s="195"/>
      <c r="N2523" s="195"/>
      <c r="O2523" s="199"/>
      <c r="P2523" s="188"/>
      <c r="Q2523" s="174">
        <v>1</v>
      </c>
    </row>
    <row r="2524" spans="1:17" ht="14.25" x14ac:dyDescent="0.2">
      <c r="A2524" s="189">
        <v>312</v>
      </c>
      <c r="B2524" s="254" t="str">
        <f>IF(AND(A2524&lt;&gt;"",ISNUMBER(A2524)),VLOOKUP(A2524,Studies!A:BR,2,FALSE),"")</f>
        <v>Kharasch 2011</v>
      </c>
      <c r="C2524" s="255" t="str">
        <f>IF(AND(A2524&lt;&gt;"",ISNUMBER(A2524)),VLOOKUP(A2524,Studies!A:BR,3,FALSE),"")</f>
        <v>https://www.ncbi.nlm.nih.gov/pubmed/21562488</v>
      </c>
      <c r="D2524" s="255" t="str">
        <f>IF(AND(A2524&lt;&gt;"",ISNUMBER(A2524)),VLOOKUP(A2524,Studies!A:BR,4,FALSE),"")</f>
        <v>po with Perpetrator (Rifampicin @ 75 mg)</v>
      </c>
      <c r="E2524" s="255" t="str">
        <f>IF(AND(A2524&lt;&gt;"",ISNUMBER(A2524)),VLOOKUP(A2524,Studies!A:BR,5,FALSE),"")</f>
        <v>Alfentanil</v>
      </c>
      <c r="F2524" s="256" t="str">
        <f>IF(AND(A2524&lt;&gt;"",ISNUMBER(A2524)),VLOOKUP(A2524,Studies!A:BR,6,FALSE),"")</f>
        <v>Plasma</v>
      </c>
      <c r="G2524" s="194">
        <v>138</v>
      </c>
      <c r="H2524" s="194" t="s">
        <v>60</v>
      </c>
      <c r="I2524" s="187">
        <v>0.34816249999999999</v>
      </c>
      <c r="J2524" s="187" t="s">
        <v>995</v>
      </c>
      <c r="K2524" s="187" t="s">
        <v>116</v>
      </c>
      <c r="M2524" s="195"/>
      <c r="N2524" s="195"/>
      <c r="O2524" s="199"/>
      <c r="P2524" s="188"/>
      <c r="Q2524" s="174">
        <v>1</v>
      </c>
    </row>
    <row r="2525" spans="1:17" x14ac:dyDescent="0.2">
      <c r="A2525" s="189">
        <v>313</v>
      </c>
      <c r="B2525" s="254" t="str">
        <f>IF(AND(A2525&lt;&gt;"",ISNUMBER(A2525)),VLOOKUP(A2525,Studies!A:BR,2,FALSE),"")</f>
        <v>Kirby 2012</v>
      </c>
      <c r="C2525" s="255" t="str">
        <f>IF(AND(A2525&lt;&gt;"",ISNUMBER(A2525)),VLOOKUP(A2525,Studies!A:BR,3,FALSE),"")</f>
        <v>https://www.ncbi.nlm.nih.gov/pubmed/22190694</v>
      </c>
      <c r="D2525" s="255" t="str">
        <f>IF(AND(A2525&lt;&gt;"",ISNUMBER(A2525)),VLOOKUP(A2525,Studies!A:BR,4,FALSE),"")</f>
        <v>Study 1 - Staggered Administration Control</v>
      </c>
      <c r="E2525" s="255" t="str">
        <f>IF(AND(A2525&lt;&gt;"",ISNUMBER(A2525)),VLOOKUP(A2525,Studies!A:BR,5,FALSE),"")</f>
        <v>Digoxin</v>
      </c>
      <c r="F2525" s="256" t="str">
        <f>IF(AND(A2525&lt;&gt;"",ISNUMBER(A2525)),VLOOKUP(A2525,Studies!A:BR,6,FALSE),"")</f>
        <v>Plasma</v>
      </c>
      <c r="G2525" s="194">
        <v>0.25</v>
      </c>
      <c r="H2525" s="194" t="s">
        <v>60</v>
      </c>
      <c r="I2525" s="187">
        <v>0.2814046</v>
      </c>
      <c r="J2525" s="187" t="s">
        <v>941</v>
      </c>
      <c r="K2525" s="187" t="s">
        <v>116</v>
      </c>
      <c r="L2525" s="195">
        <v>9.7528039999999996E-2</v>
      </c>
      <c r="M2525" s="195" t="s">
        <v>941</v>
      </c>
      <c r="N2525" s="195" t="s">
        <v>117</v>
      </c>
      <c r="O2525" s="199"/>
      <c r="P2525" s="188"/>
      <c r="Q2525" s="183"/>
    </row>
    <row r="2526" spans="1:17" x14ac:dyDescent="0.2">
      <c r="A2526" s="189">
        <v>313</v>
      </c>
      <c r="B2526" s="254" t="str">
        <f>IF(AND(A2526&lt;&gt;"",ISNUMBER(A2526)),VLOOKUP(A2526,Studies!A:BR,2,FALSE),"")</f>
        <v>Kirby 2012</v>
      </c>
      <c r="C2526" s="255" t="str">
        <f>IF(AND(A2526&lt;&gt;"",ISNUMBER(A2526)),VLOOKUP(A2526,Studies!A:BR,3,FALSE),"")</f>
        <v>https://www.ncbi.nlm.nih.gov/pubmed/22190694</v>
      </c>
      <c r="D2526" s="255" t="str">
        <f>IF(AND(A2526&lt;&gt;"",ISNUMBER(A2526)),VLOOKUP(A2526,Studies!A:BR,4,FALSE),"")</f>
        <v>Study 1 - Staggered Administration Control</v>
      </c>
      <c r="E2526" s="255" t="str">
        <f>IF(AND(A2526&lt;&gt;"",ISNUMBER(A2526)),VLOOKUP(A2526,Studies!A:BR,5,FALSE),"")</f>
        <v>Digoxin</v>
      </c>
      <c r="F2526" s="256" t="str">
        <f>IF(AND(A2526&lt;&gt;"",ISNUMBER(A2526)),VLOOKUP(A2526,Studies!A:BR,6,FALSE),"")</f>
        <v>Plasma</v>
      </c>
      <c r="G2526" s="194">
        <v>0.5</v>
      </c>
      <c r="H2526" s="194" t="s">
        <v>60</v>
      </c>
      <c r="I2526" s="187">
        <v>0.6921389</v>
      </c>
      <c r="J2526" s="187" t="s">
        <v>941</v>
      </c>
      <c r="K2526" s="187" t="s">
        <v>116</v>
      </c>
      <c r="L2526" s="195">
        <v>0.7235452</v>
      </c>
      <c r="M2526" s="195" t="s">
        <v>941</v>
      </c>
      <c r="N2526" s="195" t="s">
        <v>117</v>
      </c>
      <c r="O2526" s="199"/>
      <c r="P2526" s="188"/>
      <c r="Q2526" s="183"/>
    </row>
    <row r="2527" spans="1:17" x14ac:dyDescent="0.2">
      <c r="A2527" s="189">
        <v>313</v>
      </c>
      <c r="B2527" s="254" t="str">
        <f>IF(AND(A2527&lt;&gt;"",ISNUMBER(A2527)),VLOOKUP(A2527,Studies!A:BR,2,FALSE),"")</f>
        <v>Kirby 2012</v>
      </c>
      <c r="C2527" s="255" t="str">
        <f>IF(AND(A2527&lt;&gt;"",ISNUMBER(A2527)),VLOOKUP(A2527,Studies!A:BR,3,FALSE),"")</f>
        <v>https://www.ncbi.nlm.nih.gov/pubmed/22190694</v>
      </c>
      <c r="D2527" s="255" t="str">
        <f>IF(AND(A2527&lt;&gt;"",ISNUMBER(A2527)),VLOOKUP(A2527,Studies!A:BR,4,FALSE),"")</f>
        <v>Study 1 - Staggered Administration Control</v>
      </c>
      <c r="E2527" s="255" t="str">
        <f>IF(AND(A2527&lt;&gt;"",ISNUMBER(A2527)),VLOOKUP(A2527,Studies!A:BR,5,FALSE),"")</f>
        <v>Digoxin</v>
      </c>
      <c r="F2527" s="256" t="str">
        <f>IF(AND(A2527&lt;&gt;"",ISNUMBER(A2527)),VLOOKUP(A2527,Studies!A:BR,6,FALSE),"")</f>
        <v>Plasma</v>
      </c>
      <c r="G2527" s="194">
        <v>0.75</v>
      </c>
      <c r="H2527" s="194" t="s">
        <v>60</v>
      </c>
      <c r="I2527" s="187">
        <v>0.88711969999999996</v>
      </c>
      <c r="J2527" s="187" t="s">
        <v>941</v>
      </c>
      <c r="K2527" s="187" t="s">
        <v>116</v>
      </c>
      <c r="L2527" s="195">
        <v>0.74441990000000002</v>
      </c>
      <c r="M2527" s="195" t="s">
        <v>941</v>
      </c>
      <c r="N2527" s="195" t="s">
        <v>117</v>
      </c>
      <c r="O2527" s="199"/>
      <c r="P2527" s="188"/>
      <c r="Q2527" s="183"/>
    </row>
    <row r="2528" spans="1:17" x14ac:dyDescent="0.2">
      <c r="A2528" s="189">
        <v>313</v>
      </c>
      <c r="B2528" s="254" t="str">
        <f>IF(AND(A2528&lt;&gt;"",ISNUMBER(A2528)),VLOOKUP(A2528,Studies!A:BR,2,FALSE),"")</f>
        <v>Kirby 2012</v>
      </c>
      <c r="C2528" s="255" t="str">
        <f>IF(AND(A2528&lt;&gt;"",ISNUMBER(A2528)),VLOOKUP(A2528,Studies!A:BR,3,FALSE),"")</f>
        <v>https://www.ncbi.nlm.nih.gov/pubmed/22190694</v>
      </c>
      <c r="D2528" s="255" t="str">
        <f>IF(AND(A2528&lt;&gt;"",ISNUMBER(A2528)),VLOOKUP(A2528,Studies!A:BR,4,FALSE),"")</f>
        <v>Study 1 - Staggered Administration Control</v>
      </c>
      <c r="E2528" s="255" t="str">
        <f>IF(AND(A2528&lt;&gt;"",ISNUMBER(A2528)),VLOOKUP(A2528,Studies!A:BR,5,FALSE),"")</f>
        <v>Digoxin</v>
      </c>
      <c r="F2528" s="256" t="str">
        <f>IF(AND(A2528&lt;&gt;"",ISNUMBER(A2528)),VLOOKUP(A2528,Studies!A:BR,6,FALSE),"")</f>
        <v>Plasma</v>
      </c>
      <c r="G2528" s="194">
        <v>1</v>
      </c>
      <c r="H2528" s="194" t="s">
        <v>60</v>
      </c>
      <c r="I2528" s="187">
        <v>1.015174</v>
      </c>
      <c r="J2528" s="187" t="s">
        <v>941</v>
      </c>
      <c r="K2528" s="187" t="s">
        <v>116</v>
      </c>
      <c r="L2528" s="195">
        <v>0.68761030000000001</v>
      </c>
      <c r="M2528" s="195" t="s">
        <v>941</v>
      </c>
      <c r="N2528" s="195" t="s">
        <v>117</v>
      </c>
      <c r="O2528" s="199"/>
      <c r="P2528" s="188"/>
      <c r="Q2528" s="183"/>
    </row>
    <row r="2529" spans="1:17" x14ac:dyDescent="0.2">
      <c r="A2529" s="189">
        <v>313</v>
      </c>
      <c r="B2529" s="254" t="str">
        <f>IF(AND(A2529&lt;&gt;"",ISNUMBER(A2529)),VLOOKUP(A2529,Studies!A:BR,2,FALSE),"")</f>
        <v>Kirby 2012</v>
      </c>
      <c r="C2529" s="255" t="str">
        <f>IF(AND(A2529&lt;&gt;"",ISNUMBER(A2529)),VLOOKUP(A2529,Studies!A:BR,3,FALSE),"")</f>
        <v>https://www.ncbi.nlm.nih.gov/pubmed/22190694</v>
      </c>
      <c r="D2529" s="255" t="str">
        <f>IF(AND(A2529&lt;&gt;"",ISNUMBER(A2529)),VLOOKUP(A2529,Studies!A:BR,4,FALSE),"")</f>
        <v>Study 1 - Staggered Administration Control</v>
      </c>
      <c r="E2529" s="255" t="str">
        <f>IF(AND(A2529&lt;&gt;"",ISNUMBER(A2529)),VLOOKUP(A2529,Studies!A:BR,5,FALSE),"")</f>
        <v>Digoxin</v>
      </c>
      <c r="F2529" s="256" t="str">
        <f>IF(AND(A2529&lt;&gt;"",ISNUMBER(A2529)),VLOOKUP(A2529,Studies!A:BR,6,FALSE),"")</f>
        <v>Plasma</v>
      </c>
      <c r="G2529" s="194">
        <v>1.5</v>
      </c>
      <c r="H2529" s="194" t="s">
        <v>60</v>
      </c>
      <c r="I2529" s="187">
        <v>1.121529</v>
      </c>
      <c r="J2529" s="187" t="s">
        <v>941</v>
      </c>
      <c r="K2529" s="187" t="s">
        <v>116</v>
      </c>
      <c r="L2529" s="195">
        <v>0.73316440000000005</v>
      </c>
      <c r="M2529" s="195" t="s">
        <v>941</v>
      </c>
      <c r="N2529" s="195" t="s">
        <v>117</v>
      </c>
      <c r="O2529" s="199"/>
      <c r="P2529" s="188"/>
      <c r="Q2529" s="183"/>
    </row>
    <row r="2530" spans="1:17" x14ac:dyDescent="0.2">
      <c r="A2530" s="189">
        <v>313</v>
      </c>
      <c r="B2530" s="254" t="str">
        <f>IF(AND(A2530&lt;&gt;"",ISNUMBER(A2530)),VLOOKUP(A2530,Studies!A:BR,2,FALSE),"")</f>
        <v>Kirby 2012</v>
      </c>
      <c r="C2530" s="255" t="str">
        <f>IF(AND(A2530&lt;&gt;"",ISNUMBER(A2530)),VLOOKUP(A2530,Studies!A:BR,3,FALSE),"")</f>
        <v>https://www.ncbi.nlm.nih.gov/pubmed/22190694</v>
      </c>
      <c r="D2530" s="255" t="str">
        <f>IF(AND(A2530&lt;&gt;"",ISNUMBER(A2530)),VLOOKUP(A2530,Studies!A:BR,4,FALSE),"")</f>
        <v>Study 1 - Staggered Administration Control</v>
      </c>
      <c r="E2530" s="255" t="str">
        <f>IF(AND(A2530&lt;&gt;"",ISNUMBER(A2530)),VLOOKUP(A2530,Studies!A:BR,5,FALSE),"")</f>
        <v>Digoxin</v>
      </c>
      <c r="F2530" s="256" t="str">
        <f>IF(AND(A2530&lt;&gt;"",ISNUMBER(A2530)),VLOOKUP(A2530,Studies!A:BR,6,FALSE),"")</f>
        <v>Plasma</v>
      </c>
      <c r="G2530" s="194">
        <v>2</v>
      </c>
      <c r="H2530" s="194" t="s">
        <v>60</v>
      </c>
      <c r="I2530" s="187">
        <v>1.129996</v>
      </c>
      <c r="J2530" s="187" t="s">
        <v>941</v>
      </c>
      <c r="K2530" s="187" t="s">
        <v>116</v>
      </c>
      <c r="L2530" s="195">
        <v>0.66094299999999995</v>
      </c>
      <c r="M2530" s="195" t="s">
        <v>941</v>
      </c>
      <c r="N2530" s="195" t="s">
        <v>117</v>
      </c>
      <c r="O2530" s="199"/>
      <c r="P2530" s="188"/>
      <c r="Q2530" s="183"/>
    </row>
    <row r="2531" spans="1:17" x14ac:dyDescent="0.2">
      <c r="A2531" s="189">
        <v>313</v>
      </c>
      <c r="B2531" s="254" t="str">
        <f>IF(AND(A2531&lt;&gt;"",ISNUMBER(A2531)),VLOOKUP(A2531,Studies!A:BR,2,FALSE),"")</f>
        <v>Kirby 2012</v>
      </c>
      <c r="C2531" s="255" t="str">
        <f>IF(AND(A2531&lt;&gt;"",ISNUMBER(A2531)),VLOOKUP(A2531,Studies!A:BR,3,FALSE),"")</f>
        <v>https://www.ncbi.nlm.nih.gov/pubmed/22190694</v>
      </c>
      <c r="D2531" s="255" t="str">
        <f>IF(AND(A2531&lt;&gt;"",ISNUMBER(A2531)),VLOOKUP(A2531,Studies!A:BR,4,FALSE),"")</f>
        <v>Study 1 - Staggered Administration Control</v>
      </c>
      <c r="E2531" s="255" t="str">
        <f>IF(AND(A2531&lt;&gt;"",ISNUMBER(A2531)),VLOOKUP(A2531,Studies!A:BR,5,FALSE),"")</f>
        <v>Digoxin</v>
      </c>
      <c r="F2531" s="256" t="str">
        <f>IF(AND(A2531&lt;&gt;"",ISNUMBER(A2531)),VLOOKUP(A2531,Studies!A:BR,6,FALSE),"")</f>
        <v>Plasma</v>
      </c>
      <c r="G2531" s="194">
        <v>3</v>
      </c>
      <c r="H2531" s="194" t="s">
        <v>60</v>
      </c>
      <c r="I2531" s="187">
        <v>0.90798540000000005</v>
      </c>
      <c r="J2531" s="187" t="s">
        <v>941</v>
      </c>
      <c r="K2531" s="187" t="s">
        <v>116</v>
      </c>
      <c r="L2531" s="195">
        <v>0.34095130000000001</v>
      </c>
      <c r="M2531" s="195" t="s">
        <v>941</v>
      </c>
      <c r="N2531" s="195" t="s">
        <v>117</v>
      </c>
      <c r="O2531" s="199"/>
      <c r="P2531" s="188"/>
      <c r="Q2531" s="183"/>
    </row>
    <row r="2532" spans="1:17" x14ac:dyDescent="0.2">
      <c r="A2532" s="189">
        <v>313</v>
      </c>
      <c r="B2532" s="254" t="str">
        <f>IF(AND(A2532&lt;&gt;"",ISNUMBER(A2532)),VLOOKUP(A2532,Studies!A:BR,2,FALSE),"")</f>
        <v>Kirby 2012</v>
      </c>
      <c r="C2532" s="255" t="str">
        <f>IF(AND(A2532&lt;&gt;"",ISNUMBER(A2532)),VLOOKUP(A2532,Studies!A:BR,3,FALSE),"")</f>
        <v>https://www.ncbi.nlm.nih.gov/pubmed/22190694</v>
      </c>
      <c r="D2532" s="255" t="str">
        <f>IF(AND(A2532&lt;&gt;"",ISNUMBER(A2532)),VLOOKUP(A2532,Studies!A:BR,4,FALSE),"")</f>
        <v>Study 1 - Staggered Administration Control</v>
      </c>
      <c r="E2532" s="255" t="str">
        <f>IF(AND(A2532&lt;&gt;"",ISNUMBER(A2532)),VLOOKUP(A2532,Studies!A:BR,5,FALSE),"")</f>
        <v>Digoxin</v>
      </c>
      <c r="F2532" s="256" t="str">
        <f>IF(AND(A2532&lt;&gt;"",ISNUMBER(A2532)),VLOOKUP(A2532,Studies!A:BR,6,FALSE),"")</f>
        <v>Plasma</v>
      </c>
      <c r="G2532" s="194">
        <v>4</v>
      </c>
      <c r="H2532" s="194" t="s">
        <v>60</v>
      </c>
      <c r="I2532" s="187">
        <v>0.58988759999999996</v>
      </c>
      <c r="J2532" s="187" t="s">
        <v>941</v>
      </c>
      <c r="K2532" s="187" t="s">
        <v>116</v>
      </c>
      <c r="L2532" s="195">
        <v>0.13970560000000001</v>
      </c>
      <c r="M2532" s="195" t="s">
        <v>941</v>
      </c>
      <c r="N2532" s="195" t="s">
        <v>117</v>
      </c>
      <c r="O2532" s="199"/>
      <c r="P2532" s="188"/>
      <c r="Q2532" s="183"/>
    </row>
    <row r="2533" spans="1:17" x14ac:dyDescent="0.2">
      <c r="A2533" s="189">
        <v>313</v>
      </c>
      <c r="B2533" s="254" t="str">
        <f>IF(AND(A2533&lt;&gt;"",ISNUMBER(A2533)),VLOOKUP(A2533,Studies!A:BR,2,FALSE),"")</f>
        <v>Kirby 2012</v>
      </c>
      <c r="C2533" s="255" t="str">
        <f>IF(AND(A2533&lt;&gt;"",ISNUMBER(A2533)),VLOOKUP(A2533,Studies!A:BR,3,FALSE),"")</f>
        <v>https://www.ncbi.nlm.nih.gov/pubmed/22190694</v>
      </c>
      <c r="D2533" s="255" t="str">
        <f>IF(AND(A2533&lt;&gt;"",ISNUMBER(A2533)),VLOOKUP(A2533,Studies!A:BR,4,FALSE),"")</f>
        <v>Study 1 - Staggered Administration Control</v>
      </c>
      <c r="E2533" s="255" t="str">
        <f>IF(AND(A2533&lt;&gt;"",ISNUMBER(A2533)),VLOOKUP(A2533,Studies!A:BR,5,FALSE),"")</f>
        <v>Digoxin</v>
      </c>
      <c r="F2533" s="256" t="str">
        <f>IF(AND(A2533&lt;&gt;"",ISNUMBER(A2533)),VLOOKUP(A2533,Studies!A:BR,6,FALSE),"")</f>
        <v>Plasma</v>
      </c>
      <c r="G2533" s="194">
        <v>5</v>
      </c>
      <c r="H2533" s="194" t="s">
        <v>60</v>
      </c>
      <c r="I2533" s="187">
        <v>0.45426539999999999</v>
      </c>
      <c r="J2533" s="187" t="s">
        <v>941</v>
      </c>
      <c r="K2533" s="187" t="s">
        <v>116</v>
      </c>
      <c r="L2533" s="195">
        <v>0.14034530000000001</v>
      </c>
      <c r="M2533" s="195" t="s">
        <v>941</v>
      </c>
      <c r="N2533" s="195" t="s">
        <v>117</v>
      </c>
      <c r="O2533" s="199"/>
      <c r="P2533" s="188"/>
      <c r="Q2533" s="183"/>
    </row>
    <row r="2534" spans="1:17" x14ac:dyDescent="0.2">
      <c r="A2534" s="189">
        <v>313</v>
      </c>
      <c r="B2534" s="254" t="str">
        <f>IF(AND(A2534&lt;&gt;"",ISNUMBER(A2534)),VLOOKUP(A2534,Studies!A:BR,2,FALSE),"")</f>
        <v>Kirby 2012</v>
      </c>
      <c r="C2534" s="255" t="str">
        <f>IF(AND(A2534&lt;&gt;"",ISNUMBER(A2534)),VLOOKUP(A2534,Studies!A:BR,3,FALSE),"")</f>
        <v>https://www.ncbi.nlm.nih.gov/pubmed/22190694</v>
      </c>
      <c r="D2534" s="255" t="str">
        <f>IF(AND(A2534&lt;&gt;"",ISNUMBER(A2534)),VLOOKUP(A2534,Studies!A:BR,4,FALSE),"")</f>
        <v>Study 1 - Staggered Administration Control</v>
      </c>
      <c r="E2534" s="255" t="str">
        <f>IF(AND(A2534&lt;&gt;"",ISNUMBER(A2534)),VLOOKUP(A2534,Studies!A:BR,5,FALSE),"")</f>
        <v>Digoxin</v>
      </c>
      <c r="F2534" s="256" t="str">
        <f>IF(AND(A2534&lt;&gt;"",ISNUMBER(A2534)),VLOOKUP(A2534,Studies!A:BR,6,FALSE),"")</f>
        <v>Plasma</v>
      </c>
      <c r="G2534" s="194">
        <v>6</v>
      </c>
      <c r="H2534" s="194" t="s">
        <v>60</v>
      </c>
      <c r="I2534" s="187">
        <v>0.36760769999999998</v>
      </c>
      <c r="J2534" s="187" t="s">
        <v>941</v>
      </c>
      <c r="K2534" s="187" t="s">
        <v>116</v>
      </c>
      <c r="L2534" s="195">
        <v>0.13092790000000001</v>
      </c>
      <c r="M2534" s="195" t="s">
        <v>941</v>
      </c>
      <c r="N2534" s="195" t="s">
        <v>117</v>
      </c>
      <c r="O2534" s="199"/>
      <c r="P2534" s="188"/>
      <c r="Q2534" s="183"/>
    </row>
    <row r="2535" spans="1:17" x14ac:dyDescent="0.2">
      <c r="A2535" s="189">
        <v>313</v>
      </c>
      <c r="B2535" s="254" t="str">
        <f>IF(AND(A2535&lt;&gt;"",ISNUMBER(A2535)),VLOOKUP(A2535,Studies!A:BR,2,FALSE),"")</f>
        <v>Kirby 2012</v>
      </c>
      <c r="C2535" s="255" t="str">
        <f>IF(AND(A2535&lt;&gt;"",ISNUMBER(A2535)),VLOOKUP(A2535,Studies!A:BR,3,FALSE),"")</f>
        <v>https://www.ncbi.nlm.nih.gov/pubmed/22190694</v>
      </c>
      <c r="D2535" s="255" t="str">
        <f>IF(AND(A2535&lt;&gt;"",ISNUMBER(A2535)),VLOOKUP(A2535,Studies!A:BR,4,FALSE),"")</f>
        <v>Study 1 - Staggered Administration Control</v>
      </c>
      <c r="E2535" s="255" t="str">
        <f>IF(AND(A2535&lt;&gt;"",ISNUMBER(A2535)),VLOOKUP(A2535,Studies!A:BR,5,FALSE),"")</f>
        <v>Digoxin</v>
      </c>
      <c r="F2535" s="256" t="str">
        <f>IF(AND(A2535&lt;&gt;"",ISNUMBER(A2535)),VLOOKUP(A2535,Studies!A:BR,6,FALSE),"")</f>
        <v>Plasma</v>
      </c>
      <c r="G2535" s="194">
        <v>8</v>
      </c>
      <c r="H2535" s="194" t="s">
        <v>60</v>
      </c>
      <c r="I2535" s="187">
        <v>0.33585660000000001</v>
      </c>
      <c r="J2535" s="187" t="s">
        <v>941</v>
      </c>
      <c r="K2535" s="187" t="s">
        <v>116</v>
      </c>
      <c r="L2535" s="195">
        <v>0.1393945</v>
      </c>
      <c r="M2535" s="195" t="s">
        <v>941</v>
      </c>
      <c r="N2535" s="195" t="s">
        <v>117</v>
      </c>
      <c r="O2535" s="199"/>
      <c r="P2535" s="188"/>
      <c r="Q2535" s="183"/>
    </row>
    <row r="2536" spans="1:17" x14ac:dyDescent="0.2">
      <c r="A2536" s="189">
        <v>313</v>
      </c>
      <c r="B2536" s="254" t="str">
        <f>IF(AND(A2536&lt;&gt;"",ISNUMBER(A2536)),VLOOKUP(A2536,Studies!A:BR,2,FALSE),"")</f>
        <v>Kirby 2012</v>
      </c>
      <c r="C2536" s="255" t="str">
        <f>IF(AND(A2536&lt;&gt;"",ISNUMBER(A2536)),VLOOKUP(A2536,Studies!A:BR,3,FALSE),"")</f>
        <v>https://www.ncbi.nlm.nih.gov/pubmed/22190694</v>
      </c>
      <c r="D2536" s="255" t="str">
        <f>IF(AND(A2536&lt;&gt;"",ISNUMBER(A2536)),VLOOKUP(A2536,Studies!A:BR,4,FALSE),"")</f>
        <v>Study 1 - Staggered Administration Control</v>
      </c>
      <c r="E2536" s="255" t="str">
        <f>IF(AND(A2536&lt;&gt;"",ISNUMBER(A2536)),VLOOKUP(A2536,Studies!A:BR,5,FALSE),"")</f>
        <v>Digoxin</v>
      </c>
      <c r="F2536" s="256" t="str">
        <f>IF(AND(A2536&lt;&gt;"",ISNUMBER(A2536)),VLOOKUP(A2536,Studies!A:BR,6,FALSE),"")</f>
        <v>Plasma</v>
      </c>
      <c r="G2536" s="194">
        <v>12</v>
      </c>
      <c r="H2536" s="194" t="s">
        <v>60</v>
      </c>
      <c r="I2536" s="187">
        <v>0.28645419999999999</v>
      </c>
      <c r="J2536" s="187" t="s">
        <v>941</v>
      </c>
      <c r="K2536" s="187" t="s">
        <v>116</v>
      </c>
      <c r="L2536" s="195">
        <v>9.0846060000000006E-2</v>
      </c>
      <c r="M2536" s="195" t="s">
        <v>941</v>
      </c>
      <c r="N2536" s="195" t="s">
        <v>117</v>
      </c>
      <c r="O2536" s="199"/>
      <c r="P2536" s="188"/>
      <c r="Q2536" s="183"/>
    </row>
    <row r="2537" spans="1:17" x14ac:dyDescent="0.2">
      <c r="A2537" s="189">
        <v>313</v>
      </c>
      <c r="B2537" s="254" t="str">
        <f>IF(AND(A2537&lt;&gt;"",ISNUMBER(A2537)),VLOOKUP(A2537,Studies!A:BR,2,FALSE),"")</f>
        <v>Kirby 2012</v>
      </c>
      <c r="C2537" s="255" t="str">
        <f>IF(AND(A2537&lt;&gt;"",ISNUMBER(A2537)),VLOOKUP(A2537,Studies!A:BR,3,FALSE),"")</f>
        <v>https://www.ncbi.nlm.nih.gov/pubmed/22190694</v>
      </c>
      <c r="D2537" s="255" t="str">
        <f>IF(AND(A2537&lt;&gt;"",ISNUMBER(A2537)),VLOOKUP(A2537,Studies!A:BR,4,FALSE),"")</f>
        <v>Study 1 - Staggered Administration Control</v>
      </c>
      <c r="E2537" s="255" t="str">
        <f>IF(AND(A2537&lt;&gt;"",ISNUMBER(A2537)),VLOOKUP(A2537,Studies!A:BR,5,FALSE),"")</f>
        <v>Digoxin</v>
      </c>
      <c r="F2537" s="256" t="str">
        <f>IF(AND(A2537&lt;&gt;"",ISNUMBER(A2537)),VLOOKUP(A2537,Studies!A:BR,6,FALSE),"")</f>
        <v>Plasma</v>
      </c>
      <c r="G2537" s="194">
        <v>23</v>
      </c>
      <c r="H2537" s="194" t="s">
        <v>60</v>
      </c>
      <c r="I2537" s="187">
        <v>0.25404339999999997</v>
      </c>
      <c r="J2537" s="187" t="s">
        <v>941</v>
      </c>
      <c r="K2537" s="187" t="s">
        <v>116</v>
      </c>
      <c r="L2537" s="195">
        <v>9.0155750000000007E-2</v>
      </c>
      <c r="M2537" s="195" t="s">
        <v>941</v>
      </c>
      <c r="N2537" s="195" t="s">
        <v>117</v>
      </c>
      <c r="O2537" s="199"/>
      <c r="P2537" s="188"/>
      <c r="Q2537" s="183"/>
    </row>
    <row r="2538" spans="1:17" x14ac:dyDescent="0.2">
      <c r="A2538" s="189">
        <v>313</v>
      </c>
      <c r="B2538" s="254" t="str">
        <f>IF(AND(A2538&lt;&gt;"",ISNUMBER(A2538)),VLOOKUP(A2538,Studies!A:BR,2,FALSE),"")</f>
        <v>Kirby 2012</v>
      </c>
      <c r="C2538" s="255" t="str">
        <f>IF(AND(A2538&lt;&gt;"",ISNUMBER(A2538)),VLOOKUP(A2538,Studies!A:BR,3,FALSE),"")</f>
        <v>https://www.ncbi.nlm.nih.gov/pubmed/22190694</v>
      </c>
      <c r="D2538" s="255" t="str">
        <f>IF(AND(A2538&lt;&gt;"",ISNUMBER(A2538)),VLOOKUP(A2538,Studies!A:BR,4,FALSE),"")</f>
        <v>Study 1 - Staggered Administration Control</v>
      </c>
      <c r="E2538" s="255" t="str">
        <f>IF(AND(A2538&lt;&gt;"",ISNUMBER(A2538)),VLOOKUP(A2538,Studies!A:BR,5,FALSE),"")</f>
        <v>Digoxin</v>
      </c>
      <c r="F2538" s="256" t="str">
        <f>IF(AND(A2538&lt;&gt;"",ISNUMBER(A2538)),VLOOKUP(A2538,Studies!A:BR,6,FALSE),"")</f>
        <v>Plasma</v>
      </c>
      <c r="G2538" s="194">
        <v>26</v>
      </c>
      <c r="H2538" s="194" t="s">
        <v>60</v>
      </c>
      <c r="I2538" s="187">
        <v>0.2069907</v>
      </c>
      <c r="J2538" s="187" t="s">
        <v>941</v>
      </c>
      <c r="K2538" s="187" t="s">
        <v>116</v>
      </c>
      <c r="L2538" s="195">
        <v>6.7577529999999997E-2</v>
      </c>
      <c r="M2538" s="195" t="s">
        <v>941</v>
      </c>
      <c r="N2538" s="195" t="s">
        <v>117</v>
      </c>
      <c r="O2538" s="199"/>
      <c r="P2538" s="188"/>
      <c r="Q2538" s="183"/>
    </row>
    <row r="2539" spans="1:17" x14ac:dyDescent="0.2">
      <c r="A2539" s="189">
        <v>313</v>
      </c>
      <c r="B2539" s="254" t="str">
        <f>IF(AND(A2539&lt;&gt;"",ISNUMBER(A2539)),VLOOKUP(A2539,Studies!A:BR,2,FALSE),"")</f>
        <v>Kirby 2012</v>
      </c>
      <c r="C2539" s="255" t="str">
        <f>IF(AND(A2539&lt;&gt;"",ISNUMBER(A2539)),VLOOKUP(A2539,Studies!A:BR,3,FALSE),"")</f>
        <v>https://www.ncbi.nlm.nih.gov/pubmed/22190694</v>
      </c>
      <c r="D2539" s="255" t="str">
        <f>IF(AND(A2539&lt;&gt;"",ISNUMBER(A2539)),VLOOKUP(A2539,Studies!A:BR,4,FALSE),"")</f>
        <v>Study 1 - Staggered Administration Control</v>
      </c>
      <c r="E2539" s="255" t="str">
        <f>IF(AND(A2539&lt;&gt;"",ISNUMBER(A2539)),VLOOKUP(A2539,Studies!A:BR,5,FALSE),"")</f>
        <v>Digoxin</v>
      </c>
      <c r="F2539" s="256" t="str">
        <f>IF(AND(A2539&lt;&gt;"",ISNUMBER(A2539)),VLOOKUP(A2539,Studies!A:BR,6,FALSE),"")</f>
        <v>Plasma</v>
      </c>
      <c r="G2539" s="194">
        <v>28</v>
      </c>
      <c r="H2539" s="194" t="s">
        <v>60</v>
      </c>
      <c r="I2539" s="187">
        <v>0.2040873</v>
      </c>
      <c r="J2539" s="187" t="s">
        <v>941</v>
      </c>
      <c r="K2539" s="187" t="s">
        <v>116</v>
      </c>
      <c r="L2539" s="195">
        <v>6.2832250000000006E-2</v>
      </c>
      <c r="M2539" s="195" t="s">
        <v>941</v>
      </c>
      <c r="N2539" s="195" t="s">
        <v>117</v>
      </c>
      <c r="O2539" s="199"/>
      <c r="P2539" s="188"/>
      <c r="Q2539" s="183"/>
    </row>
    <row r="2540" spans="1:17" x14ac:dyDescent="0.2">
      <c r="A2540" s="189">
        <v>313</v>
      </c>
      <c r="B2540" s="254" t="str">
        <f>IF(AND(A2540&lt;&gt;"",ISNUMBER(A2540)),VLOOKUP(A2540,Studies!A:BR,2,FALSE),"")</f>
        <v>Kirby 2012</v>
      </c>
      <c r="C2540" s="255" t="str">
        <f>IF(AND(A2540&lt;&gt;"",ISNUMBER(A2540)),VLOOKUP(A2540,Studies!A:BR,3,FALSE),"")</f>
        <v>https://www.ncbi.nlm.nih.gov/pubmed/22190694</v>
      </c>
      <c r="D2540" s="255" t="str">
        <f>IF(AND(A2540&lt;&gt;"",ISNUMBER(A2540)),VLOOKUP(A2540,Studies!A:BR,4,FALSE),"")</f>
        <v>Study 1 - Staggered Administration Control</v>
      </c>
      <c r="E2540" s="255" t="str">
        <f>IF(AND(A2540&lt;&gt;"",ISNUMBER(A2540)),VLOOKUP(A2540,Studies!A:BR,5,FALSE),"")</f>
        <v>Digoxin</v>
      </c>
      <c r="F2540" s="256" t="str">
        <f>IF(AND(A2540&lt;&gt;"",ISNUMBER(A2540)),VLOOKUP(A2540,Studies!A:BR,6,FALSE),"")</f>
        <v>Plasma</v>
      </c>
      <c r="G2540" s="194">
        <v>30</v>
      </c>
      <c r="H2540" s="194" t="s">
        <v>60</v>
      </c>
      <c r="I2540" s="187">
        <v>0.20265089999999999</v>
      </c>
      <c r="J2540" s="187" t="s">
        <v>941</v>
      </c>
      <c r="K2540" s="187" t="s">
        <v>116</v>
      </c>
      <c r="L2540" s="195">
        <v>4.9604509999999997E-2</v>
      </c>
      <c r="M2540" s="195" t="s">
        <v>941</v>
      </c>
      <c r="N2540" s="195" t="s">
        <v>117</v>
      </c>
      <c r="O2540" s="199"/>
      <c r="P2540" s="188"/>
      <c r="Q2540" s="183"/>
    </row>
    <row r="2541" spans="1:17" x14ac:dyDescent="0.2">
      <c r="A2541" s="189">
        <v>313</v>
      </c>
      <c r="B2541" s="254" t="str">
        <f>IF(AND(A2541&lt;&gt;"",ISNUMBER(A2541)),VLOOKUP(A2541,Studies!A:BR,2,FALSE),"")</f>
        <v>Kirby 2012</v>
      </c>
      <c r="C2541" s="255" t="str">
        <f>IF(AND(A2541&lt;&gt;"",ISNUMBER(A2541)),VLOOKUP(A2541,Studies!A:BR,3,FALSE),"")</f>
        <v>https://www.ncbi.nlm.nih.gov/pubmed/22190694</v>
      </c>
      <c r="D2541" s="255" t="str">
        <f>IF(AND(A2541&lt;&gt;"",ISNUMBER(A2541)),VLOOKUP(A2541,Studies!A:BR,4,FALSE),"")</f>
        <v>Study 1 - Staggered Administration Control</v>
      </c>
      <c r="E2541" s="255" t="str">
        <f>IF(AND(A2541&lt;&gt;"",ISNUMBER(A2541)),VLOOKUP(A2541,Studies!A:BR,5,FALSE),"")</f>
        <v>Digoxin</v>
      </c>
      <c r="F2541" s="256" t="str">
        <f>IF(AND(A2541&lt;&gt;"",ISNUMBER(A2541)),VLOOKUP(A2541,Studies!A:BR,6,FALSE),"")</f>
        <v>Plasma</v>
      </c>
      <c r="G2541" s="194">
        <v>34</v>
      </c>
      <c r="H2541" s="194" t="s">
        <v>60</v>
      </c>
      <c r="I2541" s="187">
        <v>0.18357080000000001</v>
      </c>
      <c r="J2541" s="187" t="s">
        <v>941</v>
      </c>
      <c r="K2541" s="187" t="s">
        <v>116</v>
      </c>
      <c r="L2541" s="195">
        <v>4.4934200000000001E-2</v>
      </c>
      <c r="M2541" s="195" t="s">
        <v>941</v>
      </c>
      <c r="N2541" s="195" t="s">
        <v>117</v>
      </c>
      <c r="O2541" s="199"/>
      <c r="P2541" s="188"/>
      <c r="Q2541" s="183"/>
    </row>
    <row r="2542" spans="1:17" x14ac:dyDescent="0.2">
      <c r="A2542" s="189">
        <v>313</v>
      </c>
      <c r="B2542" s="254" t="str">
        <f>IF(AND(A2542&lt;&gt;"",ISNUMBER(A2542)),VLOOKUP(A2542,Studies!A:BR,2,FALSE),"")</f>
        <v>Kirby 2012</v>
      </c>
      <c r="C2542" s="255" t="str">
        <f>IF(AND(A2542&lt;&gt;"",ISNUMBER(A2542)),VLOOKUP(A2542,Studies!A:BR,3,FALSE),"")</f>
        <v>https://www.ncbi.nlm.nih.gov/pubmed/22190694</v>
      </c>
      <c r="D2542" s="255" t="str">
        <f>IF(AND(A2542&lt;&gt;"",ISNUMBER(A2542)),VLOOKUP(A2542,Studies!A:BR,4,FALSE),"")</f>
        <v>Study 1 - Staggered Administration Control</v>
      </c>
      <c r="E2542" s="255" t="str">
        <f>IF(AND(A2542&lt;&gt;"",ISNUMBER(A2542)),VLOOKUP(A2542,Studies!A:BR,5,FALSE),"")</f>
        <v>Digoxin</v>
      </c>
      <c r="F2542" s="256" t="str">
        <f>IF(AND(A2542&lt;&gt;"",ISNUMBER(A2542)),VLOOKUP(A2542,Studies!A:BR,6,FALSE),"")</f>
        <v>Plasma</v>
      </c>
      <c r="G2542" s="194">
        <v>47</v>
      </c>
      <c r="H2542" s="194" t="s">
        <v>60</v>
      </c>
      <c r="I2542" s="187">
        <v>0.18227879999999999</v>
      </c>
      <c r="J2542" s="187" t="s">
        <v>941</v>
      </c>
      <c r="K2542" s="187" t="s">
        <v>116</v>
      </c>
      <c r="L2542" s="195">
        <v>6.1223510000000002E-2</v>
      </c>
      <c r="M2542" s="195" t="s">
        <v>941</v>
      </c>
      <c r="N2542" s="195" t="s">
        <v>117</v>
      </c>
      <c r="O2542" s="199"/>
      <c r="P2542" s="188"/>
      <c r="Q2542" s="183"/>
    </row>
    <row r="2543" spans="1:17" x14ac:dyDescent="0.2">
      <c r="A2543" s="189">
        <v>314</v>
      </c>
      <c r="B2543" s="254" t="str">
        <f>IF(AND(A2543&lt;&gt;"",ISNUMBER(A2543)),VLOOKUP(A2543,Studies!A:BR,2,FALSE),"")</f>
        <v>Kirby 2012</v>
      </c>
      <c r="C2543" s="255" t="str">
        <f>IF(AND(A2543&lt;&gt;"",ISNUMBER(A2543)),VLOOKUP(A2543,Studies!A:BR,3,FALSE),"")</f>
        <v>https://www.ncbi.nlm.nih.gov/pubmed/22190694</v>
      </c>
      <c r="D2543" s="255" t="str">
        <f>IF(AND(A2543&lt;&gt;"",ISNUMBER(A2543)),VLOOKUP(A2543,Studies!A:BR,4,FALSE),"")</f>
        <v>Study 1 - Staggered Administration with RIF</v>
      </c>
      <c r="E2543" s="255" t="str">
        <f>IF(AND(A2543&lt;&gt;"",ISNUMBER(A2543)),VLOOKUP(A2543,Studies!A:BR,5,FALSE),"")</f>
        <v>Digoxin</v>
      </c>
      <c r="F2543" s="256" t="str">
        <f>IF(AND(A2543&lt;&gt;"",ISNUMBER(A2543)),VLOOKUP(A2543,Studies!A:BR,6,FALSE),"")</f>
        <v>Plasma</v>
      </c>
      <c r="G2543" s="194">
        <v>324.25</v>
      </c>
      <c r="H2543" s="194" t="s">
        <v>60</v>
      </c>
      <c r="I2543" s="187">
        <v>0.22116279999999999</v>
      </c>
      <c r="J2543" s="187" t="s">
        <v>941</v>
      </c>
      <c r="K2543" s="187" t="s">
        <v>116</v>
      </c>
      <c r="L2543" s="195">
        <v>4.2856159999999997E-2</v>
      </c>
      <c r="M2543" s="195" t="s">
        <v>941</v>
      </c>
      <c r="N2543" s="195" t="s">
        <v>117</v>
      </c>
      <c r="O2543" s="199"/>
      <c r="P2543" s="188"/>
      <c r="Q2543" s="183"/>
    </row>
    <row r="2544" spans="1:17" x14ac:dyDescent="0.2">
      <c r="A2544" s="189">
        <v>314</v>
      </c>
      <c r="B2544" s="254" t="str">
        <f>IF(AND(A2544&lt;&gt;"",ISNUMBER(A2544)),VLOOKUP(A2544,Studies!A:BR,2,FALSE),"")</f>
        <v>Kirby 2012</v>
      </c>
      <c r="C2544" s="255" t="str">
        <f>IF(AND(A2544&lt;&gt;"",ISNUMBER(A2544)),VLOOKUP(A2544,Studies!A:BR,3,FALSE),"")</f>
        <v>https://www.ncbi.nlm.nih.gov/pubmed/22190694</v>
      </c>
      <c r="D2544" s="255" t="str">
        <f>IF(AND(A2544&lt;&gt;"",ISNUMBER(A2544)),VLOOKUP(A2544,Studies!A:BR,4,FALSE),"")</f>
        <v>Study 1 - Staggered Administration with RIF</v>
      </c>
      <c r="E2544" s="255" t="str">
        <f>IF(AND(A2544&lt;&gt;"",ISNUMBER(A2544)),VLOOKUP(A2544,Studies!A:BR,5,FALSE),"")</f>
        <v>Digoxin</v>
      </c>
      <c r="F2544" s="256" t="str">
        <f>IF(AND(A2544&lt;&gt;"",ISNUMBER(A2544)),VLOOKUP(A2544,Studies!A:BR,6,FALSE),"")</f>
        <v>Plasma</v>
      </c>
      <c r="G2544" s="194">
        <v>324.5</v>
      </c>
      <c r="H2544" s="194" t="s">
        <v>60</v>
      </c>
      <c r="I2544" s="187">
        <v>0.27750710000000001</v>
      </c>
      <c r="J2544" s="187" t="s">
        <v>941</v>
      </c>
      <c r="K2544" s="187" t="s">
        <v>116</v>
      </c>
      <c r="L2544" s="195">
        <v>0.3189535</v>
      </c>
      <c r="M2544" s="195" t="s">
        <v>941</v>
      </c>
      <c r="N2544" s="195" t="s">
        <v>117</v>
      </c>
      <c r="O2544" s="199"/>
      <c r="P2544" s="188"/>
      <c r="Q2544" s="183"/>
    </row>
    <row r="2545" spans="1:17" x14ac:dyDescent="0.2">
      <c r="A2545" s="189">
        <v>314</v>
      </c>
      <c r="B2545" s="254" t="str">
        <f>IF(AND(A2545&lt;&gt;"",ISNUMBER(A2545)),VLOOKUP(A2545,Studies!A:BR,2,FALSE),"")</f>
        <v>Kirby 2012</v>
      </c>
      <c r="C2545" s="255" t="str">
        <f>IF(AND(A2545&lt;&gt;"",ISNUMBER(A2545)),VLOOKUP(A2545,Studies!A:BR,3,FALSE),"")</f>
        <v>https://www.ncbi.nlm.nih.gov/pubmed/22190694</v>
      </c>
      <c r="D2545" s="255" t="str">
        <f>IF(AND(A2545&lt;&gt;"",ISNUMBER(A2545)),VLOOKUP(A2545,Studies!A:BR,4,FALSE),"")</f>
        <v>Study 1 - Staggered Administration with RIF</v>
      </c>
      <c r="E2545" s="255" t="str">
        <f>IF(AND(A2545&lt;&gt;"",ISNUMBER(A2545)),VLOOKUP(A2545,Studies!A:BR,5,FALSE),"")</f>
        <v>Digoxin</v>
      </c>
      <c r="F2545" s="256" t="str">
        <f>IF(AND(A2545&lt;&gt;"",ISNUMBER(A2545)),VLOOKUP(A2545,Studies!A:BR,6,FALSE),"")</f>
        <v>Plasma</v>
      </c>
      <c r="G2545" s="194">
        <v>324.75</v>
      </c>
      <c r="H2545" s="194" t="s">
        <v>60</v>
      </c>
      <c r="I2545" s="187">
        <v>0.38179000000000002</v>
      </c>
      <c r="J2545" s="187" t="s">
        <v>941</v>
      </c>
      <c r="K2545" s="187" t="s">
        <v>116</v>
      </c>
      <c r="L2545" s="195">
        <v>0.42726560000000002</v>
      </c>
      <c r="M2545" s="195" t="s">
        <v>941</v>
      </c>
      <c r="N2545" s="195" t="s">
        <v>117</v>
      </c>
      <c r="O2545" s="199"/>
      <c r="P2545" s="188"/>
      <c r="Q2545" s="183"/>
    </row>
    <row r="2546" spans="1:17" x14ac:dyDescent="0.2">
      <c r="A2546" s="189">
        <v>314</v>
      </c>
      <c r="B2546" s="254" t="str">
        <f>IF(AND(A2546&lt;&gt;"",ISNUMBER(A2546)),VLOOKUP(A2546,Studies!A:BR,2,FALSE),"")</f>
        <v>Kirby 2012</v>
      </c>
      <c r="C2546" s="255" t="str">
        <f>IF(AND(A2546&lt;&gt;"",ISNUMBER(A2546)),VLOOKUP(A2546,Studies!A:BR,3,FALSE),"")</f>
        <v>https://www.ncbi.nlm.nih.gov/pubmed/22190694</v>
      </c>
      <c r="D2546" s="255" t="str">
        <f>IF(AND(A2546&lt;&gt;"",ISNUMBER(A2546)),VLOOKUP(A2546,Studies!A:BR,4,FALSE),"")</f>
        <v>Study 1 - Staggered Administration with RIF</v>
      </c>
      <c r="E2546" s="255" t="str">
        <f>IF(AND(A2546&lt;&gt;"",ISNUMBER(A2546)),VLOOKUP(A2546,Studies!A:BR,5,FALSE),"")</f>
        <v>Digoxin</v>
      </c>
      <c r="F2546" s="256" t="str">
        <f>IF(AND(A2546&lt;&gt;"",ISNUMBER(A2546)),VLOOKUP(A2546,Studies!A:BR,6,FALSE),"")</f>
        <v>Plasma</v>
      </c>
      <c r="G2546" s="194">
        <v>325</v>
      </c>
      <c r="H2546" s="194" t="s">
        <v>60</v>
      </c>
      <c r="I2546" s="187">
        <v>0.52901419999999999</v>
      </c>
      <c r="J2546" s="187" t="s">
        <v>941</v>
      </c>
      <c r="K2546" s="187" t="s">
        <v>116</v>
      </c>
      <c r="L2546" s="195">
        <v>0.34582629999999998</v>
      </c>
      <c r="M2546" s="195" t="s">
        <v>941</v>
      </c>
      <c r="N2546" s="195" t="s">
        <v>117</v>
      </c>
      <c r="O2546" s="199"/>
      <c r="P2546" s="188"/>
      <c r="Q2546" s="183"/>
    </row>
    <row r="2547" spans="1:17" x14ac:dyDescent="0.2">
      <c r="A2547" s="189">
        <v>314</v>
      </c>
      <c r="B2547" s="254" t="str">
        <f>IF(AND(A2547&lt;&gt;"",ISNUMBER(A2547)),VLOOKUP(A2547,Studies!A:BR,2,FALSE),"")</f>
        <v>Kirby 2012</v>
      </c>
      <c r="C2547" s="255" t="str">
        <f>IF(AND(A2547&lt;&gt;"",ISNUMBER(A2547)),VLOOKUP(A2547,Studies!A:BR,3,FALSE),"")</f>
        <v>https://www.ncbi.nlm.nih.gov/pubmed/22190694</v>
      </c>
      <c r="D2547" s="255" t="str">
        <f>IF(AND(A2547&lt;&gt;"",ISNUMBER(A2547)),VLOOKUP(A2547,Studies!A:BR,4,FALSE),"")</f>
        <v>Study 1 - Staggered Administration with RIF</v>
      </c>
      <c r="E2547" s="255" t="str">
        <f>IF(AND(A2547&lt;&gt;"",ISNUMBER(A2547)),VLOOKUP(A2547,Studies!A:BR,5,FALSE),"")</f>
        <v>Digoxin</v>
      </c>
      <c r="F2547" s="256" t="str">
        <f>IF(AND(A2547&lt;&gt;"",ISNUMBER(A2547)),VLOOKUP(A2547,Studies!A:BR,6,FALSE),"")</f>
        <v>Plasma</v>
      </c>
      <c r="G2547" s="194">
        <v>325.5</v>
      </c>
      <c r="H2547" s="194" t="s">
        <v>60</v>
      </c>
      <c r="I2547" s="187">
        <v>0.79820500000000005</v>
      </c>
      <c r="J2547" s="187" t="s">
        <v>941</v>
      </c>
      <c r="K2547" s="187" t="s">
        <v>116</v>
      </c>
      <c r="L2547" s="195">
        <v>0.2766479</v>
      </c>
      <c r="M2547" s="195" t="s">
        <v>941</v>
      </c>
      <c r="N2547" s="195" t="s">
        <v>117</v>
      </c>
      <c r="O2547" s="199"/>
      <c r="P2547" s="188"/>
      <c r="Q2547" s="183"/>
    </row>
    <row r="2548" spans="1:17" x14ac:dyDescent="0.2">
      <c r="A2548" s="189">
        <v>314</v>
      </c>
      <c r="B2548" s="254" t="str">
        <f>IF(AND(A2548&lt;&gt;"",ISNUMBER(A2548)),VLOOKUP(A2548,Studies!A:BR,2,FALSE),"")</f>
        <v>Kirby 2012</v>
      </c>
      <c r="C2548" s="255" t="str">
        <f>IF(AND(A2548&lt;&gt;"",ISNUMBER(A2548)),VLOOKUP(A2548,Studies!A:BR,3,FALSE),"")</f>
        <v>https://www.ncbi.nlm.nih.gov/pubmed/22190694</v>
      </c>
      <c r="D2548" s="255" t="str">
        <f>IF(AND(A2548&lt;&gt;"",ISNUMBER(A2548)),VLOOKUP(A2548,Studies!A:BR,4,FALSE),"")</f>
        <v>Study 1 - Staggered Administration with RIF</v>
      </c>
      <c r="E2548" s="255" t="str">
        <f>IF(AND(A2548&lt;&gt;"",ISNUMBER(A2548)),VLOOKUP(A2548,Studies!A:BR,5,FALSE),"")</f>
        <v>Digoxin</v>
      </c>
      <c r="F2548" s="256" t="str">
        <f>IF(AND(A2548&lt;&gt;"",ISNUMBER(A2548)),VLOOKUP(A2548,Studies!A:BR,6,FALSE),"")</f>
        <v>Plasma</v>
      </c>
      <c r="G2548" s="194">
        <v>326</v>
      </c>
      <c r="H2548" s="194" t="s">
        <v>60</v>
      </c>
      <c r="I2548" s="187">
        <v>0.78733160000000002</v>
      </c>
      <c r="J2548" s="187" t="s">
        <v>941</v>
      </c>
      <c r="K2548" s="187" t="s">
        <v>116</v>
      </c>
      <c r="L2548" s="195">
        <v>0.40011859999999999</v>
      </c>
      <c r="M2548" s="195" t="s">
        <v>941</v>
      </c>
      <c r="N2548" s="195" t="s">
        <v>117</v>
      </c>
      <c r="O2548" s="199"/>
      <c r="P2548" s="188"/>
      <c r="Q2548" s="183"/>
    </row>
    <row r="2549" spans="1:17" x14ac:dyDescent="0.2">
      <c r="A2549" s="189">
        <v>314</v>
      </c>
      <c r="B2549" s="254" t="str">
        <f>IF(AND(A2549&lt;&gt;"",ISNUMBER(A2549)),VLOOKUP(A2549,Studies!A:BR,2,FALSE),"")</f>
        <v>Kirby 2012</v>
      </c>
      <c r="C2549" s="255" t="str">
        <f>IF(AND(A2549&lt;&gt;"",ISNUMBER(A2549)),VLOOKUP(A2549,Studies!A:BR,3,FALSE),"")</f>
        <v>https://www.ncbi.nlm.nih.gov/pubmed/22190694</v>
      </c>
      <c r="D2549" s="255" t="str">
        <f>IF(AND(A2549&lt;&gt;"",ISNUMBER(A2549)),VLOOKUP(A2549,Studies!A:BR,4,FALSE),"")</f>
        <v>Study 1 - Staggered Administration with RIF</v>
      </c>
      <c r="E2549" s="255" t="str">
        <f>IF(AND(A2549&lt;&gt;"",ISNUMBER(A2549)),VLOOKUP(A2549,Studies!A:BR,5,FALSE),"")</f>
        <v>Digoxin</v>
      </c>
      <c r="F2549" s="256" t="str">
        <f>IF(AND(A2549&lt;&gt;"",ISNUMBER(A2549)),VLOOKUP(A2549,Studies!A:BR,6,FALSE),"")</f>
        <v>Plasma</v>
      </c>
      <c r="G2549" s="194">
        <v>327</v>
      </c>
      <c r="H2549" s="194" t="s">
        <v>60</v>
      </c>
      <c r="I2549" s="187">
        <v>0.67908639999999998</v>
      </c>
      <c r="J2549" s="187" t="s">
        <v>941</v>
      </c>
      <c r="K2549" s="187" t="s">
        <v>116</v>
      </c>
      <c r="L2549" s="195">
        <v>0.24839620000000001</v>
      </c>
      <c r="M2549" s="195" t="s">
        <v>941</v>
      </c>
      <c r="N2549" s="195" t="s">
        <v>117</v>
      </c>
      <c r="O2549" s="199"/>
      <c r="P2549" s="188"/>
      <c r="Q2549" s="183"/>
    </row>
    <row r="2550" spans="1:17" x14ac:dyDescent="0.2">
      <c r="A2550" s="189">
        <v>314</v>
      </c>
      <c r="B2550" s="254" t="str">
        <f>IF(AND(A2550&lt;&gt;"",ISNUMBER(A2550)),VLOOKUP(A2550,Studies!A:BR,2,FALSE),"")</f>
        <v>Kirby 2012</v>
      </c>
      <c r="C2550" s="255" t="str">
        <f>IF(AND(A2550&lt;&gt;"",ISNUMBER(A2550)),VLOOKUP(A2550,Studies!A:BR,3,FALSE),"")</f>
        <v>https://www.ncbi.nlm.nih.gov/pubmed/22190694</v>
      </c>
      <c r="D2550" s="255" t="str">
        <f>IF(AND(A2550&lt;&gt;"",ISNUMBER(A2550)),VLOOKUP(A2550,Studies!A:BR,4,FALSE),"")</f>
        <v>Study 1 - Staggered Administration with RIF</v>
      </c>
      <c r="E2550" s="255" t="str">
        <f>IF(AND(A2550&lt;&gt;"",ISNUMBER(A2550)),VLOOKUP(A2550,Studies!A:BR,5,FALSE),"")</f>
        <v>Digoxin</v>
      </c>
      <c r="F2550" s="256" t="str">
        <f>IF(AND(A2550&lt;&gt;"",ISNUMBER(A2550)),VLOOKUP(A2550,Studies!A:BR,6,FALSE),"")</f>
        <v>Plasma</v>
      </c>
      <c r="G2550" s="194">
        <v>328</v>
      </c>
      <c r="H2550" s="194" t="s">
        <v>60</v>
      </c>
      <c r="I2550" s="187">
        <v>0.49065150000000002</v>
      </c>
      <c r="J2550" s="187" t="s">
        <v>941</v>
      </c>
      <c r="K2550" s="187" t="s">
        <v>116</v>
      </c>
      <c r="L2550" s="195">
        <v>0.170042</v>
      </c>
      <c r="M2550" s="195" t="s">
        <v>941</v>
      </c>
      <c r="N2550" s="195" t="s">
        <v>117</v>
      </c>
      <c r="O2550" s="199"/>
      <c r="P2550" s="188"/>
      <c r="Q2550" s="183"/>
    </row>
    <row r="2551" spans="1:17" x14ac:dyDescent="0.2">
      <c r="A2551" s="189">
        <v>314</v>
      </c>
      <c r="B2551" s="254" t="str">
        <f>IF(AND(A2551&lt;&gt;"",ISNUMBER(A2551)),VLOOKUP(A2551,Studies!A:BR,2,FALSE),"")</f>
        <v>Kirby 2012</v>
      </c>
      <c r="C2551" s="255" t="str">
        <f>IF(AND(A2551&lt;&gt;"",ISNUMBER(A2551)),VLOOKUP(A2551,Studies!A:BR,3,FALSE),"")</f>
        <v>https://www.ncbi.nlm.nih.gov/pubmed/22190694</v>
      </c>
      <c r="D2551" s="255" t="str">
        <f>IF(AND(A2551&lt;&gt;"",ISNUMBER(A2551)),VLOOKUP(A2551,Studies!A:BR,4,FALSE),"")</f>
        <v>Study 1 - Staggered Administration with RIF</v>
      </c>
      <c r="E2551" s="255" t="str">
        <f>IF(AND(A2551&lt;&gt;"",ISNUMBER(A2551)),VLOOKUP(A2551,Studies!A:BR,5,FALSE),"")</f>
        <v>Digoxin</v>
      </c>
      <c r="F2551" s="256" t="str">
        <f>IF(AND(A2551&lt;&gt;"",ISNUMBER(A2551)),VLOOKUP(A2551,Studies!A:BR,6,FALSE),"")</f>
        <v>Plasma</v>
      </c>
      <c r="G2551" s="194">
        <v>329</v>
      </c>
      <c r="H2551" s="194" t="s">
        <v>60</v>
      </c>
      <c r="I2551" s="187">
        <v>0.3725253</v>
      </c>
      <c r="J2551" s="187" t="s">
        <v>941</v>
      </c>
      <c r="K2551" s="187" t="s">
        <v>116</v>
      </c>
      <c r="L2551" s="195">
        <v>0.11509170000000001</v>
      </c>
      <c r="M2551" s="195" t="s">
        <v>941</v>
      </c>
      <c r="N2551" s="195" t="s">
        <v>117</v>
      </c>
      <c r="O2551" s="199"/>
      <c r="P2551" s="188"/>
      <c r="Q2551" s="183"/>
    </row>
    <row r="2552" spans="1:17" x14ac:dyDescent="0.2">
      <c r="A2552" s="189">
        <v>314</v>
      </c>
      <c r="B2552" s="254" t="str">
        <f>IF(AND(A2552&lt;&gt;"",ISNUMBER(A2552)),VLOOKUP(A2552,Studies!A:BR,2,FALSE),"")</f>
        <v>Kirby 2012</v>
      </c>
      <c r="C2552" s="255" t="str">
        <f>IF(AND(A2552&lt;&gt;"",ISNUMBER(A2552)),VLOOKUP(A2552,Studies!A:BR,3,FALSE),"")</f>
        <v>https://www.ncbi.nlm.nih.gov/pubmed/22190694</v>
      </c>
      <c r="D2552" s="255" t="str">
        <f>IF(AND(A2552&lt;&gt;"",ISNUMBER(A2552)),VLOOKUP(A2552,Studies!A:BR,4,FALSE),"")</f>
        <v>Study 1 - Staggered Administration with RIF</v>
      </c>
      <c r="E2552" s="255" t="str">
        <f>IF(AND(A2552&lt;&gt;"",ISNUMBER(A2552)),VLOOKUP(A2552,Studies!A:BR,5,FALSE),"")</f>
        <v>Digoxin</v>
      </c>
      <c r="F2552" s="256" t="str">
        <f>IF(AND(A2552&lt;&gt;"",ISNUMBER(A2552)),VLOOKUP(A2552,Studies!A:BR,6,FALSE),"")</f>
        <v>Plasma</v>
      </c>
      <c r="G2552" s="194">
        <v>330</v>
      </c>
      <c r="H2552" s="194" t="s">
        <v>60</v>
      </c>
      <c r="I2552" s="187">
        <v>0.29096860000000002</v>
      </c>
      <c r="J2552" s="187" t="s">
        <v>941</v>
      </c>
      <c r="K2552" s="187" t="s">
        <v>116</v>
      </c>
      <c r="L2552" s="195">
        <v>6.1343010000000003E-2</v>
      </c>
      <c r="M2552" s="195" t="s">
        <v>941</v>
      </c>
      <c r="N2552" s="195" t="s">
        <v>117</v>
      </c>
      <c r="O2552" s="199"/>
      <c r="P2552" s="188"/>
      <c r="Q2552" s="183"/>
    </row>
    <row r="2553" spans="1:17" x14ac:dyDescent="0.2">
      <c r="A2553" s="189">
        <v>314</v>
      </c>
      <c r="B2553" s="254" t="str">
        <f>IF(AND(A2553&lt;&gt;"",ISNUMBER(A2553)),VLOOKUP(A2553,Studies!A:BR,2,FALSE),"")</f>
        <v>Kirby 2012</v>
      </c>
      <c r="C2553" s="255" t="str">
        <f>IF(AND(A2553&lt;&gt;"",ISNUMBER(A2553)),VLOOKUP(A2553,Studies!A:BR,3,FALSE),"")</f>
        <v>https://www.ncbi.nlm.nih.gov/pubmed/22190694</v>
      </c>
      <c r="D2553" s="255" t="str">
        <f>IF(AND(A2553&lt;&gt;"",ISNUMBER(A2553)),VLOOKUP(A2553,Studies!A:BR,4,FALSE),"")</f>
        <v>Study 1 - Staggered Administration with RIF</v>
      </c>
      <c r="E2553" s="255" t="str">
        <f>IF(AND(A2553&lt;&gt;"",ISNUMBER(A2553)),VLOOKUP(A2553,Studies!A:BR,5,FALSE),"")</f>
        <v>Digoxin</v>
      </c>
      <c r="F2553" s="256" t="str">
        <f>IF(AND(A2553&lt;&gt;"",ISNUMBER(A2553)),VLOOKUP(A2553,Studies!A:BR,6,FALSE),"")</f>
        <v>Plasma</v>
      </c>
      <c r="G2553" s="194">
        <v>332</v>
      </c>
      <c r="H2553" s="194" t="s">
        <v>60</v>
      </c>
      <c r="I2553" s="187">
        <v>0.23400799999999999</v>
      </c>
      <c r="J2553" s="187" t="s">
        <v>941</v>
      </c>
      <c r="K2553" s="187" t="s">
        <v>116</v>
      </c>
      <c r="L2553" s="195">
        <v>5.9548900000000002E-2</v>
      </c>
      <c r="M2553" s="195" t="s">
        <v>941</v>
      </c>
      <c r="N2553" s="195" t="s">
        <v>117</v>
      </c>
      <c r="O2553" s="199"/>
      <c r="P2553" s="188"/>
      <c r="Q2553" s="183"/>
    </row>
    <row r="2554" spans="1:17" x14ac:dyDescent="0.2">
      <c r="A2554" s="189">
        <v>314</v>
      </c>
      <c r="B2554" s="254" t="str">
        <f>IF(AND(A2554&lt;&gt;"",ISNUMBER(A2554)),VLOOKUP(A2554,Studies!A:BR,2,FALSE),"")</f>
        <v>Kirby 2012</v>
      </c>
      <c r="C2554" s="255" t="str">
        <f>IF(AND(A2554&lt;&gt;"",ISNUMBER(A2554)),VLOOKUP(A2554,Studies!A:BR,3,FALSE),"")</f>
        <v>https://www.ncbi.nlm.nih.gov/pubmed/22190694</v>
      </c>
      <c r="D2554" s="255" t="str">
        <f>IF(AND(A2554&lt;&gt;"",ISNUMBER(A2554)),VLOOKUP(A2554,Studies!A:BR,4,FALSE),"")</f>
        <v>Study 1 - Staggered Administration with RIF</v>
      </c>
      <c r="E2554" s="255" t="str">
        <f>IF(AND(A2554&lt;&gt;"",ISNUMBER(A2554)),VLOOKUP(A2554,Studies!A:BR,5,FALSE),"")</f>
        <v>Digoxin</v>
      </c>
      <c r="F2554" s="256" t="str">
        <f>IF(AND(A2554&lt;&gt;"",ISNUMBER(A2554)),VLOOKUP(A2554,Studies!A:BR,6,FALSE),"")</f>
        <v>Plasma</v>
      </c>
      <c r="G2554" s="194">
        <v>336</v>
      </c>
      <c r="H2554" s="194" t="s">
        <v>60</v>
      </c>
      <c r="I2554" s="187">
        <v>0.2084579</v>
      </c>
      <c r="J2554" s="187" t="s">
        <v>941</v>
      </c>
      <c r="K2554" s="187" t="s">
        <v>116</v>
      </c>
      <c r="L2554" s="195">
        <v>5.2865250000000003E-2</v>
      </c>
      <c r="M2554" s="195" t="s">
        <v>941</v>
      </c>
      <c r="N2554" s="195" t="s">
        <v>117</v>
      </c>
      <c r="O2554" s="199"/>
      <c r="P2554" s="188"/>
      <c r="Q2554" s="183"/>
    </row>
    <row r="2555" spans="1:17" x14ac:dyDescent="0.2">
      <c r="A2555" s="189">
        <v>314</v>
      </c>
      <c r="B2555" s="254" t="str">
        <f>IF(AND(A2555&lt;&gt;"",ISNUMBER(A2555)),VLOOKUP(A2555,Studies!A:BR,2,FALSE),"")</f>
        <v>Kirby 2012</v>
      </c>
      <c r="C2555" s="255" t="str">
        <f>IF(AND(A2555&lt;&gt;"",ISNUMBER(A2555)),VLOOKUP(A2555,Studies!A:BR,3,FALSE),"")</f>
        <v>https://www.ncbi.nlm.nih.gov/pubmed/22190694</v>
      </c>
      <c r="D2555" s="255" t="str">
        <f>IF(AND(A2555&lt;&gt;"",ISNUMBER(A2555)),VLOOKUP(A2555,Studies!A:BR,4,FALSE),"")</f>
        <v>Study 1 - Staggered Administration with RIF</v>
      </c>
      <c r="E2555" s="255" t="str">
        <f>IF(AND(A2555&lt;&gt;"",ISNUMBER(A2555)),VLOOKUP(A2555,Studies!A:BR,5,FALSE),"")</f>
        <v>Digoxin</v>
      </c>
      <c r="F2555" s="256" t="str">
        <f>IF(AND(A2555&lt;&gt;"",ISNUMBER(A2555)),VLOOKUP(A2555,Studies!A:BR,6,FALSE),"")</f>
        <v>Plasma</v>
      </c>
      <c r="G2555" s="194">
        <v>347</v>
      </c>
      <c r="H2555" s="194" t="s">
        <v>60</v>
      </c>
      <c r="I2555" s="187">
        <v>0.21292220000000001</v>
      </c>
      <c r="J2555" s="187" t="s">
        <v>941</v>
      </c>
      <c r="K2555" s="187" t="s">
        <v>116</v>
      </c>
      <c r="L2555" s="195">
        <v>7.556243E-2</v>
      </c>
      <c r="M2555" s="195" t="s">
        <v>941</v>
      </c>
      <c r="N2555" s="195" t="s">
        <v>117</v>
      </c>
      <c r="O2555" s="199"/>
      <c r="P2555" s="188"/>
      <c r="Q2555" s="183"/>
    </row>
    <row r="2556" spans="1:17" x14ac:dyDescent="0.2">
      <c r="A2556" s="189">
        <v>314</v>
      </c>
      <c r="B2556" s="254" t="str">
        <f>IF(AND(A2556&lt;&gt;"",ISNUMBER(A2556)),VLOOKUP(A2556,Studies!A:BR,2,FALSE),"")</f>
        <v>Kirby 2012</v>
      </c>
      <c r="C2556" s="255" t="str">
        <f>IF(AND(A2556&lt;&gt;"",ISNUMBER(A2556)),VLOOKUP(A2556,Studies!A:BR,3,FALSE),"")</f>
        <v>https://www.ncbi.nlm.nih.gov/pubmed/22190694</v>
      </c>
      <c r="D2556" s="255" t="str">
        <f>IF(AND(A2556&lt;&gt;"",ISNUMBER(A2556)),VLOOKUP(A2556,Studies!A:BR,4,FALSE),"")</f>
        <v>Study 1 - Staggered Administration with RIF</v>
      </c>
      <c r="E2556" s="255" t="str">
        <f>IF(AND(A2556&lt;&gt;"",ISNUMBER(A2556)),VLOOKUP(A2556,Studies!A:BR,5,FALSE),"")</f>
        <v>Digoxin</v>
      </c>
      <c r="F2556" s="256" t="str">
        <f>IF(AND(A2556&lt;&gt;"",ISNUMBER(A2556)),VLOOKUP(A2556,Studies!A:BR,6,FALSE),"")</f>
        <v>Plasma</v>
      </c>
      <c r="G2556" s="194">
        <v>350</v>
      </c>
      <c r="H2556" s="194" t="s">
        <v>60</v>
      </c>
      <c r="I2556" s="187">
        <v>0.14851800000000001</v>
      </c>
      <c r="J2556" s="187" t="s">
        <v>941</v>
      </c>
      <c r="K2556" s="187" t="s">
        <v>116</v>
      </c>
      <c r="L2556" s="195">
        <v>3.3760819999999997E-2</v>
      </c>
      <c r="M2556" s="195" t="s">
        <v>941</v>
      </c>
      <c r="N2556" s="195" t="s">
        <v>117</v>
      </c>
      <c r="O2556" s="199"/>
      <c r="P2556" s="188"/>
      <c r="Q2556" s="183"/>
    </row>
    <row r="2557" spans="1:17" x14ac:dyDescent="0.2">
      <c r="A2557" s="189">
        <v>314</v>
      </c>
      <c r="B2557" s="254" t="str">
        <f>IF(AND(A2557&lt;&gt;"",ISNUMBER(A2557)),VLOOKUP(A2557,Studies!A:BR,2,FALSE),"")</f>
        <v>Kirby 2012</v>
      </c>
      <c r="C2557" s="255" t="str">
        <f>IF(AND(A2557&lt;&gt;"",ISNUMBER(A2557)),VLOOKUP(A2557,Studies!A:BR,3,FALSE),"")</f>
        <v>https://www.ncbi.nlm.nih.gov/pubmed/22190694</v>
      </c>
      <c r="D2557" s="255" t="str">
        <f>IF(AND(A2557&lt;&gt;"",ISNUMBER(A2557)),VLOOKUP(A2557,Studies!A:BR,4,FALSE),"")</f>
        <v>Study 1 - Staggered Administration with RIF</v>
      </c>
      <c r="E2557" s="255" t="str">
        <f>IF(AND(A2557&lt;&gt;"",ISNUMBER(A2557)),VLOOKUP(A2557,Studies!A:BR,5,FALSE),"")</f>
        <v>Digoxin</v>
      </c>
      <c r="F2557" s="256" t="str">
        <f>IF(AND(A2557&lt;&gt;"",ISNUMBER(A2557)),VLOOKUP(A2557,Studies!A:BR,6,FALSE),"")</f>
        <v>Plasma</v>
      </c>
      <c r="G2557" s="194">
        <v>352</v>
      </c>
      <c r="H2557" s="194" t="s">
        <v>60</v>
      </c>
      <c r="I2557" s="187">
        <v>0.1662872</v>
      </c>
      <c r="J2557" s="187" t="s">
        <v>941</v>
      </c>
      <c r="K2557" s="187" t="s">
        <v>116</v>
      </c>
      <c r="L2557" s="195">
        <v>4.9664109999999997E-2</v>
      </c>
      <c r="M2557" s="195" t="s">
        <v>941</v>
      </c>
      <c r="N2557" s="195" t="s">
        <v>117</v>
      </c>
      <c r="O2557" s="199"/>
      <c r="P2557" s="188"/>
      <c r="Q2557" s="183"/>
    </row>
    <row r="2558" spans="1:17" x14ac:dyDescent="0.2">
      <c r="A2558" s="189">
        <v>314</v>
      </c>
      <c r="B2558" s="254" t="str">
        <f>IF(AND(A2558&lt;&gt;"",ISNUMBER(A2558)),VLOOKUP(A2558,Studies!A:BR,2,FALSE),"")</f>
        <v>Kirby 2012</v>
      </c>
      <c r="C2558" s="255" t="str">
        <f>IF(AND(A2558&lt;&gt;"",ISNUMBER(A2558)),VLOOKUP(A2558,Studies!A:BR,3,FALSE),"")</f>
        <v>https://www.ncbi.nlm.nih.gov/pubmed/22190694</v>
      </c>
      <c r="D2558" s="255" t="str">
        <f>IF(AND(A2558&lt;&gt;"",ISNUMBER(A2558)),VLOOKUP(A2558,Studies!A:BR,4,FALSE),"")</f>
        <v>Study 1 - Staggered Administration with RIF</v>
      </c>
      <c r="E2558" s="255" t="str">
        <f>IF(AND(A2558&lt;&gt;"",ISNUMBER(A2558)),VLOOKUP(A2558,Studies!A:BR,5,FALSE),"")</f>
        <v>Digoxin</v>
      </c>
      <c r="F2558" s="256" t="str">
        <f>IF(AND(A2558&lt;&gt;"",ISNUMBER(A2558)),VLOOKUP(A2558,Studies!A:BR,6,FALSE),"")</f>
        <v>Plasma</v>
      </c>
      <c r="G2558" s="194">
        <v>354</v>
      </c>
      <c r="H2558" s="194" t="s">
        <v>60</v>
      </c>
      <c r="I2558" s="187">
        <v>0.13838990000000001</v>
      </c>
      <c r="J2558" s="187" t="s">
        <v>941</v>
      </c>
      <c r="K2558" s="187" t="s">
        <v>116</v>
      </c>
      <c r="L2558" s="195">
        <v>4.5180930000000001E-2</v>
      </c>
      <c r="M2558" s="195" t="s">
        <v>941</v>
      </c>
      <c r="N2558" s="195" t="s">
        <v>117</v>
      </c>
      <c r="O2558" s="199"/>
      <c r="P2558" s="188"/>
      <c r="Q2558" s="183"/>
    </row>
    <row r="2559" spans="1:17" x14ac:dyDescent="0.2">
      <c r="A2559" s="189">
        <v>314</v>
      </c>
      <c r="B2559" s="254" t="str">
        <f>IF(AND(A2559&lt;&gt;"",ISNUMBER(A2559)),VLOOKUP(A2559,Studies!A:BR,2,FALSE),"")</f>
        <v>Kirby 2012</v>
      </c>
      <c r="C2559" s="255" t="str">
        <f>IF(AND(A2559&lt;&gt;"",ISNUMBER(A2559)),VLOOKUP(A2559,Studies!A:BR,3,FALSE),"")</f>
        <v>https://www.ncbi.nlm.nih.gov/pubmed/22190694</v>
      </c>
      <c r="D2559" s="255" t="str">
        <f>IF(AND(A2559&lt;&gt;"",ISNUMBER(A2559)),VLOOKUP(A2559,Studies!A:BR,4,FALSE),"")</f>
        <v>Study 1 - Staggered Administration with RIF</v>
      </c>
      <c r="E2559" s="255" t="str">
        <f>IF(AND(A2559&lt;&gt;"",ISNUMBER(A2559)),VLOOKUP(A2559,Studies!A:BR,5,FALSE),"")</f>
        <v>Digoxin</v>
      </c>
      <c r="F2559" s="256" t="str">
        <f>IF(AND(A2559&lt;&gt;"",ISNUMBER(A2559)),VLOOKUP(A2559,Studies!A:BR,6,FALSE),"")</f>
        <v>Plasma</v>
      </c>
      <c r="G2559" s="194">
        <v>358</v>
      </c>
      <c r="H2559" s="194" t="s">
        <v>60</v>
      </c>
      <c r="I2559" s="187">
        <v>0.13078699999999999</v>
      </c>
      <c r="J2559" s="187" t="s">
        <v>941</v>
      </c>
      <c r="K2559" s="187" t="s">
        <v>116</v>
      </c>
      <c r="L2559" s="195">
        <v>2.306975E-2</v>
      </c>
      <c r="M2559" s="195" t="s">
        <v>941</v>
      </c>
      <c r="N2559" s="195" t="s">
        <v>117</v>
      </c>
      <c r="O2559" s="199"/>
      <c r="P2559" s="188"/>
      <c r="Q2559" s="183"/>
    </row>
    <row r="2560" spans="1:17" x14ac:dyDescent="0.2">
      <c r="A2560" s="189">
        <v>314</v>
      </c>
      <c r="B2560" s="254" t="str">
        <f>IF(AND(A2560&lt;&gt;"",ISNUMBER(A2560)),VLOOKUP(A2560,Studies!A:BR,2,FALSE),"")</f>
        <v>Kirby 2012</v>
      </c>
      <c r="C2560" s="255" t="str">
        <f>IF(AND(A2560&lt;&gt;"",ISNUMBER(A2560)),VLOOKUP(A2560,Studies!A:BR,3,FALSE),"")</f>
        <v>https://www.ncbi.nlm.nih.gov/pubmed/22190694</v>
      </c>
      <c r="D2560" s="255" t="str">
        <f>IF(AND(A2560&lt;&gt;"",ISNUMBER(A2560)),VLOOKUP(A2560,Studies!A:BR,4,FALSE),"")</f>
        <v>Study 1 - Staggered Administration with RIF</v>
      </c>
      <c r="E2560" s="255" t="str">
        <f>IF(AND(A2560&lt;&gt;"",ISNUMBER(A2560)),VLOOKUP(A2560,Studies!A:BR,5,FALSE),"")</f>
        <v>Digoxin</v>
      </c>
      <c r="F2560" s="256" t="str">
        <f>IF(AND(A2560&lt;&gt;"",ISNUMBER(A2560)),VLOOKUP(A2560,Studies!A:BR,6,FALSE),"")</f>
        <v>Plasma</v>
      </c>
      <c r="G2560" s="194">
        <v>371</v>
      </c>
      <c r="H2560" s="194" t="s">
        <v>60</v>
      </c>
      <c r="I2560" s="187">
        <v>0.12895239999999999</v>
      </c>
      <c r="J2560" s="187" t="s">
        <v>941</v>
      </c>
      <c r="K2560" s="187" t="s">
        <v>116</v>
      </c>
      <c r="L2560" s="195">
        <v>3.6164460000000002E-2</v>
      </c>
      <c r="M2560" s="195" t="s">
        <v>941</v>
      </c>
      <c r="N2560" s="195" t="s">
        <v>117</v>
      </c>
      <c r="O2560" s="199"/>
      <c r="P2560" s="188"/>
      <c r="Q2560" s="183"/>
    </row>
    <row r="2561" spans="1:17" x14ac:dyDescent="0.2">
      <c r="A2561" s="189">
        <v>315</v>
      </c>
      <c r="B2561" s="254" t="str">
        <f>IF(AND(A2561&lt;&gt;"",ISNUMBER(A2561)),VLOOKUP(A2561,Studies!A:BR,2,FALSE),"")</f>
        <v>Kirby 2012</v>
      </c>
      <c r="C2561" s="255" t="str">
        <f>IF(AND(A2561&lt;&gt;"",ISNUMBER(A2561)),VLOOKUP(A2561,Studies!A:BR,3,FALSE),"")</f>
        <v>https://www.ncbi.nlm.nih.gov/pubmed/22190694</v>
      </c>
      <c r="D2561" s="255" t="str">
        <f>IF(AND(A2561&lt;&gt;"",ISNUMBER(A2561)),VLOOKUP(A2561,Studies!A:BR,4,FALSE),"")</f>
        <v>Study 2 - Simultaneous Administration Control</v>
      </c>
      <c r="E2561" s="255" t="str">
        <f>IF(AND(A2561&lt;&gt;"",ISNUMBER(A2561)),VLOOKUP(A2561,Studies!A:BR,5,FALSE),"")</f>
        <v>Digoxin</v>
      </c>
      <c r="F2561" s="256" t="str">
        <f>IF(AND(A2561&lt;&gt;"",ISNUMBER(A2561)),VLOOKUP(A2561,Studies!A:BR,6,FALSE),"")</f>
        <v>Plasma</v>
      </c>
      <c r="G2561" s="194">
        <v>0.25</v>
      </c>
      <c r="H2561" s="194" t="s">
        <v>60</v>
      </c>
      <c r="I2561" s="187">
        <v>0.3579696</v>
      </c>
      <c r="J2561" s="187" t="s">
        <v>941</v>
      </c>
      <c r="K2561" s="187" t="s">
        <v>116</v>
      </c>
      <c r="L2561" s="195">
        <v>0.34872330000000001</v>
      </c>
      <c r="M2561" s="195" t="s">
        <v>941</v>
      </c>
      <c r="N2561" s="195" t="s">
        <v>117</v>
      </c>
      <c r="O2561" s="199"/>
      <c r="P2561" s="188"/>
      <c r="Q2561" s="183"/>
    </row>
    <row r="2562" spans="1:17" x14ac:dyDescent="0.2">
      <c r="A2562" s="189">
        <v>315</v>
      </c>
      <c r="B2562" s="254" t="str">
        <f>IF(AND(A2562&lt;&gt;"",ISNUMBER(A2562)),VLOOKUP(A2562,Studies!A:BR,2,FALSE),"")</f>
        <v>Kirby 2012</v>
      </c>
      <c r="C2562" s="255" t="str">
        <f>IF(AND(A2562&lt;&gt;"",ISNUMBER(A2562)),VLOOKUP(A2562,Studies!A:BR,3,FALSE),"")</f>
        <v>https://www.ncbi.nlm.nih.gov/pubmed/22190694</v>
      </c>
      <c r="D2562" s="255" t="str">
        <f>IF(AND(A2562&lt;&gt;"",ISNUMBER(A2562)),VLOOKUP(A2562,Studies!A:BR,4,FALSE),"")</f>
        <v>Study 2 - Simultaneous Administration Control</v>
      </c>
      <c r="E2562" s="255" t="str">
        <f>IF(AND(A2562&lt;&gt;"",ISNUMBER(A2562)),VLOOKUP(A2562,Studies!A:BR,5,FALSE),"")</f>
        <v>Digoxin</v>
      </c>
      <c r="F2562" s="256" t="str">
        <f>IF(AND(A2562&lt;&gt;"",ISNUMBER(A2562)),VLOOKUP(A2562,Studies!A:BR,6,FALSE),"")</f>
        <v>Plasma</v>
      </c>
      <c r="G2562" s="194">
        <v>0.5</v>
      </c>
      <c r="H2562" s="194" t="s">
        <v>60</v>
      </c>
      <c r="I2562" s="187">
        <v>0.47189579999999998</v>
      </c>
      <c r="J2562" s="187" t="s">
        <v>941</v>
      </c>
      <c r="K2562" s="187" t="s">
        <v>116</v>
      </c>
      <c r="L2562" s="195">
        <v>0.48648580000000002</v>
      </c>
      <c r="M2562" s="195" t="s">
        <v>941</v>
      </c>
      <c r="N2562" s="195" t="s">
        <v>117</v>
      </c>
      <c r="O2562" s="199"/>
      <c r="P2562" s="188"/>
      <c r="Q2562" s="183"/>
    </row>
    <row r="2563" spans="1:17" x14ac:dyDescent="0.2">
      <c r="A2563" s="189">
        <v>315</v>
      </c>
      <c r="B2563" s="254" t="str">
        <f>IF(AND(A2563&lt;&gt;"",ISNUMBER(A2563)),VLOOKUP(A2563,Studies!A:BR,2,FALSE),"")</f>
        <v>Kirby 2012</v>
      </c>
      <c r="C2563" s="255" t="str">
        <f>IF(AND(A2563&lt;&gt;"",ISNUMBER(A2563)),VLOOKUP(A2563,Studies!A:BR,3,FALSE),"")</f>
        <v>https://www.ncbi.nlm.nih.gov/pubmed/22190694</v>
      </c>
      <c r="D2563" s="255" t="str">
        <f>IF(AND(A2563&lt;&gt;"",ISNUMBER(A2563)),VLOOKUP(A2563,Studies!A:BR,4,FALSE),"")</f>
        <v>Study 2 - Simultaneous Administration Control</v>
      </c>
      <c r="E2563" s="255" t="str">
        <f>IF(AND(A2563&lt;&gt;"",ISNUMBER(A2563)),VLOOKUP(A2563,Studies!A:BR,5,FALSE),"")</f>
        <v>Digoxin</v>
      </c>
      <c r="F2563" s="256" t="str">
        <f>IF(AND(A2563&lt;&gt;"",ISNUMBER(A2563)),VLOOKUP(A2563,Studies!A:BR,6,FALSE),"")</f>
        <v>Plasma</v>
      </c>
      <c r="G2563" s="194">
        <v>0.75</v>
      </c>
      <c r="H2563" s="194" t="s">
        <v>60</v>
      </c>
      <c r="I2563" s="187">
        <v>0.60042879999999998</v>
      </c>
      <c r="J2563" s="187" t="s">
        <v>941</v>
      </c>
      <c r="K2563" s="187" t="s">
        <v>116</v>
      </c>
      <c r="L2563" s="195">
        <v>0.44299690000000003</v>
      </c>
      <c r="M2563" s="195" t="s">
        <v>941</v>
      </c>
      <c r="N2563" s="195" t="s">
        <v>117</v>
      </c>
      <c r="O2563" s="199"/>
      <c r="P2563" s="188"/>
      <c r="Q2563" s="183"/>
    </row>
    <row r="2564" spans="1:17" x14ac:dyDescent="0.2">
      <c r="A2564" s="189">
        <v>315</v>
      </c>
      <c r="B2564" s="254" t="str">
        <f>IF(AND(A2564&lt;&gt;"",ISNUMBER(A2564)),VLOOKUP(A2564,Studies!A:BR,2,FALSE),"")</f>
        <v>Kirby 2012</v>
      </c>
      <c r="C2564" s="255" t="str">
        <f>IF(AND(A2564&lt;&gt;"",ISNUMBER(A2564)),VLOOKUP(A2564,Studies!A:BR,3,FALSE),"")</f>
        <v>https://www.ncbi.nlm.nih.gov/pubmed/22190694</v>
      </c>
      <c r="D2564" s="255" t="str">
        <f>IF(AND(A2564&lt;&gt;"",ISNUMBER(A2564)),VLOOKUP(A2564,Studies!A:BR,4,FALSE),"")</f>
        <v>Study 2 - Simultaneous Administration Control</v>
      </c>
      <c r="E2564" s="255" t="str">
        <f>IF(AND(A2564&lt;&gt;"",ISNUMBER(A2564)),VLOOKUP(A2564,Studies!A:BR,5,FALSE),"")</f>
        <v>Digoxin</v>
      </c>
      <c r="F2564" s="256" t="str">
        <f>IF(AND(A2564&lt;&gt;"",ISNUMBER(A2564)),VLOOKUP(A2564,Studies!A:BR,6,FALSE),"")</f>
        <v>Plasma</v>
      </c>
      <c r="G2564" s="194">
        <v>1</v>
      </c>
      <c r="H2564" s="194" t="s">
        <v>60</v>
      </c>
      <c r="I2564" s="187">
        <v>0.91849519999999996</v>
      </c>
      <c r="J2564" s="187" t="s">
        <v>941</v>
      </c>
      <c r="K2564" s="187" t="s">
        <v>116</v>
      </c>
      <c r="L2564" s="195">
        <v>0.58971390000000001</v>
      </c>
      <c r="M2564" s="195" t="s">
        <v>941</v>
      </c>
      <c r="N2564" s="195" t="s">
        <v>117</v>
      </c>
      <c r="O2564" s="199"/>
      <c r="P2564" s="188"/>
      <c r="Q2564" s="183"/>
    </row>
    <row r="2565" spans="1:17" x14ac:dyDescent="0.2">
      <c r="A2565" s="189">
        <v>315</v>
      </c>
      <c r="B2565" s="254" t="str">
        <f>IF(AND(A2565&lt;&gt;"",ISNUMBER(A2565)),VLOOKUP(A2565,Studies!A:BR,2,FALSE),"")</f>
        <v>Kirby 2012</v>
      </c>
      <c r="C2565" s="255" t="str">
        <f>IF(AND(A2565&lt;&gt;"",ISNUMBER(A2565)),VLOOKUP(A2565,Studies!A:BR,3,FALSE),"")</f>
        <v>https://www.ncbi.nlm.nih.gov/pubmed/22190694</v>
      </c>
      <c r="D2565" s="255" t="str">
        <f>IF(AND(A2565&lt;&gt;"",ISNUMBER(A2565)),VLOOKUP(A2565,Studies!A:BR,4,FALSE),"")</f>
        <v>Study 2 - Simultaneous Administration Control</v>
      </c>
      <c r="E2565" s="255" t="str">
        <f>IF(AND(A2565&lt;&gt;"",ISNUMBER(A2565)),VLOOKUP(A2565,Studies!A:BR,5,FALSE),"")</f>
        <v>Digoxin</v>
      </c>
      <c r="F2565" s="256" t="str">
        <f>IF(AND(A2565&lt;&gt;"",ISNUMBER(A2565)),VLOOKUP(A2565,Studies!A:BR,6,FALSE),"")</f>
        <v>Plasma</v>
      </c>
      <c r="G2565" s="194">
        <v>1.5</v>
      </c>
      <c r="H2565" s="194" t="s">
        <v>60</v>
      </c>
      <c r="I2565" s="187">
        <v>1.058316</v>
      </c>
      <c r="J2565" s="187" t="s">
        <v>941</v>
      </c>
      <c r="K2565" s="187" t="s">
        <v>116</v>
      </c>
      <c r="L2565" s="195">
        <v>0.317187</v>
      </c>
      <c r="M2565" s="195" t="s">
        <v>941</v>
      </c>
      <c r="N2565" s="195" t="s">
        <v>117</v>
      </c>
      <c r="O2565" s="199"/>
      <c r="P2565" s="188"/>
      <c r="Q2565" s="183"/>
    </row>
    <row r="2566" spans="1:17" x14ac:dyDescent="0.2">
      <c r="A2566" s="189">
        <v>315</v>
      </c>
      <c r="B2566" s="254" t="str">
        <f>IF(AND(A2566&lt;&gt;"",ISNUMBER(A2566)),VLOOKUP(A2566,Studies!A:BR,2,FALSE),"")</f>
        <v>Kirby 2012</v>
      </c>
      <c r="C2566" s="255" t="str">
        <f>IF(AND(A2566&lt;&gt;"",ISNUMBER(A2566)),VLOOKUP(A2566,Studies!A:BR,3,FALSE),"")</f>
        <v>https://www.ncbi.nlm.nih.gov/pubmed/22190694</v>
      </c>
      <c r="D2566" s="255" t="str">
        <f>IF(AND(A2566&lt;&gt;"",ISNUMBER(A2566)),VLOOKUP(A2566,Studies!A:BR,4,FALSE),"")</f>
        <v>Study 2 - Simultaneous Administration Control</v>
      </c>
      <c r="E2566" s="255" t="str">
        <f>IF(AND(A2566&lt;&gt;"",ISNUMBER(A2566)),VLOOKUP(A2566,Studies!A:BR,5,FALSE),"")</f>
        <v>Digoxin</v>
      </c>
      <c r="F2566" s="256" t="str">
        <f>IF(AND(A2566&lt;&gt;"",ISNUMBER(A2566)),VLOOKUP(A2566,Studies!A:BR,6,FALSE),"")</f>
        <v>Plasma</v>
      </c>
      <c r="G2566" s="194">
        <v>2</v>
      </c>
      <c r="H2566" s="194" t="s">
        <v>60</v>
      </c>
      <c r="I2566" s="187">
        <v>0.7859313</v>
      </c>
      <c r="J2566" s="187" t="s">
        <v>941</v>
      </c>
      <c r="K2566" s="187" t="s">
        <v>116</v>
      </c>
      <c r="L2566" s="195">
        <v>0.1930383</v>
      </c>
      <c r="M2566" s="195" t="s">
        <v>941</v>
      </c>
      <c r="N2566" s="195" t="s">
        <v>117</v>
      </c>
      <c r="O2566" s="199"/>
      <c r="P2566" s="188"/>
      <c r="Q2566" s="183"/>
    </row>
    <row r="2567" spans="1:17" x14ac:dyDescent="0.2">
      <c r="A2567" s="189">
        <v>315</v>
      </c>
      <c r="B2567" s="254" t="str">
        <f>IF(AND(A2567&lt;&gt;"",ISNUMBER(A2567)),VLOOKUP(A2567,Studies!A:BR,2,FALSE),"")</f>
        <v>Kirby 2012</v>
      </c>
      <c r="C2567" s="255" t="str">
        <f>IF(AND(A2567&lt;&gt;"",ISNUMBER(A2567)),VLOOKUP(A2567,Studies!A:BR,3,FALSE),"")</f>
        <v>https://www.ncbi.nlm.nih.gov/pubmed/22190694</v>
      </c>
      <c r="D2567" s="255" t="str">
        <f>IF(AND(A2567&lt;&gt;"",ISNUMBER(A2567)),VLOOKUP(A2567,Studies!A:BR,4,FALSE),"")</f>
        <v>Study 2 - Simultaneous Administration Control</v>
      </c>
      <c r="E2567" s="255" t="str">
        <f>IF(AND(A2567&lt;&gt;"",ISNUMBER(A2567)),VLOOKUP(A2567,Studies!A:BR,5,FALSE),"")</f>
        <v>Digoxin</v>
      </c>
      <c r="F2567" s="256" t="str">
        <f>IF(AND(A2567&lt;&gt;"",ISNUMBER(A2567)),VLOOKUP(A2567,Studies!A:BR,6,FALSE),"")</f>
        <v>Plasma</v>
      </c>
      <c r="G2567" s="194">
        <v>3</v>
      </c>
      <c r="H2567" s="194" t="s">
        <v>60</v>
      </c>
      <c r="I2567" s="187">
        <v>0.57953129999999997</v>
      </c>
      <c r="J2567" s="187" t="s">
        <v>941</v>
      </c>
      <c r="K2567" s="187" t="s">
        <v>116</v>
      </c>
      <c r="L2567" s="195">
        <v>0.28222530000000001</v>
      </c>
      <c r="M2567" s="195" t="s">
        <v>941</v>
      </c>
      <c r="N2567" s="195" t="s">
        <v>117</v>
      </c>
      <c r="O2567" s="199"/>
      <c r="P2567" s="188"/>
      <c r="Q2567" s="183"/>
    </row>
    <row r="2568" spans="1:17" x14ac:dyDescent="0.2">
      <c r="A2568" s="189">
        <v>315</v>
      </c>
      <c r="B2568" s="254" t="str">
        <f>IF(AND(A2568&lt;&gt;"",ISNUMBER(A2568)),VLOOKUP(A2568,Studies!A:BR,2,FALSE),"")</f>
        <v>Kirby 2012</v>
      </c>
      <c r="C2568" s="255" t="str">
        <f>IF(AND(A2568&lt;&gt;"",ISNUMBER(A2568)),VLOOKUP(A2568,Studies!A:BR,3,FALSE),"")</f>
        <v>https://www.ncbi.nlm.nih.gov/pubmed/22190694</v>
      </c>
      <c r="D2568" s="255" t="str">
        <f>IF(AND(A2568&lt;&gt;"",ISNUMBER(A2568)),VLOOKUP(A2568,Studies!A:BR,4,FALSE),"")</f>
        <v>Study 2 - Simultaneous Administration Control</v>
      </c>
      <c r="E2568" s="255" t="str">
        <f>IF(AND(A2568&lt;&gt;"",ISNUMBER(A2568)),VLOOKUP(A2568,Studies!A:BR,5,FALSE),"")</f>
        <v>Digoxin</v>
      </c>
      <c r="F2568" s="256" t="str">
        <f>IF(AND(A2568&lt;&gt;"",ISNUMBER(A2568)),VLOOKUP(A2568,Studies!A:BR,6,FALSE),"")</f>
        <v>Plasma</v>
      </c>
      <c r="G2568" s="194">
        <v>4</v>
      </c>
      <c r="H2568" s="194" t="s">
        <v>60</v>
      </c>
      <c r="I2568" s="187">
        <v>0.37617040000000002</v>
      </c>
      <c r="J2568" s="187" t="s">
        <v>941</v>
      </c>
      <c r="K2568" s="187" t="s">
        <v>116</v>
      </c>
      <c r="L2568" s="195">
        <v>0.13760020000000001</v>
      </c>
      <c r="M2568" s="195" t="s">
        <v>941</v>
      </c>
      <c r="N2568" s="195" t="s">
        <v>117</v>
      </c>
      <c r="O2568" s="199"/>
      <c r="P2568" s="188"/>
      <c r="Q2568" s="183"/>
    </row>
    <row r="2569" spans="1:17" x14ac:dyDescent="0.2">
      <c r="A2569" s="189">
        <v>315</v>
      </c>
      <c r="B2569" s="254" t="str">
        <f>IF(AND(A2569&lt;&gt;"",ISNUMBER(A2569)),VLOOKUP(A2569,Studies!A:BR,2,FALSE),"")</f>
        <v>Kirby 2012</v>
      </c>
      <c r="C2569" s="255" t="str">
        <f>IF(AND(A2569&lt;&gt;"",ISNUMBER(A2569)),VLOOKUP(A2569,Studies!A:BR,3,FALSE),"")</f>
        <v>https://www.ncbi.nlm.nih.gov/pubmed/22190694</v>
      </c>
      <c r="D2569" s="255" t="str">
        <f>IF(AND(A2569&lt;&gt;"",ISNUMBER(A2569)),VLOOKUP(A2569,Studies!A:BR,4,FALSE),"")</f>
        <v>Study 2 - Simultaneous Administration Control</v>
      </c>
      <c r="E2569" s="255" t="str">
        <f>IF(AND(A2569&lt;&gt;"",ISNUMBER(A2569)),VLOOKUP(A2569,Studies!A:BR,5,FALSE),"")</f>
        <v>Digoxin</v>
      </c>
      <c r="F2569" s="256" t="str">
        <f>IF(AND(A2569&lt;&gt;"",ISNUMBER(A2569)),VLOOKUP(A2569,Studies!A:BR,6,FALSE),"")</f>
        <v>Plasma</v>
      </c>
      <c r="G2569" s="194">
        <v>5</v>
      </c>
      <c r="H2569" s="194" t="s">
        <v>60</v>
      </c>
      <c r="I2569" s="187">
        <v>0.27935330000000003</v>
      </c>
      <c r="J2569" s="187" t="s">
        <v>941</v>
      </c>
      <c r="K2569" s="187" t="s">
        <v>116</v>
      </c>
      <c r="L2569" s="195">
        <v>0.13310930000000001</v>
      </c>
      <c r="M2569" s="195" t="s">
        <v>941</v>
      </c>
      <c r="N2569" s="195" t="s">
        <v>117</v>
      </c>
      <c r="O2569" s="199"/>
      <c r="P2569" s="188"/>
      <c r="Q2569" s="183"/>
    </row>
    <row r="2570" spans="1:17" x14ac:dyDescent="0.2">
      <c r="A2570" s="189">
        <v>315</v>
      </c>
      <c r="B2570" s="254" t="str">
        <f>IF(AND(A2570&lt;&gt;"",ISNUMBER(A2570)),VLOOKUP(A2570,Studies!A:BR,2,FALSE),"")</f>
        <v>Kirby 2012</v>
      </c>
      <c r="C2570" s="255" t="str">
        <f>IF(AND(A2570&lt;&gt;"",ISNUMBER(A2570)),VLOOKUP(A2570,Studies!A:BR,3,FALSE),"")</f>
        <v>https://www.ncbi.nlm.nih.gov/pubmed/22190694</v>
      </c>
      <c r="D2570" s="255" t="str">
        <f>IF(AND(A2570&lt;&gt;"",ISNUMBER(A2570)),VLOOKUP(A2570,Studies!A:BR,4,FALSE),"")</f>
        <v>Study 2 - Simultaneous Administration Control</v>
      </c>
      <c r="E2570" s="255" t="str">
        <f>IF(AND(A2570&lt;&gt;"",ISNUMBER(A2570)),VLOOKUP(A2570,Studies!A:BR,5,FALSE),"")</f>
        <v>Digoxin</v>
      </c>
      <c r="F2570" s="256" t="str">
        <f>IF(AND(A2570&lt;&gt;"",ISNUMBER(A2570)),VLOOKUP(A2570,Studies!A:BR,6,FALSE),"")</f>
        <v>Plasma</v>
      </c>
      <c r="G2570" s="194">
        <v>6</v>
      </c>
      <c r="H2570" s="194" t="s">
        <v>60</v>
      </c>
      <c r="I2570" s="187">
        <v>0.20599000000000001</v>
      </c>
      <c r="J2570" s="187" t="s">
        <v>941</v>
      </c>
      <c r="K2570" s="187" t="s">
        <v>116</v>
      </c>
      <c r="L2570" s="195">
        <v>7.7349860000000006E-2</v>
      </c>
      <c r="M2570" s="195" t="s">
        <v>941</v>
      </c>
      <c r="N2570" s="195" t="s">
        <v>117</v>
      </c>
      <c r="O2570" s="199"/>
      <c r="P2570" s="188"/>
      <c r="Q2570" s="183"/>
    </row>
    <row r="2571" spans="1:17" x14ac:dyDescent="0.2">
      <c r="A2571" s="189">
        <v>315</v>
      </c>
      <c r="B2571" s="254" t="str">
        <f>IF(AND(A2571&lt;&gt;"",ISNUMBER(A2571)),VLOOKUP(A2571,Studies!A:BR,2,FALSE),"")</f>
        <v>Kirby 2012</v>
      </c>
      <c r="C2571" s="255" t="str">
        <f>IF(AND(A2571&lt;&gt;"",ISNUMBER(A2571)),VLOOKUP(A2571,Studies!A:BR,3,FALSE),"")</f>
        <v>https://www.ncbi.nlm.nih.gov/pubmed/22190694</v>
      </c>
      <c r="D2571" s="255" t="str">
        <f>IF(AND(A2571&lt;&gt;"",ISNUMBER(A2571)),VLOOKUP(A2571,Studies!A:BR,4,FALSE),"")</f>
        <v>Study 2 - Simultaneous Administration Control</v>
      </c>
      <c r="E2571" s="255" t="str">
        <f>IF(AND(A2571&lt;&gt;"",ISNUMBER(A2571)),VLOOKUP(A2571,Studies!A:BR,5,FALSE),"")</f>
        <v>Digoxin</v>
      </c>
      <c r="F2571" s="256" t="str">
        <f>IF(AND(A2571&lt;&gt;"",ISNUMBER(A2571)),VLOOKUP(A2571,Studies!A:BR,6,FALSE),"")</f>
        <v>Plasma</v>
      </c>
      <c r="G2571" s="194">
        <v>8</v>
      </c>
      <c r="H2571" s="194" t="s">
        <v>60</v>
      </c>
      <c r="I2571" s="187">
        <v>0.1642043</v>
      </c>
      <c r="J2571" s="187" t="s">
        <v>941</v>
      </c>
      <c r="K2571" s="187" t="s">
        <v>116</v>
      </c>
      <c r="L2571" s="195">
        <v>0.11913559999999999</v>
      </c>
      <c r="M2571" s="195" t="s">
        <v>941</v>
      </c>
      <c r="N2571" s="195" t="s">
        <v>117</v>
      </c>
      <c r="O2571" s="199"/>
      <c r="P2571" s="188"/>
      <c r="Q2571" s="183"/>
    </row>
    <row r="2572" spans="1:17" x14ac:dyDescent="0.2">
      <c r="A2572" s="189">
        <v>315</v>
      </c>
      <c r="B2572" s="254" t="str">
        <f>IF(AND(A2572&lt;&gt;"",ISNUMBER(A2572)),VLOOKUP(A2572,Studies!A:BR,2,FALSE),"")</f>
        <v>Kirby 2012</v>
      </c>
      <c r="C2572" s="255" t="str">
        <f>IF(AND(A2572&lt;&gt;"",ISNUMBER(A2572)),VLOOKUP(A2572,Studies!A:BR,3,FALSE),"")</f>
        <v>https://www.ncbi.nlm.nih.gov/pubmed/22190694</v>
      </c>
      <c r="D2572" s="255" t="str">
        <f>IF(AND(A2572&lt;&gt;"",ISNUMBER(A2572)),VLOOKUP(A2572,Studies!A:BR,4,FALSE),"")</f>
        <v>Study 2 - Simultaneous Administration Control</v>
      </c>
      <c r="E2572" s="255" t="str">
        <f>IF(AND(A2572&lt;&gt;"",ISNUMBER(A2572)),VLOOKUP(A2572,Studies!A:BR,5,FALSE),"")</f>
        <v>Digoxin</v>
      </c>
      <c r="F2572" s="256" t="str">
        <f>IF(AND(A2572&lt;&gt;"",ISNUMBER(A2572)),VLOOKUP(A2572,Studies!A:BR,6,FALSE),"")</f>
        <v>Plasma</v>
      </c>
      <c r="G2572" s="194">
        <v>12</v>
      </c>
      <c r="H2572" s="194" t="s">
        <v>60</v>
      </c>
      <c r="I2572" s="187">
        <v>0.13182569999999999</v>
      </c>
      <c r="J2572" s="187" t="s">
        <v>941</v>
      </c>
      <c r="K2572" s="187" t="s">
        <v>116</v>
      </c>
      <c r="L2572" s="195">
        <v>9.7261070000000005E-2</v>
      </c>
      <c r="M2572" s="195" t="s">
        <v>941</v>
      </c>
      <c r="N2572" s="195" t="s">
        <v>117</v>
      </c>
      <c r="O2572" s="199"/>
      <c r="P2572" s="188"/>
      <c r="Q2572" s="183"/>
    </row>
    <row r="2573" spans="1:17" x14ac:dyDescent="0.2">
      <c r="A2573" s="189">
        <v>315</v>
      </c>
      <c r="B2573" s="254" t="str">
        <f>IF(AND(A2573&lt;&gt;"",ISNUMBER(A2573)),VLOOKUP(A2573,Studies!A:BR,2,FALSE),"")</f>
        <v>Kirby 2012</v>
      </c>
      <c r="C2573" s="255" t="str">
        <f>IF(AND(A2573&lt;&gt;"",ISNUMBER(A2573)),VLOOKUP(A2573,Studies!A:BR,3,FALSE),"")</f>
        <v>https://www.ncbi.nlm.nih.gov/pubmed/22190694</v>
      </c>
      <c r="D2573" s="255" t="str">
        <f>IF(AND(A2573&lt;&gt;"",ISNUMBER(A2573)),VLOOKUP(A2573,Studies!A:BR,4,FALSE),"")</f>
        <v>Study 2 - Simultaneous Administration Control</v>
      </c>
      <c r="E2573" s="255" t="str">
        <f>IF(AND(A2573&lt;&gt;"",ISNUMBER(A2573)),VLOOKUP(A2573,Studies!A:BR,5,FALSE),"")</f>
        <v>Digoxin</v>
      </c>
      <c r="F2573" s="256" t="str">
        <f>IF(AND(A2573&lt;&gt;"",ISNUMBER(A2573)),VLOOKUP(A2573,Studies!A:BR,6,FALSE),"")</f>
        <v>Plasma</v>
      </c>
      <c r="G2573" s="194">
        <v>23</v>
      </c>
      <c r="H2573" s="194" t="s">
        <v>60</v>
      </c>
      <c r="I2573" s="187">
        <v>0.12544739999999999</v>
      </c>
      <c r="J2573" s="187" t="s">
        <v>941</v>
      </c>
      <c r="K2573" s="187" t="s">
        <v>116</v>
      </c>
      <c r="L2573" s="195">
        <v>8.6463760000000001E-2</v>
      </c>
      <c r="M2573" s="195" t="s">
        <v>941</v>
      </c>
      <c r="N2573" s="195" t="s">
        <v>117</v>
      </c>
      <c r="O2573" s="199"/>
      <c r="P2573" s="188" t="s">
        <v>1335</v>
      </c>
      <c r="Q2573" s="183"/>
    </row>
    <row r="2574" spans="1:17" x14ac:dyDescent="0.2">
      <c r="A2574" s="189">
        <v>316</v>
      </c>
      <c r="B2574" s="254" t="str">
        <f>IF(AND(A2574&lt;&gt;"",ISNUMBER(A2574)),VLOOKUP(A2574,Studies!A:BR,2,FALSE),"")</f>
        <v>Kirby 2012</v>
      </c>
      <c r="C2574" s="255" t="str">
        <f>IF(AND(A2574&lt;&gt;"",ISNUMBER(A2574)),VLOOKUP(A2574,Studies!A:BR,3,FALSE),"")</f>
        <v>https://www.ncbi.nlm.nih.gov/pubmed/22190694</v>
      </c>
      <c r="D2574" s="255" t="str">
        <f>IF(AND(A2574&lt;&gt;"",ISNUMBER(A2574)),VLOOKUP(A2574,Studies!A:BR,4,FALSE),"")</f>
        <v>Study 2 - Simultaneous Administration with RIF</v>
      </c>
      <c r="E2574" s="255" t="str">
        <f>IF(AND(A2574&lt;&gt;"",ISNUMBER(A2574)),VLOOKUP(A2574,Studies!A:BR,5,FALSE),"")</f>
        <v>Digoxin</v>
      </c>
      <c r="F2574" s="256" t="str">
        <f>IF(AND(A2574&lt;&gt;"",ISNUMBER(A2574)),VLOOKUP(A2574,Studies!A:BR,6,FALSE),"")</f>
        <v>Plasma</v>
      </c>
      <c r="G2574" s="194">
        <v>360.25</v>
      </c>
      <c r="H2574" s="194" t="s">
        <v>60</v>
      </c>
      <c r="I2574" s="187">
        <v>0.30414239999999998</v>
      </c>
      <c r="J2574" s="187" t="s">
        <v>941</v>
      </c>
      <c r="K2574" s="187" t="s">
        <v>116</v>
      </c>
      <c r="L2574" s="195">
        <v>0.19882340000000001</v>
      </c>
      <c r="M2574" s="195" t="s">
        <v>941</v>
      </c>
      <c r="N2574" s="195" t="s">
        <v>117</v>
      </c>
      <c r="O2574" s="199"/>
      <c r="P2574" s="188"/>
      <c r="Q2574" s="183"/>
    </row>
    <row r="2575" spans="1:17" x14ac:dyDescent="0.2">
      <c r="A2575" s="189">
        <v>316</v>
      </c>
      <c r="B2575" s="254" t="str">
        <f>IF(AND(A2575&lt;&gt;"",ISNUMBER(A2575)),VLOOKUP(A2575,Studies!A:BR,2,FALSE),"")</f>
        <v>Kirby 2012</v>
      </c>
      <c r="C2575" s="255" t="str">
        <f>IF(AND(A2575&lt;&gt;"",ISNUMBER(A2575)),VLOOKUP(A2575,Studies!A:BR,3,FALSE),"")</f>
        <v>https://www.ncbi.nlm.nih.gov/pubmed/22190694</v>
      </c>
      <c r="D2575" s="255" t="str">
        <f>IF(AND(A2575&lt;&gt;"",ISNUMBER(A2575)),VLOOKUP(A2575,Studies!A:BR,4,FALSE),"")</f>
        <v>Study 2 - Simultaneous Administration with RIF</v>
      </c>
      <c r="E2575" s="255" t="str">
        <f>IF(AND(A2575&lt;&gt;"",ISNUMBER(A2575)),VLOOKUP(A2575,Studies!A:BR,5,FALSE),"")</f>
        <v>Digoxin</v>
      </c>
      <c r="F2575" s="256" t="str">
        <f>IF(AND(A2575&lt;&gt;"",ISNUMBER(A2575)),VLOOKUP(A2575,Studies!A:BR,6,FALSE),"")</f>
        <v>Plasma</v>
      </c>
      <c r="G2575" s="194">
        <v>360.5</v>
      </c>
      <c r="H2575" s="194" t="s">
        <v>60</v>
      </c>
      <c r="I2575" s="187">
        <v>1.2544740000000001</v>
      </c>
      <c r="J2575" s="187" t="s">
        <v>941</v>
      </c>
      <c r="K2575" s="187" t="s">
        <v>116</v>
      </c>
      <c r="L2575" s="195">
        <v>1.239679</v>
      </c>
      <c r="M2575" s="195" t="s">
        <v>941</v>
      </c>
      <c r="N2575" s="195" t="s">
        <v>117</v>
      </c>
      <c r="O2575" s="199"/>
      <c r="P2575" s="188"/>
      <c r="Q2575" s="183"/>
    </row>
    <row r="2576" spans="1:17" x14ac:dyDescent="0.2">
      <c r="A2576" s="189">
        <v>316</v>
      </c>
      <c r="B2576" s="254" t="str">
        <f>IF(AND(A2576&lt;&gt;"",ISNUMBER(A2576)),VLOOKUP(A2576,Studies!A:BR,2,FALSE),"")</f>
        <v>Kirby 2012</v>
      </c>
      <c r="C2576" s="255" t="str">
        <f>IF(AND(A2576&lt;&gt;"",ISNUMBER(A2576)),VLOOKUP(A2576,Studies!A:BR,3,FALSE),"")</f>
        <v>https://www.ncbi.nlm.nih.gov/pubmed/22190694</v>
      </c>
      <c r="D2576" s="255" t="str">
        <f>IF(AND(A2576&lt;&gt;"",ISNUMBER(A2576)),VLOOKUP(A2576,Studies!A:BR,4,FALSE),"")</f>
        <v>Study 2 - Simultaneous Administration with RIF</v>
      </c>
      <c r="E2576" s="255" t="str">
        <f>IF(AND(A2576&lt;&gt;"",ISNUMBER(A2576)),VLOOKUP(A2576,Studies!A:BR,5,FALSE),"")</f>
        <v>Digoxin</v>
      </c>
      <c r="F2576" s="256" t="str">
        <f>IF(AND(A2576&lt;&gt;"",ISNUMBER(A2576)),VLOOKUP(A2576,Studies!A:BR,6,FALSE),"")</f>
        <v>Plasma</v>
      </c>
      <c r="G2576" s="194">
        <v>360.75</v>
      </c>
      <c r="H2576" s="194" t="s">
        <v>60</v>
      </c>
      <c r="I2576" s="187">
        <v>1.466067</v>
      </c>
      <c r="J2576" s="187" t="s">
        <v>941</v>
      </c>
      <c r="K2576" s="187" t="s">
        <v>116</v>
      </c>
      <c r="L2576" s="195">
        <v>1.2494099999999999</v>
      </c>
      <c r="M2576" s="195" t="s">
        <v>941</v>
      </c>
      <c r="N2576" s="195" t="s">
        <v>117</v>
      </c>
      <c r="O2576" s="199"/>
      <c r="P2576" s="188"/>
      <c r="Q2576" s="183"/>
    </row>
    <row r="2577" spans="1:17" x14ac:dyDescent="0.2">
      <c r="A2577" s="189">
        <v>316</v>
      </c>
      <c r="B2577" s="254" t="str">
        <f>IF(AND(A2577&lt;&gt;"",ISNUMBER(A2577)),VLOOKUP(A2577,Studies!A:BR,2,FALSE),"")</f>
        <v>Kirby 2012</v>
      </c>
      <c r="C2577" s="255" t="str">
        <f>IF(AND(A2577&lt;&gt;"",ISNUMBER(A2577)),VLOOKUP(A2577,Studies!A:BR,3,FALSE),"")</f>
        <v>https://www.ncbi.nlm.nih.gov/pubmed/22190694</v>
      </c>
      <c r="D2577" s="255" t="str">
        <f>IF(AND(A2577&lt;&gt;"",ISNUMBER(A2577)),VLOOKUP(A2577,Studies!A:BR,4,FALSE),"")</f>
        <v>Study 2 - Simultaneous Administration with RIF</v>
      </c>
      <c r="E2577" s="255" t="str">
        <f>IF(AND(A2577&lt;&gt;"",ISNUMBER(A2577)),VLOOKUP(A2577,Studies!A:BR,5,FALSE),"")</f>
        <v>Digoxin</v>
      </c>
      <c r="F2577" s="256" t="str">
        <f>IF(AND(A2577&lt;&gt;"",ISNUMBER(A2577)),VLOOKUP(A2577,Studies!A:BR,6,FALSE),"")</f>
        <v>Plasma</v>
      </c>
      <c r="G2577" s="194">
        <v>361</v>
      </c>
      <c r="H2577" s="194" t="s">
        <v>60</v>
      </c>
      <c r="I2577" s="187">
        <v>1.6773180000000001</v>
      </c>
      <c r="J2577" s="187" t="s">
        <v>941</v>
      </c>
      <c r="K2577" s="187" t="s">
        <v>116</v>
      </c>
      <c r="L2577" s="195">
        <v>1.1360779999999999</v>
      </c>
      <c r="M2577" s="195" t="s">
        <v>941</v>
      </c>
      <c r="N2577" s="195" t="s">
        <v>117</v>
      </c>
      <c r="O2577" s="199"/>
      <c r="P2577" s="188"/>
      <c r="Q2577" s="183"/>
    </row>
    <row r="2578" spans="1:17" x14ac:dyDescent="0.2">
      <c r="A2578" s="189">
        <v>316</v>
      </c>
      <c r="B2578" s="254" t="str">
        <f>IF(AND(A2578&lt;&gt;"",ISNUMBER(A2578)),VLOOKUP(A2578,Studies!A:BR,2,FALSE),"")</f>
        <v>Kirby 2012</v>
      </c>
      <c r="C2578" s="255" t="str">
        <f>IF(AND(A2578&lt;&gt;"",ISNUMBER(A2578)),VLOOKUP(A2578,Studies!A:BR,3,FALSE),"")</f>
        <v>https://www.ncbi.nlm.nih.gov/pubmed/22190694</v>
      </c>
      <c r="D2578" s="255" t="str">
        <f>IF(AND(A2578&lt;&gt;"",ISNUMBER(A2578)),VLOOKUP(A2578,Studies!A:BR,4,FALSE),"")</f>
        <v>Study 2 - Simultaneous Administration with RIF</v>
      </c>
      <c r="E2578" s="255" t="str">
        <f>IF(AND(A2578&lt;&gt;"",ISNUMBER(A2578)),VLOOKUP(A2578,Studies!A:BR,5,FALSE),"")</f>
        <v>Digoxin</v>
      </c>
      <c r="F2578" s="256" t="str">
        <f>IF(AND(A2578&lt;&gt;"",ISNUMBER(A2578)),VLOOKUP(A2578,Studies!A:BR,6,FALSE),"")</f>
        <v>Plasma</v>
      </c>
      <c r="G2578" s="194">
        <v>361.5</v>
      </c>
      <c r="H2578" s="194" t="s">
        <v>60</v>
      </c>
      <c r="I2578" s="187">
        <v>1.5297320000000001</v>
      </c>
      <c r="J2578" s="187" t="s">
        <v>941</v>
      </c>
      <c r="K2578" s="187" t="s">
        <v>116</v>
      </c>
      <c r="L2578" s="195">
        <v>1.000014</v>
      </c>
      <c r="M2578" s="195" t="s">
        <v>941</v>
      </c>
      <c r="N2578" s="195" t="s">
        <v>117</v>
      </c>
      <c r="O2578" s="199"/>
      <c r="P2578" s="188"/>
      <c r="Q2578" s="183"/>
    </row>
    <row r="2579" spans="1:17" x14ac:dyDescent="0.2">
      <c r="A2579" s="189">
        <v>316</v>
      </c>
      <c r="B2579" s="254" t="str">
        <f>IF(AND(A2579&lt;&gt;"",ISNUMBER(A2579)),VLOOKUP(A2579,Studies!A:BR,2,FALSE),"")</f>
        <v>Kirby 2012</v>
      </c>
      <c r="C2579" s="255" t="str">
        <f>IF(AND(A2579&lt;&gt;"",ISNUMBER(A2579)),VLOOKUP(A2579,Studies!A:BR,3,FALSE),"")</f>
        <v>https://www.ncbi.nlm.nih.gov/pubmed/22190694</v>
      </c>
      <c r="D2579" s="255" t="str">
        <f>IF(AND(A2579&lt;&gt;"",ISNUMBER(A2579)),VLOOKUP(A2579,Studies!A:BR,4,FALSE),"")</f>
        <v>Study 2 - Simultaneous Administration with RIF</v>
      </c>
      <c r="E2579" s="255" t="str">
        <f>IF(AND(A2579&lt;&gt;"",ISNUMBER(A2579)),VLOOKUP(A2579,Studies!A:BR,5,FALSE),"")</f>
        <v>Digoxin</v>
      </c>
      <c r="F2579" s="256" t="str">
        <f>IF(AND(A2579&lt;&gt;"",ISNUMBER(A2579)),VLOOKUP(A2579,Studies!A:BR,6,FALSE),"")</f>
        <v>Plasma</v>
      </c>
      <c r="G2579" s="194">
        <v>362</v>
      </c>
      <c r="H2579" s="194" t="s">
        <v>60</v>
      </c>
      <c r="I2579" s="187">
        <v>1.168671</v>
      </c>
      <c r="J2579" s="187" t="s">
        <v>941</v>
      </c>
      <c r="K2579" s="187" t="s">
        <v>116</v>
      </c>
      <c r="L2579" s="195">
        <v>0.70998019999999995</v>
      </c>
      <c r="M2579" s="195" t="s">
        <v>941</v>
      </c>
      <c r="N2579" s="195" t="s">
        <v>117</v>
      </c>
      <c r="O2579" s="199"/>
      <c r="P2579" s="188"/>
      <c r="Q2579" s="183"/>
    </row>
    <row r="2580" spans="1:17" x14ac:dyDescent="0.2">
      <c r="A2580" s="189">
        <v>316</v>
      </c>
      <c r="B2580" s="254" t="str">
        <f>IF(AND(A2580&lt;&gt;"",ISNUMBER(A2580)),VLOOKUP(A2580,Studies!A:BR,2,FALSE),"")</f>
        <v>Kirby 2012</v>
      </c>
      <c r="C2580" s="255" t="str">
        <f>IF(AND(A2580&lt;&gt;"",ISNUMBER(A2580)),VLOOKUP(A2580,Studies!A:BR,3,FALSE),"")</f>
        <v>https://www.ncbi.nlm.nih.gov/pubmed/22190694</v>
      </c>
      <c r="D2580" s="255" t="str">
        <f>IF(AND(A2580&lt;&gt;"",ISNUMBER(A2580)),VLOOKUP(A2580,Studies!A:BR,4,FALSE),"")</f>
        <v>Study 2 - Simultaneous Administration with RIF</v>
      </c>
      <c r="E2580" s="255" t="str">
        <f>IF(AND(A2580&lt;&gt;"",ISNUMBER(A2580)),VLOOKUP(A2580,Studies!A:BR,5,FALSE),"")</f>
        <v>Digoxin</v>
      </c>
      <c r="F2580" s="256" t="str">
        <f>IF(AND(A2580&lt;&gt;"",ISNUMBER(A2580)),VLOOKUP(A2580,Studies!A:BR,6,FALSE),"")</f>
        <v>Plasma</v>
      </c>
      <c r="G2580" s="194">
        <v>363</v>
      </c>
      <c r="H2580" s="194" t="s">
        <v>60</v>
      </c>
      <c r="I2580" s="187">
        <v>0.70669289999999996</v>
      </c>
      <c r="J2580" s="187" t="s">
        <v>941</v>
      </c>
      <c r="K2580" s="187" t="s">
        <v>116</v>
      </c>
      <c r="L2580" s="195">
        <v>9.9429489999999995E-3</v>
      </c>
      <c r="M2580" s="195" t="s">
        <v>941</v>
      </c>
      <c r="N2580" s="195" t="s">
        <v>117</v>
      </c>
      <c r="O2580" s="199"/>
      <c r="P2580" s="188"/>
      <c r="Q2580" s="183"/>
    </row>
    <row r="2581" spans="1:17" x14ac:dyDescent="0.2">
      <c r="A2581" s="189">
        <v>316</v>
      </c>
      <c r="B2581" s="254" t="str">
        <f>IF(AND(A2581&lt;&gt;"",ISNUMBER(A2581)),VLOOKUP(A2581,Studies!A:BR,2,FALSE),"")</f>
        <v>Kirby 2012</v>
      </c>
      <c r="C2581" s="255" t="str">
        <f>IF(AND(A2581&lt;&gt;"",ISNUMBER(A2581)),VLOOKUP(A2581,Studies!A:BR,3,FALSE),"")</f>
        <v>https://www.ncbi.nlm.nih.gov/pubmed/22190694</v>
      </c>
      <c r="D2581" s="255" t="str">
        <f>IF(AND(A2581&lt;&gt;"",ISNUMBER(A2581)),VLOOKUP(A2581,Studies!A:BR,4,FALSE),"")</f>
        <v>Study 2 - Simultaneous Administration with RIF</v>
      </c>
      <c r="E2581" s="255" t="str">
        <f>IF(AND(A2581&lt;&gt;"",ISNUMBER(A2581)),VLOOKUP(A2581,Studies!A:BR,5,FALSE),"")</f>
        <v>Digoxin</v>
      </c>
      <c r="F2581" s="256" t="str">
        <f>IF(AND(A2581&lt;&gt;"",ISNUMBER(A2581)),VLOOKUP(A2581,Studies!A:BR,6,FALSE),"")</f>
        <v>Plasma</v>
      </c>
      <c r="G2581" s="194">
        <v>364</v>
      </c>
      <c r="H2581" s="194" t="s">
        <v>60</v>
      </c>
      <c r="I2581" s="187">
        <v>0.46197169999999999</v>
      </c>
      <c r="J2581" s="187" t="s">
        <v>941</v>
      </c>
      <c r="K2581" s="187" t="s">
        <v>116</v>
      </c>
      <c r="L2581" s="195">
        <v>0.20578060000000001</v>
      </c>
      <c r="M2581" s="195" t="s">
        <v>941</v>
      </c>
      <c r="N2581" s="195" t="s">
        <v>117</v>
      </c>
      <c r="O2581" s="199"/>
      <c r="P2581" s="188"/>
      <c r="Q2581" s="183"/>
    </row>
    <row r="2582" spans="1:17" x14ac:dyDescent="0.2">
      <c r="A2582" s="189">
        <v>316</v>
      </c>
      <c r="B2582" s="254" t="str">
        <f>IF(AND(A2582&lt;&gt;"",ISNUMBER(A2582)),VLOOKUP(A2582,Studies!A:BR,2,FALSE),"")</f>
        <v>Kirby 2012</v>
      </c>
      <c r="C2582" s="255" t="str">
        <f>IF(AND(A2582&lt;&gt;"",ISNUMBER(A2582)),VLOOKUP(A2582,Studies!A:BR,3,FALSE),"")</f>
        <v>https://www.ncbi.nlm.nih.gov/pubmed/22190694</v>
      </c>
      <c r="D2582" s="255" t="str">
        <f>IF(AND(A2582&lt;&gt;"",ISNUMBER(A2582)),VLOOKUP(A2582,Studies!A:BR,4,FALSE),"")</f>
        <v>Study 2 - Simultaneous Administration with RIF</v>
      </c>
      <c r="E2582" s="255" t="str">
        <f>IF(AND(A2582&lt;&gt;"",ISNUMBER(A2582)),VLOOKUP(A2582,Studies!A:BR,5,FALSE),"")</f>
        <v>Digoxin</v>
      </c>
      <c r="F2582" s="256" t="str">
        <f>IF(AND(A2582&lt;&gt;"",ISNUMBER(A2582)),VLOOKUP(A2582,Studies!A:BR,6,FALSE),"")</f>
        <v>Plasma</v>
      </c>
      <c r="G2582" s="194">
        <v>365</v>
      </c>
      <c r="H2582" s="194" t="s">
        <v>60</v>
      </c>
      <c r="I2582" s="187">
        <v>0.3084827</v>
      </c>
      <c r="J2582" s="187" t="s">
        <v>941</v>
      </c>
      <c r="K2582" s="187" t="s">
        <v>116</v>
      </c>
      <c r="L2582" s="195">
        <v>0.16341310000000001</v>
      </c>
      <c r="M2582" s="195" t="s">
        <v>941</v>
      </c>
      <c r="N2582" s="195" t="s">
        <v>117</v>
      </c>
      <c r="O2582" s="199"/>
      <c r="P2582" s="188"/>
      <c r="Q2582" s="183"/>
    </row>
    <row r="2583" spans="1:17" x14ac:dyDescent="0.2">
      <c r="A2583" s="189">
        <v>316</v>
      </c>
      <c r="B2583" s="254" t="str">
        <f>IF(AND(A2583&lt;&gt;"",ISNUMBER(A2583)),VLOOKUP(A2583,Studies!A:BR,2,FALSE),"")</f>
        <v>Kirby 2012</v>
      </c>
      <c r="C2583" s="255" t="str">
        <f>IF(AND(A2583&lt;&gt;"",ISNUMBER(A2583)),VLOOKUP(A2583,Studies!A:BR,3,FALSE),"")</f>
        <v>https://www.ncbi.nlm.nih.gov/pubmed/22190694</v>
      </c>
      <c r="D2583" s="255" t="str">
        <f>IF(AND(A2583&lt;&gt;"",ISNUMBER(A2583)),VLOOKUP(A2583,Studies!A:BR,4,FALSE),"")</f>
        <v>Study 2 - Simultaneous Administration with RIF</v>
      </c>
      <c r="E2583" s="255" t="str">
        <f>IF(AND(A2583&lt;&gt;"",ISNUMBER(A2583)),VLOOKUP(A2583,Studies!A:BR,5,FALSE),"")</f>
        <v>Digoxin</v>
      </c>
      <c r="F2583" s="256" t="str">
        <f>IF(AND(A2583&lt;&gt;"",ISNUMBER(A2583)),VLOOKUP(A2583,Studies!A:BR,6,FALSE),"")</f>
        <v>Plasma</v>
      </c>
      <c r="G2583" s="194">
        <v>366</v>
      </c>
      <c r="H2583" s="194" t="s">
        <v>60</v>
      </c>
      <c r="I2583" s="187">
        <v>0.25118859999999998</v>
      </c>
      <c r="J2583" s="187" t="s">
        <v>941</v>
      </c>
      <c r="K2583" s="187" t="s">
        <v>116</v>
      </c>
      <c r="L2583" s="195">
        <v>0.13854620000000001</v>
      </c>
      <c r="M2583" s="195" t="s">
        <v>941</v>
      </c>
      <c r="N2583" s="195" t="s">
        <v>117</v>
      </c>
      <c r="O2583" s="199"/>
      <c r="P2583" s="188"/>
      <c r="Q2583" s="183"/>
    </row>
    <row r="2584" spans="1:17" x14ac:dyDescent="0.2">
      <c r="A2584" s="189">
        <v>316</v>
      </c>
      <c r="B2584" s="254" t="str">
        <f>IF(AND(A2584&lt;&gt;"",ISNUMBER(A2584)),VLOOKUP(A2584,Studies!A:BR,2,FALSE),"")</f>
        <v>Kirby 2012</v>
      </c>
      <c r="C2584" s="255" t="str">
        <f>IF(AND(A2584&lt;&gt;"",ISNUMBER(A2584)),VLOOKUP(A2584,Studies!A:BR,3,FALSE),"")</f>
        <v>https://www.ncbi.nlm.nih.gov/pubmed/22190694</v>
      </c>
      <c r="D2584" s="255" t="str">
        <f>IF(AND(A2584&lt;&gt;"",ISNUMBER(A2584)),VLOOKUP(A2584,Studies!A:BR,4,FALSE),"")</f>
        <v>Study 2 - Simultaneous Administration with RIF</v>
      </c>
      <c r="E2584" s="255" t="str">
        <f>IF(AND(A2584&lt;&gt;"",ISNUMBER(A2584)),VLOOKUP(A2584,Studies!A:BR,5,FALSE),"")</f>
        <v>Digoxin</v>
      </c>
      <c r="F2584" s="256" t="str">
        <f>IF(AND(A2584&lt;&gt;"",ISNUMBER(A2584)),VLOOKUP(A2584,Studies!A:BR,6,FALSE),"")</f>
        <v>Plasma</v>
      </c>
      <c r="G2584" s="194">
        <v>368</v>
      </c>
      <c r="H2584" s="194" t="s">
        <v>60</v>
      </c>
      <c r="I2584" s="187">
        <v>0.2002343</v>
      </c>
      <c r="J2584" s="187" t="s">
        <v>941</v>
      </c>
      <c r="K2584" s="187" t="s">
        <v>116</v>
      </c>
      <c r="L2584" s="195">
        <v>0.1126506</v>
      </c>
      <c r="M2584" s="195" t="s">
        <v>941</v>
      </c>
      <c r="N2584" s="195" t="s">
        <v>117</v>
      </c>
      <c r="O2584" s="199"/>
      <c r="P2584" s="188"/>
      <c r="Q2584" s="183"/>
    </row>
    <row r="2585" spans="1:17" x14ac:dyDescent="0.2">
      <c r="A2585" s="189">
        <v>316</v>
      </c>
      <c r="B2585" s="254" t="str">
        <f>IF(AND(A2585&lt;&gt;"",ISNUMBER(A2585)),VLOOKUP(A2585,Studies!A:BR,2,FALSE),"")</f>
        <v>Kirby 2012</v>
      </c>
      <c r="C2585" s="255" t="str">
        <f>IF(AND(A2585&lt;&gt;"",ISNUMBER(A2585)),VLOOKUP(A2585,Studies!A:BR,3,FALSE),"")</f>
        <v>https://www.ncbi.nlm.nih.gov/pubmed/22190694</v>
      </c>
      <c r="D2585" s="255" t="str">
        <f>IF(AND(A2585&lt;&gt;"",ISNUMBER(A2585)),VLOOKUP(A2585,Studies!A:BR,4,FALSE),"")</f>
        <v>Study 2 - Simultaneous Administration with RIF</v>
      </c>
      <c r="E2585" s="255" t="str">
        <f>IF(AND(A2585&lt;&gt;"",ISNUMBER(A2585)),VLOOKUP(A2585,Studies!A:BR,5,FALSE),"")</f>
        <v>Digoxin</v>
      </c>
      <c r="F2585" s="256" t="str">
        <f>IF(AND(A2585&lt;&gt;"",ISNUMBER(A2585)),VLOOKUP(A2585,Studies!A:BR,6,FALSE),"")</f>
        <v>Plasma</v>
      </c>
      <c r="G2585" s="194">
        <v>372</v>
      </c>
      <c r="H2585" s="194" t="s">
        <v>60</v>
      </c>
      <c r="I2585" s="187">
        <v>0.1435235</v>
      </c>
      <c r="J2585" s="187" t="s">
        <v>941</v>
      </c>
      <c r="K2585" s="187" t="s">
        <v>116</v>
      </c>
      <c r="L2585" s="195">
        <v>8.7192069999999997E-2</v>
      </c>
      <c r="M2585" s="195" t="s">
        <v>941</v>
      </c>
      <c r="N2585" s="195" t="s">
        <v>117</v>
      </c>
      <c r="O2585" s="199"/>
      <c r="P2585" s="188"/>
      <c r="Q2585" s="183"/>
    </row>
    <row r="2586" spans="1:17" x14ac:dyDescent="0.2">
      <c r="A2586" s="189">
        <v>316</v>
      </c>
      <c r="B2586" s="254" t="str">
        <f>IF(AND(A2586&lt;&gt;"",ISNUMBER(A2586)),VLOOKUP(A2586,Studies!A:BR,2,FALSE),"")</f>
        <v>Kirby 2012</v>
      </c>
      <c r="C2586" s="255" t="str">
        <f>IF(AND(A2586&lt;&gt;"",ISNUMBER(A2586)),VLOOKUP(A2586,Studies!A:BR,3,FALSE),"")</f>
        <v>https://www.ncbi.nlm.nih.gov/pubmed/22190694</v>
      </c>
      <c r="D2586" s="255" t="str">
        <f>IF(AND(A2586&lt;&gt;"",ISNUMBER(A2586)),VLOOKUP(A2586,Studies!A:BR,4,FALSE),"")</f>
        <v>Study 2 - Simultaneous Administration with RIF</v>
      </c>
      <c r="E2586" s="255" t="str">
        <f>IF(AND(A2586&lt;&gt;"",ISNUMBER(A2586)),VLOOKUP(A2586,Studies!A:BR,5,FALSE),"")</f>
        <v>Digoxin</v>
      </c>
      <c r="F2586" s="256" t="str">
        <f>IF(AND(A2586&lt;&gt;"",ISNUMBER(A2586)),VLOOKUP(A2586,Studies!A:BR,6,FALSE),"")</f>
        <v>Plasma</v>
      </c>
      <c r="G2586" s="194">
        <v>383</v>
      </c>
      <c r="H2586" s="194" t="s">
        <v>60</v>
      </c>
      <c r="I2586" s="187">
        <v>0.13561500000000001</v>
      </c>
      <c r="J2586" s="187" t="s">
        <v>941</v>
      </c>
      <c r="K2586" s="187" t="s">
        <v>116</v>
      </c>
      <c r="L2586" s="195">
        <v>8.2387520000000006E-2</v>
      </c>
      <c r="M2586" s="195" t="s">
        <v>941</v>
      </c>
      <c r="N2586" s="195" t="s">
        <v>117</v>
      </c>
      <c r="O2586" s="199"/>
      <c r="P2586" s="188" t="s">
        <v>1336</v>
      </c>
      <c r="Q2586" s="183"/>
    </row>
    <row r="2587" spans="1:17" ht="14.25" x14ac:dyDescent="0.2">
      <c r="A2587" s="183">
        <v>317</v>
      </c>
      <c r="B2587" s="254" t="str">
        <f>IF(AND(A2587&lt;&gt;"",ISNUMBER(A2587)),VLOOKUP(A2587,Studies!A:BR,2,FALSE),"")</f>
        <v>Kivistö 1997</v>
      </c>
      <c r="C2587" s="255" t="str">
        <f>IF(AND(A2587&lt;&gt;"",ISNUMBER(A2587)),VLOOKUP(A2587,Studies!A:BR,3,FALSE),"")</f>
        <v>https://www.ncbi.nlm.nih.gov/pubmed/9333111</v>
      </c>
      <c r="D2587" s="255" t="str">
        <f>IF(AND(A2587&lt;&gt;"",ISNUMBER(A2587)),VLOOKUP(A2587,Studies!A:BR,4,FALSE),"")</f>
        <v>Control (Perpetrator Placebo)</v>
      </c>
      <c r="E2587" s="255" t="str">
        <f>IF(AND(A2587&lt;&gt;"",ISNUMBER(A2587)),VLOOKUP(A2587,Studies!A:BR,5,FALSE),"")</f>
        <v>Buspirone</v>
      </c>
      <c r="F2587" s="256" t="str">
        <f>IF(AND(A2587&lt;&gt;"",ISNUMBER(A2587)),VLOOKUP(A2587,Studies!A:BR,6,FALSE),"")</f>
        <v>Plasma</v>
      </c>
      <c r="G2587" s="194">
        <v>0.5</v>
      </c>
      <c r="H2587" s="194" t="s">
        <v>60</v>
      </c>
      <c r="I2587" s="187">
        <v>0.1161311</v>
      </c>
      <c r="J2587" s="187" t="s">
        <v>941</v>
      </c>
      <c r="K2587" s="187" t="s">
        <v>116</v>
      </c>
      <c r="L2587" s="195">
        <v>0.1148328</v>
      </c>
      <c r="M2587" s="195" t="s">
        <v>941</v>
      </c>
      <c r="N2587" s="195" t="s">
        <v>949</v>
      </c>
      <c r="O2587" s="199"/>
      <c r="P2587" s="188"/>
      <c r="Q2587" s="174">
        <v>0</v>
      </c>
    </row>
    <row r="2588" spans="1:17" ht="14.25" x14ac:dyDescent="0.2">
      <c r="A2588" s="183">
        <v>317</v>
      </c>
      <c r="B2588" s="254" t="str">
        <f>IF(AND(A2588&lt;&gt;"",ISNUMBER(A2588)),VLOOKUP(A2588,Studies!A:BR,2,FALSE),"")</f>
        <v>Kivistö 1997</v>
      </c>
      <c r="C2588" s="255" t="str">
        <f>IF(AND(A2588&lt;&gt;"",ISNUMBER(A2588)),VLOOKUP(A2588,Studies!A:BR,3,FALSE),"")</f>
        <v>https://www.ncbi.nlm.nih.gov/pubmed/9333111</v>
      </c>
      <c r="D2588" s="255" t="str">
        <f>IF(AND(A2588&lt;&gt;"",ISNUMBER(A2588)),VLOOKUP(A2588,Studies!A:BR,4,FALSE),"")</f>
        <v>Control (Perpetrator Placebo)</v>
      </c>
      <c r="E2588" s="255" t="str">
        <f>IF(AND(A2588&lt;&gt;"",ISNUMBER(A2588)),VLOOKUP(A2588,Studies!A:BR,5,FALSE),"")</f>
        <v>Buspirone</v>
      </c>
      <c r="F2588" s="256" t="str">
        <f>IF(AND(A2588&lt;&gt;"",ISNUMBER(A2588)),VLOOKUP(A2588,Studies!A:BR,6,FALSE),"")</f>
        <v>Plasma</v>
      </c>
      <c r="G2588" s="194">
        <v>1</v>
      </c>
      <c r="H2588" s="194" t="s">
        <v>60</v>
      </c>
      <c r="I2588" s="187">
        <v>0.40374199999999999</v>
      </c>
      <c r="J2588" s="187" t="s">
        <v>941</v>
      </c>
      <c r="K2588" s="187" t="s">
        <v>116</v>
      </c>
      <c r="L2588" s="195">
        <v>0.17224919999999999</v>
      </c>
      <c r="M2588" s="195" t="s">
        <v>941</v>
      </c>
      <c r="N2588" s="195" t="s">
        <v>949</v>
      </c>
      <c r="O2588" s="199"/>
      <c r="P2588" s="188"/>
      <c r="Q2588" s="174">
        <v>0</v>
      </c>
    </row>
    <row r="2589" spans="1:17" ht="14.25" x14ac:dyDescent="0.2">
      <c r="A2589" s="183">
        <v>317</v>
      </c>
      <c r="B2589" s="254" t="str">
        <f>IF(AND(A2589&lt;&gt;"",ISNUMBER(A2589)),VLOOKUP(A2589,Studies!A:BR,2,FALSE),"")</f>
        <v>Kivistö 1997</v>
      </c>
      <c r="C2589" s="255" t="str">
        <f>IF(AND(A2589&lt;&gt;"",ISNUMBER(A2589)),VLOOKUP(A2589,Studies!A:BR,3,FALSE),"")</f>
        <v>https://www.ncbi.nlm.nih.gov/pubmed/9333111</v>
      </c>
      <c r="D2589" s="255" t="str">
        <f>IF(AND(A2589&lt;&gt;"",ISNUMBER(A2589)),VLOOKUP(A2589,Studies!A:BR,4,FALSE),"")</f>
        <v>Control (Perpetrator Placebo)</v>
      </c>
      <c r="E2589" s="255" t="str">
        <f>IF(AND(A2589&lt;&gt;"",ISNUMBER(A2589)),VLOOKUP(A2589,Studies!A:BR,5,FALSE),"")</f>
        <v>Buspirone</v>
      </c>
      <c r="F2589" s="256" t="str">
        <f>IF(AND(A2589&lt;&gt;"",ISNUMBER(A2589)),VLOOKUP(A2589,Studies!A:BR,6,FALSE),"")</f>
        <v>Plasma</v>
      </c>
      <c r="G2589" s="194">
        <v>1.5</v>
      </c>
      <c r="H2589" s="194" t="s">
        <v>60</v>
      </c>
      <c r="I2589" s="187">
        <v>0.4234098</v>
      </c>
      <c r="J2589" s="187" t="s">
        <v>941</v>
      </c>
      <c r="K2589" s="187" t="s">
        <v>116</v>
      </c>
      <c r="L2589" s="195">
        <v>0.1148327</v>
      </c>
      <c r="M2589" s="195" t="s">
        <v>941</v>
      </c>
      <c r="N2589" s="195" t="s">
        <v>949</v>
      </c>
      <c r="O2589" s="199"/>
      <c r="P2589" s="188"/>
      <c r="Q2589" s="174">
        <v>0</v>
      </c>
    </row>
    <row r="2590" spans="1:17" ht="14.25" x14ac:dyDescent="0.2">
      <c r="A2590" s="183">
        <v>317</v>
      </c>
      <c r="B2590" s="254" t="str">
        <f>IF(AND(A2590&lt;&gt;"",ISNUMBER(A2590)),VLOOKUP(A2590,Studies!A:BR,2,FALSE),"")</f>
        <v>Kivistö 1997</v>
      </c>
      <c r="C2590" s="255" t="str">
        <f>IF(AND(A2590&lt;&gt;"",ISNUMBER(A2590)),VLOOKUP(A2590,Studies!A:BR,3,FALSE),"")</f>
        <v>https://www.ncbi.nlm.nih.gov/pubmed/9333111</v>
      </c>
      <c r="D2590" s="255" t="str">
        <f>IF(AND(A2590&lt;&gt;"",ISNUMBER(A2590)),VLOOKUP(A2590,Studies!A:BR,4,FALSE),"")</f>
        <v>Control (Perpetrator Placebo)</v>
      </c>
      <c r="E2590" s="255" t="str">
        <f>IF(AND(A2590&lt;&gt;"",ISNUMBER(A2590)),VLOOKUP(A2590,Studies!A:BR,5,FALSE),"")</f>
        <v>Buspirone</v>
      </c>
      <c r="F2590" s="256" t="str">
        <f>IF(AND(A2590&lt;&gt;"",ISNUMBER(A2590)),VLOOKUP(A2590,Studies!A:BR,6,FALSE),"")</f>
        <v>Plasma</v>
      </c>
      <c r="G2590" s="194">
        <v>2</v>
      </c>
      <c r="H2590" s="194" t="s">
        <v>60</v>
      </c>
      <c r="I2590" s="187">
        <v>0.51963269999999995</v>
      </c>
      <c r="J2590" s="187" t="s">
        <v>941</v>
      </c>
      <c r="K2590" s="187" t="s">
        <v>116</v>
      </c>
      <c r="L2590" s="195">
        <v>0.1148568</v>
      </c>
      <c r="M2590" s="195" t="s">
        <v>941</v>
      </c>
      <c r="N2590" s="195" t="s">
        <v>949</v>
      </c>
      <c r="O2590" s="199"/>
      <c r="P2590" s="188"/>
      <c r="Q2590" s="174">
        <v>0</v>
      </c>
    </row>
    <row r="2591" spans="1:17" ht="14.25" x14ac:dyDescent="0.2">
      <c r="A2591" s="183">
        <v>317</v>
      </c>
      <c r="B2591" s="254" t="str">
        <f>IF(AND(A2591&lt;&gt;"",ISNUMBER(A2591)),VLOOKUP(A2591,Studies!A:BR,2,FALSE),"")</f>
        <v>Kivistö 1997</v>
      </c>
      <c r="C2591" s="255" t="str">
        <f>IF(AND(A2591&lt;&gt;"",ISNUMBER(A2591)),VLOOKUP(A2591,Studies!A:BR,3,FALSE),"")</f>
        <v>https://www.ncbi.nlm.nih.gov/pubmed/9333111</v>
      </c>
      <c r="D2591" s="255" t="str">
        <f>IF(AND(A2591&lt;&gt;"",ISNUMBER(A2591)),VLOOKUP(A2591,Studies!A:BR,4,FALSE),"")</f>
        <v>Control (Perpetrator Placebo)</v>
      </c>
      <c r="E2591" s="255" t="str">
        <f>IF(AND(A2591&lt;&gt;"",ISNUMBER(A2591)),VLOOKUP(A2591,Studies!A:BR,5,FALSE),"")</f>
        <v>Buspirone</v>
      </c>
      <c r="F2591" s="256" t="str">
        <f>IF(AND(A2591&lt;&gt;"",ISNUMBER(A2591)),VLOOKUP(A2591,Studies!A:BR,6,FALSE),"")</f>
        <v>Plasma</v>
      </c>
      <c r="G2591" s="194">
        <v>3</v>
      </c>
      <c r="H2591" s="194" t="s">
        <v>60</v>
      </c>
      <c r="I2591" s="187">
        <v>0.78860969999999997</v>
      </c>
      <c r="J2591" s="187" t="s">
        <v>941</v>
      </c>
      <c r="K2591" s="187" t="s">
        <v>116</v>
      </c>
      <c r="L2591" s="195">
        <v>0.34449829999999998</v>
      </c>
      <c r="M2591" s="195" t="s">
        <v>941</v>
      </c>
      <c r="N2591" s="195" t="s">
        <v>949</v>
      </c>
      <c r="O2591" s="199"/>
      <c r="P2591" s="188"/>
      <c r="Q2591" s="174">
        <v>0</v>
      </c>
    </row>
    <row r="2592" spans="1:17" ht="14.25" x14ac:dyDescent="0.2">
      <c r="A2592" s="183">
        <v>317</v>
      </c>
      <c r="B2592" s="254" t="str">
        <f>IF(AND(A2592&lt;&gt;"",ISNUMBER(A2592)),VLOOKUP(A2592,Studies!A:BR,2,FALSE),"")</f>
        <v>Kivistö 1997</v>
      </c>
      <c r="C2592" s="255" t="str">
        <f>IF(AND(A2592&lt;&gt;"",ISNUMBER(A2592)),VLOOKUP(A2592,Studies!A:BR,3,FALSE),"")</f>
        <v>https://www.ncbi.nlm.nih.gov/pubmed/9333111</v>
      </c>
      <c r="D2592" s="255" t="str">
        <f>IF(AND(A2592&lt;&gt;"",ISNUMBER(A2592)),VLOOKUP(A2592,Studies!A:BR,4,FALSE),"")</f>
        <v>Control (Perpetrator Placebo)</v>
      </c>
      <c r="E2592" s="255" t="str">
        <f>IF(AND(A2592&lt;&gt;"",ISNUMBER(A2592)),VLOOKUP(A2592,Studies!A:BR,5,FALSE),"")</f>
        <v>Buspirone</v>
      </c>
      <c r="F2592" s="256" t="str">
        <f>IF(AND(A2592&lt;&gt;"",ISNUMBER(A2592)),VLOOKUP(A2592,Studies!A:BR,6,FALSE),"")</f>
        <v>Plasma</v>
      </c>
      <c r="G2592" s="194">
        <v>4</v>
      </c>
      <c r="H2592" s="194" t="s">
        <v>60</v>
      </c>
      <c r="I2592" s="187">
        <v>0.57916489999999998</v>
      </c>
      <c r="J2592" s="187" t="s">
        <v>941</v>
      </c>
      <c r="K2592" s="187" t="s">
        <v>116</v>
      </c>
      <c r="L2592" s="195">
        <v>0.36361310000000002</v>
      </c>
      <c r="M2592" s="195" t="s">
        <v>941</v>
      </c>
      <c r="N2592" s="195" t="s">
        <v>949</v>
      </c>
      <c r="O2592" s="199"/>
      <c r="P2592" s="188"/>
      <c r="Q2592" s="174">
        <v>0</v>
      </c>
    </row>
    <row r="2593" spans="1:17" ht="14.25" x14ac:dyDescent="0.2">
      <c r="A2593" s="183">
        <v>317</v>
      </c>
      <c r="B2593" s="254" t="str">
        <f>IF(AND(A2593&lt;&gt;"",ISNUMBER(A2593)),VLOOKUP(A2593,Studies!A:BR,2,FALSE),"")</f>
        <v>Kivistö 1997</v>
      </c>
      <c r="C2593" s="255" t="str">
        <f>IF(AND(A2593&lt;&gt;"",ISNUMBER(A2593)),VLOOKUP(A2593,Studies!A:BR,3,FALSE),"")</f>
        <v>https://www.ncbi.nlm.nih.gov/pubmed/9333111</v>
      </c>
      <c r="D2593" s="255" t="str">
        <f>IF(AND(A2593&lt;&gt;"",ISNUMBER(A2593)),VLOOKUP(A2593,Studies!A:BR,4,FALSE),"")</f>
        <v>Control (Perpetrator Placebo)</v>
      </c>
      <c r="E2593" s="255" t="str">
        <f>IF(AND(A2593&lt;&gt;"",ISNUMBER(A2593)),VLOOKUP(A2593,Studies!A:BR,5,FALSE),"")</f>
        <v>Buspirone</v>
      </c>
      <c r="F2593" s="256" t="str">
        <f>IF(AND(A2593&lt;&gt;"",ISNUMBER(A2593)),VLOOKUP(A2593,Studies!A:BR,6,FALSE),"")</f>
        <v>Plasma</v>
      </c>
      <c r="G2593" s="194">
        <v>5</v>
      </c>
      <c r="H2593" s="194" t="s">
        <v>60</v>
      </c>
      <c r="I2593" s="187">
        <v>0.42711250000000001</v>
      </c>
      <c r="J2593" s="187" t="s">
        <v>941</v>
      </c>
      <c r="K2593" s="187" t="s">
        <v>116</v>
      </c>
      <c r="L2593" s="195">
        <v>0.22968959999999999</v>
      </c>
      <c r="M2593" s="195" t="s">
        <v>941</v>
      </c>
      <c r="N2593" s="195" t="s">
        <v>949</v>
      </c>
      <c r="O2593" s="199"/>
      <c r="P2593" s="188"/>
      <c r="Q2593" s="174">
        <v>0</v>
      </c>
    </row>
    <row r="2594" spans="1:17" ht="14.25" x14ac:dyDescent="0.2">
      <c r="A2594" s="183">
        <v>317</v>
      </c>
      <c r="B2594" s="254" t="str">
        <f>IF(AND(A2594&lt;&gt;"",ISNUMBER(A2594)),VLOOKUP(A2594,Studies!A:BR,2,FALSE),"")</f>
        <v>Kivistö 1997</v>
      </c>
      <c r="C2594" s="255" t="str">
        <f>IF(AND(A2594&lt;&gt;"",ISNUMBER(A2594)),VLOOKUP(A2594,Studies!A:BR,3,FALSE),"")</f>
        <v>https://www.ncbi.nlm.nih.gov/pubmed/9333111</v>
      </c>
      <c r="D2594" s="255" t="str">
        <f>IF(AND(A2594&lt;&gt;"",ISNUMBER(A2594)),VLOOKUP(A2594,Studies!A:BR,4,FALSE),"")</f>
        <v>Control (Perpetrator Placebo)</v>
      </c>
      <c r="E2594" s="255" t="str">
        <f>IF(AND(A2594&lt;&gt;"",ISNUMBER(A2594)),VLOOKUP(A2594,Studies!A:BR,5,FALSE),"")</f>
        <v>Buspirone</v>
      </c>
      <c r="F2594" s="256" t="str">
        <f>IF(AND(A2594&lt;&gt;"",ISNUMBER(A2594)),VLOOKUP(A2594,Studies!A:BR,6,FALSE),"")</f>
        <v>Plasma</v>
      </c>
      <c r="G2594" s="194">
        <v>6</v>
      </c>
      <c r="H2594" s="194" t="s">
        <v>60</v>
      </c>
      <c r="I2594" s="187">
        <v>0.29419879999999998</v>
      </c>
      <c r="J2594" s="187" t="s">
        <v>941</v>
      </c>
      <c r="K2594" s="187" t="s">
        <v>116</v>
      </c>
      <c r="L2594" s="195">
        <v>0.1339957</v>
      </c>
      <c r="M2594" s="195" t="s">
        <v>941</v>
      </c>
      <c r="N2594" s="195" t="s">
        <v>949</v>
      </c>
      <c r="O2594" s="199"/>
      <c r="P2594" s="188"/>
      <c r="Q2594" s="174">
        <v>0</v>
      </c>
    </row>
    <row r="2595" spans="1:17" ht="14.25" x14ac:dyDescent="0.2">
      <c r="A2595" s="183">
        <v>317</v>
      </c>
      <c r="B2595" s="254" t="str">
        <f>IF(AND(A2595&lt;&gt;"",ISNUMBER(A2595)),VLOOKUP(A2595,Studies!A:BR,2,FALSE),"")</f>
        <v>Kivistö 1997</v>
      </c>
      <c r="C2595" s="255" t="str">
        <f>IF(AND(A2595&lt;&gt;"",ISNUMBER(A2595)),VLOOKUP(A2595,Studies!A:BR,3,FALSE),"")</f>
        <v>https://www.ncbi.nlm.nih.gov/pubmed/9333111</v>
      </c>
      <c r="D2595" s="255" t="str">
        <f>IF(AND(A2595&lt;&gt;"",ISNUMBER(A2595)),VLOOKUP(A2595,Studies!A:BR,4,FALSE),"")</f>
        <v>Control (Perpetrator Placebo)</v>
      </c>
      <c r="E2595" s="255" t="str">
        <f>IF(AND(A2595&lt;&gt;"",ISNUMBER(A2595)),VLOOKUP(A2595,Studies!A:BR,5,FALSE),"")</f>
        <v>Buspirone</v>
      </c>
      <c r="F2595" s="256" t="str">
        <f>IF(AND(A2595&lt;&gt;"",ISNUMBER(A2595)),VLOOKUP(A2595,Studies!A:BR,6,FALSE),"")</f>
        <v>Plasma</v>
      </c>
      <c r="G2595" s="194">
        <v>8</v>
      </c>
      <c r="H2595" s="194" t="s">
        <v>60</v>
      </c>
      <c r="I2595" s="187">
        <v>0.14320430000000001</v>
      </c>
      <c r="J2595" s="187" t="s">
        <v>941</v>
      </c>
      <c r="K2595" s="187" t="s">
        <v>116</v>
      </c>
      <c r="L2595" s="195">
        <v>0.21055080000000001</v>
      </c>
      <c r="M2595" s="195" t="s">
        <v>941</v>
      </c>
      <c r="N2595" s="195" t="s">
        <v>949</v>
      </c>
      <c r="O2595" s="199"/>
      <c r="P2595" s="188"/>
      <c r="Q2595" s="174">
        <v>0</v>
      </c>
    </row>
    <row r="2596" spans="1:17" ht="14.25" x14ac:dyDescent="0.2">
      <c r="A2596" s="183">
        <v>317</v>
      </c>
      <c r="B2596" s="254" t="str">
        <f>IF(AND(A2596&lt;&gt;"",ISNUMBER(A2596)),VLOOKUP(A2596,Studies!A:BR,2,FALSE),"")</f>
        <v>Kivistö 1997</v>
      </c>
      <c r="C2596" s="255" t="str">
        <f>IF(AND(A2596&lt;&gt;"",ISNUMBER(A2596)),VLOOKUP(A2596,Studies!A:BR,3,FALSE),"")</f>
        <v>https://www.ncbi.nlm.nih.gov/pubmed/9333111</v>
      </c>
      <c r="D2596" s="255" t="str">
        <f>IF(AND(A2596&lt;&gt;"",ISNUMBER(A2596)),VLOOKUP(A2596,Studies!A:BR,4,FALSE),"")</f>
        <v>Control (Perpetrator Placebo)</v>
      </c>
      <c r="E2596" s="255" t="str">
        <f>IF(AND(A2596&lt;&gt;"",ISNUMBER(A2596)),VLOOKUP(A2596,Studies!A:BR,5,FALSE),"")</f>
        <v>Buspirone</v>
      </c>
      <c r="F2596" s="256" t="str">
        <f>IF(AND(A2596&lt;&gt;"",ISNUMBER(A2596)),VLOOKUP(A2596,Studies!A:BR,6,FALSE),"")</f>
        <v>Plasma</v>
      </c>
      <c r="G2596" s="194">
        <v>18</v>
      </c>
      <c r="H2596" s="194" t="s">
        <v>60</v>
      </c>
      <c r="I2596" s="187">
        <v>1.988415E-2</v>
      </c>
      <c r="J2596" s="187" t="s">
        <v>941</v>
      </c>
      <c r="K2596" s="187" t="s">
        <v>116</v>
      </c>
      <c r="L2596" s="195">
        <v>0.1339716</v>
      </c>
      <c r="M2596" s="195" t="s">
        <v>941</v>
      </c>
      <c r="N2596" s="195" t="s">
        <v>949</v>
      </c>
      <c r="O2596" s="199"/>
      <c r="P2596" s="188"/>
      <c r="Q2596" s="174">
        <v>0</v>
      </c>
    </row>
    <row r="2597" spans="1:17" ht="14.25" x14ac:dyDescent="0.2">
      <c r="A2597" s="183">
        <v>318</v>
      </c>
      <c r="B2597" s="254" t="str">
        <f>IF(AND(A2597&lt;&gt;"",ISNUMBER(A2597)),VLOOKUP(A2597,Studies!A:BR,2,FALSE),"")</f>
        <v>Kivistö 1997</v>
      </c>
      <c r="C2597" s="255" t="str">
        <f>IF(AND(A2597&lt;&gt;"",ISNUMBER(A2597)),VLOOKUP(A2597,Studies!A:BR,3,FALSE),"")</f>
        <v>https://www.ncbi.nlm.nih.gov/pubmed/9333111</v>
      </c>
      <c r="D2597" s="255" t="str">
        <f>IF(AND(A2597&lt;&gt;"",ISNUMBER(A2597)),VLOOKUP(A2597,Studies!A:BR,4,FALSE),"")</f>
        <v>with Perpetrator (Erythromycin)</v>
      </c>
      <c r="E2597" s="255" t="str">
        <f>IF(AND(A2597&lt;&gt;"",ISNUMBER(A2597)),VLOOKUP(A2597,Studies!A:BR,5,FALSE),"")</f>
        <v>Buspirone</v>
      </c>
      <c r="F2597" s="256" t="str">
        <f>IF(AND(A2597&lt;&gt;"",ISNUMBER(A2597)),VLOOKUP(A2597,Studies!A:BR,6,FALSE),"")</f>
        <v>Plasma</v>
      </c>
      <c r="G2597" s="194">
        <v>79.5</v>
      </c>
      <c r="H2597" s="194" t="s">
        <v>60</v>
      </c>
      <c r="I2597" s="187">
        <v>2.2979539999999998</v>
      </c>
      <c r="J2597" s="187" t="s">
        <v>941</v>
      </c>
      <c r="K2597" s="187" t="s">
        <v>116</v>
      </c>
      <c r="L2597" s="195">
        <v>0.93780039999999998</v>
      </c>
      <c r="M2597" s="195" t="s">
        <v>941</v>
      </c>
      <c r="N2597" s="195" t="s">
        <v>949</v>
      </c>
      <c r="O2597" s="199"/>
      <c r="P2597" s="188"/>
      <c r="Q2597" s="174">
        <v>0</v>
      </c>
    </row>
    <row r="2598" spans="1:17" ht="14.25" x14ac:dyDescent="0.2">
      <c r="A2598" s="183">
        <v>318</v>
      </c>
      <c r="B2598" s="254" t="str">
        <f>IF(AND(A2598&lt;&gt;"",ISNUMBER(A2598)),VLOOKUP(A2598,Studies!A:BR,2,FALSE),"")</f>
        <v>Kivistö 1997</v>
      </c>
      <c r="C2598" s="255" t="str">
        <f>IF(AND(A2598&lt;&gt;"",ISNUMBER(A2598)),VLOOKUP(A2598,Studies!A:BR,3,FALSE),"")</f>
        <v>https://www.ncbi.nlm.nih.gov/pubmed/9333111</v>
      </c>
      <c r="D2598" s="255" t="str">
        <f>IF(AND(A2598&lt;&gt;"",ISNUMBER(A2598)),VLOOKUP(A2598,Studies!A:BR,4,FALSE),"")</f>
        <v>with Perpetrator (Erythromycin)</v>
      </c>
      <c r="E2598" s="255" t="str">
        <f>IF(AND(A2598&lt;&gt;"",ISNUMBER(A2598)),VLOOKUP(A2598,Studies!A:BR,5,FALSE),"")</f>
        <v>Buspirone</v>
      </c>
      <c r="F2598" s="256" t="str">
        <f>IF(AND(A2598&lt;&gt;"",ISNUMBER(A2598)),VLOOKUP(A2598,Studies!A:BR,6,FALSE),"")</f>
        <v>Plasma</v>
      </c>
      <c r="G2598" s="194">
        <v>80</v>
      </c>
      <c r="H2598" s="194" t="s">
        <v>60</v>
      </c>
      <c r="I2598" s="187">
        <v>3.4276710000000001</v>
      </c>
      <c r="J2598" s="187" t="s">
        <v>941</v>
      </c>
      <c r="K2598" s="187" t="s">
        <v>116</v>
      </c>
      <c r="L2598" s="195">
        <v>0.5358868</v>
      </c>
      <c r="M2598" s="195" t="s">
        <v>941</v>
      </c>
      <c r="N2598" s="195" t="s">
        <v>949</v>
      </c>
      <c r="O2598" s="199"/>
      <c r="P2598" s="188"/>
      <c r="Q2598" s="174">
        <v>0</v>
      </c>
    </row>
    <row r="2599" spans="1:17" ht="14.25" x14ac:dyDescent="0.2">
      <c r="A2599" s="183">
        <v>318</v>
      </c>
      <c r="B2599" s="254" t="str">
        <f>IF(AND(A2599&lt;&gt;"",ISNUMBER(A2599)),VLOOKUP(A2599,Studies!A:BR,2,FALSE),"")</f>
        <v>Kivistö 1997</v>
      </c>
      <c r="C2599" s="255" t="str">
        <f>IF(AND(A2599&lt;&gt;"",ISNUMBER(A2599)),VLOOKUP(A2599,Studies!A:BR,3,FALSE),"")</f>
        <v>https://www.ncbi.nlm.nih.gov/pubmed/9333111</v>
      </c>
      <c r="D2599" s="255" t="str">
        <f>IF(AND(A2599&lt;&gt;"",ISNUMBER(A2599)),VLOOKUP(A2599,Studies!A:BR,4,FALSE),"")</f>
        <v>with Perpetrator (Erythromycin)</v>
      </c>
      <c r="E2599" s="255" t="str">
        <f>IF(AND(A2599&lt;&gt;"",ISNUMBER(A2599)),VLOOKUP(A2599,Studies!A:BR,5,FALSE),"")</f>
        <v>Buspirone</v>
      </c>
      <c r="F2599" s="256" t="str">
        <f>IF(AND(A2599&lt;&gt;"",ISNUMBER(A2599)),VLOOKUP(A2599,Studies!A:BR,6,FALSE),"")</f>
        <v>Plasma</v>
      </c>
      <c r="G2599" s="194">
        <v>80.5</v>
      </c>
      <c r="H2599" s="194" t="s">
        <v>60</v>
      </c>
      <c r="I2599" s="187">
        <v>4.270308</v>
      </c>
      <c r="J2599" s="187" t="s">
        <v>941</v>
      </c>
      <c r="K2599" s="187" t="s">
        <v>116</v>
      </c>
      <c r="L2599" s="195">
        <v>0.76550289999999999</v>
      </c>
      <c r="M2599" s="195" t="s">
        <v>941</v>
      </c>
      <c r="N2599" s="195" t="s">
        <v>949</v>
      </c>
      <c r="O2599" s="199"/>
      <c r="P2599" s="188"/>
      <c r="Q2599" s="174">
        <v>0</v>
      </c>
    </row>
    <row r="2600" spans="1:17" ht="14.25" x14ac:dyDescent="0.2">
      <c r="A2600" s="183">
        <v>318</v>
      </c>
      <c r="B2600" s="254" t="str">
        <f>IF(AND(A2600&lt;&gt;"",ISNUMBER(A2600)),VLOOKUP(A2600,Studies!A:BR,2,FALSE),"")</f>
        <v>Kivistö 1997</v>
      </c>
      <c r="C2600" s="255" t="str">
        <f>IF(AND(A2600&lt;&gt;"",ISNUMBER(A2600)),VLOOKUP(A2600,Studies!A:BR,3,FALSE),"")</f>
        <v>https://www.ncbi.nlm.nih.gov/pubmed/9333111</v>
      </c>
      <c r="D2600" s="255" t="str">
        <f>IF(AND(A2600&lt;&gt;"",ISNUMBER(A2600)),VLOOKUP(A2600,Studies!A:BR,4,FALSE),"")</f>
        <v>with Perpetrator (Erythromycin)</v>
      </c>
      <c r="E2600" s="255" t="str">
        <f>IF(AND(A2600&lt;&gt;"",ISNUMBER(A2600)),VLOOKUP(A2600,Studies!A:BR,5,FALSE),"")</f>
        <v>Buspirone</v>
      </c>
      <c r="F2600" s="256" t="str">
        <f>IF(AND(A2600&lt;&gt;"",ISNUMBER(A2600)),VLOOKUP(A2600,Studies!A:BR,6,FALSE),"")</f>
        <v>Plasma</v>
      </c>
      <c r="G2600" s="194">
        <v>81</v>
      </c>
      <c r="H2600" s="194" t="s">
        <v>60</v>
      </c>
      <c r="I2600" s="187">
        <v>3.9263379999999999</v>
      </c>
      <c r="J2600" s="187" t="s">
        <v>941</v>
      </c>
      <c r="K2600" s="187" t="s">
        <v>116</v>
      </c>
      <c r="L2600" s="195">
        <v>0.861294</v>
      </c>
      <c r="M2600" s="195" t="s">
        <v>941</v>
      </c>
      <c r="N2600" s="195" t="s">
        <v>949</v>
      </c>
      <c r="O2600" s="199"/>
      <c r="P2600" s="188"/>
      <c r="Q2600" s="174">
        <v>0</v>
      </c>
    </row>
    <row r="2601" spans="1:17" ht="14.25" x14ac:dyDescent="0.2">
      <c r="A2601" s="183">
        <v>318</v>
      </c>
      <c r="B2601" s="254" t="str">
        <f>IF(AND(A2601&lt;&gt;"",ISNUMBER(A2601)),VLOOKUP(A2601,Studies!A:BR,2,FALSE),"")</f>
        <v>Kivistö 1997</v>
      </c>
      <c r="C2601" s="255" t="str">
        <f>IF(AND(A2601&lt;&gt;"",ISNUMBER(A2601)),VLOOKUP(A2601,Studies!A:BR,3,FALSE),"")</f>
        <v>https://www.ncbi.nlm.nih.gov/pubmed/9333111</v>
      </c>
      <c r="D2601" s="255" t="str">
        <f>IF(AND(A2601&lt;&gt;"",ISNUMBER(A2601)),VLOOKUP(A2601,Studies!A:BR,4,FALSE),"")</f>
        <v>with Perpetrator (Erythromycin)</v>
      </c>
      <c r="E2601" s="255" t="str">
        <f>IF(AND(A2601&lt;&gt;"",ISNUMBER(A2601)),VLOOKUP(A2601,Studies!A:BR,5,FALSE),"")</f>
        <v>Buspirone</v>
      </c>
      <c r="F2601" s="256" t="str">
        <f>IF(AND(A2601&lt;&gt;"",ISNUMBER(A2601)),VLOOKUP(A2601,Studies!A:BR,6,FALSE),"")</f>
        <v>Plasma</v>
      </c>
      <c r="G2601" s="194">
        <v>82</v>
      </c>
      <c r="H2601" s="194" t="s">
        <v>60</v>
      </c>
      <c r="I2601" s="187">
        <v>3.027873</v>
      </c>
      <c r="J2601" s="187" t="s">
        <v>941</v>
      </c>
      <c r="K2601" s="187" t="s">
        <v>116</v>
      </c>
      <c r="L2601" s="195">
        <v>0.7272499</v>
      </c>
      <c r="M2601" s="195" t="s">
        <v>941</v>
      </c>
      <c r="N2601" s="195" t="s">
        <v>949</v>
      </c>
      <c r="O2601" s="199"/>
      <c r="P2601" s="188"/>
      <c r="Q2601" s="174">
        <v>0</v>
      </c>
    </row>
    <row r="2602" spans="1:17" ht="14.25" x14ac:dyDescent="0.2">
      <c r="A2602" s="183">
        <v>318</v>
      </c>
      <c r="B2602" s="254" t="str">
        <f>IF(AND(A2602&lt;&gt;"",ISNUMBER(A2602)),VLOOKUP(A2602,Studies!A:BR,2,FALSE),"")</f>
        <v>Kivistö 1997</v>
      </c>
      <c r="C2602" s="255" t="str">
        <f>IF(AND(A2602&lt;&gt;"",ISNUMBER(A2602)),VLOOKUP(A2602,Studies!A:BR,3,FALSE),"")</f>
        <v>https://www.ncbi.nlm.nih.gov/pubmed/9333111</v>
      </c>
      <c r="D2602" s="255" t="str">
        <f>IF(AND(A2602&lt;&gt;"",ISNUMBER(A2602)),VLOOKUP(A2602,Studies!A:BR,4,FALSE),"")</f>
        <v>with Perpetrator (Erythromycin)</v>
      </c>
      <c r="E2602" s="255" t="str">
        <f>IF(AND(A2602&lt;&gt;"",ISNUMBER(A2602)),VLOOKUP(A2602,Studies!A:BR,5,FALSE),"")</f>
        <v>Buspirone</v>
      </c>
      <c r="F2602" s="256" t="str">
        <f>IF(AND(A2602&lt;&gt;"",ISNUMBER(A2602)),VLOOKUP(A2602,Studies!A:BR,6,FALSE),"")</f>
        <v>Plasma</v>
      </c>
      <c r="G2602" s="194">
        <v>83</v>
      </c>
      <c r="H2602" s="194" t="s">
        <v>60</v>
      </c>
      <c r="I2602" s="187">
        <v>1.842325</v>
      </c>
      <c r="J2602" s="187" t="s">
        <v>941</v>
      </c>
      <c r="K2602" s="187" t="s">
        <v>116</v>
      </c>
      <c r="L2602" s="195">
        <v>0.5167718</v>
      </c>
      <c r="M2602" s="195" t="s">
        <v>941</v>
      </c>
      <c r="N2602" s="195" t="s">
        <v>949</v>
      </c>
      <c r="O2602" s="199"/>
      <c r="P2602" s="188"/>
      <c r="Q2602" s="174">
        <v>0</v>
      </c>
    </row>
    <row r="2603" spans="1:17" ht="14.25" x14ac:dyDescent="0.2">
      <c r="A2603" s="183">
        <v>318</v>
      </c>
      <c r="B2603" s="254" t="str">
        <f>IF(AND(A2603&lt;&gt;"",ISNUMBER(A2603)),VLOOKUP(A2603,Studies!A:BR,2,FALSE),"")</f>
        <v>Kivistö 1997</v>
      </c>
      <c r="C2603" s="255" t="str">
        <f>IF(AND(A2603&lt;&gt;"",ISNUMBER(A2603)),VLOOKUP(A2603,Studies!A:BR,3,FALSE),"")</f>
        <v>https://www.ncbi.nlm.nih.gov/pubmed/9333111</v>
      </c>
      <c r="D2603" s="255" t="str">
        <f>IF(AND(A2603&lt;&gt;"",ISNUMBER(A2603)),VLOOKUP(A2603,Studies!A:BR,4,FALSE),"")</f>
        <v>with Perpetrator (Erythromycin)</v>
      </c>
      <c r="E2603" s="255" t="str">
        <f>IF(AND(A2603&lt;&gt;"",ISNUMBER(A2603)),VLOOKUP(A2603,Studies!A:BR,5,FALSE),"")</f>
        <v>Buspirone</v>
      </c>
      <c r="F2603" s="256" t="str">
        <f>IF(AND(A2603&lt;&gt;"",ISNUMBER(A2603)),VLOOKUP(A2603,Studies!A:BR,6,FALSE),"")</f>
        <v>Plasma</v>
      </c>
      <c r="G2603" s="194">
        <v>84</v>
      </c>
      <c r="H2603" s="194" t="s">
        <v>60</v>
      </c>
      <c r="I2603" s="187">
        <v>1.4414689999999999</v>
      </c>
      <c r="J2603" s="187" t="s">
        <v>941</v>
      </c>
      <c r="K2603" s="187" t="s">
        <v>116</v>
      </c>
      <c r="L2603" s="195">
        <v>0.45933069999999998</v>
      </c>
      <c r="M2603" s="195" t="s">
        <v>941</v>
      </c>
      <c r="N2603" s="195" t="s">
        <v>949</v>
      </c>
      <c r="O2603" s="199"/>
      <c r="P2603" s="188"/>
      <c r="Q2603" s="174">
        <v>0</v>
      </c>
    </row>
    <row r="2604" spans="1:17" ht="14.25" x14ac:dyDescent="0.2">
      <c r="A2604" s="183">
        <v>318</v>
      </c>
      <c r="B2604" s="254" t="str">
        <f>IF(AND(A2604&lt;&gt;"",ISNUMBER(A2604)),VLOOKUP(A2604,Studies!A:BR,2,FALSE),"")</f>
        <v>Kivistö 1997</v>
      </c>
      <c r="C2604" s="255" t="str">
        <f>IF(AND(A2604&lt;&gt;"",ISNUMBER(A2604)),VLOOKUP(A2604,Studies!A:BR,3,FALSE),"")</f>
        <v>https://www.ncbi.nlm.nih.gov/pubmed/9333111</v>
      </c>
      <c r="D2604" s="255" t="str">
        <f>IF(AND(A2604&lt;&gt;"",ISNUMBER(A2604)),VLOOKUP(A2604,Studies!A:BR,4,FALSE),"")</f>
        <v>with Perpetrator (Erythromycin)</v>
      </c>
      <c r="E2604" s="255" t="str">
        <f>IF(AND(A2604&lt;&gt;"",ISNUMBER(A2604)),VLOOKUP(A2604,Studies!A:BR,5,FALSE),"")</f>
        <v>Buspirone</v>
      </c>
      <c r="F2604" s="256" t="str">
        <f>IF(AND(A2604&lt;&gt;"",ISNUMBER(A2604)),VLOOKUP(A2604,Studies!A:BR,6,FALSE),"")</f>
        <v>Plasma</v>
      </c>
      <c r="G2604" s="194">
        <v>85</v>
      </c>
      <c r="H2604" s="194" t="s">
        <v>60</v>
      </c>
      <c r="I2604" s="187">
        <v>1.117143</v>
      </c>
      <c r="J2604" s="187" t="s">
        <v>941</v>
      </c>
      <c r="K2604" s="187" t="s">
        <v>116</v>
      </c>
      <c r="L2604" s="195">
        <v>0.3445222</v>
      </c>
      <c r="M2604" s="195" t="s">
        <v>941</v>
      </c>
      <c r="N2604" s="195" t="s">
        <v>949</v>
      </c>
      <c r="O2604" s="199"/>
      <c r="P2604" s="188"/>
      <c r="Q2604" s="174">
        <v>0</v>
      </c>
    </row>
    <row r="2605" spans="1:17" ht="14.25" x14ac:dyDescent="0.2">
      <c r="A2605" s="183">
        <v>318</v>
      </c>
      <c r="B2605" s="254" t="str">
        <f>IF(AND(A2605&lt;&gt;"",ISNUMBER(A2605)),VLOOKUP(A2605,Studies!A:BR,2,FALSE),"")</f>
        <v>Kivistö 1997</v>
      </c>
      <c r="C2605" s="255" t="str">
        <f>IF(AND(A2605&lt;&gt;"",ISNUMBER(A2605)),VLOOKUP(A2605,Studies!A:BR,3,FALSE),"")</f>
        <v>https://www.ncbi.nlm.nih.gov/pubmed/9333111</v>
      </c>
      <c r="D2605" s="255" t="str">
        <f>IF(AND(A2605&lt;&gt;"",ISNUMBER(A2605)),VLOOKUP(A2605,Studies!A:BR,4,FALSE),"")</f>
        <v>with Perpetrator (Erythromycin)</v>
      </c>
      <c r="E2605" s="255" t="str">
        <f>IF(AND(A2605&lt;&gt;"",ISNUMBER(A2605)),VLOOKUP(A2605,Studies!A:BR,5,FALSE),"")</f>
        <v>Buspirone</v>
      </c>
      <c r="F2605" s="256" t="str">
        <f>IF(AND(A2605&lt;&gt;"",ISNUMBER(A2605)),VLOOKUP(A2605,Studies!A:BR,6,FALSE),"")</f>
        <v>Plasma</v>
      </c>
      <c r="G2605" s="194">
        <v>87</v>
      </c>
      <c r="H2605" s="194" t="s">
        <v>60</v>
      </c>
      <c r="I2605" s="187">
        <v>0.67911460000000001</v>
      </c>
      <c r="J2605" s="187" t="s">
        <v>941</v>
      </c>
      <c r="K2605" s="187" t="s">
        <v>116</v>
      </c>
      <c r="L2605" s="195">
        <v>0.28710599999999997</v>
      </c>
      <c r="M2605" s="195" t="s">
        <v>941</v>
      </c>
      <c r="N2605" s="195" t="s">
        <v>949</v>
      </c>
      <c r="O2605" s="199"/>
      <c r="P2605" s="188"/>
      <c r="Q2605" s="174">
        <v>0</v>
      </c>
    </row>
    <row r="2606" spans="1:17" ht="14.25" x14ac:dyDescent="0.2">
      <c r="A2606" s="183">
        <v>318</v>
      </c>
      <c r="B2606" s="254" t="str">
        <f>IF(AND(A2606&lt;&gt;"",ISNUMBER(A2606)),VLOOKUP(A2606,Studies!A:BR,2,FALSE),"")</f>
        <v>Kivistö 1997</v>
      </c>
      <c r="C2606" s="255" t="str">
        <f>IF(AND(A2606&lt;&gt;"",ISNUMBER(A2606)),VLOOKUP(A2606,Studies!A:BR,3,FALSE),"")</f>
        <v>https://www.ncbi.nlm.nih.gov/pubmed/9333111</v>
      </c>
      <c r="D2606" s="255" t="str">
        <f>IF(AND(A2606&lt;&gt;"",ISNUMBER(A2606)),VLOOKUP(A2606,Studies!A:BR,4,FALSE),"")</f>
        <v>with Perpetrator (Erythromycin)</v>
      </c>
      <c r="E2606" s="255" t="str">
        <f>IF(AND(A2606&lt;&gt;"",ISNUMBER(A2606)),VLOOKUP(A2606,Studies!A:BR,5,FALSE),"")</f>
        <v>Buspirone</v>
      </c>
      <c r="F2606" s="256" t="str">
        <f>IF(AND(A2606&lt;&gt;"",ISNUMBER(A2606)),VLOOKUP(A2606,Studies!A:BR,6,FALSE),"")</f>
        <v>Plasma</v>
      </c>
      <c r="G2606" s="194">
        <v>97</v>
      </c>
      <c r="H2606" s="194" t="s">
        <v>60</v>
      </c>
      <c r="I2606" s="187">
        <v>0.15385570000000001</v>
      </c>
      <c r="J2606" s="187" t="s">
        <v>941</v>
      </c>
      <c r="K2606" s="187" t="s">
        <v>116</v>
      </c>
      <c r="M2606" s="195"/>
      <c r="N2606" s="195"/>
      <c r="O2606" s="199"/>
      <c r="P2606" s="188"/>
      <c r="Q2606" s="174">
        <v>0</v>
      </c>
    </row>
    <row r="2607" spans="1:17" ht="14.25" x14ac:dyDescent="0.2">
      <c r="A2607" s="183">
        <v>319</v>
      </c>
      <c r="B2607" s="254" t="str">
        <f>IF(AND(A2607&lt;&gt;"",ISNUMBER(A2607)),VLOOKUP(A2607,Studies!A:BR,2,FALSE),"")</f>
        <v>Kivistö 1997</v>
      </c>
      <c r="C2607" s="255" t="str">
        <f>IF(AND(A2607&lt;&gt;"",ISNUMBER(A2607)),VLOOKUP(A2607,Studies!A:BR,3,FALSE),"")</f>
        <v>https://www.ncbi.nlm.nih.gov/pubmed/9333111</v>
      </c>
      <c r="D2607" s="255" t="str">
        <f>IF(AND(A2607&lt;&gt;"",ISNUMBER(A2607)),VLOOKUP(A2607,Studies!A:BR,4,FALSE),"")</f>
        <v>with Perpetrator (Erythromycin)</v>
      </c>
      <c r="E2607" s="255" t="str">
        <f>IF(AND(A2607&lt;&gt;"",ISNUMBER(A2607)),VLOOKUP(A2607,Studies!A:BR,5,FALSE),"")</f>
        <v>Erythromycin</v>
      </c>
      <c r="F2607" s="256" t="str">
        <f>IF(AND(A2607&lt;&gt;"",ISNUMBER(A2607)),VLOOKUP(A2607,Studies!A:BR,6,FALSE),"")</f>
        <v>Plasma</v>
      </c>
      <c r="G2607" s="194">
        <v>79</v>
      </c>
      <c r="H2607" s="194" t="s">
        <v>60</v>
      </c>
      <c r="I2607" s="187">
        <v>2.2741889999999998</v>
      </c>
      <c r="J2607" s="187" t="s">
        <v>962</v>
      </c>
      <c r="K2607" s="187" t="s">
        <v>116</v>
      </c>
      <c r="L2607" s="195">
        <v>0.43746639999999998</v>
      </c>
      <c r="M2607" s="195" t="s">
        <v>962</v>
      </c>
      <c r="N2607" s="195" t="s">
        <v>949</v>
      </c>
      <c r="O2607" s="199"/>
      <c r="P2607" s="188"/>
      <c r="Q2607" s="174">
        <v>0</v>
      </c>
    </row>
    <row r="2608" spans="1:17" ht="14.25" x14ac:dyDescent="0.2">
      <c r="A2608" s="183">
        <v>319</v>
      </c>
      <c r="B2608" s="254" t="str">
        <f>IF(AND(A2608&lt;&gt;"",ISNUMBER(A2608)),VLOOKUP(A2608,Studies!A:BR,2,FALSE),"")</f>
        <v>Kivistö 1997</v>
      </c>
      <c r="C2608" s="255" t="str">
        <f>IF(AND(A2608&lt;&gt;"",ISNUMBER(A2608)),VLOOKUP(A2608,Studies!A:BR,3,FALSE),"")</f>
        <v>https://www.ncbi.nlm.nih.gov/pubmed/9333111</v>
      </c>
      <c r="D2608" s="255" t="str">
        <f>IF(AND(A2608&lt;&gt;"",ISNUMBER(A2608)),VLOOKUP(A2608,Studies!A:BR,4,FALSE),"")</f>
        <v>with Perpetrator (Erythromycin)</v>
      </c>
      <c r="E2608" s="255" t="str">
        <f>IF(AND(A2608&lt;&gt;"",ISNUMBER(A2608)),VLOOKUP(A2608,Studies!A:BR,5,FALSE),"")</f>
        <v>Erythromycin</v>
      </c>
      <c r="F2608" s="256" t="str">
        <f>IF(AND(A2608&lt;&gt;"",ISNUMBER(A2608)),VLOOKUP(A2608,Studies!A:BR,6,FALSE),"")</f>
        <v>Plasma</v>
      </c>
      <c r="G2608" s="194">
        <v>80</v>
      </c>
      <c r="H2608" s="194" t="s">
        <v>60</v>
      </c>
      <c r="I2608" s="187">
        <v>1.7418689999999999</v>
      </c>
      <c r="J2608" s="187" t="s">
        <v>962</v>
      </c>
      <c r="K2608" s="187" t="s">
        <v>116</v>
      </c>
      <c r="L2608" s="195">
        <v>0.3688109</v>
      </c>
      <c r="M2608" s="195" t="s">
        <v>962</v>
      </c>
      <c r="N2608" s="195" t="s">
        <v>949</v>
      </c>
      <c r="O2608" s="199"/>
      <c r="P2608" s="188"/>
      <c r="Q2608" s="174">
        <v>0</v>
      </c>
    </row>
    <row r="2609" spans="1:17" ht="14.25" x14ac:dyDescent="0.2">
      <c r="A2609" s="183">
        <v>319</v>
      </c>
      <c r="B2609" s="254" t="str">
        <f>IF(AND(A2609&lt;&gt;"",ISNUMBER(A2609)),VLOOKUP(A2609,Studies!A:BR,2,FALSE),"")</f>
        <v>Kivistö 1997</v>
      </c>
      <c r="C2609" s="255" t="str">
        <f>IF(AND(A2609&lt;&gt;"",ISNUMBER(A2609)),VLOOKUP(A2609,Studies!A:BR,3,FALSE),"")</f>
        <v>https://www.ncbi.nlm.nih.gov/pubmed/9333111</v>
      </c>
      <c r="D2609" s="255" t="str">
        <f>IF(AND(A2609&lt;&gt;"",ISNUMBER(A2609)),VLOOKUP(A2609,Studies!A:BR,4,FALSE),"")</f>
        <v>with Perpetrator (Erythromycin)</v>
      </c>
      <c r="E2609" s="255" t="str">
        <f>IF(AND(A2609&lt;&gt;"",ISNUMBER(A2609)),VLOOKUP(A2609,Studies!A:BR,5,FALSE),"")</f>
        <v>Erythromycin</v>
      </c>
      <c r="F2609" s="256" t="str">
        <f>IF(AND(A2609&lt;&gt;"",ISNUMBER(A2609)),VLOOKUP(A2609,Studies!A:BR,6,FALSE),"")</f>
        <v>Plasma</v>
      </c>
      <c r="G2609" s="194">
        <v>81</v>
      </c>
      <c r="H2609" s="194" t="s">
        <v>60</v>
      </c>
      <c r="I2609" s="187">
        <v>2.215846</v>
      </c>
      <c r="J2609" s="187" t="s">
        <v>962</v>
      </c>
      <c r="K2609" s="187" t="s">
        <v>116</v>
      </c>
      <c r="L2609" s="195">
        <v>0.50626159999999998</v>
      </c>
      <c r="M2609" s="195" t="s">
        <v>962</v>
      </c>
      <c r="N2609" s="195" t="s">
        <v>949</v>
      </c>
      <c r="O2609" s="199"/>
      <c r="P2609" s="188"/>
      <c r="Q2609" s="174">
        <v>0</v>
      </c>
    </row>
    <row r="2610" spans="1:17" ht="14.25" x14ac:dyDescent="0.2">
      <c r="A2610" s="183">
        <v>319</v>
      </c>
      <c r="B2610" s="254" t="str">
        <f>IF(AND(A2610&lt;&gt;"",ISNUMBER(A2610)),VLOOKUP(A2610,Studies!A:BR,2,FALSE),"")</f>
        <v>Kivistö 1997</v>
      </c>
      <c r="C2610" s="255" t="str">
        <f>IF(AND(A2610&lt;&gt;"",ISNUMBER(A2610)),VLOOKUP(A2610,Studies!A:BR,3,FALSE),"")</f>
        <v>https://www.ncbi.nlm.nih.gov/pubmed/9333111</v>
      </c>
      <c r="D2610" s="255" t="str">
        <f>IF(AND(A2610&lt;&gt;"",ISNUMBER(A2610)),VLOOKUP(A2610,Studies!A:BR,4,FALSE),"")</f>
        <v>with Perpetrator (Erythromycin)</v>
      </c>
      <c r="E2610" s="255" t="str">
        <f>IF(AND(A2610&lt;&gt;"",ISNUMBER(A2610)),VLOOKUP(A2610,Studies!A:BR,5,FALSE),"")</f>
        <v>Erythromycin</v>
      </c>
      <c r="F2610" s="256" t="str">
        <f>IF(AND(A2610&lt;&gt;"",ISNUMBER(A2610)),VLOOKUP(A2610,Studies!A:BR,6,FALSE),"")</f>
        <v>Plasma</v>
      </c>
      <c r="G2610" s="194">
        <v>83</v>
      </c>
      <c r="H2610" s="194" t="s">
        <v>60</v>
      </c>
      <c r="I2610" s="187">
        <v>3.0949589999999998</v>
      </c>
      <c r="J2610" s="187" t="s">
        <v>962</v>
      </c>
      <c r="K2610" s="187" t="s">
        <v>116</v>
      </c>
      <c r="L2610" s="195">
        <v>0.44380930000000002</v>
      </c>
      <c r="M2610" s="195" t="s">
        <v>962</v>
      </c>
      <c r="N2610" s="195" t="s">
        <v>949</v>
      </c>
      <c r="O2610" s="199"/>
      <c r="P2610" s="188"/>
      <c r="Q2610" s="174">
        <v>0</v>
      </c>
    </row>
    <row r="2611" spans="1:17" ht="14.25" x14ac:dyDescent="0.2">
      <c r="A2611" s="183">
        <v>319</v>
      </c>
      <c r="B2611" s="254" t="str">
        <f>IF(AND(A2611&lt;&gt;"",ISNUMBER(A2611)),VLOOKUP(A2611,Studies!A:BR,2,FALSE),"")</f>
        <v>Kivistö 1997</v>
      </c>
      <c r="C2611" s="255" t="str">
        <f>IF(AND(A2611&lt;&gt;"",ISNUMBER(A2611)),VLOOKUP(A2611,Studies!A:BR,3,FALSE),"")</f>
        <v>https://www.ncbi.nlm.nih.gov/pubmed/9333111</v>
      </c>
      <c r="D2611" s="255" t="str">
        <f>IF(AND(A2611&lt;&gt;"",ISNUMBER(A2611)),VLOOKUP(A2611,Studies!A:BR,4,FALSE),"")</f>
        <v>with Perpetrator (Erythromycin)</v>
      </c>
      <c r="E2611" s="255" t="str">
        <f>IF(AND(A2611&lt;&gt;"",ISNUMBER(A2611)),VLOOKUP(A2611,Studies!A:BR,5,FALSE),"")</f>
        <v>Erythromycin</v>
      </c>
      <c r="F2611" s="256" t="str">
        <f>IF(AND(A2611&lt;&gt;"",ISNUMBER(A2611)),VLOOKUP(A2611,Studies!A:BR,6,FALSE),"")</f>
        <v>Plasma</v>
      </c>
      <c r="G2611" s="194">
        <v>87</v>
      </c>
      <c r="H2611" s="194" t="s">
        <v>60</v>
      </c>
      <c r="I2611" s="187">
        <v>1.1345909999999999</v>
      </c>
      <c r="J2611" s="187" t="s">
        <v>962</v>
      </c>
      <c r="K2611" s="187" t="s">
        <v>116</v>
      </c>
      <c r="L2611" s="195">
        <v>0.13126950000000001</v>
      </c>
      <c r="M2611" s="195" t="s">
        <v>962</v>
      </c>
      <c r="N2611" s="195" t="s">
        <v>949</v>
      </c>
      <c r="O2611" s="199"/>
      <c r="P2611" s="188"/>
      <c r="Q2611" s="174">
        <v>0</v>
      </c>
    </row>
    <row r="2612" spans="1:17" ht="14.25" x14ac:dyDescent="0.2">
      <c r="A2612" s="183">
        <v>319</v>
      </c>
      <c r="B2612" s="254" t="str">
        <f>IF(AND(A2612&lt;&gt;"",ISNUMBER(A2612)),VLOOKUP(A2612,Studies!A:BR,2,FALSE),"")</f>
        <v>Kivistö 1997</v>
      </c>
      <c r="C2612" s="255" t="str">
        <f>IF(AND(A2612&lt;&gt;"",ISNUMBER(A2612)),VLOOKUP(A2612,Studies!A:BR,3,FALSE),"")</f>
        <v>https://www.ncbi.nlm.nih.gov/pubmed/9333111</v>
      </c>
      <c r="D2612" s="255" t="str">
        <f>IF(AND(A2612&lt;&gt;"",ISNUMBER(A2612)),VLOOKUP(A2612,Studies!A:BR,4,FALSE),"")</f>
        <v>with Perpetrator (Erythromycin)</v>
      </c>
      <c r="E2612" s="255" t="str">
        <f>IF(AND(A2612&lt;&gt;"",ISNUMBER(A2612)),VLOOKUP(A2612,Studies!A:BR,5,FALSE),"")</f>
        <v>Erythromycin</v>
      </c>
      <c r="F2612" s="256" t="str">
        <f>IF(AND(A2612&lt;&gt;"",ISNUMBER(A2612)),VLOOKUP(A2612,Studies!A:BR,6,FALSE),"")</f>
        <v>Plasma</v>
      </c>
      <c r="G2612" s="194">
        <v>97</v>
      </c>
      <c r="H2612" s="194" t="s">
        <v>60</v>
      </c>
      <c r="I2612" s="187">
        <v>0.1616911</v>
      </c>
      <c r="J2612" s="187" t="s">
        <v>962</v>
      </c>
      <c r="K2612" s="187" t="s">
        <v>116</v>
      </c>
      <c r="L2612" s="195">
        <v>0.1437466</v>
      </c>
      <c r="M2612" s="195" t="s">
        <v>962</v>
      </c>
      <c r="N2612" s="195" t="s">
        <v>949</v>
      </c>
      <c r="O2612" s="199"/>
      <c r="P2612" s="188"/>
      <c r="Q2612" s="174">
        <v>0</v>
      </c>
    </row>
    <row r="2613" spans="1:17" ht="14.25" x14ac:dyDescent="0.2">
      <c r="A2613" s="183">
        <v>320</v>
      </c>
      <c r="B2613" s="254" t="str">
        <f>IF(AND(A2613&lt;&gt;"",ISNUMBER(A2613)),VLOOKUP(A2613,Studies!A:BR,2,FALSE),"")</f>
        <v>Kivistö 1997</v>
      </c>
      <c r="C2613" s="255" t="str">
        <f>IF(AND(A2613&lt;&gt;"",ISNUMBER(A2613)),VLOOKUP(A2613,Studies!A:BR,3,FALSE),"")</f>
        <v>https://www.ncbi.nlm.nih.gov/pubmed/9333111</v>
      </c>
      <c r="D2613" s="255" t="str">
        <f>IF(AND(A2613&lt;&gt;"",ISNUMBER(A2613)),VLOOKUP(A2613,Studies!A:BR,4,FALSE),"")</f>
        <v>with Perpetrator (Itraconazole)</v>
      </c>
      <c r="E2613" s="255" t="str">
        <f>IF(AND(A2613&lt;&gt;"",ISNUMBER(A2613)),VLOOKUP(A2613,Studies!A:BR,5,FALSE),"")</f>
        <v>Buspirone</v>
      </c>
      <c r="F2613" s="256" t="str">
        <f>IF(AND(A2613&lt;&gt;"",ISNUMBER(A2613)),VLOOKUP(A2613,Studies!A:BR,6,FALSE),"")</f>
        <v>Plasma</v>
      </c>
      <c r="G2613" s="194">
        <v>79.5</v>
      </c>
      <c r="H2613" s="194" t="s">
        <v>60</v>
      </c>
      <c r="I2613" s="187">
        <v>5.8768599999999998</v>
      </c>
      <c r="J2613" s="187" t="s">
        <v>941</v>
      </c>
      <c r="K2613" s="187" t="s">
        <v>116</v>
      </c>
      <c r="L2613" s="195">
        <v>2.6794549999999999</v>
      </c>
      <c r="M2613" s="195" t="s">
        <v>941</v>
      </c>
      <c r="N2613" s="195" t="s">
        <v>949</v>
      </c>
      <c r="O2613" s="199"/>
      <c r="P2613" s="188"/>
      <c r="Q2613" s="174">
        <v>0</v>
      </c>
    </row>
    <row r="2614" spans="1:17" ht="14.25" x14ac:dyDescent="0.2">
      <c r="A2614" s="183">
        <v>320</v>
      </c>
      <c r="B2614" s="254" t="str">
        <f>IF(AND(A2614&lt;&gt;"",ISNUMBER(A2614)),VLOOKUP(A2614,Studies!A:BR,2,FALSE),"")</f>
        <v>Kivistö 1997</v>
      </c>
      <c r="C2614" s="255" t="str">
        <f>IF(AND(A2614&lt;&gt;"",ISNUMBER(A2614)),VLOOKUP(A2614,Studies!A:BR,3,FALSE),"")</f>
        <v>https://www.ncbi.nlm.nih.gov/pubmed/9333111</v>
      </c>
      <c r="D2614" s="255" t="str">
        <f>IF(AND(A2614&lt;&gt;"",ISNUMBER(A2614)),VLOOKUP(A2614,Studies!A:BR,4,FALSE),"")</f>
        <v>with Perpetrator (Itraconazole)</v>
      </c>
      <c r="E2614" s="255" t="str">
        <f>IF(AND(A2614&lt;&gt;"",ISNUMBER(A2614)),VLOOKUP(A2614,Studies!A:BR,5,FALSE),"")</f>
        <v>Buspirone</v>
      </c>
      <c r="F2614" s="256" t="str">
        <f>IF(AND(A2614&lt;&gt;"",ISNUMBER(A2614)),VLOOKUP(A2614,Studies!A:BR,6,FALSE),"")</f>
        <v>Plasma</v>
      </c>
      <c r="G2614" s="194">
        <v>80</v>
      </c>
      <c r="H2614" s="194" t="s">
        <v>60</v>
      </c>
      <c r="I2614" s="187">
        <v>7.6764599999999996</v>
      </c>
      <c r="J2614" s="187" t="s">
        <v>941</v>
      </c>
      <c r="K2614" s="187" t="s">
        <v>116</v>
      </c>
      <c r="L2614" s="195">
        <v>1.6076589999999999</v>
      </c>
      <c r="M2614" s="195" t="s">
        <v>941</v>
      </c>
      <c r="N2614" s="195" t="s">
        <v>949</v>
      </c>
      <c r="O2614" s="199"/>
      <c r="P2614" s="188"/>
      <c r="Q2614" s="174">
        <v>0</v>
      </c>
    </row>
    <row r="2615" spans="1:17" ht="14.25" x14ac:dyDescent="0.2">
      <c r="A2615" s="183">
        <v>320</v>
      </c>
      <c r="B2615" s="254" t="str">
        <f>IF(AND(A2615&lt;&gt;"",ISNUMBER(A2615)),VLOOKUP(A2615,Studies!A:BR,2,FALSE),"")</f>
        <v>Kivistö 1997</v>
      </c>
      <c r="C2615" s="255" t="str">
        <f>IF(AND(A2615&lt;&gt;"",ISNUMBER(A2615)),VLOOKUP(A2615,Studies!A:BR,3,FALSE),"")</f>
        <v>https://www.ncbi.nlm.nih.gov/pubmed/9333111</v>
      </c>
      <c r="D2615" s="255" t="str">
        <f>IF(AND(A2615&lt;&gt;"",ISNUMBER(A2615)),VLOOKUP(A2615,Studies!A:BR,4,FALSE),"")</f>
        <v>with Perpetrator (Itraconazole)</v>
      </c>
      <c r="E2615" s="255" t="str">
        <f>IF(AND(A2615&lt;&gt;"",ISNUMBER(A2615)),VLOOKUP(A2615,Studies!A:BR,5,FALSE),"")</f>
        <v>Buspirone</v>
      </c>
      <c r="F2615" s="256" t="str">
        <f>IF(AND(A2615&lt;&gt;"",ISNUMBER(A2615)),VLOOKUP(A2615,Studies!A:BR,6,FALSE),"")</f>
        <v>Plasma</v>
      </c>
      <c r="G2615" s="194">
        <v>80.5</v>
      </c>
      <c r="H2615" s="194" t="s">
        <v>60</v>
      </c>
      <c r="I2615" s="187">
        <v>7.0645480000000003</v>
      </c>
      <c r="J2615" s="187" t="s">
        <v>941</v>
      </c>
      <c r="K2615" s="187" t="s">
        <v>116</v>
      </c>
      <c r="L2615" s="195">
        <v>1.1291640000000001</v>
      </c>
      <c r="M2615" s="195" t="s">
        <v>941</v>
      </c>
      <c r="N2615" s="195" t="s">
        <v>949</v>
      </c>
      <c r="O2615" s="199"/>
      <c r="P2615" s="188"/>
      <c r="Q2615" s="174">
        <v>0</v>
      </c>
    </row>
    <row r="2616" spans="1:17" ht="14.25" x14ac:dyDescent="0.2">
      <c r="A2616" s="183">
        <v>320</v>
      </c>
      <c r="B2616" s="254" t="str">
        <f>IF(AND(A2616&lt;&gt;"",ISNUMBER(A2616)),VLOOKUP(A2616,Studies!A:BR,2,FALSE),"")</f>
        <v>Kivistö 1997</v>
      </c>
      <c r="C2616" s="255" t="str">
        <f>IF(AND(A2616&lt;&gt;"",ISNUMBER(A2616)),VLOOKUP(A2616,Studies!A:BR,3,FALSE),"")</f>
        <v>https://www.ncbi.nlm.nih.gov/pubmed/9333111</v>
      </c>
      <c r="D2616" s="255" t="str">
        <f>IF(AND(A2616&lt;&gt;"",ISNUMBER(A2616)),VLOOKUP(A2616,Studies!A:BR,4,FALSE),"")</f>
        <v>with Perpetrator (Itraconazole)</v>
      </c>
      <c r="E2616" s="255" t="str">
        <f>IF(AND(A2616&lt;&gt;"",ISNUMBER(A2616)),VLOOKUP(A2616,Studies!A:BR,5,FALSE),"")</f>
        <v>Buspirone</v>
      </c>
      <c r="F2616" s="256" t="str">
        <f>IF(AND(A2616&lt;&gt;"",ISNUMBER(A2616)),VLOOKUP(A2616,Studies!A:BR,6,FALSE),"")</f>
        <v>Plasma</v>
      </c>
      <c r="G2616" s="194">
        <v>81</v>
      </c>
      <c r="H2616" s="194" t="s">
        <v>60</v>
      </c>
      <c r="I2616" s="187">
        <v>7.9837150000000001</v>
      </c>
      <c r="J2616" s="187" t="s">
        <v>941</v>
      </c>
      <c r="K2616" s="187" t="s">
        <v>116</v>
      </c>
      <c r="L2616" s="195">
        <v>0.88043210000000005</v>
      </c>
      <c r="M2616" s="195" t="s">
        <v>941</v>
      </c>
      <c r="N2616" s="195" t="s">
        <v>949</v>
      </c>
      <c r="O2616" s="199"/>
      <c r="P2616" s="188"/>
      <c r="Q2616" s="174">
        <v>0</v>
      </c>
    </row>
    <row r="2617" spans="1:17" ht="14.25" x14ac:dyDescent="0.2">
      <c r="A2617" s="183">
        <v>320</v>
      </c>
      <c r="B2617" s="254" t="str">
        <f>IF(AND(A2617&lt;&gt;"",ISNUMBER(A2617)),VLOOKUP(A2617,Studies!A:BR,2,FALSE),"")</f>
        <v>Kivistö 1997</v>
      </c>
      <c r="C2617" s="255" t="str">
        <f>IF(AND(A2617&lt;&gt;"",ISNUMBER(A2617)),VLOOKUP(A2617,Studies!A:BR,3,FALSE),"")</f>
        <v>https://www.ncbi.nlm.nih.gov/pubmed/9333111</v>
      </c>
      <c r="D2617" s="255" t="str">
        <f>IF(AND(A2617&lt;&gt;"",ISNUMBER(A2617)),VLOOKUP(A2617,Studies!A:BR,4,FALSE),"")</f>
        <v>with Perpetrator (Itraconazole)</v>
      </c>
      <c r="E2617" s="255" t="str">
        <f>IF(AND(A2617&lt;&gt;"",ISNUMBER(A2617)),VLOOKUP(A2617,Studies!A:BR,5,FALSE),"")</f>
        <v>Buspirone</v>
      </c>
      <c r="F2617" s="256" t="str">
        <f>IF(AND(A2617&lt;&gt;"",ISNUMBER(A2617)),VLOOKUP(A2617,Studies!A:BR,6,FALSE),"")</f>
        <v>Plasma</v>
      </c>
      <c r="G2617" s="194">
        <v>82</v>
      </c>
      <c r="H2617" s="194" t="s">
        <v>60</v>
      </c>
      <c r="I2617" s="187">
        <v>8.9800140000000006</v>
      </c>
      <c r="J2617" s="187" t="s">
        <v>941</v>
      </c>
      <c r="K2617" s="187" t="s">
        <v>116</v>
      </c>
      <c r="L2617" s="195">
        <v>1.492826</v>
      </c>
      <c r="M2617" s="195" t="s">
        <v>941</v>
      </c>
      <c r="N2617" s="195" t="s">
        <v>949</v>
      </c>
      <c r="O2617" s="199"/>
      <c r="P2617" s="188"/>
      <c r="Q2617" s="174">
        <v>0</v>
      </c>
    </row>
    <row r="2618" spans="1:17" ht="14.25" x14ac:dyDescent="0.2">
      <c r="A2618" s="183">
        <v>320</v>
      </c>
      <c r="B2618" s="254" t="str">
        <f>IF(AND(A2618&lt;&gt;"",ISNUMBER(A2618)),VLOOKUP(A2618,Studies!A:BR,2,FALSE),"")</f>
        <v>Kivistö 1997</v>
      </c>
      <c r="C2618" s="255" t="str">
        <f>IF(AND(A2618&lt;&gt;"",ISNUMBER(A2618)),VLOOKUP(A2618,Studies!A:BR,3,FALSE),"")</f>
        <v>https://www.ncbi.nlm.nih.gov/pubmed/9333111</v>
      </c>
      <c r="D2618" s="255" t="str">
        <f>IF(AND(A2618&lt;&gt;"",ISNUMBER(A2618)),VLOOKUP(A2618,Studies!A:BR,4,FALSE),"")</f>
        <v>with Perpetrator (Itraconazole)</v>
      </c>
      <c r="E2618" s="255" t="str">
        <f>IF(AND(A2618&lt;&gt;"",ISNUMBER(A2618)),VLOOKUP(A2618,Studies!A:BR,5,FALSE),"")</f>
        <v>Buspirone</v>
      </c>
      <c r="F2618" s="256" t="str">
        <f>IF(AND(A2618&lt;&gt;"",ISNUMBER(A2618)),VLOOKUP(A2618,Studies!A:BR,6,FALSE),"")</f>
        <v>Plasma</v>
      </c>
      <c r="G2618" s="194">
        <v>83</v>
      </c>
      <c r="H2618" s="194" t="s">
        <v>60</v>
      </c>
      <c r="I2618" s="187">
        <v>8.2920750000000005</v>
      </c>
      <c r="J2618" s="187" t="s">
        <v>941</v>
      </c>
      <c r="K2618" s="187" t="s">
        <v>116</v>
      </c>
      <c r="L2618" s="195">
        <v>1.971295</v>
      </c>
      <c r="M2618" s="195" t="s">
        <v>941</v>
      </c>
      <c r="N2618" s="195" t="s">
        <v>949</v>
      </c>
      <c r="O2618" s="199"/>
      <c r="P2618" s="188"/>
      <c r="Q2618" s="174">
        <v>0</v>
      </c>
    </row>
    <row r="2619" spans="1:17" ht="14.25" x14ac:dyDescent="0.2">
      <c r="A2619" s="183">
        <v>320</v>
      </c>
      <c r="B2619" s="254" t="str">
        <f>IF(AND(A2619&lt;&gt;"",ISNUMBER(A2619)),VLOOKUP(A2619,Studies!A:BR,2,FALSE),"")</f>
        <v>Kivistö 1997</v>
      </c>
      <c r="C2619" s="255" t="str">
        <f>IF(AND(A2619&lt;&gt;"",ISNUMBER(A2619)),VLOOKUP(A2619,Studies!A:BR,3,FALSE),"")</f>
        <v>https://www.ncbi.nlm.nih.gov/pubmed/9333111</v>
      </c>
      <c r="D2619" s="255" t="str">
        <f>IF(AND(A2619&lt;&gt;"",ISNUMBER(A2619)),VLOOKUP(A2619,Studies!A:BR,4,FALSE),"")</f>
        <v>with Perpetrator (Itraconazole)</v>
      </c>
      <c r="E2619" s="255" t="str">
        <f>IF(AND(A2619&lt;&gt;"",ISNUMBER(A2619)),VLOOKUP(A2619,Studies!A:BR,5,FALSE),"")</f>
        <v>Buspirone</v>
      </c>
      <c r="F2619" s="256" t="str">
        <f>IF(AND(A2619&lt;&gt;"",ISNUMBER(A2619)),VLOOKUP(A2619,Studies!A:BR,6,FALSE),"")</f>
        <v>Plasma</v>
      </c>
      <c r="G2619" s="194">
        <v>84</v>
      </c>
      <c r="H2619" s="194" t="s">
        <v>60</v>
      </c>
      <c r="I2619" s="187">
        <v>5.996454</v>
      </c>
      <c r="J2619" s="187" t="s">
        <v>941</v>
      </c>
      <c r="K2619" s="187" t="s">
        <v>116</v>
      </c>
      <c r="L2619" s="195">
        <v>1.473735</v>
      </c>
      <c r="M2619" s="195" t="s">
        <v>941</v>
      </c>
      <c r="N2619" s="195" t="s">
        <v>949</v>
      </c>
      <c r="O2619" s="199"/>
      <c r="P2619" s="188"/>
      <c r="Q2619" s="174">
        <v>0</v>
      </c>
    </row>
    <row r="2620" spans="1:17" ht="14.25" x14ac:dyDescent="0.2">
      <c r="A2620" s="183">
        <v>320</v>
      </c>
      <c r="B2620" s="254" t="str">
        <f>IF(AND(A2620&lt;&gt;"",ISNUMBER(A2620)),VLOOKUP(A2620,Studies!A:BR,2,FALSE),"")</f>
        <v>Kivistö 1997</v>
      </c>
      <c r="C2620" s="255" t="str">
        <f>IF(AND(A2620&lt;&gt;"",ISNUMBER(A2620)),VLOOKUP(A2620,Studies!A:BR,3,FALSE),"")</f>
        <v>https://www.ncbi.nlm.nih.gov/pubmed/9333111</v>
      </c>
      <c r="D2620" s="255" t="str">
        <f>IF(AND(A2620&lt;&gt;"",ISNUMBER(A2620)),VLOOKUP(A2620,Studies!A:BR,4,FALSE),"")</f>
        <v>with Perpetrator (Itraconazole)</v>
      </c>
      <c r="E2620" s="255" t="str">
        <f>IF(AND(A2620&lt;&gt;"",ISNUMBER(A2620)),VLOOKUP(A2620,Studies!A:BR,5,FALSE),"")</f>
        <v>Buspirone</v>
      </c>
      <c r="F2620" s="256" t="str">
        <f>IF(AND(A2620&lt;&gt;"",ISNUMBER(A2620)),VLOOKUP(A2620,Studies!A:BR,6,FALSE),"")</f>
        <v>Plasma</v>
      </c>
      <c r="G2620" s="194">
        <v>85</v>
      </c>
      <c r="H2620" s="194" t="s">
        <v>60</v>
      </c>
      <c r="I2620" s="187">
        <v>4.504734</v>
      </c>
      <c r="J2620" s="187" t="s">
        <v>941</v>
      </c>
      <c r="K2620" s="187" t="s">
        <v>116</v>
      </c>
      <c r="L2620" s="195">
        <v>1.0717479999999999</v>
      </c>
      <c r="M2620" s="195" t="s">
        <v>941</v>
      </c>
      <c r="N2620" s="195" t="s">
        <v>949</v>
      </c>
      <c r="O2620" s="199"/>
      <c r="P2620" s="188"/>
      <c r="Q2620" s="174">
        <v>0</v>
      </c>
    </row>
    <row r="2621" spans="1:17" ht="14.25" x14ac:dyDescent="0.2">
      <c r="A2621" s="183">
        <v>320</v>
      </c>
      <c r="B2621" s="254" t="str">
        <f>IF(AND(A2621&lt;&gt;"",ISNUMBER(A2621)),VLOOKUP(A2621,Studies!A:BR,2,FALSE),"")</f>
        <v>Kivistö 1997</v>
      </c>
      <c r="C2621" s="255" t="str">
        <f>IF(AND(A2621&lt;&gt;"",ISNUMBER(A2621)),VLOOKUP(A2621,Studies!A:BR,3,FALSE),"")</f>
        <v>https://www.ncbi.nlm.nih.gov/pubmed/9333111</v>
      </c>
      <c r="D2621" s="255" t="str">
        <f>IF(AND(A2621&lt;&gt;"",ISNUMBER(A2621)),VLOOKUP(A2621,Studies!A:BR,4,FALSE),"")</f>
        <v>with Perpetrator (Itraconazole)</v>
      </c>
      <c r="E2621" s="255" t="str">
        <f>IF(AND(A2621&lt;&gt;"",ISNUMBER(A2621)),VLOOKUP(A2621,Studies!A:BR,5,FALSE),"")</f>
        <v>Buspirone</v>
      </c>
      <c r="F2621" s="256" t="str">
        <f>IF(AND(A2621&lt;&gt;"",ISNUMBER(A2621)),VLOOKUP(A2621,Studies!A:BR,6,FALSE),"")</f>
        <v>Plasma</v>
      </c>
      <c r="G2621" s="194">
        <v>87</v>
      </c>
      <c r="H2621" s="194" t="s">
        <v>60</v>
      </c>
      <c r="I2621" s="187">
        <v>2.612133</v>
      </c>
      <c r="J2621" s="187" t="s">
        <v>941</v>
      </c>
      <c r="K2621" s="187" t="s">
        <v>116</v>
      </c>
      <c r="L2621" s="195">
        <v>0.63160419999999995</v>
      </c>
      <c r="M2621" s="195" t="s">
        <v>941</v>
      </c>
      <c r="N2621" s="195" t="s">
        <v>949</v>
      </c>
      <c r="O2621" s="199"/>
      <c r="P2621" s="188"/>
      <c r="Q2621" s="174">
        <v>0</v>
      </c>
    </row>
    <row r="2622" spans="1:17" ht="14.25" x14ac:dyDescent="0.2">
      <c r="A2622" s="183">
        <v>320</v>
      </c>
      <c r="B2622" s="254" t="str">
        <f>IF(AND(A2622&lt;&gt;"",ISNUMBER(A2622)),VLOOKUP(A2622,Studies!A:BR,2,FALSE),"")</f>
        <v>Kivistö 1997</v>
      </c>
      <c r="C2622" s="255" t="str">
        <f>IF(AND(A2622&lt;&gt;"",ISNUMBER(A2622)),VLOOKUP(A2622,Studies!A:BR,3,FALSE),"")</f>
        <v>https://www.ncbi.nlm.nih.gov/pubmed/9333111</v>
      </c>
      <c r="D2622" s="255" t="str">
        <f>IF(AND(A2622&lt;&gt;"",ISNUMBER(A2622)),VLOOKUP(A2622,Studies!A:BR,4,FALSE),"")</f>
        <v>with Perpetrator (Itraconazole)</v>
      </c>
      <c r="E2622" s="255" t="str">
        <f>IF(AND(A2622&lt;&gt;"",ISNUMBER(A2622)),VLOOKUP(A2622,Studies!A:BR,5,FALSE),"")</f>
        <v>Buspirone</v>
      </c>
      <c r="F2622" s="256" t="str">
        <f>IF(AND(A2622&lt;&gt;"",ISNUMBER(A2622)),VLOOKUP(A2622,Studies!A:BR,6,FALSE),"")</f>
        <v>Plasma</v>
      </c>
      <c r="G2622" s="194">
        <v>97</v>
      </c>
      <c r="H2622" s="194" t="s">
        <v>60</v>
      </c>
      <c r="I2622" s="187">
        <v>0.42179879999999997</v>
      </c>
      <c r="J2622" s="187" t="s">
        <v>941</v>
      </c>
      <c r="K2622" s="187" t="s">
        <v>116</v>
      </c>
      <c r="L2622" s="195">
        <v>0.13399559999999999</v>
      </c>
      <c r="M2622" s="195" t="s">
        <v>941</v>
      </c>
      <c r="N2622" s="195" t="s">
        <v>949</v>
      </c>
      <c r="O2622" s="199"/>
      <c r="P2622" s="188"/>
      <c r="Q2622" s="174">
        <v>0</v>
      </c>
    </row>
    <row r="2623" spans="1:17" ht="14.25" x14ac:dyDescent="0.2">
      <c r="A2623" s="183">
        <v>321</v>
      </c>
      <c r="B2623" s="254" t="str">
        <f>IF(AND(A2623&lt;&gt;"",ISNUMBER(A2623)),VLOOKUP(A2623,Studies!A:BR,2,FALSE),"")</f>
        <v>Kivistö 1997</v>
      </c>
      <c r="C2623" s="255" t="str">
        <f>IF(AND(A2623&lt;&gt;"",ISNUMBER(A2623)),VLOOKUP(A2623,Studies!A:BR,3,FALSE),"")</f>
        <v>https://www.ncbi.nlm.nih.gov/pubmed/9333111</v>
      </c>
      <c r="D2623" s="255" t="str">
        <f>IF(AND(A2623&lt;&gt;"",ISNUMBER(A2623)),VLOOKUP(A2623,Studies!A:BR,4,FALSE),"")</f>
        <v>with Perpetrator (Itraconazole)</v>
      </c>
      <c r="E2623" s="255" t="str">
        <f>IF(AND(A2623&lt;&gt;"",ISNUMBER(A2623)),VLOOKUP(A2623,Studies!A:BR,5,FALSE),"")</f>
        <v>Itraconazole</v>
      </c>
      <c r="F2623" s="256" t="str">
        <f>IF(AND(A2623&lt;&gt;"",ISNUMBER(A2623)),VLOOKUP(A2623,Studies!A:BR,6,FALSE),"")</f>
        <v>Plasma</v>
      </c>
      <c r="G2623" s="194">
        <v>79</v>
      </c>
      <c r="H2623" s="194" t="s">
        <v>60</v>
      </c>
      <c r="I2623" s="187">
        <v>0.28043829999999997</v>
      </c>
      <c r="J2623" s="187" t="s">
        <v>962</v>
      </c>
      <c r="K2623" s="187" t="s">
        <v>116</v>
      </c>
      <c r="L2623" s="195">
        <v>3.7522170000000001E-2</v>
      </c>
      <c r="M2623" s="195" t="s">
        <v>962</v>
      </c>
      <c r="N2623" s="195" t="s">
        <v>949</v>
      </c>
      <c r="O2623" s="199"/>
      <c r="P2623" s="188"/>
      <c r="Q2623" s="174">
        <v>0</v>
      </c>
    </row>
    <row r="2624" spans="1:17" ht="14.25" x14ac:dyDescent="0.2">
      <c r="A2624" s="183">
        <v>321</v>
      </c>
      <c r="B2624" s="254" t="str">
        <f>IF(AND(A2624&lt;&gt;"",ISNUMBER(A2624)),VLOOKUP(A2624,Studies!A:BR,2,FALSE),"")</f>
        <v>Kivistö 1997</v>
      </c>
      <c r="C2624" s="255" t="str">
        <f>IF(AND(A2624&lt;&gt;"",ISNUMBER(A2624)),VLOOKUP(A2624,Studies!A:BR,3,FALSE),"")</f>
        <v>https://www.ncbi.nlm.nih.gov/pubmed/9333111</v>
      </c>
      <c r="D2624" s="255" t="str">
        <f>IF(AND(A2624&lt;&gt;"",ISNUMBER(A2624)),VLOOKUP(A2624,Studies!A:BR,4,FALSE),"")</f>
        <v>with Perpetrator (Itraconazole)</v>
      </c>
      <c r="E2624" s="255" t="str">
        <f>IF(AND(A2624&lt;&gt;"",ISNUMBER(A2624)),VLOOKUP(A2624,Studies!A:BR,5,FALSE),"")</f>
        <v>Itraconazole</v>
      </c>
      <c r="F2624" s="256" t="str">
        <f>IF(AND(A2624&lt;&gt;"",ISNUMBER(A2624)),VLOOKUP(A2624,Studies!A:BR,6,FALSE),"")</f>
        <v>Plasma</v>
      </c>
      <c r="G2624" s="194">
        <v>80</v>
      </c>
      <c r="H2624" s="194" t="s">
        <v>60</v>
      </c>
      <c r="I2624" s="187">
        <v>0.31690220000000002</v>
      </c>
      <c r="J2624" s="187" t="s">
        <v>962</v>
      </c>
      <c r="K2624" s="187" t="s">
        <v>116</v>
      </c>
      <c r="L2624" s="195">
        <v>6.2521610000000005E-2</v>
      </c>
      <c r="M2624" s="195" t="s">
        <v>962</v>
      </c>
      <c r="N2624" s="195" t="s">
        <v>949</v>
      </c>
      <c r="O2624" s="199"/>
      <c r="P2624" s="188"/>
      <c r="Q2624" s="174">
        <v>0</v>
      </c>
    </row>
    <row r="2625" spans="1:18" ht="14.25" x14ac:dyDescent="0.2">
      <c r="A2625" s="183">
        <v>321</v>
      </c>
      <c r="B2625" s="254" t="str">
        <f>IF(AND(A2625&lt;&gt;"",ISNUMBER(A2625)),VLOOKUP(A2625,Studies!A:BR,2,FALSE),"")</f>
        <v>Kivistö 1997</v>
      </c>
      <c r="C2625" s="255" t="str">
        <f>IF(AND(A2625&lt;&gt;"",ISNUMBER(A2625)),VLOOKUP(A2625,Studies!A:BR,3,FALSE),"")</f>
        <v>https://www.ncbi.nlm.nih.gov/pubmed/9333111</v>
      </c>
      <c r="D2625" s="255" t="str">
        <f>IF(AND(A2625&lt;&gt;"",ISNUMBER(A2625)),VLOOKUP(A2625,Studies!A:BR,4,FALSE),"")</f>
        <v>with Perpetrator (Itraconazole)</v>
      </c>
      <c r="E2625" s="255" t="str">
        <f>IF(AND(A2625&lt;&gt;"",ISNUMBER(A2625)),VLOOKUP(A2625,Studies!A:BR,5,FALSE),"")</f>
        <v>Itraconazole</v>
      </c>
      <c r="F2625" s="256" t="str">
        <f>IF(AND(A2625&lt;&gt;"",ISNUMBER(A2625)),VLOOKUP(A2625,Studies!A:BR,6,FALSE),"")</f>
        <v>Plasma</v>
      </c>
      <c r="G2625" s="194">
        <v>81</v>
      </c>
      <c r="H2625" s="194" t="s">
        <v>60</v>
      </c>
      <c r="I2625" s="187">
        <v>0.35959289999999999</v>
      </c>
      <c r="J2625" s="187" t="s">
        <v>962</v>
      </c>
      <c r="K2625" s="187" t="s">
        <v>116</v>
      </c>
      <c r="L2625" s="195">
        <v>6.2498600000000001E-2</v>
      </c>
      <c r="M2625" s="195" t="s">
        <v>962</v>
      </c>
      <c r="N2625" s="195" t="s">
        <v>949</v>
      </c>
      <c r="O2625" s="199"/>
      <c r="P2625" s="188"/>
      <c r="Q2625" s="174">
        <v>0</v>
      </c>
    </row>
    <row r="2626" spans="1:18" ht="14.25" x14ac:dyDescent="0.2">
      <c r="A2626" s="183">
        <v>321</v>
      </c>
      <c r="B2626" s="254" t="str">
        <f>IF(AND(A2626&lt;&gt;"",ISNUMBER(A2626)),VLOOKUP(A2626,Studies!A:BR,2,FALSE),"")</f>
        <v>Kivistö 1997</v>
      </c>
      <c r="C2626" s="255" t="str">
        <f>IF(AND(A2626&lt;&gt;"",ISNUMBER(A2626)),VLOOKUP(A2626,Studies!A:BR,3,FALSE),"")</f>
        <v>https://www.ncbi.nlm.nih.gov/pubmed/9333111</v>
      </c>
      <c r="D2626" s="255" t="str">
        <f>IF(AND(A2626&lt;&gt;"",ISNUMBER(A2626)),VLOOKUP(A2626,Studies!A:BR,4,FALSE),"")</f>
        <v>with Perpetrator (Itraconazole)</v>
      </c>
      <c r="E2626" s="255" t="str">
        <f>IF(AND(A2626&lt;&gt;"",ISNUMBER(A2626)),VLOOKUP(A2626,Studies!A:BR,5,FALSE),"")</f>
        <v>Itraconazole</v>
      </c>
      <c r="F2626" s="256" t="str">
        <f>IF(AND(A2626&lt;&gt;"",ISNUMBER(A2626)),VLOOKUP(A2626,Studies!A:BR,6,FALSE),"")</f>
        <v>Plasma</v>
      </c>
      <c r="G2626" s="194">
        <v>83</v>
      </c>
      <c r="H2626" s="194" t="s">
        <v>60</v>
      </c>
      <c r="I2626" s="187">
        <v>0.34499970000000002</v>
      </c>
      <c r="J2626" s="187" t="s">
        <v>962</v>
      </c>
      <c r="K2626" s="187" t="s">
        <v>116</v>
      </c>
      <c r="L2626" s="195">
        <v>5.0021889999999999E-2</v>
      </c>
      <c r="M2626" s="195" t="s">
        <v>962</v>
      </c>
      <c r="N2626" s="195" t="s">
        <v>949</v>
      </c>
      <c r="O2626" s="199"/>
      <c r="P2626" s="188"/>
      <c r="Q2626" s="174">
        <v>0</v>
      </c>
    </row>
    <row r="2627" spans="1:18" ht="14.25" x14ac:dyDescent="0.2">
      <c r="A2627" s="183">
        <v>321</v>
      </c>
      <c r="B2627" s="254" t="str">
        <f>IF(AND(A2627&lt;&gt;"",ISNUMBER(A2627)),VLOOKUP(A2627,Studies!A:BR,2,FALSE),"")</f>
        <v>Kivistö 1997</v>
      </c>
      <c r="C2627" s="255" t="str">
        <f>IF(AND(A2627&lt;&gt;"",ISNUMBER(A2627)),VLOOKUP(A2627,Studies!A:BR,3,FALSE),"")</f>
        <v>https://www.ncbi.nlm.nih.gov/pubmed/9333111</v>
      </c>
      <c r="D2627" s="255" t="str">
        <f>IF(AND(A2627&lt;&gt;"",ISNUMBER(A2627)),VLOOKUP(A2627,Studies!A:BR,4,FALSE),"")</f>
        <v>with Perpetrator (Itraconazole)</v>
      </c>
      <c r="E2627" s="255" t="str">
        <f>IF(AND(A2627&lt;&gt;"",ISNUMBER(A2627)),VLOOKUP(A2627,Studies!A:BR,5,FALSE),"")</f>
        <v>Itraconazole</v>
      </c>
      <c r="F2627" s="256" t="str">
        <f>IF(AND(A2627&lt;&gt;"",ISNUMBER(A2627)),VLOOKUP(A2627,Studies!A:BR,6,FALSE),"")</f>
        <v>Plasma</v>
      </c>
      <c r="G2627" s="194">
        <v>87</v>
      </c>
      <c r="H2627" s="194" t="s">
        <v>60</v>
      </c>
      <c r="I2627" s="187">
        <v>0.23461119999999999</v>
      </c>
      <c r="J2627" s="187" t="s">
        <v>962</v>
      </c>
      <c r="K2627" s="187" t="s">
        <v>116</v>
      </c>
      <c r="L2627" s="195">
        <v>3.747611E-2</v>
      </c>
      <c r="M2627" s="195" t="s">
        <v>962</v>
      </c>
      <c r="N2627" s="195" t="s">
        <v>949</v>
      </c>
      <c r="O2627" s="199"/>
      <c r="P2627" s="188"/>
      <c r="Q2627" s="174">
        <v>0</v>
      </c>
    </row>
    <row r="2628" spans="1:18" ht="14.25" x14ac:dyDescent="0.2">
      <c r="A2628" s="183">
        <v>321</v>
      </c>
      <c r="B2628" s="254" t="str">
        <f>IF(AND(A2628&lt;&gt;"",ISNUMBER(A2628)),VLOOKUP(A2628,Studies!A:BR,2,FALSE),"")</f>
        <v>Kivistö 1997</v>
      </c>
      <c r="C2628" s="255" t="str">
        <f>IF(AND(A2628&lt;&gt;"",ISNUMBER(A2628)),VLOOKUP(A2628,Studies!A:BR,3,FALSE),"")</f>
        <v>https://www.ncbi.nlm.nih.gov/pubmed/9333111</v>
      </c>
      <c r="D2628" s="255" t="str">
        <f>IF(AND(A2628&lt;&gt;"",ISNUMBER(A2628)),VLOOKUP(A2628,Studies!A:BR,4,FALSE),"")</f>
        <v>with Perpetrator (Itraconazole)</v>
      </c>
      <c r="E2628" s="255" t="str">
        <f>IF(AND(A2628&lt;&gt;"",ISNUMBER(A2628)),VLOOKUP(A2628,Studies!A:BR,5,FALSE),"")</f>
        <v>Itraconazole</v>
      </c>
      <c r="F2628" s="256" t="str">
        <f>IF(AND(A2628&lt;&gt;"",ISNUMBER(A2628)),VLOOKUP(A2628,Studies!A:BR,6,FALSE),"")</f>
        <v>Plasma</v>
      </c>
      <c r="G2628" s="194">
        <v>97</v>
      </c>
      <c r="H2628" s="194" t="s">
        <v>60</v>
      </c>
      <c r="I2628" s="187">
        <v>0.1491913</v>
      </c>
      <c r="J2628" s="187" t="s">
        <v>962</v>
      </c>
      <c r="K2628" s="187" t="s">
        <v>116</v>
      </c>
      <c r="L2628" s="195">
        <v>2.4953449999999999E-2</v>
      </c>
      <c r="M2628" s="195" t="s">
        <v>962</v>
      </c>
      <c r="N2628" s="195" t="s">
        <v>949</v>
      </c>
      <c r="O2628" s="199"/>
      <c r="P2628" s="188"/>
      <c r="Q2628" s="174">
        <v>0</v>
      </c>
    </row>
    <row r="2629" spans="1:18" ht="14.25" x14ac:dyDescent="0.2">
      <c r="A2629" s="183">
        <v>322</v>
      </c>
      <c r="B2629" s="254" t="str">
        <f>IF(AND(A2629&lt;&gt;"",ISNUMBER(A2629)),VLOOKUP(A2629,Studies!A:BR,2,FALSE),"")</f>
        <v>Kranke 2012</v>
      </c>
      <c r="C2629" s="255" t="str">
        <f>IF(AND(A2629&lt;&gt;"",ISNUMBER(A2629)),VLOOKUP(A2629,Studies!A:BR,3,FALSE),"")</f>
        <v>https://www.ncbi.nlm.nih.gov/pubmed/22546895</v>
      </c>
      <c r="D2629" s="255" t="str">
        <f>IF(AND(A2629&lt;&gt;"",ISNUMBER(A2629)),VLOOKUP(A2629,Studies!A:BR,4,FALSE),"")</f>
        <v>Patients @ 0.3 mg</v>
      </c>
      <c r="E2629" s="255" t="str">
        <f>IF(AND(A2629&lt;&gt;"",ISNUMBER(A2629)),VLOOKUP(A2629,Studies!A:BR,5,FALSE),"")</f>
        <v>Buspirone</v>
      </c>
      <c r="F2629" s="256" t="str">
        <f>IF(AND(A2629&lt;&gt;"",ISNUMBER(A2629)),VLOOKUP(A2629,Studies!A:BR,6,FALSE),"")</f>
        <v>Plasma</v>
      </c>
      <c r="G2629" s="194">
        <v>8.3333333333333329E-2</v>
      </c>
      <c r="H2629" s="194" t="s">
        <v>60</v>
      </c>
      <c r="I2629" s="187">
        <v>15.09221</v>
      </c>
      <c r="J2629" s="187" t="s">
        <v>941</v>
      </c>
      <c r="K2629" s="187" t="s">
        <v>116</v>
      </c>
      <c r="M2629" s="195"/>
      <c r="N2629" s="195"/>
      <c r="O2629" s="199"/>
      <c r="P2629" s="188"/>
      <c r="Q2629" s="174">
        <v>0</v>
      </c>
    </row>
    <row r="2630" spans="1:18" ht="14.25" x14ac:dyDescent="0.2">
      <c r="A2630" s="183">
        <v>322</v>
      </c>
      <c r="B2630" s="254" t="str">
        <f>IF(AND(A2630&lt;&gt;"",ISNUMBER(A2630)),VLOOKUP(A2630,Studies!A:BR,2,FALSE),"")</f>
        <v>Kranke 2012</v>
      </c>
      <c r="C2630" s="255" t="str">
        <f>IF(AND(A2630&lt;&gt;"",ISNUMBER(A2630)),VLOOKUP(A2630,Studies!A:BR,3,FALSE),"")</f>
        <v>https://www.ncbi.nlm.nih.gov/pubmed/22546895</v>
      </c>
      <c r="D2630" s="255" t="str">
        <f>IF(AND(A2630&lt;&gt;"",ISNUMBER(A2630)),VLOOKUP(A2630,Studies!A:BR,4,FALSE),"")</f>
        <v>Patients @ 0.3 mg</v>
      </c>
      <c r="E2630" s="255" t="str">
        <f>IF(AND(A2630&lt;&gt;"",ISNUMBER(A2630)),VLOOKUP(A2630,Studies!A:BR,5,FALSE),"")</f>
        <v>Buspirone</v>
      </c>
      <c r="F2630" s="256" t="str">
        <f>IF(AND(A2630&lt;&gt;"",ISNUMBER(A2630)),VLOOKUP(A2630,Studies!A:BR,6,FALSE),"")</f>
        <v>Plasma</v>
      </c>
      <c r="G2630" s="194">
        <v>0.5</v>
      </c>
      <c r="H2630" s="194" t="s">
        <v>60</v>
      </c>
      <c r="I2630" s="187">
        <v>4.2509920000000001</v>
      </c>
      <c r="J2630" s="187" t="s">
        <v>941</v>
      </c>
      <c r="K2630" s="187" t="s">
        <v>116</v>
      </c>
      <c r="M2630" s="195"/>
      <c r="N2630" s="195"/>
      <c r="O2630" s="199"/>
      <c r="P2630" s="188"/>
      <c r="Q2630" s="174">
        <v>0</v>
      </c>
    </row>
    <row r="2631" spans="1:18" ht="14.25" x14ac:dyDescent="0.2">
      <c r="A2631" s="183">
        <v>322</v>
      </c>
      <c r="B2631" s="254" t="str">
        <f>IF(AND(A2631&lt;&gt;"",ISNUMBER(A2631)),VLOOKUP(A2631,Studies!A:BR,2,FALSE),"")</f>
        <v>Kranke 2012</v>
      </c>
      <c r="C2631" s="255" t="str">
        <f>IF(AND(A2631&lt;&gt;"",ISNUMBER(A2631)),VLOOKUP(A2631,Studies!A:BR,3,FALSE),"")</f>
        <v>https://www.ncbi.nlm.nih.gov/pubmed/22546895</v>
      </c>
      <c r="D2631" s="255" t="str">
        <f>IF(AND(A2631&lt;&gt;"",ISNUMBER(A2631)),VLOOKUP(A2631,Studies!A:BR,4,FALSE),"")</f>
        <v>Patients @ 0.3 mg</v>
      </c>
      <c r="E2631" s="255" t="str">
        <f>IF(AND(A2631&lt;&gt;"",ISNUMBER(A2631)),VLOOKUP(A2631,Studies!A:BR,5,FALSE),"")</f>
        <v>Buspirone</v>
      </c>
      <c r="F2631" s="256" t="str">
        <f>IF(AND(A2631&lt;&gt;"",ISNUMBER(A2631)),VLOOKUP(A2631,Studies!A:BR,6,FALSE),"")</f>
        <v>Plasma</v>
      </c>
      <c r="G2631" s="194">
        <v>1</v>
      </c>
      <c r="H2631" s="194" t="s">
        <v>60</v>
      </c>
      <c r="I2631" s="187">
        <v>2.1450429999999998</v>
      </c>
      <c r="J2631" s="187" t="s">
        <v>941</v>
      </c>
      <c r="K2631" s="187" t="s">
        <v>116</v>
      </c>
      <c r="M2631" s="195"/>
      <c r="N2631" s="195"/>
      <c r="O2631" s="199"/>
      <c r="P2631" s="188"/>
      <c r="Q2631" s="174">
        <v>0</v>
      </c>
    </row>
    <row r="2632" spans="1:18" ht="14.25" x14ac:dyDescent="0.2">
      <c r="A2632" s="183">
        <v>322</v>
      </c>
      <c r="B2632" s="254" t="str">
        <f>IF(AND(A2632&lt;&gt;"",ISNUMBER(A2632)),VLOOKUP(A2632,Studies!A:BR,2,FALSE),"")</f>
        <v>Kranke 2012</v>
      </c>
      <c r="C2632" s="255" t="str">
        <f>IF(AND(A2632&lt;&gt;"",ISNUMBER(A2632)),VLOOKUP(A2632,Studies!A:BR,3,FALSE),"")</f>
        <v>https://www.ncbi.nlm.nih.gov/pubmed/22546895</v>
      </c>
      <c r="D2632" s="255" t="str">
        <f>IF(AND(A2632&lt;&gt;"",ISNUMBER(A2632)),VLOOKUP(A2632,Studies!A:BR,4,FALSE),"")</f>
        <v>Patients @ 0.3 mg</v>
      </c>
      <c r="E2632" s="255" t="str">
        <f>IF(AND(A2632&lt;&gt;"",ISNUMBER(A2632)),VLOOKUP(A2632,Studies!A:BR,5,FALSE),"")</f>
        <v>Buspirone</v>
      </c>
      <c r="F2632" s="256" t="str">
        <f>IF(AND(A2632&lt;&gt;"",ISNUMBER(A2632)),VLOOKUP(A2632,Studies!A:BR,6,FALSE),"")</f>
        <v>Plasma</v>
      </c>
      <c r="G2632" s="194">
        <v>4</v>
      </c>
      <c r="H2632" s="194" t="s">
        <v>60</v>
      </c>
      <c r="I2632" s="187">
        <v>0.63575820000000005</v>
      </c>
      <c r="J2632" s="187" t="s">
        <v>941</v>
      </c>
      <c r="K2632" s="187" t="s">
        <v>116</v>
      </c>
      <c r="M2632" s="195"/>
      <c r="N2632" s="195"/>
      <c r="O2632" s="199"/>
      <c r="P2632" s="188"/>
      <c r="Q2632" s="174">
        <v>0</v>
      </c>
    </row>
    <row r="2633" spans="1:18" ht="14.25" x14ac:dyDescent="0.2">
      <c r="A2633" s="183">
        <v>323</v>
      </c>
      <c r="B2633" s="254" t="str">
        <f>IF(AND(A2633&lt;&gt;"",ISNUMBER(A2633)),VLOOKUP(A2633,Studies!A:BR,2,FALSE),"")</f>
        <v>Kranke 2012</v>
      </c>
      <c r="C2633" s="255" t="str">
        <f>IF(AND(A2633&lt;&gt;"",ISNUMBER(A2633)),VLOOKUP(A2633,Studies!A:BR,3,FALSE),"")</f>
        <v>https://www.ncbi.nlm.nih.gov/pubmed/22546895</v>
      </c>
      <c r="D2633" s="255" t="str">
        <f>IF(AND(A2633&lt;&gt;"",ISNUMBER(A2633)),VLOOKUP(A2633,Studies!A:BR,4,FALSE),"")</f>
        <v>Patients @ 1 mg</v>
      </c>
      <c r="E2633" s="255" t="str">
        <f>IF(AND(A2633&lt;&gt;"",ISNUMBER(A2633)),VLOOKUP(A2633,Studies!A:BR,5,FALSE),"")</f>
        <v>Buspirone</v>
      </c>
      <c r="F2633" s="256" t="str">
        <f>IF(AND(A2633&lt;&gt;"",ISNUMBER(A2633)),VLOOKUP(A2633,Studies!A:BR,6,FALSE),"")</f>
        <v>Plasma</v>
      </c>
      <c r="G2633" s="194">
        <v>8.3333333333333329E-2</v>
      </c>
      <c r="H2633" s="194" t="s">
        <v>60</v>
      </c>
      <c r="I2633" s="187">
        <v>7.1445889999999999</v>
      </c>
      <c r="J2633" s="187" t="s">
        <v>941</v>
      </c>
      <c r="K2633" s="187" t="s">
        <v>116</v>
      </c>
      <c r="M2633" s="195"/>
      <c r="N2633" s="195"/>
      <c r="O2633" s="199"/>
      <c r="P2633" s="188"/>
      <c r="Q2633" s="174">
        <v>0</v>
      </c>
    </row>
    <row r="2634" spans="1:18" ht="14.25" x14ac:dyDescent="0.2">
      <c r="A2634" s="183">
        <v>323</v>
      </c>
      <c r="B2634" s="254" t="str">
        <f>IF(AND(A2634&lt;&gt;"",ISNUMBER(A2634)),VLOOKUP(A2634,Studies!A:BR,2,FALSE),"")</f>
        <v>Kranke 2012</v>
      </c>
      <c r="C2634" s="255" t="str">
        <f>IF(AND(A2634&lt;&gt;"",ISNUMBER(A2634)),VLOOKUP(A2634,Studies!A:BR,3,FALSE),"")</f>
        <v>https://www.ncbi.nlm.nih.gov/pubmed/22546895</v>
      </c>
      <c r="D2634" s="255" t="str">
        <f>IF(AND(A2634&lt;&gt;"",ISNUMBER(A2634)),VLOOKUP(A2634,Studies!A:BR,4,FALSE),"")</f>
        <v>Patients @ 1 mg</v>
      </c>
      <c r="E2634" s="255" t="str">
        <f>IF(AND(A2634&lt;&gt;"",ISNUMBER(A2634)),VLOOKUP(A2634,Studies!A:BR,5,FALSE),"")</f>
        <v>Buspirone</v>
      </c>
      <c r="F2634" s="256" t="str">
        <f>IF(AND(A2634&lt;&gt;"",ISNUMBER(A2634)),VLOOKUP(A2634,Studies!A:BR,6,FALSE),"")</f>
        <v>Plasma</v>
      </c>
      <c r="G2634" s="194">
        <v>0.5</v>
      </c>
      <c r="H2634" s="194" t="s">
        <v>60</v>
      </c>
      <c r="I2634" s="187">
        <v>1.3907210000000001</v>
      </c>
      <c r="J2634" s="187" t="s">
        <v>941</v>
      </c>
      <c r="K2634" s="187" t="s">
        <v>116</v>
      </c>
      <c r="M2634" s="195"/>
      <c r="N2634" s="195"/>
      <c r="O2634" s="199"/>
      <c r="P2634" s="188"/>
      <c r="Q2634" s="174">
        <v>0</v>
      </c>
    </row>
    <row r="2635" spans="1:18" ht="14.25" x14ac:dyDescent="0.2">
      <c r="A2635" s="183">
        <v>323</v>
      </c>
      <c r="B2635" s="254" t="str">
        <f>IF(AND(A2635&lt;&gt;"",ISNUMBER(A2635)),VLOOKUP(A2635,Studies!A:BR,2,FALSE),"")</f>
        <v>Kranke 2012</v>
      </c>
      <c r="C2635" s="255" t="str">
        <f>IF(AND(A2635&lt;&gt;"",ISNUMBER(A2635)),VLOOKUP(A2635,Studies!A:BR,3,FALSE),"")</f>
        <v>https://www.ncbi.nlm.nih.gov/pubmed/22546895</v>
      </c>
      <c r="D2635" s="255" t="str">
        <f>IF(AND(A2635&lt;&gt;"",ISNUMBER(A2635)),VLOOKUP(A2635,Studies!A:BR,4,FALSE),"")</f>
        <v>Patients @ 1 mg</v>
      </c>
      <c r="E2635" s="255" t="str">
        <f>IF(AND(A2635&lt;&gt;"",ISNUMBER(A2635)),VLOOKUP(A2635,Studies!A:BR,5,FALSE),"")</f>
        <v>Buspirone</v>
      </c>
      <c r="F2635" s="256" t="str">
        <f>IF(AND(A2635&lt;&gt;"",ISNUMBER(A2635)),VLOOKUP(A2635,Studies!A:BR,6,FALSE),"")</f>
        <v>Plasma</v>
      </c>
      <c r="G2635" s="194">
        <v>1</v>
      </c>
      <c r="H2635" s="194" t="s">
        <v>60</v>
      </c>
      <c r="I2635" s="187">
        <v>0.87416749999999999</v>
      </c>
      <c r="J2635" s="187" t="s">
        <v>941</v>
      </c>
      <c r="K2635" s="187" t="s">
        <v>116</v>
      </c>
      <c r="M2635" s="195"/>
      <c r="N2635" s="195"/>
      <c r="O2635" s="199"/>
      <c r="P2635" s="188"/>
      <c r="Q2635" s="174">
        <v>0</v>
      </c>
    </row>
    <row r="2636" spans="1:18" ht="14.25" x14ac:dyDescent="0.2">
      <c r="A2636" s="183">
        <v>323</v>
      </c>
      <c r="B2636" s="254" t="str">
        <f>IF(AND(A2636&lt;&gt;"",ISNUMBER(A2636)),VLOOKUP(A2636,Studies!A:BR,2,FALSE),"")</f>
        <v>Kranke 2012</v>
      </c>
      <c r="C2636" s="255" t="str">
        <f>IF(AND(A2636&lt;&gt;"",ISNUMBER(A2636)),VLOOKUP(A2636,Studies!A:BR,3,FALSE),"")</f>
        <v>https://www.ncbi.nlm.nih.gov/pubmed/22546895</v>
      </c>
      <c r="D2636" s="255" t="str">
        <f>IF(AND(A2636&lt;&gt;"",ISNUMBER(A2636)),VLOOKUP(A2636,Studies!A:BR,4,FALSE),"")</f>
        <v>Patients @ 1 mg</v>
      </c>
      <c r="E2636" s="255" t="str">
        <f>IF(AND(A2636&lt;&gt;"",ISNUMBER(A2636)),VLOOKUP(A2636,Studies!A:BR,5,FALSE),"")</f>
        <v>Buspirone</v>
      </c>
      <c r="F2636" s="256" t="str">
        <f>IF(AND(A2636&lt;&gt;"",ISNUMBER(A2636)),VLOOKUP(A2636,Studies!A:BR,6,FALSE),"")</f>
        <v>Plasma</v>
      </c>
      <c r="G2636" s="194">
        <v>4</v>
      </c>
      <c r="H2636" s="194" t="s">
        <v>60</v>
      </c>
      <c r="I2636" s="187">
        <v>0.15958040000000001</v>
      </c>
      <c r="J2636" s="187" t="s">
        <v>941</v>
      </c>
      <c r="K2636" s="187" t="s">
        <v>116</v>
      </c>
      <c r="M2636" s="195"/>
      <c r="N2636" s="195"/>
      <c r="O2636" s="199"/>
      <c r="P2636" s="188"/>
      <c r="Q2636" s="174">
        <v>0</v>
      </c>
      <c r="R2636" s="183"/>
    </row>
    <row r="2637" spans="1:18" ht="14.25" x14ac:dyDescent="0.2">
      <c r="A2637" s="183">
        <v>324</v>
      </c>
      <c r="B2637" s="254" t="str">
        <f>IF(AND(A2637&lt;&gt;"",ISNUMBER(A2637)),VLOOKUP(A2637,Studies!A:BR,2,FALSE),"")</f>
        <v>Kranke 2012</v>
      </c>
      <c r="C2637" s="255" t="str">
        <f>IF(AND(A2637&lt;&gt;"",ISNUMBER(A2637)),VLOOKUP(A2637,Studies!A:BR,3,FALSE),"")</f>
        <v>https://www.ncbi.nlm.nih.gov/pubmed/22546895</v>
      </c>
      <c r="D2637" s="255" t="str">
        <f>IF(AND(A2637&lt;&gt;"",ISNUMBER(A2637)),VLOOKUP(A2637,Studies!A:BR,4,FALSE),"")</f>
        <v>Patients @ 2 mg</v>
      </c>
      <c r="E2637" s="255" t="str">
        <f>IF(AND(A2637&lt;&gt;"",ISNUMBER(A2637)),VLOOKUP(A2637,Studies!A:BR,5,FALSE),"")</f>
        <v>Buspirone</v>
      </c>
      <c r="F2637" s="256" t="str">
        <f>IF(AND(A2637&lt;&gt;"",ISNUMBER(A2637)),VLOOKUP(A2637,Studies!A:BR,6,FALSE),"")</f>
        <v>Plasma</v>
      </c>
      <c r="G2637" s="194">
        <v>8.3333333333333329E-2</v>
      </c>
      <c r="H2637" s="194" t="s">
        <v>60</v>
      </c>
      <c r="I2637" s="187">
        <v>64.68262</v>
      </c>
      <c r="J2637" s="187" t="s">
        <v>941</v>
      </c>
      <c r="K2637" s="187" t="s">
        <v>116</v>
      </c>
      <c r="M2637" s="195"/>
      <c r="N2637" s="195"/>
      <c r="O2637" s="199"/>
      <c r="P2637" s="188"/>
      <c r="Q2637" s="174">
        <v>0</v>
      </c>
      <c r="R2637" s="183"/>
    </row>
    <row r="2638" spans="1:18" ht="14.25" x14ac:dyDescent="0.2">
      <c r="A2638" s="183">
        <v>324</v>
      </c>
      <c r="B2638" s="254" t="str">
        <f>IF(AND(A2638&lt;&gt;"",ISNUMBER(A2638)),VLOOKUP(A2638,Studies!A:BR,2,FALSE),"")</f>
        <v>Kranke 2012</v>
      </c>
      <c r="C2638" s="255" t="str">
        <f>IF(AND(A2638&lt;&gt;"",ISNUMBER(A2638)),VLOOKUP(A2638,Studies!A:BR,3,FALSE),"")</f>
        <v>https://www.ncbi.nlm.nih.gov/pubmed/22546895</v>
      </c>
      <c r="D2638" s="255" t="str">
        <f>IF(AND(A2638&lt;&gt;"",ISNUMBER(A2638)),VLOOKUP(A2638,Studies!A:BR,4,FALSE),"")</f>
        <v>Patients @ 2 mg</v>
      </c>
      <c r="E2638" s="255" t="str">
        <f>IF(AND(A2638&lt;&gt;"",ISNUMBER(A2638)),VLOOKUP(A2638,Studies!A:BR,5,FALSE),"")</f>
        <v>Buspirone</v>
      </c>
      <c r="F2638" s="256" t="str">
        <f>IF(AND(A2638&lt;&gt;"",ISNUMBER(A2638)),VLOOKUP(A2638,Studies!A:BR,6,FALSE),"")</f>
        <v>Plasma</v>
      </c>
      <c r="G2638" s="194">
        <v>0.5</v>
      </c>
      <c r="H2638" s="194" t="s">
        <v>60</v>
      </c>
      <c r="I2638" s="187">
        <v>13.15161</v>
      </c>
      <c r="J2638" s="187" t="s">
        <v>941</v>
      </c>
      <c r="K2638" s="187" t="s">
        <v>116</v>
      </c>
      <c r="M2638" s="195"/>
      <c r="N2638" s="195"/>
      <c r="O2638" s="199"/>
      <c r="P2638" s="188"/>
      <c r="Q2638" s="174">
        <v>0</v>
      </c>
      <c r="R2638" s="183"/>
    </row>
    <row r="2639" spans="1:18" ht="14.25" x14ac:dyDescent="0.2">
      <c r="A2639" s="183">
        <v>324</v>
      </c>
      <c r="B2639" s="254" t="str">
        <f>IF(AND(A2639&lt;&gt;"",ISNUMBER(A2639)),VLOOKUP(A2639,Studies!A:BR,2,FALSE),"")</f>
        <v>Kranke 2012</v>
      </c>
      <c r="C2639" s="255" t="str">
        <f>IF(AND(A2639&lt;&gt;"",ISNUMBER(A2639)),VLOOKUP(A2639,Studies!A:BR,3,FALSE),"")</f>
        <v>https://www.ncbi.nlm.nih.gov/pubmed/22546895</v>
      </c>
      <c r="D2639" s="255" t="str">
        <f>IF(AND(A2639&lt;&gt;"",ISNUMBER(A2639)),VLOOKUP(A2639,Studies!A:BR,4,FALSE),"")</f>
        <v>Patients @ 2 mg</v>
      </c>
      <c r="E2639" s="255" t="str">
        <f>IF(AND(A2639&lt;&gt;"",ISNUMBER(A2639)),VLOOKUP(A2639,Studies!A:BR,5,FALSE),"")</f>
        <v>Buspirone</v>
      </c>
      <c r="F2639" s="256" t="str">
        <f>IF(AND(A2639&lt;&gt;"",ISNUMBER(A2639)),VLOOKUP(A2639,Studies!A:BR,6,FALSE),"")</f>
        <v>Plasma</v>
      </c>
      <c r="G2639" s="194">
        <v>1</v>
      </c>
      <c r="H2639" s="194" t="s">
        <v>60</v>
      </c>
      <c r="I2639" s="187">
        <v>5.006596</v>
      </c>
      <c r="J2639" s="187" t="s">
        <v>941</v>
      </c>
      <c r="K2639" s="187" t="s">
        <v>116</v>
      </c>
      <c r="M2639" s="195"/>
      <c r="N2639" s="195"/>
      <c r="O2639" s="199"/>
      <c r="P2639" s="188"/>
      <c r="Q2639" s="174">
        <v>0</v>
      </c>
      <c r="R2639" s="183"/>
    </row>
    <row r="2640" spans="1:18" ht="14.25" x14ac:dyDescent="0.2">
      <c r="A2640" s="183">
        <v>324</v>
      </c>
      <c r="B2640" s="254" t="str">
        <f>IF(AND(A2640&lt;&gt;"",ISNUMBER(A2640)),VLOOKUP(A2640,Studies!A:BR,2,FALSE),"")</f>
        <v>Kranke 2012</v>
      </c>
      <c r="C2640" s="255" t="str">
        <f>IF(AND(A2640&lt;&gt;"",ISNUMBER(A2640)),VLOOKUP(A2640,Studies!A:BR,3,FALSE),"")</f>
        <v>https://www.ncbi.nlm.nih.gov/pubmed/22546895</v>
      </c>
      <c r="D2640" s="255" t="str">
        <f>IF(AND(A2640&lt;&gt;"",ISNUMBER(A2640)),VLOOKUP(A2640,Studies!A:BR,4,FALSE),"")</f>
        <v>Patients @ 2 mg</v>
      </c>
      <c r="E2640" s="255" t="str">
        <f>IF(AND(A2640&lt;&gt;"",ISNUMBER(A2640)),VLOOKUP(A2640,Studies!A:BR,5,FALSE),"")</f>
        <v>Buspirone</v>
      </c>
      <c r="F2640" s="256" t="str">
        <f>IF(AND(A2640&lt;&gt;"",ISNUMBER(A2640)),VLOOKUP(A2640,Studies!A:BR,6,FALSE),"")</f>
        <v>Plasma</v>
      </c>
      <c r="G2640" s="194">
        <v>4</v>
      </c>
      <c r="H2640" s="194" t="s">
        <v>60</v>
      </c>
      <c r="I2640" s="187">
        <v>1.2715160000000001</v>
      </c>
      <c r="J2640" s="187" t="s">
        <v>941</v>
      </c>
      <c r="K2640" s="187" t="s">
        <v>116</v>
      </c>
      <c r="M2640" s="195"/>
      <c r="N2640" s="195"/>
      <c r="O2640" s="199"/>
      <c r="P2640" s="188"/>
      <c r="Q2640" s="174">
        <v>0</v>
      </c>
      <c r="R2640" s="183"/>
    </row>
    <row r="2641" spans="1:18" ht="14.25" x14ac:dyDescent="0.2">
      <c r="A2641" s="183">
        <v>325</v>
      </c>
      <c r="B2641" s="254" t="str">
        <f>IF(AND(A2641&lt;&gt;"",ISNUMBER(A2641)),VLOOKUP(A2641,Studies!A:BR,2,FALSE),"")</f>
        <v>Kranke 2012</v>
      </c>
      <c r="C2641" s="255" t="str">
        <f>IF(AND(A2641&lt;&gt;"",ISNUMBER(A2641)),VLOOKUP(A2641,Studies!A:BR,3,FALSE),"")</f>
        <v>https://www.ncbi.nlm.nih.gov/pubmed/22546895</v>
      </c>
      <c r="D2641" s="255" t="str">
        <f>IF(AND(A2641&lt;&gt;"",ISNUMBER(A2641)),VLOOKUP(A2641,Studies!A:BR,4,FALSE),"")</f>
        <v>Patients @ 3 mg</v>
      </c>
      <c r="E2641" s="255" t="str">
        <f>IF(AND(A2641&lt;&gt;"",ISNUMBER(A2641)),VLOOKUP(A2641,Studies!A:BR,5,FALSE),"")</f>
        <v>Buspirone</v>
      </c>
      <c r="F2641" s="256" t="str">
        <f>IF(AND(A2641&lt;&gt;"",ISNUMBER(A2641)),VLOOKUP(A2641,Studies!A:BR,6,FALSE),"")</f>
        <v>Plasma</v>
      </c>
      <c r="G2641" s="194">
        <v>8.3333333333333329E-2</v>
      </c>
      <c r="H2641" s="194" t="s">
        <v>60</v>
      </c>
      <c r="I2641" s="187">
        <v>91.382549999999995</v>
      </c>
      <c r="J2641" s="187" t="s">
        <v>941</v>
      </c>
      <c r="K2641" s="187" t="s">
        <v>116</v>
      </c>
      <c r="M2641" s="195"/>
      <c r="N2641" s="195"/>
      <c r="O2641" s="199"/>
      <c r="P2641" s="188"/>
      <c r="Q2641" s="174">
        <v>0</v>
      </c>
      <c r="R2641" s="183"/>
    </row>
    <row r="2642" spans="1:18" ht="14.25" x14ac:dyDescent="0.2">
      <c r="A2642" s="183">
        <v>325</v>
      </c>
      <c r="B2642" s="254" t="str">
        <f>IF(AND(A2642&lt;&gt;"",ISNUMBER(A2642)),VLOOKUP(A2642,Studies!A:BR,2,FALSE),"")</f>
        <v>Kranke 2012</v>
      </c>
      <c r="C2642" s="255" t="str">
        <f>IF(AND(A2642&lt;&gt;"",ISNUMBER(A2642)),VLOOKUP(A2642,Studies!A:BR,3,FALSE),"")</f>
        <v>https://www.ncbi.nlm.nih.gov/pubmed/22546895</v>
      </c>
      <c r="D2642" s="255" t="str">
        <f>IF(AND(A2642&lt;&gt;"",ISNUMBER(A2642)),VLOOKUP(A2642,Studies!A:BR,4,FALSE),"")</f>
        <v>Patients @ 3 mg</v>
      </c>
      <c r="E2642" s="255" t="str">
        <f>IF(AND(A2642&lt;&gt;"",ISNUMBER(A2642)),VLOOKUP(A2642,Studies!A:BR,5,FALSE),"")</f>
        <v>Buspirone</v>
      </c>
      <c r="F2642" s="256" t="str">
        <f>IF(AND(A2642&lt;&gt;"",ISNUMBER(A2642)),VLOOKUP(A2642,Studies!A:BR,6,FALSE),"")</f>
        <v>Plasma</v>
      </c>
      <c r="G2642" s="194">
        <v>0.5</v>
      </c>
      <c r="H2642" s="194" t="s">
        <v>60</v>
      </c>
      <c r="I2642" s="187">
        <v>15.85422</v>
      </c>
      <c r="J2642" s="187" t="s">
        <v>941</v>
      </c>
      <c r="K2642" s="187" t="s">
        <v>116</v>
      </c>
      <c r="M2642" s="195"/>
      <c r="N2642" s="195"/>
      <c r="O2642" s="199"/>
      <c r="P2642" s="188"/>
      <c r="Q2642" s="174">
        <v>0</v>
      </c>
      <c r="R2642" s="183"/>
    </row>
    <row r="2643" spans="1:18" ht="14.25" x14ac:dyDescent="0.2">
      <c r="A2643" s="183">
        <v>325</v>
      </c>
      <c r="B2643" s="254" t="str">
        <f>IF(AND(A2643&lt;&gt;"",ISNUMBER(A2643)),VLOOKUP(A2643,Studies!A:BR,2,FALSE),"")</f>
        <v>Kranke 2012</v>
      </c>
      <c r="C2643" s="255" t="str">
        <f>IF(AND(A2643&lt;&gt;"",ISNUMBER(A2643)),VLOOKUP(A2643,Studies!A:BR,3,FALSE),"")</f>
        <v>https://www.ncbi.nlm.nih.gov/pubmed/22546895</v>
      </c>
      <c r="D2643" s="255" t="str">
        <f>IF(AND(A2643&lt;&gt;"",ISNUMBER(A2643)),VLOOKUP(A2643,Studies!A:BR,4,FALSE),"")</f>
        <v>Patients @ 3 mg</v>
      </c>
      <c r="E2643" s="255" t="str">
        <f>IF(AND(A2643&lt;&gt;"",ISNUMBER(A2643)),VLOOKUP(A2643,Studies!A:BR,5,FALSE),"")</f>
        <v>Buspirone</v>
      </c>
      <c r="F2643" s="256" t="str">
        <f>IF(AND(A2643&lt;&gt;"",ISNUMBER(A2643)),VLOOKUP(A2643,Studies!A:BR,6,FALSE),"")</f>
        <v>Plasma</v>
      </c>
      <c r="G2643" s="194">
        <v>1</v>
      </c>
      <c r="H2643" s="194" t="s">
        <v>60</v>
      </c>
      <c r="I2643" s="187">
        <v>8.5032650000000007</v>
      </c>
      <c r="J2643" s="187" t="s">
        <v>941</v>
      </c>
      <c r="K2643" s="187" t="s">
        <v>116</v>
      </c>
      <c r="M2643" s="195"/>
      <c r="N2643" s="195"/>
      <c r="O2643" s="199"/>
      <c r="P2643" s="188"/>
      <c r="Q2643" s="174">
        <v>0</v>
      </c>
      <c r="R2643" s="183"/>
    </row>
    <row r="2644" spans="1:18" ht="14.25" x14ac:dyDescent="0.2">
      <c r="A2644" s="183">
        <v>325</v>
      </c>
      <c r="B2644" s="254" t="str">
        <f>IF(AND(A2644&lt;&gt;"",ISNUMBER(A2644)),VLOOKUP(A2644,Studies!A:BR,2,FALSE),"")</f>
        <v>Kranke 2012</v>
      </c>
      <c r="C2644" s="255" t="str">
        <f>IF(AND(A2644&lt;&gt;"",ISNUMBER(A2644)),VLOOKUP(A2644,Studies!A:BR,3,FALSE),"")</f>
        <v>https://www.ncbi.nlm.nih.gov/pubmed/22546895</v>
      </c>
      <c r="D2644" s="255" t="str">
        <f>IF(AND(A2644&lt;&gt;"",ISNUMBER(A2644)),VLOOKUP(A2644,Studies!A:BR,4,FALSE),"")</f>
        <v>Patients @ 3 mg</v>
      </c>
      <c r="E2644" s="255" t="str">
        <f>IF(AND(A2644&lt;&gt;"",ISNUMBER(A2644)),VLOOKUP(A2644,Studies!A:BR,5,FALSE),"")</f>
        <v>Buspirone</v>
      </c>
      <c r="F2644" s="256" t="str">
        <f>IF(AND(A2644&lt;&gt;"",ISNUMBER(A2644)),VLOOKUP(A2644,Studies!A:BR,6,FALSE),"")</f>
        <v>Plasma</v>
      </c>
      <c r="G2644" s="194">
        <v>4</v>
      </c>
      <c r="H2644" s="194" t="s">
        <v>60</v>
      </c>
      <c r="I2644" s="187">
        <v>2.5436740000000002</v>
      </c>
      <c r="J2644" s="187" t="s">
        <v>941</v>
      </c>
      <c r="K2644" s="187" t="s">
        <v>116</v>
      </c>
      <c r="M2644" s="195"/>
      <c r="N2644" s="195"/>
      <c r="O2644" s="199"/>
      <c r="P2644" s="188"/>
      <c r="Q2644" s="174">
        <v>0</v>
      </c>
      <c r="R2644" s="183"/>
    </row>
    <row r="2645" spans="1:18" ht="14.25" x14ac:dyDescent="0.2">
      <c r="A2645" s="183">
        <v>326</v>
      </c>
      <c r="B2645" s="254" t="str">
        <f>IF(AND(A2645&lt;&gt;"",ISNUMBER(A2645)),VLOOKUP(A2645,Studies!A:BR,2,FALSE),"")</f>
        <v>Lamberg 1998a</v>
      </c>
      <c r="C2645" s="255" t="str">
        <f>IF(AND(A2645&lt;&gt;"",ISNUMBER(A2645)),VLOOKUP(A2645,Studies!A:BR,3,FALSE),"")</f>
        <v>https://www.ncbi.nlm.nih.gov/pubmed/9923581</v>
      </c>
      <c r="D2645" s="255" t="str">
        <f>IF(AND(A2645&lt;&gt;"",ISNUMBER(A2645)),VLOOKUP(A2645,Studies!A:BR,4,FALSE),"")</f>
        <v>Control (Perpetrator Placebo)</v>
      </c>
      <c r="E2645" s="255" t="str">
        <f>IF(AND(A2645&lt;&gt;"",ISNUMBER(A2645)),VLOOKUP(A2645,Studies!A:BR,5,FALSE),"")</f>
        <v>Buspirone</v>
      </c>
      <c r="F2645" s="256" t="str">
        <f>IF(AND(A2645&lt;&gt;"",ISNUMBER(A2645)),VLOOKUP(A2645,Studies!A:BR,6,FALSE),"")</f>
        <v>Plasma</v>
      </c>
      <c r="G2645" s="194">
        <v>0.5</v>
      </c>
      <c r="H2645" s="194" t="s">
        <v>60</v>
      </c>
      <c r="I2645" s="187">
        <v>0.93329150000000005</v>
      </c>
      <c r="J2645" s="187" t="s">
        <v>941</v>
      </c>
      <c r="K2645" s="187" t="s">
        <v>116</v>
      </c>
      <c r="L2645" s="195">
        <v>0.26798169999999999</v>
      </c>
      <c r="M2645" s="195" t="s">
        <v>941</v>
      </c>
      <c r="N2645" s="195" t="s">
        <v>949</v>
      </c>
      <c r="O2645" s="199"/>
      <c r="P2645" s="188"/>
      <c r="Q2645" s="174">
        <v>0</v>
      </c>
      <c r="R2645" s="183"/>
    </row>
    <row r="2646" spans="1:18" ht="14.25" x14ac:dyDescent="0.2">
      <c r="A2646" s="183">
        <v>326</v>
      </c>
      <c r="B2646" s="254" t="str">
        <f>IF(AND(A2646&lt;&gt;"",ISNUMBER(A2646)),VLOOKUP(A2646,Studies!A:BR,2,FALSE),"")</f>
        <v>Lamberg 1998a</v>
      </c>
      <c r="C2646" s="255" t="str">
        <f>IF(AND(A2646&lt;&gt;"",ISNUMBER(A2646)),VLOOKUP(A2646,Studies!A:BR,3,FALSE),"")</f>
        <v>https://www.ncbi.nlm.nih.gov/pubmed/9923581</v>
      </c>
      <c r="D2646" s="255" t="str">
        <f>IF(AND(A2646&lt;&gt;"",ISNUMBER(A2646)),VLOOKUP(A2646,Studies!A:BR,4,FALSE),"")</f>
        <v>Control (Perpetrator Placebo)</v>
      </c>
      <c r="E2646" s="255" t="str">
        <f>IF(AND(A2646&lt;&gt;"",ISNUMBER(A2646)),VLOOKUP(A2646,Studies!A:BR,5,FALSE),"")</f>
        <v>Buspirone</v>
      </c>
      <c r="F2646" s="256" t="str">
        <f>IF(AND(A2646&lt;&gt;"",ISNUMBER(A2646)),VLOOKUP(A2646,Studies!A:BR,6,FALSE),"")</f>
        <v>Plasma</v>
      </c>
      <c r="G2646" s="194">
        <v>1</v>
      </c>
      <c r="H2646" s="194" t="s">
        <v>60</v>
      </c>
      <c r="I2646" s="187">
        <v>1.246804</v>
      </c>
      <c r="J2646" s="187" t="s">
        <v>941</v>
      </c>
      <c r="K2646" s="187" t="s">
        <v>116</v>
      </c>
      <c r="L2646" s="195">
        <v>0.32158120000000001</v>
      </c>
      <c r="M2646" s="195" t="s">
        <v>941</v>
      </c>
      <c r="N2646" s="195" t="s">
        <v>949</v>
      </c>
      <c r="O2646" s="199"/>
      <c r="P2646" s="188"/>
      <c r="Q2646" s="174">
        <v>0</v>
      </c>
      <c r="R2646" s="183"/>
    </row>
    <row r="2647" spans="1:18" ht="14.25" x14ac:dyDescent="0.2">
      <c r="A2647" s="183">
        <v>326</v>
      </c>
      <c r="B2647" s="254" t="str">
        <f>IF(AND(A2647&lt;&gt;"",ISNUMBER(A2647)),VLOOKUP(A2647,Studies!A:BR,2,FALSE),"")</f>
        <v>Lamberg 1998a</v>
      </c>
      <c r="C2647" s="255" t="str">
        <f>IF(AND(A2647&lt;&gt;"",ISNUMBER(A2647)),VLOOKUP(A2647,Studies!A:BR,3,FALSE),"")</f>
        <v>https://www.ncbi.nlm.nih.gov/pubmed/9923581</v>
      </c>
      <c r="D2647" s="255" t="str">
        <f>IF(AND(A2647&lt;&gt;"",ISNUMBER(A2647)),VLOOKUP(A2647,Studies!A:BR,4,FALSE),"")</f>
        <v>Control (Perpetrator Placebo)</v>
      </c>
      <c r="E2647" s="255" t="str">
        <f>IF(AND(A2647&lt;&gt;"",ISNUMBER(A2647)),VLOOKUP(A2647,Studies!A:BR,5,FALSE),"")</f>
        <v>Buspirone</v>
      </c>
      <c r="F2647" s="256" t="str">
        <f>IF(AND(A2647&lt;&gt;"",ISNUMBER(A2647)),VLOOKUP(A2647,Studies!A:BR,6,FALSE),"")</f>
        <v>Plasma</v>
      </c>
      <c r="G2647" s="194">
        <v>1.5</v>
      </c>
      <c r="H2647" s="194" t="s">
        <v>60</v>
      </c>
      <c r="I2647" s="187">
        <v>1.376544</v>
      </c>
      <c r="J2647" s="187" t="s">
        <v>941</v>
      </c>
      <c r="K2647" s="187" t="s">
        <v>116</v>
      </c>
      <c r="L2647" s="195">
        <v>0.41344979999999998</v>
      </c>
      <c r="M2647" s="195" t="s">
        <v>941</v>
      </c>
      <c r="N2647" s="195" t="s">
        <v>949</v>
      </c>
      <c r="O2647" s="199"/>
      <c r="P2647" s="188"/>
      <c r="Q2647" s="174">
        <v>0</v>
      </c>
      <c r="R2647" s="183"/>
    </row>
    <row r="2648" spans="1:18" ht="14.25" x14ac:dyDescent="0.2">
      <c r="A2648" s="183">
        <v>326</v>
      </c>
      <c r="B2648" s="254" t="str">
        <f>IF(AND(A2648&lt;&gt;"",ISNUMBER(A2648)),VLOOKUP(A2648,Studies!A:BR,2,FALSE),"")</f>
        <v>Lamberg 1998a</v>
      </c>
      <c r="C2648" s="255" t="str">
        <f>IF(AND(A2648&lt;&gt;"",ISNUMBER(A2648)),VLOOKUP(A2648,Studies!A:BR,3,FALSE),"")</f>
        <v>https://www.ncbi.nlm.nih.gov/pubmed/9923581</v>
      </c>
      <c r="D2648" s="255" t="str">
        <f>IF(AND(A2648&lt;&gt;"",ISNUMBER(A2648)),VLOOKUP(A2648,Studies!A:BR,4,FALSE),"")</f>
        <v>Control (Perpetrator Placebo)</v>
      </c>
      <c r="E2648" s="255" t="str">
        <f>IF(AND(A2648&lt;&gt;"",ISNUMBER(A2648)),VLOOKUP(A2648,Studies!A:BR,5,FALSE),"")</f>
        <v>Buspirone</v>
      </c>
      <c r="F2648" s="256" t="str">
        <f>IF(AND(A2648&lt;&gt;"",ISNUMBER(A2648)),VLOOKUP(A2648,Studies!A:BR,6,FALSE),"")</f>
        <v>Plasma</v>
      </c>
      <c r="G2648" s="194">
        <v>2</v>
      </c>
      <c r="H2648" s="194" t="s">
        <v>60</v>
      </c>
      <c r="I2648" s="187">
        <v>1.069847</v>
      </c>
      <c r="J2648" s="187" t="s">
        <v>941</v>
      </c>
      <c r="K2648" s="187" t="s">
        <v>116</v>
      </c>
      <c r="L2648" s="195">
        <v>0.26796340000000002</v>
      </c>
      <c r="M2648" s="195" t="s">
        <v>941</v>
      </c>
      <c r="N2648" s="195" t="s">
        <v>949</v>
      </c>
      <c r="O2648" s="199"/>
      <c r="P2648" s="188"/>
      <c r="Q2648" s="174">
        <v>0</v>
      </c>
      <c r="R2648" s="183"/>
    </row>
    <row r="2649" spans="1:18" ht="14.25" x14ac:dyDescent="0.2">
      <c r="A2649" s="183">
        <v>326</v>
      </c>
      <c r="B2649" s="254" t="str">
        <f>IF(AND(A2649&lt;&gt;"",ISNUMBER(A2649)),VLOOKUP(A2649,Studies!A:BR,2,FALSE),"")</f>
        <v>Lamberg 1998a</v>
      </c>
      <c r="C2649" s="255" t="str">
        <f>IF(AND(A2649&lt;&gt;"",ISNUMBER(A2649)),VLOOKUP(A2649,Studies!A:BR,3,FALSE),"")</f>
        <v>https://www.ncbi.nlm.nih.gov/pubmed/9923581</v>
      </c>
      <c r="D2649" s="255" t="str">
        <f>IF(AND(A2649&lt;&gt;"",ISNUMBER(A2649)),VLOOKUP(A2649,Studies!A:BR,4,FALSE),"")</f>
        <v>Control (Perpetrator Placebo)</v>
      </c>
      <c r="E2649" s="255" t="str">
        <f>IF(AND(A2649&lt;&gt;"",ISNUMBER(A2649)),VLOOKUP(A2649,Studies!A:BR,5,FALSE),"")</f>
        <v>Buspirone</v>
      </c>
      <c r="F2649" s="256" t="str">
        <f>IF(AND(A2649&lt;&gt;"",ISNUMBER(A2649)),VLOOKUP(A2649,Studies!A:BR,6,FALSE),"")</f>
        <v>Plasma</v>
      </c>
      <c r="G2649" s="194">
        <v>3</v>
      </c>
      <c r="H2649" s="194" t="s">
        <v>60</v>
      </c>
      <c r="I2649" s="187">
        <v>0.83161479999999999</v>
      </c>
      <c r="J2649" s="187" t="s">
        <v>941</v>
      </c>
      <c r="K2649" s="187" t="s">
        <v>116</v>
      </c>
      <c r="L2649" s="195">
        <v>0.1991213</v>
      </c>
      <c r="M2649" s="195" t="s">
        <v>941</v>
      </c>
      <c r="N2649" s="195" t="s">
        <v>949</v>
      </c>
      <c r="O2649" s="199"/>
      <c r="P2649" s="188"/>
      <c r="Q2649" s="174">
        <v>0</v>
      </c>
      <c r="R2649" s="183"/>
    </row>
    <row r="2650" spans="1:18" ht="14.25" x14ac:dyDescent="0.2">
      <c r="A2650" s="183">
        <v>326</v>
      </c>
      <c r="B2650" s="254" t="str">
        <f>IF(AND(A2650&lt;&gt;"",ISNUMBER(A2650)),VLOOKUP(A2650,Studies!A:BR,2,FALSE),"")</f>
        <v>Lamberg 1998a</v>
      </c>
      <c r="C2650" s="255" t="str">
        <f>IF(AND(A2650&lt;&gt;"",ISNUMBER(A2650)),VLOOKUP(A2650,Studies!A:BR,3,FALSE),"")</f>
        <v>https://www.ncbi.nlm.nih.gov/pubmed/9923581</v>
      </c>
      <c r="D2650" s="255" t="str">
        <f>IF(AND(A2650&lt;&gt;"",ISNUMBER(A2650)),VLOOKUP(A2650,Studies!A:BR,4,FALSE),"")</f>
        <v>Control (Perpetrator Placebo)</v>
      </c>
      <c r="E2650" s="255" t="str">
        <f>IF(AND(A2650&lt;&gt;"",ISNUMBER(A2650)),VLOOKUP(A2650,Studies!A:BR,5,FALSE),"")</f>
        <v>Buspirone</v>
      </c>
      <c r="F2650" s="256" t="str">
        <f>IF(AND(A2650&lt;&gt;"",ISNUMBER(A2650)),VLOOKUP(A2650,Studies!A:BR,6,FALSE),"")</f>
        <v>Plasma</v>
      </c>
      <c r="G2650" s="194">
        <v>4</v>
      </c>
      <c r="H2650" s="194" t="s">
        <v>60</v>
      </c>
      <c r="I2650" s="187">
        <v>0.52448669999999997</v>
      </c>
      <c r="J2650" s="187" t="s">
        <v>941</v>
      </c>
      <c r="K2650" s="187" t="s">
        <v>116</v>
      </c>
      <c r="L2650" s="195">
        <v>0.1071819</v>
      </c>
      <c r="M2650" s="195" t="s">
        <v>941</v>
      </c>
      <c r="N2650" s="195" t="s">
        <v>949</v>
      </c>
      <c r="O2650" s="199"/>
      <c r="P2650" s="188"/>
      <c r="Q2650" s="174">
        <v>0</v>
      </c>
      <c r="R2650" s="183"/>
    </row>
    <row r="2651" spans="1:18" ht="14.25" x14ac:dyDescent="0.2">
      <c r="A2651" s="183">
        <v>326</v>
      </c>
      <c r="B2651" s="254" t="str">
        <f>IF(AND(A2651&lt;&gt;"",ISNUMBER(A2651)),VLOOKUP(A2651,Studies!A:BR,2,FALSE),"")</f>
        <v>Lamberg 1998a</v>
      </c>
      <c r="C2651" s="255" t="str">
        <f>IF(AND(A2651&lt;&gt;"",ISNUMBER(A2651)),VLOOKUP(A2651,Studies!A:BR,3,FALSE),"")</f>
        <v>https://www.ncbi.nlm.nih.gov/pubmed/9923581</v>
      </c>
      <c r="D2651" s="255" t="str">
        <f>IF(AND(A2651&lt;&gt;"",ISNUMBER(A2651)),VLOOKUP(A2651,Studies!A:BR,4,FALSE),"")</f>
        <v>Control (Perpetrator Placebo)</v>
      </c>
      <c r="E2651" s="255" t="str">
        <f>IF(AND(A2651&lt;&gt;"",ISNUMBER(A2651)),VLOOKUP(A2651,Studies!A:BR,5,FALSE),"")</f>
        <v>Buspirone</v>
      </c>
      <c r="F2651" s="256" t="str">
        <f>IF(AND(A2651&lt;&gt;"",ISNUMBER(A2651)),VLOOKUP(A2651,Studies!A:BR,6,FALSE),"")</f>
        <v>Plasma</v>
      </c>
      <c r="G2651" s="194">
        <v>5</v>
      </c>
      <c r="H2651" s="194" t="s">
        <v>60</v>
      </c>
      <c r="I2651" s="187">
        <v>0.32455840000000002</v>
      </c>
      <c r="J2651" s="187" t="s">
        <v>941</v>
      </c>
      <c r="K2651" s="187" t="s">
        <v>116</v>
      </c>
      <c r="L2651" s="195">
        <v>6.8950059999999994E-2</v>
      </c>
      <c r="M2651" s="195" t="s">
        <v>941</v>
      </c>
      <c r="N2651" s="195" t="s">
        <v>949</v>
      </c>
      <c r="O2651" s="199"/>
      <c r="P2651" s="188"/>
      <c r="Q2651" s="174">
        <v>0</v>
      </c>
      <c r="R2651" s="183"/>
    </row>
    <row r="2652" spans="1:18" ht="14.25" x14ac:dyDescent="0.2">
      <c r="A2652" s="183">
        <v>326</v>
      </c>
      <c r="B2652" s="254" t="str">
        <f>IF(AND(A2652&lt;&gt;"",ISNUMBER(A2652)),VLOOKUP(A2652,Studies!A:BR,2,FALSE),"")</f>
        <v>Lamberg 1998a</v>
      </c>
      <c r="C2652" s="255" t="str">
        <f>IF(AND(A2652&lt;&gt;"",ISNUMBER(A2652)),VLOOKUP(A2652,Studies!A:BR,3,FALSE),"")</f>
        <v>https://www.ncbi.nlm.nih.gov/pubmed/9923581</v>
      </c>
      <c r="D2652" s="255" t="str">
        <f>IF(AND(A2652&lt;&gt;"",ISNUMBER(A2652)),VLOOKUP(A2652,Studies!A:BR,4,FALSE),"")</f>
        <v>Control (Perpetrator Placebo)</v>
      </c>
      <c r="E2652" s="255" t="str">
        <f>IF(AND(A2652&lt;&gt;"",ISNUMBER(A2652)),VLOOKUP(A2652,Studies!A:BR,5,FALSE),"")</f>
        <v>Buspirone</v>
      </c>
      <c r="F2652" s="256" t="str">
        <f>IF(AND(A2652&lt;&gt;"",ISNUMBER(A2652)),VLOOKUP(A2652,Studies!A:BR,6,FALSE),"")</f>
        <v>Plasma</v>
      </c>
      <c r="G2652" s="194">
        <v>6</v>
      </c>
      <c r="H2652" s="194" t="s">
        <v>60</v>
      </c>
      <c r="I2652" s="187">
        <v>0.24714430000000001</v>
      </c>
      <c r="J2652" s="187" t="s">
        <v>941</v>
      </c>
      <c r="K2652" s="187" t="s">
        <v>116</v>
      </c>
      <c r="L2652" s="195">
        <v>3.0610579999999998E-2</v>
      </c>
      <c r="M2652" s="195" t="s">
        <v>941</v>
      </c>
      <c r="N2652" s="195" t="s">
        <v>949</v>
      </c>
      <c r="O2652" s="199"/>
      <c r="P2652" s="188"/>
      <c r="Q2652" s="174">
        <v>0</v>
      </c>
      <c r="R2652" s="183"/>
    </row>
    <row r="2653" spans="1:18" ht="14.25" x14ac:dyDescent="0.2">
      <c r="A2653" s="183">
        <v>326</v>
      </c>
      <c r="B2653" s="254" t="str">
        <f>IF(AND(A2653&lt;&gt;"",ISNUMBER(A2653)),VLOOKUP(A2653,Studies!A:BR,2,FALSE),"")</f>
        <v>Lamberg 1998a</v>
      </c>
      <c r="C2653" s="255" t="str">
        <f>IF(AND(A2653&lt;&gt;"",ISNUMBER(A2653)),VLOOKUP(A2653,Studies!A:BR,3,FALSE),"")</f>
        <v>https://www.ncbi.nlm.nih.gov/pubmed/9923581</v>
      </c>
      <c r="D2653" s="255" t="str">
        <f>IF(AND(A2653&lt;&gt;"",ISNUMBER(A2653)),VLOOKUP(A2653,Studies!A:BR,4,FALSE),"")</f>
        <v>Control (Perpetrator Placebo)</v>
      </c>
      <c r="E2653" s="255" t="str">
        <f>IF(AND(A2653&lt;&gt;"",ISNUMBER(A2653)),VLOOKUP(A2653,Studies!A:BR,5,FALSE),"")</f>
        <v>Buspirone</v>
      </c>
      <c r="F2653" s="256" t="str">
        <f>IF(AND(A2653&lt;&gt;"",ISNUMBER(A2653)),VLOOKUP(A2653,Studies!A:BR,6,FALSE),"")</f>
        <v>Plasma</v>
      </c>
      <c r="G2653" s="194">
        <v>8</v>
      </c>
      <c r="H2653" s="194" t="s">
        <v>60</v>
      </c>
      <c r="I2653" s="187">
        <v>0.1535551</v>
      </c>
      <c r="J2653" s="187" t="s">
        <v>941</v>
      </c>
      <c r="K2653" s="187" t="s">
        <v>116</v>
      </c>
      <c r="L2653" s="195">
        <v>4.592487E-2</v>
      </c>
      <c r="M2653" s="195" t="s">
        <v>941</v>
      </c>
      <c r="N2653" s="195" t="s">
        <v>949</v>
      </c>
      <c r="O2653" s="199"/>
      <c r="P2653" s="188"/>
      <c r="Q2653" s="174">
        <v>0</v>
      </c>
      <c r="R2653" s="183"/>
    </row>
    <row r="2654" spans="1:18" ht="14.25" x14ac:dyDescent="0.2">
      <c r="A2654" s="183">
        <v>326</v>
      </c>
      <c r="B2654" s="254" t="str">
        <f>IF(AND(A2654&lt;&gt;"",ISNUMBER(A2654)),VLOOKUP(A2654,Studies!A:BR,2,FALSE),"")</f>
        <v>Lamberg 1998a</v>
      </c>
      <c r="C2654" s="255" t="str">
        <f>IF(AND(A2654&lt;&gt;"",ISNUMBER(A2654)),VLOOKUP(A2654,Studies!A:BR,3,FALSE),"")</f>
        <v>https://www.ncbi.nlm.nih.gov/pubmed/9923581</v>
      </c>
      <c r="D2654" s="255" t="str">
        <f>IF(AND(A2654&lt;&gt;"",ISNUMBER(A2654)),VLOOKUP(A2654,Studies!A:BR,4,FALSE),"")</f>
        <v>Control (Perpetrator Placebo)</v>
      </c>
      <c r="E2654" s="255" t="str">
        <f>IF(AND(A2654&lt;&gt;"",ISNUMBER(A2654)),VLOOKUP(A2654,Studies!A:BR,5,FALSE),"")</f>
        <v>Buspirone</v>
      </c>
      <c r="F2654" s="256" t="str">
        <f>IF(AND(A2654&lt;&gt;"",ISNUMBER(A2654)),VLOOKUP(A2654,Studies!A:BR,6,FALSE),"")</f>
        <v>Plasma</v>
      </c>
      <c r="G2654" s="194">
        <v>18</v>
      </c>
      <c r="H2654" s="194" t="s">
        <v>60</v>
      </c>
      <c r="J2654" s="187"/>
      <c r="K2654" s="187"/>
      <c r="M2654" s="195"/>
      <c r="N2654" s="195"/>
      <c r="O2654" s="199"/>
      <c r="P2654" s="188"/>
      <c r="Q2654" s="174">
        <v>0</v>
      </c>
      <c r="R2654" s="183"/>
    </row>
    <row r="2655" spans="1:18" ht="14.25" x14ac:dyDescent="0.2">
      <c r="A2655" s="183">
        <v>327</v>
      </c>
      <c r="B2655" s="254" t="str">
        <f>IF(AND(A2655&lt;&gt;"",ISNUMBER(A2655)),VLOOKUP(A2655,Studies!A:BR,2,FALSE),"")</f>
        <v>Lamberg 1998a</v>
      </c>
      <c r="C2655" s="255" t="str">
        <f>IF(AND(A2655&lt;&gt;"",ISNUMBER(A2655)),VLOOKUP(A2655,Studies!A:BR,3,FALSE),"")</f>
        <v>https://www.ncbi.nlm.nih.gov/pubmed/9923581</v>
      </c>
      <c r="D2655" s="255" t="str">
        <f>IF(AND(A2655&lt;&gt;"",ISNUMBER(A2655)),VLOOKUP(A2655,Studies!A:BR,4,FALSE),"")</f>
        <v>with Perpetrator (Fluvoxamine)</v>
      </c>
      <c r="E2655" s="255" t="str">
        <f>IF(AND(A2655&lt;&gt;"",ISNUMBER(A2655)),VLOOKUP(A2655,Studies!A:BR,5,FALSE),"")</f>
        <v>Buspirone</v>
      </c>
      <c r="F2655" s="256" t="str">
        <f>IF(AND(A2655&lt;&gt;"",ISNUMBER(A2655)),VLOOKUP(A2655,Studies!A:BR,6,FALSE),"")</f>
        <v>Plasma</v>
      </c>
      <c r="G2655" s="194">
        <v>114.5</v>
      </c>
      <c r="H2655" s="194" t="s">
        <v>60</v>
      </c>
      <c r="I2655" s="187">
        <v>2.4340540000000002</v>
      </c>
      <c r="J2655" s="187" t="s">
        <v>941</v>
      </c>
      <c r="K2655" s="187" t="s">
        <v>116</v>
      </c>
      <c r="L2655" s="195">
        <v>0.81933089999999997</v>
      </c>
      <c r="M2655" s="195" t="s">
        <v>941</v>
      </c>
      <c r="N2655" s="195" t="s">
        <v>949</v>
      </c>
      <c r="O2655" s="199"/>
      <c r="P2655" s="188"/>
      <c r="Q2655" s="174">
        <v>0</v>
      </c>
      <c r="R2655" s="183"/>
    </row>
    <row r="2656" spans="1:18" ht="14.25" x14ac:dyDescent="0.2">
      <c r="A2656" s="183">
        <v>327</v>
      </c>
      <c r="B2656" s="254" t="str">
        <f>IF(AND(A2656&lt;&gt;"",ISNUMBER(A2656)),VLOOKUP(A2656,Studies!A:BR,2,FALSE),"")</f>
        <v>Lamberg 1998a</v>
      </c>
      <c r="C2656" s="255" t="str">
        <f>IF(AND(A2656&lt;&gt;"",ISNUMBER(A2656)),VLOOKUP(A2656,Studies!A:BR,3,FALSE),"")</f>
        <v>https://www.ncbi.nlm.nih.gov/pubmed/9923581</v>
      </c>
      <c r="D2656" s="255" t="str">
        <f>IF(AND(A2656&lt;&gt;"",ISNUMBER(A2656)),VLOOKUP(A2656,Studies!A:BR,4,FALSE),"")</f>
        <v>with Perpetrator (Fluvoxamine)</v>
      </c>
      <c r="E2656" s="255" t="str">
        <f>IF(AND(A2656&lt;&gt;"",ISNUMBER(A2656)),VLOOKUP(A2656,Studies!A:BR,5,FALSE),"")</f>
        <v>Buspirone</v>
      </c>
      <c r="F2656" s="256" t="str">
        <f>IF(AND(A2656&lt;&gt;"",ISNUMBER(A2656)),VLOOKUP(A2656,Studies!A:BR,6,FALSE),"")</f>
        <v>Plasma</v>
      </c>
      <c r="G2656" s="194">
        <v>115</v>
      </c>
      <c r="H2656" s="194" t="s">
        <v>60</v>
      </c>
      <c r="I2656" s="187">
        <v>3.375451</v>
      </c>
      <c r="J2656" s="187" t="s">
        <v>941</v>
      </c>
      <c r="K2656" s="187" t="s">
        <v>116</v>
      </c>
      <c r="L2656" s="195">
        <v>0.84992310000000004</v>
      </c>
      <c r="M2656" s="195" t="s">
        <v>941</v>
      </c>
      <c r="N2656" s="195" t="s">
        <v>949</v>
      </c>
      <c r="O2656" s="199"/>
      <c r="P2656" s="188"/>
      <c r="Q2656" s="174">
        <v>0</v>
      </c>
      <c r="R2656" s="183"/>
    </row>
    <row r="2657" spans="1:18" ht="14.25" x14ac:dyDescent="0.2">
      <c r="A2657" s="183">
        <v>327</v>
      </c>
      <c r="B2657" s="254" t="str">
        <f>IF(AND(A2657&lt;&gt;"",ISNUMBER(A2657)),VLOOKUP(A2657,Studies!A:BR,2,FALSE),"")</f>
        <v>Lamberg 1998a</v>
      </c>
      <c r="C2657" s="255" t="str">
        <f>IF(AND(A2657&lt;&gt;"",ISNUMBER(A2657)),VLOOKUP(A2657,Studies!A:BR,3,FALSE),"")</f>
        <v>https://www.ncbi.nlm.nih.gov/pubmed/9923581</v>
      </c>
      <c r="D2657" s="255" t="str">
        <f>IF(AND(A2657&lt;&gt;"",ISNUMBER(A2657)),VLOOKUP(A2657,Studies!A:BR,4,FALSE),"")</f>
        <v>with Perpetrator (Fluvoxamine)</v>
      </c>
      <c r="E2657" s="255" t="str">
        <f>IF(AND(A2657&lt;&gt;"",ISNUMBER(A2657)),VLOOKUP(A2657,Studies!A:BR,5,FALSE),"")</f>
        <v>Buspirone</v>
      </c>
      <c r="F2657" s="256" t="str">
        <f>IF(AND(A2657&lt;&gt;"",ISNUMBER(A2657)),VLOOKUP(A2657,Studies!A:BR,6,FALSE),"")</f>
        <v>Plasma</v>
      </c>
      <c r="G2657" s="194">
        <v>115.5</v>
      </c>
      <c r="H2657" s="194" t="s">
        <v>60</v>
      </c>
      <c r="I2657" s="187">
        <v>3.0074779999999999</v>
      </c>
      <c r="J2657" s="187" t="s">
        <v>941</v>
      </c>
      <c r="K2657" s="187" t="s">
        <v>116</v>
      </c>
      <c r="L2657" s="195">
        <v>0.68912390000000001</v>
      </c>
      <c r="M2657" s="195" t="s">
        <v>941</v>
      </c>
      <c r="N2657" s="195" t="s">
        <v>949</v>
      </c>
      <c r="O2657" s="199"/>
      <c r="P2657" s="188"/>
      <c r="Q2657" s="174">
        <v>0</v>
      </c>
      <c r="R2657" s="183"/>
    </row>
    <row r="2658" spans="1:18" ht="14.25" x14ac:dyDescent="0.2">
      <c r="A2658" s="183">
        <v>327</v>
      </c>
      <c r="B2658" s="254" t="str">
        <f>IF(AND(A2658&lt;&gt;"",ISNUMBER(A2658)),VLOOKUP(A2658,Studies!A:BR,2,FALSE),"")</f>
        <v>Lamberg 1998a</v>
      </c>
      <c r="C2658" s="255" t="str">
        <f>IF(AND(A2658&lt;&gt;"",ISNUMBER(A2658)),VLOOKUP(A2658,Studies!A:BR,3,FALSE),"")</f>
        <v>https://www.ncbi.nlm.nih.gov/pubmed/9923581</v>
      </c>
      <c r="D2658" s="255" t="str">
        <f>IF(AND(A2658&lt;&gt;"",ISNUMBER(A2658)),VLOOKUP(A2658,Studies!A:BR,4,FALSE),"")</f>
        <v>with Perpetrator (Fluvoxamine)</v>
      </c>
      <c r="E2658" s="255" t="str">
        <f>IF(AND(A2658&lt;&gt;"",ISNUMBER(A2658)),VLOOKUP(A2658,Studies!A:BR,5,FALSE),"")</f>
        <v>Buspirone</v>
      </c>
      <c r="F2658" s="256" t="str">
        <f>IF(AND(A2658&lt;&gt;"",ISNUMBER(A2658)),VLOOKUP(A2658,Studies!A:BR,6,FALSE),"")</f>
        <v>Plasma</v>
      </c>
      <c r="G2658" s="194">
        <v>116</v>
      </c>
      <c r="H2658" s="194" t="s">
        <v>60</v>
      </c>
      <c r="I2658" s="187">
        <v>2.4098090000000001</v>
      </c>
      <c r="J2658" s="187" t="s">
        <v>941</v>
      </c>
      <c r="K2658" s="187" t="s">
        <v>116</v>
      </c>
      <c r="L2658" s="195">
        <v>0.55895260000000002</v>
      </c>
      <c r="M2658" s="195" t="s">
        <v>941</v>
      </c>
      <c r="N2658" s="195" t="s">
        <v>949</v>
      </c>
      <c r="O2658" s="199"/>
      <c r="P2658" s="188"/>
      <c r="Q2658" s="174">
        <v>0</v>
      </c>
      <c r="R2658" s="183"/>
    </row>
    <row r="2659" spans="1:18" ht="14.25" x14ac:dyDescent="0.2">
      <c r="A2659" s="183">
        <v>327</v>
      </c>
      <c r="B2659" s="254" t="str">
        <f>IF(AND(A2659&lt;&gt;"",ISNUMBER(A2659)),VLOOKUP(A2659,Studies!A:BR,2,FALSE),"")</f>
        <v>Lamberg 1998a</v>
      </c>
      <c r="C2659" s="255" t="str">
        <f>IF(AND(A2659&lt;&gt;"",ISNUMBER(A2659)),VLOOKUP(A2659,Studies!A:BR,3,FALSE),"")</f>
        <v>https://www.ncbi.nlm.nih.gov/pubmed/9923581</v>
      </c>
      <c r="D2659" s="255" t="str">
        <f>IF(AND(A2659&lt;&gt;"",ISNUMBER(A2659)),VLOOKUP(A2659,Studies!A:BR,4,FALSE),"")</f>
        <v>with Perpetrator (Fluvoxamine)</v>
      </c>
      <c r="E2659" s="255" t="str">
        <f>IF(AND(A2659&lt;&gt;"",ISNUMBER(A2659)),VLOOKUP(A2659,Studies!A:BR,5,FALSE),"")</f>
        <v>Buspirone</v>
      </c>
      <c r="F2659" s="256" t="str">
        <f>IF(AND(A2659&lt;&gt;"",ISNUMBER(A2659)),VLOOKUP(A2659,Studies!A:BR,6,FALSE),"")</f>
        <v>Plasma</v>
      </c>
      <c r="G2659" s="194">
        <v>117</v>
      </c>
      <c r="H2659" s="194" t="s">
        <v>60</v>
      </c>
      <c r="I2659" s="187">
        <v>1.467157</v>
      </c>
      <c r="J2659" s="187" t="s">
        <v>941</v>
      </c>
      <c r="K2659" s="187" t="s">
        <v>116</v>
      </c>
      <c r="L2659" s="195">
        <v>0.3598671</v>
      </c>
      <c r="M2659" s="195" t="s">
        <v>941</v>
      </c>
      <c r="N2659" s="195" t="s">
        <v>949</v>
      </c>
      <c r="O2659" s="199"/>
      <c r="P2659" s="188"/>
      <c r="Q2659" s="174">
        <v>0</v>
      </c>
      <c r="R2659" s="183"/>
    </row>
    <row r="2660" spans="1:18" ht="14.25" x14ac:dyDescent="0.2">
      <c r="A2660" s="183">
        <v>327</v>
      </c>
      <c r="B2660" s="254" t="str">
        <f>IF(AND(A2660&lt;&gt;"",ISNUMBER(A2660)),VLOOKUP(A2660,Studies!A:BR,2,FALSE),"")</f>
        <v>Lamberg 1998a</v>
      </c>
      <c r="C2660" s="255" t="str">
        <f>IF(AND(A2660&lt;&gt;"",ISNUMBER(A2660)),VLOOKUP(A2660,Studies!A:BR,3,FALSE),"")</f>
        <v>https://www.ncbi.nlm.nih.gov/pubmed/9923581</v>
      </c>
      <c r="D2660" s="255" t="str">
        <f>IF(AND(A2660&lt;&gt;"",ISNUMBER(A2660)),VLOOKUP(A2660,Studies!A:BR,4,FALSE),"")</f>
        <v>with Perpetrator (Fluvoxamine)</v>
      </c>
      <c r="E2660" s="255" t="str">
        <f>IF(AND(A2660&lt;&gt;"",ISNUMBER(A2660)),VLOOKUP(A2660,Studies!A:BR,5,FALSE),"")</f>
        <v>Buspirone</v>
      </c>
      <c r="F2660" s="256" t="str">
        <f>IF(AND(A2660&lt;&gt;"",ISNUMBER(A2660)),VLOOKUP(A2660,Studies!A:BR,6,FALSE),"")</f>
        <v>Plasma</v>
      </c>
      <c r="G2660" s="194">
        <v>118</v>
      </c>
      <c r="H2660" s="194" t="s">
        <v>60</v>
      </c>
      <c r="I2660" s="187">
        <v>0.88438989999999995</v>
      </c>
      <c r="J2660" s="187" t="s">
        <v>941</v>
      </c>
      <c r="K2660" s="187" t="s">
        <v>116</v>
      </c>
      <c r="L2660" s="195">
        <v>0.18377109999999999</v>
      </c>
      <c r="M2660" s="195" t="s">
        <v>941</v>
      </c>
      <c r="N2660" s="195" t="s">
        <v>949</v>
      </c>
      <c r="O2660" s="199"/>
      <c r="P2660" s="188"/>
      <c r="Q2660" s="174">
        <v>0</v>
      </c>
      <c r="R2660" s="183"/>
    </row>
    <row r="2661" spans="1:18" ht="14.25" x14ac:dyDescent="0.2">
      <c r="A2661" s="183">
        <v>327</v>
      </c>
      <c r="B2661" s="254" t="str">
        <f>IF(AND(A2661&lt;&gt;"",ISNUMBER(A2661)),VLOOKUP(A2661,Studies!A:BR,2,FALSE),"")</f>
        <v>Lamberg 1998a</v>
      </c>
      <c r="C2661" s="255" t="str">
        <f>IF(AND(A2661&lt;&gt;"",ISNUMBER(A2661)),VLOOKUP(A2661,Studies!A:BR,3,FALSE),"")</f>
        <v>https://www.ncbi.nlm.nih.gov/pubmed/9923581</v>
      </c>
      <c r="D2661" s="255" t="str">
        <f>IF(AND(A2661&lt;&gt;"",ISNUMBER(A2661)),VLOOKUP(A2661,Studies!A:BR,4,FALSE),"")</f>
        <v>with Perpetrator (Fluvoxamine)</v>
      </c>
      <c r="E2661" s="255" t="str">
        <f>IF(AND(A2661&lt;&gt;"",ISNUMBER(A2661)),VLOOKUP(A2661,Studies!A:BR,5,FALSE),"")</f>
        <v>Buspirone</v>
      </c>
      <c r="F2661" s="256" t="str">
        <f>IF(AND(A2661&lt;&gt;"",ISNUMBER(A2661)),VLOOKUP(A2661,Studies!A:BR,6,FALSE),"")</f>
        <v>Plasma</v>
      </c>
      <c r="G2661" s="194">
        <v>119</v>
      </c>
      <c r="H2661" s="194" t="s">
        <v>60</v>
      </c>
      <c r="I2661" s="187">
        <v>0.63084370000000001</v>
      </c>
      <c r="J2661" s="187" t="s">
        <v>941</v>
      </c>
      <c r="K2661" s="187" t="s">
        <v>116</v>
      </c>
      <c r="L2661" s="195">
        <v>9.9506860000000003E-2</v>
      </c>
      <c r="M2661" s="195" t="s">
        <v>941</v>
      </c>
      <c r="N2661" s="195" t="s">
        <v>949</v>
      </c>
      <c r="O2661" s="199"/>
      <c r="P2661" s="188"/>
      <c r="Q2661" s="174">
        <v>0</v>
      </c>
      <c r="R2661" s="183"/>
    </row>
    <row r="2662" spans="1:18" ht="14.25" x14ac:dyDescent="0.2">
      <c r="A2662" s="183">
        <v>327</v>
      </c>
      <c r="B2662" s="254" t="str">
        <f>IF(AND(A2662&lt;&gt;"",ISNUMBER(A2662)),VLOOKUP(A2662,Studies!A:BR,2,FALSE),"")</f>
        <v>Lamberg 1998a</v>
      </c>
      <c r="C2662" s="255" t="str">
        <f>IF(AND(A2662&lt;&gt;"",ISNUMBER(A2662)),VLOOKUP(A2662,Studies!A:BR,3,FALSE),"")</f>
        <v>https://www.ncbi.nlm.nih.gov/pubmed/9923581</v>
      </c>
      <c r="D2662" s="255" t="str">
        <f>IF(AND(A2662&lt;&gt;"",ISNUMBER(A2662)),VLOOKUP(A2662,Studies!A:BR,4,FALSE),"")</f>
        <v>with Perpetrator (Fluvoxamine)</v>
      </c>
      <c r="E2662" s="255" t="str">
        <f>IF(AND(A2662&lt;&gt;"",ISNUMBER(A2662)),VLOOKUP(A2662,Studies!A:BR,5,FALSE),"")</f>
        <v>Buspirone</v>
      </c>
      <c r="F2662" s="256" t="str">
        <f>IF(AND(A2662&lt;&gt;"",ISNUMBER(A2662)),VLOOKUP(A2662,Studies!A:BR,6,FALSE),"")</f>
        <v>Plasma</v>
      </c>
      <c r="G2662" s="194">
        <v>120</v>
      </c>
      <c r="H2662" s="194" t="s">
        <v>60</v>
      </c>
      <c r="I2662" s="187">
        <v>0.49217250000000001</v>
      </c>
      <c r="J2662" s="187" t="s">
        <v>941</v>
      </c>
      <c r="K2662" s="187" t="s">
        <v>116</v>
      </c>
      <c r="L2662" s="195">
        <v>0.114857</v>
      </c>
      <c r="M2662" s="195" t="s">
        <v>941</v>
      </c>
      <c r="N2662" s="195" t="s">
        <v>949</v>
      </c>
      <c r="O2662" s="199"/>
      <c r="P2662" s="188"/>
      <c r="Q2662" s="174">
        <v>0</v>
      </c>
      <c r="R2662" s="183"/>
    </row>
    <row r="2663" spans="1:18" ht="14.25" x14ac:dyDescent="0.2">
      <c r="A2663" s="183">
        <v>327</v>
      </c>
      <c r="B2663" s="254" t="str">
        <f>IF(AND(A2663&lt;&gt;"",ISNUMBER(A2663)),VLOOKUP(A2663,Studies!A:BR,2,FALSE),"")</f>
        <v>Lamberg 1998a</v>
      </c>
      <c r="C2663" s="255" t="str">
        <f>IF(AND(A2663&lt;&gt;"",ISNUMBER(A2663)),VLOOKUP(A2663,Studies!A:BR,3,FALSE),"")</f>
        <v>https://www.ncbi.nlm.nih.gov/pubmed/9923581</v>
      </c>
      <c r="D2663" s="255" t="str">
        <f>IF(AND(A2663&lt;&gt;"",ISNUMBER(A2663)),VLOOKUP(A2663,Studies!A:BR,4,FALSE),"")</f>
        <v>with Perpetrator (Fluvoxamine)</v>
      </c>
      <c r="E2663" s="255" t="str">
        <f>IF(AND(A2663&lt;&gt;"",ISNUMBER(A2663)),VLOOKUP(A2663,Studies!A:BR,5,FALSE),"")</f>
        <v>Buspirone</v>
      </c>
      <c r="F2663" s="256" t="str">
        <f>IF(AND(A2663&lt;&gt;"",ISNUMBER(A2663)),VLOOKUP(A2663,Studies!A:BR,6,FALSE),"")</f>
        <v>Plasma</v>
      </c>
      <c r="G2663" s="194">
        <v>122</v>
      </c>
      <c r="H2663" s="194" t="s">
        <v>60</v>
      </c>
      <c r="I2663" s="187">
        <v>0.36033349999999997</v>
      </c>
      <c r="J2663" s="187" t="s">
        <v>941</v>
      </c>
      <c r="K2663" s="187" t="s">
        <v>116</v>
      </c>
      <c r="L2663" s="195">
        <v>3.8231910000000001E-2</v>
      </c>
      <c r="M2663" s="195" t="s">
        <v>941</v>
      </c>
      <c r="N2663" s="195" t="s">
        <v>949</v>
      </c>
      <c r="O2663" s="199"/>
      <c r="P2663" s="188"/>
      <c r="Q2663" s="174">
        <v>0</v>
      </c>
      <c r="R2663" s="183"/>
    </row>
    <row r="2664" spans="1:18" ht="14.25" x14ac:dyDescent="0.2">
      <c r="A2664" s="183">
        <v>327</v>
      </c>
      <c r="B2664" s="254" t="str">
        <f>IF(AND(A2664&lt;&gt;"",ISNUMBER(A2664)),VLOOKUP(A2664,Studies!A:BR,2,FALSE),"")</f>
        <v>Lamberg 1998a</v>
      </c>
      <c r="C2664" s="255" t="str">
        <f>IF(AND(A2664&lt;&gt;"",ISNUMBER(A2664)),VLOOKUP(A2664,Studies!A:BR,3,FALSE),"")</f>
        <v>https://www.ncbi.nlm.nih.gov/pubmed/9923581</v>
      </c>
      <c r="D2664" s="255" t="str">
        <f>IF(AND(A2664&lt;&gt;"",ISNUMBER(A2664)),VLOOKUP(A2664,Studies!A:BR,4,FALSE),"")</f>
        <v>with Perpetrator (Fluvoxamine)</v>
      </c>
      <c r="E2664" s="255" t="str">
        <f>IF(AND(A2664&lt;&gt;"",ISNUMBER(A2664)),VLOOKUP(A2664,Studies!A:BR,5,FALSE),"")</f>
        <v>Buspirone</v>
      </c>
      <c r="F2664" s="256" t="str">
        <f>IF(AND(A2664&lt;&gt;"",ISNUMBER(A2664)),VLOOKUP(A2664,Studies!A:BR,6,FALSE),"")</f>
        <v>Plasma</v>
      </c>
      <c r="G2664" s="194">
        <v>132</v>
      </c>
      <c r="H2664" s="194" t="s">
        <v>60</v>
      </c>
      <c r="I2664" s="187">
        <v>4.5530349999999997E-2</v>
      </c>
      <c r="J2664" s="187" t="s">
        <v>941</v>
      </c>
      <c r="K2664" s="187" t="s">
        <v>116</v>
      </c>
      <c r="M2664" s="195"/>
      <c r="N2664" s="195"/>
      <c r="O2664" s="199"/>
      <c r="P2664" s="188"/>
      <c r="Q2664" s="174">
        <v>0</v>
      </c>
      <c r="R2664" s="183"/>
    </row>
    <row r="2665" spans="1:18" ht="14.25" x14ac:dyDescent="0.2">
      <c r="A2665" s="183">
        <v>328</v>
      </c>
      <c r="B2665" s="254" t="str">
        <f>IF(AND(A2665&lt;&gt;"",ISNUMBER(A2665)),VLOOKUP(A2665,Studies!A:BR,2,FALSE),"")</f>
        <v>Lamberg 1998b</v>
      </c>
      <c r="C2665" s="255" t="str">
        <f>IF(AND(A2665&lt;&gt;"",ISNUMBER(A2665)),VLOOKUP(A2665,Studies!A:BR,3,FALSE),"")</f>
        <v>https://www.ncbi.nlm.nih.gov/pubmed/9578186</v>
      </c>
      <c r="D2665" s="255" t="str">
        <f>IF(AND(A2665&lt;&gt;"",ISNUMBER(A2665)),VLOOKUP(A2665,Studies!A:BR,4,FALSE),"")</f>
        <v>Control (Perpetrator Placebo)</v>
      </c>
      <c r="E2665" s="255" t="str">
        <f>IF(AND(A2665&lt;&gt;"",ISNUMBER(A2665)),VLOOKUP(A2665,Studies!A:BR,5,FALSE),"")</f>
        <v>Buspirone</v>
      </c>
      <c r="F2665" s="256" t="str">
        <f>IF(AND(A2665&lt;&gt;"",ISNUMBER(A2665)),VLOOKUP(A2665,Studies!A:BR,6,FALSE),"")</f>
        <v>Plasma</v>
      </c>
      <c r="G2665" s="194">
        <v>0.5</v>
      </c>
      <c r="H2665" s="194" t="s">
        <v>60</v>
      </c>
      <c r="I2665" s="187">
        <v>1.547669</v>
      </c>
      <c r="J2665" s="187" t="s">
        <v>941</v>
      </c>
      <c r="K2665" s="187" t="s">
        <v>116</v>
      </c>
      <c r="L2665" s="195">
        <v>0.85392369999999995</v>
      </c>
      <c r="M2665" s="195" t="s">
        <v>941</v>
      </c>
      <c r="N2665" s="195" t="s">
        <v>949</v>
      </c>
      <c r="O2665" s="199"/>
      <c r="P2665" s="188"/>
      <c r="Q2665" s="174">
        <v>0</v>
      </c>
      <c r="R2665" s="183"/>
    </row>
    <row r="2666" spans="1:18" ht="14.25" x14ac:dyDescent="0.2">
      <c r="A2666" s="183">
        <v>328</v>
      </c>
      <c r="B2666" s="254" t="str">
        <f>IF(AND(A2666&lt;&gt;"",ISNUMBER(A2666)),VLOOKUP(A2666,Studies!A:BR,2,FALSE),"")</f>
        <v>Lamberg 1998b</v>
      </c>
      <c r="C2666" s="255" t="str">
        <f>IF(AND(A2666&lt;&gt;"",ISNUMBER(A2666)),VLOOKUP(A2666,Studies!A:BR,3,FALSE),"")</f>
        <v>https://www.ncbi.nlm.nih.gov/pubmed/9578186</v>
      </c>
      <c r="D2666" s="255" t="str">
        <f>IF(AND(A2666&lt;&gt;"",ISNUMBER(A2666)),VLOOKUP(A2666,Studies!A:BR,4,FALSE),"")</f>
        <v>Control (Perpetrator Placebo)</v>
      </c>
      <c r="E2666" s="255" t="str">
        <f>IF(AND(A2666&lt;&gt;"",ISNUMBER(A2666)),VLOOKUP(A2666,Studies!A:BR,5,FALSE),"")</f>
        <v>Buspirone</v>
      </c>
      <c r="F2666" s="256" t="str">
        <f>IF(AND(A2666&lt;&gt;"",ISNUMBER(A2666)),VLOOKUP(A2666,Studies!A:BR,6,FALSE),"")</f>
        <v>Plasma</v>
      </c>
      <c r="G2666" s="194">
        <v>1</v>
      </c>
      <c r="H2666" s="194" t="s">
        <v>60</v>
      </c>
      <c r="I2666" s="187">
        <v>5.2010810000000003</v>
      </c>
      <c r="J2666" s="187" t="s">
        <v>941</v>
      </c>
      <c r="K2666" s="187" t="s">
        <v>116</v>
      </c>
      <c r="L2666" s="195">
        <v>1.022661</v>
      </c>
      <c r="M2666" s="195" t="s">
        <v>941</v>
      </c>
      <c r="N2666" s="195" t="s">
        <v>949</v>
      </c>
      <c r="O2666" s="199"/>
      <c r="P2666" s="188"/>
      <c r="Q2666" s="174">
        <v>0</v>
      </c>
      <c r="R2666" s="183"/>
    </row>
    <row r="2667" spans="1:18" ht="14.25" x14ac:dyDescent="0.2">
      <c r="A2667" s="183">
        <v>328</v>
      </c>
      <c r="B2667" s="254" t="str">
        <f>IF(AND(A2667&lt;&gt;"",ISNUMBER(A2667)),VLOOKUP(A2667,Studies!A:BR,2,FALSE),"")</f>
        <v>Lamberg 1998b</v>
      </c>
      <c r="C2667" s="255" t="str">
        <f>IF(AND(A2667&lt;&gt;"",ISNUMBER(A2667)),VLOOKUP(A2667,Studies!A:BR,3,FALSE),"")</f>
        <v>https://www.ncbi.nlm.nih.gov/pubmed/9578186</v>
      </c>
      <c r="D2667" s="255" t="str">
        <f>IF(AND(A2667&lt;&gt;"",ISNUMBER(A2667)),VLOOKUP(A2667,Studies!A:BR,4,FALSE),"")</f>
        <v>Control (Perpetrator Placebo)</v>
      </c>
      <c r="E2667" s="255" t="str">
        <f>IF(AND(A2667&lt;&gt;"",ISNUMBER(A2667)),VLOOKUP(A2667,Studies!A:BR,5,FALSE),"")</f>
        <v>Buspirone</v>
      </c>
      <c r="F2667" s="256" t="str">
        <f>IF(AND(A2667&lt;&gt;"",ISNUMBER(A2667)),VLOOKUP(A2667,Studies!A:BR,6,FALSE),"")</f>
        <v>Plasma</v>
      </c>
      <c r="G2667" s="194">
        <v>1.5</v>
      </c>
      <c r="H2667" s="194" t="s">
        <v>60</v>
      </c>
      <c r="I2667" s="187">
        <v>5.1012789999999999</v>
      </c>
      <c r="J2667" s="187" t="s">
        <v>941</v>
      </c>
      <c r="K2667" s="187" t="s">
        <v>116</v>
      </c>
      <c r="L2667" s="195">
        <v>1.1815260000000001</v>
      </c>
      <c r="M2667" s="195" t="s">
        <v>941</v>
      </c>
      <c r="N2667" s="195" t="s">
        <v>949</v>
      </c>
      <c r="O2667" s="199"/>
      <c r="P2667" s="188"/>
      <c r="Q2667" s="174">
        <v>0</v>
      </c>
      <c r="R2667" s="183"/>
    </row>
    <row r="2668" spans="1:18" ht="14.25" x14ac:dyDescent="0.2">
      <c r="A2668" s="183">
        <v>328</v>
      </c>
      <c r="B2668" s="254" t="str">
        <f>IF(AND(A2668&lt;&gt;"",ISNUMBER(A2668)),VLOOKUP(A2668,Studies!A:BR,2,FALSE),"")</f>
        <v>Lamberg 1998b</v>
      </c>
      <c r="C2668" s="255" t="str">
        <f>IF(AND(A2668&lt;&gt;"",ISNUMBER(A2668)),VLOOKUP(A2668,Studies!A:BR,3,FALSE),"")</f>
        <v>https://www.ncbi.nlm.nih.gov/pubmed/9578186</v>
      </c>
      <c r="D2668" s="255" t="str">
        <f>IF(AND(A2668&lt;&gt;"",ISNUMBER(A2668)),VLOOKUP(A2668,Studies!A:BR,4,FALSE),"")</f>
        <v>Control (Perpetrator Placebo)</v>
      </c>
      <c r="E2668" s="255" t="str">
        <f>IF(AND(A2668&lt;&gt;"",ISNUMBER(A2668)),VLOOKUP(A2668,Studies!A:BR,5,FALSE),"")</f>
        <v>Buspirone</v>
      </c>
      <c r="F2668" s="256" t="str">
        <f>IF(AND(A2668&lt;&gt;"",ISNUMBER(A2668)),VLOOKUP(A2668,Studies!A:BR,6,FALSE),"")</f>
        <v>Plasma</v>
      </c>
      <c r="G2668" s="194">
        <v>2</v>
      </c>
      <c r="H2668" s="194" t="s">
        <v>60</v>
      </c>
      <c r="I2668" s="187">
        <v>4.8724220000000003</v>
      </c>
      <c r="J2668" s="187" t="s">
        <v>941</v>
      </c>
      <c r="K2668" s="187" t="s">
        <v>116</v>
      </c>
      <c r="L2668" s="195">
        <v>1.131926</v>
      </c>
      <c r="M2668" s="195" t="s">
        <v>941</v>
      </c>
      <c r="N2668" s="195" t="s">
        <v>949</v>
      </c>
      <c r="O2668" s="199"/>
      <c r="P2668" s="188"/>
      <c r="Q2668" s="174">
        <v>0</v>
      </c>
      <c r="R2668" s="183"/>
    </row>
    <row r="2669" spans="1:18" ht="14.25" x14ac:dyDescent="0.2">
      <c r="A2669" s="183">
        <v>328</v>
      </c>
      <c r="B2669" s="254" t="str">
        <f>IF(AND(A2669&lt;&gt;"",ISNUMBER(A2669)),VLOOKUP(A2669,Studies!A:BR,2,FALSE),"")</f>
        <v>Lamberg 1998b</v>
      </c>
      <c r="C2669" s="255" t="str">
        <f>IF(AND(A2669&lt;&gt;"",ISNUMBER(A2669)),VLOOKUP(A2669,Studies!A:BR,3,FALSE),"")</f>
        <v>https://www.ncbi.nlm.nih.gov/pubmed/9578186</v>
      </c>
      <c r="D2669" s="255" t="str">
        <f>IF(AND(A2669&lt;&gt;"",ISNUMBER(A2669)),VLOOKUP(A2669,Studies!A:BR,4,FALSE),"")</f>
        <v>Control (Perpetrator Placebo)</v>
      </c>
      <c r="E2669" s="255" t="str">
        <f>IF(AND(A2669&lt;&gt;"",ISNUMBER(A2669)),VLOOKUP(A2669,Studies!A:BR,5,FALSE),"")</f>
        <v>Buspirone</v>
      </c>
      <c r="F2669" s="256" t="str">
        <f>IF(AND(A2669&lt;&gt;"",ISNUMBER(A2669)),VLOOKUP(A2669,Studies!A:BR,6,FALSE),"")</f>
        <v>Plasma</v>
      </c>
      <c r="G2669" s="194">
        <v>3</v>
      </c>
      <c r="H2669" s="194" t="s">
        <v>60</v>
      </c>
      <c r="I2669" s="187">
        <v>4.0076039999999997</v>
      </c>
      <c r="J2669" s="187" t="s">
        <v>941</v>
      </c>
      <c r="K2669" s="187" t="s">
        <v>116</v>
      </c>
      <c r="L2669" s="195">
        <v>1.0723400000000001</v>
      </c>
      <c r="M2669" s="195" t="s">
        <v>941</v>
      </c>
      <c r="N2669" s="195" t="s">
        <v>949</v>
      </c>
      <c r="O2669" s="199"/>
      <c r="P2669" s="188"/>
      <c r="Q2669" s="174">
        <v>0</v>
      </c>
      <c r="R2669" s="183"/>
    </row>
    <row r="2670" spans="1:18" ht="14.25" x14ac:dyDescent="0.2">
      <c r="A2670" s="183">
        <v>328</v>
      </c>
      <c r="B2670" s="254" t="str">
        <f>IF(AND(A2670&lt;&gt;"",ISNUMBER(A2670)),VLOOKUP(A2670,Studies!A:BR,2,FALSE),"")</f>
        <v>Lamberg 1998b</v>
      </c>
      <c r="C2670" s="255" t="str">
        <f>IF(AND(A2670&lt;&gt;"",ISNUMBER(A2670)),VLOOKUP(A2670,Studies!A:BR,3,FALSE),"")</f>
        <v>https://www.ncbi.nlm.nih.gov/pubmed/9578186</v>
      </c>
      <c r="D2670" s="255" t="str">
        <f>IF(AND(A2670&lt;&gt;"",ISNUMBER(A2670)),VLOOKUP(A2670,Studies!A:BR,4,FALSE),"")</f>
        <v>Control (Perpetrator Placebo)</v>
      </c>
      <c r="E2670" s="255" t="str">
        <f>IF(AND(A2670&lt;&gt;"",ISNUMBER(A2670)),VLOOKUP(A2670,Studies!A:BR,5,FALSE),"")</f>
        <v>Buspirone</v>
      </c>
      <c r="F2670" s="256" t="str">
        <f>IF(AND(A2670&lt;&gt;"",ISNUMBER(A2670)),VLOOKUP(A2670,Studies!A:BR,6,FALSE),"")</f>
        <v>Plasma</v>
      </c>
      <c r="G2670" s="194">
        <v>4</v>
      </c>
      <c r="H2670" s="194" t="s">
        <v>60</v>
      </c>
      <c r="I2670" s="187">
        <v>2.5867460000000002</v>
      </c>
      <c r="J2670" s="187" t="s">
        <v>941</v>
      </c>
      <c r="K2670" s="187" t="s">
        <v>116</v>
      </c>
      <c r="L2670" s="195">
        <v>0.72482250000000004</v>
      </c>
      <c r="M2670" s="195" t="s">
        <v>941</v>
      </c>
      <c r="N2670" s="195" t="s">
        <v>949</v>
      </c>
      <c r="O2670" s="199"/>
      <c r="P2670" s="188"/>
      <c r="Q2670" s="174">
        <v>0</v>
      </c>
      <c r="R2670" s="183"/>
    </row>
    <row r="2671" spans="1:18" ht="14.25" x14ac:dyDescent="0.2">
      <c r="A2671" s="183">
        <v>328</v>
      </c>
      <c r="B2671" s="254" t="str">
        <f>IF(AND(A2671&lt;&gt;"",ISNUMBER(A2671)),VLOOKUP(A2671,Studies!A:BR,2,FALSE),"")</f>
        <v>Lamberg 1998b</v>
      </c>
      <c r="C2671" s="255" t="str">
        <f>IF(AND(A2671&lt;&gt;"",ISNUMBER(A2671)),VLOOKUP(A2671,Studies!A:BR,3,FALSE),"")</f>
        <v>https://www.ncbi.nlm.nih.gov/pubmed/9578186</v>
      </c>
      <c r="D2671" s="255" t="str">
        <f>IF(AND(A2671&lt;&gt;"",ISNUMBER(A2671)),VLOOKUP(A2671,Studies!A:BR,4,FALSE),"")</f>
        <v>Control (Perpetrator Placebo)</v>
      </c>
      <c r="E2671" s="255" t="str">
        <f>IF(AND(A2671&lt;&gt;"",ISNUMBER(A2671)),VLOOKUP(A2671,Studies!A:BR,5,FALSE),"")</f>
        <v>Buspirone</v>
      </c>
      <c r="F2671" s="256" t="str">
        <f>IF(AND(A2671&lt;&gt;"",ISNUMBER(A2671)),VLOOKUP(A2671,Studies!A:BR,6,FALSE),"")</f>
        <v>Plasma</v>
      </c>
      <c r="G2671" s="194">
        <v>5</v>
      </c>
      <c r="H2671" s="194" t="s">
        <v>60</v>
      </c>
      <c r="I2671" s="187">
        <v>1.543228</v>
      </c>
      <c r="J2671" s="187" t="s">
        <v>941</v>
      </c>
      <c r="K2671" s="187" t="s">
        <v>116</v>
      </c>
      <c r="L2671" s="195">
        <v>0.42696149999999999</v>
      </c>
      <c r="M2671" s="195" t="s">
        <v>941</v>
      </c>
      <c r="N2671" s="195" t="s">
        <v>949</v>
      </c>
      <c r="O2671" s="199"/>
      <c r="P2671" s="188"/>
      <c r="Q2671" s="174">
        <v>0</v>
      </c>
      <c r="R2671" s="183"/>
    </row>
    <row r="2672" spans="1:18" ht="14.25" x14ac:dyDescent="0.2">
      <c r="A2672" s="183">
        <v>328</v>
      </c>
      <c r="B2672" s="254" t="str">
        <f>IF(AND(A2672&lt;&gt;"",ISNUMBER(A2672)),VLOOKUP(A2672,Studies!A:BR,2,FALSE),"")</f>
        <v>Lamberg 1998b</v>
      </c>
      <c r="C2672" s="255" t="str">
        <f>IF(AND(A2672&lt;&gt;"",ISNUMBER(A2672)),VLOOKUP(A2672,Studies!A:BR,3,FALSE),"")</f>
        <v>https://www.ncbi.nlm.nih.gov/pubmed/9578186</v>
      </c>
      <c r="D2672" s="255" t="str">
        <f>IF(AND(A2672&lt;&gt;"",ISNUMBER(A2672)),VLOOKUP(A2672,Studies!A:BR,4,FALSE),"")</f>
        <v>Control (Perpetrator Placebo)</v>
      </c>
      <c r="E2672" s="255" t="str">
        <f>IF(AND(A2672&lt;&gt;"",ISNUMBER(A2672)),VLOOKUP(A2672,Studies!A:BR,5,FALSE),"")</f>
        <v>Buspirone</v>
      </c>
      <c r="F2672" s="256" t="str">
        <f>IF(AND(A2672&lt;&gt;"",ISNUMBER(A2672)),VLOOKUP(A2672,Studies!A:BR,6,FALSE),"")</f>
        <v>Plasma</v>
      </c>
      <c r="G2672" s="194">
        <v>6</v>
      </c>
      <c r="H2672" s="194" t="s">
        <v>60</v>
      </c>
      <c r="I2672" s="187">
        <v>1.0159750000000001</v>
      </c>
      <c r="J2672" s="187" t="s">
        <v>941</v>
      </c>
      <c r="K2672" s="187" t="s">
        <v>116</v>
      </c>
      <c r="L2672" s="195">
        <v>0.25814429999999999</v>
      </c>
      <c r="M2672" s="195" t="s">
        <v>941</v>
      </c>
      <c r="N2672" s="195" t="s">
        <v>949</v>
      </c>
      <c r="O2672" s="199"/>
      <c r="P2672" s="188"/>
      <c r="Q2672" s="174">
        <v>0</v>
      </c>
      <c r="R2672" s="183"/>
    </row>
    <row r="2673" spans="1:18" ht="14.25" x14ac:dyDescent="0.2">
      <c r="A2673" s="183">
        <v>328</v>
      </c>
      <c r="B2673" s="254" t="str">
        <f>IF(AND(A2673&lt;&gt;"",ISNUMBER(A2673)),VLOOKUP(A2673,Studies!A:BR,2,FALSE),"")</f>
        <v>Lamberg 1998b</v>
      </c>
      <c r="C2673" s="255" t="str">
        <f>IF(AND(A2673&lt;&gt;"",ISNUMBER(A2673)),VLOOKUP(A2673,Studies!A:BR,3,FALSE),"")</f>
        <v>https://www.ncbi.nlm.nih.gov/pubmed/9578186</v>
      </c>
      <c r="D2673" s="255" t="str">
        <f>IF(AND(A2673&lt;&gt;"",ISNUMBER(A2673)),VLOOKUP(A2673,Studies!A:BR,4,FALSE),"")</f>
        <v>Control (Perpetrator Placebo)</v>
      </c>
      <c r="E2673" s="255" t="str">
        <f>IF(AND(A2673&lt;&gt;"",ISNUMBER(A2673)),VLOOKUP(A2673,Studies!A:BR,5,FALSE),"")</f>
        <v>Buspirone</v>
      </c>
      <c r="F2673" s="256" t="str">
        <f>IF(AND(A2673&lt;&gt;"",ISNUMBER(A2673)),VLOOKUP(A2673,Studies!A:BR,6,FALSE),"")</f>
        <v>Plasma</v>
      </c>
      <c r="G2673" s="194">
        <v>8</v>
      </c>
      <c r="H2673" s="194" t="s">
        <v>60</v>
      </c>
      <c r="I2673" s="187">
        <v>0.56721310000000003</v>
      </c>
      <c r="J2673" s="187" t="s">
        <v>941</v>
      </c>
      <c r="K2673" s="187" t="s">
        <v>116</v>
      </c>
      <c r="L2673" s="195">
        <v>0.1191489</v>
      </c>
      <c r="M2673" s="195" t="s">
        <v>941</v>
      </c>
      <c r="N2673" s="195" t="s">
        <v>949</v>
      </c>
      <c r="O2673" s="199"/>
      <c r="P2673" s="188"/>
      <c r="Q2673" s="174">
        <v>0</v>
      </c>
      <c r="R2673" s="183"/>
    </row>
    <row r="2674" spans="1:18" ht="14.25" x14ac:dyDescent="0.2">
      <c r="A2674" s="183">
        <v>328</v>
      </c>
      <c r="B2674" s="254" t="str">
        <f>IF(AND(A2674&lt;&gt;"",ISNUMBER(A2674)),VLOOKUP(A2674,Studies!A:BR,2,FALSE),"")</f>
        <v>Lamberg 1998b</v>
      </c>
      <c r="C2674" s="255" t="str">
        <f>IF(AND(A2674&lt;&gt;"",ISNUMBER(A2674)),VLOOKUP(A2674,Studies!A:BR,3,FALSE),"")</f>
        <v>https://www.ncbi.nlm.nih.gov/pubmed/9578186</v>
      </c>
      <c r="D2674" s="255" t="str">
        <f>IF(AND(A2674&lt;&gt;"",ISNUMBER(A2674)),VLOOKUP(A2674,Studies!A:BR,4,FALSE),"")</f>
        <v>Control (Perpetrator Placebo)</v>
      </c>
      <c r="E2674" s="255" t="str">
        <f>IF(AND(A2674&lt;&gt;"",ISNUMBER(A2674)),VLOOKUP(A2674,Studies!A:BR,5,FALSE),"")</f>
        <v>Buspirone</v>
      </c>
      <c r="F2674" s="256" t="str">
        <f>IF(AND(A2674&lt;&gt;"",ISNUMBER(A2674)),VLOOKUP(A2674,Studies!A:BR,6,FALSE),"")</f>
        <v>Plasma</v>
      </c>
      <c r="G2674" s="194">
        <v>10</v>
      </c>
      <c r="H2674" s="194" t="s">
        <v>60</v>
      </c>
      <c r="I2674" s="187">
        <v>0.36664340000000001</v>
      </c>
      <c r="J2674" s="187" t="s">
        <v>941</v>
      </c>
      <c r="K2674" s="187" t="s">
        <v>116</v>
      </c>
      <c r="L2674" s="195">
        <v>9.9325689999999994E-2</v>
      </c>
      <c r="M2674" s="195" t="s">
        <v>941</v>
      </c>
      <c r="N2674" s="195" t="s">
        <v>949</v>
      </c>
      <c r="O2674" s="199"/>
      <c r="P2674" s="188"/>
      <c r="Q2674" s="174">
        <v>0</v>
      </c>
      <c r="R2674" s="183"/>
    </row>
    <row r="2675" spans="1:18" ht="14.25" x14ac:dyDescent="0.2">
      <c r="A2675" s="183">
        <v>329</v>
      </c>
      <c r="B2675" s="254" t="str">
        <f>IF(AND(A2675&lt;&gt;"",ISNUMBER(A2675)),VLOOKUP(A2675,Studies!A:BR,2,FALSE),"")</f>
        <v>Lamberg 1998b</v>
      </c>
      <c r="C2675" s="255" t="str">
        <f>IF(AND(A2675&lt;&gt;"",ISNUMBER(A2675)),VLOOKUP(A2675,Studies!A:BR,3,FALSE),"")</f>
        <v>https://www.ncbi.nlm.nih.gov/pubmed/9578186</v>
      </c>
      <c r="D2675" s="255" t="str">
        <f>IF(AND(A2675&lt;&gt;"",ISNUMBER(A2675)),VLOOKUP(A2675,Studies!A:BR,4,FALSE),"")</f>
        <v>with Perpetrator (Rifampicin)</v>
      </c>
      <c r="E2675" s="255" t="str">
        <f>IF(AND(A2675&lt;&gt;"",ISNUMBER(A2675)),VLOOKUP(A2675,Studies!A:BR,5,FALSE),"")</f>
        <v>Buspirone</v>
      </c>
      <c r="F2675" s="256" t="str">
        <f>IF(AND(A2675&lt;&gt;"",ISNUMBER(A2675)),VLOOKUP(A2675,Studies!A:BR,6,FALSE),"")</f>
        <v>Plasma</v>
      </c>
      <c r="G2675" s="194">
        <v>113.5</v>
      </c>
      <c r="H2675" s="194" t="s">
        <v>60</v>
      </c>
      <c r="I2675" s="187">
        <v>0.69379139999999995</v>
      </c>
      <c r="J2675" s="187" t="s">
        <v>941</v>
      </c>
      <c r="K2675" s="187" t="s">
        <v>116</v>
      </c>
      <c r="L2675" s="195">
        <v>0.129078</v>
      </c>
      <c r="M2675" s="195" t="s">
        <v>941</v>
      </c>
      <c r="N2675" s="195" t="s">
        <v>949</v>
      </c>
      <c r="O2675" s="199"/>
      <c r="P2675" s="188"/>
      <c r="Q2675" s="174">
        <v>0</v>
      </c>
      <c r="R2675" s="183"/>
    </row>
    <row r="2676" spans="1:18" ht="14.25" x14ac:dyDescent="0.2">
      <c r="A2676" s="183">
        <v>329</v>
      </c>
      <c r="B2676" s="254" t="str">
        <f>IF(AND(A2676&lt;&gt;"",ISNUMBER(A2676)),VLOOKUP(A2676,Studies!A:BR,2,FALSE),"")</f>
        <v>Lamberg 1998b</v>
      </c>
      <c r="C2676" s="255" t="str">
        <f>IF(AND(A2676&lt;&gt;"",ISNUMBER(A2676)),VLOOKUP(A2676,Studies!A:BR,3,FALSE),"")</f>
        <v>https://www.ncbi.nlm.nih.gov/pubmed/9578186</v>
      </c>
      <c r="D2676" s="255" t="str">
        <f>IF(AND(A2676&lt;&gt;"",ISNUMBER(A2676)),VLOOKUP(A2676,Studies!A:BR,4,FALSE),"")</f>
        <v>with Perpetrator (Rifampicin)</v>
      </c>
      <c r="E2676" s="255" t="str">
        <f>IF(AND(A2676&lt;&gt;"",ISNUMBER(A2676)),VLOOKUP(A2676,Studies!A:BR,5,FALSE),"")</f>
        <v>Buspirone</v>
      </c>
      <c r="F2676" s="256" t="str">
        <f>IF(AND(A2676&lt;&gt;"",ISNUMBER(A2676)),VLOOKUP(A2676,Studies!A:BR,6,FALSE),"")</f>
        <v>Plasma</v>
      </c>
      <c r="G2676" s="194">
        <v>114</v>
      </c>
      <c r="H2676" s="194" t="s">
        <v>60</v>
      </c>
      <c r="I2676" s="187">
        <v>0.66351590000000005</v>
      </c>
      <c r="J2676" s="187" t="s">
        <v>941</v>
      </c>
      <c r="K2676" s="187" t="s">
        <v>116</v>
      </c>
      <c r="L2676" s="195">
        <v>9.9290729999999994E-2</v>
      </c>
      <c r="M2676" s="195" t="s">
        <v>941</v>
      </c>
      <c r="N2676" s="195" t="s">
        <v>949</v>
      </c>
      <c r="O2676" s="199"/>
      <c r="P2676" s="188"/>
      <c r="Q2676" s="174">
        <v>0</v>
      </c>
      <c r="R2676" s="183"/>
    </row>
    <row r="2677" spans="1:18" ht="14.25" x14ac:dyDescent="0.2">
      <c r="A2677" s="183">
        <v>329</v>
      </c>
      <c r="B2677" s="254" t="str">
        <f>IF(AND(A2677&lt;&gt;"",ISNUMBER(A2677)),VLOOKUP(A2677,Studies!A:BR,2,FALSE),"")</f>
        <v>Lamberg 1998b</v>
      </c>
      <c r="C2677" s="255" t="str">
        <f>IF(AND(A2677&lt;&gt;"",ISNUMBER(A2677)),VLOOKUP(A2677,Studies!A:BR,3,FALSE),"")</f>
        <v>https://www.ncbi.nlm.nih.gov/pubmed/9578186</v>
      </c>
      <c r="D2677" s="255" t="str">
        <f>IF(AND(A2677&lt;&gt;"",ISNUMBER(A2677)),VLOOKUP(A2677,Studies!A:BR,4,FALSE),"")</f>
        <v>with Perpetrator (Rifampicin)</v>
      </c>
      <c r="E2677" s="255" t="str">
        <f>IF(AND(A2677&lt;&gt;"",ISNUMBER(A2677)),VLOOKUP(A2677,Studies!A:BR,5,FALSE),"")</f>
        <v>Buspirone</v>
      </c>
      <c r="F2677" s="256" t="str">
        <f>IF(AND(A2677&lt;&gt;"",ISNUMBER(A2677)),VLOOKUP(A2677,Studies!A:BR,6,FALSE),"")</f>
        <v>Plasma</v>
      </c>
      <c r="G2677" s="194">
        <v>114.5</v>
      </c>
      <c r="H2677" s="194" t="s">
        <v>60</v>
      </c>
      <c r="I2677" s="187">
        <v>0.50416229999999995</v>
      </c>
      <c r="J2677" s="187" t="s">
        <v>941</v>
      </c>
      <c r="K2677" s="187" t="s">
        <v>116</v>
      </c>
      <c r="L2677" s="195">
        <v>4.9622119999999999E-2</v>
      </c>
      <c r="M2677" s="195" t="s">
        <v>941</v>
      </c>
      <c r="N2677" s="195" t="s">
        <v>949</v>
      </c>
      <c r="O2677" s="199"/>
      <c r="P2677" s="188"/>
      <c r="Q2677" s="174">
        <v>0</v>
      </c>
      <c r="R2677" s="183"/>
    </row>
    <row r="2678" spans="1:18" ht="14.25" x14ac:dyDescent="0.2">
      <c r="A2678" s="183">
        <v>329</v>
      </c>
      <c r="B2678" s="254" t="str">
        <f>IF(AND(A2678&lt;&gt;"",ISNUMBER(A2678)),VLOOKUP(A2678,Studies!A:BR,2,FALSE),"")</f>
        <v>Lamberg 1998b</v>
      </c>
      <c r="C2678" s="255" t="str">
        <f>IF(AND(A2678&lt;&gt;"",ISNUMBER(A2678)),VLOOKUP(A2678,Studies!A:BR,3,FALSE),"")</f>
        <v>https://www.ncbi.nlm.nih.gov/pubmed/9578186</v>
      </c>
      <c r="D2678" s="255" t="str">
        <f>IF(AND(A2678&lt;&gt;"",ISNUMBER(A2678)),VLOOKUP(A2678,Studies!A:BR,4,FALSE),"")</f>
        <v>with Perpetrator (Rifampicin)</v>
      </c>
      <c r="E2678" s="255" t="str">
        <f>IF(AND(A2678&lt;&gt;"",ISNUMBER(A2678)),VLOOKUP(A2678,Studies!A:BR,5,FALSE),"")</f>
        <v>Buspirone</v>
      </c>
      <c r="F2678" s="256" t="str">
        <f>IF(AND(A2678&lt;&gt;"",ISNUMBER(A2678)),VLOOKUP(A2678,Studies!A:BR,6,FALSE),"")</f>
        <v>Plasma</v>
      </c>
      <c r="G2678" s="194">
        <v>115</v>
      </c>
      <c r="H2678" s="194" t="s">
        <v>60</v>
      </c>
      <c r="I2678" s="187">
        <v>0.35472619999999999</v>
      </c>
      <c r="J2678" s="187" t="s">
        <v>941</v>
      </c>
      <c r="K2678" s="187" t="s">
        <v>116</v>
      </c>
      <c r="L2678" s="195">
        <v>4.9610500000000002E-2</v>
      </c>
      <c r="M2678" s="195" t="s">
        <v>941</v>
      </c>
      <c r="N2678" s="195" t="s">
        <v>949</v>
      </c>
      <c r="O2678" s="199"/>
      <c r="P2678" s="188"/>
      <c r="Q2678" s="174">
        <v>0</v>
      </c>
      <c r="R2678" s="183"/>
    </row>
    <row r="2679" spans="1:18" ht="14.25" x14ac:dyDescent="0.2">
      <c r="A2679" s="183">
        <v>329</v>
      </c>
      <c r="B2679" s="254" t="str">
        <f>IF(AND(A2679&lt;&gt;"",ISNUMBER(A2679)),VLOOKUP(A2679,Studies!A:BR,2,FALSE),"")</f>
        <v>Lamberg 1998b</v>
      </c>
      <c r="C2679" s="255" t="str">
        <f>IF(AND(A2679&lt;&gt;"",ISNUMBER(A2679)),VLOOKUP(A2679,Studies!A:BR,3,FALSE),"")</f>
        <v>https://www.ncbi.nlm.nih.gov/pubmed/9578186</v>
      </c>
      <c r="D2679" s="255" t="str">
        <f>IF(AND(A2679&lt;&gt;"",ISNUMBER(A2679)),VLOOKUP(A2679,Studies!A:BR,4,FALSE),"")</f>
        <v>with Perpetrator (Rifampicin)</v>
      </c>
      <c r="E2679" s="255" t="str">
        <f>IF(AND(A2679&lt;&gt;"",ISNUMBER(A2679)),VLOOKUP(A2679,Studies!A:BR,5,FALSE),"")</f>
        <v>Buspirone</v>
      </c>
      <c r="F2679" s="256" t="str">
        <f>IF(AND(A2679&lt;&gt;"",ISNUMBER(A2679)),VLOOKUP(A2679,Studies!A:BR,6,FALSE),"")</f>
        <v>Plasma</v>
      </c>
      <c r="G2679" s="194">
        <v>116</v>
      </c>
      <c r="H2679" s="194" t="s">
        <v>60</v>
      </c>
      <c r="I2679" s="187">
        <v>0.2047785</v>
      </c>
      <c r="J2679" s="187" t="s">
        <v>941</v>
      </c>
      <c r="K2679" s="187" t="s">
        <v>116</v>
      </c>
      <c r="L2679" s="195">
        <v>4.9633759999999999E-2</v>
      </c>
      <c r="M2679" s="195" t="s">
        <v>941</v>
      </c>
      <c r="N2679" s="195" t="s">
        <v>949</v>
      </c>
      <c r="O2679" s="199"/>
      <c r="P2679" s="188"/>
      <c r="Q2679" s="174">
        <v>0</v>
      </c>
      <c r="R2679" s="183"/>
    </row>
    <row r="2680" spans="1:18" ht="14.25" x14ac:dyDescent="0.2">
      <c r="A2680" s="183">
        <v>329</v>
      </c>
      <c r="B2680" s="254" t="str">
        <f>IF(AND(A2680&lt;&gt;"",ISNUMBER(A2680)),VLOOKUP(A2680,Studies!A:BR,2,FALSE),"")</f>
        <v>Lamberg 1998b</v>
      </c>
      <c r="C2680" s="255" t="str">
        <f>IF(AND(A2680&lt;&gt;"",ISNUMBER(A2680)),VLOOKUP(A2680,Studies!A:BR,3,FALSE),"")</f>
        <v>https://www.ncbi.nlm.nih.gov/pubmed/9578186</v>
      </c>
      <c r="D2680" s="255" t="str">
        <f>IF(AND(A2680&lt;&gt;"",ISNUMBER(A2680)),VLOOKUP(A2680,Studies!A:BR,4,FALSE),"")</f>
        <v>with Perpetrator (Rifampicin)</v>
      </c>
      <c r="E2680" s="255" t="str">
        <f>IF(AND(A2680&lt;&gt;"",ISNUMBER(A2680)),VLOOKUP(A2680,Studies!A:BR,5,FALSE),"")</f>
        <v>Buspirone</v>
      </c>
      <c r="F2680" s="256" t="str">
        <f>IF(AND(A2680&lt;&gt;"",ISNUMBER(A2680)),VLOOKUP(A2680,Studies!A:BR,6,FALSE),"")</f>
        <v>Plasma</v>
      </c>
      <c r="G2680" s="194">
        <v>117</v>
      </c>
      <c r="H2680" s="194" t="s">
        <v>60</v>
      </c>
      <c r="I2680" s="187">
        <v>0.1144053</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54" t="str">
        <f>IF(AND(A2681&lt;&gt;"",ISNUMBER(A2681)),VLOOKUP(A2681,Studies!A:BR,2,FALSE),"")</f>
        <v>Lamberg 1998b</v>
      </c>
      <c r="C2681" s="255" t="str">
        <f>IF(AND(A2681&lt;&gt;"",ISNUMBER(A2681)),VLOOKUP(A2681,Studies!A:BR,3,FALSE),"")</f>
        <v>https://www.ncbi.nlm.nih.gov/pubmed/9578186</v>
      </c>
      <c r="D2681" s="255" t="str">
        <f>IF(AND(A2681&lt;&gt;"",ISNUMBER(A2681)),VLOOKUP(A2681,Studies!A:BR,4,FALSE),"")</f>
        <v>with Perpetrator (Rifampicin)</v>
      </c>
      <c r="E2681" s="255" t="str">
        <f>IF(AND(A2681&lt;&gt;"",ISNUMBER(A2681)),VLOOKUP(A2681,Studies!A:BR,5,FALSE),"")</f>
        <v>Buspirone</v>
      </c>
      <c r="F2681" s="256" t="str">
        <f>IF(AND(A2681&lt;&gt;"",ISNUMBER(A2681)),VLOOKUP(A2681,Studies!A:BR,6,FALSE),"")</f>
        <v>Plasma</v>
      </c>
      <c r="G2681" s="194">
        <v>118</v>
      </c>
      <c r="H2681" s="194" t="s">
        <v>60</v>
      </c>
      <c r="I2681" s="187">
        <v>6.3794909999999996E-2</v>
      </c>
      <c r="J2681" s="187" t="s">
        <v>941</v>
      </c>
      <c r="K2681" s="187" t="s">
        <v>116</v>
      </c>
      <c r="L2681" s="195">
        <v>3.9727930000000002E-2</v>
      </c>
      <c r="M2681" s="195" t="s">
        <v>941</v>
      </c>
      <c r="N2681" s="195" t="s">
        <v>949</v>
      </c>
      <c r="O2681" s="199"/>
      <c r="P2681" s="188"/>
      <c r="Q2681" s="174">
        <v>0</v>
      </c>
      <c r="R2681" s="183"/>
    </row>
    <row r="2682" spans="1:18" ht="14.25" x14ac:dyDescent="0.2">
      <c r="A2682" s="183">
        <v>330</v>
      </c>
      <c r="B2682" s="254" t="str">
        <f>IF(AND(A2682&lt;&gt;"",ISNUMBER(A2682)),VLOOKUP(A2682,Studies!A:BR,2,FALSE),"")</f>
        <v>Lamberg 1998c</v>
      </c>
      <c r="C2682" s="255" t="str">
        <f>IF(AND(A2682&lt;&gt;"",ISNUMBER(A2682)),VLOOKUP(A2682,Studies!A:BR,3,FALSE),"")</f>
        <v>https://www.ncbi.nlm.nih.gov/pubmed/9663178</v>
      </c>
      <c r="D2682" s="255" t="str">
        <f>IF(AND(A2682&lt;&gt;"",ISNUMBER(A2682)),VLOOKUP(A2682,Studies!A:BR,4,FALSE),"")</f>
        <v>Control (Perpetrator Placebo)</v>
      </c>
      <c r="E2682" s="255" t="str">
        <f>IF(AND(A2682&lt;&gt;"",ISNUMBER(A2682)),VLOOKUP(A2682,Studies!A:BR,5,FALSE),"")</f>
        <v>Buspirone</v>
      </c>
      <c r="F2682" s="256" t="str">
        <f>IF(AND(A2682&lt;&gt;"",ISNUMBER(A2682)),VLOOKUP(A2682,Studies!A:BR,6,FALSE),"")</f>
        <v>Plasma</v>
      </c>
      <c r="G2682" s="194">
        <v>0.5</v>
      </c>
      <c r="H2682" s="194" t="s">
        <v>60</v>
      </c>
      <c r="I2682" s="187">
        <v>1.8282989999999999</v>
      </c>
      <c r="J2682" s="187" t="s">
        <v>941</v>
      </c>
      <c r="K2682" s="187" t="s">
        <v>116</v>
      </c>
      <c r="L2682" s="195">
        <v>0.52464219999999995</v>
      </c>
      <c r="M2682" s="195" t="s">
        <v>941</v>
      </c>
      <c r="N2682" s="195" t="s">
        <v>949</v>
      </c>
      <c r="O2682" s="199"/>
      <c r="P2682" s="188"/>
      <c r="Q2682" s="174">
        <v>0</v>
      </c>
      <c r="R2682" s="183"/>
    </row>
    <row r="2683" spans="1:18" ht="14.25" x14ac:dyDescent="0.2">
      <c r="A2683" s="183">
        <v>330</v>
      </c>
      <c r="B2683" s="254" t="str">
        <f>IF(AND(A2683&lt;&gt;"",ISNUMBER(A2683)),VLOOKUP(A2683,Studies!A:BR,2,FALSE),"")</f>
        <v>Lamberg 1998c</v>
      </c>
      <c r="C2683" s="255" t="str">
        <f>IF(AND(A2683&lt;&gt;"",ISNUMBER(A2683)),VLOOKUP(A2683,Studies!A:BR,3,FALSE),"")</f>
        <v>https://www.ncbi.nlm.nih.gov/pubmed/9663178</v>
      </c>
      <c r="D2683" s="255" t="str">
        <f>IF(AND(A2683&lt;&gt;"",ISNUMBER(A2683)),VLOOKUP(A2683,Studies!A:BR,4,FALSE),"")</f>
        <v>Control (Perpetrator Placebo)</v>
      </c>
      <c r="E2683" s="255" t="str">
        <f>IF(AND(A2683&lt;&gt;"",ISNUMBER(A2683)),VLOOKUP(A2683,Studies!A:BR,5,FALSE),"")</f>
        <v>Buspirone</v>
      </c>
      <c r="F2683" s="256" t="str">
        <f>IF(AND(A2683&lt;&gt;"",ISNUMBER(A2683)),VLOOKUP(A2683,Studies!A:BR,6,FALSE),"")</f>
        <v>Plasma</v>
      </c>
      <c r="G2683" s="194">
        <v>1</v>
      </c>
      <c r="H2683" s="194" t="s">
        <v>60</v>
      </c>
      <c r="I2683" s="187">
        <v>1.9872810000000001</v>
      </c>
      <c r="J2683" s="187" t="s">
        <v>941</v>
      </c>
      <c r="K2683" s="187" t="s">
        <v>116</v>
      </c>
      <c r="L2683" s="195">
        <v>0.30206719999999998</v>
      </c>
      <c r="M2683" s="195" t="s">
        <v>941</v>
      </c>
      <c r="N2683" s="195" t="s">
        <v>949</v>
      </c>
      <c r="O2683" s="199"/>
      <c r="P2683" s="188"/>
      <c r="Q2683" s="174">
        <v>0</v>
      </c>
      <c r="R2683" s="183"/>
    </row>
    <row r="2684" spans="1:18" ht="14.25" x14ac:dyDescent="0.2">
      <c r="A2684" s="183">
        <v>330</v>
      </c>
      <c r="B2684" s="254" t="str">
        <f>IF(AND(A2684&lt;&gt;"",ISNUMBER(A2684)),VLOOKUP(A2684,Studies!A:BR,2,FALSE),"")</f>
        <v>Lamberg 1998c</v>
      </c>
      <c r="C2684" s="255" t="str">
        <f>IF(AND(A2684&lt;&gt;"",ISNUMBER(A2684)),VLOOKUP(A2684,Studies!A:BR,3,FALSE),"")</f>
        <v>https://www.ncbi.nlm.nih.gov/pubmed/9663178</v>
      </c>
      <c r="D2684" s="255" t="str">
        <f>IF(AND(A2684&lt;&gt;"",ISNUMBER(A2684)),VLOOKUP(A2684,Studies!A:BR,4,FALSE),"")</f>
        <v>Control (Perpetrator Placebo)</v>
      </c>
      <c r="E2684" s="255" t="str">
        <f>IF(AND(A2684&lt;&gt;"",ISNUMBER(A2684)),VLOOKUP(A2684,Studies!A:BR,5,FALSE),"")</f>
        <v>Buspirone</v>
      </c>
      <c r="F2684" s="256" t="str">
        <f>IF(AND(A2684&lt;&gt;"",ISNUMBER(A2684)),VLOOKUP(A2684,Studies!A:BR,6,FALSE),"")</f>
        <v>Plasma</v>
      </c>
      <c r="G2684" s="194">
        <v>1.5</v>
      </c>
      <c r="H2684" s="194" t="s">
        <v>60</v>
      </c>
      <c r="I2684" s="187">
        <v>1.8282989999999999</v>
      </c>
      <c r="J2684" s="187" t="s">
        <v>941</v>
      </c>
      <c r="K2684" s="187" t="s">
        <v>116</v>
      </c>
      <c r="L2684" s="195">
        <v>0.17488049999999999</v>
      </c>
      <c r="M2684" s="195" t="s">
        <v>941</v>
      </c>
      <c r="N2684" s="195" t="s">
        <v>949</v>
      </c>
      <c r="O2684" s="199"/>
      <c r="P2684" s="188"/>
      <c r="Q2684" s="174">
        <v>0</v>
      </c>
      <c r="R2684" s="183"/>
    </row>
    <row r="2685" spans="1:18" ht="14.25" x14ac:dyDescent="0.2">
      <c r="A2685" s="183">
        <v>330</v>
      </c>
      <c r="B2685" s="254" t="str">
        <f>IF(AND(A2685&lt;&gt;"",ISNUMBER(A2685)),VLOOKUP(A2685,Studies!A:BR,2,FALSE),"")</f>
        <v>Lamberg 1998c</v>
      </c>
      <c r="C2685" s="255" t="str">
        <f>IF(AND(A2685&lt;&gt;"",ISNUMBER(A2685)),VLOOKUP(A2685,Studies!A:BR,3,FALSE),"")</f>
        <v>https://www.ncbi.nlm.nih.gov/pubmed/9663178</v>
      </c>
      <c r="D2685" s="255" t="str">
        <f>IF(AND(A2685&lt;&gt;"",ISNUMBER(A2685)),VLOOKUP(A2685,Studies!A:BR,4,FALSE),"")</f>
        <v>Control (Perpetrator Placebo)</v>
      </c>
      <c r="E2685" s="255" t="str">
        <f>IF(AND(A2685&lt;&gt;"",ISNUMBER(A2685)),VLOOKUP(A2685,Studies!A:BR,5,FALSE),"")</f>
        <v>Buspirone</v>
      </c>
      <c r="F2685" s="256" t="str">
        <f>IF(AND(A2685&lt;&gt;"",ISNUMBER(A2685)),VLOOKUP(A2685,Studies!A:BR,6,FALSE),"")</f>
        <v>Plasma</v>
      </c>
      <c r="G2685" s="194">
        <v>2</v>
      </c>
      <c r="H2685" s="194" t="s">
        <v>60</v>
      </c>
      <c r="I2685" s="187">
        <v>1.4467410000000001</v>
      </c>
      <c r="J2685" s="187" t="s">
        <v>941</v>
      </c>
      <c r="K2685" s="187" t="s">
        <v>116</v>
      </c>
      <c r="L2685" s="195">
        <v>0.1907789</v>
      </c>
      <c r="M2685" s="195" t="s">
        <v>941</v>
      </c>
      <c r="N2685" s="195" t="s">
        <v>949</v>
      </c>
      <c r="O2685" s="199"/>
      <c r="P2685" s="188"/>
      <c r="Q2685" s="174">
        <v>0</v>
      </c>
      <c r="R2685" s="183"/>
    </row>
    <row r="2686" spans="1:18" ht="14.25" x14ac:dyDescent="0.2">
      <c r="A2686" s="183">
        <v>330</v>
      </c>
      <c r="B2686" s="254" t="str">
        <f>IF(AND(A2686&lt;&gt;"",ISNUMBER(A2686)),VLOOKUP(A2686,Studies!A:BR,2,FALSE),"")</f>
        <v>Lamberg 1998c</v>
      </c>
      <c r="C2686" s="255" t="str">
        <f>IF(AND(A2686&lt;&gt;"",ISNUMBER(A2686)),VLOOKUP(A2686,Studies!A:BR,3,FALSE),"")</f>
        <v>https://www.ncbi.nlm.nih.gov/pubmed/9663178</v>
      </c>
      <c r="D2686" s="255" t="str">
        <f>IF(AND(A2686&lt;&gt;"",ISNUMBER(A2686)),VLOOKUP(A2686,Studies!A:BR,4,FALSE),"")</f>
        <v>Control (Perpetrator Placebo)</v>
      </c>
      <c r="E2686" s="255" t="str">
        <f>IF(AND(A2686&lt;&gt;"",ISNUMBER(A2686)),VLOOKUP(A2686,Studies!A:BR,5,FALSE),"")</f>
        <v>Buspirone</v>
      </c>
      <c r="F2686" s="256" t="str">
        <f>IF(AND(A2686&lt;&gt;"",ISNUMBER(A2686)),VLOOKUP(A2686,Studies!A:BR,6,FALSE),"")</f>
        <v>Plasma</v>
      </c>
      <c r="G2686" s="194">
        <v>3</v>
      </c>
      <c r="H2686" s="194" t="s">
        <v>60</v>
      </c>
      <c r="I2686" s="187">
        <v>0.87440379999999995</v>
      </c>
      <c r="J2686" s="187" t="s">
        <v>941</v>
      </c>
      <c r="K2686" s="187" t="s">
        <v>116</v>
      </c>
      <c r="L2686" s="195">
        <v>9.5389539999999995E-2</v>
      </c>
      <c r="M2686" s="195" t="s">
        <v>941</v>
      </c>
      <c r="N2686" s="195" t="s">
        <v>949</v>
      </c>
      <c r="O2686" s="199"/>
      <c r="P2686" s="188"/>
      <c r="Q2686" s="174">
        <v>0</v>
      </c>
      <c r="R2686" s="183"/>
    </row>
    <row r="2687" spans="1:18" ht="14.25" x14ac:dyDescent="0.2">
      <c r="A2687" s="183">
        <v>330</v>
      </c>
      <c r="B2687" s="254" t="str">
        <f>IF(AND(A2687&lt;&gt;"",ISNUMBER(A2687)),VLOOKUP(A2687,Studies!A:BR,2,FALSE),"")</f>
        <v>Lamberg 1998c</v>
      </c>
      <c r="C2687" s="255" t="str">
        <f>IF(AND(A2687&lt;&gt;"",ISNUMBER(A2687)),VLOOKUP(A2687,Studies!A:BR,3,FALSE),"")</f>
        <v>https://www.ncbi.nlm.nih.gov/pubmed/9663178</v>
      </c>
      <c r="D2687" s="255" t="str">
        <f>IF(AND(A2687&lt;&gt;"",ISNUMBER(A2687)),VLOOKUP(A2687,Studies!A:BR,4,FALSE),"")</f>
        <v>Control (Perpetrator Placebo)</v>
      </c>
      <c r="E2687" s="255" t="str">
        <f>IF(AND(A2687&lt;&gt;"",ISNUMBER(A2687)),VLOOKUP(A2687,Studies!A:BR,5,FALSE),"")</f>
        <v>Buspirone</v>
      </c>
      <c r="F2687" s="256" t="str">
        <f>IF(AND(A2687&lt;&gt;"",ISNUMBER(A2687)),VLOOKUP(A2687,Studies!A:BR,6,FALSE),"")</f>
        <v>Plasma</v>
      </c>
      <c r="G2687" s="194">
        <v>4</v>
      </c>
      <c r="H2687" s="194" t="s">
        <v>60</v>
      </c>
      <c r="I2687" s="187">
        <v>0.57233699999999998</v>
      </c>
      <c r="J2687" s="187" t="s">
        <v>941</v>
      </c>
      <c r="K2687" s="187" t="s">
        <v>116</v>
      </c>
      <c r="L2687" s="195">
        <v>7.9491320000000004E-2</v>
      </c>
      <c r="M2687" s="195" t="s">
        <v>941</v>
      </c>
      <c r="N2687" s="195" t="s">
        <v>949</v>
      </c>
      <c r="O2687" s="199"/>
      <c r="P2687" s="188"/>
      <c r="Q2687" s="174">
        <v>0</v>
      </c>
      <c r="R2687" s="183"/>
    </row>
    <row r="2688" spans="1:18" ht="14.25" x14ac:dyDescent="0.2">
      <c r="A2688" s="183">
        <v>330</v>
      </c>
      <c r="B2688" s="254" t="str">
        <f>IF(AND(A2688&lt;&gt;"",ISNUMBER(A2688)),VLOOKUP(A2688,Studies!A:BR,2,FALSE),"")</f>
        <v>Lamberg 1998c</v>
      </c>
      <c r="C2688" s="255" t="str">
        <f>IF(AND(A2688&lt;&gt;"",ISNUMBER(A2688)),VLOOKUP(A2688,Studies!A:BR,3,FALSE),"")</f>
        <v>https://www.ncbi.nlm.nih.gov/pubmed/9663178</v>
      </c>
      <c r="D2688" s="255" t="str">
        <f>IF(AND(A2688&lt;&gt;"",ISNUMBER(A2688)),VLOOKUP(A2688,Studies!A:BR,4,FALSE),"")</f>
        <v>Control (Perpetrator Placebo)</v>
      </c>
      <c r="E2688" s="255" t="str">
        <f>IF(AND(A2688&lt;&gt;"",ISNUMBER(A2688)),VLOOKUP(A2688,Studies!A:BR,5,FALSE),"")</f>
        <v>Buspirone</v>
      </c>
      <c r="F2688" s="256" t="str">
        <f>IF(AND(A2688&lt;&gt;"",ISNUMBER(A2688)),VLOOKUP(A2688,Studies!A:BR,6,FALSE),"")</f>
        <v>Plasma</v>
      </c>
      <c r="G2688" s="194">
        <v>5</v>
      </c>
      <c r="H2688" s="194" t="s">
        <v>60</v>
      </c>
      <c r="I2688" s="187">
        <v>0.41335450000000001</v>
      </c>
      <c r="J2688" s="187" t="s">
        <v>941</v>
      </c>
      <c r="K2688" s="187" t="s">
        <v>116</v>
      </c>
      <c r="L2688" s="195">
        <v>0.11128780000000001</v>
      </c>
      <c r="M2688" s="195" t="s">
        <v>941</v>
      </c>
      <c r="N2688" s="195" t="s">
        <v>949</v>
      </c>
      <c r="O2688" s="199"/>
      <c r="P2688" s="188"/>
      <c r="Q2688" s="174">
        <v>0</v>
      </c>
      <c r="R2688" s="183"/>
    </row>
    <row r="2689" spans="1:18" ht="14.25" x14ac:dyDescent="0.2">
      <c r="A2689" s="183">
        <v>330</v>
      </c>
      <c r="B2689" s="254" t="str">
        <f>IF(AND(A2689&lt;&gt;"",ISNUMBER(A2689)),VLOOKUP(A2689,Studies!A:BR,2,FALSE),"")</f>
        <v>Lamberg 1998c</v>
      </c>
      <c r="C2689" s="255" t="str">
        <f>IF(AND(A2689&lt;&gt;"",ISNUMBER(A2689)),VLOOKUP(A2689,Studies!A:BR,3,FALSE),"")</f>
        <v>https://www.ncbi.nlm.nih.gov/pubmed/9663178</v>
      </c>
      <c r="D2689" s="255" t="str">
        <f>IF(AND(A2689&lt;&gt;"",ISNUMBER(A2689)),VLOOKUP(A2689,Studies!A:BR,4,FALSE),"")</f>
        <v>Control (Perpetrator Placebo)</v>
      </c>
      <c r="E2689" s="255" t="str">
        <f>IF(AND(A2689&lt;&gt;"",ISNUMBER(A2689)),VLOOKUP(A2689,Studies!A:BR,5,FALSE),"")</f>
        <v>Buspirone</v>
      </c>
      <c r="F2689" s="256" t="str">
        <f>IF(AND(A2689&lt;&gt;"",ISNUMBER(A2689)),VLOOKUP(A2689,Studies!A:BR,6,FALSE),"")</f>
        <v>Plasma</v>
      </c>
      <c r="G2689" s="194">
        <v>6</v>
      </c>
      <c r="H2689" s="194" t="s">
        <v>60</v>
      </c>
      <c r="I2689" s="187">
        <v>0.30206680000000002</v>
      </c>
      <c r="J2689" s="187" t="s">
        <v>941</v>
      </c>
      <c r="K2689" s="187" t="s">
        <v>116</v>
      </c>
      <c r="L2689" s="195">
        <v>6.3592969999999999E-2</v>
      </c>
      <c r="M2689" s="195" t="s">
        <v>941</v>
      </c>
      <c r="N2689" s="195" t="s">
        <v>949</v>
      </c>
      <c r="O2689" s="199"/>
      <c r="P2689" s="188"/>
      <c r="Q2689" s="174">
        <v>0</v>
      </c>
      <c r="R2689" s="183"/>
    </row>
    <row r="2690" spans="1:18" ht="14.25" x14ac:dyDescent="0.2">
      <c r="A2690" s="183">
        <v>330</v>
      </c>
      <c r="B2690" s="254" t="str">
        <f>IF(AND(A2690&lt;&gt;"",ISNUMBER(A2690)),VLOOKUP(A2690,Studies!A:BR,2,FALSE),"")</f>
        <v>Lamberg 1998c</v>
      </c>
      <c r="C2690" s="255" t="str">
        <f>IF(AND(A2690&lt;&gt;"",ISNUMBER(A2690)),VLOOKUP(A2690,Studies!A:BR,3,FALSE),"")</f>
        <v>https://www.ncbi.nlm.nih.gov/pubmed/9663178</v>
      </c>
      <c r="D2690" s="255" t="str">
        <f>IF(AND(A2690&lt;&gt;"",ISNUMBER(A2690)),VLOOKUP(A2690,Studies!A:BR,4,FALSE),"")</f>
        <v>Control (Perpetrator Placebo)</v>
      </c>
      <c r="E2690" s="255" t="str">
        <f>IF(AND(A2690&lt;&gt;"",ISNUMBER(A2690)),VLOOKUP(A2690,Studies!A:BR,5,FALSE),"")</f>
        <v>Buspirone</v>
      </c>
      <c r="F2690" s="256" t="str">
        <f>IF(AND(A2690&lt;&gt;"",ISNUMBER(A2690)),VLOOKUP(A2690,Studies!A:BR,6,FALSE),"")</f>
        <v>Plasma</v>
      </c>
      <c r="G2690" s="194">
        <v>8</v>
      </c>
      <c r="H2690" s="194" t="s">
        <v>60</v>
      </c>
      <c r="I2690" s="187">
        <v>0.20667730000000001</v>
      </c>
      <c r="J2690" s="187" t="s">
        <v>941</v>
      </c>
      <c r="K2690" s="187" t="s">
        <v>116</v>
      </c>
      <c r="M2690" s="195"/>
      <c r="N2690" s="195"/>
      <c r="O2690" s="199"/>
      <c r="P2690" s="188"/>
      <c r="Q2690" s="174">
        <v>0</v>
      </c>
      <c r="R2690" s="183"/>
    </row>
    <row r="2691" spans="1:18" ht="14.25" x14ac:dyDescent="0.2">
      <c r="A2691" s="183">
        <v>330</v>
      </c>
      <c r="B2691" s="254" t="str">
        <f>IF(AND(A2691&lt;&gt;"",ISNUMBER(A2691)),VLOOKUP(A2691,Studies!A:BR,2,FALSE),"")</f>
        <v>Lamberg 1998c</v>
      </c>
      <c r="C2691" s="255" t="str">
        <f>IF(AND(A2691&lt;&gt;"",ISNUMBER(A2691)),VLOOKUP(A2691,Studies!A:BR,3,FALSE),"")</f>
        <v>https://www.ncbi.nlm.nih.gov/pubmed/9663178</v>
      </c>
      <c r="D2691" s="255" t="str">
        <f>IF(AND(A2691&lt;&gt;"",ISNUMBER(A2691)),VLOOKUP(A2691,Studies!A:BR,4,FALSE),"")</f>
        <v>Control (Perpetrator Placebo)</v>
      </c>
      <c r="E2691" s="255" t="str">
        <f>IF(AND(A2691&lt;&gt;"",ISNUMBER(A2691)),VLOOKUP(A2691,Studies!A:BR,5,FALSE),"")</f>
        <v>Buspirone</v>
      </c>
      <c r="F2691" s="256" t="str">
        <f>IF(AND(A2691&lt;&gt;"",ISNUMBER(A2691)),VLOOKUP(A2691,Studies!A:BR,6,FALSE),"")</f>
        <v>Plasma</v>
      </c>
      <c r="G2691" s="194">
        <v>18</v>
      </c>
      <c r="H2691" s="194" t="s">
        <v>60</v>
      </c>
      <c r="J2691" s="187"/>
      <c r="K2691" s="187"/>
      <c r="M2691" s="195"/>
      <c r="N2691" s="195"/>
      <c r="O2691" s="199"/>
      <c r="P2691" s="188"/>
      <c r="Q2691" s="174">
        <v>0</v>
      </c>
      <c r="R2691" s="183"/>
    </row>
    <row r="2692" spans="1:18" ht="14.25" x14ac:dyDescent="0.2">
      <c r="A2692" s="183">
        <v>331</v>
      </c>
      <c r="B2692" s="254" t="str">
        <f>IF(AND(A2692&lt;&gt;"",ISNUMBER(A2692)),VLOOKUP(A2692,Studies!A:BR,2,FALSE),"")</f>
        <v>Lamberg 1998c</v>
      </c>
      <c r="C2692" s="255" t="str">
        <f>IF(AND(A2692&lt;&gt;"",ISNUMBER(A2692)),VLOOKUP(A2692,Studies!A:BR,3,FALSE),"")</f>
        <v>https://www.ncbi.nlm.nih.gov/pubmed/9663178</v>
      </c>
      <c r="D2692" s="255" t="str">
        <f>IF(AND(A2692&lt;&gt;"",ISNUMBER(A2692)),VLOOKUP(A2692,Studies!A:BR,4,FALSE),"")</f>
        <v>with Perpetrator (Verapamil)</v>
      </c>
      <c r="E2692" s="255" t="str">
        <f>IF(AND(A2692&lt;&gt;"",ISNUMBER(A2692)),VLOOKUP(A2692,Studies!A:BR,5,FALSE),"")</f>
        <v>Buspirone</v>
      </c>
      <c r="F2692" s="256" t="str">
        <f>IF(AND(A2692&lt;&gt;"",ISNUMBER(A2692)),VLOOKUP(A2692,Studies!A:BR,6,FALSE),"")</f>
        <v>Plasma</v>
      </c>
      <c r="G2692" s="194">
        <v>30.5</v>
      </c>
      <c r="H2692" s="194" t="s">
        <v>60</v>
      </c>
      <c r="I2692" s="187">
        <v>6.7090620000000003</v>
      </c>
      <c r="J2692" s="187" t="s">
        <v>941</v>
      </c>
      <c r="K2692" s="187" t="s">
        <v>116</v>
      </c>
      <c r="M2692" s="195"/>
      <c r="N2692" s="195"/>
      <c r="O2692" s="199"/>
      <c r="P2692" s="188"/>
      <c r="Q2692" s="174">
        <v>0</v>
      </c>
      <c r="R2692" s="183"/>
    </row>
    <row r="2693" spans="1:18" ht="14.25" x14ac:dyDescent="0.2">
      <c r="A2693" s="183">
        <v>331</v>
      </c>
      <c r="B2693" s="254" t="str">
        <f>IF(AND(A2693&lt;&gt;"",ISNUMBER(A2693)),VLOOKUP(A2693,Studies!A:BR,2,FALSE),"")</f>
        <v>Lamberg 1998c</v>
      </c>
      <c r="C2693" s="255" t="str">
        <f>IF(AND(A2693&lt;&gt;"",ISNUMBER(A2693)),VLOOKUP(A2693,Studies!A:BR,3,FALSE),"")</f>
        <v>https://www.ncbi.nlm.nih.gov/pubmed/9663178</v>
      </c>
      <c r="D2693" s="255" t="str">
        <f>IF(AND(A2693&lt;&gt;"",ISNUMBER(A2693)),VLOOKUP(A2693,Studies!A:BR,4,FALSE),"")</f>
        <v>with Perpetrator (Verapamil)</v>
      </c>
      <c r="E2693" s="255" t="str">
        <f>IF(AND(A2693&lt;&gt;"",ISNUMBER(A2693)),VLOOKUP(A2693,Studies!A:BR,5,FALSE),"")</f>
        <v>Buspirone</v>
      </c>
      <c r="F2693" s="256" t="str">
        <f>IF(AND(A2693&lt;&gt;"",ISNUMBER(A2693)),VLOOKUP(A2693,Studies!A:BR,6,FALSE),"")</f>
        <v>Plasma</v>
      </c>
      <c r="G2693" s="194">
        <v>31</v>
      </c>
      <c r="H2693" s="194" t="s">
        <v>60</v>
      </c>
      <c r="I2693" s="187">
        <v>6.8362480000000003</v>
      </c>
      <c r="J2693" s="187" t="s">
        <v>941</v>
      </c>
      <c r="K2693" s="187" t="s">
        <v>116</v>
      </c>
      <c r="L2693" s="195">
        <v>2.0985689999999999</v>
      </c>
      <c r="M2693" s="195" t="s">
        <v>941</v>
      </c>
      <c r="N2693" s="195" t="s">
        <v>949</v>
      </c>
      <c r="O2693" s="199"/>
      <c r="P2693" s="188"/>
      <c r="Q2693" s="174">
        <v>0</v>
      </c>
      <c r="R2693" s="183"/>
    </row>
    <row r="2694" spans="1:18" ht="14.25" x14ac:dyDescent="0.2">
      <c r="A2694" s="183">
        <v>331</v>
      </c>
      <c r="B2694" s="254" t="str">
        <f>IF(AND(A2694&lt;&gt;"",ISNUMBER(A2694)),VLOOKUP(A2694,Studies!A:BR,2,FALSE),"")</f>
        <v>Lamberg 1998c</v>
      </c>
      <c r="C2694" s="255" t="str">
        <f>IF(AND(A2694&lt;&gt;"",ISNUMBER(A2694)),VLOOKUP(A2694,Studies!A:BR,3,FALSE),"")</f>
        <v>https://www.ncbi.nlm.nih.gov/pubmed/9663178</v>
      </c>
      <c r="D2694" s="255" t="str">
        <f>IF(AND(A2694&lt;&gt;"",ISNUMBER(A2694)),VLOOKUP(A2694,Studies!A:BR,4,FALSE),"")</f>
        <v>with Perpetrator (Verapamil)</v>
      </c>
      <c r="E2694" s="255" t="str">
        <f>IF(AND(A2694&lt;&gt;"",ISNUMBER(A2694)),VLOOKUP(A2694,Studies!A:BR,5,FALSE),"")</f>
        <v>Buspirone</v>
      </c>
      <c r="F2694" s="256" t="str">
        <f>IF(AND(A2694&lt;&gt;"",ISNUMBER(A2694)),VLOOKUP(A2694,Studies!A:BR,6,FALSE),"")</f>
        <v>Plasma</v>
      </c>
      <c r="G2694" s="194">
        <v>31.5</v>
      </c>
      <c r="H2694" s="194" t="s">
        <v>60</v>
      </c>
      <c r="I2694" s="187">
        <v>5.5484900000000001</v>
      </c>
      <c r="J2694" s="187" t="s">
        <v>941</v>
      </c>
      <c r="K2694" s="187" t="s">
        <v>116</v>
      </c>
      <c r="L2694" s="195">
        <v>1.6216219999999999</v>
      </c>
      <c r="M2694" s="195" t="s">
        <v>941</v>
      </c>
      <c r="N2694" s="195" t="s">
        <v>949</v>
      </c>
      <c r="O2694" s="199"/>
      <c r="P2694" s="188"/>
      <c r="Q2694" s="174">
        <v>0</v>
      </c>
      <c r="R2694" s="183"/>
    </row>
    <row r="2695" spans="1:18" ht="14.25" x14ac:dyDescent="0.2">
      <c r="A2695" s="183">
        <v>331</v>
      </c>
      <c r="B2695" s="254" t="str">
        <f>IF(AND(A2695&lt;&gt;"",ISNUMBER(A2695)),VLOOKUP(A2695,Studies!A:BR,2,FALSE),"")</f>
        <v>Lamberg 1998c</v>
      </c>
      <c r="C2695" s="255" t="str">
        <f>IF(AND(A2695&lt;&gt;"",ISNUMBER(A2695)),VLOOKUP(A2695,Studies!A:BR,3,FALSE),"")</f>
        <v>https://www.ncbi.nlm.nih.gov/pubmed/9663178</v>
      </c>
      <c r="D2695" s="255" t="str">
        <f>IF(AND(A2695&lt;&gt;"",ISNUMBER(A2695)),VLOOKUP(A2695,Studies!A:BR,4,FALSE),"")</f>
        <v>with Perpetrator (Verapamil)</v>
      </c>
      <c r="E2695" s="255" t="str">
        <f>IF(AND(A2695&lt;&gt;"",ISNUMBER(A2695)),VLOOKUP(A2695,Studies!A:BR,5,FALSE),"")</f>
        <v>Buspirone</v>
      </c>
      <c r="F2695" s="256" t="str">
        <f>IF(AND(A2695&lt;&gt;"",ISNUMBER(A2695)),VLOOKUP(A2695,Studies!A:BR,6,FALSE),"")</f>
        <v>Plasma</v>
      </c>
      <c r="G2695" s="194">
        <v>32</v>
      </c>
      <c r="H2695" s="194" t="s">
        <v>60</v>
      </c>
      <c r="I2695" s="187">
        <v>4.721781</v>
      </c>
      <c r="J2695" s="187" t="s">
        <v>941</v>
      </c>
      <c r="K2695" s="187" t="s">
        <v>116</v>
      </c>
      <c r="L2695" s="195">
        <v>1.319555</v>
      </c>
      <c r="M2695" s="195" t="s">
        <v>941</v>
      </c>
      <c r="N2695" s="195" t="s">
        <v>949</v>
      </c>
      <c r="O2695" s="199"/>
      <c r="P2695" s="188"/>
      <c r="Q2695" s="174">
        <v>0</v>
      </c>
      <c r="R2695" s="183"/>
    </row>
    <row r="2696" spans="1:18" ht="14.25" x14ac:dyDescent="0.2">
      <c r="A2696" s="183">
        <v>331</v>
      </c>
      <c r="B2696" s="254" t="str">
        <f>IF(AND(A2696&lt;&gt;"",ISNUMBER(A2696)),VLOOKUP(A2696,Studies!A:BR,2,FALSE),"")</f>
        <v>Lamberg 1998c</v>
      </c>
      <c r="C2696" s="255" t="str">
        <f>IF(AND(A2696&lt;&gt;"",ISNUMBER(A2696)),VLOOKUP(A2696,Studies!A:BR,3,FALSE),"")</f>
        <v>https://www.ncbi.nlm.nih.gov/pubmed/9663178</v>
      </c>
      <c r="D2696" s="255" t="str">
        <f>IF(AND(A2696&lt;&gt;"",ISNUMBER(A2696)),VLOOKUP(A2696,Studies!A:BR,4,FALSE),"")</f>
        <v>with Perpetrator (Verapamil)</v>
      </c>
      <c r="E2696" s="255" t="str">
        <f>IF(AND(A2696&lt;&gt;"",ISNUMBER(A2696)),VLOOKUP(A2696,Studies!A:BR,5,FALSE),"")</f>
        <v>Buspirone</v>
      </c>
      <c r="F2696" s="256" t="str">
        <f>IF(AND(A2696&lt;&gt;"",ISNUMBER(A2696)),VLOOKUP(A2696,Studies!A:BR,6,FALSE),"")</f>
        <v>Plasma</v>
      </c>
      <c r="G2696" s="194">
        <v>33</v>
      </c>
      <c r="H2696" s="194" t="s">
        <v>60</v>
      </c>
      <c r="I2696" s="187">
        <v>3.2273450000000001</v>
      </c>
      <c r="J2696" s="187" t="s">
        <v>941</v>
      </c>
      <c r="K2696" s="187" t="s">
        <v>116</v>
      </c>
      <c r="L2696" s="195">
        <v>0.87440370000000001</v>
      </c>
      <c r="M2696" s="195" t="s">
        <v>941</v>
      </c>
      <c r="N2696" s="195" t="s">
        <v>949</v>
      </c>
      <c r="O2696" s="199"/>
      <c r="P2696" s="188"/>
      <c r="Q2696" s="174">
        <v>0</v>
      </c>
      <c r="R2696" s="183"/>
    </row>
    <row r="2697" spans="1:18" ht="14.25" x14ac:dyDescent="0.2">
      <c r="A2697" s="183">
        <v>331</v>
      </c>
      <c r="B2697" s="254" t="str">
        <f>IF(AND(A2697&lt;&gt;"",ISNUMBER(A2697)),VLOOKUP(A2697,Studies!A:BR,2,FALSE),"")</f>
        <v>Lamberg 1998c</v>
      </c>
      <c r="C2697" s="255" t="str">
        <f>IF(AND(A2697&lt;&gt;"",ISNUMBER(A2697)),VLOOKUP(A2697,Studies!A:BR,3,FALSE),"")</f>
        <v>https://www.ncbi.nlm.nih.gov/pubmed/9663178</v>
      </c>
      <c r="D2697" s="255" t="str">
        <f>IF(AND(A2697&lt;&gt;"",ISNUMBER(A2697)),VLOOKUP(A2697,Studies!A:BR,4,FALSE),"")</f>
        <v>with Perpetrator (Verapamil)</v>
      </c>
      <c r="E2697" s="255" t="str">
        <f>IF(AND(A2697&lt;&gt;"",ISNUMBER(A2697)),VLOOKUP(A2697,Studies!A:BR,5,FALSE),"")</f>
        <v>Buspirone</v>
      </c>
      <c r="F2697" s="256" t="str">
        <f>IF(AND(A2697&lt;&gt;"",ISNUMBER(A2697)),VLOOKUP(A2697,Studies!A:BR,6,FALSE),"")</f>
        <v>Plasma</v>
      </c>
      <c r="G2697" s="194">
        <v>34</v>
      </c>
      <c r="H2697" s="194" t="s">
        <v>60</v>
      </c>
      <c r="I2697" s="187">
        <v>1.9872810000000001</v>
      </c>
      <c r="J2697" s="187" t="s">
        <v>941</v>
      </c>
      <c r="K2697" s="187" t="s">
        <v>116</v>
      </c>
      <c r="L2697" s="195">
        <v>0.44515060000000001</v>
      </c>
      <c r="M2697" s="195" t="s">
        <v>941</v>
      </c>
      <c r="N2697" s="195" t="s">
        <v>949</v>
      </c>
      <c r="O2697" s="199"/>
      <c r="P2697" s="188"/>
      <c r="Q2697" s="174">
        <v>0</v>
      </c>
      <c r="R2697" s="183"/>
    </row>
    <row r="2698" spans="1:18" ht="14.25" x14ac:dyDescent="0.2">
      <c r="A2698" s="183">
        <v>331</v>
      </c>
      <c r="B2698" s="254" t="str">
        <f>IF(AND(A2698&lt;&gt;"",ISNUMBER(A2698)),VLOOKUP(A2698,Studies!A:BR,2,FALSE),"")</f>
        <v>Lamberg 1998c</v>
      </c>
      <c r="C2698" s="255" t="str">
        <f>IF(AND(A2698&lt;&gt;"",ISNUMBER(A2698)),VLOOKUP(A2698,Studies!A:BR,3,FALSE),"")</f>
        <v>https://www.ncbi.nlm.nih.gov/pubmed/9663178</v>
      </c>
      <c r="D2698" s="255" t="str">
        <f>IF(AND(A2698&lt;&gt;"",ISNUMBER(A2698)),VLOOKUP(A2698,Studies!A:BR,4,FALSE),"")</f>
        <v>with Perpetrator (Verapamil)</v>
      </c>
      <c r="E2698" s="255" t="str">
        <f>IF(AND(A2698&lt;&gt;"",ISNUMBER(A2698)),VLOOKUP(A2698,Studies!A:BR,5,FALSE),"")</f>
        <v>Buspirone</v>
      </c>
      <c r="F2698" s="256" t="str">
        <f>IF(AND(A2698&lt;&gt;"",ISNUMBER(A2698)),VLOOKUP(A2698,Studies!A:BR,6,FALSE),"")</f>
        <v>Plasma</v>
      </c>
      <c r="G2698" s="194">
        <v>35</v>
      </c>
      <c r="H2698" s="194" t="s">
        <v>60</v>
      </c>
      <c r="I2698" s="187">
        <v>1.478537</v>
      </c>
      <c r="J2698" s="187" t="s">
        <v>941</v>
      </c>
      <c r="K2698" s="187" t="s">
        <v>116</v>
      </c>
      <c r="L2698" s="195">
        <v>0.34976109999999999</v>
      </c>
      <c r="M2698" s="195" t="s">
        <v>941</v>
      </c>
      <c r="N2698" s="195" t="s">
        <v>949</v>
      </c>
      <c r="O2698" s="199"/>
      <c r="P2698" s="188"/>
      <c r="Q2698" s="174">
        <v>0</v>
      </c>
      <c r="R2698" s="183"/>
    </row>
    <row r="2699" spans="1:18" ht="14.25" x14ac:dyDescent="0.2">
      <c r="A2699" s="183">
        <v>331</v>
      </c>
      <c r="B2699" s="254" t="str">
        <f>IF(AND(A2699&lt;&gt;"",ISNUMBER(A2699)),VLOOKUP(A2699,Studies!A:BR,2,FALSE),"")</f>
        <v>Lamberg 1998c</v>
      </c>
      <c r="C2699" s="255" t="str">
        <f>IF(AND(A2699&lt;&gt;"",ISNUMBER(A2699)),VLOOKUP(A2699,Studies!A:BR,3,FALSE),"")</f>
        <v>https://www.ncbi.nlm.nih.gov/pubmed/9663178</v>
      </c>
      <c r="D2699" s="255" t="str">
        <f>IF(AND(A2699&lt;&gt;"",ISNUMBER(A2699)),VLOOKUP(A2699,Studies!A:BR,4,FALSE),"")</f>
        <v>with Perpetrator (Verapamil)</v>
      </c>
      <c r="E2699" s="255" t="str">
        <f>IF(AND(A2699&lt;&gt;"",ISNUMBER(A2699)),VLOOKUP(A2699,Studies!A:BR,5,FALSE),"")</f>
        <v>Buspirone</v>
      </c>
      <c r="F2699" s="256" t="str">
        <f>IF(AND(A2699&lt;&gt;"",ISNUMBER(A2699)),VLOOKUP(A2699,Studies!A:BR,6,FALSE),"")</f>
        <v>Plasma</v>
      </c>
      <c r="G2699" s="194">
        <v>36</v>
      </c>
      <c r="H2699" s="194" t="s">
        <v>60</v>
      </c>
      <c r="I2699" s="187">
        <v>1.0333859999999999</v>
      </c>
      <c r="J2699" s="187" t="s">
        <v>941</v>
      </c>
      <c r="K2699" s="187" t="s">
        <v>116</v>
      </c>
      <c r="L2699" s="195">
        <v>0.25437169999999998</v>
      </c>
      <c r="M2699" s="195" t="s">
        <v>941</v>
      </c>
      <c r="N2699" s="195" t="s">
        <v>949</v>
      </c>
      <c r="O2699" s="199"/>
      <c r="P2699" s="188"/>
      <c r="Q2699" s="174">
        <v>0</v>
      </c>
      <c r="R2699" s="183"/>
    </row>
    <row r="2700" spans="1:18" ht="14.25" x14ac:dyDescent="0.2">
      <c r="A2700" s="183">
        <v>331</v>
      </c>
      <c r="B2700" s="254" t="str">
        <f>IF(AND(A2700&lt;&gt;"",ISNUMBER(A2700)),VLOOKUP(A2700,Studies!A:BR,2,FALSE),"")</f>
        <v>Lamberg 1998c</v>
      </c>
      <c r="C2700" s="255" t="str">
        <f>IF(AND(A2700&lt;&gt;"",ISNUMBER(A2700)),VLOOKUP(A2700,Studies!A:BR,3,FALSE),"")</f>
        <v>https://www.ncbi.nlm.nih.gov/pubmed/9663178</v>
      </c>
      <c r="D2700" s="255" t="str">
        <f>IF(AND(A2700&lt;&gt;"",ISNUMBER(A2700)),VLOOKUP(A2700,Studies!A:BR,4,FALSE),"")</f>
        <v>with Perpetrator (Verapamil)</v>
      </c>
      <c r="E2700" s="255" t="str">
        <f>IF(AND(A2700&lt;&gt;"",ISNUMBER(A2700)),VLOOKUP(A2700,Studies!A:BR,5,FALSE),"")</f>
        <v>Buspirone</v>
      </c>
      <c r="F2700" s="256" t="str">
        <f>IF(AND(A2700&lt;&gt;"",ISNUMBER(A2700)),VLOOKUP(A2700,Studies!A:BR,6,FALSE),"")</f>
        <v>Plasma</v>
      </c>
      <c r="G2700" s="194">
        <v>38</v>
      </c>
      <c r="H2700" s="194" t="s">
        <v>60</v>
      </c>
      <c r="I2700" s="187">
        <v>0.58823530000000002</v>
      </c>
      <c r="J2700" s="187" t="s">
        <v>941</v>
      </c>
      <c r="K2700" s="187" t="s">
        <v>116</v>
      </c>
      <c r="L2700" s="195">
        <v>0.12718599999999999</v>
      </c>
      <c r="M2700" s="195" t="s">
        <v>941</v>
      </c>
      <c r="N2700" s="195" t="s">
        <v>949</v>
      </c>
      <c r="O2700" s="199"/>
      <c r="P2700" s="188"/>
      <c r="Q2700" s="174">
        <v>0</v>
      </c>
      <c r="R2700" s="183"/>
    </row>
    <row r="2701" spans="1:18" ht="14.25" x14ac:dyDescent="0.2">
      <c r="A2701" s="183">
        <v>331</v>
      </c>
      <c r="B2701" s="254" t="str">
        <f>IF(AND(A2701&lt;&gt;"",ISNUMBER(A2701)),VLOOKUP(A2701,Studies!A:BR,2,FALSE),"")</f>
        <v>Lamberg 1998c</v>
      </c>
      <c r="C2701" s="255" t="str">
        <f>IF(AND(A2701&lt;&gt;"",ISNUMBER(A2701)),VLOOKUP(A2701,Studies!A:BR,3,FALSE),"")</f>
        <v>https://www.ncbi.nlm.nih.gov/pubmed/9663178</v>
      </c>
      <c r="D2701" s="255" t="str">
        <f>IF(AND(A2701&lt;&gt;"",ISNUMBER(A2701)),VLOOKUP(A2701,Studies!A:BR,4,FALSE),"")</f>
        <v>with Perpetrator (Verapamil)</v>
      </c>
      <c r="E2701" s="255" t="str">
        <f>IF(AND(A2701&lt;&gt;"",ISNUMBER(A2701)),VLOOKUP(A2701,Studies!A:BR,5,FALSE),"")</f>
        <v>Buspirone</v>
      </c>
      <c r="F2701" s="256" t="str">
        <f>IF(AND(A2701&lt;&gt;"",ISNUMBER(A2701)),VLOOKUP(A2701,Studies!A:BR,6,FALSE),"")</f>
        <v>Plasma</v>
      </c>
      <c r="G2701" s="194">
        <v>48</v>
      </c>
      <c r="H2701" s="194" t="s">
        <v>60</v>
      </c>
      <c r="I2701" s="187">
        <v>9.5389509999999997E-2</v>
      </c>
      <c r="J2701" s="187" t="s">
        <v>941</v>
      </c>
      <c r="K2701" s="187" t="s">
        <v>116</v>
      </c>
      <c r="M2701" s="195"/>
      <c r="N2701" s="195"/>
      <c r="O2701" s="199"/>
      <c r="P2701" s="188"/>
      <c r="Q2701" s="174">
        <v>0</v>
      </c>
      <c r="R2701" s="183"/>
    </row>
    <row r="2702" spans="1:18" ht="14.25" x14ac:dyDescent="0.2">
      <c r="A2702" s="183">
        <v>333</v>
      </c>
      <c r="B2702" s="254" t="str">
        <f>IF(AND(A2702&lt;&gt;"",ISNUMBER(A2702)),VLOOKUP(A2702,Studies!A:BR,2,FALSE),"")</f>
        <v>Lamberg 1998c</v>
      </c>
      <c r="C2702" s="255" t="str">
        <f>IF(AND(A2702&lt;&gt;"",ISNUMBER(A2702)),VLOOKUP(A2702,Studies!A:BR,3,FALSE),"")</f>
        <v>https://www.ncbi.nlm.nih.gov/pubmed/9663178</v>
      </c>
      <c r="D2702" s="255" t="str">
        <f>IF(AND(A2702&lt;&gt;"",ISNUMBER(A2702)),VLOOKUP(A2702,Studies!A:BR,4,FALSE),"")</f>
        <v>with Perpetrator (Diltiazem)</v>
      </c>
      <c r="E2702" s="255" t="str">
        <f>IF(AND(A2702&lt;&gt;"",ISNUMBER(A2702)),VLOOKUP(A2702,Studies!A:BR,5,FALSE),"")</f>
        <v>Buspirone</v>
      </c>
      <c r="F2702" s="256" t="str">
        <f>IF(AND(A2702&lt;&gt;"",ISNUMBER(A2702)),VLOOKUP(A2702,Studies!A:BR,6,FALSE),"")</f>
        <v>Plasma</v>
      </c>
      <c r="G2702" s="194">
        <v>30.5</v>
      </c>
      <c r="H2702" s="194" t="s">
        <v>60</v>
      </c>
      <c r="I2702" s="187">
        <v>5.3736090000000001</v>
      </c>
      <c r="J2702" s="187" t="s">
        <v>941</v>
      </c>
      <c r="K2702" s="187" t="s">
        <v>116</v>
      </c>
      <c r="M2702" s="195"/>
      <c r="N2702" s="195"/>
      <c r="O2702" s="199"/>
      <c r="P2702" s="188"/>
      <c r="Q2702" s="174">
        <v>0</v>
      </c>
      <c r="R2702" s="183"/>
    </row>
    <row r="2703" spans="1:18" ht="14.25" x14ac:dyDescent="0.2">
      <c r="A2703" s="183">
        <v>333</v>
      </c>
      <c r="B2703" s="254" t="str">
        <f>IF(AND(A2703&lt;&gt;"",ISNUMBER(A2703)),VLOOKUP(A2703,Studies!A:BR,2,FALSE),"")</f>
        <v>Lamberg 1998c</v>
      </c>
      <c r="C2703" s="255" t="str">
        <f>IF(AND(A2703&lt;&gt;"",ISNUMBER(A2703)),VLOOKUP(A2703,Studies!A:BR,3,FALSE),"")</f>
        <v>https://www.ncbi.nlm.nih.gov/pubmed/9663178</v>
      </c>
      <c r="D2703" s="255" t="str">
        <f>IF(AND(A2703&lt;&gt;"",ISNUMBER(A2703)),VLOOKUP(A2703,Studies!A:BR,4,FALSE),"")</f>
        <v>with Perpetrator (Diltiazem)</v>
      </c>
      <c r="E2703" s="255" t="str">
        <f>IF(AND(A2703&lt;&gt;"",ISNUMBER(A2703)),VLOOKUP(A2703,Studies!A:BR,5,FALSE),"")</f>
        <v>Buspirone</v>
      </c>
      <c r="F2703" s="256" t="str">
        <f>IF(AND(A2703&lt;&gt;"",ISNUMBER(A2703)),VLOOKUP(A2703,Studies!A:BR,6,FALSE),"")</f>
        <v>Plasma</v>
      </c>
      <c r="G2703" s="194">
        <v>31</v>
      </c>
      <c r="H2703" s="194" t="s">
        <v>60</v>
      </c>
      <c r="I2703" s="187">
        <v>8.0922099999999997</v>
      </c>
      <c r="J2703" s="187" t="s">
        <v>941</v>
      </c>
      <c r="K2703" s="187" t="s">
        <v>116</v>
      </c>
      <c r="L2703" s="195">
        <v>1.5103340000000001</v>
      </c>
      <c r="M2703" s="195" t="s">
        <v>941</v>
      </c>
      <c r="N2703" s="195" t="s">
        <v>949</v>
      </c>
      <c r="O2703" s="199"/>
      <c r="P2703" s="188"/>
      <c r="Q2703" s="174">
        <v>0</v>
      </c>
      <c r="R2703" s="183"/>
    </row>
    <row r="2704" spans="1:18" ht="14.25" x14ac:dyDescent="0.2">
      <c r="A2704" s="183">
        <v>333</v>
      </c>
      <c r="B2704" s="254" t="str">
        <f>IF(AND(A2704&lt;&gt;"",ISNUMBER(A2704)),VLOOKUP(A2704,Studies!A:BR,2,FALSE),"")</f>
        <v>Lamberg 1998c</v>
      </c>
      <c r="C2704" s="255" t="str">
        <f>IF(AND(A2704&lt;&gt;"",ISNUMBER(A2704)),VLOOKUP(A2704,Studies!A:BR,3,FALSE),"")</f>
        <v>https://www.ncbi.nlm.nih.gov/pubmed/9663178</v>
      </c>
      <c r="D2704" s="255" t="str">
        <f>IF(AND(A2704&lt;&gt;"",ISNUMBER(A2704)),VLOOKUP(A2704,Studies!A:BR,4,FALSE),"")</f>
        <v>with Perpetrator (Diltiazem)</v>
      </c>
      <c r="E2704" s="255" t="str">
        <f>IF(AND(A2704&lt;&gt;"",ISNUMBER(A2704)),VLOOKUP(A2704,Studies!A:BR,5,FALSE),"")</f>
        <v>Buspirone</v>
      </c>
      <c r="F2704" s="256" t="str">
        <f>IF(AND(A2704&lt;&gt;"",ISNUMBER(A2704)),VLOOKUP(A2704,Studies!A:BR,6,FALSE),"")</f>
        <v>Plasma</v>
      </c>
      <c r="G2704" s="194">
        <v>31.5</v>
      </c>
      <c r="H2704" s="194" t="s">
        <v>60</v>
      </c>
      <c r="I2704" s="187">
        <v>7.5516690000000004</v>
      </c>
      <c r="J2704" s="187" t="s">
        <v>941</v>
      </c>
      <c r="K2704" s="187" t="s">
        <v>116</v>
      </c>
      <c r="L2704" s="195">
        <v>1.3672489999999999</v>
      </c>
      <c r="M2704" s="195" t="s">
        <v>941</v>
      </c>
      <c r="N2704" s="195" t="s">
        <v>949</v>
      </c>
      <c r="O2704" s="199"/>
      <c r="P2704" s="188"/>
      <c r="Q2704" s="174">
        <v>0</v>
      </c>
      <c r="R2704" s="183"/>
    </row>
    <row r="2705" spans="1:18" ht="14.25" x14ac:dyDescent="0.2">
      <c r="A2705" s="183">
        <v>333</v>
      </c>
      <c r="B2705" s="254" t="str">
        <f>IF(AND(A2705&lt;&gt;"",ISNUMBER(A2705)),VLOOKUP(A2705,Studies!A:BR,2,FALSE),"")</f>
        <v>Lamberg 1998c</v>
      </c>
      <c r="C2705" s="255" t="str">
        <f>IF(AND(A2705&lt;&gt;"",ISNUMBER(A2705)),VLOOKUP(A2705,Studies!A:BR,3,FALSE),"")</f>
        <v>https://www.ncbi.nlm.nih.gov/pubmed/9663178</v>
      </c>
      <c r="D2705" s="255" t="str">
        <f>IF(AND(A2705&lt;&gt;"",ISNUMBER(A2705)),VLOOKUP(A2705,Studies!A:BR,4,FALSE),"")</f>
        <v>with Perpetrator (Diltiazem)</v>
      </c>
      <c r="E2705" s="255" t="str">
        <f>IF(AND(A2705&lt;&gt;"",ISNUMBER(A2705)),VLOOKUP(A2705,Studies!A:BR,5,FALSE),"")</f>
        <v>Buspirone</v>
      </c>
      <c r="F2705" s="256" t="str">
        <f>IF(AND(A2705&lt;&gt;"",ISNUMBER(A2705)),VLOOKUP(A2705,Studies!A:BR,6,FALSE),"")</f>
        <v>Plasma</v>
      </c>
      <c r="G2705" s="194">
        <v>32</v>
      </c>
      <c r="H2705" s="194" t="s">
        <v>60</v>
      </c>
      <c r="I2705" s="187">
        <v>6.9952310000000004</v>
      </c>
      <c r="J2705" s="187" t="s">
        <v>941</v>
      </c>
      <c r="K2705" s="187" t="s">
        <v>116</v>
      </c>
      <c r="L2705" s="195">
        <v>1.335453</v>
      </c>
      <c r="M2705" s="195" t="s">
        <v>941</v>
      </c>
      <c r="N2705" s="195" t="s">
        <v>949</v>
      </c>
      <c r="O2705" s="199"/>
      <c r="P2705" s="188"/>
      <c r="Q2705" s="174">
        <v>0</v>
      </c>
      <c r="R2705" s="183"/>
    </row>
    <row r="2706" spans="1:18" ht="14.25" x14ac:dyDescent="0.2">
      <c r="A2706" s="183">
        <v>333</v>
      </c>
      <c r="B2706" s="254" t="str">
        <f>IF(AND(A2706&lt;&gt;"",ISNUMBER(A2706)),VLOOKUP(A2706,Studies!A:BR,2,FALSE),"")</f>
        <v>Lamberg 1998c</v>
      </c>
      <c r="C2706" s="255" t="str">
        <f>IF(AND(A2706&lt;&gt;"",ISNUMBER(A2706)),VLOOKUP(A2706,Studies!A:BR,3,FALSE),"")</f>
        <v>https://www.ncbi.nlm.nih.gov/pubmed/9663178</v>
      </c>
      <c r="D2706" s="255" t="str">
        <f>IF(AND(A2706&lt;&gt;"",ISNUMBER(A2706)),VLOOKUP(A2706,Studies!A:BR,4,FALSE),"")</f>
        <v>with Perpetrator (Diltiazem)</v>
      </c>
      <c r="E2706" s="255" t="str">
        <f>IF(AND(A2706&lt;&gt;"",ISNUMBER(A2706)),VLOOKUP(A2706,Studies!A:BR,5,FALSE),"")</f>
        <v>Buspirone</v>
      </c>
      <c r="F2706" s="256" t="str">
        <f>IF(AND(A2706&lt;&gt;"",ISNUMBER(A2706)),VLOOKUP(A2706,Studies!A:BR,6,FALSE),"")</f>
        <v>Plasma</v>
      </c>
      <c r="G2706" s="194">
        <v>33</v>
      </c>
      <c r="H2706" s="194" t="s">
        <v>60</v>
      </c>
      <c r="I2706" s="187">
        <v>5.612082</v>
      </c>
      <c r="J2706" s="187" t="s">
        <v>941</v>
      </c>
      <c r="K2706" s="187" t="s">
        <v>116</v>
      </c>
      <c r="L2706" s="195">
        <v>1.049285</v>
      </c>
      <c r="M2706" s="195" t="s">
        <v>941</v>
      </c>
      <c r="N2706" s="195" t="s">
        <v>949</v>
      </c>
      <c r="O2706" s="199"/>
      <c r="P2706" s="188"/>
      <c r="Q2706" s="174">
        <v>0</v>
      </c>
      <c r="R2706" s="183"/>
    </row>
    <row r="2707" spans="1:18" ht="14.25" x14ac:dyDescent="0.2">
      <c r="A2707" s="183">
        <v>333</v>
      </c>
      <c r="B2707" s="254" t="str">
        <f>IF(AND(A2707&lt;&gt;"",ISNUMBER(A2707)),VLOOKUP(A2707,Studies!A:BR,2,FALSE),"")</f>
        <v>Lamberg 1998c</v>
      </c>
      <c r="C2707" s="255" t="str">
        <f>IF(AND(A2707&lt;&gt;"",ISNUMBER(A2707)),VLOOKUP(A2707,Studies!A:BR,3,FALSE),"")</f>
        <v>https://www.ncbi.nlm.nih.gov/pubmed/9663178</v>
      </c>
      <c r="D2707" s="255" t="str">
        <f>IF(AND(A2707&lt;&gt;"",ISNUMBER(A2707)),VLOOKUP(A2707,Studies!A:BR,4,FALSE),"")</f>
        <v>with Perpetrator (Diltiazem)</v>
      </c>
      <c r="E2707" s="255" t="str">
        <f>IF(AND(A2707&lt;&gt;"",ISNUMBER(A2707)),VLOOKUP(A2707,Studies!A:BR,5,FALSE),"")</f>
        <v>Buspirone</v>
      </c>
      <c r="F2707" s="256" t="str">
        <f>IF(AND(A2707&lt;&gt;"",ISNUMBER(A2707)),VLOOKUP(A2707,Studies!A:BR,6,FALSE),"")</f>
        <v>Plasma</v>
      </c>
      <c r="G2707" s="194">
        <v>34</v>
      </c>
      <c r="H2707" s="194" t="s">
        <v>60</v>
      </c>
      <c r="I2707" s="187">
        <v>3.7042929999999998</v>
      </c>
      <c r="J2707" s="187" t="s">
        <v>941</v>
      </c>
      <c r="K2707" s="187" t="s">
        <v>116</v>
      </c>
      <c r="L2707" s="195">
        <v>0.65182810000000002</v>
      </c>
      <c r="M2707" s="195" t="s">
        <v>941</v>
      </c>
      <c r="N2707" s="195" t="s">
        <v>949</v>
      </c>
      <c r="O2707" s="199"/>
      <c r="P2707" s="188"/>
      <c r="Q2707" s="174">
        <v>0</v>
      </c>
      <c r="R2707" s="183"/>
    </row>
    <row r="2708" spans="1:18" ht="14.25" x14ac:dyDescent="0.2">
      <c r="A2708" s="183">
        <v>333</v>
      </c>
      <c r="B2708" s="254" t="str">
        <f>IF(AND(A2708&lt;&gt;"",ISNUMBER(A2708)),VLOOKUP(A2708,Studies!A:BR,2,FALSE),"")</f>
        <v>Lamberg 1998c</v>
      </c>
      <c r="C2708" s="255" t="str">
        <f>IF(AND(A2708&lt;&gt;"",ISNUMBER(A2708)),VLOOKUP(A2708,Studies!A:BR,3,FALSE),"")</f>
        <v>https://www.ncbi.nlm.nih.gov/pubmed/9663178</v>
      </c>
      <c r="D2708" s="255" t="str">
        <f>IF(AND(A2708&lt;&gt;"",ISNUMBER(A2708)),VLOOKUP(A2708,Studies!A:BR,4,FALSE),"")</f>
        <v>with Perpetrator (Diltiazem)</v>
      </c>
      <c r="E2708" s="255" t="str">
        <f>IF(AND(A2708&lt;&gt;"",ISNUMBER(A2708)),VLOOKUP(A2708,Studies!A:BR,5,FALSE),"")</f>
        <v>Buspirone</v>
      </c>
      <c r="F2708" s="256" t="str">
        <f>IF(AND(A2708&lt;&gt;"",ISNUMBER(A2708)),VLOOKUP(A2708,Studies!A:BR,6,FALSE),"")</f>
        <v>Plasma</v>
      </c>
      <c r="G2708" s="194">
        <v>35</v>
      </c>
      <c r="H2708" s="194" t="s">
        <v>60</v>
      </c>
      <c r="I2708" s="187">
        <v>2.3688400000000001</v>
      </c>
      <c r="J2708" s="187" t="s">
        <v>941</v>
      </c>
      <c r="K2708" s="187" t="s">
        <v>116</v>
      </c>
      <c r="L2708" s="195">
        <v>0.42925210000000003</v>
      </c>
      <c r="M2708" s="195" t="s">
        <v>941</v>
      </c>
      <c r="N2708" s="195" t="s">
        <v>949</v>
      </c>
      <c r="O2708" s="199"/>
      <c r="P2708" s="188"/>
      <c r="Q2708" s="174">
        <v>0</v>
      </c>
      <c r="R2708" s="183"/>
    </row>
    <row r="2709" spans="1:18" ht="14.25" x14ac:dyDescent="0.2">
      <c r="A2709" s="183">
        <v>333</v>
      </c>
      <c r="B2709" s="254" t="str">
        <f>IF(AND(A2709&lt;&gt;"",ISNUMBER(A2709)),VLOOKUP(A2709,Studies!A:BR,2,FALSE),"")</f>
        <v>Lamberg 1998c</v>
      </c>
      <c r="C2709" s="255" t="str">
        <f>IF(AND(A2709&lt;&gt;"",ISNUMBER(A2709)),VLOOKUP(A2709,Studies!A:BR,3,FALSE),"")</f>
        <v>https://www.ncbi.nlm.nih.gov/pubmed/9663178</v>
      </c>
      <c r="D2709" s="255" t="str">
        <f>IF(AND(A2709&lt;&gt;"",ISNUMBER(A2709)),VLOOKUP(A2709,Studies!A:BR,4,FALSE),"")</f>
        <v>with Perpetrator (Diltiazem)</v>
      </c>
      <c r="E2709" s="255" t="str">
        <f>IF(AND(A2709&lt;&gt;"",ISNUMBER(A2709)),VLOOKUP(A2709,Studies!A:BR,5,FALSE),"")</f>
        <v>Buspirone</v>
      </c>
      <c r="F2709" s="256" t="str">
        <f>IF(AND(A2709&lt;&gt;"",ISNUMBER(A2709)),VLOOKUP(A2709,Studies!A:BR,6,FALSE),"")</f>
        <v>Plasma</v>
      </c>
      <c r="G2709" s="194">
        <v>36</v>
      </c>
      <c r="H2709" s="194" t="s">
        <v>60</v>
      </c>
      <c r="I2709" s="187">
        <v>1.7647060000000001</v>
      </c>
      <c r="J2709" s="187" t="s">
        <v>941</v>
      </c>
      <c r="K2709" s="187" t="s">
        <v>116</v>
      </c>
      <c r="L2709" s="195">
        <v>0.30206670000000002</v>
      </c>
      <c r="M2709" s="195" t="s">
        <v>941</v>
      </c>
      <c r="N2709" s="195" t="s">
        <v>949</v>
      </c>
      <c r="O2709" s="199"/>
      <c r="P2709" s="188"/>
      <c r="Q2709" s="174">
        <v>0</v>
      </c>
      <c r="R2709" s="183"/>
    </row>
    <row r="2710" spans="1:18" ht="14.25" x14ac:dyDescent="0.2">
      <c r="A2710" s="183">
        <v>333</v>
      </c>
      <c r="B2710" s="254" t="str">
        <f>IF(AND(A2710&lt;&gt;"",ISNUMBER(A2710)),VLOOKUP(A2710,Studies!A:BR,2,FALSE),"")</f>
        <v>Lamberg 1998c</v>
      </c>
      <c r="C2710" s="255" t="str">
        <f>IF(AND(A2710&lt;&gt;"",ISNUMBER(A2710)),VLOOKUP(A2710,Studies!A:BR,3,FALSE),"")</f>
        <v>https://www.ncbi.nlm.nih.gov/pubmed/9663178</v>
      </c>
      <c r="D2710" s="255" t="str">
        <f>IF(AND(A2710&lt;&gt;"",ISNUMBER(A2710)),VLOOKUP(A2710,Studies!A:BR,4,FALSE),"")</f>
        <v>with Perpetrator (Diltiazem)</v>
      </c>
      <c r="E2710" s="255" t="str">
        <f>IF(AND(A2710&lt;&gt;"",ISNUMBER(A2710)),VLOOKUP(A2710,Studies!A:BR,5,FALSE),"")</f>
        <v>Buspirone</v>
      </c>
      <c r="F2710" s="256" t="str">
        <f>IF(AND(A2710&lt;&gt;"",ISNUMBER(A2710)),VLOOKUP(A2710,Studies!A:BR,6,FALSE),"")</f>
        <v>Plasma</v>
      </c>
      <c r="G2710" s="194">
        <v>38</v>
      </c>
      <c r="H2710" s="194" t="s">
        <v>60</v>
      </c>
      <c r="I2710" s="187">
        <v>0.98569150000000005</v>
      </c>
      <c r="J2710" s="187" t="s">
        <v>941</v>
      </c>
      <c r="K2710" s="187" t="s">
        <v>116</v>
      </c>
      <c r="L2710" s="195">
        <v>0.1748808</v>
      </c>
      <c r="M2710" s="195" t="s">
        <v>941</v>
      </c>
      <c r="N2710" s="195" t="s">
        <v>949</v>
      </c>
      <c r="O2710" s="199"/>
      <c r="P2710" s="188"/>
      <c r="Q2710" s="174">
        <v>0</v>
      </c>
      <c r="R2710" s="183"/>
    </row>
    <row r="2711" spans="1:18" ht="14.25" x14ac:dyDescent="0.2">
      <c r="A2711" s="183">
        <v>333</v>
      </c>
      <c r="B2711" s="254" t="str">
        <f>IF(AND(A2711&lt;&gt;"",ISNUMBER(A2711)),VLOOKUP(A2711,Studies!A:BR,2,FALSE),"")</f>
        <v>Lamberg 1998c</v>
      </c>
      <c r="C2711" s="255" t="str">
        <f>IF(AND(A2711&lt;&gt;"",ISNUMBER(A2711)),VLOOKUP(A2711,Studies!A:BR,3,FALSE),"")</f>
        <v>https://www.ncbi.nlm.nih.gov/pubmed/9663178</v>
      </c>
      <c r="D2711" s="255" t="str">
        <f>IF(AND(A2711&lt;&gt;"",ISNUMBER(A2711)),VLOOKUP(A2711,Studies!A:BR,4,FALSE),"")</f>
        <v>with Perpetrator (Diltiazem)</v>
      </c>
      <c r="E2711" s="255" t="str">
        <f>IF(AND(A2711&lt;&gt;"",ISNUMBER(A2711)),VLOOKUP(A2711,Studies!A:BR,5,FALSE),"")</f>
        <v>Buspirone</v>
      </c>
      <c r="F2711" s="256" t="str">
        <f>IF(AND(A2711&lt;&gt;"",ISNUMBER(A2711)),VLOOKUP(A2711,Studies!A:BR,6,FALSE),"")</f>
        <v>Plasma</v>
      </c>
      <c r="G2711" s="194">
        <v>48</v>
      </c>
      <c r="H2711" s="194" t="s">
        <v>60</v>
      </c>
      <c r="I2711" s="187">
        <v>0.22257550000000001</v>
      </c>
      <c r="J2711" s="187" t="s">
        <v>941</v>
      </c>
      <c r="K2711" s="187" t="s">
        <v>116</v>
      </c>
      <c r="M2711" s="195"/>
      <c r="N2711" s="195"/>
      <c r="O2711" s="199"/>
      <c r="P2711" s="188"/>
      <c r="Q2711" s="174">
        <v>0</v>
      </c>
      <c r="R2711" s="183"/>
    </row>
    <row r="2712" spans="1:18" ht="14.25" x14ac:dyDescent="0.2">
      <c r="A2712" s="183">
        <v>335</v>
      </c>
      <c r="B2712" s="254" t="str">
        <f>IF(AND(A2712&lt;&gt;"",ISNUMBER(A2712)),VLOOKUP(A2712,Studies!A:BR,2,FALSE),"")</f>
        <v>Lamberg 1999</v>
      </c>
      <c r="C2712" s="255" t="str">
        <f>IF(AND(A2712&lt;&gt;"",ISNUMBER(A2712)),VLOOKUP(A2712,Studies!A:BR,3,FALSE),"")</f>
        <v>https://www.ncbi.nlm.nih.gov/pubmed/10227067</v>
      </c>
      <c r="D2712" s="255" t="str">
        <f>IF(AND(A2712&lt;&gt;"",ISNUMBER(A2712)),VLOOKUP(A2712,Studies!A:BR,4,FALSE),"")</f>
        <v>Control (Perpetrator Placebo)</v>
      </c>
      <c r="E2712" s="255" t="str">
        <f>IF(AND(A2712&lt;&gt;"",ISNUMBER(A2712)),VLOOKUP(A2712,Studies!A:BR,5,FALSE),"")</f>
        <v>Buspirone</v>
      </c>
      <c r="F2712" s="256" t="str">
        <f>IF(AND(A2712&lt;&gt;"",ISNUMBER(A2712)),VLOOKUP(A2712,Studies!A:BR,6,FALSE),"")</f>
        <v>Plasma</v>
      </c>
      <c r="G2712" s="194">
        <v>0.5</v>
      </c>
      <c r="H2712" s="194" t="s">
        <v>60</v>
      </c>
      <c r="I2712" s="187">
        <v>1.112568</v>
      </c>
      <c r="J2712" s="187" t="s">
        <v>941</v>
      </c>
      <c r="K2712" s="187" t="s">
        <v>116</v>
      </c>
      <c r="L2712" s="195">
        <v>0.3452443</v>
      </c>
      <c r="M2712" s="195" t="s">
        <v>941</v>
      </c>
      <c r="N2712" s="195" t="s">
        <v>949</v>
      </c>
      <c r="O2712" s="199"/>
      <c r="P2712" s="188"/>
      <c r="Q2712" s="174">
        <v>0</v>
      </c>
      <c r="R2712" s="183"/>
    </row>
    <row r="2713" spans="1:18" ht="14.25" x14ac:dyDescent="0.2">
      <c r="A2713" s="183">
        <v>335</v>
      </c>
      <c r="B2713" s="254" t="str">
        <f>IF(AND(A2713&lt;&gt;"",ISNUMBER(A2713)),VLOOKUP(A2713,Studies!A:BR,2,FALSE),"")</f>
        <v>Lamberg 1999</v>
      </c>
      <c r="C2713" s="255" t="str">
        <f>IF(AND(A2713&lt;&gt;"",ISNUMBER(A2713)),VLOOKUP(A2713,Studies!A:BR,3,FALSE),"")</f>
        <v>https://www.ncbi.nlm.nih.gov/pubmed/10227067</v>
      </c>
      <c r="D2713" s="255" t="str">
        <f>IF(AND(A2713&lt;&gt;"",ISNUMBER(A2713)),VLOOKUP(A2713,Studies!A:BR,4,FALSE),"")</f>
        <v>Control (Perpetrator Placebo)</v>
      </c>
      <c r="E2713" s="255" t="str">
        <f>IF(AND(A2713&lt;&gt;"",ISNUMBER(A2713)),VLOOKUP(A2713,Studies!A:BR,5,FALSE),"")</f>
        <v>Buspirone</v>
      </c>
      <c r="F2713" s="256" t="str">
        <f>IF(AND(A2713&lt;&gt;"",ISNUMBER(A2713)),VLOOKUP(A2713,Studies!A:BR,6,FALSE),"")</f>
        <v>Plasma</v>
      </c>
      <c r="G2713" s="194">
        <v>1</v>
      </c>
      <c r="H2713" s="194" t="s">
        <v>60</v>
      </c>
      <c r="I2713" s="187">
        <v>2.1281029999999999</v>
      </c>
      <c r="J2713" s="187" t="s">
        <v>941</v>
      </c>
      <c r="K2713" s="187" t="s">
        <v>116</v>
      </c>
      <c r="L2713" s="195">
        <v>0.38433270000000003</v>
      </c>
      <c r="M2713" s="195" t="s">
        <v>941</v>
      </c>
      <c r="N2713" s="195" t="s">
        <v>949</v>
      </c>
      <c r="O2713" s="199"/>
      <c r="P2713" s="188"/>
      <c r="Q2713" s="174">
        <v>0</v>
      </c>
      <c r="R2713" s="183"/>
    </row>
    <row r="2714" spans="1:18" ht="14.25" x14ac:dyDescent="0.2">
      <c r="A2714" s="183">
        <v>335</v>
      </c>
      <c r="B2714" s="254" t="str">
        <f>IF(AND(A2714&lt;&gt;"",ISNUMBER(A2714)),VLOOKUP(A2714,Studies!A:BR,2,FALSE),"")</f>
        <v>Lamberg 1999</v>
      </c>
      <c r="C2714" s="255" t="str">
        <f>IF(AND(A2714&lt;&gt;"",ISNUMBER(A2714)),VLOOKUP(A2714,Studies!A:BR,3,FALSE),"")</f>
        <v>https://www.ncbi.nlm.nih.gov/pubmed/10227067</v>
      </c>
      <c r="D2714" s="255" t="str">
        <f>IF(AND(A2714&lt;&gt;"",ISNUMBER(A2714)),VLOOKUP(A2714,Studies!A:BR,4,FALSE),"")</f>
        <v>Control (Perpetrator Placebo)</v>
      </c>
      <c r="E2714" s="255" t="str">
        <f>IF(AND(A2714&lt;&gt;"",ISNUMBER(A2714)),VLOOKUP(A2714,Studies!A:BR,5,FALSE),"")</f>
        <v>Buspirone</v>
      </c>
      <c r="F2714" s="256" t="str">
        <f>IF(AND(A2714&lt;&gt;"",ISNUMBER(A2714)),VLOOKUP(A2714,Studies!A:BR,6,FALSE),"")</f>
        <v>Plasma</v>
      </c>
      <c r="G2714" s="194">
        <v>1.5</v>
      </c>
      <c r="H2714" s="194" t="s">
        <v>60</v>
      </c>
      <c r="I2714" s="187">
        <v>1.899403</v>
      </c>
      <c r="J2714" s="187" t="s">
        <v>941</v>
      </c>
      <c r="K2714" s="187" t="s">
        <v>116</v>
      </c>
      <c r="L2714" s="195">
        <v>0.35175899999999999</v>
      </c>
      <c r="M2714" s="195" t="s">
        <v>941</v>
      </c>
      <c r="N2714" s="195" t="s">
        <v>949</v>
      </c>
      <c r="O2714" s="199"/>
      <c r="P2714" s="188"/>
      <c r="Q2714" s="174">
        <v>0</v>
      </c>
      <c r="R2714" s="183"/>
    </row>
    <row r="2715" spans="1:18" ht="14.25" x14ac:dyDescent="0.2">
      <c r="A2715" s="183">
        <v>335</v>
      </c>
      <c r="B2715" s="254" t="str">
        <f>IF(AND(A2715&lt;&gt;"",ISNUMBER(A2715)),VLOOKUP(A2715,Studies!A:BR,2,FALSE),"")</f>
        <v>Lamberg 1999</v>
      </c>
      <c r="C2715" s="255" t="str">
        <f>IF(AND(A2715&lt;&gt;"",ISNUMBER(A2715)),VLOOKUP(A2715,Studies!A:BR,3,FALSE),"")</f>
        <v>https://www.ncbi.nlm.nih.gov/pubmed/10227067</v>
      </c>
      <c r="D2715" s="255" t="str">
        <f>IF(AND(A2715&lt;&gt;"",ISNUMBER(A2715)),VLOOKUP(A2715,Studies!A:BR,4,FALSE),"")</f>
        <v>Control (Perpetrator Placebo)</v>
      </c>
      <c r="E2715" s="255" t="str">
        <f>IF(AND(A2715&lt;&gt;"",ISNUMBER(A2715)),VLOOKUP(A2715,Studies!A:BR,5,FALSE),"")</f>
        <v>Buspirone</v>
      </c>
      <c r="F2715" s="256" t="str">
        <f>IF(AND(A2715&lt;&gt;"",ISNUMBER(A2715)),VLOOKUP(A2715,Studies!A:BR,6,FALSE),"")</f>
        <v>Plasma</v>
      </c>
      <c r="G2715" s="194">
        <v>2</v>
      </c>
      <c r="H2715" s="194" t="s">
        <v>60</v>
      </c>
      <c r="I2715" s="187">
        <v>1.5078039999999999</v>
      </c>
      <c r="J2715" s="187" t="s">
        <v>941</v>
      </c>
      <c r="K2715" s="187" t="s">
        <v>116</v>
      </c>
      <c r="L2715" s="195">
        <v>0.29964150000000001</v>
      </c>
      <c r="M2715" s="195" t="s">
        <v>941</v>
      </c>
      <c r="N2715" s="195" t="s">
        <v>949</v>
      </c>
      <c r="O2715" s="199"/>
      <c r="P2715" s="188"/>
      <c r="Q2715" s="174">
        <v>0</v>
      </c>
      <c r="R2715" s="183"/>
    </row>
    <row r="2716" spans="1:18" ht="14.25" x14ac:dyDescent="0.2">
      <c r="A2716" s="183">
        <v>335</v>
      </c>
      <c r="B2716" s="254" t="str">
        <f>IF(AND(A2716&lt;&gt;"",ISNUMBER(A2716)),VLOOKUP(A2716,Studies!A:BR,2,FALSE),"")</f>
        <v>Lamberg 1999</v>
      </c>
      <c r="C2716" s="255" t="str">
        <f>IF(AND(A2716&lt;&gt;"",ISNUMBER(A2716)),VLOOKUP(A2716,Studies!A:BR,3,FALSE),"")</f>
        <v>https://www.ncbi.nlm.nih.gov/pubmed/10227067</v>
      </c>
      <c r="D2716" s="255" t="str">
        <f>IF(AND(A2716&lt;&gt;"",ISNUMBER(A2716)),VLOOKUP(A2716,Studies!A:BR,4,FALSE),"")</f>
        <v>Control (Perpetrator Placebo)</v>
      </c>
      <c r="E2716" s="255" t="str">
        <f>IF(AND(A2716&lt;&gt;"",ISNUMBER(A2716)),VLOOKUP(A2716,Studies!A:BR,5,FALSE),"")</f>
        <v>Buspirone</v>
      </c>
      <c r="F2716" s="256" t="str">
        <f>IF(AND(A2716&lt;&gt;"",ISNUMBER(A2716)),VLOOKUP(A2716,Studies!A:BR,6,FALSE),"")</f>
        <v>Plasma</v>
      </c>
      <c r="G2716" s="194">
        <v>3</v>
      </c>
      <c r="H2716" s="194" t="s">
        <v>60</v>
      </c>
      <c r="I2716" s="187">
        <v>0.97867820000000005</v>
      </c>
      <c r="J2716" s="187" t="s">
        <v>941</v>
      </c>
      <c r="K2716" s="187" t="s">
        <v>116</v>
      </c>
      <c r="L2716" s="195">
        <v>0.17596120000000001</v>
      </c>
      <c r="M2716" s="195" t="s">
        <v>941</v>
      </c>
      <c r="N2716" s="195" t="s">
        <v>949</v>
      </c>
      <c r="O2716" s="199"/>
      <c r="P2716" s="188"/>
      <c r="Q2716" s="174">
        <v>0</v>
      </c>
      <c r="R2716" s="183"/>
    </row>
    <row r="2717" spans="1:18" ht="14.25" x14ac:dyDescent="0.2">
      <c r="A2717" s="183">
        <v>335</v>
      </c>
      <c r="B2717" s="254" t="str">
        <f>IF(AND(A2717&lt;&gt;"",ISNUMBER(A2717)),VLOOKUP(A2717,Studies!A:BR,2,FALSE),"")</f>
        <v>Lamberg 1999</v>
      </c>
      <c r="C2717" s="255" t="str">
        <f>IF(AND(A2717&lt;&gt;"",ISNUMBER(A2717)),VLOOKUP(A2717,Studies!A:BR,3,FALSE),"")</f>
        <v>https://www.ncbi.nlm.nih.gov/pubmed/10227067</v>
      </c>
      <c r="D2717" s="255" t="str">
        <f>IF(AND(A2717&lt;&gt;"",ISNUMBER(A2717)),VLOOKUP(A2717,Studies!A:BR,4,FALSE),"")</f>
        <v>Control (Perpetrator Placebo)</v>
      </c>
      <c r="E2717" s="255" t="str">
        <f>IF(AND(A2717&lt;&gt;"",ISNUMBER(A2717)),VLOOKUP(A2717,Studies!A:BR,5,FALSE),"")</f>
        <v>Buspirone</v>
      </c>
      <c r="F2717" s="256" t="str">
        <f>IF(AND(A2717&lt;&gt;"",ISNUMBER(A2717)),VLOOKUP(A2717,Studies!A:BR,6,FALSE),"")</f>
        <v>Plasma</v>
      </c>
      <c r="G2717" s="194">
        <v>4</v>
      </c>
      <c r="H2717" s="194" t="s">
        <v>60</v>
      </c>
      <c r="I2717" s="187">
        <v>0.60587139999999995</v>
      </c>
      <c r="J2717" s="187" t="s">
        <v>941</v>
      </c>
      <c r="K2717" s="187" t="s">
        <v>116</v>
      </c>
      <c r="L2717" s="195">
        <v>0.1042019</v>
      </c>
      <c r="M2717" s="195" t="s">
        <v>941</v>
      </c>
      <c r="N2717" s="195" t="s">
        <v>949</v>
      </c>
      <c r="O2717" s="199"/>
      <c r="P2717" s="188"/>
      <c r="Q2717" s="174">
        <v>0</v>
      </c>
      <c r="R2717" s="183"/>
    </row>
    <row r="2718" spans="1:18" ht="14.25" x14ac:dyDescent="0.2">
      <c r="A2718" s="183">
        <v>335</v>
      </c>
      <c r="B2718" s="254" t="str">
        <f>IF(AND(A2718&lt;&gt;"",ISNUMBER(A2718)),VLOOKUP(A2718,Studies!A:BR,2,FALSE),"")</f>
        <v>Lamberg 1999</v>
      </c>
      <c r="C2718" s="255" t="str">
        <f>IF(AND(A2718&lt;&gt;"",ISNUMBER(A2718)),VLOOKUP(A2718,Studies!A:BR,3,FALSE),"")</f>
        <v>https://www.ncbi.nlm.nih.gov/pubmed/10227067</v>
      </c>
      <c r="D2718" s="255" t="str">
        <f>IF(AND(A2718&lt;&gt;"",ISNUMBER(A2718)),VLOOKUP(A2718,Studies!A:BR,4,FALSE),"")</f>
        <v>Control (Perpetrator Placebo)</v>
      </c>
      <c r="E2718" s="255" t="str">
        <f>IF(AND(A2718&lt;&gt;"",ISNUMBER(A2718)),VLOOKUP(A2718,Studies!A:BR,5,FALSE),"")</f>
        <v>Buspirone</v>
      </c>
      <c r="F2718" s="256" t="str">
        <f>IF(AND(A2718&lt;&gt;"",ISNUMBER(A2718)),VLOOKUP(A2718,Studies!A:BR,6,FALSE),"")</f>
        <v>Plasma</v>
      </c>
      <c r="G2718" s="194">
        <v>5</v>
      </c>
      <c r="H2718" s="194" t="s">
        <v>60</v>
      </c>
      <c r="I2718" s="187">
        <v>0.40251100000000001</v>
      </c>
      <c r="J2718" s="187" t="s">
        <v>941</v>
      </c>
      <c r="K2718" s="187" t="s">
        <v>116</v>
      </c>
      <c r="L2718" s="195">
        <v>7.8143149999999995E-2</v>
      </c>
      <c r="M2718" s="195" t="s">
        <v>941</v>
      </c>
      <c r="N2718" s="195" t="s">
        <v>949</v>
      </c>
      <c r="O2718" s="199"/>
      <c r="P2718" s="188"/>
      <c r="Q2718" s="174">
        <v>0</v>
      </c>
      <c r="R2718" s="183"/>
    </row>
    <row r="2719" spans="1:18" ht="14.25" x14ac:dyDescent="0.2">
      <c r="A2719" s="183">
        <v>335</v>
      </c>
      <c r="B2719" s="254" t="str">
        <f>IF(AND(A2719&lt;&gt;"",ISNUMBER(A2719)),VLOOKUP(A2719,Studies!A:BR,2,FALSE),"")</f>
        <v>Lamberg 1999</v>
      </c>
      <c r="C2719" s="255" t="str">
        <f>IF(AND(A2719&lt;&gt;"",ISNUMBER(A2719)),VLOOKUP(A2719,Studies!A:BR,3,FALSE),"")</f>
        <v>https://www.ncbi.nlm.nih.gov/pubmed/10227067</v>
      </c>
      <c r="D2719" s="255" t="str">
        <f>IF(AND(A2719&lt;&gt;"",ISNUMBER(A2719)),VLOOKUP(A2719,Studies!A:BR,4,FALSE),"")</f>
        <v>Control (Perpetrator Placebo)</v>
      </c>
      <c r="E2719" s="255" t="str">
        <f>IF(AND(A2719&lt;&gt;"",ISNUMBER(A2719)),VLOOKUP(A2719,Studies!A:BR,5,FALSE),"")</f>
        <v>Buspirone</v>
      </c>
      <c r="F2719" s="256" t="str">
        <f>IF(AND(A2719&lt;&gt;"",ISNUMBER(A2719)),VLOOKUP(A2719,Studies!A:BR,6,FALSE),"")</f>
        <v>Plasma</v>
      </c>
      <c r="G2719" s="194">
        <v>6</v>
      </c>
      <c r="H2719" s="194" t="s">
        <v>60</v>
      </c>
      <c r="I2719" s="187">
        <v>0.25774989999999998</v>
      </c>
      <c r="J2719" s="187" t="s">
        <v>941</v>
      </c>
      <c r="K2719" s="187" t="s">
        <v>116</v>
      </c>
      <c r="L2719" s="195">
        <v>3.9087879999999998E-2</v>
      </c>
      <c r="M2719" s="195" t="s">
        <v>941</v>
      </c>
      <c r="N2719" s="195" t="s">
        <v>949</v>
      </c>
      <c r="O2719" s="199"/>
      <c r="P2719" s="188"/>
      <c r="Q2719" s="174">
        <v>0</v>
      </c>
      <c r="R2719" s="183"/>
    </row>
    <row r="2720" spans="1:18" ht="14.25" x14ac:dyDescent="0.2">
      <c r="A2720" s="183">
        <v>335</v>
      </c>
      <c r="B2720" s="254" t="str">
        <f>IF(AND(A2720&lt;&gt;"",ISNUMBER(A2720)),VLOOKUP(A2720,Studies!A:BR,2,FALSE),"")</f>
        <v>Lamberg 1999</v>
      </c>
      <c r="C2720" s="255" t="str">
        <f>IF(AND(A2720&lt;&gt;"",ISNUMBER(A2720)),VLOOKUP(A2720,Studies!A:BR,3,FALSE),"")</f>
        <v>https://www.ncbi.nlm.nih.gov/pubmed/10227067</v>
      </c>
      <c r="D2720" s="255" t="str">
        <f>IF(AND(A2720&lt;&gt;"",ISNUMBER(A2720)),VLOOKUP(A2720,Studies!A:BR,4,FALSE),"")</f>
        <v>Control (Perpetrator Placebo)</v>
      </c>
      <c r="E2720" s="255" t="str">
        <f>IF(AND(A2720&lt;&gt;"",ISNUMBER(A2720)),VLOOKUP(A2720,Studies!A:BR,5,FALSE),"")</f>
        <v>Buspirone</v>
      </c>
      <c r="F2720" s="256" t="str">
        <f>IF(AND(A2720&lt;&gt;"",ISNUMBER(A2720)),VLOOKUP(A2720,Studies!A:BR,6,FALSE),"")</f>
        <v>Plasma</v>
      </c>
      <c r="G2720" s="194">
        <v>8</v>
      </c>
      <c r="H2720" s="194" t="s">
        <v>60</v>
      </c>
      <c r="I2720" s="187">
        <v>0.14405809999999999</v>
      </c>
      <c r="J2720" s="187" t="s">
        <v>941</v>
      </c>
      <c r="K2720" s="187" t="s">
        <v>116</v>
      </c>
      <c r="L2720" s="195">
        <v>2.5993200000000001E-2</v>
      </c>
      <c r="M2720" s="195" t="s">
        <v>941</v>
      </c>
      <c r="N2720" s="195" t="s">
        <v>949</v>
      </c>
      <c r="O2720" s="199"/>
      <c r="P2720" s="188"/>
      <c r="Q2720" s="174">
        <v>0</v>
      </c>
      <c r="R2720" s="183"/>
    </row>
    <row r="2721" spans="1:18" x14ac:dyDescent="0.2">
      <c r="A2721" s="189">
        <v>336</v>
      </c>
      <c r="B2721" s="254" t="str">
        <f>IF(AND(A2721&lt;&gt;"",ISNUMBER(A2721)),VLOOKUP(A2721,Studies!A:BR,2,FALSE),"")</f>
        <v>Larsen 2007</v>
      </c>
      <c r="C2721" s="255" t="str">
        <f>IF(AND(A2721&lt;&gt;"",ISNUMBER(A2721)),VLOOKUP(A2721,Studies!A:BR,3,FALSE),"")</f>
        <v>https://www.ncbi.nlm.nih.gov/pubmed/17365992</v>
      </c>
      <c r="D2721" s="255" t="str">
        <f>IF(AND(A2721&lt;&gt;"",ISNUMBER(A2721)),VLOOKUP(A2721,Studies!A:BR,4,FALSE),"")</f>
        <v>Control (Perpetrator Placebo)</v>
      </c>
      <c r="E2721" s="255" t="str">
        <f>IF(AND(A2721&lt;&gt;"",ISNUMBER(A2721)),VLOOKUP(A2721,Studies!A:BR,5,FALSE),"")</f>
        <v>Digoxin</v>
      </c>
      <c r="F2721" s="256" t="str">
        <f>IF(AND(A2721&lt;&gt;"",ISNUMBER(A2721)),VLOOKUP(A2721,Studies!A:BR,6,FALSE),"")</f>
        <v>Serum</v>
      </c>
      <c r="G2721" s="194">
        <v>0</v>
      </c>
      <c r="H2721" s="194" t="s">
        <v>953</v>
      </c>
      <c r="I2721" s="187">
        <v>1.77305E-2</v>
      </c>
      <c r="J2721" s="187" t="s">
        <v>964</v>
      </c>
      <c r="K2721" s="187" t="s">
        <v>239</v>
      </c>
      <c r="M2721" s="195"/>
      <c r="N2721" s="195"/>
      <c r="O2721" s="199">
        <v>0.04</v>
      </c>
      <c r="P2721" s="188"/>
      <c r="Q2721" s="183"/>
      <c r="R2721" s="183"/>
    </row>
    <row r="2722" spans="1:18" x14ac:dyDescent="0.2">
      <c r="A2722" s="189">
        <v>336</v>
      </c>
      <c r="B2722" s="254" t="str">
        <f>IF(AND(A2722&lt;&gt;"",ISNUMBER(A2722)),VLOOKUP(A2722,Studies!A:BR,2,FALSE),"")</f>
        <v>Larsen 2007</v>
      </c>
      <c r="C2722" s="255" t="str">
        <f>IF(AND(A2722&lt;&gt;"",ISNUMBER(A2722)),VLOOKUP(A2722,Studies!A:BR,3,FALSE),"")</f>
        <v>https://www.ncbi.nlm.nih.gov/pubmed/17365992</v>
      </c>
      <c r="D2722" s="255" t="str">
        <f>IF(AND(A2722&lt;&gt;"",ISNUMBER(A2722)),VLOOKUP(A2722,Studies!A:BR,4,FALSE),"")</f>
        <v>Control (Perpetrator Placebo)</v>
      </c>
      <c r="E2722" s="255" t="str">
        <f>IF(AND(A2722&lt;&gt;"",ISNUMBER(A2722)),VLOOKUP(A2722,Studies!A:BR,5,FALSE),"")</f>
        <v>Digoxin</v>
      </c>
      <c r="F2722" s="256" t="str">
        <f>IF(AND(A2722&lt;&gt;"",ISNUMBER(A2722)),VLOOKUP(A2722,Studies!A:BR,6,FALSE),"")</f>
        <v>Serum</v>
      </c>
      <c r="G2722" s="194">
        <v>10</v>
      </c>
      <c r="H2722" s="194" t="s">
        <v>953</v>
      </c>
      <c r="I2722" s="187">
        <v>0.21306990000000001</v>
      </c>
      <c r="J2722" s="187" t="s">
        <v>964</v>
      </c>
      <c r="K2722" s="187" t="s">
        <v>239</v>
      </c>
      <c r="M2722" s="195"/>
      <c r="N2722" s="195"/>
      <c r="O2722" s="199">
        <v>0.04</v>
      </c>
      <c r="P2722" s="188"/>
      <c r="Q2722" s="183"/>
      <c r="R2722" s="183"/>
    </row>
    <row r="2723" spans="1:18" x14ac:dyDescent="0.2">
      <c r="A2723" s="189">
        <v>336</v>
      </c>
      <c r="B2723" s="254" t="str">
        <f>IF(AND(A2723&lt;&gt;"",ISNUMBER(A2723)),VLOOKUP(A2723,Studies!A:BR,2,FALSE),"")</f>
        <v>Larsen 2007</v>
      </c>
      <c r="C2723" s="255" t="str">
        <f>IF(AND(A2723&lt;&gt;"",ISNUMBER(A2723)),VLOOKUP(A2723,Studies!A:BR,3,FALSE),"")</f>
        <v>https://www.ncbi.nlm.nih.gov/pubmed/17365992</v>
      </c>
      <c r="D2723" s="255" t="str">
        <f>IF(AND(A2723&lt;&gt;"",ISNUMBER(A2723)),VLOOKUP(A2723,Studies!A:BR,4,FALSE),"")</f>
        <v>Control (Perpetrator Placebo)</v>
      </c>
      <c r="E2723" s="255" t="str">
        <f>IF(AND(A2723&lt;&gt;"",ISNUMBER(A2723)),VLOOKUP(A2723,Studies!A:BR,5,FALSE),"")</f>
        <v>Digoxin</v>
      </c>
      <c r="F2723" s="256" t="str">
        <f>IF(AND(A2723&lt;&gt;"",ISNUMBER(A2723)),VLOOKUP(A2723,Studies!A:BR,6,FALSE),"")</f>
        <v>Serum</v>
      </c>
      <c r="G2723" s="194">
        <v>20</v>
      </c>
      <c r="H2723" s="194" t="s">
        <v>953</v>
      </c>
      <c r="I2723" s="187">
        <v>0.49705169999999999</v>
      </c>
      <c r="J2723" s="187" t="s">
        <v>964</v>
      </c>
      <c r="K2723" s="187" t="s">
        <v>239</v>
      </c>
      <c r="M2723" s="195"/>
      <c r="N2723" s="195"/>
      <c r="O2723" s="199">
        <v>0.04</v>
      </c>
      <c r="P2723" s="188"/>
      <c r="Q2723" s="183"/>
      <c r="R2723" s="183"/>
    </row>
    <row r="2724" spans="1:18" x14ac:dyDescent="0.2">
      <c r="A2724" s="189">
        <v>336</v>
      </c>
      <c r="B2724" s="254" t="str">
        <f>IF(AND(A2724&lt;&gt;"",ISNUMBER(A2724)),VLOOKUP(A2724,Studies!A:BR,2,FALSE),"")</f>
        <v>Larsen 2007</v>
      </c>
      <c r="C2724" s="255" t="str">
        <f>IF(AND(A2724&lt;&gt;"",ISNUMBER(A2724)),VLOOKUP(A2724,Studies!A:BR,3,FALSE),"")</f>
        <v>https://www.ncbi.nlm.nih.gov/pubmed/17365992</v>
      </c>
      <c r="D2724" s="255" t="str">
        <f>IF(AND(A2724&lt;&gt;"",ISNUMBER(A2724)),VLOOKUP(A2724,Studies!A:BR,4,FALSE),"")</f>
        <v>Control (Perpetrator Placebo)</v>
      </c>
      <c r="E2724" s="255" t="str">
        <f>IF(AND(A2724&lt;&gt;"",ISNUMBER(A2724)),VLOOKUP(A2724,Studies!A:BR,5,FALSE),"")</f>
        <v>Digoxin</v>
      </c>
      <c r="F2724" s="256" t="str">
        <f>IF(AND(A2724&lt;&gt;"",ISNUMBER(A2724)),VLOOKUP(A2724,Studies!A:BR,6,FALSE),"")</f>
        <v>Serum</v>
      </c>
      <c r="G2724" s="194">
        <v>30</v>
      </c>
      <c r="H2724" s="194" t="s">
        <v>953</v>
      </c>
      <c r="I2724" s="187">
        <v>0.77217829999999998</v>
      </c>
      <c r="J2724" s="187" t="s">
        <v>964</v>
      </c>
      <c r="K2724" s="187" t="s">
        <v>239</v>
      </c>
      <c r="M2724" s="195"/>
      <c r="N2724" s="195"/>
      <c r="O2724" s="199">
        <v>0.04</v>
      </c>
      <c r="P2724" s="188"/>
      <c r="Q2724" s="183"/>
      <c r="R2724" s="183"/>
    </row>
    <row r="2725" spans="1:18" x14ac:dyDescent="0.2">
      <c r="A2725" s="189">
        <v>336</v>
      </c>
      <c r="B2725" s="254" t="str">
        <f>IF(AND(A2725&lt;&gt;"",ISNUMBER(A2725)),VLOOKUP(A2725,Studies!A:BR,2,FALSE),"")</f>
        <v>Larsen 2007</v>
      </c>
      <c r="C2725" s="255" t="str">
        <f>IF(AND(A2725&lt;&gt;"",ISNUMBER(A2725)),VLOOKUP(A2725,Studies!A:BR,3,FALSE),"")</f>
        <v>https://www.ncbi.nlm.nih.gov/pubmed/17365992</v>
      </c>
      <c r="D2725" s="255" t="str">
        <f>IF(AND(A2725&lt;&gt;"",ISNUMBER(A2725)),VLOOKUP(A2725,Studies!A:BR,4,FALSE),"")</f>
        <v>Control (Perpetrator Placebo)</v>
      </c>
      <c r="E2725" s="255" t="str">
        <f>IF(AND(A2725&lt;&gt;"",ISNUMBER(A2725)),VLOOKUP(A2725,Studies!A:BR,5,FALSE),"")</f>
        <v>Digoxin</v>
      </c>
      <c r="F2725" s="256" t="str">
        <f>IF(AND(A2725&lt;&gt;"",ISNUMBER(A2725)),VLOOKUP(A2725,Studies!A:BR,6,FALSE),"")</f>
        <v>Serum</v>
      </c>
      <c r="G2725" s="194">
        <v>40</v>
      </c>
      <c r="H2725" s="194" t="s">
        <v>953</v>
      </c>
      <c r="I2725" s="187">
        <v>1.0827359999999999</v>
      </c>
      <c r="J2725" s="187" t="s">
        <v>964</v>
      </c>
      <c r="K2725" s="187" t="s">
        <v>239</v>
      </c>
      <c r="M2725" s="195"/>
      <c r="N2725" s="195"/>
      <c r="O2725" s="199">
        <v>0.04</v>
      </c>
      <c r="P2725" s="188"/>
      <c r="Q2725" s="183"/>
      <c r="R2725" s="183"/>
    </row>
    <row r="2726" spans="1:18" x14ac:dyDescent="0.2">
      <c r="A2726" s="189">
        <v>336</v>
      </c>
      <c r="B2726" s="254" t="str">
        <f>IF(AND(A2726&lt;&gt;"",ISNUMBER(A2726)),VLOOKUP(A2726,Studies!A:BR,2,FALSE),"")</f>
        <v>Larsen 2007</v>
      </c>
      <c r="C2726" s="255" t="str">
        <f>IF(AND(A2726&lt;&gt;"",ISNUMBER(A2726)),VLOOKUP(A2726,Studies!A:BR,3,FALSE),"")</f>
        <v>https://www.ncbi.nlm.nih.gov/pubmed/17365992</v>
      </c>
      <c r="D2726" s="255" t="str">
        <f>IF(AND(A2726&lt;&gt;"",ISNUMBER(A2726)),VLOOKUP(A2726,Studies!A:BR,4,FALSE),"")</f>
        <v>Control (Perpetrator Placebo)</v>
      </c>
      <c r="E2726" s="255" t="str">
        <f>IF(AND(A2726&lt;&gt;"",ISNUMBER(A2726)),VLOOKUP(A2726,Studies!A:BR,5,FALSE),"")</f>
        <v>Digoxin</v>
      </c>
      <c r="F2726" s="256" t="str">
        <f>IF(AND(A2726&lt;&gt;"",ISNUMBER(A2726)),VLOOKUP(A2726,Studies!A:BR,6,FALSE),"")</f>
        <v>Serum</v>
      </c>
      <c r="G2726" s="194">
        <v>50</v>
      </c>
      <c r="H2726" s="194" t="s">
        <v>953</v>
      </c>
      <c r="I2726" s="187">
        <v>1.7213369999999999</v>
      </c>
      <c r="J2726" s="187" t="s">
        <v>964</v>
      </c>
      <c r="K2726" s="187" t="s">
        <v>239</v>
      </c>
      <c r="M2726" s="195"/>
      <c r="N2726" s="195"/>
      <c r="O2726" s="199">
        <v>0.04</v>
      </c>
      <c r="P2726" s="188"/>
      <c r="Q2726" s="183"/>
      <c r="R2726" s="183"/>
    </row>
    <row r="2727" spans="1:18" x14ac:dyDescent="0.2">
      <c r="A2727" s="189">
        <v>336</v>
      </c>
      <c r="B2727" s="254" t="str">
        <f>IF(AND(A2727&lt;&gt;"",ISNUMBER(A2727)),VLOOKUP(A2727,Studies!A:BR,2,FALSE),"")</f>
        <v>Larsen 2007</v>
      </c>
      <c r="C2727" s="255" t="str">
        <f>IF(AND(A2727&lt;&gt;"",ISNUMBER(A2727)),VLOOKUP(A2727,Studies!A:BR,3,FALSE),"")</f>
        <v>https://www.ncbi.nlm.nih.gov/pubmed/17365992</v>
      </c>
      <c r="D2727" s="255" t="str">
        <f>IF(AND(A2727&lt;&gt;"",ISNUMBER(A2727)),VLOOKUP(A2727,Studies!A:BR,4,FALSE),"")</f>
        <v>Control (Perpetrator Placebo)</v>
      </c>
      <c r="E2727" s="255" t="str">
        <f>IF(AND(A2727&lt;&gt;"",ISNUMBER(A2727)),VLOOKUP(A2727,Studies!A:BR,5,FALSE),"")</f>
        <v>Digoxin</v>
      </c>
      <c r="F2727" s="256" t="str">
        <f>IF(AND(A2727&lt;&gt;"",ISNUMBER(A2727)),VLOOKUP(A2727,Studies!A:BR,6,FALSE),"")</f>
        <v>Serum</v>
      </c>
      <c r="G2727" s="194">
        <v>60</v>
      </c>
      <c r="H2727" s="194" t="s">
        <v>953</v>
      </c>
      <c r="I2727" s="187">
        <v>1.9875890000000001</v>
      </c>
      <c r="J2727" s="187" t="s">
        <v>964</v>
      </c>
      <c r="K2727" s="187" t="s">
        <v>239</v>
      </c>
      <c r="M2727" s="195"/>
      <c r="N2727" s="195"/>
      <c r="O2727" s="199">
        <v>0.04</v>
      </c>
      <c r="P2727" s="188"/>
      <c r="Q2727" s="183"/>
      <c r="R2727" s="183"/>
    </row>
    <row r="2728" spans="1:18" x14ac:dyDescent="0.2">
      <c r="A2728" s="189">
        <v>336</v>
      </c>
      <c r="B2728" s="254" t="str">
        <f>IF(AND(A2728&lt;&gt;"",ISNUMBER(A2728)),VLOOKUP(A2728,Studies!A:BR,2,FALSE),"")</f>
        <v>Larsen 2007</v>
      </c>
      <c r="C2728" s="255" t="str">
        <f>IF(AND(A2728&lt;&gt;"",ISNUMBER(A2728)),VLOOKUP(A2728,Studies!A:BR,3,FALSE),"")</f>
        <v>https://www.ncbi.nlm.nih.gov/pubmed/17365992</v>
      </c>
      <c r="D2728" s="255" t="str">
        <f>IF(AND(A2728&lt;&gt;"",ISNUMBER(A2728)),VLOOKUP(A2728,Studies!A:BR,4,FALSE),"")</f>
        <v>Control (Perpetrator Placebo)</v>
      </c>
      <c r="E2728" s="255" t="str">
        <f>IF(AND(A2728&lt;&gt;"",ISNUMBER(A2728)),VLOOKUP(A2728,Studies!A:BR,5,FALSE),"")</f>
        <v>Digoxin</v>
      </c>
      <c r="F2728" s="256" t="str">
        <f>IF(AND(A2728&lt;&gt;"",ISNUMBER(A2728)),VLOOKUP(A2728,Studies!A:BR,6,FALSE),"")</f>
        <v>Serum</v>
      </c>
      <c r="G2728" s="194">
        <v>75</v>
      </c>
      <c r="H2728" s="194" t="s">
        <v>953</v>
      </c>
      <c r="I2728" s="187">
        <v>2.067822</v>
      </c>
      <c r="J2728" s="187" t="s">
        <v>964</v>
      </c>
      <c r="K2728" s="187" t="s">
        <v>239</v>
      </c>
      <c r="M2728" s="195"/>
      <c r="N2728" s="195"/>
      <c r="O2728" s="199">
        <v>0.04</v>
      </c>
      <c r="P2728" s="188"/>
      <c r="Q2728" s="183"/>
      <c r="R2728" s="183"/>
    </row>
    <row r="2729" spans="1:18" x14ac:dyDescent="0.2">
      <c r="A2729" s="189">
        <v>336</v>
      </c>
      <c r="B2729" s="254" t="str">
        <f>IF(AND(A2729&lt;&gt;"",ISNUMBER(A2729)),VLOOKUP(A2729,Studies!A:BR,2,FALSE),"")</f>
        <v>Larsen 2007</v>
      </c>
      <c r="C2729" s="255" t="str">
        <f>IF(AND(A2729&lt;&gt;"",ISNUMBER(A2729)),VLOOKUP(A2729,Studies!A:BR,3,FALSE),"")</f>
        <v>https://www.ncbi.nlm.nih.gov/pubmed/17365992</v>
      </c>
      <c r="D2729" s="255" t="str">
        <f>IF(AND(A2729&lt;&gt;"",ISNUMBER(A2729)),VLOOKUP(A2729,Studies!A:BR,4,FALSE),"")</f>
        <v>Control (Perpetrator Placebo)</v>
      </c>
      <c r="E2729" s="255" t="str">
        <f>IF(AND(A2729&lt;&gt;"",ISNUMBER(A2729)),VLOOKUP(A2729,Studies!A:BR,5,FALSE),"")</f>
        <v>Digoxin</v>
      </c>
      <c r="F2729" s="256" t="str">
        <f>IF(AND(A2729&lt;&gt;"",ISNUMBER(A2729)),VLOOKUP(A2729,Studies!A:BR,6,FALSE),"")</f>
        <v>Serum</v>
      </c>
      <c r="G2729" s="194">
        <v>90</v>
      </c>
      <c r="H2729" s="194" t="s">
        <v>953</v>
      </c>
      <c r="I2729" s="187">
        <v>1.669341</v>
      </c>
      <c r="J2729" s="187" t="s">
        <v>964</v>
      </c>
      <c r="K2729" s="187" t="s">
        <v>239</v>
      </c>
      <c r="M2729" s="195"/>
      <c r="N2729" s="195"/>
      <c r="O2729" s="199">
        <v>0.04</v>
      </c>
      <c r="P2729" s="188"/>
      <c r="Q2729" s="183"/>
      <c r="R2729" s="183"/>
    </row>
    <row r="2730" spans="1:18" x14ac:dyDescent="0.2">
      <c r="A2730" s="189">
        <v>336</v>
      </c>
      <c r="B2730" s="254" t="str">
        <f>IF(AND(A2730&lt;&gt;"",ISNUMBER(A2730)),VLOOKUP(A2730,Studies!A:BR,2,FALSE),"")</f>
        <v>Larsen 2007</v>
      </c>
      <c r="C2730" s="255" t="str">
        <f>IF(AND(A2730&lt;&gt;"",ISNUMBER(A2730)),VLOOKUP(A2730,Studies!A:BR,3,FALSE),"")</f>
        <v>https://www.ncbi.nlm.nih.gov/pubmed/17365992</v>
      </c>
      <c r="D2730" s="255" t="str">
        <f>IF(AND(A2730&lt;&gt;"",ISNUMBER(A2730)),VLOOKUP(A2730,Studies!A:BR,4,FALSE),"")</f>
        <v>Control (Perpetrator Placebo)</v>
      </c>
      <c r="E2730" s="255" t="str">
        <f>IF(AND(A2730&lt;&gt;"",ISNUMBER(A2730)),VLOOKUP(A2730,Studies!A:BR,5,FALSE),"")</f>
        <v>Digoxin</v>
      </c>
      <c r="F2730" s="256" t="str">
        <f>IF(AND(A2730&lt;&gt;"",ISNUMBER(A2730)),VLOOKUP(A2730,Studies!A:BR,6,FALSE),"")</f>
        <v>Serum</v>
      </c>
      <c r="G2730" s="194">
        <v>105</v>
      </c>
      <c r="H2730" s="194" t="s">
        <v>953</v>
      </c>
      <c r="I2730" s="187">
        <v>1.492472</v>
      </c>
      <c r="J2730" s="187" t="s">
        <v>964</v>
      </c>
      <c r="K2730" s="187" t="s">
        <v>239</v>
      </c>
      <c r="M2730" s="195"/>
      <c r="N2730" s="195"/>
      <c r="O2730" s="199">
        <v>0.04</v>
      </c>
      <c r="P2730" s="188"/>
      <c r="Q2730" s="183"/>
      <c r="R2730" s="183"/>
    </row>
    <row r="2731" spans="1:18" x14ac:dyDescent="0.2">
      <c r="A2731" s="189">
        <v>336</v>
      </c>
      <c r="B2731" s="254" t="str">
        <f>IF(AND(A2731&lt;&gt;"",ISNUMBER(A2731)),VLOOKUP(A2731,Studies!A:BR,2,FALSE),"")</f>
        <v>Larsen 2007</v>
      </c>
      <c r="C2731" s="255" t="str">
        <f>IF(AND(A2731&lt;&gt;"",ISNUMBER(A2731)),VLOOKUP(A2731,Studies!A:BR,3,FALSE),"")</f>
        <v>https://www.ncbi.nlm.nih.gov/pubmed/17365992</v>
      </c>
      <c r="D2731" s="255" t="str">
        <f>IF(AND(A2731&lt;&gt;"",ISNUMBER(A2731)),VLOOKUP(A2731,Studies!A:BR,4,FALSE),"")</f>
        <v>Control (Perpetrator Placebo)</v>
      </c>
      <c r="E2731" s="255" t="str">
        <f>IF(AND(A2731&lt;&gt;"",ISNUMBER(A2731)),VLOOKUP(A2731,Studies!A:BR,5,FALSE),"")</f>
        <v>Digoxin</v>
      </c>
      <c r="F2731" s="256" t="str">
        <f>IF(AND(A2731&lt;&gt;"",ISNUMBER(A2731)),VLOOKUP(A2731,Studies!A:BR,6,FALSE),"")</f>
        <v>Serum</v>
      </c>
      <c r="G2731" s="194">
        <v>120</v>
      </c>
      <c r="H2731" s="194" t="s">
        <v>953</v>
      </c>
      <c r="I2731" s="187">
        <v>1.324468</v>
      </c>
      <c r="J2731" s="187" t="s">
        <v>964</v>
      </c>
      <c r="K2731" s="187" t="s">
        <v>239</v>
      </c>
      <c r="M2731" s="195"/>
      <c r="N2731" s="195"/>
      <c r="O2731" s="199">
        <v>0.04</v>
      </c>
      <c r="P2731" s="188"/>
      <c r="Q2731" s="183"/>
      <c r="R2731" s="183"/>
    </row>
    <row r="2732" spans="1:18" x14ac:dyDescent="0.2">
      <c r="A2732" s="189">
        <v>336</v>
      </c>
      <c r="B2732" s="254" t="str">
        <f>IF(AND(A2732&lt;&gt;"",ISNUMBER(A2732)),VLOOKUP(A2732,Studies!A:BR,2,FALSE),"")</f>
        <v>Larsen 2007</v>
      </c>
      <c r="C2732" s="255" t="str">
        <f>IF(AND(A2732&lt;&gt;"",ISNUMBER(A2732)),VLOOKUP(A2732,Studies!A:BR,3,FALSE),"")</f>
        <v>https://www.ncbi.nlm.nih.gov/pubmed/17365992</v>
      </c>
      <c r="D2732" s="255" t="str">
        <f>IF(AND(A2732&lt;&gt;"",ISNUMBER(A2732)),VLOOKUP(A2732,Studies!A:BR,4,FALSE),"")</f>
        <v>Control (Perpetrator Placebo)</v>
      </c>
      <c r="E2732" s="255" t="str">
        <f>IF(AND(A2732&lt;&gt;"",ISNUMBER(A2732)),VLOOKUP(A2732,Studies!A:BR,5,FALSE),"")</f>
        <v>Digoxin</v>
      </c>
      <c r="F2732" s="256" t="str">
        <f>IF(AND(A2732&lt;&gt;"",ISNUMBER(A2732)),VLOOKUP(A2732,Studies!A:BR,6,FALSE),"")</f>
        <v>Serum</v>
      </c>
      <c r="G2732" s="194">
        <v>135</v>
      </c>
      <c r="H2732" s="194" t="s">
        <v>953</v>
      </c>
      <c r="I2732" s="187">
        <v>1.191935</v>
      </c>
      <c r="J2732" s="187" t="s">
        <v>964</v>
      </c>
      <c r="K2732" s="187" t="s">
        <v>239</v>
      </c>
      <c r="M2732" s="195"/>
      <c r="N2732" s="195"/>
      <c r="O2732" s="199">
        <v>0.04</v>
      </c>
      <c r="P2732" s="188"/>
      <c r="Q2732" s="183"/>
      <c r="R2732" s="183"/>
    </row>
    <row r="2733" spans="1:18" x14ac:dyDescent="0.2">
      <c r="A2733" s="189">
        <v>336</v>
      </c>
      <c r="B2733" s="254" t="str">
        <f>IF(AND(A2733&lt;&gt;"",ISNUMBER(A2733)),VLOOKUP(A2733,Studies!A:BR,2,FALSE),"")</f>
        <v>Larsen 2007</v>
      </c>
      <c r="C2733" s="255" t="str">
        <f>IF(AND(A2733&lt;&gt;"",ISNUMBER(A2733)),VLOOKUP(A2733,Studies!A:BR,3,FALSE),"")</f>
        <v>https://www.ncbi.nlm.nih.gov/pubmed/17365992</v>
      </c>
      <c r="D2733" s="255" t="str">
        <f>IF(AND(A2733&lt;&gt;"",ISNUMBER(A2733)),VLOOKUP(A2733,Studies!A:BR,4,FALSE),"")</f>
        <v>Control (Perpetrator Placebo)</v>
      </c>
      <c r="E2733" s="255" t="str">
        <f>IF(AND(A2733&lt;&gt;"",ISNUMBER(A2733)),VLOOKUP(A2733,Studies!A:BR,5,FALSE),"")</f>
        <v>Digoxin</v>
      </c>
      <c r="F2733" s="256" t="str">
        <f>IF(AND(A2733&lt;&gt;"",ISNUMBER(A2733)),VLOOKUP(A2733,Studies!A:BR,6,FALSE),"")</f>
        <v>Serum</v>
      </c>
      <c r="G2733" s="194">
        <v>150</v>
      </c>
      <c r="H2733" s="194" t="s">
        <v>953</v>
      </c>
      <c r="I2733" s="187">
        <v>1.0416920000000001</v>
      </c>
      <c r="J2733" s="187" t="s">
        <v>964</v>
      </c>
      <c r="K2733" s="187" t="s">
        <v>239</v>
      </c>
      <c r="M2733" s="195"/>
      <c r="N2733" s="195"/>
      <c r="O2733" s="199">
        <v>0.04</v>
      </c>
      <c r="P2733" s="188"/>
      <c r="Q2733" s="183"/>
      <c r="R2733" s="183"/>
    </row>
    <row r="2734" spans="1:18" x14ac:dyDescent="0.2">
      <c r="A2734" s="189">
        <v>336</v>
      </c>
      <c r="B2734" s="254" t="str">
        <f>IF(AND(A2734&lt;&gt;"",ISNUMBER(A2734)),VLOOKUP(A2734,Studies!A:BR,2,FALSE),"")</f>
        <v>Larsen 2007</v>
      </c>
      <c r="C2734" s="255" t="str">
        <f>IF(AND(A2734&lt;&gt;"",ISNUMBER(A2734)),VLOOKUP(A2734,Studies!A:BR,3,FALSE),"")</f>
        <v>https://www.ncbi.nlm.nih.gov/pubmed/17365992</v>
      </c>
      <c r="D2734" s="255" t="str">
        <f>IF(AND(A2734&lt;&gt;"",ISNUMBER(A2734)),VLOOKUP(A2734,Studies!A:BR,4,FALSE),"")</f>
        <v>Control (Perpetrator Placebo)</v>
      </c>
      <c r="E2734" s="255" t="str">
        <f>IF(AND(A2734&lt;&gt;"",ISNUMBER(A2734)),VLOOKUP(A2734,Studies!A:BR,5,FALSE),"")</f>
        <v>Digoxin</v>
      </c>
      <c r="F2734" s="256" t="str">
        <f>IF(AND(A2734&lt;&gt;"",ISNUMBER(A2734)),VLOOKUP(A2734,Studies!A:BR,6,FALSE),"")</f>
        <v>Serum</v>
      </c>
      <c r="G2734" s="194">
        <v>165</v>
      </c>
      <c r="H2734" s="194" t="s">
        <v>953</v>
      </c>
      <c r="I2734" s="187">
        <v>0.92687940000000002</v>
      </c>
      <c r="J2734" s="187" t="s">
        <v>964</v>
      </c>
      <c r="K2734" s="187" t="s">
        <v>239</v>
      </c>
      <c r="M2734" s="195"/>
      <c r="N2734" s="195"/>
      <c r="O2734" s="199">
        <v>0.04</v>
      </c>
      <c r="P2734" s="188"/>
      <c r="Q2734" s="183"/>
      <c r="R2734" s="183"/>
    </row>
    <row r="2735" spans="1:18" x14ac:dyDescent="0.2">
      <c r="A2735" s="189">
        <v>336</v>
      </c>
      <c r="B2735" s="254" t="str">
        <f>IF(AND(A2735&lt;&gt;"",ISNUMBER(A2735)),VLOOKUP(A2735,Studies!A:BR,2,FALSE),"")</f>
        <v>Larsen 2007</v>
      </c>
      <c r="C2735" s="255" t="str">
        <f>IF(AND(A2735&lt;&gt;"",ISNUMBER(A2735)),VLOOKUP(A2735,Studies!A:BR,3,FALSE),"")</f>
        <v>https://www.ncbi.nlm.nih.gov/pubmed/17365992</v>
      </c>
      <c r="D2735" s="255" t="str">
        <f>IF(AND(A2735&lt;&gt;"",ISNUMBER(A2735)),VLOOKUP(A2735,Studies!A:BR,4,FALSE),"")</f>
        <v>Control (Perpetrator Placebo)</v>
      </c>
      <c r="E2735" s="255" t="str">
        <f>IF(AND(A2735&lt;&gt;"",ISNUMBER(A2735)),VLOOKUP(A2735,Studies!A:BR,5,FALSE),"")</f>
        <v>Digoxin</v>
      </c>
      <c r="F2735" s="256" t="str">
        <f>IF(AND(A2735&lt;&gt;"",ISNUMBER(A2735)),VLOOKUP(A2735,Studies!A:BR,6,FALSE),"")</f>
        <v>Serum</v>
      </c>
      <c r="G2735" s="194">
        <v>180</v>
      </c>
      <c r="H2735" s="194" t="s">
        <v>953</v>
      </c>
      <c r="I2735" s="187">
        <v>0.92735559999999995</v>
      </c>
      <c r="J2735" s="187" t="s">
        <v>964</v>
      </c>
      <c r="K2735" s="187" t="s">
        <v>239</v>
      </c>
      <c r="M2735" s="195"/>
      <c r="N2735" s="195"/>
      <c r="O2735" s="199">
        <v>0.04</v>
      </c>
      <c r="P2735" s="188"/>
      <c r="Q2735" s="183"/>
      <c r="R2735" s="183"/>
    </row>
    <row r="2736" spans="1:18" x14ac:dyDescent="0.2">
      <c r="A2736" s="189">
        <v>336</v>
      </c>
      <c r="B2736" s="254" t="str">
        <f>IF(AND(A2736&lt;&gt;"",ISNUMBER(A2736)),VLOOKUP(A2736,Studies!A:BR,2,FALSE),"")</f>
        <v>Larsen 2007</v>
      </c>
      <c r="C2736" s="255" t="str">
        <f>IF(AND(A2736&lt;&gt;"",ISNUMBER(A2736)),VLOOKUP(A2736,Studies!A:BR,3,FALSE),"")</f>
        <v>https://www.ncbi.nlm.nih.gov/pubmed/17365992</v>
      </c>
      <c r="D2736" s="255" t="str">
        <f>IF(AND(A2736&lt;&gt;"",ISNUMBER(A2736)),VLOOKUP(A2736,Studies!A:BR,4,FALSE),"")</f>
        <v>Control (Perpetrator Placebo)</v>
      </c>
      <c r="E2736" s="255" t="str">
        <f>IF(AND(A2736&lt;&gt;"",ISNUMBER(A2736)),VLOOKUP(A2736,Studies!A:BR,5,FALSE),"")</f>
        <v>Digoxin</v>
      </c>
      <c r="F2736" s="256" t="str">
        <f>IF(AND(A2736&lt;&gt;"",ISNUMBER(A2736)),VLOOKUP(A2736,Studies!A:BR,6,FALSE),"")</f>
        <v>Serum</v>
      </c>
      <c r="G2736" s="194">
        <v>195</v>
      </c>
      <c r="H2736" s="194" t="s">
        <v>953</v>
      </c>
      <c r="I2736" s="187">
        <v>1.0518639999999999</v>
      </c>
      <c r="J2736" s="187" t="s">
        <v>964</v>
      </c>
      <c r="K2736" s="187" t="s">
        <v>239</v>
      </c>
      <c r="M2736" s="195"/>
      <c r="N2736" s="195"/>
      <c r="O2736" s="199">
        <v>0.04</v>
      </c>
      <c r="P2736" s="188"/>
      <c r="Q2736" s="183"/>
      <c r="R2736" s="183"/>
    </row>
    <row r="2737" spans="1:18" x14ac:dyDescent="0.2">
      <c r="A2737" s="189">
        <v>336</v>
      </c>
      <c r="B2737" s="254" t="str">
        <f>IF(AND(A2737&lt;&gt;"",ISNUMBER(A2737)),VLOOKUP(A2737,Studies!A:BR,2,FALSE),"")</f>
        <v>Larsen 2007</v>
      </c>
      <c r="C2737" s="255" t="str">
        <f>IF(AND(A2737&lt;&gt;"",ISNUMBER(A2737)),VLOOKUP(A2737,Studies!A:BR,3,FALSE),"")</f>
        <v>https://www.ncbi.nlm.nih.gov/pubmed/17365992</v>
      </c>
      <c r="D2737" s="255" t="str">
        <f>IF(AND(A2737&lt;&gt;"",ISNUMBER(A2737)),VLOOKUP(A2737,Studies!A:BR,4,FALSE),"")</f>
        <v>Control (Perpetrator Placebo)</v>
      </c>
      <c r="E2737" s="255" t="str">
        <f>IF(AND(A2737&lt;&gt;"",ISNUMBER(A2737)),VLOOKUP(A2737,Studies!A:BR,5,FALSE),"")</f>
        <v>Digoxin</v>
      </c>
      <c r="F2737" s="256" t="str">
        <f>IF(AND(A2737&lt;&gt;"",ISNUMBER(A2737)),VLOOKUP(A2737,Studies!A:BR,6,FALSE),"")</f>
        <v>Serum</v>
      </c>
      <c r="G2737" s="194">
        <v>210</v>
      </c>
      <c r="H2737" s="194" t="s">
        <v>953</v>
      </c>
      <c r="I2737" s="187">
        <v>0.87501519999999999</v>
      </c>
      <c r="J2737" s="187" t="s">
        <v>964</v>
      </c>
      <c r="K2737" s="187" t="s">
        <v>239</v>
      </c>
      <c r="M2737" s="195"/>
      <c r="N2737" s="195"/>
      <c r="O2737" s="199">
        <v>0.04</v>
      </c>
      <c r="P2737" s="188"/>
      <c r="Q2737" s="183"/>
      <c r="R2737" s="183"/>
    </row>
    <row r="2738" spans="1:18" x14ac:dyDescent="0.2">
      <c r="A2738" s="189">
        <v>336</v>
      </c>
      <c r="B2738" s="254" t="str">
        <f>IF(AND(A2738&lt;&gt;"",ISNUMBER(A2738)),VLOOKUP(A2738,Studies!A:BR,2,FALSE),"")</f>
        <v>Larsen 2007</v>
      </c>
      <c r="C2738" s="255" t="str">
        <f>IF(AND(A2738&lt;&gt;"",ISNUMBER(A2738)),VLOOKUP(A2738,Studies!A:BR,3,FALSE),"")</f>
        <v>https://www.ncbi.nlm.nih.gov/pubmed/17365992</v>
      </c>
      <c r="D2738" s="255" t="str">
        <f>IF(AND(A2738&lt;&gt;"",ISNUMBER(A2738)),VLOOKUP(A2738,Studies!A:BR,4,FALSE),"")</f>
        <v>Control (Perpetrator Placebo)</v>
      </c>
      <c r="E2738" s="255" t="str">
        <f>IF(AND(A2738&lt;&gt;"",ISNUMBER(A2738)),VLOOKUP(A2738,Studies!A:BR,5,FALSE),"")</f>
        <v>Digoxin</v>
      </c>
      <c r="F2738" s="256" t="str">
        <f>IF(AND(A2738&lt;&gt;"",ISNUMBER(A2738)),VLOOKUP(A2738,Studies!A:BR,6,FALSE),"")</f>
        <v>Serum</v>
      </c>
      <c r="G2738" s="194">
        <v>225</v>
      </c>
      <c r="H2738" s="194" t="s">
        <v>953</v>
      </c>
      <c r="I2738" s="187">
        <v>0.80452889999999999</v>
      </c>
      <c r="J2738" s="187" t="s">
        <v>964</v>
      </c>
      <c r="K2738" s="187" t="s">
        <v>239</v>
      </c>
      <c r="M2738" s="195"/>
      <c r="N2738" s="195"/>
      <c r="O2738" s="199">
        <v>0.04</v>
      </c>
      <c r="P2738" s="188"/>
      <c r="Q2738" s="183"/>
      <c r="R2738" s="183"/>
    </row>
    <row r="2739" spans="1:18" x14ac:dyDescent="0.2">
      <c r="A2739" s="189">
        <v>336</v>
      </c>
      <c r="B2739" s="254" t="str">
        <f>IF(AND(A2739&lt;&gt;"",ISNUMBER(A2739)),VLOOKUP(A2739,Studies!A:BR,2,FALSE),"")</f>
        <v>Larsen 2007</v>
      </c>
      <c r="C2739" s="255" t="str">
        <f>IF(AND(A2739&lt;&gt;"",ISNUMBER(A2739)),VLOOKUP(A2739,Studies!A:BR,3,FALSE),"")</f>
        <v>https://www.ncbi.nlm.nih.gov/pubmed/17365992</v>
      </c>
      <c r="D2739" s="255" t="str">
        <f>IF(AND(A2739&lt;&gt;"",ISNUMBER(A2739)),VLOOKUP(A2739,Studies!A:BR,4,FALSE),"")</f>
        <v>Control (Perpetrator Placebo)</v>
      </c>
      <c r="E2739" s="255" t="str">
        <f>IF(AND(A2739&lt;&gt;"",ISNUMBER(A2739)),VLOOKUP(A2739,Studies!A:BR,5,FALSE),"")</f>
        <v>Digoxin</v>
      </c>
      <c r="F2739" s="256" t="str">
        <f>IF(AND(A2739&lt;&gt;"",ISNUMBER(A2739)),VLOOKUP(A2739,Studies!A:BR,6,FALSE),"")</f>
        <v>Serum</v>
      </c>
      <c r="G2739" s="194">
        <v>240</v>
      </c>
      <c r="H2739" s="194" t="s">
        <v>953</v>
      </c>
      <c r="I2739" s="187">
        <v>0.72518740000000004</v>
      </c>
      <c r="J2739" s="187" t="s">
        <v>964</v>
      </c>
      <c r="K2739" s="187" t="s">
        <v>239</v>
      </c>
      <c r="M2739" s="195"/>
      <c r="N2739" s="195"/>
      <c r="O2739" s="199">
        <v>0.04</v>
      </c>
      <c r="P2739" s="188"/>
      <c r="Q2739" s="183"/>
      <c r="R2739" s="183"/>
    </row>
    <row r="2740" spans="1:18" x14ac:dyDescent="0.2">
      <c r="A2740" s="189">
        <v>336</v>
      </c>
      <c r="B2740" s="254" t="str">
        <f>IF(AND(A2740&lt;&gt;"",ISNUMBER(A2740)),VLOOKUP(A2740,Studies!A:BR,2,FALSE),"")</f>
        <v>Larsen 2007</v>
      </c>
      <c r="C2740" s="255" t="str">
        <f>IF(AND(A2740&lt;&gt;"",ISNUMBER(A2740)),VLOOKUP(A2740,Studies!A:BR,3,FALSE),"")</f>
        <v>https://www.ncbi.nlm.nih.gov/pubmed/17365992</v>
      </c>
      <c r="D2740" s="255" t="str">
        <f>IF(AND(A2740&lt;&gt;"",ISNUMBER(A2740)),VLOOKUP(A2740,Studies!A:BR,4,FALSE),"")</f>
        <v>Control (Perpetrator Placebo)</v>
      </c>
      <c r="E2740" s="255" t="str">
        <f>IF(AND(A2740&lt;&gt;"",ISNUMBER(A2740)),VLOOKUP(A2740,Studies!A:BR,5,FALSE),"")</f>
        <v>Digoxin</v>
      </c>
      <c r="F2740" s="256" t="str">
        <f>IF(AND(A2740&lt;&gt;"",ISNUMBER(A2740)),VLOOKUP(A2740,Studies!A:BR,6,FALSE),"")</f>
        <v>Serum</v>
      </c>
      <c r="G2740" s="194">
        <v>300</v>
      </c>
      <c r="H2740" s="194" t="s">
        <v>953</v>
      </c>
      <c r="I2740" s="187">
        <v>0.60284700000000002</v>
      </c>
      <c r="J2740" s="187" t="s">
        <v>964</v>
      </c>
      <c r="K2740" s="187" t="s">
        <v>239</v>
      </c>
      <c r="M2740" s="195"/>
      <c r="N2740" s="195"/>
      <c r="O2740" s="199">
        <v>0.04</v>
      </c>
      <c r="P2740" s="188"/>
      <c r="Q2740" s="183"/>
      <c r="R2740" s="183"/>
    </row>
    <row r="2741" spans="1:18" x14ac:dyDescent="0.2">
      <c r="A2741" s="189">
        <v>337</v>
      </c>
      <c r="B2741" s="254" t="str">
        <f>IF(AND(A2741&lt;&gt;"",ISNUMBER(A2741)),VLOOKUP(A2741,Studies!A:BR,2,FALSE),"")</f>
        <v>Larsen 2007</v>
      </c>
      <c r="C2741" s="255" t="str">
        <f>IF(AND(A2741&lt;&gt;"",ISNUMBER(A2741)),VLOOKUP(A2741,Studies!A:BR,3,FALSE),"")</f>
        <v>https://www.ncbi.nlm.nih.gov/pubmed/17365992</v>
      </c>
      <c r="D2741" s="255" t="str">
        <f>IF(AND(A2741&lt;&gt;"",ISNUMBER(A2741)),VLOOKUP(A2741,Studies!A:BR,4,FALSE),"")</f>
        <v>with Perpetrator (Rifampicin)</v>
      </c>
      <c r="E2741" s="255" t="str">
        <f>IF(AND(A2741&lt;&gt;"",ISNUMBER(A2741)),VLOOKUP(A2741,Studies!A:BR,5,FALSE),"")</f>
        <v>Digoxin</v>
      </c>
      <c r="F2741" s="256" t="str">
        <f>IF(AND(A2741&lt;&gt;"",ISNUMBER(A2741)),VLOOKUP(A2741,Studies!A:BR,6,FALSE),"")</f>
        <v>Serum</v>
      </c>
      <c r="G2741" s="194">
        <v>8640</v>
      </c>
      <c r="H2741" s="194" t="s">
        <v>953</v>
      </c>
      <c r="I2741" s="187">
        <v>0.1241135</v>
      </c>
      <c r="J2741" s="187" t="s">
        <v>964</v>
      </c>
      <c r="K2741" s="187" t="s">
        <v>239</v>
      </c>
      <c r="M2741" s="195"/>
      <c r="N2741" s="195"/>
      <c r="O2741" s="199">
        <v>0.04</v>
      </c>
      <c r="P2741" s="188"/>
      <c r="Q2741" s="183"/>
      <c r="R2741" s="183"/>
    </row>
    <row r="2742" spans="1:18" x14ac:dyDescent="0.2">
      <c r="A2742" s="189">
        <v>337</v>
      </c>
      <c r="B2742" s="254" t="str">
        <f>IF(AND(A2742&lt;&gt;"",ISNUMBER(A2742)),VLOOKUP(A2742,Studies!A:BR,2,FALSE),"")</f>
        <v>Larsen 2007</v>
      </c>
      <c r="C2742" s="255" t="str">
        <f>IF(AND(A2742&lt;&gt;"",ISNUMBER(A2742)),VLOOKUP(A2742,Studies!A:BR,3,FALSE),"")</f>
        <v>https://www.ncbi.nlm.nih.gov/pubmed/17365992</v>
      </c>
      <c r="D2742" s="255" t="str">
        <f>IF(AND(A2742&lt;&gt;"",ISNUMBER(A2742)),VLOOKUP(A2742,Studies!A:BR,4,FALSE),"")</f>
        <v>with Perpetrator (Rifampicin)</v>
      </c>
      <c r="E2742" s="255" t="str">
        <f>IF(AND(A2742&lt;&gt;"",ISNUMBER(A2742)),VLOOKUP(A2742,Studies!A:BR,5,FALSE),"")</f>
        <v>Digoxin</v>
      </c>
      <c r="F2742" s="256" t="str">
        <f>IF(AND(A2742&lt;&gt;"",ISNUMBER(A2742)),VLOOKUP(A2742,Studies!A:BR,6,FALSE),"")</f>
        <v>Serum</v>
      </c>
      <c r="G2742" s="194">
        <v>8650</v>
      </c>
      <c r="H2742" s="194" t="s">
        <v>953</v>
      </c>
      <c r="I2742" s="187">
        <v>0.61199590000000004</v>
      </c>
      <c r="J2742" s="187" t="s">
        <v>964</v>
      </c>
      <c r="K2742" s="187" t="s">
        <v>239</v>
      </c>
      <c r="M2742" s="195"/>
      <c r="N2742" s="195"/>
      <c r="O2742" s="199">
        <v>0.04</v>
      </c>
      <c r="P2742" s="188"/>
      <c r="Q2742" s="183"/>
      <c r="R2742" s="183"/>
    </row>
    <row r="2743" spans="1:18" x14ac:dyDescent="0.2">
      <c r="A2743" s="189">
        <v>337</v>
      </c>
      <c r="B2743" s="254" t="str">
        <f>IF(AND(A2743&lt;&gt;"",ISNUMBER(A2743)),VLOOKUP(A2743,Studies!A:BR,2,FALSE),"")</f>
        <v>Larsen 2007</v>
      </c>
      <c r="C2743" s="255" t="str">
        <f>IF(AND(A2743&lt;&gt;"",ISNUMBER(A2743)),VLOOKUP(A2743,Studies!A:BR,3,FALSE),"")</f>
        <v>https://www.ncbi.nlm.nih.gov/pubmed/17365992</v>
      </c>
      <c r="D2743" s="255" t="str">
        <f>IF(AND(A2743&lt;&gt;"",ISNUMBER(A2743)),VLOOKUP(A2743,Studies!A:BR,4,FALSE),"")</f>
        <v>with Perpetrator (Rifampicin)</v>
      </c>
      <c r="E2743" s="255" t="str">
        <f>IF(AND(A2743&lt;&gt;"",ISNUMBER(A2743)),VLOOKUP(A2743,Studies!A:BR,5,FALSE),"")</f>
        <v>Digoxin</v>
      </c>
      <c r="F2743" s="256" t="str">
        <f>IF(AND(A2743&lt;&gt;"",ISNUMBER(A2743)),VLOOKUP(A2743,Studies!A:BR,6,FALSE),"")</f>
        <v>Serum</v>
      </c>
      <c r="G2743" s="194">
        <v>8660</v>
      </c>
      <c r="H2743" s="194" t="s">
        <v>953</v>
      </c>
      <c r="I2743" s="187">
        <v>0.80732519999999997</v>
      </c>
      <c r="J2743" s="187" t="s">
        <v>964</v>
      </c>
      <c r="K2743" s="187" t="s">
        <v>239</v>
      </c>
      <c r="M2743" s="195"/>
      <c r="N2743" s="195"/>
      <c r="O2743" s="199">
        <v>0.04</v>
      </c>
      <c r="P2743" s="188"/>
      <c r="Q2743" s="183"/>
      <c r="R2743" s="183"/>
    </row>
    <row r="2744" spans="1:18" x14ac:dyDescent="0.2">
      <c r="A2744" s="189">
        <v>337</v>
      </c>
      <c r="B2744" s="254" t="str">
        <f>IF(AND(A2744&lt;&gt;"",ISNUMBER(A2744)),VLOOKUP(A2744,Studies!A:BR,2,FALSE),"")</f>
        <v>Larsen 2007</v>
      </c>
      <c r="C2744" s="255" t="str">
        <f>IF(AND(A2744&lt;&gt;"",ISNUMBER(A2744)),VLOOKUP(A2744,Studies!A:BR,3,FALSE),"")</f>
        <v>https://www.ncbi.nlm.nih.gov/pubmed/17365992</v>
      </c>
      <c r="D2744" s="255" t="str">
        <f>IF(AND(A2744&lt;&gt;"",ISNUMBER(A2744)),VLOOKUP(A2744,Studies!A:BR,4,FALSE),"")</f>
        <v>with Perpetrator (Rifampicin)</v>
      </c>
      <c r="E2744" s="255" t="str">
        <f>IF(AND(A2744&lt;&gt;"",ISNUMBER(A2744)),VLOOKUP(A2744,Studies!A:BR,5,FALSE),"")</f>
        <v>Digoxin</v>
      </c>
      <c r="F2744" s="256" t="str">
        <f>IF(AND(A2744&lt;&gt;"",ISNUMBER(A2744)),VLOOKUP(A2744,Studies!A:BR,6,FALSE),"")</f>
        <v>Serum</v>
      </c>
      <c r="G2744" s="194">
        <v>8670</v>
      </c>
      <c r="H2744" s="194" t="s">
        <v>953</v>
      </c>
      <c r="I2744" s="187">
        <v>1.2686219999999999</v>
      </c>
      <c r="J2744" s="187" t="s">
        <v>964</v>
      </c>
      <c r="K2744" s="187" t="s">
        <v>239</v>
      </c>
      <c r="M2744" s="195"/>
      <c r="N2744" s="195"/>
      <c r="O2744" s="199">
        <v>0.04</v>
      </c>
      <c r="P2744" s="188"/>
      <c r="Q2744" s="183"/>
      <c r="R2744" s="183"/>
    </row>
    <row r="2745" spans="1:18" x14ac:dyDescent="0.2">
      <c r="A2745" s="189">
        <v>337</v>
      </c>
      <c r="B2745" s="254" t="str">
        <f>IF(AND(A2745&lt;&gt;"",ISNUMBER(A2745)),VLOOKUP(A2745,Studies!A:BR,2,FALSE),"")</f>
        <v>Larsen 2007</v>
      </c>
      <c r="C2745" s="255" t="str">
        <f>IF(AND(A2745&lt;&gt;"",ISNUMBER(A2745)),VLOOKUP(A2745,Studies!A:BR,3,FALSE),"")</f>
        <v>https://www.ncbi.nlm.nih.gov/pubmed/17365992</v>
      </c>
      <c r="D2745" s="255" t="str">
        <f>IF(AND(A2745&lt;&gt;"",ISNUMBER(A2745)),VLOOKUP(A2745,Studies!A:BR,4,FALSE),"")</f>
        <v>with Perpetrator (Rifampicin)</v>
      </c>
      <c r="E2745" s="255" t="str">
        <f>IF(AND(A2745&lt;&gt;"",ISNUMBER(A2745)),VLOOKUP(A2745,Studies!A:BR,5,FALSE),"")</f>
        <v>Digoxin</v>
      </c>
      <c r="F2745" s="256" t="str">
        <f>IF(AND(A2745&lt;&gt;"",ISNUMBER(A2745)),VLOOKUP(A2745,Studies!A:BR,6,FALSE),"")</f>
        <v>Serum</v>
      </c>
      <c r="G2745" s="194">
        <v>8680</v>
      </c>
      <c r="H2745" s="194" t="s">
        <v>953</v>
      </c>
      <c r="I2745" s="187">
        <v>1.3664130000000001</v>
      </c>
      <c r="J2745" s="187" t="s">
        <v>964</v>
      </c>
      <c r="K2745" s="187" t="s">
        <v>239</v>
      </c>
      <c r="M2745" s="195"/>
      <c r="N2745" s="195"/>
      <c r="O2745" s="199">
        <v>0.04</v>
      </c>
      <c r="P2745" s="188"/>
      <c r="Q2745" s="183"/>
      <c r="R2745" s="183"/>
    </row>
    <row r="2746" spans="1:18" x14ac:dyDescent="0.2">
      <c r="A2746" s="189">
        <v>337</v>
      </c>
      <c r="B2746" s="254" t="str">
        <f>IF(AND(A2746&lt;&gt;"",ISNUMBER(A2746)),VLOOKUP(A2746,Studies!A:BR,2,FALSE),"")</f>
        <v>Larsen 2007</v>
      </c>
      <c r="C2746" s="255" t="str">
        <f>IF(AND(A2746&lt;&gt;"",ISNUMBER(A2746)),VLOOKUP(A2746,Studies!A:BR,3,FALSE),"")</f>
        <v>https://www.ncbi.nlm.nih.gov/pubmed/17365992</v>
      </c>
      <c r="D2746" s="255" t="str">
        <f>IF(AND(A2746&lt;&gt;"",ISNUMBER(A2746)),VLOOKUP(A2746,Studies!A:BR,4,FALSE),"")</f>
        <v>with Perpetrator (Rifampicin)</v>
      </c>
      <c r="E2746" s="255" t="str">
        <f>IF(AND(A2746&lt;&gt;"",ISNUMBER(A2746)),VLOOKUP(A2746,Studies!A:BR,5,FALSE),"")</f>
        <v>Digoxin</v>
      </c>
      <c r="F2746" s="256" t="str">
        <f>IF(AND(A2746&lt;&gt;"",ISNUMBER(A2746)),VLOOKUP(A2746,Studies!A:BR,6,FALSE),"")</f>
        <v>Serum</v>
      </c>
      <c r="G2746" s="194">
        <v>8690</v>
      </c>
      <c r="H2746" s="194" t="s">
        <v>953</v>
      </c>
      <c r="I2746" s="187">
        <v>1.2869299999999999</v>
      </c>
      <c r="J2746" s="187" t="s">
        <v>964</v>
      </c>
      <c r="K2746" s="187" t="s">
        <v>239</v>
      </c>
      <c r="M2746" s="195"/>
      <c r="N2746" s="195"/>
      <c r="O2746" s="199">
        <v>0.04</v>
      </c>
      <c r="P2746" s="188"/>
      <c r="Q2746" s="183"/>
      <c r="R2746" s="183"/>
    </row>
    <row r="2747" spans="1:18" x14ac:dyDescent="0.2">
      <c r="A2747" s="189">
        <v>337</v>
      </c>
      <c r="B2747" s="254" t="str">
        <f>IF(AND(A2747&lt;&gt;"",ISNUMBER(A2747)),VLOOKUP(A2747,Studies!A:BR,2,FALSE),"")</f>
        <v>Larsen 2007</v>
      </c>
      <c r="C2747" s="255" t="str">
        <f>IF(AND(A2747&lt;&gt;"",ISNUMBER(A2747)),VLOOKUP(A2747,Studies!A:BR,3,FALSE),"")</f>
        <v>https://www.ncbi.nlm.nih.gov/pubmed/17365992</v>
      </c>
      <c r="D2747" s="255" t="str">
        <f>IF(AND(A2747&lt;&gt;"",ISNUMBER(A2747)),VLOOKUP(A2747,Studies!A:BR,4,FALSE),"")</f>
        <v>with Perpetrator (Rifampicin)</v>
      </c>
      <c r="E2747" s="255" t="str">
        <f>IF(AND(A2747&lt;&gt;"",ISNUMBER(A2747)),VLOOKUP(A2747,Studies!A:BR,5,FALSE),"")</f>
        <v>Digoxin</v>
      </c>
      <c r="F2747" s="256" t="str">
        <f>IF(AND(A2747&lt;&gt;"",ISNUMBER(A2747)),VLOOKUP(A2747,Studies!A:BR,6,FALSE),"")</f>
        <v>Serum</v>
      </c>
      <c r="G2747" s="194">
        <v>8700</v>
      </c>
      <c r="H2747" s="194" t="s">
        <v>953</v>
      </c>
      <c r="I2747" s="187">
        <v>1.2872239999999999</v>
      </c>
      <c r="J2747" s="187" t="s">
        <v>964</v>
      </c>
      <c r="K2747" s="187" t="s">
        <v>239</v>
      </c>
      <c r="M2747" s="195"/>
      <c r="N2747" s="195"/>
      <c r="O2747" s="199">
        <v>0.04</v>
      </c>
      <c r="P2747" s="188"/>
      <c r="Q2747" s="183"/>
      <c r="R2747" s="183"/>
    </row>
    <row r="2748" spans="1:18" x14ac:dyDescent="0.2">
      <c r="A2748" s="189">
        <v>337</v>
      </c>
      <c r="B2748" s="254" t="str">
        <f>IF(AND(A2748&lt;&gt;"",ISNUMBER(A2748)),VLOOKUP(A2748,Studies!A:BR,2,FALSE),"")</f>
        <v>Larsen 2007</v>
      </c>
      <c r="C2748" s="255" t="str">
        <f>IF(AND(A2748&lt;&gt;"",ISNUMBER(A2748)),VLOOKUP(A2748,Studies!A:BR,3,FALSE),"")</f>
        <v>https://www.ncbi.nlm.nih.gov/pubmed/17365992</v>
      </c>
      <c r="D2748" s="255" t="str">
        <f>IF(AND(A2748&lt;&gt;"",ISNUMBER(A2748)),VLOOKUP(A2748,Studies!A:BR,4,FALSE),"")</f>
        <v>with Perpetrator (Rifampicin)</v>
      </c>
      <c r="E2748" s="255" t="str">
        <f>IF(AND(A2748&lt;&gt;"",ISNUMBER(A2748)),VLOOKUP(A2748,Studies!A:BR,5,FALSE),"")</f>
        <v>Digoxin</v>
      </c>
      <c r="F2748" s="256" t="str">
        <f>IF(AND(A2748&lt;&gt;"",ISNUMBER(A2748)),VLOOKUP(A2748,Studies!A:BR,6,FALSE),"")</f>
        <v>Serum</v>
      </c>
      <c r="G2748" s="194">
        <v>8715</v>
      </c>
      <c r="H2748" s="194" t="s">
        <v>953</v>
      </c>
      <c r="I2748" s="187">
        <v>1.3674569999999999</v>
      </c>
      <c r="J2748" s="187" t="s">
        <v>964</v>
      </c>
      <c r="K2748" s="187" t="s">
        <v>239</v>
      </c>
      <c r="M2748" s="195"/>
      <c r="N2748" s="195"/>
      <c r="O2748" s="199">
        <v>0.04</v>
      </c>
      <c r="P2748" s="188"/>
      <c r="Q2748" s="183"/>
      <c r="R2748" s="183"/>
    </row>
    <row r="2749" spans="1:18" x14ac:dyDescent="0.2">
      <c r="A2749" s="189">
        <v>337</v>
      </c>
      <c r="B2749" s="254" t="str">
        <f>IF(AND(A2749&lt;&gt;"",ISNUMBER(A2749)),VLOOKUP(A2749,Studies!A:BR,2,FALSE),"")</f>
        <v>Larsen 2007</v>
      </c>
      <c r="C2749" s="255" t="str">
        <f>IF(AND(A2749&lt;&gt;"",ISNUMBER(A2749)),VLOOKUP(A2749,Studies!A:BR,3,FALSE),"")</f>
        <v>https://www.ncbi.nlm.nih.gov/pubmed/17365992</v>
      </c>
      <c r="D2749" s="255" t="str">
        <f>IF(AND(A2749&lt;&gt;"",ISNUMBER(A2749)),VLOOKUP(A2749,Studies!A:BR,4,FALSE),"")</f>
        <v>with Perpetrator (Rifampicin)</v>
      </c>
      <c r="E2749" s="255" t="str">
        <f>IF(AND(A2749&lt;&gt;"",ISNUMBER(A2749)),VLOOKUP(A2749,Studies!A:BR,5,FALSE),"")</f>
        <v>Digoxin</v>
      </c>
      <c r="F2749" s="256" t="str">
        <f>IF(AND(A2749&lt;&gt;"",ISNUMBER(A2749)),VLOOKUP(A2749,Studies!A:BR,6,FALSE),"")</f>
        <v>Serum</v>
      </c>
      <c r="G2749" s="194">
        <v>8730</v>
      </c>
      <c r="H2749" s="194" t="s">
        <v>953</v>
      </c>
      <c r="I2749" s="187">
        <v>1.332452</v>
      </c>
      <c r="J2749" s="187" t="s">
        <v>964</v>
      </c>
      <c r="K2749" s="187" t="s">
        <v>239</v>
      </c>
      <c r="M2749" s="195"/>
      <c r="N2749" s="195"/>
      <c r="O2749" s="199">
        <v>0.04</v>
      </c>
      <c r="P2749" s="188"/>
      <c r="Q2749" s="183"/>
      <c r="R2749" s="183"/>
    </row>
    <row r="2750" spans="1:18" x14ac:dyDescent="0.2">
      <c r="A2750" s="189">
        <v>337</v>
      </c>
      <c r="B2750" s="254" t="str">
        <f>IF(AND(A2750&lt;&gt;"",ISNUMBER(A2750)),VLOOKUP(A2750,Studies!A:BR,2,FALSE),"")</f>
        <v>Larsen 2007</v>
      </c>
      <c r="C2750" s="255" t="str">
        <f>IF(AND(A2750&lt;&gt;"",ISNUMBER(A2750)),VLOOKUP(A2750,Studies!A:BR,3,FALSE),"")</f>
        <v>https://www.ncbi.nlm.nih.gov/pubmed/17365992</v>
      </c>
      <c r="D2750" s="255" t="str">
        <f>IF(AND(A2750&lt;&gt;"",ISNUMBER(A2750)),VLOOKUP(A2750,Studies!A:BR,4,FALSE),"")</f>
        <v>with Perpetrator (Rifampicin)</v>
      </c>
      <c r="E2750" s="255" t="str">
        <f>IF(AND(A2750&lt;&gt;"",ISNUMBER(A2750)),VLOOKUP(A2750,Studies!A:BR,5,FALSE),"")</f>
        <v>Digoxin</v>
      </c>
      <c r="F2750" s="256" t="str">
        <f>IF(AND(A2750&lt;&gt;"",ISNUMBER(A2750)),VLOOKUP(A2750,Studies!A:BR,6,FALSE),"")</f>
        <v>Serum</v>
      </c>
      <c r="G2750" s="194">
        <v>8745</v>
      </c>
      <c r="H2750" s="194" t="s">
        <v>953</v>
      </c>
      <c r="I2750" s="187">
        <v>1.208774</v>
      </c>
      <c r="J2750" s="187" t="s">
        <v>964</v>
      </c>
      <c r="K2750" s="187" t="s">
        <v>239</v>
      </c>
      <c r="M2750" s="195"/>
      <c r="N2750" s="195"/>
      <c r="O2750" s="199">
        <v>0.04</v>
      </c>
      <c r="P2750" s="188"/>
      <c r="Q2750" s="183"/>
      <c r="R2750" s="183"/>
    </row>
    <row r="2751" spans="1:18" x14ac:dyDescent="0.2">
      <c r="A2751" s="189">
        <v>337</v>
      </c>
      <c r="B2751" s="254" t="str">
        <f>IF(AND(A2751&lt;&gt;"",ISNUMBER(A2751)),VLOOKUP(A2751,Studies!A:BR,2,FALSE),"")</f>
        <v>Larsen 2007</v>
      </c>
      <c r="C2751" s="255" t="str">
        <f>IF(AND(A2751&lt;&gt;"",ISNUMBER(A2751)),VLOOKUP(A2751,Studies!A:BR,3,FALSE),"")</f>
        <v>https://www.ncbi.nlm.nih.gov/pubmed/17365992</v>
      </c>
      <c r="D2751" s="255" t="str">
        <f>IF(AND(A2751&lt;&gt;"",ISNUMBER(A2751)),VLOOKUP(A2751,Studies!A:BR,4,FALSE),"")</f>
        <v>with Perpetrator (Rifampicin)</v>
      </c>
      <c r="E2751" s="255" t="str">
        <f>IF(AND(A2751&lt;&gt;"",ISNUMBER(A2751)),VLOOKUP(A2751,Studies!A:BR,5,FALSE),"")</f>
        <v>Digoxin</v>
      </c>
      <c r="F2751" s="256" t="str">
        <f>IF(AND(A2751&lt;&gt;"",ISNUMBER(A2751)),VLOOKUP(A2751,Studies!A:BR,6,FALSE),"")</f>
        <v>Serum</v>
      </c>
      <c r="G2751" s="194">
        <v>8760</v>
      </c>
      <c r="H2751" s="194" t="s">
        <v>953</v>
      </c>
      <c r="I2751" s="187">
        <v>1.1648940000000001</v>
      </c>
      <c r="J2751" s="187" t="s">
        <v>964</v>
      </c>
      <c r="K2751" s="187" t="s">
        <v>239</v>
      </c>
      <c r="M2751" s="195"/>
      <c r="N2751" s="195"/>
      <c r="O2751" s="199">
        <v>0.04</v>
      </c>
      <c r="P2751" s="188"/>
      <c r="Q2751" s="183"/>
      <c r="R2751" s="183"/>
    </row>
    <row r="2752" spans="1:18" x14ac:dyDescent="0.2">
      <c r="A2752" s="189">
        <v>337</v>
      </c>
      <c r="B2752" s="254" t="str">
        <f>IF(AND(A2752&lt;&gt;"",ISNUMBER(A2752)),VLOOKUP(A2752,Studies!A:BR,2,FALSE),"")</f>
        <v>Larsen 2007</v>
      </c>
      <c r="C2752" s="255" t="str">
        <f>IF(AND(A2752&lt;&gt;"",ISNUMBER(A2752)),VLOOKUP(A2752,Studies!A:BR,3,FALSE),"")</f>
        <v>https://www.ncbi.nlm.nih.gov/pubmed/17365992</v>
      </c>
      <c r="D2752" s="255" t="str">
        <f>IF(AND(A2752&lt;&gt;"",ISNUMBER(A2752)),VLOOKUP(A2752,Studies!A:BR,4,FALSE),"")</f>
        <v>with Perpetrator (Rifampicin)</v>
      </c>
      <c r="E2752" s="255" t="str">
        <f>IF(AND(A2752&lt;&gt;"",ISNUMBER(A2752)),VLOOKUP(A2752,Studies!A:BR,5,FALSE),"")</f>
        <v>Digoxin</v>
      </c>
      <c r="F2752" s="256" t="str">
        <f>IF(AND(A2752&lt;&gt;"",ISNUMBER(A2752)),VLOOKUP(A2752,Studies!A:BR,6,FALSE),"")</f>
        <v>Serum</v>
      </c>
      <c r="G2752" s="194">
        <v>8775</v>
      </c>
      <c r="H2752" s="194" t="s">
        <v>953</v>
      </c>
      <c r="I2752" s="187">
        <v>1.0944069999999999</v>
      </c>
      <c r="J2752" s="187" t="s">
        <v>964</v>
      </c>
      <c r="K2752" s="187" t="s">
        <v>239</v>
      </c>
      <c r="M2752" s="195"/>
      <c r="N2752" s="195"/>
      <c r="O2752" s="199">
        <v>0.04</v>
      </c>
      <c r="P2752" s="188"/>
      <c r="Q2752" s="183"/>
      <c r="R2752" s="183"/>
    </row>
    <row r="2753" spans="1:18" x14ac:dyDescent="0.2">
      <c r="A2753" s="189">
        <v>337</v>
      </c>
      <c r="B2753" s="254" t="str">
        <f>IF(AND(A2753&lt;&gt;"",ISNUMBER(A2753)),VLOOKUP(A2753,Studies!A:BR,2,FALSE),"")</f>
        <v>Larsen 2007</v>
      </c>
      <c r="C2753" s="255" t="str">
        <f>IF(AND(A2753&lt;&gt;"",ISNUMBER(A2753)),VLOOKUP(A2753,Studies!A:BR,3,FALSE),"")</f>
        <v>https://www.ncbi.nlm.nih.gov/pubmed/17365992</v>
      </c>
      <c r="D2753" s="255" t="str">
        <f>IF(AND(A2753&lt;&gt;"",ISNUMBER(A2753)),VLOOKUP(A2753,Studies!A:BR,4,FALSE),"")</f>
        <v>with Perpetrator (Rifampicin)</v>
      </c>
      <c r="E2753" s="255" t="str">
        <f>IF(AND(A2753&lt;&gt;"",ISNUMBER(A2753)),VLOOKUP(A2753,Studies!A:BR,5,FALSE),"")</f>
        <v>Digoxin</v>
      </c>
      <c r="F2753" s="256" t="str">
        <f>IF(AND(A2753&lt;&gt;"",ISNUMBER(A2753)),VLOOKUP(A2753,Studies!A:BR,6,FALSE),"")</f>
        <v>Serum</v>
      </c>
      <c r="G2753" s="194">
        <v>8790</v>
      </c>
      <c r="H2753" s="194" t="s">
        <v>953</v>
      </c>
      <c r="I2753" s="187">
        <v>1.015096</v>
      </c>
      <c r="J2753" s="187" t="s">
        <v>964</v>
      </c>
      <c r="K2753" s="187" t="s">
        <v>239</v>
      </c>
      <c r="M2753" s="195"/>
      <c r="N2753" s="195"/>
      <c r="O2753" s="199">
        <v>0.04</v>
      </c>
      <c r="P2753" s="188"/>
      <c r="Q2753" s="183"/>
      <c r="R2753" s="183"/>
    </row>
    <row r="2754" spans="1:18" x14ac:dyDescent="0.2">
      <c r="A2754" s="189">
        <v>337</v>
      </c>
      <c r="B2754" s="254" t="str">
        <f>IF(AND(A2754&lt;&gt;"",ISNUMBER(A2754)),VLOOKUP(A2754,Studies!A:BR,2,FALSE),"")</f>
        <v>Larsen 2007</v>
      </c>
      <c r="C2754" s="255" t="str">
        <f>IF(AND(A2754&lt;&gt;"",ISNUMBER(A2754)),VLOOKUP(A2754,Studies!A:BR,3,FALSE),"")</f>
        <v>https://www.ncbi.nlm.nih.gov/pubmed/17365992</v>
      </c>
      <c r="D2754" s="255" t="str">
        <f>IF(AND(A2754&lt;&gt;"",ISNUMBER(A2754)),VLOOKUP(A2754,Studies!A:BR,4,FALSE),"")</f>
        <v>with Perpetrator (Rifampicin)</v>
      </c>
      <c r="E2754" s="255" t="str">
        <f>IF(AND(A2754&lt;&gt;"",ISNUMBER(A2754)),VLOOKUP(A2754,Studies!A:BR,5,FALSE),"")</f>
        <v>Digoxin</v>
      </c>
      <c r="F2754" s="256" t="str">
        <f>IF(AND(A2754&lt;&gt;"",ISNUMBER(A2754)),VLOOKUP(A2754,Studies!A:BR,6,FALSE),"")</f>
        <v>Serum</v>
      </c>
      <c r="G2754" s="194">
        <v>8805</v>
      </c>
      <c r="H2754" s="194" t="s">
        <v>953</v>
      </c>
      <c r="I2754" s="187">
        <v>0.94458969999999998</v>
      </c>
      <c r="J2754" s="187" t="s">
        <v>964</v>
      </c>
      <c r="K2754" s="187" t="s">
        <v>239</v>
      </c>
      <c r="M2754" s="195"/>
      <c r="N2754" s="195"/>
      <c r="O2754" s="199">
        <v>0.04</v>
      </c>
      <c r="P2754" s="188"/>
      <c r="Q2754" s="183"/>
      <c r="R2754" s="183"/>
    </row>
    <row r="2755" spans="1:18" x14ac:dyDescent="0.2">
      <c r="A2755" s="189">
        <v>337</v>
      </c>
      <c r="B2755" s="254" t="str">
        <f>IF(AND(A2755&lt;&gt;"",ISNUMBER(A2755)),VLOOKUP(A2755,Studies!A:BR,2,FALSE),"")</f>
        <v>Larsen 2007</v>
      </c>
      <c r="C2755" s="255" t="str">
        <f>IF(AND(A2755&lt;&gt;"",ISNUMBER(A2755)),VLOOKUP(A2755,Studies!A:BR,3,FALSE),"")</f>
        <v>https://www.ncbi.nlm.nih.gov/pubmed/17365992</v>
      </c>
      <c r="D2755" s="255" t="str">
        <f>IF(AND(A2755&lt;&gt;"",ISNUMBER(A2755)),VLOOKUP(A2755,Studies!A:BR,4,FALSE),"")</f>
        <v>with Perpetrator (Rifampicin)</v>
      </c>
      <c r="E2755" s="255" t="str">
        <f>IF(AND(A2755&lt;&gt;"",ISNUMBER(A2755)),VLOOKUP(A2755,Studies!A:BR,5,FALSE),"")</f>
        <v>Digoxin</v>
      </c>
      <c r="F2755" s="256" t="str">
        <f>IF(AND(A2755&lt;&gt;"",ISNUMBER(A2755)),VLOOKUP(A2755,Studies!A:BR,6,FALSE),"")</f>
        <v>Serum</v>
      </c>
      <c r="G2755" s="194">
        <v>8820</v>
      </c>
      <c r="H2755" s="194" t="s">
        <v>953</v>
      </c>
      <c r="I2755" s="187">
        <v>0.90074969999999999</v>
      </c>
      <c r="J2755" s="187" t="s">
        <v>964</v>
      </c>
      <c r="K2755" s="187" t="s">
        <v>239</v>
      </c>
      <c r="M2755" s="195"/>
      <c r="N2755" s="195"/>
      <c r="O2755" s="199">
        <v>0.04</v>
      </c>
      <c r="P2755" s="188"/>
      <c r="Q2755" s="183"/>
      <c r="R2755" s="183"/>
    </row>
    <row r="2756" spans="1:18" x14ac:dyDescent="0.2">
      <c r="A2756" s="189">
        <v>337</v>
      </c>
      <c r="B2756" s="254" t="str">
        <f>IF(AND(A2756&lt;&gt;"",ISNUMBER(A2756)),VLOOKUP(A2756,Studies!A:BR,2,FALSE),"")</f>
        <v>Larsen 2007</v>
      </c>
      <c r="C2756" s="255" t="str">
        <f>IF(AND(A2756&lt;&gt;"",ISNUMBER(A2756)),VLOOKUP(A2756,Studies!A:BR,3,FALSE),"")</f>
        <v>https://www.ncbi.nlm.nih.gov/pubmed/17365992</v>
      </c>
      <c r="D2756" s="255" t="str">
        <f>IF(AND(A2756&lt;&gt;"",ISNUMBER(A2756)),VLOOKUP(A2756,Studies!A:BR,4,FALSE),"")</f>
        <v>with Perpetrator (Rifampicin)</v>
      </c>
      <c r="E2756" s="255" t="str">
        <f>IF(AND(A2756&lt;&gt;"",ISNUMBER(A2756)),VLOOKUP(A2756,Studies!A:BR,5,FALSE),"")</f>
        <v>Digoxin</v>
      </c>
      <c r="F2756" s="256" t="str">
        <f>IF(AND(A2756&lt;&gt;"",ISNUMBER(A2756)),VLOOKUP(A2756,Studies!A:BR,6,FALSE),"")</f>
        <v>Serum</v>
      </c>
      <c r="G2756" s="194">
        <v>8835</v>
      </c>
      <c r="H2756" s="194" t="s">
        <v>953</v>
      </c>
      <c r="I2756" s="187">
        <v>0.7858967</v>
      </c>
      <c r="J2756" s="187" t="s">
        <v>964</v>
      </c>
      <c r="K2756" s="187" t="s">
        <v>239</v>
      </c>
      <c r="M2756" s="195"/>
      <c r="N2756" s="195"/>
      <c r="O2756" s="199">
        <v>0.04</v>
      </c>
      <c r="P2756" s="188"/>
      <c r="Q2756" s="183"/>
      <c r="R2756" s="183"/>
    </row>
    <row r="2757" spans="1:18" x14ac:dyDescent="0.2">
      <c r="A2757" s="189">
        <v>337</v>
      </c>
      <c r="B2757" s="254" t="str">
        <f>IF(AND(A2757&lt;&gt;"",ISNUMBER(A2757)),VLOOKUP(A2757,Studies!A:BR,2,FALSE),"")</f>
        <v>Larsen 2007</v>
      </c>
      <c r="C2757" s="255" t="str">
        <f>IF(AND(A2757&lt;&gt;"",ISNUMBER(A2757)),VLOOKUP(A2757,Studies!A:BR,3,FALSE),"")</f>
        <v>https://www.ncbi.nlm.nih.gov/pubmed/17365992</v>
      </c>
      <c r="D2757" s="255" t="str">
        <f>IF(AND(A2757&lt;&gt;"",ISNUMBER(A2757)),VLOOKUP(A2757,Studies!A:BR,4,FALSE),"")</f>
        <v>with Perpetrator (Rifampicin)</v>
      </c>
      <c r="E2757" s="255" t="str">
        <f>IF(AND(A2757&lt;&gt;"",ISNUMBER(A2757)),VLOOKUP(A2757,Studies!A:BR,5,FALSE),"")</f>
        <v>Digoxin</v>
      </c>
      <c r="F2757" s="256" t="str">
        <f>IF(AND(A2757&lt;&gt;"",ISNUMBER(A2757)),VLOOKUP(A2757,Studies!A:BR,6,FALSE),"")</f>
        <v>Serum</v>
      </c>
      <c r="G2757" s="194">
        <v>8850</v>
      </c>
      <c r="H2757" s="194" t="s">
        <v>953</v>
      </c>
      <c r="I2757" s="187">
        <v>0.78635259999999996</v>
      </c>
      <c r="J2757" s="187" t="s">
        <v>964</v>
      </c>
      <c r="K2757" s="187" t="s">
        <v>239</v>
      </c>
      <c r="M2757" s="195"/>
      <c r="N2757" s="195"/>
      <c r="O2757" s="199">
        <v>0.04</v>
      </c>
      <c r="P2757" s="188"/>
      <c r="Q2757" s="183"/>
      <c r="R2757" s="183"/>
    </row>
    <row r="2758" spans="1:18" x14ac:dyDescent="0.2">
      <c r="A2758" s="189">
        <v>337</v>
      </c>
      <c r="B2758" s="254" t="str">
        <f>IF(AND(A2758&lt;&gt;"",ISNUMBER(A2758)),VLOOKUP(A2758,Studies!A:BR,2,FALSE),"")</f>
        <v>Larsen 2007</v>
      </c>
      <c r="C2758" s="255" t="str">
        <f>IF(AND(A2758&lt;&gt;"",ISNUMBER(A2758)),VLOOKUP(A2758,Studies!A:BR,3,FALSE),"")</f>
        <v>https://www.ncbi.nlm.nih.gov/pubmed/17365992</v>
      </c>
      <c r="D2758" s="255" t="str">
        <f>IF(AND(A2758&lt;&gt;"",ISNUMBER(A2758)),VLOOKUP(A2758,Studies!A:BR,4,FALSE),"")</f>
        <v>with Perpetrator (Rifampicin)</v>
      </c>
      <c r="E2758" s="255" t="str">
        <f>IF(AND(A2758&lt;&gt;"",ISNUMBER(A2758)),VLOOKUP(A2758,Studies!A:BR,5,FALSE),"")</f>
        <v>Digoxin</v>
      </c>
      <c r="F2758" s="256" t="str">
        <f>IF(AND(A2758&lt;&gt;"",ISNUMBER(A2758)),VLOOKUP(A2758,Studies!A:BR,6,FALSE),"")</f>
        <v>Serum</v>
      </c>
      <c r="G2758" s="194">
        <v>8865</v>
      </c>
      <c r="H2758" s="194" t="s">
        <v>953</v>
      </c>
      <c r="I2758" s="187">
        <v>0.74247209999999997</v>
      </c>
      <c r="J2758" s="187" t="s">
        <v>964</v>
      </c>
      <c r="K2758" s="187" t="s">
        <v>239</v>
      </c>
      <c r="M2758" s="195"/>
      <c r="N2758" s="195"/>
      <c r="O2758" s="199">
        <v>0.04</v>
      </c>
      <c r="P2758" s="188"/>
      <c r="Q2758" s="183"/>
      <c r="R2758" s="183"/>
    </row>
    <row r="2759" spans="1:18" x14ac:dyDescent="0.2">
      <c r="A2759" s="189">
        <v>337</v>
      </c>
      <c r="B2759" s="254" t="str">
        <f>IF(AND(A2759&lt;&gt;"",ISNUMBER(A2759)),VLOOKUP(A2759,Studies!A:BR,2,FALSE),"")</f>
        <v>Larsen 2007</v>
      </c>
      <c r="C2759" s="255" t="str">
        <f>IF(AND(A2759&lt;&gt;"",ISNUMBER(A2759)),VLOOKUP(A2759,Studies!A:BR,3,FALSE),"")</f>
        <v>https://www.ncbi.nlm.nih.gov/pubmed/17365992</v>
      </c>
      <c r="D2759" s="255" t="str">
        <f>IF(AND(A2759&lt;&gt;"",ISNUMBER(A2759)),VLOOKUP(A2759,Studies!A:BR,4,FALSE),"")</f>
        <v>with Perpetrator (Rifampicin)</v>
      </c>
      <c r="E2759" s="255" t="str">
        <f>IF(AND(A2759&lt;&gt;"",ISNUMBER(A2759)),VLOOKUP(A2759,Studies!A:BR,5,FALSE),"")</f>
        <v>Digoxin</v>
      </c>
      <c r="F2759" s="256" t="str">
        <f>IF(AND(A2759&lt;&gt;"",ISNUMBER(A2759)),VLOOKUP(A2759,Studies!A:BR,6,FALSE),"")</f>
        <v>Serum</v>
      </c>
      <c r="G2759" s="194">
        <v>8880</v>
      </c>
      <c r="H2759" s="194" t="s">
        <v>953</v>
      </c>
      <c r="I2759" s="187">
        <v>0.70744680000000004</v>
      </c>
      <c r="J2759" s="187" t="s">
        <v>964</v>
      </c>
      <c r="K2759" s="187" t="s">
        <v>239</v>
      </c>
      <c r="M2759" s="195"/>
      <c r="N2759" s="195"/>
      <c r="O2759" s="199">
        <v>0.04</v>
      </c>
      <c r="P2759" s="188"/>
      <c r="Q2759" s="183"/>
      <c r="R2759" s="183"/>
    </row>
    <row r="2760" spans="1:18" x14ac:dyDescent="0.2">
      <c r="A2760" s="189">
        <v>337</v>
      </c>
      <c r="B2760" s="254" t="str">
        <f>IF(AND(A2760&lt;&gt;"",ISNUMBER(A2760)),VLOOKUP(A2760,Studies!A:BR,2,FALSE),"")</f>
        <v>Larsen 2007</v>
      </c>
      <c r="C2760" s="255" t="str">
        <f>IF(AND(A2760&lt;&gt;"",ISNUMBER(A2760)),VLOOKUP(A2760,Studies!A:BR,3,FALSE),"")</f>
        <v>https://www.ncbi.nlm.nih.gov/pubmed/17365992</v>
      </c>
      <c r="D2760" s="255" t="str">
        <f>IF(AND(A2760&lt;&gt;"",ISNUMBER(A2760)),VLOOKUP(A2760,Studies!A:BR,4,FALSE),"")</f>
        <v>with Perpetrator (Rifampicin)</v>
      </c>
      <c r="E2760" s="255" t="str">
        <f>IF(AND(A2760&lt;&gt;"",ISNUMBER(A2760)),VLOOKUP(A2760,Studies!A:BR,5,FALSE),"")</f>
        <v>Digoxin</v>
      </c>
      <c r="F2760" s="256" t="str">
        <f>IF(AND(A2760&lt;&gt;"",ISNUMBER(A2760)),VLOOKUP(A2760,Studies!A:BR,6,FALSE),"")</f>
        <v>Serum</v>
      </c>
      <c r="G2760" s="194">
        <v>8940</v>
      </c>
      <c r="H2760" s="194" t="s">
        <v>953</v>
      </c>
      <c r="I2760" s="187">
        <v>0.58510640000000003</v>
      </c>
      <c r="J2760" s="187" t="s">
        <v>964</v>
      </c>
      <c r="K2760" s="187" t="s">
        <v>239</v>
      </c>
      <c r="M2760" s="195"/>
      <c r="N2760" s="195"/>
      <c r="O2760" s="199">
        <v>0.04</v>
      </c>
      <c r="P2760" s="188"/>
      <c r="Q2760" s="183"/>
      <c r="R2760" s="183"/>
    </row>
    <row r="2761" spans="1:18" x14ac:dyDescent="0.2">
      <c r="A2761" s="189">
        <v>338</v>
      </c>
      <c r="B2761" s="254" t="str">
        <f>IF(AND(A2761&lt;&gt;"",ISNUMBER(A2761)),VLOOKUP(A2761,Studies!A:BR,2,FALSE),"")</f>
        <v>Larsen 2007</v>
      </c>
      <c r="C2761" s="255" t="str">
        <f>IF(AND(A2761&lt;&gt;"",ISNUMBER(A2761)),VLOOKUP(A2761,Studies!A:BR,3,FALSE),"")</f>
        <v>https://www.ncbi.nlm.nih.gov/pubmed/17365992</v>
      </c>
      <c r="D2761" s="255" t="str">
        <f>IF(AND(A2761&lt;&gt;"",ISNUMBER(A2761)),VLOOKUP(A2761,Studies!A:BR,4,FALSE),"")</f>
        <v>with Perpetrator (Ketoconazole)</v>
      </c>
      <c r="E2761" s="255" t="str">
        <f>IF(AND(A2761&lt;&gt;"",ISNUMBER(A2761)),VLOOKUP(A2761,Studies!A:BR,5,FALSE),"")</f>
        <v>Digoxin</v>
      </c>
      <c r="F2761" s="256" t="str">
        <f>IF(AND(A2761&lt;&gt;"",ISNUMBER(A2761)),VLOOKUP(A2761,Studies!A:BR,6,FALSE),"")</f>
        <v>Serum</v>
      </c>
      <c r="G2761" s="194">
        <v>5760</v>
      </c>
      <c r="H2761" s="194" t="s">
        <v>953</v>
      </c>
      <c r="I2761" s="187">
        <v>-2.6645400000000001E-15</v>
      </c>
      <c r="J2761" s="187" t="s">
        <v>964</v>
      </c>
      <c r="K2761" s="187" t="s">
        <v>239</v>
      </c>
      <c r="M2761" s="195"/>
      <c r="N2761" s="195"/>
      <c r="O2761" s="199">
        <v>0.04</v>
      </c>
      <c r="P2761" s="188"/>
      <c r="Q2761" s="183"/>
      <c r="R2761" s="183"/>
    </row>
    <row r="2762" spans="1:18" x14ac:dyDescent="0.2">
      <c r="A2762" s="189">
        <v>338</v>
      </c>
      <c r="B2762" s="254" t="str">
        <f>IF(AND(A2762&lt;&gt;"",ISNUMBER(A2762)),VLOOKUP(A2762,Studies!A:BR,2,FALSE),"")</f>
        <v>Larsen 2007</v>
      </c>
      <c r="C2762" s="255" t="str">
        <f>IF(AND(A2762&lt;&gt;"",ISNUMBER(A2762)),VLOOKUP(A2762,Studies!A:BR,3,FALSE),"")</f>
        <v>https://www.ncbi.nlm.nih.gov/pubmed/17365992</v>
      </c>
      <c r="D2762" s="255" t="str">
        <f>IF(AND(A2762&lt;&gt;"",ISNUMBER(A2762)),VLOOKUP(A2762,Studies!A:BR,4,FALSE),"")</f>
        <v>with Perpetrator (Ketoconazole)</v>
      </c>
      <c r="E2762" s="255" t="str">
        <f>IF(AND(A2762&lt;&gt;"",ISNUMBER(A2762)),VLOOKUP(A2762,Studies!A:BR,5,FALSE),"")</f>
        <v>Digoxin</v>
      </c>
      <c r="F2762" s="256" t="str">
        <f>IF(AND(A2762&lt;&gt;"",ISNUMBER(A2762)),VLOOKUP(A2762,Studies!A:BR,6,FALSE),"")</f>
        <v>Serum</v>
      </c>
      <c r="G2762" s="194">
        <v>5770</v>
      </c>
      <c r="H2762" s="194" t="s">
        <v>953</v>
      </c>
      <c r="I2762" s="187">
        <v>0.21306990000000001</v>
      </c>
      <c r="J2762" s="187" t="s">
        <v>964</v>
      </c>
      <c r="K2762" s="187" t="s">
        <v>239</v>
      </c>
      <c r="M2762" s="195"/>
      <c r="N2762" s="195"/>
      <c r="O2762" s="199">
        <v>0.04</v>
      </c>
      <c r="P2762" s="188"/>
      <c r="Q2762" s="183"/>
      <c r="R2762" s="183"/>
    </row>
    <row r="2763" spans="1:18" x14ac:dyDescent="0.2">
      <c r="A2763" s="189">
        <v>338</v>
      </c>
      <c r="B2763" s="254" t="str">
        <f>IF(AND(A2763&lt;&gt;"",ISNUMBER(A2763)),VLOOKUP(A2763,Studies!A:BR,2,FALSE),"")</f>
        <v>Larsen 2007</v>
      </c>
      <c r="C2763" s="255" t="str">
        <f>IF(AND(A2763&lt;&gt;"",ISNUMBER(A2763)),VLOOKUP(A2763,Studies!A:BR,3,FALSE),"")</f>
        <v>https://www.ncbi.nlm.nih.gov/pubmed/17365992</v>
      </c>
      <c r="D2763" s="255" t="str">
        <f>IF(AND(A2763&lt;&gt;"",ISNUMBER(A2763)),VLOOKUP(A2763,Studies!A:BR,4,FALSE),"")</f>
        <v>with Perpetrator (Ketoconazole)</v>
      </c>
      <c r="E2763" s="255" t="str">
        <f>IF(AND(A2763&lt;&gt;"",ISNUMBER(A2763)),VLOOKUP(A2763,Studies!A:BR,5,FALSE),"")</f>
        <v>Digoxin</v>
      </c>
      <c r="F2763" s="256" t="str">
        <f>IF(AND(A2763&lt;&gt;"",ISNUMBER(A2763)),VLOOKUP(A2763,Studies!A:BR,6,FALSE),"")</f>
        <v>Serum</v>
      </c>
      <c r="G2763" s="194">
        <v>5780</v>
      </c>
      <c r="H2763" s="194" t="s">
        <v>953</v>
      </c>
      <c r="I2763" s="187">
        <v>1.755917</v>
      </c>
      <c r="J2763" s="187" t="s">
        <v>964</v>
      </c>
      <c r="K2763" s="187" t="s">
        <v>239</v>
      </c>
      <c r="M2763" s="195"/>
      <c r="N2763" s="195"/>
      <c r="O2763" s="199">
        <v>0.04</v>
      </c>
      <c r="P2763" s="188"/>
      <c r="Q2763" s="183"/>
      <c r="R2763" s="183"/>
    </row>
    <row r="2764" spans="1:18" x14ac:dyDescent="0.2">
      <c r="A2764" s="189">
        <v>338</v>
      </c>
      <c r="B2764" s="254" t="str">
        <f>IF(AND(A2764&lt;&gt;"",ISNUMBER(A2764)),VLOOKUP(A2764,Studies!A:BR,2,FALSE),"")</f>
        <v>Larsen 2007</v>
      </c>
      <c r="C2764" s="255" t="str">
        <f>IF(AND(A2764&lt;&gt;"",ISNUMBER(A2764)),VLOOKUP(A2764,Studies!A:BR,3,FALSE),"")</f>
        <v>https://www.ncbi.nlm.nih.gov/pubmed/17365992</v>
      </c>
      <c r="D2764" s="255" t="str">
        <f>IF(AND(A2764&lt;&gt;"",ISNUMBER(A2764)),VLOOKUP(A2764,Studies!A:BR,4,FALSE),"")</f>
        <v>with Perpetrator (Ketoconazole)</v>
      </c>
      <c r="E2764" s="255" t="str">
        <f>IF(AND(A2764&lt;&gt;"",ISNUMBER(A2764)),VLOOKUP(A2764,Studies!A:BR,5,FALSE),"")</f>
        <v>Digoxin</v>
      </c>
      <c r="F2764" s="256" t="str">
        <f>IF(AND(A2764&lt;&gt;"",ISNUMBER(A2764)),VLOOKUP(A2764,Studies!A:BR,6,FALSE),"")</f>
        <v>Serum</v>
      </c>
      <c r="G2764" s="194">
        <v>5790</v>
      </c>
      <c r="H2764" s="194" t="s">
        <v>953</v>
      </c>
      <c r="I2764" s="187">
        <v>2.7047919999999999</v>
      </c>
      <c r="J2764" s="187" t="s">
        <v>964</v>
      </c>
      <c r="K2764" s="187" t="s">
        <v>239</v>
      </c>
      <c r="M2764" s="195"/>
      <c r="N2764" s="195"/>
      <c r="O2764" s="199">
        <v>0.04</v>
      </c>
      <c r="P2764" s="188"/>
      <c r="Q2764" s="183"/>
      <c r="R2764" s="183"/>
    </row>
    <row r="2765" spans="1:18" x14ac:dyDescent="0.2">
      <c r="A2765" s="189">
        <v>338</v>
      </c>
      <c r="B2765" s="254" t="str">
        <f>IF(AND(A2765&lt;&gt;"",ISNUMBER(A2765)),VLOOKUP(A2765,Studies!A:BR,2,FALSE),"")</f>
        <v>Larsen 2007</v>
      </c>
      <c r="C2765" s="255" t="str">
        <f>IF(AND(A2765&lt;&gt;"",ISNUMBER(A2765)),VLOOKUP(A2765,Studies!A:BR,3,FALSE),"")</f>
        <v>https://www.ncbi.nlm.nih.gov/pubmed/17365992</v>
      </c>
      <c r="D2765" s="255" t="str">
        <f>IF(AND(A2765&lt;&gt;"",ISNUMBER(A2765)),VLOOKUP(A2765,Studies!A:BR,4,FALSE),"")</f>
        <v>with Perpetrator (Ketoconazole)</v>
      </c>
      <c r="E2765" s="255" t="str">
        <f>IF(AND(A2765&lt;&gt;"",ISNUMBER(A2765)),VLOOKUP(A2765,Studies!A:BR,5,FALSE),"")</f>
        <v>Digoxin</v>
      </c>
      <c r="F2765" s="256" t="str">
        <f>IF(AND(A2765&lt;&gt;"",ISNUMBER(A2765)),VLOOKUP(A2765,Studies!A:BR,6,FALSE),"")</f>
        <v>Serum</v>
      </c>
      <c r="G2765" s="194">
        <v>5800</v>
      </c>
      <c r="H2765" s="194" t="s">
        <v>953</v>
      </c>
      <c r="I2765" s="187">
        <v>3.36998</v>
      </c>
      <c r="J2765" s="187" t="s">
        <v>964</v>
      </c>
      <c r="K2765" s="187" t="s">
        <v>239</v>
      </c>
      <c r="M2765" s="195"/>
      <c r="N2765" s="195"/>
      <c r="O2765" s="199">
        <v>0.04</v>
      </c>
      <c r="P2765" s="188"/>
      <c r="Q2765" s="183"/>
      <c r="R2765" s="183"/>
    </row>
    <row r="2766" spans="1:18" x14ac:dyDescent="0.2">
      <c r="A2766" s="189">
        <v>338</v>
      </c>
      <c r="B2766" s="254" t="str">
        <f>IF(AND(A2766&lt;&gt;"",ISNUMBER(A2766)),VLOOKUP(A2766,Studies!A:BR,2,FALSE),"")</f>
        <v>Larsen 2007</v>
      </c>
      <c r="C2766" s="255" t="str">
        <f>IF(AND(A2766&lt;&gt;"",ISNUMBER(A2766)),VLOOKUP(A2766,Studies!A:BR,3,FALSE),"")</f>
        <v>https://www.ncbi.nlm.nih.gov/pubmed/17365992</v>
      </c>
      <c r="D2766" s="255" t="str">
        <f>IF(AND(A2766&lt;&gt;"",ISNUMBER(A2766)),VLOOKUP(A2766,Studies!A:BR,4,FALSE),"")</f>
        <v>with Perpetrator (Ketoconazole)</v>
      </c>
      <c r="E2766" s="255" t="str">
        <f>IF(AND(A2766&lt;&gt;"",ISNUMBER(A2766)),VLOOKUP(A2766,Studies!A:BR,5,FALSE),"")</f>
        <v>Digoxin</v>
      </c>
      <c r="F2766" s="256" t="str">
        <f>IF(AND(A2766&lt;&gt;"",ISNUMBER(A2766)),VLOOKUP(A2766,Studies!A:BR,6,FALSE),"")</f>
        <v>Serum</v>
      </c>
      <c r="G2766" s="194">
        <v>5810</v>
      </c>
      <c r="H2766" s="194" t="s">
        <v>953</v>
      </c>
      <c r="I2766" s="187">
        <v>3.2018339999999998</v>
      </c>
      <c r="J2766" s="187" t="s">
        <v>964</v>
      </c>
      <c r="K2766" s="187" t="s">
        <v>239</v>
      </c>
      <c r="M2766" s="195"/>
      <c r="N2766" s="195"/>
      <c r="O2766" s="199">
        <v>0.04</v>
      </c>
      <c r="P2766" s="188"/>
      <c r="Q2766" s="183"/>
      <c r="R2766" s="183"/>
    </row>
    <row r="2767" spans="1:18" x14ac:dyDescent="0.2">
      <c r="A2767" s="189">
        <v>338</v>
      </c>
      <c r="B2767" s="254" t="str">
        <f>IF(AND(A2767&lt;&gt;"",ISNUMBER(A2767)),VLOOKUP(A2767,Studies!A:BR,2,FALSE),"")</f>
        <v>Larsen 2007</v>
      </c>
      <c r="C2767" s="255" t="str">
        <f>IF(AND(A2767&lt;&gt;"",ISNUMBER(A2767)),VLOOKUP(A2767,Studies!A:BR,3,FALSE),"")</f>
        <v>https://www.ncbi.nlm.nih.gov/pubmed/17365992</v>
      </c>
      <c r="D2767" s="255" t="str">
        <f>IF(AND(A2767&lt;&gt;"",ISNUMBER(A2767)),VLOOKUP(A2767,Studies!A:BR,4,FALSE),"")</f>
        <v>with Perpetrator (Ketoconazole)</v>
      </c>
      <c r="E2767" s="255" t="str">
        <f>IF(AND(A2767&lt;&gt;"",ISNUMBER(A2767)),VLOOKUP(A2767,Studies!A:BR,5,FALSE),"")</f>
        <v>Digoxin</v>
      </c>
      <c r="F2767" s="256" t="str">
        <f>IF(AND(A2767&lt;&gt;"",ISNUMBER(A2767)),VLOOKUP(A2767,Studies!A:BR,6,FALSE),"")</f>
        <v>Serum</v>
      </c>
      <c r="G2767" s="194">
        <v>5820</v>
      </c>
      <c r="H2767" s="194" t="s">
        <v>953</v>
      </c>
      <c r="I2767" s="187">
        <v>3.2021380000000002</v>
      </c>
      <c r="J2767" s="187" t="s">
        <v>964</v>
      </c>
      <c r="K2767" s="187" t="s">
        <v>239</v>
      </c>
      <c r="M2767" s="195"/>
      <c r="N2767" s="195"/>
      <c r="O2767" s="199">
        <v>0.04</v>
      </c>
      <c r="P2767" s="188"/>
      <c r="Q2767" s="183"/>
      <c r="R2767" s="183"/>
    </row>
    <row r="2768" spans="1:18" x14ac:dyDescent="0.2">
      <c r="A2768" s="189">
        <v>338</v>
      </c>
      <c r="B2768" s="254" t="str">
        <f>IF(AND(A2768&lt;&gt;"",ISNUMBER(A2768)),VLOOKUP(A2768,Studies!A:BR,2,FALSE),"")</f>
        <v>Larsen 2007</v>
      </c>
      <c r="C2768" s="255" t="str">
        <f>IF(AND(A2768&lt;&gt;"",ISNUMBER(A2768)),VLOOKUP(A2768,Studies!A:BR,3,FALSE),"")</f>
        <v>https://www.ncbi.nlm.nih.gov/pubmed/17365992</v>
      </c>
      <c r="D2768" s="255" t="str">
        <f>IF(AND(A2768&lt;&gt;"",ISNUMBER(A2768)),VLOOKUP(A2768,Studies!A:BR,4,FALSE),"")</f>
        <v>with Perpetrator (Ketoconazole)</v>
      </c>
      <c r="E2768" s="255" t="str">
        <f>IF(AND(A2768&lt;&gt;"",ISNUMBER(A2768)),VLOOKUP(A2768,Studies!A:BR,5,FALSE),"")</f>
        <v>Digoxin</v>
      </c>
      <c r="F2768" s="256" t="str">
        <f>IF(AND(A2768&lt;&gt;"",ISNUMBER(A2768)),VLOOKUP(A2768,Studies!A:BR,6,FALSE),"")</f>
        <v>Serum</v>
      </c>
      <c r="G2768" s="194">
        <v>5835</v>
      </c>
      <c r="H2768" s="194" t="s">
        <v>953</v>
      </c>
      <c r="I2768" s="187">
        <v>3.1139209999999999</v>
      </c>
      <c r="J2768" s="187" t="s">
        <v>964</v>
      </c>
      <c r="K2768" s="187" t="s">
        <v>239</v>
      </c>
      <c r="M2768" s="195"/>
      <c r="N2768" s="195"/>
      <c r="O2768" s="199">
        <v>0.04</v>
      </c>
      <c r="P2768" s="188"/>
      <c r="Q2768" s="183"/>
      <c r="R2768" s="183"/>
    </row>
    <row r="2769" spans="1:18" x14ac:dyDescent="0.2">
      <c r="A2769" s="189">
        <v>338</v>
      </c>
      <c r="B2769" s="254" t="str">
        <f>IF(AND(A2769&lt;&gt;"",ISNUMBER(A2769)),VLOOKUP(A2769,Studies!A:BR,2,FALSE),"")</f>
        <v>Larsen 2007</v>
      </c>
      <c r="C2769" s="255" t="str">
        <f>IF(AND(A2769&lt;&gt;"",ISNUMBER(A2769)),VLOOKUP(A2769,Studies!A:BR,3,FALSE),"")</f>
        <v>https://www.ncbi.nlm.nih.gov/pubmed/17365992</v>
      </c>
      <c r="D2769" s="255" t="str">
        <f>IF(AND(A2769&lt;&gt;"",ISNUMBER(A2769)),VLOOKUP(A2769,Studies!A:BR,4,FALSE),"")</f>
        <v>with Perpetrator (Ketoconazole)</v>
      </c>
      <c r="E2769" s="255" t="str">
        <f>IF(AND(A2769&lt;&gt;"",ISNUMBER(A2769)),VLOOKUP(A2769,Studies!A:BR,5,FALSE),"")</f>
        <v>Digoxin</v>
      </c>
      <c r="F2769" s="256" t="str">
        <f>IF(AND(A2769&lt;&gt;"",ISNUMBER(A2769)),VLOOKUP(A2769,Studies!A:BR,6,FALSE),"")</f>
        <v>Serum</v>
      </c>
      <c r="G2769" s="194">
        <v>5850</v>
      </c>
      <c r="H2769" s="194" t="s">
        <v>953</v>
      </c>
      <c r="I2769" s="187">
        <v>2.8129580000000001</v>
      </c>
      <c r="J2769" s="187" t="s">
        <v>964</v>
      </c>
      <c r="K2769" s="187" t="s">
        <v>239</v>
      </c>
      <c r="M2769" s="195"/>
      <c r="N2769" s="195"/>
      <c r="O2769" s="199">
        <v>0.04</v>
      </c>
      <c r="P2769" s="188"/>
      <c r="Q2769" s="183"/>
      <c r="R2769" s="183"/>
    </row>
    <row r="2770" spans="1:18" x14ac:dyDescent="0.2">
      <c r="A2770" s="189">
        <v>338</v>
      </c>
      <c r="B2770" s="254" t="str">
        <f>IF(AND(A2770&lt;&gt;"",ISNUMBER(A2770)),VLOOKUP(A2770,Studies!A:BR,2,FALSE),"")</f>
        <v>Larsen 2007</v>
      </c>
      <c r="C2770" s="255" t="str">
        <f>IF(AND(A2770&lt;&gt;"",ISNUMBER(A2770)),VLOOKUP(A2770,Studies!A:BR,3,FALSE),"")</f>
        <v>https://www.ncbi.nlm.nih.gov/pubmed/17365992</v>
      </c>
      <c r="D2770" s="255" t="str">
        <f>IF(AND(A2770&lt;&gt;"",ISNUMBER(A2770)),VLOOKUP(A2770,Studies!A:BR,4,FALSE),"")</f>
        <v>with Perpetrator (Ketoconazole)</v>
      </c>
      <c r="E2770" s="255" t="str">
        <f>IF(AND(A2770&lt;&gt;"",ISNUMBER(A2770)),VLOOKUP(A2770,Studies!A:BR,5,FALSE),"")</f>
        <v>Digoxin</v>
      </c>
      <c r="F2770" s="256" t="str">
        <f>IF(AND(A2770&lt;&gt;"",ISNUMBER(A2770)),VLOOKUP(A2770,Studies!A:BR,6,FALSE),"")</f>
        <v>Serum</v>
      </c>
      <c r="G2770" s="194">
        <v>5865</v>
      </c>
      <c r="H2770" s="194" t="s">
        <v>953</v>
      </c>
      <c r="I2770" s="187">
        <v>2.4233229999999999</v>
      </c>
      <c r="J2770" s="187" t="s">
        <v>964</v>
      </c>
      <c r="K2770" s="187" t="s">
        <v>239</v>
      </c>
      <c r="M2770" s="195"/>
      <c r="N2770" s="195"/>
      <c r="O2770" s="199">
        <v>0.04</v>
      </c>
      <c r="P2770" s="188"/>
      <c r="Q2770" s="183"/>
      <c r="R2770" s="183"/>
    </row>
    <row r="2771" spans="1:18" x14ac:dyDescent="0.2">
      <c r="A2771" s="189">
        <v>338</v>
      </c>
      <c r="B2771" s="254" t="str">
        <f>IF(AND(A2771&lt;&gt;"",ISNUMBER(A2771)),VLOOKUP(A2771,Studies!A:BR,2,FALSE),"")</f>
        <v>Larsen 2007</v>
      </c>
      <c r="C2771" s="255" t="str">
        <f>IF(AND(A2771&lt;&gt;"",ISNUMBER(A2771)),VLOOKUP(A2771,Studies!A:BR,3,FALSE),"")</f>
        <v>https://www.ncbi.nlm.nih.gov/pubmed/17365992</v>
      </c>
      <c r="D2771" s="255" t="str">
        <f>IF(AND(A2771&lt;&gt;"",ISNUMBER(A2771)),VLOOKUP(A2771,Studies!A:BR,4,FALSE),"")</f>
        <v>with Perpetrator (Ketoconazole)</v>
      </c>
      <c r="E2771" s="255" t="str">
        <f>IF(AND(A2771&lt;&gt;"",ISNUMBER(A2771)),VLOOKUP(A2771,Studies!A:BR,5,FALSE),"")</f>
        <v>Digoxin</v>
      </c>
      <c r="F2771" s="256" t="str">
        <f>IF(AND(A2771&lt;&gt;"",ISNUMBER(A2771)),VLOOKUP(A2771,Studies!A:BR,6,FALSE),"")</f>
        <v>Serum</v>
      </c>
      <c r="G2771" s="194">
        <v>5880</v>
      </c>
      <c r="H2771" s="194" t="s">
        <v>953</v>
      </c>
      <c r="I2771" s="187">
        <v>2.1666669999999999</v>
      </c>
      <c r="J2771" s="187" t="s">
        <v>964</v>
      </c>
      <c r="K2771" s="187" t="s">
        <v>239</v>
      </c>
      <c r="M2771" s="195"/>
      <c r="N2771" s="195"/>
      <c r="O2771" s="199">
        <v>0.04</v>
      </c>
      <c r="P2771" s="188"/>
      <c r="Q2771" s="183"/>
      <c r="R2771" s="183"/>
    </row>
    <row r="2772" spans="1:18" x14ac:dyDescent="0.2">
      <c r="A2772" s="189">
        <v>338</v>
      </c>
      <c r="B2772" s="254" t="str">
        <f>IF(AND(A2772&lt;&gt;"",ISNUMBER(A2772)),VLOOKUP(A2772,Studies!A:BR,2,FALSE),"")</f>
        <v>Larsen 2007</v>
      </c>
      <c r="C2772" s="255" t="str">
        <f>IF(AND(A2772&lt;&gt;"",ISNUMBER(A2772)),VLOOKUP(A2772,Studies!A:BR,3,FALSE),"")</f>
        <v>https://www.ncbi.nlm.nih.gov/pubmed/17365992</v>
      </c>
      <c r="D2772" s="255" t="str">
        <f>IF(AND(A2772&lt;&gt;"",ISNUMBER(A2772)),VLOOKUP(A2772,Studies!A:BR,4,FALSE),"")</f>
        <v>with Perpetrator (Ketoconazole)</v>
      </c>
      <c r="E2772" s="255" t="str">
        <f>IF(AND(A2772&lt;&gt;"",ISNUMBER(A2772)),VLOOKUP(A2772,Studies!A:BR,5,FALSE),"")</f>
        <v>Digoxin</v>
      </c>
      <c r="F2772" s="256" t="str">
        <f>IF(AND(A2772&lt;&gt;"",ISNUMBER(A2772)),VLOOKUP(A2772,Studies!A:BR,6,FALSE),"")</f>
        <v>Serum</v>
      </c>
      <c r="G2772" s="194">
        <v>5895</v>
      </c>
      <c r="H2772" s="194" t="s">
        <v>953</v>
      </c>
      <c r="I2772" s="187">
        <v>1.927751</v>
      </c>
      <c r="J2772" s="187" t="s">
        <v>964</v>
      </c>
      <c r="K2772" s="187" t="s">
        <v>239</v>
      </c>
      <c r="M2772" s="195"/>
      <c r="N2772" s="195"/>
      <c r="O2772" s="199">
        <v>0.04</v>
      </c>
      <c r="P2772" s="188"/>
      <c r="Q2772" s="183"/>
      <c r="R2772" s="183"/>
    </row>
    <row r="2773" spans="1:18" x14ac:dyDescent="0.2">
      <c r="A2773" s="189">
        <v>338</v>
      </c>
      <c r="B2773" s="254" t="str">
        <f>IF(AND(A2773&lt;&gt;"",ISNUMBER(A2773)),VLOOKUP(A2773,Studies!A:BR,2,FALSE),"")</f>
        <v>Larsen 2007</v>
      </c>
      <c r="C2773" s="255" t="str">
        <f>IF(AND(A2773&lt;&gt;"",ISNUMBER(A2773)),VLOOKUP(A2773,Studies!A:BR,3,FALSE),"")</f>
        <v>https://www.ncbi.nlm.nih.gov/pubmed/17365992</v>
      </c>
      <c r="D2773" s="255" t="str">
        <f>IF(AND(A2773&lt;&gt;"",ISNUMBER(A2773)),VLOOKUP(A2773,Studies!A:BR,4,FALSE),"")</f>
        <v>with Perpetrator (Ketoconazole)</v>
      </c>
      <c r="E2773" s="255" t="str">
        <f>IF(AND(A2773&lt;&gt;"",ISNUMBER(A2773)),VLOOKUP(A2773,Studies!A:BR,5,FALSE),"")</f>
        <v>Digoxin</v>
      </c>
      <c r="F2773" s="256" t="str">
        <f>IF(AND(A2773&lt;&gt;"",ISNUMBER(A2773)),VLOOKUP(A2773,Studies!A:BR,6,FALSE),"")</f>
        <v>Serum</v>
      </c>
      <c r="G2773" s="194">
        <v>5910</v>
      </c>
      <c r="H2773" s="194" t="s">
        <v>953</v>
      </c>
      <c r="I2773" s="187">
        <v>1.8306990000000001</v>
      </c>
      <c r="J2773" s="187" t="s">
        <v>964</v>
      </c>
      <c r="K2773" s="187" t="s">
        <v>239</v>
      </c>
      <c r="M2773" s="195"/>
      <c r="N2773" s="195"/>
      <c r="O2773" s="199">
        <v>0.04</v>
      </c>
      <c r="P2773" s="188"/>
      <c r="Q2773" s="183"/>
      <c r="R2773" s="183"/>
    </row>
    <row r="2774" spans="1:18" x14ac:dyDescent="0.2">
      <c r="A2774" s="189">
        <v>338</v>
      </c>
      <c r="B2774" s="254" t="str">
        <f>IF(AND(A2774&lt;&gt;"",ISNUMBER(A2774)),VLOOKUP(A2774,Studies!A:BR,2,FALSE),"")</f>
        <v>Larsen 2007</v>
      </c>
      <c r="C2774" s="255" t="str">
        <f>IF(AND(A2774&lt;&gt;"",ISNUMBER(A2774)),VLOOKUP(A2774,Studies!A:BR,3,FALSE),"")</f>
        <v>https://www.ncbi.nlm.nih.gov/pubmed/17365992</v>
      </c>
      <c r="D2774" s="255" t="str">
        <f>IF(AND(A2774&lt;&gt;"",ISNUMBER(A2774)),VLOOKUP(A2774,Studies!A:BR,4,FALSE),"")</f>
        <v>with Perpetrator (Ketoconazole)</v>
      </c>
      <c r="E2774" s="255" t="str">
        <f>IF(AND(A2774&lt;&gt;"",ISNUMBER(A2774)),VLOOKUP(A2774,Studies!A:BR,5,FALSE),"")</f>
        <v>Digoxin</v>
      </c>
      <c r="F2774" s="256" t="str">
        <f>IF(AND(A2774&lt;&gt;"",ISNUMBER(A2774)),VLOOKUP(A2774,Studies!A:BR,6,FALSE),"")</f>
        <v>Serum</v>
      </c>
      <c r="G2774" s="194">
        <v>5925</v>
      </c>
      <c r="H2774" s="194" t="s">
        <v>953</v>
      </c>
      <c r="I2774" s="187">
        <v>1.6538200000000001</v>
      </c>
      <c r="J2774" s="187" t="s">
        <v>964</v>
      </c>
      <c r="K2774" s="187" t="s">
        <v>239</v>
      </c>
      <c r="M2774" s="195"/>
      <c r="N2774" s="195"/>
      <c r="O2774" s="199">
        <v>0.04</v>
      </c>
      <c r="P2774" s="188"/>
      <c r="Q2774" s="183"/>
      <c r="R2774" s="183"/>
    </row>
    <row r="2775" spans="1:18" x14ac:dyDescent="0.2">
      <c r="A2775" s="189">
        <v>338</v>
      </c>
      <c r="B2775" s="254" t="str">
        <f>IF(AND(A2775&lt;&gt;"",ISNUMBER(A2775)),VLOOKUP(A2775,Studies!A:BR,2,FALSE),"")</f>
        <v>Larsen 2007</v>
      </c>
      <c r="C2775" s="255" t="str">
        <f>IF(AND(A2775&lt;&gt;"",ISNUMBER(A2775)),VLOOKUP(A2775,Studies!A:BR,3,FALSE),"")</f>
        <v>https://www.ncbi.nlm.nih.gov/pubmed/17365992</v>
      </c>
      <c r="D2775" s="255" t="str">
        <f>IF(AND(A2775&lt;&gt;"",ISNUMBER(A2775)),VLOOKUP(A2775,Studies!A:BR,4,FALSE),"")</f>
        <v>with Perpetrator (Ketoconazole)</v>
      </c>
      <c r="E2775" s="255" t="str">
        <f>IF(AND(A2775&lt;&gt;"",ISNUMBER(A2775)),VLOOKUP(A2775,Studies!A:BR,5,FALSE),"")</f>
        <v>Digoxin</v>
      </c>
      <c r="F2775" s="256" t="str">
        <f>IF(AND(A2775&lt;&gt;"",ISNUMBER(A2775)),VLOOKUP(A2775,Studies!A:BR,6,FALSE),"")</f>
        <v>Serum</v>
      </c>
      <c r="G2775" s="194">
        <v>5940</v>
      </c>
      <c r="H2775" s="194" t="s">
        <v>953</v>
      </c>
      <c r="I2775" s="187">
        <v>1.7252179999999999</v>
      </c>
      <c r="J2775" s="187" t="s">
        <v>964</v>
      </c>
      <c r="K2775" s="187" t="s">
        <v>239</v>
      </c>
      <c r="M2775" s="195"/>
      <c r="N2775" s="195"/>
      <c r="O2775" s="199">
        <v>0.04</v>
      </c>
      <c r="P2775" s="188"/>
      <c r="Q2775" s="183"/>
      <c r="R2775" s="183"/>
    </row>
    <row r="2776" spans="1:18" x14ac:dyDescent="0.2">
      <c r="A2776" s="189">
        <v>338</v>
      </c>
      <c r="B2776" s="254" t="str">
        <f>IF(AND(A2776&lt;&gt;"",ISNUMBER(A2776)),VLOOKUP(A2776,Studies!A:BR,2,FALSE),"")</f>
        <v>Larsen 2007</v>
      </c>
      <c r="C2776" s="255" t="str">
        <f>IF(AND(A2776&lt;&gt;"",ISNUMBER(A2776)),VLOOKUP(A2776,Studies!A:BR,3,FALSE),"")</f>
        <v>https://www.ncbi.nlm.nih.gov/pubmed/17365992</v>
      </c>
      <c r="D2776" s="255" t="str">
        <f>IF(AND(A2776&lt;&gt;"",ISNUMBER(A2776)),VLOOKUP(A2776,Studies!A:BR,4,FALSE),"")</f>
        <v>with Perpetrator (Ketoconazole)</v>
      </c>
      <c r="E2776" s="255" t="str">
        <f>IF(AND(A2776&lt;&gt;"",ISNUMBER(A2776)),VLOOKUP(A2776,Studies!A:BR,5,FALSE),"")</f>
        <v>Digoxin</v>
      </c>
      <c r="F2776" s="256" t="str">
        <f>IF(AND(A2776&lt;&gt;"",ISNUMBER(A2776)),VLOOKUP(A2776,Studies!A:BR,6,FALSE),"")</f>
        <v>Serum</v>
      </c>
      <c r="G2776" s="194">
        <v>5955</v>
      </c>
      <c r="H2776" s="194" t="s">
        <v>953</v>
      </c>
      <c r="I2776" s="187">
        <v>1.557183</v>
      </c>
      <c r="J2776" s="187" t="s">
        <v>964</v>
      </c>
      <c r="K2776" s="187" t="s">
        <v>239</v>
      </c>
      <c r="M2776" s="195"/>
      <c r="N2776" s="195"/>
      <c r="O2776" s="199">
        <v>0.04</v>
      </c>
      <c r="P2776" s="188"/>
      <c r="Q2776" s="183"/>
      <c r="R2776" s="183"/>
    </row>
    <row r="2777" spans="1:18" x14ac:dyDescent="0.2">
      <c r="A2777" s="189">
        <v>338</v>
      </c>
      <c r="B2777" s="254" t="str">
        <f>IF(AND(A2777&lt;&gt;"",ISNUMBER(A2777)),VLOOKUP(A2777,Studies!A:BR,2,FALSE),"")</f>
        <v>Larsen 2007</v>
      </c>
      <c r="C2777" s="255" t="str">
        <f>IF(AND(A2777&lt;&gt;"",ISNUMBER(A2777)),VLOOKUP(A2777,Studies!A:BR,3,FALSE),"")</f>
        <v>https://www.ncbi.nlm.nih.gov/pubmed/17365992</v>
      </c>
      <c r="D2777" s="255" t="str">
        <f>IF(AND(A2777&lt;&gt;"",ISNUMBER(A2777)),VLOOKUP(A2777,Studies!A:BR,4,FALSE),"")</f>
        <v>with Perpetrator (Ketoconazole)</v>
      </c>
      <c r="E2777" s="255" t="str">
        <f>IF(AND(A2777&lt;&gt;"",ISNUMBER(A2777)),VLOOKUP(A2777,Studies!A:BR,5,FALSE),"")</f>
        <v>Digoxin</v>
      </c>
      <c r="F2777" s="256" t="str">
        <f>IF(AND(A2777&lt;&gt;"",ISNUMBER(A2777)),VLOOKUP(A2777,Studies!A:BR,6,FALSE),"")</f>
        <v>Serum</v>
      </c>
      <c r="G2777" s="194">
        <v>5970</v>
      </c>
      <c r="H2777" s="194" t="s">
        <v>953</v>
      </c>
      <c r="I2777" s="187">
        <v>1.344873</v>
      </c>
      <c r="J2777" s="187" t="s">
        <v>964</v>
      </c>
      <c r="K2777" s="187" t="s">
        <v>239</v>
      </c>
      <c r="M2777" s="195"/>
      <c r="N2777" s="195"/>
      <c r="O2777" s="199">
        <v>0.04</v>
      </c>
      <c r="P2777" s="188"/>
      <c r="Q2777" s="183"/>
      <c r="R2777" s="183"/>
    </row>
    <row r="2778" spans="1:18" x14ac:dyDescent="0.2">
      <c r="A2778" s="189">
        <v>338</v>
      </c>
      <c r="B2778" s="254" t="str">
        <f>IF(AND(A2778&lt;&gt;"",ISNUMBER(A2778)),VLOOKUP(A2778,Studies!A:BR,2,FALSE),"")</f>
        <v>Larsen 2007</v>
      </c>
      <c r="C2778" s="255" t="str">
        <f>IF(AND(A2778&lt;&gt;"",ISNUMBER(A2778)),VLOOKUP(A2778,Studies!A:BR,3,FALSE),"")</f>
        <v>https://www.ncbi.nlm.nih.gov/pubmed/17365992</v>
      </c>
      <c r="D2778" s="255" t="str">
        <f>IF(AND(A2778&lt;&gt;"",ISNUMBER(A2778)),VLOOKUP(A2778,Studies!A:BR,4,FALSE),"")</f>
        <v>with Perpetrator (Ketoconazole)</v>
      </c>
      <c r="E2778" s="255" t="str">
        <f>IF(AND(A2778&lt;&gt;"",ISNUMBER(A2778)),VLOOKUP(A2778,Studies!A:BR,5,FALSE),"")</f>
        <v>Digoxin</v>
      </c>
      <c r="F2778" s="256" t="str">
        <f>IF(AND(A2778&lt;&gt;"",ISNUMBER(A2778)),VLOOKUP(A2778,Studies!A:BR,6,FALSE),"")</f>
        <v>Serum</v>
      </c>
      <c r="G2778" s="194">
        <v>5985</v>
      </c>
      <c r="H2778" s="194" t="s">
        <v>953</v>
      </c>
      <c r="I2778" s="187">
        <v>1.2300709999999999</v>
      </c>
      <c r="J2778" s="187" t="s">
        <v>964</v>
      </c>
      <c r="K2778" s="187" t="s">
        <v>239</v>
      </c>
      <c r="M2778" s="195"/>
      <c r="N2778" s="195"/>
      <c r="O2778" s="199">
        <v>0.04</v>
      </c>
      <c r="P2778" s="188"/>
      <c r="Q2778" s="183"/>
      <c r="R2778" s="183"/>
    </row>
    <row r="2779" spans="1:18" x14ac:dyDescent="0.2">
      <c r="A2779" s="189">
        <v>338</v>
      </c>
      <c r="B2779" s="254" t="str">
        <f>IF(AND(A2779&lt;&gt;"",ISNUMBER(A2779)),VLOOKUP(A2779,Studies!A:BR,2,FALSE),"")</f>
        <v>Larsen 2007</v>
      </c>
      <c r="C2779" s="255" t="str">
        <f>IF(AND(A2779&lt;&gt;"",ISNUMBER(A2779)),VLOOKUP(A2779,Studies!A:BR,3,FALSE),"")</f>
        <v>https://www.ncbi.nlm.nih.gov/pubmed/17365992</v>
      </c>
      <c r="D2779" s="255" t="str">
        <f>IF(AND(A2779&lt;&gt;"",ISNUMBER(A2779)),VLOOKUP(A2779,Studies!A:BR,4,FALSE),"")</f>
        <v>with Perpetrator (Ketoconazole)</v>
      </c>
      <c r="E2779" s="255" t="str">
        <f>IF(AND(A2779&lt;&gt;"",ISNUMBER(A2779)),VLOOKUP(A2779,Studies!A:BR,5,FALSE),"")</f>
        <v>Digoxin</v>
      </c>
      <c r="F2779" s="256" t="str">
        <f>IF(AND(A2779&lt;&gt;"",ISNUMBER(A2779)),VLOOKUP(A2779,Studies!A:BR,6,FALSE),"")</f>
        <v>Serum</v>
      </c>
      <c r="G2779" s="194">
        <v>6000</v>
      </c>
      <c r="H2779" s="194" t="s">
        <v>953</v>
      </c>
      <c r="I2779" s="187">
        <v>1.150719</v>
      </c>
      <c r="J2779" s="187" t="s">
        <v>964</v>
      </c>
      <c r="K2779" s="187" t="s">
        <v>239</v>
      </c>
      <c r="M2779" s="195"/>
      <c r="N2779" s="195"/>
      <c r="O2779" s="199">
        <v>0.04</v>
      </c>
      <c r="P2779" s="188"/>
      <c r="Q2779" s="183"/>
      <c r="R2779" s="183"/>
    </row>
    <row r="2780" spans="1:18" x14ac:dyDescent="0.2">
      <c r="A2780" s="189">
        <v>338</v>
      </c>
      <c r="B2780" s="254" t="str">
        <f>IF(AND(A2780&lt;&gt;"",ISNUMBER(A2780)),VLOOKUP(A2780,Studies!A:BR,2,FALSE),"")</f>
        <v>Larsen 2007</v>
      </c>
      <c r="C2780" s="255" t="str">
        <f>IF(AND(A2780&lt;&gt;"",ISNUMBER(A2780)),VLOOKUP(A2780,Studies!A:BR,3,FALSE),"")</f>
        <v>https://www.ncbi.nlm.nih.gov/pubmed/17365992</v>
      </c>
      <c r="D2780" s="255" t="str">
        <f>IF(AND(A2780&lt;&gt;"",ISNUMBER(A2780)),VLOOKUP(A2780,Studies!A:BR,4,FALSE),"")</f>
        <v>with Perpetrator (Ketoconazole)</v>
      </c>
      <c r="E2780" s="255" t="str">
        <f>IF(AND(A2780&lt;&gt;"",ISNUMBER(A2780)),VLOOKUP(A2780,Studies!A:BR,5,FALSE),"")</f>
        <v>Digoxin</v>
      </c>
      <c r="F2780" s="256" t="str">
        <f>IF(AND(A2780&lt;&gt;"",ISNUMBER(A2780)),VLOOKUP(A2780,Studies!A:BR,6,FALSE),"")</f>
        <v>Serum</v>
      </c>
      <c r="G2780" s="194">
        <v>6060</v>
      </c>
      <c r="H2780" s="194" t="s">
        <v>953</v>
      </c>
      <c r="I2780" s="187">
        <v>0.86880449999999998</v>
      </c>
      <c r="J2780" s="187" t="s">
        <v>964</v>
      </c>
      <c r="K2780" s="187" t="s">
        <v>239</v>
      </c>
      <c r="M2780" s="195"/>
      <c r="N2780" s="195"/>
      <c r="O2780" s="199">
        <v>0.04</v>
      </c>
      <c r="P2780" s="188"/>
      <c r="Q2780" s="183"/>
      <c r="R2780" s="183"/>
    </row>
    <row r="2781" spans="1:18" ht="14.25" x14ac:dyDescent="0.2">
      <c r="A2781" s="183">
        <v>339</v>
      </c>
      <c r="B2781" s="254" t="str">
        <f>IF(AND(A2781&lt;&gt;"",ISNUMBER(A2781)),VLOOKUP(A2781,Studies!A:BR,2,FALSE),"")</f>
        <v>Lilja 1998</v>
      </c>
      <c r="C2781" s="255" t="str">
        <f>IF(AND(A2781&lt;&gt;"",ISNUMBER(A2781)),VLOOKUP(A2781,Studies!A:BR,3,FALSE),"")</f>
        <v>https://www.ncbi.nlm.nih.gov/pubmed/9871430</v>
      </c>
      <c r="D2781" s="255" t="str">
        <f>IF(AND(A2781&lt;&gt;"",ISNUMBER(A2781)),VLOOKUP(A2781,Studies!A:BR,4,FALSE),"")</f>
        <v>Control (Perpetrator Placebo)</v>
      </c>
      <c r="E2781" s="255" t="str">
        <f>IF(AND(A2781&lt;&gt;"",ISNUMBER(A2781)),VLOOKUP(A2781,Studies!A:BR,5,FALSE),"")</f>
        <v>Buspirone</v>
      </c>
      <c r="F2781" s="256" t="str">
        <f>IF(AND(A2781&lt;&gt;"",ISNUMBER(A2781)),VLOOKUP(A2781,Studies!A:BR,6,FALSE),"")</f>
        <v>Plasma</v>
      </c>
      <c r="G2781" s="194">
        <v>0.5</v>
      </c>
      <c r="H2781" s="194" t="s">
        <v>60</v>
      </c>
      <c r="I2781" s="187">
        <v>1.5555829999999999</v>
      </c>
      <c r="J2781" s="187" t="s">
        <v>941</v>
      </c>
      <c r="K2781" s="187" t="s">
        <v>116</v>
      </c>
      <c r="L2781" s="195">
        <v>0.78846380000000005</v>
      </c>
      <c r="M2781" s="195" t="s">
        <v>941</v>
      </c>
      <c r="N2781" s="195" t="s">
        <v>949</v>
      </c>
      <c r="O2781" s="199"/>
      <c r="P2781" s="188"/>
      <c r="Q2781" s="174">
        <v>0</v>
      </c>
      <c r="R2781" s="183"/>
    </row>
    <row r="2782" spans="1:18" ht="14.25" x14ac:dyDescent="0.2">
      <c r="A2782" s="183">
        <v>339</v>
      </c>
      <c r="B2782" s="254" t="str">
        <f>IF(AND(A2782&lt;&gt;"",ISNUMBER(A2782)),VLOOKUP(A2782,Studies!A:BR,2,FALSE),"")</f>
        <v>Lilja 1998</v>
      </c>
      <c r="C2782" s="255" t="str">
        <f>IF(AND(A2782&lt;&gt;"",ISNUMBER(A2782)),VLOOKUP(A2782,Studies!A:BR,3,FALSE),"")</f>
        <v>https://www.ncbi.nlm.nih.gov/pubmed/9871430</v>
      </c>
      <c r="D2782" s="255" t="str">
        <f>IF(AND(A2782&lt;&gt;"",ISNUMBER(A2782)),VLOOKUP(A2782,Studies!A:BR,4,FALSE),"")</f>
        <v>Control (Perpetrator Placebo)</v>
      </c>
      <c r="E2782" s="255" t="str">
        <f>IF(AND(A2782&lt;&gt;"",ISNUMBER(A2782)),VLOOKUP(A2782,Studies!A:BR,5,FALSE),"")</f>
        <v>Buspirone</v>
      </c>
      <c r="F2782" s="256" t="str">
        <f>IF(AND(A2782&lt;&gt;"",ISNUMBER(A2782)),VLOOKUP(A2782,Studies!A:BR,6,FALSE),"")</f>
        <v>Plasma</v>
      </c>
      <c r="G2782" s="194">
        <v>1</v>
      </c>
      <c r="H2782" s="194" t="s">
        <v>60</v>
      </c>
      <c r="I2782" s="187">
        <v>1.420174</v>
      </c>
      <c r="J2782" s="187" t="s">
        <v>941</v>
      </c>
      <c r="K2782" s="187" t="s">
        <v>116</v>
      </c>
      <c r="L2782" s="195">
        <v>0.42304920000000001</v>
      </c>
      <c r="M2782" s="195" t="s">
        <v>941</v>
      </c>
      <c r="N2782" s="195" t="s">
        <v>949</v>
      </c>
      <c r="O2782" s="199"/>
      <c r="P2782" s="188"/>
      <c r="Q2782" s="174">
        <v>0</v>
      </c>
      <c r="R2782" s="183"/>
    </row>
    <row r="2783" spans="1:18" ht="14.25" x14ac:dyDescent="0.2">
      <c r="A2783" s="183">
        <v>339</v>
      </c>
      <c r="B2783" s="254" t="str">
        <f>IF(AND(A2783&lt;&gt;"",ISNUMBER(A2783)),VLOOKUP(A2783,Studies!A:BR,2,FALSE),"")</f>
        <v>Lilja 1998</v>
      </c>
      <c r="C2783" s="255" t="str">
        <f>IF(AND(A2783&lt;&gt;"",ISNUMBER(A2783)),VLOOKUP(A2783,Studies!A:BR,3,FALSE),"")</f>
        <v>https://www.ncbi.nlm.nih.gov/pubmed/9871430</v>
      </c>
      <c r="D2783" s="255" t="str">
        <f>IF(AND(A2783&lt;&gt;"",ISNUMBER(A2783)),VLOOKUP(A2783,Studies!A:BR,4,FALSE),"")</f>
        <v>Control (Perpetrator Placebo)</v>
      </c>
      <c r="E2783" s="255" t="str">
        <f>IF(AND(A2783&lt;&gt;"",ISNUMBER(A2783)),VLOOKUP(A2783,Studies!A:BR,5,FALSE),"")</f>
        <v>Buspirone</v>
      </c>
      <c r="F2783" s="256" t="str">
        <f>IF(AND(A2783&lt;&gt;"",ISNUMBER(A2783)),VLOOKUP(A2783,Studies!A:BR,6,FALSE),"")</f>
        <v>Plasma</v>
      </c>
      <c r="G2783" s="194">
        <v>1.5</v>
      </c>
      <c r="H2783" s="194" t="s">
        <v>60</v>
      </c>
      <c r="I2783" s="187">
        <v>1.0155050000000001</v>
      </c>
      <c r="J2783" s="187" t="s">
        <v>941</v>
      </c>
      <c r="K2783" s="187" t="s">
        <v>116</v>
      </c>
      <c r="L2783" s="195">
        <v>0.30772270000000002</v>
      </c>
      <c r="M2783" s="195" t="s">
        <v>941</v>
      </c>
      <c r="N2783" s="195" t="s">
        <v>949</v>
      </c>
      <c r="O2783" s="199"/>
      <c r="P2783" s="188"/>
      <c r="Q2783" s="174">
        <v>0</v>
      </c>
      <c r="R2783" s="183"/>
    </row>
    <row r="2784" spans="1:18" ht="14.25" x14ac:dyDescent="0.2">
      <c r="A2784" s="183">
        <v>339</v>
      </c>
      <c r="B2784" s="254" t="str">
        <f>IF(AND(A2784&lt;&gt;"",ISNUMBER(A2784)),VLOOKUP(A2784,Studies!A:BR,2,FALSE),"")</f>
        <v>Lilja 1998</v>
      </c>
      <c r="C2784" s="255" t="str">
        <f>IF(AND(A2784&lt;&gt;"",ISNUMBER(A2784)),VLOOKUP(A2784,Studies!A:BR,3,FALSE),"")</f>
        <v>https://www.ncbi.nlm.nih.gov/pubmed/9871430</v>
      </c>
      <c r="D2784" s="255" t="str">
        <f>IF(AND(A2784&lt;&gt;"",ISNUMBER(A2784)),VLOOKUP(A2784,Studies!A:BR,4,FALSE),"")</f>
        <v>Control (Perpetrator Placebo)</v>
      </c>
      <c r="E2784" s="255" t="str">
        <f>IF(AND(A2784&lt;&gt;"",ISNUMBER(A2784)),VLOOKUP(A2784,Studies!A:BR,5,FALSE),"")</f>
        <v>Buspirone</v>
      </c>
      <c r="F2784" s="256" t="str">
        <f>IF(AND(A2784&lt;&gt;"",ISNUMBER(A2784)),VLOOKUP(A2784,Studies!A:BR,6,FALSE),"")</f>
        <v>Plasma</v>
      </c>
      <c r="G2784" s="194">
        <v>2</v>
      </c>
      <c r="H2784" s="194" t="s">
        <v>60</v>
      </c>
      <c r="I2784" s="187">
        <v>0.82240409999999997</v>
      </c>
      <c r="J2784" s="187" t="s">
        <v>941</v>
      </c>
      <c r="K2784" s="187" t="s">
        <v>116</v>
      </c>
      <c r="L2784" s="195">
        <v>0.2307699</v>
      </c>
      <c r="M2784" s="195" t="s">
        <v>941</v>
      </c>
      <c r="N2784" s="195" t="s">
        <v>949</v>
      </c>
      <c r="O2784" s="199"/>
      <c r="P2784" s="188"/>
      <c r="Q2784" s="174">
        <v>0</v>
      </c>
      <c r="R2784" s="183"/>
    </row>
    <row r="2785" spans="1:18" ht="14.25" x14ac:dyDescent="0.2">
      <c r="A2785" s="183">
        <v>339</v>
      </c>
      <c r="B2785" s="254" t="str">
        <f>IF(AND(A2785&lt;&gt;"",ISNUMBER(A2785)),VLOOKUP(A2785,Studies!A:BR,2,FALSE),"")</f>
        <v>Lilja 1998</v>
      </c>
      <c r="C2785" s="255" t="str">
        <f>IF(AND(A2785&lt;&gt;"",ISNUMBER(A2785)),VLOOKUP(A2785,Studies!A:BR,3,FALSE),"")</f>
        <v>https://www.ncbi.nlm.nih.gov/pubmed/9871430</v>
      </c>
      <c r="D2785" s="255" t="str">
        <f>IF(AND(A2785&lt;&gt;"",ISNUMBER(A2785)),VLOOKUP(A2785,Studies!A:BR,4,FALSE),"")</f>
        <v>Control (Perpetrator Placebo)</v>
      </c>
      <c r="E2785" s="255" t="str">
        <f>IF(AND(A2785&lt;&gt;"",ISNUMBER(A2785)),VLOOKUP(A2785,Studies!A:BR,5,FALSE),"")</f>
        <v>Buspirone</v>
      </c>
      <c r="F2785" s="256" t="str">
        <f>IF(AND(A2785&lt;&gt;"",ISNUMBER(A2785)),VLOOKUP(A2785,Studies!A:BR,6,FALSE),"")</f>
        <v>Plasma</v>
      </c>
      <c r="G2785" s="194">
        <v>3</v>
      </c>
      <c r="H2785" s="194" t="s">
        <v>60</v>
      </c>
      <c r="I2785" s="187">
        <v>0.4938652</v>
      </c>
      <c r="J2785" s="187" t="s">
        <v>941</v>
      </c>
      <c r="K2785" s="187" t="s">
        <v>116</v>
      </c>
      <c r="L2785" s="195">
        <v>0.17310680000000001</v>
      </c>
      <c r="M2785" s="195" t="s">
        <v>941</v>
      </c>
      <c r="N2785" s="195" t="s">
        <v>949</v>
      </c>
      <c r="O2785" s="199"/>
      <c r="P2785" s="188"/>
      <c r="Q2785" s="174">
        <v>0</v>
      </c>
      <c r="R2785" s="183"/>
    </row>
    <row r="2786" spans="1:18" ht="14.25" x14ac:dyDescent="0.2">
      <c r="A2786" s="183">
        <v>339</v>
      </c>
      <c r="B2786" s="254" t="str">
        <f>IF(AND(A2786&lt;&gt;"",ISNUMBER(A2786)),VLOOKUP(A2786,Studies!A:BR,2,FALSE),"")</f>
        <v>Lilja 1998</v>
      </c>
      <c r="C2786" s="255" t="str">
        <f>IF(AND(A2786&lt;&gt;"",ISNUMBER(A2786)),VLOOKUP(A2786,Studies!A:BR,3,FALSE),"")</f>
        <v>https://www.ncbi.nlm.nih.gov/pubmed/9871430</v>
      </c>
      <c r="D2786" s="255" t="str">
        <f>IF(AND(A2786&lt;&gt;"",ISNUMBER(A2786)),VLOOKUP(A2786,Studies!A:BR,4,FALSE),"")</f>
        <v>Control (Perpetrator Placebo)</v>
      </c>
      <c r="E2786" s="255" t="str">
        <f>IF(AND(A2786&lt;&gt;"",ISNUMBER(A2786)),VLOOKUP(A2786,Studies!A:BR,5,FALSE),"")</f>
        <v>Buspirone</v>
      </c>
      <c r="F2786" s="256" t="str">
        <f>IF(AND(A2786&lt;&gt;"",ISNUMBER(A2786)),VLOOKUP(A2786,Studies!A:BR,6,FALSE),"")</f>
        <v>Plasma</v>
      </c>
      <c r="G2786" s="194">
        <v>4</v>
      </c>
      <c r="H2786" s="194" t="s">
        <v>60</v>
      </c>
      <c r="I2786" s="187">
        <v>0.33843319999999999</v>
      </c>
      <c r="J2786" s="187" t="s">
        <v>941</v>
      </c>
      <c r="K2786" s="187" t="s">
        <v>116</v>
      </c>
      <c r="L2786" s="195">
        <v>9.6154089999999998E-2</v>
      </c>
      <c r="M2786" s="195" t="s">
        <v>941</v>
      </c>
      <c r="N2786" s="195" t="s">
        <v>949</v>
      </c>
      <c r="O2786" s="199"/>
      <c r="P2786" s="188"/>
      <c r="Q2786" s="174">
        <v>0</v>
      </c>
      <c r="R2786" s="183"/>
    </row>
    <row r="2787" spans="1:18" ht="14.25" x14ac:dyDescent="0.2">
      <c r="A2787" s="183">
        <v>339</v>
      </c>
      <c r="B2787" s="254" t="str">
        <f>IF(AND(A2787&lt;&gt;"",ISNUMBER(A2787)),VLOOKUP(A2787,Studies!A:BR,2,FALSE),"")</f>
        <v>Lilja 1998</v>
      </c>
      <c r="C2787" s="255" t="str">
        <f>IF(AND(A2787&lt;&gt;"",ISNUMBER(A2787)),VLOOKUP(A2787,Studies!A:BR,3,FALSE),"")</f>
        <v>https://www.ncbi.nlm.nih.gov/pubmed/9871430</v>
      </c>
      <c r="D2787" s="255" t="str">
        <f>IF(AND(A2787&lt;&gt;"",ISNUMBER(A2787)),VLOOKUP(A2787,Studies!A:BR,4,FALSE),"")</f>
        <v>Control (Perpetrator Placebo)</v>
      </c>
      <c r="E2787" s="255" t="str">
        <f>IF(AND(A2787&lt;&gt;"",ISNUMBER(A2787)),VLOOKUP(A2787,Studies!A:BR,5,FALSE),"")</f>
        <v>Buspirone</v>
      </c>
      <c r="F2787" s="256" t="str">
        <f>IF(AND(A2787&lt;&gt;"",ISNUMBER(A2787)),VLOOKUP(A2787,Studies!A:BR,6,FALSE),"")</f>
        <v>Plasma</v>
      </c>
      <c r="G2787" s="194">
        <v>5</v>
      </c>
      <c r="H2787" s="194" t="s">
        <v>60</v>
      </c>
      <c r="I2787" s="187">
        <v>0.22140409999999999</v>
      </c>
      <c r="J2787" s="187" t="s">
        <v>941</v>
      </c>
      <c r="K2787" s="187" t="s">
        <v>116</v>
      </c>
      <c r="L2787" s="195">
        <v>5.7721790000000002E-2</v>
      </c>
      <c r="M2787" s="195" t="s">
        <v>941</v>
      </c>
      <c r="N2787" s="195" t="s">
        <v>949</v>
      </c>
      <c r="O2787" s="199"/>
      <c r="P2787" s="188"/>
      <c r="Q2787" s="174">
        <v>0</v>
      </c>
      <c r="R2787" s="183"/>
    </row>
    <row r="2788" spans="1:18" ht="14.25" x14ac:dyDescent="0.2">
      <c r="A2788" s="183">
        <v>339</v>
      </c>
      <c r="B2788" s="254" t="str">
        <f>IF(AND(A2788&lt;&gt;"",ISNUMBER(A2788)),VLOOKUP(A2788,Studies!A:BR,2,FALSE),"")</f>
        <v>Lilja 1998</v>
      </c>
      <c r="C2788" s="255" t="str">
        <f>IF(AND(A2788&lt;&gt;"",ISNUMBER(A2788)),VLOOKUP(A2788,Studies!A:BR,3,FALSE),"")</f>
        <v>https://www.ncbi.nlm.nih.gov/pubmed/9871430</v>
      </c>
      <c r="D2788" s="255" t="str">
        <f>IF(AND(A2788&lt;&gt;"",ISNUMBER(A2788)),VLOOKUP(A2788,Studies!A:BR,4,FALSE),"")</f>
        <v>Control (Perpetrator Placebo)</v>
      </c>
      <c r="E2788" s="255" t="str">
        <f>IF(AND(A2788&lt;&gt;"",ISNUMBER(A2788)),VLOOKUP(A2788,Studies!A:BR,5,FALSE),"")</f>
        <v>Buspirone</v>
      </c>
      <c r="F2788" s="256" t="str">
        <f>IF(AND(A2788&lt;&gt;"",ISNUMBER(A2788)),VLOOKUP(A2788,Studies!A:BR,6,FALSE),"")</f>
        <v>Plasma</v>
      </c>
      <c r="G2788" s="194">
        <v>6</v>
      </c>
      <c r="H2788" s="194" t="s">
        <v>60</v>
      </c>
      <c r="I2788" s="187">
        <v>0.16209680000000001</v>
      </c>
      <c r="J2788" s="187" t="s">
        <v>941</v>
      </c>
      <c r="K2788" s="187" t="s">
        <v>116</v>
      </c>
      <c r="L2788" s="195">
        <v>5.7692449999999999E-2</v>
      </c>
      <c r="M2788" s="195" t="s">
        <v>941</v>
      </c>
      <c r="N2788" s="195" t="s">
        <v>949</v>
      </c>
      <c r="O2788" s="199"/>
      <c r="P2788" s="188"/>
      <c r="Q2788" s="174">
        <v>0</v>
      </c>
      <c r="R2788" s="183"/>
    </row>
    <row r="2789" spans="1:18" ht="14.25" x14ac:dyDescent="0.2">
      <c r="A2789" s="183">
        <v>339</v>
      </c>
      <c r="B2789" s="254" t="str">
        <f>IF(AND(A2789&lt;&gt;"",ISNUMBER(A2789)),VLOOKUP(A2789,Studies!A:BR,2,FALSE),"")</f>
        <v>Lilja 1998</v>
      </c>
      <c r="C2789" s="255" t="str">
        <f>IF(AND(A2789&lt;&gt;"",ISNUMBER(A2789)),VLOOKUP(A2789,Studies!A:BR,3,FALSE),"")</f>
        <v>https://www.ncbi.nlm.nih.gov/pubmed/9871430</v>
      </c>
      <c r="D2789" s="255" t="str">
        <f>IF(AND(A2789&lt;&gt;"",ISNUMBER(A2789)),VLOOKUP(A2789,Studies!A:BR,4,FALSE),"")</f>
        <v>Control (Perpetrator Placebo)</v>
      </c>
      <c r="E2789" s="255" t="str">
        <f>IF(AND(A2789&lt;&gt;"",ISNUMBER(A2789)),VLOOKUP(A2789,Studies!A:BR,5,FALSE),"")</f>
        <v>Buspirone</v>
      </c>
      <c r="F2789" s="256" t="str">
        <f>IF(AND(A2789&lt;&gt;"",ISNUMBER(A2789)),VLOOKUP(A2789,Studies!A:BR,6,FALSE),"")</f>
        <v>Plasma</v>
      </c>
      <c r="G2789" s="194">
        <v>8</v>
      </c>
      <c r="H2789" s="194" t="s">
        <v>60</v>
      </c>
      <c r="J2789" s="187"/>
      <c r="K2789" s="187"/>
      <c r="M2789" s="195"/>
      <c r="N2789" s="195"/>
      <c r="O2789" s="199"/>
      <c r="P2789" s="188"/>
      <c r="Q2789" s="174">
        <v>0</v>
      </c>
      <c r="R2789" s="183"/>
    </row>
    <row r="2790" spans="1:18" ht="14.25" x14ac:dyDescent="0.2">
      <c r="A2790" s="183">
        <v>339</v>
      </c>
      <c r="B2790" s="254" t="str">
        <f>IF(AND(A2790&lt;&gt;"",ISNUMBER(A2790)),VLOOKUP(A2790,Studies!A:BR,2,FALSE),"")</f>
        <v>Lilja 1998</v>
      </c>
      <c r="C2790" s="255" t="str">
        <f>IF(AND(A2790&lt;&gt;"",ISNUMBER(A2790)),VLOOKUP(A2790,Studies!A:BR,3,FALSE),"")</f>
        <v>https://www.ncbi.nlm.nih.gov/pubmed/9871430</v>
      </c>
      <c r="D2790" s="255" t="str">
        <f>IF(AND(A2790&lt;&gt;"",ISNUMBER(A2790)),VLOOKUP(A2790,Studies!A:BR,4,FALSE),"")</f>
        <v>Control (Perpetrator Placebo)</v>
      </c>
      <c r="E2790" s="255" t="str">
        <f>IF(AND(A2790&lt;&gt;"",ISNUMBER(A2790)),VLOOKUP(A2790,Studies!A:BR,5,FALSE),"")</f>
        <v>Buspirone</v>
      </c>
      <c r="F2790" s="256" t="str">
        <f>IF(AND(A2790&lt;&gt;"",ISNUMBER(A2790)),VLOOKUP(A2790,Studies!A:BR,6,FALSE),"")</f>
        <v>Plasma</v>
      </c>
      <c r="G2790" s="194">
        <v>10</v>
      </c>
      <c r="H2790" s="194" t="s">
        <v>60</v>
      </c>
      <c r="J2790" s="187"/>
      <c r="K2790" s="187"/>
      <c r="M2790" s="195"/>
      <c r="N2790" s="195"/>
      <c r="O2790" s="199"/>
      <c r="P2790" s="188"/>
      <c r="Q2790" s="174">
        <v>0</v>
      </c>
      <c r="R2790" s="183"/>
    </row>
    <row r="2791" spans="1:18" ht="14.25" x14ac:dyDescent="0.2">
      <c r="A2791" s="183">
        <v>339</v>
      </c>
      <c r="B2791" s="254" t="str">
        <f>IF(AND(A2791&lt;&gt;"",ISNUMBER(A2791)),VLOOKUP(A2791,Studies!A:BR,2,FALSE),"")</f>
        <v>Lilja 1998</v>
      </c>
      <c r="C2791" s="255" t="str">
        <f>IF(AND(A2791&lt;&gt;"",ISNUMBER(A2791)),VLOOKUP(A2791,Studies!A:BR,3,FALSE),"")</f>
        <v>https://www.ncbi.nlm.nih.gov/pubmed/9871430</v>
      </c>
      <c r="D2791" s="255" t="str">
        <f>IF(AND(A2791&lt;&gt;"",ISNUMBER(A2791)),VLOOKUP(A2791,Studies!A:BR,4,FALSE),"")</f>
        <v>Control (Perpetrator Placebo)</v>
      </c>
      <c r="E2791" s="255" t="str">
        <f>IF(AND(A2791&lt;&gt;"",ISNUMBER(A2791)),VLOOKUP(A2791,Studies!A:BR,5,FALSE),"")</f>
        <v>Buspirone</v>
      </c>
      <c r="F2791" s="256" t="str">
        <f>IF(AND(A2791&lt;&gt;"",ISNUMBER(A2791)),VLOOKUP(A2791,Studies!A:BR,6,FALSE),"")</f>
        <v>Plasma</v>
      </c>
      <c r="G2791" s="194">
        <v>12</v>
      </c>
      <c r="H2791" s="194" t="s">
        <v>60</v>
      </c>
      <c r="J2791" s="187"/>
      <c r="K2791" s="187"/>
      <c r="M2791" s="195"/>
      <c r="N2791" s="195"/>
      <c r="O2791" s="199"/>
      <c r="P2791" s="188"/>
      <c r="Q2791" s="174">
        <v>0</v>
      </c>
      <c r="R2791" s="183"/>
    </row>
    <row r="2792" spans="1:18" ht="14.25" x14ac:dyDescent="0.2">
      <c r="A2792" s="183">
        <v>340</v>
      </c>
      <c r="B2792" s="254" t="str">
        <f>IF(AND(A2792&lt;&gt;"",ISNUMBER(A2792)),VLOOKUP(A2792,Studies!A:BR,2,FALSE),"")</f>
        <v>Lilja 1998</v>
      </c>
      <c r="C2792" s="255" t="str">
        <f>IF(AND(A2792&lt;&gt;"",ISNUMBER(A2792)),VLOOKUP(A2792,Studies!A:BR,3,FALSE),"")</f>
        <v>https://www.ncbi.nlm.nih.gov/pubmed/9871430</v>
      </c>
      <c r="D2792" s="255" t="str">
        <f>IF(AND(A2792&lt;&gt;"",ISNUMBER(A2792)),VLOOKUP(A2792,Studies!A:BR,4,FALSE),"")</f>
        <v>with Perpetrator (GFJ)</v>
      </c>
      <c r="E2792" s="255" t="str">
        <f>IF(AND(A2792&lt;&gt;"",ISNUMBER(A2792)),VLOOKUP(A2792,Studies!A:BR,5,FALSE),"")</f>
        <v>Buspirone</v>
      </c>
      <c r="F2792" s="256" t="str">
        <f>IF(AND(A2792&lt;&gt;"",ISNUMBER(A2792)),VLOOKUP(A2792,Studies!A:BR,6,FALSE),"")</f>
        <v>Plasma</v>
      </c>
      <c r="G2792" s="194">
        <v>0.5</v>
      </c>
      <c r="H2792" s="194" t="s">
        <v>60</v>
      </c>
      <c r="I2792" s="187">
        <v>0.40173340000000002</v>
      </c>
      <c r="J2792" s="187" t="s">
        <v>941</v>
      </c>
      <c r="K2792" s="187" t="s">
        <v>116</v>
      </c>
      <c r="L2792" s="195">
        <v>0.15387600000000001</v>
      </c>
      <c r="M2792" s="195" t="s">
        <v>941</v>
      </c>
      <c r="N2792" s="195" t="s">
        <v>949</v>
      </c>
      <c r="O2792" s="199"/>
      <c r="P2792" s="188"/>
      <c r="Q2792" s="174">
        <v>0</v>
      </c>
      <c r="R2792" s="183"/>
    </row>
    <row r="2793" spans="1:18" ht="14.25" x14ac:dyDescent="0.2">
      <c r="A2793" s="183">
        <v>340</v>
      </c>
      <c r="B2793" s="254" t="str">
        <f>IF(AND(A2793&lt;&gt;"",ISNUMBER(A2793)),VLOOKUP(A2793,Studies!A:BR,2,FALSE),"")</f>
        <v>Lilja 1998</v>
      </c>
      <c r="C2793" s="255" t="str">
        <f>IF(AND(A2793&lt;&gt;"",ISNUMBER(A2793)),VLOOKUP(A2793,Studies!A:BR,3,FALSE),"")</f>
        <v>https://www.ncbi.nlm.nih.gov/pubmed/9871430</v>
      </c>
      <c r="D2793" s="255" t="str">
        <f>IF(AND(A2793&lt;&gt;"",ISNUMBER(A2793)),VLOOKUP(A2793,Studies!A:BR,4,FALSE),"")</f>
        <v>with Perpetrator (GFJ)</v>
      </c>
      <c r="E2793" s="255" t="str">
        <f>IF(AND(A2793&lt;&gt;"",ISNUMBER(A2793)),VLOOKUP(A2793,Studies!A:BR,5,FALSE),"")</f>
        <v>Buspirone</v>
      </c>
      <c r="F2793" s="256" t="str">
        <f>IF(AND(A2793&lt;&gt;"",ISNUMBER(A2793)),VLOOKUP(A2793,Studies!A:BR,6,FALSE),"")</f>
        <v>Plasma</v>
      </c>
      <c r="G2793" s="194">
        <v>1</v>
      </c>
      <c r="H2793" s="194" t="s">
        <v>60</v>
      </c>
      <c r="I2793" s="187">
        <v>2.5163310000000001</v>
      </c>
      <c r="J2793" s="187" t="s">
        <v>941</v>
      </c>
      <c r="K2793" s="187" t="s">
        <v>116</v>
      </c>
      <c r="L2793" s="195">
        <v>0.96154189999999995</v>
      </c>
      <c r="M2793" s="195" t="s">
        <v>941</v>
      </c>
      <c r="N2793" s="195" t="s">
        <v>949</v>
      </c>
      <c r="O2793" s="199"/>
      <c r="P2793" s="188"/>
      <c r="Q2793" s="174">
        <v>0</v>
      </c>
      <c r="R2793" s="183"/>
    </row>
    <row r="2794" spans="1:18" ht="14.25" x14ac:dyDescent="0.2">
      <c r="A2794" s="183">
        <v>340</v>
      </c>
      <c r="B2794" s="254" t="str">
        <f>IF(AND(A2794&lt;&gt;"",ISNUMBER(A2794)),VLOOKUP(A2794,Studies!A:BR,2,FALSE),"")</f>
        <v>Lilja 1998</v>
      </c>
      <c r="C2794" s="255" t="str">
        <f>IF(AND(A2794&lt;&gt;"",ISNUMBER(A2794)),VLOOKUP(A2794,Studies!A:BR,3,FALSE),"")</f>
        <v>https://www.ncbi.nlm.nih.gov/pubmed/9871430</v>
      </c>
      <c r="D2794" s="255" t="str">
        <f>IF(AND(A2794&lt;&gt;"",ISNUMBER(A2794)),VLOOKUP(A2794,Studies!A:BR,4,FALSE),"")</f>
        <v>with Perpetrator (GFJ)</v>
      </c>
      <c r="E2794" s="255" t="str">
        <f>IF(AND(A2794&lt;&gt;"",ISNUMBER(A2794)),VLOOKUP(A2794,Studies!A:BR,5,FALSE),"")</f>
        <v>Buspirone</v>
      </c>
      <c r="F2794" s="256" t="str">
        <f>IF(AND(A2794&lt;&gt;"",ISNUMBER(A2794)),VLOOKUP(A2794,Studies!A:BR,6,FALSE),"")</f>
        <v>Plasma</v>
      </c>
      <c r="G2794" s="194">
        <v>1.5</v>
      </c>
      <c r="H2794" s="194" t="s">
        <v>60</v>
      </c>
      <c r="I2794" s="187">
        <v>4.8040070000000004</v>
      </c>
      <c r="J2794" s="187" t="s">
        <v>941</v>
      </c>
      <c r="K2794" s="187" t="s">
        <v>116</v>
      </c>
      <c r="L2794" s="195">
        <v>1.19234</v>
      </c>
      <c r="M2794" s="195" t="s">
        <v>941</v>
      </c>
      <c r="N2794" s="195" t="s">
        <v>949</v>
      </c>
      <c r="O2794" s="199"/>
      <c r="P2794" s="188"/>
      <c r="Q2794" s="174">
        <v>0</v>
      </c>
      <c r="R2794" s="183"/>
    </row>
    <row r="2795" spans="1:18" ht="14.25" x14ac:dyDescent="0.2">
      <c r="A2795" s="183">
        <v>340</v>
      </c>
      <c r="B2795" s="254" t="str">
        <f>IF(AND(A2795&lt;&gt;"",ISNUMBER(A2795)),VLOOKUP(A2795,Studies!A:BR,2,FALSE),"")</f>
        <v>Lilja 1998</v>
      </c>
      <c r="C2795" s="255" t="str">
        <f>IF(AND(A2795&lt;&gt;"",ISNUMBER(A2795)),VLOOKUP(A2795,Studies!A:BR,3,FALSE),"")</f>
        <v>https://www.ncbi.nlm.nih.gov/pubmed/9871430</v>
      </c>
      <c r="D2795" s="255" t="str">
        <f>IF(AND(A2795&lt;&gt;"",ISNUMBER(A2795)),VLOOKUP(A2795,Studies!A:BR,4,FALSE),"")</f>
        <v>with Perpetrator (GFJ)</v>
      </c>
      <c r="E2795" s="255" t="str">
        <f>IF(AND(A2795&lt;&gt;"",ISNUMBER(A2795)),VLOOKUP(A2795,Studies!A:BR,5,FALSE),"")</f>
        <v>Buspirone</v>
      </c>
      <c r="F2795" s="256" t="str">
        <f>IF(AND(A2795&lt;&gt;"",ISNUMBER(A2795)),VLOOKUP(A2795,Studies!A:BR,6,FALSE),"")</f>
        <v>Plasma</v>
      </c>
      <c r="G2795" s="194">
        <v>2</v>
      </c>
      <c r="H2795" s="194" t="s">
        <v>60</v>
      </c>
      <c r="I2795" s="187">
        <v>6.5339590000000003</v>
      </c>
      <c r="J2795" s="187" t="s">
        <v>941</v>
      </c>
      <c r="K2795" s="187" t="s">
        <v>116</v>
      </c>
      <c r="L2795" s="195">
        <v>1.6730529999999999</v>
      </c>
      <c r="M2795" s="195" t="s">
        <v>941</v>
      </c>
      <c r="N2795" s="195" t="s">
        <v>949</v>
      </c>
      <c r="O2795" s="199"/>
      <c r="P2795" s="188"/>
      <c r="Q2795" s="174">
        <v>0</v>
      </c>
      <c r="R2795" s="183"/>
    </row>
    <row r="2796" spans="1:18" ht="14.25" x14ac:dyDescent="0.2">
      <c r="A2796" s="183">
        <v>340</v>
      </c>
      <c r="B2796" s="254" t="str">
        <f>IF(AND(A2796&lt;&gt;"",ISNUMBER(A2796)),VLOOKUP(A2796,Studies!A:BR,2,FALSE),"")</f>
        <v>Lilja 1998</v>
      </c>
      <c r="C2796" s="255" t="str">
        <f>IF(AND(A2796&lt;&gt;"",ISNUMBER(A2796)),VLOOKUP(A2796,Studies!A:BR,3,FALSE),"")</f>
        <v>https://www.ncbi.nlm.nih.gov/pubmed/9871430</v>
      </c>
      <c r="D2796" s="255" t="str">
        <f>IF(AND(A2796&lt;&gt;"",ISNUMBER(A2796)),VLOOKUP(A2796,Studies!A:BR,4,FALSE),"")</f>
        <v>with Perpetrator (GFJ)</v>
      </c>
      <c r="E2796" s="255" t="str">
        <f>IF(AND(A2796&lt;&gt;"",ISNUMBER(A2796)),VLOOKUP(A2796,Studies!A:BR,5,FALSE),"")</f>
        <v>Buspirone</v>
      </c>
      <c r="F2796" s="256" t="str">
        <f>IF(AND(A2796&lt;&gt;"",ISNUMBER(A2796)),VLOOKUP(A2796,Studies!A:BR,6,FALSE),"")</f>
        <v>Plasma</v>
      </c>
      <c r="G2796" s="194">
        <v>3</v>
      </c>
      <c r="H2796" s="194" t="s">
        <v>60</v>
      </c>
      <c r="I2796" s="187">
        <v>5.5131110000000003</v>
      </c>
      <c r="J2796" s="187" t="s">
        <v>941</v>
      </c>
      <c r="K2796" s="187" t="s">
        <v>116</v>
      </c>
      <c r="L2796" s="195">
        <v>0.98083070000000006</v>
      </c>
      <c r="M2796" s="195" t="s">
        <v>941</v>
      </c>
      <c r="N2796" s="195" t="s">
        <v>949</v>
      </c>
      <c r="O2796" s="199"/>
      <c r="P2796" s="188"/>
      <c r="Q2796" s="174">
        <v>0</v>
      </c>
      <c r="R2796" s="183"/>
    </row>
    <row r="2797" spans="1:18" ht="14.25" x14ac:dyDescent="0.2">
      <c r="A2797" s="183">
        <v>340</v>
      </c>
      <c r="B2797" s="254" t="str">
        <f>IF(AND(A2797&lt;&gt;"",ISNUMBER(A2797)),VLOOKUP(A2797,Studies!A:BR,2,FALSE),"")</f>
        <v>Lilja 1998</v>
      </c>
      <c r="C2797" s="255" t="str">
        <f>IF(AND(A2797&lt;&gt;"",ISNUMBER(A2797)),VLOOKUP(A2797,Studies!A:BR,3,FALSE),"")</f>
        <v>https://www.ncbi.nlm.nih.gov/pubmed/9871430</v>
      </c>
      <c r="D2797" s="255" t="str">
        <f>IF(AND(A2797&lt;&gt;"",ISNUMBER(A2797)),VLOOKUP(A2797,Studies!A:BR,4,FALSE),"")</f>
        <v>with Perpetrator (GFJ)</v>
      </c>
      <c r="E2797" s="255" t="str">
        <f>IF(AND(A2797&lt;&gt;"",ISNUMBER(A2797)),VLOOKUP(A2797,Studies!A:BR,5,FALSE),"")</f>
        <v>Buspirone</v>
      </c>
      <c r="F2797" s="256" t="str">
        <f>IF(AND(A2797&lt;&gt;"",ISNUMBER(A2797)),VLOOKUP(A2797,Studies!A:BR,6,FALSE),"")</f>
        <v>Plasma</v>
      </c>
      <c r="G2797" s="194">
        <v>4</v>
      </c>
      <c r="H2797" s="194" t="s">
        <v>60</v>
      </c>
      <c r="I2797" s="187">
        <v>5.8961420000000002</v>
      </c>
      <c r="J2797" s="187" t="s">
        <v>941</v>
      </c>
      <c r="K2797" s="187" t="s">
        <v>116</v>
      </c>
      <c r="L2797" s="195">
        <v>1.1537900000000001</v>
      </c>
      <c r="M2797" s="195" t="s">
        <v>941</v>
      </c>
      <c r="N2797" s="195" t="s">
        <v>949</v>
      </c>
      <c r="O2797" s="199"/>
      <c r="P2797" s="188"/>
      <c r="Q2797" s="174">
        <v>0</v>
      </c>
      <c r="R2797" s="183"/>
    </row>
    <row r="2798" spans="1:18" ht="14.25" x14ac:dyDescent="0.2">
      <c r="A2798" s="183">
        <v>340</v>
      </c>
      <c r="B2798" s="254" t="str">
        <f>IF(AND(A2798&lt;&gt;"",ISNUMBER(A2798)),VLOOKUP(A2798,Studies!A:BR,2,FALSE),"")</f>
        <v>Lilja 1998</v>
      </c>
      <c r="C2798" s="255" t="str">
        <f>IF(AND(A2798&lt;&gt;"",ISNUMBER(A2798)),VLOOKUP(A2798,Studies!A:BR,3,FALSE),"")</f>
        <v>https://www.ncbi.nlm.nih.gov/pubmed/9871430</v>
      </c>
      <c r="D2798" s="255" t="str">
        <f>IF(AND(A2798&lt;&gt;"",ISNUMBER(A2798)),VLOOKUP(A2798,Studies!A:BR,4,FALSE),"")</f>
        <v>with Perpetrator (GFJ)</v>
      </c>
      <c r="E2798" s="255" t="str">
        <f>IF(AND(A2798&lt;&gt;"",ISNUMBER(A2798)),VLOOKUP(A2798,Studies!A:BR,5,FALSE),"")</f>
        <v>Buspirone</v>
      </c>
      <c r="F2798" s="256" t="str">
        <f>IF(AND(A2798&lt;&gt;"",ISNUMBER(A2798)),VLOOKUP(A2798,Studies!A:BR,6,FALSE),"")</f>
        <v>Plasma</v>
      </c>
      <c r="G2798" s="194">
        <v>5</v>
      </c>
      <c r="H2798" s="194" t="s">
        <v>60</v>
      </c>
      <c r="I2798" s="187">
        <v>3.9906459999999999</v>
      </c>
      <c r="J2798" s="187" t="s">
        <v>941</v>
      </c>
      <c r="K2798" s="187" t="s">
        <v>116</v>
      </c>
      <c r="L2798" s="195">
        <v>1.000062</v>
      </c>
      <c r="M2798" s="195" t="s">
        <v>941</v>
      </c>
      <c r="N2798" s="195" t="s">
        <v>949</v>
      </c>
      <c r="O2798" s="199"/>
      <c r="P2798" s="188"/>
      <c r="Q2798" s="174">
        <v>0</v>
      </c>
      <c r="R2798" s="183"/>
    </row>
    <row r="2799" spans="1:18" ht="14.25" x14ac:dyDescent="0.2">
      <c r="A2799" s="183">
        <v>340</v>
      </c>
      <c r="B2799" s="254" t="str">
        <f>IF(AND(A2799&lt;&gt;"",ISNUMBER(A2799)),VLOOKUP(A2799,Studies!A:BR,2,FALSE),"")</f>
        <v>Lilja 1998</v>
      </c>
      <c r="C2799" s="255" t="str">
        <f>IF(AND(A2799&lt;&gt;"",ISNUMBER(A2799)),VLOOKUP(A2799,Studies!A:BR,3,FALSE),"")</f>
        <v>https://www.ncbi.nlm.nih.gov/pubmed/9871430</v>
      </c>
      <c r="D2799" s="255" t="str">
        <f>IF(AND(A2799&lt;&gt;"",ISNUMBER(A2799)),VLOOKUP(A2799,Studies!A:BR,4,FALSE),"")</f>
        <v>with Perpetrator (GFJ)</v>
      </c>
      <c r="E2799" s="255" t="str">
        <f>IF(AND(A2799&lt;&gt;"",ISNUMBER(A2799)),VLOOKUP(A2799,Studies!A:BR,5,FALSE),"")</f>
        <v>Buspirone</v>
      </c>
      <c r="F2799" s="256" t="str">
        <f>IF(AND(A2799&lt;&gt;"",ISNUMBER(A2799)),VLOOKUP(A2799,Studies!A:BR,6,FALSE),"")</f>
        <v>Plasma</v>
      </c>
      <c r="G2799" s="194">
        <v>6</v>
      </c>
      <c r="H2799" s="194" t="s">
        <v>60</v>
      </c>
      <c r="I2799" s="187">
        <v>2.950596</v>
      </c>
      <c r="J2799" s="187" t="s">
        <v>941</v>
      </c>
      <c r="K2799" s="187" t="s">
        <v>116</v>
      </c>
      <c r="L2799" s="195">
        <v>0.88461780000000001</v>
      </c>
      <c r="M2799" s="195" t="s">
        <v>941</v>
      </c>
      <c r="N2799" s="195" t="s">
        <v>949</v>
      </c>
      <c r="O2799" s="199"/>
      <c r="P2799" s="188"/>
      <c r="Q2799" s="174">
        <v>0</v>
      </c>
      <c r="R2799" s="183"/>
    </row>
    <row r="2800" spans="1:18" ht="14.25" x14ac:dyDescent="0.2">
      <c r="A2800" s="183">
        <v>340</v>
      </c>
      <c r="B2800" s="254" t="str">
        <f>IF(AND(A2800&lt;&gt;"",ISNUMBER(A2800)),VLOOKUP(A2800,Studies!A:BR,2,FALSE),"")</f>
        <v>Lilja 1998</v>
      </c>
      <c r="C2800" s="255" t="str">
        <f>IF(AND(A2800&lt;&gt;"",ISNUMBER(A2800)),VLOOKUP(A2800,Studies!A:BR,3,FALSE),"")</f>
        <v>https://www.ncbi.nlm.nih.gov/pubmed/9871430</v>
      </c>
      <c r="D2800" s="255" t="str">
        <f>IF(AND(A2800&lt;&gt;"",ISNUMBER(A2800)),VLOOKUP(A2800,Studies!A:BR,4,FALSE),"")</f>
        <v>with Perpetrator (GFJ)</v>
      </c>
      <c r="E2800" s="255" t="str">
        <f>IF(AND(A2800&lt;&gt;"",ISNUMBER(A2800)),VLOOKUP(A2800,Studies!A:BR,5,FALSE),"")</f>
        <v>Buspirone</v>
      </c>
      <c r="F2800" s="256" t="str">
        <f>IF(AND(A2800&lt;&gt;"",ISNUMBER(A2800)),VLOOKUP(A2800,Studies!A:BR,6,FALSE),"")</f>
        <v>Plasma</v>
      </c>
      <c r="G2800" s="194">
        <v>8</v>
      </c>
      <c r="H2800" s="194" t="s">
        <v>60</v>
      </c>
      <c r="I2800" s="187">
        <v>1.8896999999999999</v>
      </c>
      <c r="J2800" s="187" t="s">
        <v>941</v>
      </c>
      <c r="K2800" s="187" t="s">
        <v>116</v>
      </c>
      <c r="L2800" s="195">
        <v>0.69228040000000002</v>
      </c>
      <c r="M2800" s="195" t="s">
        <v>941</v>
      </c>
      <c r="N2800" s="195" t="s">
        <v>949</v>
      </c>
      <c r="O2800" s="199"/>
      <c r="P2800" s="188"/>
      <c r="Q2800" s="174">
        <v>0</v>
      </c>
      <c r="R2800" s="183"/>
    </row>
    <row r="2801" spans="1:18" ht="14.25" x14ac:dyDescent="0.2">
      <c r="A2801" s="183">
        <v>340</v>
      </c>
      <c r="B2801" s="254" t="str">
        <f>IF(AND(A2801&lt;&gt;"",ISNUMBER(A2801)),VLOOKUP(A2801,Studies!A:BR,2,FALSE),"")</f>
        <v>Lilja 1998</v>
      </c>
      <c r="C2801" s="255" t="str">
        <f>IF(AND(A2801&lt;&gt;"",ISNUMBER(A2801)),VLOOKUP(A2801,Studies!A:BR,3,FALSE),"")</f>
        <v>https://www.ncbi.nlm.nih.gov/pubmed/9871430</v>
      </c>
      <c r="D2801" s="255" t="str">
        <f>IF(AND(A2801&lt;&gt;"",ISNUMBER(A2801)),VLOOKUP(A2801,Studies!A:BR,4,FALSE),"")</f>
        <v>with Perpetrator (GFJ)</v>
      </c>
      <c r="E2801" s="255" t="str">
        <f>IF(AND(A2801&lt;&gt;"",ISNUMBER(A2801)),VLOOKUP(A2801,Studies!A:BR,5,FALSE),"")</f>
        <v>Buspirone</v>
      </c>
      <c r="F2801" s="256" t="str">
        <f>IF(AND(A2801&lt;&gt;"",ISNUMBER(A2801)),VLOOKUP(A2801,Studies!A:BR,6,FALSE),"")</f>
        <v>Plasma</v>
      </c>
      <c r="G2801" s="194">
        <v>10</v>
      </c>
      <c r="H2801" s="194" t="s">
        <v>60</v>
      </c>
      <c r="I2801" s="187">
        <v>1.2134210000000001</v>
      </c>
      <c r="J2801" s="187" t="s">
        <v>941</v>
      </c>
      <c r="K2801" s="187" t="s">
        <v>116</v>
      </c>
      <c r="L2801" s="195">
        <v>0.40387679999999998</v>
      </c>
      <c r="M2801" s="195" t="s">
        <v>941</v>
      </c>
      <c r="N2801" s="195" t="s">
        <v>949</v>
      </c>
      <c r="O2801" s="199"/>
      <c r="P2801" s="188"/>
      <c r="Q2801" s="174">
        <v>0</v>
      </c>
      <c r="R2801" s="183"/>
    </row>
    <row r="2802" spans="1:18" ht="14.25" x14ac:dyDescent="0.2">
      <c r="A2802" s="183">
        <v>340</v>
      </c>
      <c r="B2802" s="254" t="str">
        <f>IF(AND(A2802&lt;&gt;"",ISNUMBER(A2802)),VLOOKUP(A2802,Studies!A:BR,2,FALSE),"")</f>
        <v>Lilja 1998</v>
      </c>
      <c r="C2802" s="255" t="str">
        <f>IF(AND(A2802&lt;&gt;"",ISNUMBER(A2802)),VLOOKUP(A2802,Studies!A:BR,3,FALSE),"")</f>
        <v>https://www.ncbi.nlm.nih.gov/pubmed/9871430</v>
      </c>
      <c r="D2802" s="255" t="str">
        <f>IF(AND(A2802&lt;&gt;"",ISNUMBER(A2802)),VLOOKUP(A2802,Studies!A:BR,4,FALSE),"")</f>
        <v>with Perpetrator (GFJ)</v>
      </c>
      <c r="E2802" s="255" t="str">
        <f>IF(AND(A2802&lt;&gt;"",ISNUMBER(A2802)),VLOOKUP(A2802,Studies!A:BR,5,FALSE),"")</f>
        <v>Buspirone</v>
      </c>
      <c r="F2802" s="256" t="str">
        <f>IF(AND(A2802&lt;&gt;"",ISNUMBER(A2802)),VLOOKUP(A2802,Studies!A:BR,6,FALSE),"")</f>
        <v>Plasma</v>
      </c>
      <c r="G2802" s="194">
        <v>12</v>
      </c>
      <c r="H2802" s="194" t="s">
        <v>60</v>
      </c>
      <c r="I2802" s="187">
        <v>0.86406590000000005</v>
      </c>
      <c r="J2802" s="187" t="s">
        <v>941</v>
      </c>
      <c r="K2802" s="187" t="s">
        <v>116</v>
      </c>
      <c r="L2802" s="195">
        <v>0.30775200000000003</v>
      </c>
      <c r="M2802" s="195" t="s">
        <v>941</v>
      </c>
      <c r="N2802" s="195" t="s">
        <v>949</v>
      </c>
      <c r="O2802" s="199"/>
      <c r="P2802" s="188"/>
      <c r="Q2802" s="174">
        <v>0</v>
      </c>
      <c r="R2802" s="183"/>
    </row>
    <row r="2803" spans="1:18" ht="14.25" x14ac:dyDescent="0.2">
      <c r="A2803" s="189">
        <v>341</v>
      </c>
      <c r="B2803" s="254" t="str">
        <f>IF(AND(A2803&lt;&gt;"",ISNUMBER(A2803)),VLOOKUP(A2803,Studies!A:BR,2,FALSE),"")</f>
        <v>Link 2008</v>
      </c>
      <c r="C2803" s="255" t="str">
        <f>IF(AND(A2803&lt;&gt;"",ISNUMBER(A2803)),VLOOKUP(A2803,Studies!A:BR,3,FALSE),"")</f>
        <v>https://www.ncbi.nlm.nih.gov/pubmed/18537963</v>
      </c>
      <c r="D2803" s="255" t="str">
        <f>IF(AND(A2803&lt;&gt;"",ISNUMBER(A2803)),VLOOKUP(A2803,Studies!A:BR,4,FALSE),"")</f>
        <v>iv Control (Perpetrator Placebo)</v>
      </c>
      <c r="E2803" s="255" t="str">
        <f>IF(AND(A2803&lt;&gt;"",ISNUMBER(A2803)),VLOOKUP(A2803,Studies!A:BR,5,FALSE),"")</f>
        <v>Midazolam</v>
      </c>
      <c r="F2803" s="256" t="str">
        <f>IF(AND(A2803&lt;&gt;"",ISNUMBER(A2803)),VLOOKUP(A2803,Studies!A:BR,6,FALSE),"")</f>
        <v>Plasma</v>
      </c>
      <c r="G2803" s="194">
        <v>5</v>
      </c>
      <c r="H2803" s="194" t="s">
        <v>953</v>
      </c>
      <c r="I2803" s="187">
        <v>177.35679999999999</v>
      </c>
      <c r="J2803" s="187" t="s">
        <v>941</v>
      </c>
      <c r="K2803" s="187" t="s">
        <v>116</v>
      </c>
      <c r="L2803" s="195">
        <v>88.081220000000002</v>
      </c>
      <c r="M2803" s="195" t="s">
        <v>941</v>
      </c>
      <c r="N2803" s="195" t="s">
        <v>117</v>
      </c>
      <c r="O2803" s="199">
        <v>0.05</v>
      </c>
      <c r="P2803" s="188"/>
      <c r="Q2803" s="174">
        <v>1</v>
      </c>
      <c r="R2803" s="183"/>
    </row>
    <row r="2804" spans="1:18" ht="14.25" x14ac:dyDescent="0.2">
      <c r="A2804" s="189">
        <v>341</v>
      </c>
      <c r="B2804" s="254" t="str">
        <f>IF(AND(A2804&lt;&gt;"",ISNUMBER(A2804)),VLOOKUP(A2804,Studies!A:BR,2,FALSE),"")</f>
        <v>Link 2008</v>
      </c>
      <c r="C2804" s="255" t="str">
        <f>IF(AND(A2804&lt;&gt;"",ISNUMBER(A2804)),VLOOKUP(A2804,Studies!A:BR,3,FALSE),"")</f>
        <v>https://www.ncbi.nlm.nih.gov/pubmed/18537963</v>
      </c>
      <c r="D2804" s="255" t="str">
        <f>IF(AND(A2804&lt;&gt;"",ISNUMBER(A2804)),VLOOKUP(A2804,Studies!A:BR,4,FALSE),"")</f>
        <v>iv Control (Perpetrator Placebo)</v>
      </c>
      <c r="E2804" s="255" t="str">
        <f>IF(AND(A2804&lt;&gt;"",ISNUMBER(A2804)),VLOOKUP(A2804,Studies!A:BR,5,FALSE),"")</f>
        <v>Midazolam</v>
      </c>
      <c r="F2804" s="256" t="str">
        <f>IF(AND(A2804&lt;&gt;"",ISNUMBER(A2804)),VLOOKUP(A2804,Studies!A:BR,6,FALSE),"")</f>
        <v>Plasma</v>
      </c>
      <c r="G2804" s="194">
        <v>10</v>
      </c>
      <c r="H2804" s="194" t="s">
        <v>953</v>
      </c>
      <c r="I2804" s="187">
        <v>47.579439999999998</v>
      </c>
      <c r="J2804" s="187" t="s">
        <v>941</v>
      </c>
      <c r="K2804" s="187" t="s">
        <v>116</v>
      </c>
      <c r="L2804" s="195">
        <v>12.51051</v>
      </c>
      <c r="M2804" s="195" t="s">
        <v>941</v>
      </c>
      <c r="N2804" s="195" t="s">
        <v>117</v>
      </c>
      <c r="O2804" s="199">
        <v>0.05</v>
      </c>
      <c r="P2804" s="188"/>
      <c r="Q2804" s="174">
        <v>1</v>
      </c>
      <c r="R2804" s="183"/>
    </row>
    <row r="2805" spans="1:18" ht="14.25" x14ac:dyDescent="0.2">
      <c r="A2805" s="189">
        <v>341</v>
      </c>
      <c r="B2805" s="254" t="str">
        <f>IF(AND(A2805&lt;&gt;"",ISNUMBER(A2805)),VLOOKUP(A2805,Studies!A:BR,2,FALSE),"")</f>
        <v>Link 2008</v>
      </c>
      <c r="C2805" s="255" t="str">
        <f>IF(AND(A2805&lt;&gt;"",ISNUMBER(A2805)),VLOOKUP(A2805,Studies!A:BR,3,FALSE),"")</f>
        <v>https://www.ncbi.nlm.nih.gov/pubmed/18537963</v>
      </c>
      <c r="D2805" s="255" t="str">
        <f>IF(AND(A2805&lt;&gt;"",ISNUMBER(A2805)),VLOOKUP(A2805,Studies!A:BR,4,FALSE),"")</f>
        <v>iv Control (Perpetrator Placebo)</v>
      </c>
      <c r="E2805" s="255" t="str">
        <f>IF(AND(A2805&lt;&gt;"",ISNUMBER(A2805)),VLOOKUP(A2805,Studies!A:BR,5,FALSE),"")</f>
        <v>Midazolam</v>
      </c>
      <c r="F2805" s="256" t="str">
        <f>IF(AND(A2805&lt;&gt;"",ISNUMBER(A2805)),VLOOKUP(A2805,Studies!A:BR,6,FALSE),"")</f>
        <v>Plasma</v>
      </c>
      <c r="G2805" s="194">
        <v>20</v>
      </c>
      <c r="H2805" s="194" t="s">
        <v>953</v>
      </c>
      <c r="I2805" s="187">
        <v>33.169379999999997</v>
      </c>
      <c r="J2805" s="187" t="s">
        <v>941</v>
      </c>
      <c r="K2805" s="187" t="s">
        <v>116</v>
      </c>
      <c r="L2805" s="195">
        <v>6.980721</v>
      </c>
      <c r="M2805" s="195" t="s">
        <v>941</v>
      </c>
      <c r="N2805" s="195" t="s">
        <v>117</v>
      </c>
      <c r="O2805" s="199">
        <v>0.05</v>
      </c>
      <c r="P2805" s="188"/>
      <c r="Q2805" s="174">
        <v>1</v>
      </c>
      <c r="R2805" s="183"/>
    </row>
    <row r="2806" spans="1:18" ht="14.25" x14ac:dyDescent="0.2">
      <c r="A2806" s="189">
        <v>341</v>
      </c>
      <c r="B2806" s="254" t="str">
        <f>IF(AND(A2806&lt;&gt;"",ISNUMBER(A2806)),VLOOKUP(A2806,Studies!A:BR,2,FALSE),"")</f>
        <v>Link 2008</v>
      </c>
      <c r="C2806" s="255" t="str">
        <f>IF(AND(A2806&lt;&gt;"",ISNUMBER(A2806)),VLOOKUP(A2806,Studies!A:BR,3,FALSE),"")</f>
        <v>https://www.ncbi.nlm.nih.gov/pubmed/18537963</v>
      </c>
      <c r="D2806" s="255" t="str">
        <f>IF(AND(A2806&lt;&gt;"",ISNUMBER(A2806)),VLOOKUP(A2806,Studies!A:BR,4,FALSE),"")</f>
        <v>iv Control (Perpetrator Placebo)</v>
      </c>
      <c r="E2806" s="255" t="str">
        <f>IF(AND(A2806&lt;&gt;"",ISNUMBER(A2806)),VLOOKUP(A2806,Studies!A:BR,5,FALSE),"")</f>
        <v>Midazolam</v>
      </c>
      <c r="F2806" s="256" t="str">
        <f>IF(AND(A2806&lt;&gt;"",ISNUMBER(A2806)),VLOOKUP(A2806,Studies!A:BR,6,FALSE),"")</f>
        <v>Plasma</v>
      </c>
      <c r="G2806" s="194">
        <v>30</v>
      </c>
      <c r="H2806" s="194" t="s">
        <v>953</v>
      </c>
      <c r="I2806" s="187">
        <v>28.59046</v>
      </c>
      <c r="J2806" s="187" t="s">
        <v>941</v>
      </c>
      <c r="K2806" s="187" t="s">
        <v>116</v>
      </c>
      <c r="L2806" s="195">
        <v>4.5789169999999997</v>
      </c>
      <c r="M2806" s="195" t="s">
        <v>941</v>
      </c>
      <c r="N2806" s="195" t="s">
        <v>117</v>
      </c>
      <c r="O2806" s="199">
        <v>0.05</v>
      </c>
      <c r="P2806" s="188"/>
      <c r="Q2806" s="174">
        <v>1</v>
      </c>
      <c r="R2806" s="183"/>
    </row>
    <row r="2807" spans="1:18" ht="14.25" x14ac:dyDescent="0.2">
      <c r="A2807" s="189">
        <v>341</v>
      </c>
      <c r="B2807" s="254" t="str">
        <f>IF(AND(A2807&lt;&gt;"",ISNUMBER(A2807)),VLOOKUP(A2807,Studies!A:BR,2,FALSE),"")</f>
        <v>Link 2008</v>
      </c>
      <c r="C2807" s="255" t="str">
        <f>IF(AND(A2807&lt;&gt;"",ISNUMBER(A2807)),VLOOKUP(A2807,Studies!A:BR,3,FALSE),"")</f>
        <v>https://www.ncbi.nlm.nih.gov/pubmed/18537963</v>
      </c>
      <c r="D2807" s="255" t="str">
        <f>IF(AND(A2807&lt;&gt;"",ISNUMBER(A2807)),VLOOKUP(A2807,Studies!A:BR,4,FALSE),"")</f>
        <v>iv Control (Perpetrator Placebo)</v>
      </c>
      <c r="E2807" s="255" t="str">
        <f>IF(AND(A2807&lt;&gt;"",ISNUMBER(A2807)),VLOOKUP(A2807,Studies!A:BR,5,FALSE),"")</f>
        <v>Midazolam</v>
      </c>
      <c r="F2807" s="256" t="str">
        <f>IF(AND(A2807&lt;&gt;"",ISNUMBER(A2807)),VLOOKUP(A2807,Studies!A:BR,6,FALSE),"")</f>
        <v>Plasma</v>
      </c>
      <c r="G2807" s="194">
        <v>40</v>
      </c>
      <c r="H2807" s="194" t="s">
        <v>953</v>
      </c>
      <c r="I2807" s="187">
        <v>25.712140000000002</v>
      </c>
      <c r="J2807" s="187" t="s">
        <v>941</v>
      </c>
      <c r="K2807" s="187" t="s">
        <v>116</v>
      </c>
      <c r="L2807" s="195">
        <v>2.8783249999999998</v>
      </c>
      <c r="M2807" s="195" t="s">
        <v>941</v>
      </c>
      <c r="N2807" s="195" t="s">
        <v>117</v>
      </c>
      <c r="O2807" s="199">
        <v>0.05</v>
      </c>
      <c r="P2807" s="188"/>
      <c r="Q2807" s="174">
        <v>1</v>
      </c>
      <c r="R2807" s="183"/>
    </row>
    <row r="2808" spans="1:18" ht="14.25" x14ac:dyDescent="0.2">
      <c r="A2808" s="189">
        <v>341</v>
      </c>
      <c r="B2808" s="254" t="str">
        <f>IF(AND(A2808&lt;&gt;"",ISNUMBER(A2808)),VLOOKUP(A2808,Studies!A:BR,2,FALSE),"")</f>
        <v>Link 2008</v>
      </c>
      <c r="C2808" s="255" t="str">
        <f>IF(AND(A2808&lt;&gt;"",ISNUMBER(A2808)),VLOOKUP(A2808,Studies!A:BR,3,FALSE),"")</f>
        <v>https://www.ncbi.nlm.nih.gov/pubmed/18537963</v>
      </c>
      <c r="D2808" s="255" t="str">
        <f>IF(AND(A2808&lt;&gt;"",ISNUMBER(A2808)),VLOOKUP(A2808,Studies!A:BR,4,FALSE),"")</f>
        <v>iv Control (Perpetrator Placebo)</v>
      </c>
      <c r="E2808" s="255" t="str">
        <f>IF(AND(A2808&lt;&gt;"",ISNUMBER(A2808)),VLOOKUP(A2808,Studies!A:BR,5,FALSE),"")</f>
        <v>Midazolam</v>
      </c>
      <c r="F2808" s="256" t="str">
        <f>IF(AND(A2808&lt;&gt;"",ISNUMBER(A2808)),VLOOKUP(A2808,Studies!A:BR,6,FALSE),"")</f>
        <v>Plasma</v>
      </c>
      <c r="G2808" s="194">
        <v>60</v>
      </c>
      <c r="H2808" s="194" t="s">
        <v>953</v>
      </c>
      <c r="I2808" s="187">
        <v>19.512930000000001</v>
      </c>
      <c r="J2808" s="187" t="s">
        <v>941</v>
      </c>
      <c r="K2808" s="187" t="s">
        <v>116</v>
      </c>
      <c r="L2808" s="195">
        <v>3.610662</v>
      </c>
      <c r="M2808" s="195" t="s">
        <v>941</v>
      </c>
      <c r="N2808" s="195" t="s">
        <v>117</v>
      </c>
      <c r="O2808" s="199">
        <v>0.05</v>
      </c>
      <c r="P2808" s="188"/>
      <c r="Q2808" s="174">
        <v>1</v>
      </c>
      <c r="R2808" s="183"/>
    </row>
    <row r="2809" spans="1:18" ht="14.25" x14ac:dyDescent="0.2">
      <c r="A2809" s="189">
        <v>341</v>
      </c>
      <c r="B2809" s="254" t="str">
        <f>IF(AND(A2809&lt;&gt;"",ISNUMBER(A2809)),VLOOKUP(A2809,Studies!A:BR,2,FALSE),"")</f>
        <v>Link 2008</v>
      </c>
      <c r="C2809" s="255" t="str">
        <f>IF(AND(A2809&lt;&gt;"",ISNUMBER(A2809)),VLOOKUP(A2809,Studies!A:BR,3,FALSE),"")</f>
        <v>https://www.ncbi.nlm.nih.gov/pubmed/18537963</v>
      </c>
      <c r="D2809" s="255" t="str">
        <f>IF(AND(A2809&lt;&gt;"",ISNUMBER(A2809)),VLOOKUP(A2809,Studies!A:BR,4,FALSE),"")</f>
        <v>iv Control (Perpetrator Placebo)</v>
      </c>
      <c r="E2809" s="255" t="str">
        <f>IF(AND(A2809&lt;&gt;"",ISNUMBER(A2809)),VLOOKUP(A2809,Studies!A:BR,5,FALSE),"")</f>
        <v>Midazolam</v>
      </c>
      <c r="F2809" s="256" t="str">
        <f>IF(AND(A2809&lt;&gt;"",ISNUMBER(A2809)),VLOOKUP(A2809,Studies!A:BR,6,FALSE),"")</f>
        <v>Plasma</v>
      </c>
      <c r="G2809" s="194">
        <v>90</v>
      </c>
      <c r="H2809" s="194" t="s">
        <v>953</v>
      </c>
      <c r="I2809" s="187">
        <v>15.78181</v>
      </c>
      <c r="J2809" s="187" t="s">
        <v>941</v>
      </c>
      <c r="K2809" s="187" t="s">
        <v>116</v>
      </c>
      <c r="L2809" s="195">
        <v>2.9202490000000001</v>
      </c>
      <c r="M2809" s="195" t="s">
        <v>941</v>
      </c>
      <c r="N2809" s="195" t="s">
        <v>117</v>
      </c>
      <c r="O2809" s="199">
        <v>0.05</v>
      </c>
      <c r="P2809" s="188"/>
      <c r="Q2809" s="174">
        <v>1</v>
      </c>
      <c r="R2809" s="183"/>
    </row>
    <row r="2810" spans="1:18" ht="14.25" x14ac:dyDescent="0.2">
      <c r="A2810" s="189">
        <v>341</v>
      </c>
      <c r="B2810" s="254" t="str">
        <f>IF(AND(A2810&lt;&gt;"",ISNUMBER(A2810)),VLOOKUP(A2810,Studies!A:BR,2,FALSE),"")</f>
        <v>Link 2008</v>
      </c>
      <c r="C2810" s="255" t="str">
        <f>IF(AND(A2810&lt;&gt;"",ISNUMBER(A2810)),VLOOKUP(A2810,Studies!A:BR,3,FALSE),"")</f>
        <v>https://www.ncbi.nlm.nih.gov/pubmed/18537963</v>
      </c>
      <c r="D2810" s="255" t="str">
        <f>IF(AND(A2810&lt;&gt;"",ISNUMBER(A2810)),VLOOKUP(A2810,Studies!A:BR,4,FALSE),"")</f>
        <v>iv Control (Perpetrator Placebo)</v>
      </c>
      <c r="E2810" s="255" t="str">
        <f>IF(AND(A2810&lt;&gt;"",ISNUMBER(A2810)),VLOOKUP(A2810,Studies!A:BR,5,FALSE),"")</f>
        <v>Midazolam</v>
      </c>
      <c r="F2810" s="256" t="str">
        <f>IF(AND(A2810&lt;&gt;"",ISNUMBER(A2810)),VLOOKUP(A2810,Studies!A:BR,6,FALSE),"")</f>
        <v>Plasma</v>
      </c>
      <c r="G2810" s="194">
        <v>120</v>
      </c>
      <c r="H2810" s="194" t="s">
        <v>953</v>
      </c>
      <c r="I2810" s="187">
        <v>11.97681</v>
      </c>
      <c r="J2810" s="187" t="s">
        <v>941</v>
      </c>
      <c r="K2810" s="187" t="s">
        <v>116</v>
      </c>
      <c r="L2810" s="195">
        <v>1.9181440000000001</v>
      </c>
      <c r="M2810" s="195" t="s">
        <v>941</v>
      </c>
      <c r="N2810" s="195" t="s">
        <v>117</v>
      </c>
      <c r="O2810" s="199">
        <v>0.05</v>
      </c>
      <c r="P2810" s="188"/>
      <c r="Q2810" s="174">
        <v>1</v>
      </c>
      <c r="R2810" s="183"/>
    </row>
    <row r="2811" spans="1:18" ht="14.25" x14ac:dyDescent="0.2">
      <c r="A2811" s="189">
        <v>341</v>
      </c>
      <c r="B2811" s="254" t="str">
        <f>IF(AND(A2811&lt;&gt;"",ISNUMBER(A2811)),VLOOKUP(A2811,Studies!A:BR,2,FALSE),"")</f>
        <v>Link 2008</v>
      </c>
      <c r="C2811" s="255" t="str">
        <f>IF(AND(A2811&lt;&gt;"",ISNUMBER(A2811)),VLOOKUP(A2811,Studies!A:BR,3,FALSE),"")</f>
        <v>https://www.ncbi.nlm.nih.gov/pubmed/18537963</v>
      </c>
      <c r="D2811" s="255" t="str">
        <f>IF(AND(A2811&lt;&gt;"",ISNUMBER(A2811)),VLOOKUP(A2811,Studies!A:BR,4,FALSE),"")</f>
        <v>iv Control (Perpetrator Placebo)</v>
      </c>
      <c r="E2811" s="255" t="str">
        <f>IF(AND(A2811&lt;&gt;"",ISNUMBER(A2811)),VLOOKUP(A2811,Studies!A:BR,5,FALSE),"")</f>
        <v>Midazolam</v>
      </c>
      <c r="F2811" s="256" t="str">
        <f>IF(AND(A2811&lt;&gt;"",ISNUMBER(A2811)),VLOOKUP(A2811,Studies!A:BR,6,FALSE),"")</f>
        <v>Plasma</v>
      </c>
      <c r="G2811" s="194">
        <v>240</v>
      </c>
      <c r="H2811" s="194" t="s">
        <v>953</v>
      </c>
      <c r="I2811" s="187">
        <v>6.336411</v>
      </c>
      <c r="J2811" s="187" t="s">
        <v>941</v>
      </c>
      <c r="K2811" s="187" t="s">
        <v>116</v>
      </c>
      <c r="L2811" s="195">
        <v>1.3335410000000001</v>
      </c>
      <c r="M2811" s="195" t="s">
        <v>941</v>
      </c>
      <c r="N2811" s="195" t="s">
        <v>117</v>
      </c>
      <c r="O2811" s="199">
        <v>0.05</v>
      </c>
      <c r="P2811" s="188"/>
      <c r="Q2811" s="174">
        <v>1</v>
      </c>
      <c r="R2811" s="183"/>
    </row>
    <row r="2812" spans="1:18" ht="14.25" x14ac:dyDescent="0.2">
      <c r="A2812" s="189">
        <v>341</v>
      </c>
      <c r="B2812" s="254" t="str">
        <f>IF(AND(A2812&lt;&gt;"",ISNUMBER(A2812)),VLOOKUP(A2812,Studies!A:BR,2,FALSE),"")</f>
        <v>Link 2008</v>
      </c>
      <c r="C2812" s="255" t="str">
        <f>IF(AND(A2812&lt;&gt;"",ISNUMBER(A2812)),VLOOKUP(A2812,Studies!A:BR,3,FALSE),"")</f>
        <v>https://www.ncbi.nlm.nih.gov/pubmed/18537963</v>
      </c>
      <c r="D2812" s="255" t="str">
        <f>IF(AND(A2812&lt;&gt;"",ISNUMBER(A2812)),VLOOKUP(A2812,Studies!A:BR,4,FALSE),"")</f>
        <v>iv Control (Perpetrator Placebo)</v>
      </c>
      <c r="E2812" s="255" t="str">
        <f>IF(AND(A2812&lt;&gt;"",ISNUMBER(A2812)),VLOOKUP(A2812,Studies!A:BR,5,FALSE),"")</f>
        <v>Midazolam</v>
      </c>
      <c r="F2812" s="256" t="str">
        <f>IF(AND(A2812&lt;&gt;"",ISNUMBER(A2812)),VLOOKUP(A2812,Studies!A:BR,6,FALSE),"")</f>
        <v>Plasma</v>
      </c>
      <c r="G2812" s="194">
        <v>360</v>
      </c>
      <c r="H2812" s="194" t="s">
        <v>953</v>
      </c>
      <c r="I2812" s="187">
        <v>3.4242240000000002</v>
      </c>
      <c r="J2812" s="187" t="s">
        <v>941</v>
      </c>
      <c r="K2812" s="187" t="s">
        <v>116</v>
      </c>
      <c r="L2812" s="195">
        <v>0.72065210000000002</v>
      </c>
      <c r="M2812" s="195" t="s">
        <v>941</v>
      </c>
      <c r="N2812" s="195" t="s">
        <v>117</v>
      </c>
      <c r="O2812" s="199">
        <v>0.05</v>
      </c>
      <c r="P2812" s="188"/>
      <c r="Q2812" s="174">
        <v>1</v>
      </c>
    </row>
    <row r="2813" spans="1:18" ht="14.25" x14ac:dyDescent="0.2">
      <c r="A2813" s="189">
        <v>341</v>
      </c>
      <c r="B2813" s="254" t="str">
        <f>IF(AND(A2813&lt;&gt;"",ISNUMBER(A2813)),VLOOKUP(A2813,Studies!A:BR,2,FALSE),"")</f>
        <v>Link 2008</v>
      </c>
      <c r="C2813" s="255" t="str">
        <f>IF(AND(A2813&lt;&gt;"",ISNUMBER(A2813)),VLOOKUP(A2813,Studies!A:BR,3,FALSE),"")</f>
        <v>https://www.ncbi.nlm.nih.gov/pubmed/18537963</v>
      </c>
      <c r="D2813" s="255" t="str">
        <f>IF(AND(A2813&lt;&gt;"",ISNUMBER(A2813)),VLOOKUP(A2813,Studies!A:BR,4,FALSE),"")</f>
        <v>iv Control (Perpetrator Placebo)</v>
      </c>
      <c r="E2813" s="255" t="str">
        <f>IF(AND(A2813&lt;&gt;"",ISNUMBER(A2813)),VLOOKUP(A2813,Studies!A:BR,5,FALSE),"")</f>
        <v>Midazolam</v>
      </c>
      <c r="F2813" s="256" t="str">
        <f>IF(AND(A2813&lt;&gt;"",ISNUMBER(A2813)),VLOOKUP(A2813,Studies!A:BR,6,FALSE),"")</f>
        <v>Plasma</v>
      </c>
      <c r="G2813" s="194">
        <v>480</v>
      </c>
      <c r="H2813" s="194" t="s">
        <v>953</v>
      </c>
      <c r="I2813" s="187">
        <v>1.8504659999999999</v>
      </c>
      <c r="J2813" s="187" t="s">
        <v>941</v>
      </c>
      <c r="K2813" s="187" t="s">
        <v>116</v>
      </c>
      <c r="L2813" s="195">
        <v>0.58788799999999997</v>
      </c>
      <c r="M2813" s="195" t="s">
        <v>941</v>
      </c>
      <c r="N2813" s="195" t="s">
        <v>117</v>
      </c>
      <c r="O2813" s="199">
        <v>0.05</v>
      </c>
      <c r="P2813" s="188"/>
      <c r="Q2813" s="174">
        <v>1</v>
      </c>
    </row>
    <row r="2814" spans="1:18" ht="14.25" x14ac:dyDescent="0.2">
      <c r="A2814" s="189">
        <v>341</v>
      </c>
      <c r="B2814" s="254" t="str">
        <f>IF(AND(A2814&lt;&gt;"",ISNUMBER(A2814)),VLOOKUP(A2814,Studies!A:BR,2,FALSE),"")</f>
        <v>Link 2008</v>
      </c>
      <c r="C2814" s="255" t="str">
        <f>IF(AND(A2814&lt;&gt;"",ISNUMBER(A2814)),VLOOKUP(A2814,Studies!A:BR,3,FALSE),"")</f>
        <v>https://www.ncbi.nlm.nih.gov/pubmed/18537963</v>
      </c>
      <c r="D2814" s="255" t="str">
        <f>IF(AND(A2814&lt;&gt;"",ISNUMBER(A2814)),VLOOKUP(A2814,Studies!A:BR,4,FALSE),"")</f>
        <v>iv Control (Perpetrator Placebo)</v>
      </c>
      <c r="E2814" s="255" t="str">
        <f>IF(AND(A2814&lt;&gt;"",ISNUMBER(A2814)),VLOOKUP(A2814,Studies!A:BR,5,FALSE),"")</f>
        <v>Midazolam</v>
      </c>
      <c r="F2814" s="256" t="str">
        <f>IF(AND(A2814&lt;&gt;"",ISNUMBER(A2814)),VLOOKUP(A2814,Studies!A:BR,6,FALSE),"")</f>
        <v>Plasma</v>
      </c>
      <c r="G2814" s="194">
        <v>600</v>
      </c>
      <c r="H2814" s="194" t="s">
        <v>953</v>
      </c>
      <c r="I2814" s="187">
        <v>1.3176969999999999</v>
      </c>
      <c r="J2814" s="187" t="s">
        <v>941</v>
      </c>
      <c r="K2814" s="187" t="s">
        <v>116</v>
      </c>
      <c r="L2814" s="195">
        <v>0.41862919999999998</v>
      </c>
      <c r="M2814" s="195" t="s">
        <v>941</v>
      </c>
      <c r="N2814" s="195" t="s">
        <v>117</v>
      </c>
      <c r="O2814" s="199">
        <v>0.05</v>
      </c>
      <c r="P2814" s="188"/>
      <c r="Q2814" s="174">
        <v>1</v>
      </c>
    </row>
    <row r="2815" spans="1:18" ht="14.25" x14ac:dyDescent="0.2">
      <c r="A2815" s="189">
        <v>341</v>
      </c>
      <c r="B2815" s="254" t="str">
        <f>IF(AND(A2815&lt;&gt;"",ISNUMBER(A2815)),VLOOKUP(A2815,Studies!A:BR,2,FALSE),"")</f>
        <v>Link 2008</v>
      </c>
      <c r="C2815" s="255" t="str">
        <f>IF(AND(A2815&lt;&gt;"",ISNUMBER(A2815)),VLOOKUP(A2815,Studies!A:BR,3,FALSE),"")</f>
        <v>https://www.ncbi.nlm.nih.gov/pubmed/18537963</v>
      </c>
      <c r="D2815" s="255" t="str">
        <f>IF(AND(A2815&lt;&gt;"",ISNUMBER(A2815)),VLOOKUP(A2815,Studies!A:BR,4,FALSE),"")</f>
        <v>iv Control (Perpetrator Placebo)</v>
      </c>
      <c r="E2815" s="255" t="str">
        <f>IF(AND(A2815&lt;&gt;"",ISNUMBER(A2815)),VLOOKUP(A2815,Studies!A:BR,5,FALSE),"")</f>
        <v>Midazolam</v>
      </c>
      <c r="F2815" s="256" t="str">
        <f>IF(AND(A2815&lt;&gt;"",ISNUMBER(A2815)),VLOOKUP(A2815,Studies!A:BR,6,FALSE),"")</f>
        <v>Plasma</v>
      </c>
      <c r="G2815" s="194">
        <v>1440</v>
      </c>
      <c r="H2815" s="194" t="s">
        <v>953</v>
      </c>
      <c r="I2815" s="187">
        <v>8.5285570000000005E-2</v>
      </c>
      <c r="J2815" s="187" t="s">
        <v>941</v>
      </c>
      <c r="K2815" s="187" t="s">
        <v>116</v>
      </c>
      <c r="L2815" s="195">
        <v>3.4482489999999998E-2</v>
      </c>
      <c r="M2815" s="195" t="s">
        <v>941</v>
      </c>
      <c r="N2815" s="195" t="s">
        <v>117</v>
      </c>
      <c r="O2815" s="199">
        <v>0.05</v>
      </c>
      <c r="P2815" s="188"/>
      <c r="Q2815" s="174">
        <v>1</v>
      </c>
    </row>
    <row r="2816" spans="1:18" ht="14.25" x14ac:dyDescent="0.2">
      <c r="A2816" s="189">
        <v>342</v>
      </c>
      <c r="B2816" s="254" t="str">
        <f>IF(AND(A2816&lt;&gt;"",ISNUMBER(A2816)),VLOOKUP(A2816,Studies!A:BR,2,FALSE),"")</f>
        <v>Link 2008</v>
      </c>
      <c r="C2816" s="255" t="str">
        <f>IF(AND(A2816&lt;&gt;"",ISNUMBER(A2816)),VLOOKUP(A2816,Studies!A:BR,3,FALSE),"")</f>
        <v>https://www.ncbi.nlm.nih.gov/pubmed/18537963</v>
      </c>
      <c r="D2816" s="255" t="str">
        <f>IF(AND(A2816&lt;&gt;"",ISNUMBER(A2816)),VLOOKUP(A2816,Studies!A:BR,4,FALSE),"")</f>
        <v>iv with Perpetrator (Rifampicin)</v>
      </c>
      <c r="E2816" s="255" t="str">
        <f>IF(AND(A2816&lt;&gt;"",ISNUMBER(A2816)),VLOOKUP(A2816,Studies!A:BR,5,FALSE),"")</f>
        <v>Midazolam</v>
      </c>
      <c r="F2816" s="256" t="str">
        <f>IF(AND(A2816&lt;&gt;"",ISNUMBER(A2816)),VLOOKUP(A2816,Studies!A:BR,6,FALSE),"")</f>
        <v>Plasma</v>
      </c>
      <c r="G2816" s="194">
        <v>8645</v>
      </c>
      <c r="H2816" s="194" t="s">
        <v>953</v>
      </c>
      <c r="I2816" s="187">
        <v>166.41720000000001</v>
      </c>
      <c r="J2816" s="187" t="s">
        <v>941</v>
      </c>
      <c r="K2816" s="187" t="s">
        <v>116</v>
      </c>
      <c r="L2816" s="195">
        <v>52.870269999999998</v>
      </c>
      <c r="M2816" s="195" t="s">
        <v>941</v>
      </c>
      <c r="N2816" s="195" t="s">
        <v>117</v>
      </c>
      <c r="O2816" s="199">
        <v>0.05</v>
      </c>
      <c r="P2816" s="188"/>
      <c r="Q2816" s="174">
        <v>1</v>
      </c>
    </row>
    <row r="2817" spans="1:17" ht="14.25" x14ac:dyDescent="0.2">
      <c r="A2817" s="189">
        <v>342</v>
      </c>
      <c r="B2817" s="254" t="str">
        <f>IF(AND(A2817&lt;&gt;"",ISNUMBER(A2817)),VLOOKUP(A2817,Studies!A:BR,2,FALSE),"")</f>
        <v>Link 2008</v>
      </c>
      <c r="C2817" s="255" t="str">
        <f>IF(AND(A2817&lt;&gt;"",ISNUMBER(A2817)),VLOOKUP(A2817,Studies!A:BR,3,FALSE),"")</f>
        <v>https://www.ncbi.nlm.nih.gov/pubmed/18537963</v>
      </c>
      <c r="D2817" s="255" t="str">
        <f>IF(AND(A2817&lt;&gt;"",ISNUMBER(A2817)),VLOOKUP(A2817,Studies!A:BR,4,FALSE),"")</f>
        <v>iv with Perpetrator (Rifampicin)</v>
      </c>
      <c r="E2817" s="255" t="str">
        <f>IF(AND(A2817&lt;&gt;"",ISNUMBER(A2817)),VLOOKUP(A2817,Studies!A:BR,5,FALSE),"")</f>
        <v>Midazolam</v>
      </c>
      <c r="F2817" s="256" t="str">
        <f>IF(AND(A2817&lt;&gt;"",ISNUMBER(A2817)),VLOOKUP(A2817,Studies!A:BR,6,FALSE),"")</f>
        <v>Plasma</v>
      </c>
      <c r="G2817" s="194">
        <v>8650</v>
      </c>
      <c r="H2817" s="194" t="s">
        <v>953</v>
      </c>
      <c r="I2817" s="187">
        <v>39.307009999999998</v>
      </c>
      <c r="J2817" s="187" t="s">
        <v>941</v>
      </c>
      <c r="K2817" s="187" t="s">
        <v>116</v>
      </c>
      <c r="L2817" s="195">
        <v>3.4824099999999998</v>
      </c>
      <c r="M2817" s="195" t="s">
        <v>941</v>
      </c>
      <c r="N2817" s="195" t="s">
        <v>117</v>
      </c>
      <c r="O2817" s="199">
        <v>0.05</v>
      </c>
      <c r="P2817" s="188"/>
      <c r="Q2817" s="174">
        <v>1</v>
      </c>
    </row>
    <row r="2818" spans="1:17" ht="14.25" x14ac:dyDescent="0.2">
      <c r="A2818" s="189">
        <v>342</v>
      </c>
      <c r="B2818" s="254" t="str">
        <f>IF(AND(A2818&lt;&gt;"",ISNUMBER(A2818)),VLOOKUP(A2818,Studies!A:BR,2,FALSE),"")</f>
        <v>Link 2008</v>
      </c>
      <c r="C2818" s="255" t="str">
        <f>IF(AND(A2818&lt;&gt;"",ISNUMBER(A2818)),VLOOKUP(A2818,Studies!A:BR,3,FALSE),"")</f>
        <v>https://www.ncbi.nlm.nih.gov/pubmed/18537963</v>
      </c>
      <c r="D2818" s="255" t="str">
        <f>IF(AND(A2818&lt;&gt;"",ISNUMBER(A2818)),VLOOKUP(A2818,Studies!A:BR,4,FALSE),"")</f>
        <v>iv with Perpetrator (Rifampicin)</v>
      </c>
      <c r="E2818" s="255" t="str">
        <f>IF(AND(A2818&lt;&gt;"",ISNUMBER(A2818)),VLOOKUP(A2818,Studies!A:BR,5,FALSE),"")</f>
        <v>Midazolam</v>
      </c>
      <c r="F2818" s="256" t="str">
        <f>IF(AND(A2818&lt;&gt;"",ISNUMBER(A2818)),VLOOKUP(A2818,Studies!A:BR,6,FALSE),"")</f>
        <v>Plasma</v>
      </c>
      <c r="G2818" s="194">
        <v>8660</v>
      </c>
      <c r="H2818" s="194" t="s">
        <v>953</v>
      </c>
      <c r="I2818" s="187">
        <v>25.712140000000002</v>
      </c>
      <c r="J2818" s="187" t="s">
        <v>941</v>
      </c>
      <c r="K2818" s="187" t="s">
        <v>116</v>
      </c>
      <c r="L2818" s="195">
        <v>2.8783249999999998</v>
      </c>
      <c r="M2818" s="195" t="s">
        <v>941</v>
      </c>
      <c r="N2818" s="195" t="s">
        <v>117</v>
      </c>
      <c r="O2818" s="199">
        <v>0.05</v>
      </c>
      <c r="P2818" s="188"/>
      <c r="Q2818" s="174">
        <v>1</v>
      </c>
    </row>
    <row r="2819" spans="1:17" ht="14.25" x14ac:dyDescent="0.2">
      <c r="A2819" s="189">
        <v>342</v>
      </c>
      <c r="B2819" s="254" t="str">
        <f>IF(AND(A2819&lt;&gt;"",ISNUMBER(A2819)),VLOOKUP(A2819,Studies!A:BR,2,FALSE),"")</f>
        <v>Link 2008</v>
      </c>
      <c r="C2819" s="255" t="str">
        <f>IF(AND(A2819&lt;&gt;"",ISNUMBER(A2819)),VLOOKUP(A2819,Studies!A:BR,3,FALSE),"")</f>
        <v>https://www.ncbi.nlm.nih.gov/pubmed/18537963</v>
      </c>
      <c r="D2819" s="255" t="str">
        <f>IF(AND(A2819&lt;&gt;"",ISNUMBER(A2819)),VLOOKUP(A2819,Studies!A:BR,4,FALSE),"")</f>
        <v>iv with Perpetrator (Rifampicin)</v>
      </c>
      <c r="E2819" s="255" t="str">
        <f>IF(AND(A2819&lt;&gt;"",ISNUMBER(A2819)),VLOOKUP(A2819,Studies!A:BR,5,FALSE),"")</f>
        <v>Midazolam</v>
      </c>
      <c r="F2819" s="256" t="str">
        <f>IF(AND(A2819&lt;&gt;"",ISNUMBER(A2819)),VLOOKUP(A2819,Studies!A:BR,6,FALSE),"")</f>
        <v>Plasma</v>
      </c>
      <c r="G2819" s="194">
        <v>8670</v>
      </c>
      <c r="H2819" s="194" t="s">
        <v>953</v>
      </c>
      <c r="I2819" s="187">
        <v>19.103200000000001</v>
      </c>
      <c r="J2819" s="187" t="s">
        <v>941</v>
      </c>
      <c r="K2819" s="187" t="s">
        <v>116</v>
      </c>
      <c r="L2819" s="195">
        <v>3.0594709999999998</v>
      </c>
      <c r="M2819" s="195" t="s">
        <v>941</v>
      </c>
      <c r="N2819" s="195" t="s">
        <v>117</v>
      </c>
      <c r="O2819" s="199">
        <v>0.05</v>
      </c>
      <c r="P2819" s="188"/>
      <c r="Q2819" s="174">
        <v>1</v>
      </c>
    </row>
    <row r="2820" spans="1:17" ht="14.25" x14ac:dyDescent="0.2">
      <c r="A2820" s="189">
        <v>342</v>
      </c>
      <c r="B2820" s="254" t="str">
        <f>IF(AND(A2820&lt;&gt;"",ISNUMBER(A2820)),VLOOKUP(A2820,Studies!A:BR,2,FALSE),"")</f>
        <v>Link 2008</v>
      </c>
      <c r="C2820" s="255" t="str">
        <f>IF(AND(A2820&lt;&gt;"",ISNUMBER(A2820)),VLOOKUP(A2820,Studies!A:BR,3,FALSE),"")</f>
        <v>https://www.ncbi.nlm.nih.gov/pubmed/18537963</v>
      </c>
      <c r="D2820" s="255" t="str">
        <f>IF(AND(A2820&lt;&gt;"",ISNUMBER(A2820)),VLOOKUP(A2820,Studies!A:BR,4,FALSE),"")</f>
        <v>iv with Perpetrator (Rifampicin)</v>
      </c>
      <c r="E2820" s="255" t="str">
        <f>IF(AND(A2820&lt;&gt;"",ISNUMBER(A2820)),VLOOKUP(A2820,Studies!A:BR,5,FALSE),"")</f>
        <v>Midazolam</v>
      </c>
      <c r="F2820" s="256" t="str">
        <f>IF(AND(A2820&lt;&gt;"",ISNUMBER(A2820)),VLOOKUP(A2820,Studies!A:BR,6,FALSE),"")</f>
        <v>Plasma</v>
      </c>
      <c r="G2820" s="194">
        <v>8680</v>
      </c>
      <c r="H2820" s="194" t="s">
        <v>953</v>
      </c>
      <c r="I2820" s="187">
        <v>15.78181</v>
      </c>
      <c r="J2820" s="187" t="s">
        <v>941</v>
      </c>
      <c r="K2820" s="187" t="s">
        <v>116</v>
      </c>
      <c r="L2820" s="195">
        <v>2.1430690000000001</v>
      </c>
      <c r="M2820" s="195" t="s">
        <v>941</v>
      </c>
      <c r="N2820" s="195" t="s">
        <v>117</v>
      </c>
      <c r="O2820" s="199">
        <v>0.05</v>
      </c>
      <c r="P2820" s="188"/>
      <c r="Q2820" s="174">
        <v>1</v>
      </c>
    </row>
    <row r="2821" spans="1:17" ht="14.25" x14ac:dyDescent="0.2">
      <c r="A2821" s="189">
        <v>342</v>
      </c>
      <c r="B2821" s="254" t="str">
        <f>IF(AND(A2821&lt;&gt;"",ISNUMBER(A2821)),VLOOKUP(A2821,Studies!A:BR,2,FALSE),"")</f>
        <v>Link 2008</v>
      </c>
      <c r="C2821" s="255" t="str">
        <f>IF(AND(A2821&lt;&gt;"",ISNUMBER(A2821)),VLOOKUP(A2821,Studies!A:BR,3,FALSE),"")</f>
        <v>https://www.ncbi.nlm.nih.gov/pubmed/18537963</v>
      </c>
      <c r="D2821" s="255" t="str">
        <f>IF(AND(A2821&lt;&gt;"",ISNUMBER(A2821)),VLOOKUP(A2821,Studies!A:BR,4,FALSE),"")</f>
        <v>iv with Perpetrator (Rifampicin)</v>
      </c>
      <c r="E2821" s="255" t="str">
        <f>IF(AND(A2821&lt;&gt;"",ISNUMBER(A2821)),VLOOKUP(A2821,Studies!A:BR,5,FALSE),"")</f>
        <v>Midazolam</v>
      </c>
      <c r="F2821" s="256" t="str">
        <f>IF(AND(A2821&lt;&gt;"",ISNUMBER(A2821)),VLOOKUP(A2821,Studies!A:BR,6,FALSE),"")</f>
        <v>Plasma</v>
      </c>
      <c r="G2821" s="194">
        <v>8700</v>
      </c>
      <c r="H2821" s="194" t="s">
        <v>953</v>
      </c>
      <c r="I2821" s="187">
        <v>11.97681</v>
      </c>
      <c r="J2821" s="187" t="s">
        <v>941</v>
      </c>
      <c r="K2821" s="187" t="s">
        <v>116</v>
      </c>
      <c r="L2821" s="195">
        <v>1.6263730000000001</v>
      </c>
      <c r="M2821" s="195" t="s">
        <v>941</v>
      </c>
      <c r="N2821" s="195" t="s">
        <v>117</v>
      </c>
      <c r="O2821" s="199">
        <v>0.05</v>
      </c>
      <c r="P2821" s="188"/>
      <c r="Q2821" s="174">
        <v>1</v>
      </c>
    </row>
    <row r="2822" spans="1:17" ht="14.25" x14ac:dyDescent="0.2">
      <c r="A2822" s="189">
        <v>342</v>
      </c>
      <c r="B2822" s="254" t="str">
        <f>IF(AND(A2822&lt;&gt;"",ISNUMBER(A2822)),VLOOKUP(A2822,Studies!A:BR,2,FALSE),"")</f>
        <v>Link 2008</v>
      </c>
      <c r="C2822" s="255" t="str">
        <f>IF(AND(A2822&lt;&gt;"",ISNUMBER(A2822)),VLOOKUP(A2822,Studies!A:BR,3,FALSE),"")</f>
        <v>https://www.ncbi.nlm.nih.gov/pubmed/18537963</v>
      </c>
      <c r="D2822" s="255" t="str">
        <f>IF(AND(A2822&lt;&gt;"",ISNUMBER(A2822)),VLOOKUP(A2822,Studies!A:BR,4,FALSE),"")</f>
        <v>iv with Perpetrator (Rifampicin)</v>
      </c>
      <c r="E2822" s="255" t="str">
        <f>IF(AND(A2822&lt;&gt;"",ISNUMBER(A2822)),VLOOKUP(A2822,Studies!A:BR,5,FALSE),"")</f>
        <v>Midazolam</v>
      </c>
      <c r="F2822" s="256" t="str">
        <f>IF(AND(A2822&lt;&gt;"",ISNUMBER(A2822)),VLOOKUP(A2822,Studies!A:BR,6,FALSE),"")</f>
        <v>Plasma</v>
      </c>
      <c r="G2822" s="194">
        <v>8730</v>
      </c>
      <c r="H2822" s="194" t="s">
        <v>953</v>
      </c>
      <c r="I2822" s="187">
        <v>7.5088949999999999</v>
      </c>
      <c r="J2822" s="187" t="s">
        <v>941</v>
      </c>
      <c r="K2822" s="187" t="s">
        <v>116</v>
      </c>
      <c r="L2822" s="195">
        <v>1.3894409999999999</v>
      </c>
      <c r="M2822" s="195" t="s">
        <v>941</v>
      </c>
      <c r="N2822" s="195" t="s">
        <v>117</v>
      </c>
      <c r="O2822" s="199">
        <v>0.05</v>
      </c>
      <c r="P2822" s="188"/>
      <c r="Q2822" s="174">
        <v>1</v>
      </c>
    </row>
    <row r="2823" spans="1:17" ht="14.25" x14ac:dyDescent="0.2">
      <c r="A2823" s="189">
        <v>342</v>
      </c>
      <c r="B2823" s="254" t="str">
        <f>IF(AND(A2823&lt;&gt;"",ISNUMBER(A2823)),VLOOKUP(A2823,Studies!A:BR,2,FALSE),"")</f>
        <v>Link 2008</v>
      </c>
      <c r="C2823" s="255" t="str">
        <f>IF(AND(A2823&lt;&gt;"",ISNUMBER(A2823)),VLOOKUP(A2823,Studies!A:BR,3,FALSE),"")</f>
        <v>https://www.ncbi.nlm.nih.gov/pubmed/18537963</v>
      </c>
      <c r="D2823" s="255" t="str">
        <f>IF(AND(A2823&lt;&gt;"",ISNUMBER(A2823)),VLOOKUP(A2823,Studies!A:BR,4,FALSE),"")</f>
        <v>iv with Perpetrator (Rifampicin)</v>
      </c>
      <c r="E2823" s="255" t="str">
        <f>IF(AND(A2823&lt;&gt;"",ISNUMBER(A2823)),VLOOKUP(A2823,Studies!A:BR,5,FALSE),"")</f>
        <v>Midazolam</v>
      </c>
      <c r="F2823" s="256" t="str">
        <f>IF(AND(A2823&lt;&gt;"",ISNUMBER(A2823)),VLOOKUP(A2823,Studies!A:BR,6,FALSE),"")</f>
        <v>Plasma</v>
      </c>
      <c r="G2823" s="194">
        <v>8760</v>
      </c>
      <c r="H2823" s="194" t="s">
        <v>953</v>
      </c>
      <c r="I2823" s="187">
        <v>5.3470050000000002</v>
      </c>
      <c r="J2823" s="187" t="s">
        <v>941</v>
      </c>
      <c r="K2823" s="187" t="s">
        <v>116</v>
      </c>
      <c r="L2823" s="195">
        <v>0.85635139999999998</v>
      </c>
      <c r="M2823" s="195" t="s">
        <v>941</v>
      </c>
      <c r="N2823" s="195" t="s">
        <v>117</v>
      </c>
      <c r="O2823" s="199">
        <v>0.05</v>
      </c>
      <c r="P2823" s="188"/>
      <c r="Q2823" s="174">
        <v>1</v>
      </c>
    </row>
    <row r="2824" spans="1:17" ht="14.25" x14ac:dyDescent="0.2">
      <c r="A2824" s="189">
        <v>342</v>
      </c>
      <c r="B2824" s="254" t="str">
        <f>IF(AND(A2824&lt;&gt;"",ISNUMBER(A2824)),VLOOKUP(A2824,Studies!A:BR,2,FALSE),"")</f>
        <v>Link 2008</v>
      </c>
      <c r="C2824" s="255" t="str">
        <f>IF(AND(A2824&lt;&gt;"",ISNUMBER(A2824)),VLOOKUP(A2824,Studies!A:BR,3,FALSE),"")</f>
        <v>https://www.ncbi.nlm.nih.gov/pubmed/18537963</v>
      </c>
      <c r="D2824" s="255" t="str">
        <f>IF(AND(A2824&lt;&gt;"",ISNUMBER(A2824)),VLOOKUP(A2824,Studies!A:BR,4,FALSE),"")</f>
        <v>iv with Perpetrator (Rifampicin)</v>
      </c>
      <c r="E2824" s="255" t="str">
        <f>IF(AND(A2824&lt;&gt;"",ISNUMBER(A2824)),VLOOKUP(A2824,Studies!A:BR,5,FALSE),"")</f>
        <v>Midazolam</v>
      </c>
      <c r="F2824" s="256" t="str">
        <f>IF(AND(A2824&lt;&gt;"",ISNUMBER(A2824)),VLOOKUP(A2824,Studies!A:BR,6,FALSE),"")</f>
        <v>Plasma</v>
      </c>
      <c r="G2824" s="194">
        <v>8880</v>
      </c>
      <c r="H2824" s="194" t="s">
        <v>953</v>
      </c>
      <c r="I2824" s="187">
        <v>1.930698</v>
      </c>
      <c r="J2824" s="187" t="s">
        <v>941</v>
      </c>
      <c r="K2824" s="187" t="s">
        <v>116</v>
      </c>
      <c r="L2824" s="195">
        <v>0.30921110000000002</v>
      </c>
      <c r="M2824" s="195" t="s">
        <v>941</v>
      </c>
      <c r="N2824" s="195" t="s">
        <v>117</v>
      </c>
      <c r="O2824" s="199">
        <v>0.05</v>
      </c>
      <c r="P2824" s="188"/>
      <c r="Q2824" s="174">
        <v>1</v>
      </c>
    </row>
    <row r="2825" spans="1:17" ht="14.25" x14ac:dyDescent="0.2">
      <c r="A2825" s="189">
        <v>342</v>
      </c>
      <c r="B2825" s="254" t="str">
        <f>IF(AND(A2825&lt;&gt;"",ISNUMBER(A2825)),VLOOKUP(A2825,Studies!A:BR,2,FALSE),"")</f>
        <v>Link 2008</v>
      </c>
      <c r="C2825" s="255" t="str">
        <f>IF(AND(A2825&lt;&gt;"",ISNUMBER(A2825)),VLOOKUP(A2825,Studies!A:BR,3,FALSE),"")</f>
        <v>https://www.ncbi.nlm.nih.gov/pubmed/18537963</v>
      </c>
      <c r="D2825" s="255" t="str">
        <f>IF(AND(A2825&lt;&gt;"",ISNUMBER(A2825)),VLOOKUP(A2825,Studies!A:BR,4,FALSE),"")</f>
        <v>iv with Perpetrator (Rifampicin)</v>
      </c>
      <c r="E2825" s="255" t="str">
        <f>IF(AND(A2825&lt;&gt;"",ISNUMBER(A2825)),VLOOKUP(A2825,Studies!A:BR,5,FALSE),"")</f>
        <v>Midazolam</v>
      </c>
      <c r="F2825" s="256" t="str">
        <f>IF(AND(A2825&lt;&gt;"",ISNUMBER(A2825)),VLOOKUP(A2825,Studies!A:BR,6,FALSE),"")</f>
        <v>Plasma</v>
      </c>
      <c r="G2825" s="194">
        <v>9000</v>
      </c>
      <c r="H2825" s="194" t="s">
        <v>953</v>
      </c>
      <c r="I2825" s="187">
        <v>0.75889960000000001</v>
      </c>
      <c r="J2825" s="187" t="s">
        <v>941</v>
      </c>
      <c r="K2825" s="187" t="s">
        <v>116</v>
      </c>
      <c r="L2825" s="195">
        <v>0.24110039999999999</v>
      </c>
      <c r="M2825" s="195" t="s">
        <v>941</v>
      </c>
      <c r="N2825" s="195" t="s">
        <v>117</v>
      </c>
      <c r="O2825" s="199">
        <v>0.05</v>
      </c>
      <c r="P2825" s="188"/>
      <c r="Q2825" s="174">
        <v>1</v>
      </c>
    </row>
    <row r="2826" spans="1:17" ht="14.25" x14ac:dyDescent="0.2">
      <c r="A2826" s="189">
        <v>342</v>
      </c>
      <c r="B2826" s="254" t="str">
        <f>IF(AND(A2826&lt;&gt;"",ISNUMBER(A2826)),VLOOKUP(A2826,Studies!A:BR,2,FALSE),"")</f>
        <v>Link 2008</v>
      </c>
      <c r="C2826" s="255" t="str">
        <f>IF(AND(A2826&lt;&gt;"",ISNUMBER(A2826)),VLOOKUP(A2826,Studies!A:BR,3,FALSE),"")</f>
        <v>https://www.ncbi.nlm.nih.gov/pubmed/18537963</v>
      </c>
      <c r="D2826" s="255" t="str">
        <f>IF(AND(A2826&lt;&gt;"",ISNUMBER(A2826)),VLOOKUP(A2826,Studies!A:BR,4,FALSE),"")</f>
        <v>iv with Perpetrator (Rifampicin)</v>
      </c>
      <c r="E2826" s="255" t="str">
        <f>IF(AND(A2826&lt;&gt;"",ISNUMBER(A2826)),VLOOKUP(A2826,Studies!A:BR,5,FALSE),"")</f>
        <v>Midazolam</v>
      </c>
      <c r="F2826" s="256" t="str">
        <f>IF(AND(A2826&lt;&gt;"",ISNUMBER(A2826)),VLOOKUP(A2826,Studies!A:BR,6,FALSE),"")</f>
        <v>Plasma</v>
      </c>
      <c r="G2826" s="194">
        <v>9120</v>
      </c>
      <c r="H2826" s="194" t="s">
        <v>953</v>
      </c>
      <c r="I2826" s="187">
        <v>0.29830079999999998</v>
      </c>
      <c r="J2826" s="187" t="s">
        <v>941</v>
      </c>
      <c r="K2826" s="187" t="s">
        <v>116</v>
      </c>
      <c r="L2826" s="195">
        <v>0.1774936</v>
      </c>
      <c r="M2826" s="195" t="s">
        <v>941</v>
      </c>
      <c r="N2826" s="195" t="s">
        <v>117</v>
      </c>
      <c r="O2826" s="199">
        <v>0.05</v>
      </c>
      <c r="P2826" s="188"/>
      <c r="Q2826" s="174">
        <v>1</v>
      </c>
    </row>
    <row r="2827" spans="1:17" ht="14.25" x14ac:dyDescent="0.2">
      <c r="A2827" s="189">
        <v>342</v>
      </c>
      <c r="B2827" s="254" t="str">
        <f>IF(AND(A2827&lt;&gt;"",ISNUMBER(A2827)),VLOOKUP(A2827,Studies!A:BR,2,FALSE),"")</f>
        <v>Link 2008</v>
      </c>
      <c r="C2827" s="255" t="str">
        <f>IF(AND(A2827&lt;&gt;"",ISNUMBER(A2827)),VLOOKUP(A2827,Studies!A:BR,3,FALSE),"")</f>
        <v>https://www.ncbi.nlm.nih.gov/pubmed/18537963</v>
      </c>
      <c r="D2827" s="255" t="str">
        <f>IF(AND(A2827&lt;&gt;"",ISNUMBER(A2827)),VLOOKUP(A2827,Studies!A:BR,4,FALSE),"")</f>
        <v>iv with Perpetrator (Rifampicin)</v>
      </c>
      <c r="E2827" s="255" t="str">
        <f>IF(AND(A2827&lt;&gt;"",ISNUMBER(A2827)),VLOOKUP(A2827,Studies!A:BR,5,FALSE),"")</f>
        <v>Midazolam</v>
      </c>
      <c r="F2827" s="256" t="str">
        <f>IF(AND(A2827&lt;&gt;"",ISNUMBER(A2827)),VLOOKUP(A2827,Studies!A:BR,6,FALSE),"")</f>
        <v>Plasma</v>
      </c>
      <c r="G2827" s="194">
        <v>9240</v>
      </c>
      <c r="H2827" s="194" t="s">
        <v>953</v>
      </c>
      <c r="I2827" s="187">
        <v>0.17180000000000001</v>
      </c>
      <c r="J2827" s="187" t="s">
        <v>941</v>
      </c>
      <c r="K2827" s="187" t="s">
        <v>116</v>
      </c>
      <c r="L2827" s="195">
        <v>0.1141046</v>
      </c>
      <c r="M2827" s="195" t="s">
        <v>941</v>
      </c>
      <c r="N2827" s="195" t="s">
        <v>117</v>
      </c>
      <c r="O2827" s="199">
        <v>0.05</v>
      </c>
      <c r="P2827" s="188"/>
      <c r="Q2827" s="174">
        <v>1</v>
      </c>
    </row>
    <row r="2828" spans="1:17" ht="14.25" x14ac:dyDescent="0.2">
      <c r="A2828" s="189">
        <v>343</v>
      </c>
      <c r="B2828" s="254" t="str">
        <f>IF(AND(A2828&lt;&gt;"",ISNUMBER(A2828)),VLOOKUP(A2828,Studies!A:BR,2,FALSE),"")</f>
        <v>Link 2008</v>
      </c>
      <c r="C2828" s="255" t="str">
        <f>IF(AND(A2828&lt;&gt;"",ISNUMBER(A2828)),VLOOKUP(A2828,Studies!A:BR,3,FALSE),"")</f>
        <v>https://www.ncbi.nlm.nih.gov/pubmed/18537963</v>
      </c>
      <c r="D2828" s="255" t="str">
        <f>IF(AND(A2828&lt;&gt;"",ISNUMBER(A2828)),VLOOKUP(A2828,Studies!A:BR,4,FALSE),"")</f>
        <v>po Control (Perpetrator Placebo)</v>
      </c>
      <c r="E2828" s="255" t="str">
        <f>IF(AND(A2828&lt;&gt;"",ISNUMBER(A2828)),VLOOKUP(A2828,Studies!A:BR,5,FALSE),"")</f>
        <v>Midazolam</v>
      </c>
      <c r="F2828" s="256" t="str">
        <f>IF(AND(A2828&lt;&gt;"",ISNUMBER(A2828)),VLOOKUP(A2828,Studies!A:BR,6,FALSE),"")</f>
        <v>Plasma</v>
      </c>
      <c r="G2828" s="194">
        <v>10</v>
      </c>
      <c r="H2828" s="194" t="s">
        <v>953</v>
      </c>
      <c r="I2828" s="187">
        <v>12.056089999999999</v>
      </c>
      <c r="J2828" s="187" t="s">
        <v>941</v>
      </c>
      <c r="K2828" s="187" t="s">
        <v>116</v>
      </c>
      <c r="L2828" s="195">
        <v>17.523879999999998</v>
      </c>
      <c r="M2828" s="195" t="s">
        <v>941</v>
      </c>
      <c r="N2828" s="195" t="s">
        <v>117</v>
      </c>
      <c r="O2828" s="199">
        <v>0.05</v>
      </c>
      <c r="P2828" s="188"/>
      <c r="Q2828" s="174">
        <v>1</v>
      </c>
    </row>
    <row r="2829" spans="1:17" ht="14.25" x14ac:dyDescent="0.2">
      <c r="A2829" s="189">
        <v>343</v>
      </c>
      <c r="B2829" s="254" t="str">
        <f>IF(AND(A2829&lt;&gt;"",ISNUMBER(A2829)),VLOOKUP(A2829,Studies!A:BR,2,FALSE),"")</f>
        <v>Link 2008</v>
      </c>
      <c r="C2829" s="255" t="str">
        <f>IF(AND(A2829&lt;&gt;"",ISNUMBER(A2829)),VLOOKUP(A2829,Studies!A:BR,3,FALSE),"")</f>
        <v>https://www.ncbi.nlm.nih.gov/pubmed/18537963</v>
      </c>
      <c r="D2829" s="255" t="str">
        <f>IF(AND(A2829&lt;&gt;"",ISNUMBER(A2829)),VLOOKUP(A2829,Studies!A:BR,4,FALSE),"")</f>
        <v>po Control (Perpetrator Placebo)</v>
      </c>
      <c r="E2829" s="255" t="str">
        <f>IF(AND(A2829&lt;&gt;"",ISNUMBER(A2829)),VLOOKUP(A2829,Studies!A:BR,5,FALSE),"")</f>
        <v>Midazolam</v>
      </c>
      <c r="F2829" s="256" t="str">
        <f>IF(AND(A2829&lt;&gt;"",ISNUMBER(A2829)),VLOOKUP(A2829,Studies!A:BR,6,FALSE),"")</f>
        <v>Plasma</v>
      </c>
      <c r="G2829" s="194">
        <v>20</v>
      </c>
      <c r="H2829" s="194" t="s">
        <v>953</v>
      </c>
      <c r="I2829" s="187">
        <v>48.356490000000001</v>
      </c>
      <c r="J2829" s="187" t="s">
        <v>941</v>
      </c>
      <c r="K2829" s="187" t="s">
        <v>116</v>
      </c>
      <c r="L2829" s="195">
        <v>22.684360000000002</v>
      </c>
      <c r="M2829" s="195" t="s">
        <v>941</v>
      </c>
      <c r="N2829" s="195" t="s">
        <v>117</v>
      </c>
      <c r="O2829" s="199">
        <v>0.05</v>
      </c>
      <c r="P2829" s="188"/>
      <c r="Q2829" s="174">
        <v>1</v>
      </c>
    </row>
    <row r="2830" spans="1:17" ht="14.25" x14ac:dyDescent="0.2">
      <c r="A2830" s="189">
        <v>343</v>
      </c>
      <c r="B2830" s="254" t="str">
        <f>IF(AND(A2830&lt;&gt;"",ISNUMBER(A2830)),VLOOKUP(A2830,Studies!A:BR,2,FALSE),"")</f>
        <v>Link 2008</v>
      </c>
      <c r="C2830" s="255" t="str">
        <f>IF(AND(A2830&lt;&gt;"",ISNUMBER(A2830)),VLOOKUP(A2830,Studies!A:BR,3,FALSE),"")</f>
        <v>https://www.ncbi.nlm.nih.gov/pubmed/18537963</v>
      </c>
      <c r="D2830" s="255" t="str">
        <f>IF(AND(A2830&lt;&gt;"",ISNUMBER(A2830)),VLOOKUP(A2830,Studies!A:BR,4,FALSE),"")</f>
        <v>po Control (Perpetrator Placebo)</v>
      </c>
      <c r="E2830" s="255" t="str">
        <f>IF(AND(A2830&lt;&gt;"",ISNUMBER(A2830)),VLOOKUP(A2830,Studies!A:BR,5,FALSE),"")</f>
        <v>Midazolam</v>
      </c>
      <c r="F2830" s="256" t="str">
        <f>IF(AND(A2830&lt;&gt;"",ISNUMBER(A2830)),VLOOKUP(A2830,Studies!A:BR,6,FALSE),"")</f>
        <v>Plasma</v>
      </c>
      <c r="G2830" s="194">
        <v>30</v>
      </c>
      <c r="H2830" s="194" t="s">
        <v>953</v>
      </c>
      <c r="I2830" s="187">
        <v>45.353679999999997</v>
      </c>
      <c r="J2830" s="187" t="s">
        <v>941</v>
      </c>
      <c r="K2830" s="187" t="s">
        <v>116</v>
      </c>
      <c r="L2830" s="195">
        <v>21.27572</v>
      </c>
      <c r="M2830" s="195" t="s">
        <v>941</v>
      </c>
      <c r="N2830" s="195" t="s">
        <v>117</v>
      </c>
      <c r="O2830" s="199">
        <v>0.05</v>
      </c>
      <c r="P2830" s="188"/>
      <c r="Q2830" s="174">
        <v>1</v>
      </c>
    </row>
    <row r="2831" spans="1:17" ht="14.25" x14ac:dyDescent="0.2">
      <c r="A2831" s="189">
        <v>343</v>
      </c>
      <c r="B2831" s="254" t="str">
        <f>IF(AND(A2831&lt;&gt;"",ISNUMBER(A2831)),VLOOKUP(A2831,Studies!A:BR,2,FALSE),"")</f>
        <v>Link 2008</v>
      </c>
      <c r="C2831" s="255" t="str">
        <f>IF(AND(A2831&lt;&gt;"",ISNUMBER(A2831)),VLOOKUP(A2831,Studies!A:BR,3,FALSE),"")</f>
        <v>https://www.ncbi.nlm.nih.gov/pubmed/18537963</v>
      </c>
      <c r="D2831" s="255" t="str">
        <f>IF(AND(A2831&lt;&gt;"",ISNUMBER(A2831)),VLOOKUP(A2831,Studies!A:BR,4,FALSE),"")</f>
        <v>po Control (Perpetrator Placebo)</v>
      </c>
      <c r="E2831" s="255" t="str">
        <f>IF(AND(A2831&lt;&gt;"",ISNUMBER(A2831)),VLOOKUP(A2831,Studies!A:BR,5,FALSE),"")</f>
        <v>Midazolam</v>
      </c>
      <c r="F2831" s="256" t="str">
        <f>IF(AND(A2831&lt;&gt;"",ISNUMBER(A2831)),VLOOKUP(A2831,Studies!A:BR,6,FALSE),"")</f>
        <v>Plasma</v>
      </c>
      <c r="G2831" s="194">
        <v>40</v>
      </c>
      <c r="H2831" s="194" t="s">
        <v>953</v>
      </c>
      <c r="I2831" s="187">
        <v>38.226680000000002</v>
      </c>
      <c r="J2831" s="187" t="s">
        <v>941</v>
      </c>
      <c r="K2831" s="187" t="s">
        <v>116</v>
      </c>
      <c r="L2831" s="195">
        <v>16.74503</v>
      </c>
      <c r="M2831" s="195" t="s">
        <v>941</v>
      </c>
      <c r="N2831" s="195" t="s">
        <v>117</v>
      </c>
      <c r="O2831" s="199">
        <v>0.05</v>
      </c>
      <c r="P2831" s="188"/>
      <c r="Q2831" s="174">
        <v>1</v>
      </c>
    </row>
    <row r="2832" spans="1:17" ht="14.25" x14ac:dyDescent="0.2">
      <c r="A2832" s="189">
        <v>343</v>
      </c>
      <c r="B2832" s="254" t="str">
        <f>IF(AND(A2832&lt;&gt;"",ISNUMBER(A2832)),VLOOKUP(A2832,Studies!A:BR,2,FALSE),"")</f>
        <v>Link 2008</v>
      </c>
      <c r="C2832" s="255" t="str">
        <f>IF(AND(A2832&lt;&gt;"",ISNUMBER(A2832)),VLOOKUP(A2832,Studies!A:BR,3,FALSE),"")</f>
        <v>https://www.ncbi.nlm.nih.gov/pubmed/18537963</v>
      </c>
      <c r="D2832" s="255" t="str">
        <f>IF(AND(A2832&lt;&gt;"",ISNUMBER(A2832)),VLOOKUP(A2832,Studies!A:BR,4,FALSE),"")</f>
        <v>po Control (Perpetrator Placebo)</v>
      </c>
      <c r="E2832" s="255" t="str">
        <f>IF(AND(A2832&lt;&gt;"",ISNUMBER(A2832)),VLOOKUP(A2832,Studies!A:BR,5,FALSE),"")</f>
        <v>Midazolam</v>
      </c>
      <c r="F2832" s="256" t="str">
        <f>IF(AND(A2832&lt;&gt;"",ISNUMBER(A2832)),VLOOKUP(A2832,Studies!A:BR,6,FALSE),"")</f>
        <v>Plasma</v>
      </c>
      <c r="G2832" s="194">
        <v>60</v>
      </c>
      <c r="H2832" s="194" t="s">
        <v>953</v>
      </c>
      <c r="I2832" s="187">
        <v>27.156559999999999</v>
      </c>
      <c r="J2832" s="187" t="s">
        <v>941</v>
      </c>
      <c r="K2832" s="187" t="s">
        <v>116</v>
      </c>
      <c r="L2832" s="195">
        <v>9.4707550000000005</v>
      </c>
      <c r="M2832" s="195" t="s">
        <v>941</v>
      </c>
      <c r="N2832" s="195" t="s">
        <v>117</v>
      </c>
      <c r="O2832" s="199">
        <v>0.05</v>
      </c>
      <c r="P2832" s="188"/>
      <c r="Q2832" s="174">
        <v>1</v>
      </c>
    </row>
    <row r="2833" spans="1:17" ht="14.25" x14ac:dyDescent="0.2">
      <c r="A2833" s="189">
        <v>343</v>
      </c>
      <c r="B2833" s="254" t="str">
        <f>IF(AND(A2833&lt;&gt;"",ISNUMBER(A2833)),VLOOKUP(A2833,Studies!A:BR,2,FALSE),"")</f>
        <v>Link 2008</v>
      </c>
      <c r="C2833" s="255" t="str">
        <f>IF(AND(A2833&lt;&gt;"",ISNUMBER(A2833)),VLOOKUP(A2833,Studies!A:BR,3,FALSE),"")</f>
        <v>https://www.ncbi.nlm.nih.gov/pubmed/18537963</v>
      </c>
      <c r="D2833" s="255" t="str">
        <f>IF(AND(A2833&lt;&gt;"",ISNUMBER(A2833)),VLOOKUP(A2833,Studies!A:BR,4,FALSE),"")</f>
        <v>po Control (Perpetrator Placebo)</v>
      </c>
      <c r="E2833" s="255" t="str">
        <f>IF(AND(A2833&lt;&gt;"",ISNUMBER(A2833)),VLOOKUP(A2833,Studies!A:BR,5,FALSE),"")</f>
        <v>Midazolam</v>
      </c>
      <c r="F2833" s="256" t="str">
        <f>IF(AND(A2833&lt;&gt;"",ISNUMBER(A2833)),VLOOKUP(A2833,Studies!A:BR,6,FALSE),"")</f>
        <v>Plasma</v>
      </c>
      <c r="G2833" s="194">
        <v>90</v>
      </c>
      <c r="H2833" s="194" t="s">
        <v>953</v>
      </c>
      <c r="I2833" s="187">
        <v>22.405159999999999</v>
      </c>
      <c r="J2833" s="187" t="s">
        <v>941</v>
      </c>
      <c r="K2833" s="187" t="s">
        <v>116</v>
      </c>
      <c r="L2833" s="195">
        <v>7.8137230000000004</v>
      </c>
      <c r="M2833" s="195" t="s">
        <v>941</v>
      </c>
      <c r="N2833" s="195" t="s">
        <v>117</v>
      </c>
      <c r="O2833" s="199">
        <v>0.05</v>
      </c>
      <c r="P2833" s="188"/>
      <c r="Q2833" s="174">
        <v>1</v>
      </c>
    </row>
    <row r="2834" spans="1:17" ht="14.25" x14ac:dyDescent="0.2">
      <c r="A2834" s="189">
        <v>343</v>
      </c>
      <c r="B2834" s="254" t="str">
        <f>IF(AND(A2834&lt;&gt;"",ISNUMBER(A2834)),VLOOKUP(A2834,Studies!A:BR,2,FALSE),"")</f>
        <v>Link 2008</v>
      </c>
      <c r="C2834" s="255" t="str">
        <f>IF(AND(A2834&lt;&gt;"",ISNUMBER(A2834)),VLOOKUP(A2834,Studies!A:BR,3,FALSE),"")</f>
        <v>https://www.ncbi.nlm.nih.gov/pubmed/18537963</v>
      </c>
      <c r="D2834" s="255" t="str">
        <f>IF(AND(A2834&lt;&gt;"",ISNUMBER(A2834)),VLOOKUP(A2834,Studies!A:BR,4,FALSE),"")</f>
        <v>po Control (Perpetrator Placebo)</v>
      </c>
      <c r="E2834" s="255" t="str">
        <f>IF(AND(A2834&lt;&gt;"",ISNUMBER(A2834)),VLOOKUP(A2834,Studies!A:BR,5,FALSE),"")</f>
        <v>Midazolam</v>
      </c>
      <c r="F2834" s="256" t="str">
        <f>IF(AND(A2834&lt;&gt;"",ISNUMBER(A2834)),VLOOKUP(A2834,Studies!A:BR,6,FALSE),"")</f>
        <v>Plasma</v>
      </c>
      <c r="G2834" s="194">
        <v>120</v>
      </c>
      <c r="H2834" s="194" t="s">
        <v>953</v>
      </c>
      <c r="I2834" s="187">
        <v>16.970649999999999</v>
      </c>
      <c r="J2834" s="187" t="s">
        <v>941</v>
      </c>
      <c r="K2834" s="187" t="s">
        <v>116</v>
      </c>
      <c r="L2834" s="195">
        <v>6.9179269999999997</v>
      </c>
      <c r="M2834" s="195" t="s">
        <v>941</v>
      </c>
      <c r="N2834" s="195" t="s">
        <v>117</v>
      </c>
      <c r="O2834" s="199">
        <v>0.05</v>
      </c>
      <c r="P2834" s="188"/>
      <c r="Q2834" s="174">
        <v>1</v>
      </c>
    </row>
    <row r="2835" spans="1:17" ht="14.25" x14ac:dyDescent="0.2">
      <c r="A2835" s="189">
        <v>343</v>
      </c>
      <c r="B2835" s="254" t="str">
        <f>IF(AND(A2835&lt;&gt;"",ISNUMBER(A2835)),VLOOKUP(A2835,Studies!A:BR,2,FALSE),"")</f>
        <v>Link 2008</v>
      </c>
      <c r="C2835" s="255" t="str">
        <f>IF(AND(A2835&lt;&gt;"",ISNUMBER(A2835)),VLOOKUP(A2835,Studies!A:BR,3,FALSE),"")</f>
        <v>https://www.ncbi.nlm.nih.gov/pubmed/18537963</v>
      </c>
      <c r="D2835" s="255" t="str">
        <f>IF(AND(A2835&lt;&gt;"",ISNUMBER(A2835)),VLOOKUP(A2835,Studies!A:BR,4,FALSE),"")</f>
        <v>po Control (Perpetrator Placebo)</v>
      </c>
      <c r="E2835" s="255" t="str">
        <f>IF(AND(A2835&lt;&gt;"",ISNUMBER(A2835)),VLOOKUP(A2835,Studies!A:BR,5,FALSE),"")</f>
        <v>Midazolam</v>
      </c>
      <c r="F2835" s="256" t="str">
        <f>IF(AND(A2835&lt;&gt;"",ISNUMBER(A2835)),VLOOKUP(A2835,Studies!A:BR,6,FALSE),"")</f>
        <v>Plasma</v>
      </c>
      <c r="G2835" s="194">
        <v>180</v>
      </c>
      <c r="H2835" s="194" t="s">
        <v>953</v>
      </c>
      <c r="I2835" s="187">
        <v>10.834350000000001</v>
      </c>
      <c r="J2835" s="187" t="s">
        <v>941</v>
      </c>
      <c r="K2835" s="187" t="s">
        <v>116</v>
      </c>
      <c r="L2835" s="195">
        <v>3.4694829999999999</v>
      </c>
      <c r="M2835" s="195" t="s">
        <v>941</v>
      </c>
      <c r="N2835" s="195" t="s">
        <v>117</v>
      </c>
      <c r="O2835" s="199">
        <v>0.05</v>
      </c>
      <c r="P2835" s="188"/>
      <c r="Q2835" s="174">
        <v>1</v>
      </c>
    </row>
    <row r="2836" spans="1:17" ht="14.25" x14ac:dyDescent="0.2">
      <c r="A2836" s="189">
        <v>343</v>
      </c>
      <c r="B2836" s="254" t="str">
        <f>IF(AND(A2836&lt;&gt;"",ISNUMBER(A2836)),VLOOKUP(A2836,Studies!A:BR,2,FALSE),"")</f>
        <v>Link 2008</v>
      </c>
      <c r="C2836" s="255" t="str">
        <f>IF(AND(A2836&lt;&gt;"",ISNUMBER(A2836)),VLOOKUP(A2836,Studies!A:BR,3,FALSE),"")</f>
        <v>https://www.ncbi.nlm.nih.gov/pubmed/18537963</v>
      </c>
      <c r="D2836" s="255" t="str">
        <f>IF(AND(A2836&lt;&gt;"",ISNUMBER(A2836)),VLOOKUP(A2836,Studies!A:BR,4,FALSE),"")</f>
        <v>po Control (Perpetrator Placebo)</v>
      </c>
      <c r="E2836" s="255" t="str">
        <f>IF(AND(A2836&lt;&gt;"",ISNUMBER(A2836)),VLOOKUP(A2836,Studies!A:BR,5,FALSE),"")</f>
        <v>Midazolam</v>
      </c>
      <c r="F2836" s="256" t="str">
        <f>IF(AND(A2836&lt;&gt;"",ISNUMBER(A2836)),VLOOKUP(A2836,Studies!A:BR,6,FALSE),"")</f>
        <v>Plasma</v>
      </c>
      <c r="G2836" s="194">
        <v>240</v>
      </c>
      <c r="H2836" s="194" t="s">
        <v>953</v>
      </c>
      <c r="I2836" s="187">
        <v>7.5340790000000002</v>
      </c>
      <c r="J2836" s="187" t="s">
        <v>941</v>
      </c>
      <c r="K2836" s="187" t="s">
        <v>116</v>
      </c>
      <c r="L2836" s="195">
        <v>2.2023359999999998</v>
      </c>
      <c r="M2836" s="195" t="s">
        <v>941</v>
      </c>
      <c r="N2836" s="195" t="s">
        <v>117</v>
      </c>
      <c r="O2836" s="199">
        <v>0.05</v>
      </c>
      <c r="P2836" s="188"/>
      <c r="Q2836" s="174">
        <v>1</v>
      </c>
    </row>
    <row r="2837" spans="1:17" ht="14.25" x14ac:dyDescent="0.2">
      <c r="A2837" s="189">
        <v>343</v>
      </c>
      <c r="B2837" s="254" t="str">
        <f>IF(AND(A2837&lt;&gt;"",ISNUMBER(A2837)),VLOOKUP(A2837,Studies!A:BR,2,FALSE),"")</f>
        <v>Link 2008</v>
      </c>
      <c r="C2837" s="255" t="str">
        <f>IF(AND(A2837&lt;&gt;"",ISNUMBER(A2837)),VLOOKUP(A2837,Studies!A:BR,3,FALSE),"")</f>
        <v>https://www.ncbi.nlm.nih.gov/pubmed/18537963</v>
      </c>
      <c r="D2837" s="255" t="str">
        <f>IF(AND(A2837&lt;&gt;"",ISNUMBER(A2837)),VLOOKUP(A2837,Studies!A:BR,4,FALSE),"")</f>
        <v>po Control (Perpetrator Placebo)</v>
      </c>
      <c r="E2837" s="255" t="str">
        <f>IF(AND(A2837&lt;&gt;"",ISNUMBER(A2837)),VLOOKUP(A2837,Studies!A:BR,5,FALSE),"")</f>
        <v>Midazolam</v>
      </c>
      <c r="F2837" s="256" t="str">
        <f>IF(AND(A2837&lt;&gt;"",ISNUMBER(A2837)),VLOOKUP(A2837,Studies!A:BR,6,FALSE),"")</f>
        <v>Plasma</v>
      </c>
      <c r="G2837" s="194">
        <v>360</v>
      </c>
      <c r="H2837" s="194" t="s">
        <v>953</v>
      </c>
      <c r="I2837" s="187">
        <v>3.9683310000000001</v>
      </c>
      <c r="J2837" s="187" t="s">
        <v>941</v>
      </c>
      <c r="K2837" s="187" t="s">
        <v>116</v>
      </c>
      <c r="L2837" s="195">
        <v>1.1600090000000001</v>
      </c>
      <c r="M2837" s="195" t="s">
        <v>941</v>
      </c>
      <c r="N2837" s="195" t="s">
        <v>117</v>
      </c>
      <c r="O2837" s="199">
        <v>0.05</v>
      </c>
      <c r="P2837" s="188"/>
      <c r="Q2837" s="174">
        <v>1</v>
      </c>
    </row>
    <row r="2838" spans="1:17" ht="14.25" x14ac:dyDescent="0.2">
      <c r="A2838" s="189">
        <v>343</v>
      </c>
      <c r="B2838" s="254" t="str">
        <f>IF(AND(A2838&lt;&gt;"",ISNUMBER(A2838)),VLOOKUP(A2838,Studies!A:BR,2,FALSE),"")</f>
        <v>Link 2008</v>
      </c>
      <c r="C2838" s="255" t="str">
        <f>IF(AND(A2838&lt;&gt;"",ISNUMBER(A2838)),VLOOKUP(A2838,Studies!A:BR,3,FALSE),"")</f>
        <v>https://www.ncbi.nlm.nih.gov/pubmed/18537963</v>
      </c>
      <c r="D2838" s="255" t="str">
        <f>IF(AND(A2838&lt;&gt;"",ISNUMBER(A2838)),VLOOKUP(A2838,Studies!A:BR,4,FALSE),"")</f>
        <v>po Control (Perpetrator Placebo)</v>
      </c>
      <c r="E2838" s="255" t="str">
        <f>IF(AND(A2838&lt;&gt;"",ISNUMBER(A2838)),VLOOKUP(A2838,Studies!A:BR,5,FALSE),"")</f>
        <v>Midazolam</v>
      </c>
      <c r="F2838" s="256" t="str">
        <f>IF(AND(A2838&lt;&gt;"",ISNUMBER(A2838)),VLOOKUP(A2838,Studies!A:BR,6,FALSE),"")</f>
        <v>Plasma</v>
      </c>
      <c r="G2838" s="194">
        <v>480</v>
      </c>
      <c r="H2838" s="194" t="s">
        <v>953</v>
      </c>
      <c r="I2838" s="187">
        <v>2.0459960000000001</v>
      </c>
      <c r="J2838" s="187" t="s">
        <v>941</v>
      </c>
      <c r="K2838" s="187" t="s">
        <v>116</v>
      </c>
      <c r="L2838" s="195">
        <v>0.89624000000000004</v>
      </c>
      <c r="M2838" s="195" t="s">
        <v>941</v>
      </c>
      <c r="N2838" s="195" t="s">
        <v>117</v>
      </c>
      <c r="O2838" s="199">
        <v>0.05</v>
      </c>
      <c r="P2838" s="188"/>
      <c r="Q2838" s="174">
        <v>1</v>
      </c>
    </row>
    <row r="2839" spans="1:17" ht="14.25" x14ac:dyDescent="0.2">
      <c r="A2839" s="189">
        <v>343</v>
      </c>
      <c r="B2839" s="254" t="str">
        <f>IF(AND(A2839&lt;&gt;"",ISNUMBER(A2839)),VLOOKUP(A2839,Studies!A:BR,2,FALSE),"")</f>
        <v>Link 2008</v>
      </c>
      <c r="C2839" s="255" t="str">
        <f>IF(AND(A2839&lt;&gt;"",ISNUMBER(A2839)),VLOOKUP(A2839,Studies!A:BR,3,FALSE),"")</f>
        <v>https://www.ncbi.nlm.nih.gov/pubmed/18537963</v>
      </c>
      <c r="D2839" s="255" t="str">
        <f>IF(AND(A2839&lt;&gt;"",ISNUMBER(A2839)),VLOOKUP(A2839,Studies!A:BR,4,FALSE),"")</f>
        <v>po Control (Perpetrator Placebo)</v>
      </c>
      <c r="E2839" s="255" t="str">
        <f>IF(AND(A2839&lt;&gt;"",ISNUMBER(A2839)),VLOOKUP(A2839,Studies!A:BR,5,FALSE),"")</f>
        <v>Midazolam</v>
      </c>
      <c r="F2839" s="256" t="str">
        <f>IF(AND(A2839&lt;&gt;"",ISNUMBER(A2839)),VLOOKUP(A2839,Studies!A:BR,6,FALSE),"")</f>
        <v>Plasma</v>
      </c>
      <c r="G2839" s="194">
        <v>600</v>
      </c>
      <c r="H2839" s="194" t="s">
        <v>953</v>
      </c>
      <c r="I2839" s="187">
        <v>1.2785820000000001</v>
      </c>
      <c r="J2839" s="187" t="s">
        <v>941</v>
      </c>
      <c r="K2839" s="187" t="s">
        <v>116</v>
      </c>
      <c r="L2839" s="195">
        <v>0.64036360000000003</v>
      </c>
      <c r="M2839" s="195" t="s">
        <v>941</v>
      </c>
      <c r="N2839" s="195" t="s">
        <v>117</v>
      </c>
      <c r="O2839" s="199">
        <v>0.05</v>
      </c>
      <c r="P2839" s="188"/>
      <c r="Q2839" s="174">
        <v>1</v>
      </c>
    </row>
    <row r="2840" spans="1:17" ht="14.25" x14ac:dyDescent="0.2">
      <c r="A2840" s="189">
        <v>343</v>
      </c>
      <c r="B2840" s="254" t="str">
        <f>IF(AND(A2840&lt;&gt;"",ISNUMBER(A2840)),VLOOKUP(A2840,Studies!A:BR,2,FALSE),"")</f>
        <v>Link 2008</v>
      </c>
      <c r="C2840" s="255" t="str">
        <f>IF(AND(A2840&lt;&gt;"",ISNUMBER(A2840)),VLOOKUP(A2840,Studies!A:BR,3,FALSE),"")</f>
        <v>https://www.ncbi.nlm.nih.gov/pubmed/18537963</v>
      </c>
      <c r="D2840" s="255" t="str">
        <f>IF(AND(A2840&lt;&gt;"",ISNUMBER(A2840)),VLOOKUP(A2840,Studies!A:BR,4,FALSE),"")</f>
        <v>po Control (Perpetrator Placebo)</v>
      </c>
      <c r="E2840" s="255" t="str">
        <f>IF(AND(A2840&lt;&gt;"",ISNUMBER(A2840)),VLOOKUP(A2840,Studies!A:BR,5,FALSE),"")</f>
        <v>Midazolam</v>
      </c>
      <c r="F2840" s="256" t="str">
        <f>IF(AND(A2840&lt;&gt;"",ISNUMBER(A2840)),VLOOKUP(A2840,Studies!A:BR,6,FALSE),"")</f>
        <v>Plasma</v>
      </c>
      <c r="G2840" s="194">
        <v>1440</v>
      </c>
      <c r="H2840" s="194" t="s">
        <v>953</v>
      </c>
      <c r="I2840" s="187">
        <v>0.1142891</v>
      </c>
      <c r="J2840" s="187" t="s">
        <v>941</v>
      </c>
      <c r="K2840" s="187" t="s">
        <v>116</v>
      </c>
      <c r="L2840" s="195">
        <v>9.361614E-2</v>
      </c>
      <c r="M2840" s="195" t="s">
        <v>941</v>
      </c>
      <c r="N2840" s="195" t="s">
        <v>117</v>
      </c>
      <c r="O2840" s="199">
        <v>0.05</v>
      </c>
      <c r="P2840" s="188"/>
      <c r="Q2840" s="174">
        <v>1</v>
      </c>
    </row>
    <row r="2841" spans="1:17" ht="14.25" x14ac:dyDescent="0.2">
      <c r="A2841" s="189">
        <v>344</v>
      </c>
      <c r="B2841" s="254" t="str">
        <f>IF(AND(A2841&lt;&gt;"",ISNUMBER(A2841)),VLOOKUP(A2841,Studies!A:BR,2,FALSE),"")</f>
        <v>Link 2008</v>
      </c>
      <c r="C2841" s="255" t="str">
        <f>IF(AND(A2841&lt;&gt;"",ISNUMBER(A2841)),VLOOKUP(A2841,Studies!A:BR,3,FALSE),"")</f>
        <v>https://www.ncbi.nlm.nih.gov/pubmed/18537963</v>
      </c>
      <c r="D2841" s="255" t="str">
        <f>IF(AND(A2841&lt;&gt;"",ISNUMBER(A2841)),VLOOKUP(A2841,Studies!A:BR,4,FALSE),"")</f>
        <v>po with Perpetrator (Rifampicin)</v>
      </c>
      <c r="E2841" s="255" t="str">
        <f>IF(AND(A2841&lt;&gt;"",ISNUMBER(A2841)),VLOOKUP(A2841,Studies!A:BR,5,FALSE),"")</f>
        <v>Midazolam</v>
      </c>
      <c r="F2841" s="256" t="str">
        <f>IF(AND(A2841&lt;&gt;"",ISNUMBER(A2841)),VLOOKUP(A2841,Studies!A:BR,6,FALSE),"")</f>
        <v>Plasma</v>
      </c>
      <c r="G2841" s="194">
        <v>8650</v>
      </c>
      <c r="H2841" s="194" t="s">
        <v>953</v>
      </c>
      <c r="I2841" s="187">
        <v>0.55562219999999996</v>
      </c>
      <c r="J2841" s="187" t="s">
        <v>941</v>
      </c>
      <c r="K2841" s="187" t="s">
        <v>116</v>
      </c>
      <c r="L2841" s="195">
        <v>0.56909690000000002</v>
      </c>
      <c r="M2841" s="195" t="s">
        <v>941</v>
      </c>
      <c r="N2841" s="195" t="s">
        <v>117</v>
      </c>
      <c r="O2841" s="199">
        <v>0.05</v>
      </c>
      <c r="P2841" s="188"/>
      <c r="Q2841" s="174">
        <v>1</v>
      </c>
    </row>
    <row r="2842" spans="1:17" ht="14.25" x14ac:dyDescent="0.2">
      <c r="A2842" s="189">
        <v>344</v>
      </c>
      <c r="B2842" s="254" t="str">
        <f>IF(AND(A2842&lt;&gt;"",ISNUMBER(A2842)),VLOOKUP(A2842,Studies!A:BR,2,FALSE),"")</f>
        <v>Link 2008</v>
      </c>
      <c r="C2842" s="255" t="str">
        <f>IF(AND(A2842&lt;&gt;"",ISNUMBER(A2842)),VLOOKUP(A2842,Studies!A:BR,3,FALSE),"")</f>
        <v>https://www.ncbi.nlm.nih.gov/pubmed/18537963</v>
      </c>
      <c r="D2842" s="255" t="str">
        <f>IF(AND(A2842&lt;&gt;"",ISNUMBER(A2842)),VLOOKUP(A2842,Studies!A:BR,4,FALSE),"")</f>
        <v>po with Perpetrator (Rifampicin)</v>
      </c>
      <c r="E2842" s="255" t="str">
        <f>IF(AND(A2842&lt;&gt;"",ISNUMBER(A2842)),VLOOKUP(A2842,Studies!A:BR,5,FALSE),"")</f>
        <v>Midazolam</v>
      </c>
      <c r="F2842" s="256" t="str">
        <f>IF(AND(A2842&lt;&gt;"",ISNUMBER(A2842)),VLOOKUP(A2842,Studies!A:BR,6,FALSE),"")</f>
        <v>Plasma</v>
      </c>
      <c r="G2842" s="194">
        <v>8660</v>
      </c>
      <c r="H2842" s="194" t="s">
        <v>953</v>
      </c>
      <c r="I2842" s="187">
        <v>2.5334500000000002</v>
      </c>
      <c r="J2842" s="187" t="s">
        <v>941</v>
      </c>
      <c r="K2842" s="187" t="s">
        <v>116</v>
      </c>
      <c r="L2842" s="195">
        <v>3.17319</v>
      </c>
      <c r="M2842" s="195" t="s">
        <v>941</v>
      </c>
      <c r="N2842" s="195" t="s">
        <v>117</v>
      </c>
      <c r="O2842" s="199">
        <v>0.05</v>
      </c>
      <c r="P2842" s="188"/>
      <c r="Q2842" s="174">
        <v>1</v>
      </c>
    </row>
    <row r="2843" spans="1:17" ht="14.25" x14ac:dyDescent="0.2">
      <c r="A2843" s="189">
        <v>344</v>
      </c>
      <c r="B2843" s="254" t="str">
        <f>IF(AND(A2843&lt;&gt;"",ISNUMBER(A2843)),VLOOKUP(A2843,Studies!A:BR,2,FALSE),"")</f>
        <v>Link 2008</v>
      </c>
      <c r="C2843" s="255" t="str">
        <f>IF(AND(A2843&lt;&gt;"",ISNUMBER(A2843)),VLOOKUP(A2843,Studies!A:BR,3,FALSE),"")</f>
        <v>https://www.ncbi.nlm.nih.gov/pubmed/18537963</v>
      </c>
      <c r="D2843" s="255" t="str">
        <f>IF(AND(A2843&lt;&gt;"",ISNUMBER(A2843)),VLOOKUP(A2843,Studies!A:BR,4,FALSE),"")</f>
        <v>po with Perpetrator (Rifampicin)</v>
      </c>
      <c r="E2843" s="255" t="str">
        <f>IF(AND(A2843&lt;&gt;"",ISNUMBER(A2843)),VLOOKUP(A2843,Studies!A:BR,5,FALSE),"")</f>
        <v>Midazolam</v>
      </c>
      <c r="F2843" s="256" t="str">
        <f>IF(AND(A2843&lt;&gt;"",ISNUMBER(A2843)),VLOOKUP(A2843,Studies!A:BR,6,FALSE),"")</f>
        <v>Plasma</v>
      </c>
      <c r="G2843" s="194">
        <v>8670</v>
      </c>
      <c r="H2843" s="194" t="s">
        <v>953</v>
      </c>
      <c r="I2843" s="187">
        <v>1.6880219999999999</v>
      </c>
      <c r="J2843" s="187" t="s">
        <v>941</v>
      </c>
      <c r="K2843" s="187" t="s">
        <v>116</v>
      </c>
      <c r="L2843" s="195">
        <v>1.2542139999999999</v>
      </c>
      <c r="M2843" s="195" t="s">
        <v>941</v>
      </c>
      <c r="N2843" s="195" t="s">
        <v>117</v>
      </c>
      <c r="O2843" s="199">
        <v>0.05</v>
      </c>
      <c r="P2843" s="188"/>
      <c r="Q2843" s="174">
        <v>1</v>
      </c>
    </row>
    <row r="2844" spans="1:17" ht="14.25" x14ac:dyDescent="0.2">
      <c r="A2844" s="189">
        <v>344</v>
      </c>
      <c r="B2844" s="254" t="str">
        <f>IF(AND(A2844&lt;&gt;"",ISNUMBER(A2844)),VLOOKUP(A2844,Studies!A:BR,2,FALSE),"")</f>
        <v>Link 2008</v>
      </c>
      <c r="C2844" s="255" t="str">
        <f>IF(AND(A2844&lt;&gt;"",ISNUMBER(A2844)),VLOOKUP(A2844,Studies!A:BR,3,FALSE),"")</f>
        <v>https://www.ncbi.nlm.nih.gov/pubmed/18537963</v>
      </c>
      <c r="D2844" s="255" t="str">
        <f>IF(AND(A2844&lt;&gt;"",ISNUMBER(A2844)),VLOOKUP(A2844,Studies!A:BR,4,FALSE),"")</f>
        <v>po with Perpetrator (Rifampicin)</v>
      </c>
      <c r="E2844" s="255" t="str">
        <f>IF(AND(A2844&lt;&gt;"",ISNUMBER(A2844)),VLOOKUP(A2844,Studies!A:BR,5,FALSE),"")</f>
        <v>Midazolam</v>
      </c>
      <c r="F2844" s="256" t="str">
        <f>IF(AND(A2844&lt;&gt;"",ISNUMBER(A2844)),VLOOKUP(A2844,Studies!A:BR,6,FALSE),"")</f>
        <v>Plasma</v>
      </c>
      <c r="G2844" s="194">
        <v>8680</v>
      </c>
      <c r="H2844" s="194" t="s">
        <v>953</v>
      </c>
      <c r="I2844" s="187">
        <v>1.5832010000000001</v>
      </c>
      <c r="J2844" s="187" t="s">
        <v>941</v>
      </c>
      <c r="K2844" s="187" t="s">
        <v>116</v>
      </c>
      <c r="L2844" s="195">
        <v>1.296827</v>
      </c>
      <c r="M2844" s="195" t="s">
        <v>941</v>
      </c>
      <c r="N2844" s="195" t="s">
        <v>117</v>
      </c>
      <c r="O2844" s="199">
        <v>0.05</v>
      </c>
      <c r="P2844" s="188"/>
      <c r="Q2844" s="174">
        <v>1</v>
      </c>
    </row>
    <row r="2845" spans="1:17" ht="14.25" x14ac:dyDescent="0.2">
      <c r="A2845" s="189">
        <v>344</v>
      </c>
      <c r="B2845" s="254" t="str">
        <f>IF(AND(A2845&lt;&gt;"",ISNUMBER(A2845)),VLOOKUP(A2845,Studies!A:BR,2,FALSE),"")</f>
        <v>Link 2008</v>
      </c>
      <c r="C2845" s="255" t="str">
        <f>IF(AND(A2845&lt;&gt;"",ISNUMBER(A2845)),VLOOKUP(A2845,Studies!A:BR,3,FALSE),"")</f>
        <v>https://www.ncbi.nlm.nih.gov/pubmed/18537963</v>
      </c>
      <c r="D2845" s="255" t="str">
        <f>IF(AND(A2845&lt;&gt;"",ISNUMBER(A2845)),VLOOKUP(A2845,Studies!A:BR,4,FALSE),"")</f>
        <v>po with Perpetrator (Rifampicin)</v>
      </c>
      <c r="E2845" s="255" t="str">
        <f>IF(AND(A2845&lt;&gt;"",ISNUMBER(A2845)),VLOOKUP(A2845,Studies!A:BR,5,FALSE),"")</f>
        <v>Midazolam</v>
      </c>
      <c r="F2845" s="256" t="str">
        <f>IF(AND(A2845&lt;&gt;"",ISNUMBER(A2845)),VLOOKUP(A2845,Studies!A:BR,6,FALSE),"")</f>
        <v>Plasma</v>
      </c>
      <c r="G2845" s="194">
        <v>8700</v>
      </c>
      <c r="H2845" s="194" t="s">
        <v>953</v>
      </c>
      <c r="I2845" s="187">
        <v>1.363235</v>
      </c>
      <c r="J2845" s="187" t="s">
        <v>941</v>
      </c>
      <c r="K2845" s="187" t="s">
        <v>116</v>
      </c>
      <c r="L2845" s="195">
        <v>1.773803</v>
      </c>
      <c r="M2845" s="195" t="s">
        <v>941</v>
      </c>
      <c r="N2845" s="195" t="s">
        <v>117</v>
      </c>
      <c r="O2845" s="199">
        <v>0.05</v>
      </c>
      <c r="P2845" s="188"/>
      <c r="Q2845" s="174">
        <v>1</v>
      </c>
    </row>
    <row r="2846" spans="1:17" ht="14.25" x14ac:dyDescent="0.2">
      <c r="A2846" s="189">
        <v>344</v>
      </c>
      <c r="B2846" s="254" t="str">
        <f>IF(AND(A2846&lt;&gt;"",ISNUMBER(A2846)),VLOOKUP(A2846,Studies!A:BR,2,FALSE),"")</f>
        <v>Link 2008</v>
      </c>
      <c r="C2846" s="255" t="str">
        <f>IF(AND(A2846&lt;&gt;"",ISNUMBER(A2846)),VLOOKUP(A2846,Studies!A:BR,3,FALSE),"")</f>
        <v>https://www.ncbi.nlm.nih.gov/pubmed/18537963</v>
      </c>
      <c r="D2846" s="255" t="str">
        <f>IF(AND(A2846&lt;&gt;"",ISNUMBER(A2846)),VLOOKUP(A2846,Studies!A:BR,4,FALSE),"")</f>
        <v>po with Perpetrator (Rifampicin)</v>
      </c>
      <c r="E2846" s="255" t="str">
        <f>IF(AND(A2846&lt;&gt;"",ISNUMBER(A2846)),VLOOKUP(A2846,Studies!A:BR,5,FALSE),"")</f>
        <v>Midazolam</v>
      </c>
      <c r="F2846" s="256" t="str">
        <f>IF(AND(A2846&lt;&gt;"",ISNUMBER(A2846)),VLOOKUP(A2846,Studies!A:BR,6,FALSE),"")</f>
        <v>Plasma</v>
      </c>
      <c r="G2846" s="194">
        <v>8730</v>
      </c>
      <c r="H2846" s="194" t="s">
        <v>953</v>
      </c>
      <c r="I2846" s="187">
        <v>0.65921260000000004</v>
      </c>
      <c r="J2846" s="187" t="s">
        <v>941</v>
      </c>
      <c r="K2846" s="187" t="s">
        <v>116</v>
      </c>
      <c r="L2846" s="195">
        <v>0.76354940000000004</v>
      </c>
      <c r="M2846" s="195" t="s">
        <v>941</v>
      </c>
      <c r="N2846" s="195" t="s">
        <v>117</v>
      </c>
      <c r="O2846" s="199">
        <v>0.05</v>
      </c>
      <c r="P2846" s="188"/>
      <c r="Q2846" s="174">
        <v>1</v>
      </c>
    </row>
    <row r="2847" spans="1:17" ht="14.25" x14ac:dyDescent="0.2">
      <c r="A2847" s="189">
        <v>344</v>
      </c>
      <c r="B2847" s="254" t="str">
        <f>IF(AND(A2847&lt;&gt;"",ISNUMBER(A2847)),VLOOKUP(A2847,Studies!A:BR,2,FALSE),"")</f>
        <v>Link 2008</v>
      </c>
      <c r="C2847" s="255" t="str">
        <f>IF(AND(A2847&lt;&gt;"",ISNUMBER(A2847)),VLOOKUP(A2847,Studies!A:BR,3,FALSE),"")</f>
        <v>https://www.ncbi.nlm.nih.gov/pubmed/18537963</v>
      </c>
      <c r="D2847" s="255" t="str">
        <f>IF(AND(A2847&lt;&gt;"",ISNUMBER(A2847)),VLOOKUP(A2847,Studies!A:BR,4,FALSE),"")</f>
        <v>po with Perpetrator (Rifampicin)</v>
      </c>
      <c r="E2847" s="255" t="str">
        <f>IF(AND(A2847&lt;&gt;"",ISNUMBER(A2847)),VLOOKUP(A2847,Studies!A:BR,5,FALSE),"")</f>
        <v>Midazolam</v>
      </c>
      <c r="F2847" s="256" t="str">
        <f>IF(AND(A2847&lt;&gt;"",ISNUMBER(A2847)),VLOOKUP(A2847,Studies!A:BR,6,FALSE),"")</f>
        <v>Plasma</v>
      </c>
      <c r="G2847" s="194">
        <v>8760</v>
      </c>
      <c r="H2847" s="194" t="s">
        <v>953</v>
      </c>
      <c r="I2847" s="187">
        <v>0.31203229999999998</v>
      </c>
      <c r="J2847" s="187" t="s">
        <v>941</v>
      </c>
      <c r="K2847" s="187" t="s">
        <v>116</v>
      </c>
      <c r="L2847" s="195">
        <v>0.26785160000000002</v>
      </c>
      <c r="M2847" s="195" t="s">
        <v>941</v>
      </c>
      <c r="N2847" s="195" t="s">
        <v>117</v>
      </c>
      <c r="O2847" s="199">
        <v>0.05</v>
      </c>
      <c r="P2847" s="188"/>
      <c r="Q2847" s="174">
        <v>1</v>
      </c>
    </row>
    <row r="2848" spans="1:17" ht="14.25" x14ac:dyDescent="0.2">
      <c r="A2848" s="189">
        <v>344</v>
      </c>
      <c r="B2848" s="254" t="str">
        <f>IF(AND(A2848&lt;&gt;"",ISNUMBER(A2848)),VLOOKUP(A2848,Studies!A:BR,2,FALSE),"")</f>
        <v>Link 2008</v>
      </c>
      <c r="C2848" s="255" t="str">
        <f>IF(AND(A2848&lt;&gt;"",ISNUMBER(A2848)),VLOOKUP(A2848,Studies!A:BR,3,FALSE),"")</f>
        <v>https://www.ncbi.nlm.nih.gov/pubmed/18537963</v>
      </c>
      <c r="D2848" s="255" t="str">
        <f>IF(AND(A2848&lt;&gt;"",ISNUMBER(A2848)),VLOOKUP(A2848,Studies!A:BR,4,FALSE),"")</f>
        <v>po with Perpetrator (Rifampicin)</v>
      </c>
      <c r="E2848" s="255" t="str">
        <f>IF(AND(A2848&lt;&gt;"",ISNUMBER(A2848)),VLOOKUP(A2848,Studies!A:BR,5,FALSE),"")</f>
        <v>Midazolam</v>
      </c>
      <c r="F2848" s="256" t="str">
        <f>IF(AND(A2848&lt;&gt;"",ISNUMBER(A2848)),VLOOKUP(A2848,Studies!A:BR,6,FALSE),"")</f>
        <v>Plasma</v>
      </c>
      <c r="G2848" s="194">
        <v>8820</v>
      </c>
      <c r="H2848" s="194" t="s">
        <v>953</v>
      </c>
      <c r="I2848" s="187">
        <v>0.12992390000000001</v>
      </c>
      <c r="J2848" s="187" t="s">
        <v>941</v>
      </c>
      <c r="K2848" s="187" t="s">
        <v>116</v>
      </c>
      <c r="L2848" s="195">
        <v>7.3585600000000001E-2</v>
      </c>
      <c r="M2848" s="195" t="s">
        <v>941</v>
      </c>
      <c r="N2848" s="195" t="s">
        <v>117</v>
      </c>
      <c r="O2848" s="199">
        <v>0.05</v>
      </c>
      <c r="P2848" s="188"/>
      <c r="Q2848" s="174">
        <v>1</v>
      </c>
    </row>
    <row r="2849" spans="1:17" ht="14.25" x14ac:dyDescent="0.2">
      <c r="A2849" s="189">
        <v>344</v>
      </c>
      <c r="B2849" s="254" t="str">
        <f>IF(AND(A2849&lt;&gt;"",ISNUMBER(A2849)),VLOOKUP(A2849,Studies!A:BR,2,FALSE),"")</f>
        <v>Link 2008</v>
      </c>
      <c r="C2849" s="255" t="str">
        <f>IF(AND(A2849&lt;&gt;"",ISNUMBER(A2849)),VLOOKUP(A2849,Studies!A:BR,3,FALSE),"")</f>
        <v>https://www.ncbi.nlm.nih.gov/pubmed/18537963</v>
      </c>
      <c r="D2849" s="255" t="str">
        <f>IF(AND(A2849&lt;&gt;"",ISNUMBER(A2849)),VLOOKUP(A2849,Studies!A:BR,4,FALSE),"")</f>
        <v>po with Perpetrator (Rifampicin)</v>
      </c>
      <c r="E2849" s="255" t="str">
        <f>IF(AND(A2849&lt;&gt;"",ISNUMBER(A2849)),VLOOKUP(A2849,Studies!A:BR,5,FALSE),"")</f>
        <v>Midazolam</v>
      </c>
      <c r="F2849" s="256" t="str">
        <f>IF(AND(A2849&lt;&gt;"",ISNUMBER(A2849)),VLOOKUP(A2849,Studies!A:BR,6,FALSE),"")</f>
        <v>Plasma</v>
      </c>
      <c r="G2849" s="194">
        <v>8880</v>
      </c>
      <c r="H2849" s="194" t="s">
        <v>953</v>
      </c>
      <c r="I2849" s="187">
        <v>8.2945630000000006E-2</v>
      </c>
      <c r="J2849" s="187" t="s">
        <v>941</v>
      </c>
      <c r="K2849" s="187" t="s">
        <v>116</v>
      </c>
      <c r="L2849" s="195">
        <v>3.8910350000000003E-2</v>
      </c>
      <c r="M2849" s="195" t="s">
        <v>941</v>
      </c>
      <c r="N2849" s="195" t="s">
        <v>117</v>
      </c>
      <c r="O2849" s="199">
        <v>0.05</v>
      </c>
      <c r="P2849" s="188"/>
      <c r="Q2849" s="174">
        <v>1</v>
      </c>
    </row>
    <row r="2850" spans="1:17" ht="14.25" x14ac:dyDescent="0.2">
      <c r="A2850" s="189">
        <v>344</v>
      </c>
      <c r="B2850" s="254" t="str">
        <f>IF(AND(A2850&lt;&gt;"",ISNUMBER(A2850)),VLOOKUP(A2850,Studies!A:BR,2,FALSE),"")</f>
        <v>Link 2008</v>
      </c>
      <c r="C2850" s="255" t="str">
        <f>IF(AND(A2850&lt;&gt;"",ISNUMBER(A2850)),VLOOKUP(A2850,Studies!A:BR,3,FALSE),"")</f>
        <v>https://www.ncbi.nlm.nih.gov/pubmed/18537963</v>
      </c>
      <c r="D2850" s="255" t="str">
        <f>IF(AND(A2850&lt;&gt;"",ISNUMBER(A2850)),VLOOKUP(A2850,Studies!A:BR,4,FALSE),"")</f>
        <v>po with Perpetrator (Rifampicin)</v>
      </c>
      <c r="E2850" s="255" t="str">
        <f>IF(AND(A2850&lt;&gt;"",ISNUMBER(A2850)),VLOOKUP(A2850,Studies!A:BR,5,FALSE),"")</f>
        <v>Midazolam</v>
      </c>
      <c r="F2850" s="256" t="str">
        <f>IF(AND(A2850&lt;&gt;"",ISNUMBER(A2850)),VLOOKUP(A2850,Studies!A:BR,6,FALSE),"")</f>
        <v>Plasma</v>
      </c>
      <c r="G2850" s="194">
        <v>9000</v>
      </c>
      <c r="H2850" s="194" t="s">
        <v>953</v>
      </c>
      <c r="I2850" s="187">
        <v>6.2826640000000003E-2</v>
      </c>
      <c r="J2850" s="187" t="s">
        <v>941</v>
      </c>
      <c r="K2850" s="187" t="s">
        <v>116</v>
      </c>
      <c r="M2850" s="195"/>
      <c r="N2850" s="195"/>
      <c r="O2850" s="199">
        <v>0.05</v>
      </c>
      <c r="P2850" s="188"/>
      <c r="Q2850" s="174">
        <v>1</v>
      </c>
    </row>
    <row r="2851" spans="1:17" x14ac:dyDescent="0.2">
      <c r="A2851" s="189">
        <v>345</v>
      </c>
      <c r="B2851" s="254" t="str">
        <f>IF(AND(A2851&lt;&gt;"",ISNUMBER(A2851)),VLOOKUP(A2851,Studies!A:BR,2,FALSE),"")</f>
        <v>Loos 1985</v>
      </c>
      <c r="C2851" s="255" t="str">
        <f>IF(AND(A2851&lt;&gt;"",ISNUMBER(A2851)),VLOOKUP(A2851,Studies!A:BR,3,FALSE),"")</f>
        <v>http://www.ncbi.nlm.nih.gov/pubmed/4087830</v>
      </c>
      <c r="D2851" s="255" t="str">
        <f>IF(AND(A2851&lt;&gt;"",ISNUMBER(A2851)),VLOOKUP(A2851,Studies!A:BR,4,FALSE),"")</f>
        <v>oral day 2 (Patient 4)</v>
      </c>
      <c r="E2851" s="255" t="str">
        <f>IF(AND(A2851&lt;&gt;"",ISNUMBER(A2851)),VLOOKUP(A2851,Studies!A:BR,5,FALSE),"")</f>
        <v>Rifampicin</v>
      </c>
      <c r="F2851" s="256" t="str">
        <f>IF(AND(A2851&lt;&gt;"",ISNUMBER(A2851)),VLOOKUP(A2851,Studies!A:BR,6,FALSE),"")</f>
        <v>Serum</v>
      </c>
      <c r="G2851" s="194">
        <v>24.25</v>
      </c>
      <c r="H2851" s="194" t="s">
        <v>60</v>
      </c>
      <c r="I2851" s="187">
        <v>1.474504</v>
      </c>
      <c r="J2851" s="187" t="s">
        <v>959</v>
      </c>
      <c r="K2851" s="187" t="s">
        <v>239</v>
      </c>
      <c r="M2851" s="195"/>
      <c r="N2851" s="195"/>
      <c r="O2851" s="199">
        <v>0.1</v>
      </c>
      <c r="P2851" s="188" t="s">
        <v>1353</v>
      </c>
      <c r="Q2851" s="183"/>
    </row>
    <row r="2852" spans="1:17" x14ac:dyDescent="0.2">
      <c r="A2852" s="189">
        <v>345</v>
      </c>
      <c r="B2852" s="254" t="str">
        <f>IF(AND(A2852&lt;&gt;"",ISNUMBER(A2852)),VLOOKUP(A2852,Studies!A:BR,2,FALSE),"")</f>
        <v>Loos 1985</v>
      </c>
      <c r="C2852" s="255" t="str">
        <f>IF(AND(A2852&lt;&gt;"",ISNUMBER(A2852)),VLOOKUP(A2852,Studies!A:BR,3,FALSE),"")</f>
        <v>http://www.ncbi.nlm.nih.gov/pubmed/4087830</v>
      </c>
      <c r="D2852" s="255" t="str">
        <f>IF(AND(A2852&lt;&gt;"",ISNUMBER(A2852)),VLOOKUP(A2852,Studies!A:BR,4,FALSE),"")</f>
        <v>oral day 2 (Patient 4)</v>
      </c>
      <c r="E2852" s="255" t="str">
        <f>IF(AND(A2852&lt;&gt;"",ISNUMBER(A2852)),VLOOKUP(A2852,Studies!A:BR,5,FALSE),"")</f>
        <v>Rifampicin</v>
      </c>
      <c r="F2852" s="256" t="str">
        <f>IF(AND(A2852&lt;&gt;"",ISNUMBER(A2852)),VLOOKUP(A2852,Studies!A:BR,6,FALSE),"")</f>
        <v>Serum</v>
      </c>
      <c r="G2852" s="194">
        <v>24.5</v>
      </c>
      <c r="H2852" s="194" t="s">
        <v>60</v>
      </c>
      <c r="I2852" s="187">
        <v>13.18361</v>
      </c>
      <c r="J2852" s="187" t="s">
        <v>959</v>
      </c>
      <c r="K2852" s="187" t="s">
        <v>239</v>
      </c>
      <c r="M2852" s="195"/>
      <c r="N2852" s="195"/>
      <c r="O2852" s="199">
        <v>0.1</v>
      </c>
      <c r="P2852" s="188" t="s">
        <v>1354</v>
      </c>
      <c r="Q2852" s="183"/>
    </row>
    <row r="2853" spans="1:17" x14ac:dyDescent="0.2">
      <c r="A2853" s="189">
        <v>345</v>
      </c>
      <c r="B2853" s="254" t="str">
        <f>IF(AND(A2853&lt;&gt;"",ISNUMBER(A2853)),VLOOKUP(A2853,Studies!A:BR,2,FALSE),"")</f>
        <v>Loos 1985</v>
      </c>
      <c r="C2853" s="255" t="str">
        <f>IF(AND(A2853&lt;&gt;"",ISNUMBER(A2853)),VLOOKUP(A2853,Studies!A:BR,3,FALSE),"")</f>
        <v>http://www.ncbi.nlm.nih.gov/pubmed/4087830</v>
      </c>
      <c r="D2853" s="255" t="str">
        <f>IF(AND(A2853&lt;&gt;"",ISNUMBER(A2853)),VLOOKUP(A2853,Studies!A:BR,4,FALSE),"")</f>
        <v>oral day 2 (Patient 4)</v>
      </c>
      <c r="E2853" s="255" t="str">
        <f>IF(AND(A2853&lt;&gt;"",ISNUMBER(A2853)),VLOOKUP(A2853,Studies!A:BR,5,FALSE),"")</f>
        <v>Rifampicin</v>
      </c>
      <c r="F2853" s="256" t="str">
        <f>IF(AND(A2853&lt;&gt;"",ISNUMBER(A2853)),VLOOKUP(A2853,Studies!A:BR,6,FALSE),"")</f>
        <v>Serum</v>
      </c>
      <c r="G2853" s="194">
        <v>25</v>
      </c>
      <c r="H2853" s="194" t="s">
        <v>60</v>
      </c>
      <c r="I2853" s="187">
        <v>15.00296</v>
      </c>
      <c r="J2853" s="187" t="s">
        <v>959</v>
      </c>
      <c r="K2853" s="187" t="s">
        <v>239</v>
      </c>
      <c r="M2853" s="195"/>
      <c r="N2853" s="195"/>
      <c r="O2853" s="199">
        <v>0.1</v>
      </c>
      <c r="P2853" s="188"/>
      <c r="Q2853" s="183"/>
    </row>
    <row r="2854" spans="1:17" x14ac:dyDescent="0.2">
      <c r="A2854" s="189">
        <v>345</v>
      </c>
      <c r="B2854" s="254" t="str">
        <f>IF(AND(A2854&lt;&gt;"",ISNUMBER(A2854)),VLOOKUP(A2854,Studies!A:BR,2,FALSE),"")</f>
        <v>Loos 1985</v>
      </c>
      <c r="C2854" s="255" t="str">
        <f>IF(AND(A2854&lt;&gt;"",ISNUMBER(A2854)),VLOOKUP(A2854,Studies!A:BR,3,FALSE),"")</f>
        <v>http://www.ncbi.nlm.nih.gov/pubmed/4087830</v>
      </c>
      <c r="D2854" s="255" t="str">
        <f>IF(AND(A2854&lt;&gt;"",ISNUMBER(A2854)),VLOOKUP(A2854,Studies!A:BR,4,FALSE),"")</f>
        <v>oral day 2 (Patient 4)</v>
      </c>
      <c r="E2854" s="255" t="str">
        <f>IF(AND(A2854&lt;&gt;"",ISNUMBER(A2854)),VLOOKUP(A2854,Studies!A:BR,5,FALSE),"")</f>
        <v>Rifampicin</v>
      </c>
      <c r="F2854" s="256" t="str">
        <f>IF(AND(A2854&lt;&gt;"",ISNUMBER(A2854)),VLOOKUP(A2854,Studies!A:BR,6,FALSE),"")</f>
        <v>Serum</v>
      </c>
      <c r="G2854" s="194">
        <v>25.67</v>
      </c>
      <c r="H2854" s="194" t="s">
        <v>60</v>
      </c>
      <c r="I2854" s="187">
        <v>13.137890000000001</v>
      </c>
      <c r="J2854" s="187" t="s">
        <v>959</v>
      </c>
      <c r="K2854" s="187" t="s">
        <v>239</v>
      </c>
      <c r="M2854" s="195"/>
      <c r="N2854" s="195"/>
      <c r="O2854" s="199">
        <v>0.1</v>
      </c>
      <c r="P2854" s="188"/>
      <c r="Q2854" s="183"/>
    </row>
    <row r="2855" spans="1:17" x14ac:dyDescent="0.2">
      <c r="A2855" s="189">
        <v>345</v>
      </c>
      <c r="B2855" s="254" t="str">
        <f>IF(AND(A2855&lt;&gt;"",ISNUMBER(A2855)),VLOOKUP(A2855,Studies!A:BR,2,FALSE),"")</f>
        <v>Loos 1985</v>
      </c>
      <c r="C2855" s="255" t="str">
        <f>IF(AND(A2855&lt;&gt;"",ISNUMBER(A2855)),VLOOKUP(A2855,Studies!A:BR,3,FALSE),"")</f>
        <v>http://www.ncbi.nlm.nih.gov/pubmed/4087830</v>
      </c>
      <c r="D2855" s="255" t="str">
        <f>IF(AND(A2855&lt;&gt;"",ISNUMBER(A2855)),VLOOKUP(A2855,Studies!A:BR,4,FALSE),"")</f>
        <v>oral day 2 (Patient 4)</v>
      </c>
      <c r="E2855" s="255" t="str">
        <f>IF(AND(A2855&lt;&gt;"",ISNUMBER(A2855)),VLOOKUP(A2855,Studies!A:BR,5,FALSE),"")</f>
        <v>Rifampicin</v>
      </c>
      <c r="F2855" s="256" t="str">
        <f>IF(AND(A2855&lt;&gt;"",ISNUMBER(A2855)),VLOOKUP(A2855,Studies!A:BR,6,FALSE),"")</f>
        <v>Serum</v>
      </c>
      <c r="G2855" s="194">
        <v>28</v>
      </c>
      <c r="H2855" s="194" t="s">
        <v>60</v>
      </c>
      <c r="I2855" s="187">
        <v>6.8579800000000004</v>
      </c>
      <c r="J2855" s="187" t="s">
        <v>959</v>
      </c>
      <c r="K2855" s="187" t="s">
        <v>239</v>
      </c>
      <c r="M2855" s="195"/>
      <c r="N2855" s="195"/>
      <c r="O2855" s="199">
        <v>0.1</v>
      </c>
      <c r="P2855" s="188"/>
      <c r="Q2855" s="183"/>
    </row>
    <row r="2856" spans="1:17" x14ac:dyDescent="0.2">
      <c r="A2856" s="189">
        <v>345</v>
      </c>
      <c r="B2856" s="254" t="str">
        <f>IF(AND(A2856&lt;&gt;"",ISNUMBER(A2856)),VLOOKUP(A2856,Studies!A:BR,2,FALSE),"")</f>
        <v>Loos 1985</v>
      </c>
      <c r="C2856" s="255" t="str">
        <f>IF(AND(A2856&lt;&gt;"",ISNUMBER(A2856)),VLOOKUP(A2856,Studies!A:BR,3,FALSE),"")</f>
        <v>http://www.ncbi.nlm.nih.gov/pubmed/4087830</v>
      </c>
      <c r="D2856" s="255" t="str">
        <f>IF(AND(A2856&lt;&gt;"",ISNUMBER(A2856)),VLOOKUP(A2856,Studies!A:BR,4,FALSE),"")</f>
        <v>oral day 2 (Patient 4)</v>
      </c>
      <c r="E2856" s="255" t="str">
        <f>IF(AND(A2856&lt;&gt;"",ISNUMBER(A2856)),VLOOKUP(A2856,Studies!A:BR,5,FALSE),"")</f>
        <v>Rifampicin</v>
      </c>
      <c r="F2856" s="256" t="str">
        <f>IF(AND(A2856&lt;&gt;"",ISNUMBER(A2856)),VLOOKUP(A2856,Studies!A:BR,6,FALSE),"")</f>
        <v>Serum</v>
      </c>
      <c r="G2856" s="194">
        <v>30</v>
      </c>
      <c r="H2856" s="194" t="s">
        <v>60</v>
      </c>
      <c r="I2856" s="187">
        <v>5.436833</v>
      </c>
      <c r="J2856" s="187" t="s">
        <v>959</v>
      </c>
      <c r="K2856" s="187" t="s">
        <v>239</v>
      </c>
      <c r="M2856" s="195"/>
      <c r="N2856" s="195"/>
      <c r="O2856" s="199">
        <v>0.1</v>
      </c>
      <c r="P2856" s="188"/>
      <c r="Q2856" s="183"/>
    </row>
    <row r="2857" spans="1:17" x14ac:dyDescent="0.2">
      <c r="A2857" s="189">
        <v>345</v>
      </c>
      <c r="B2857" s="254" t="str">
        <f>IF(AND(A2857&lt;&gt;"",ISNUMBER(A2857)),VLOOKUP(A2857,Studies!A:BR,2,FALSE),"")</f>
        <v>Loos 1985</v>
      </c>
      <c r="C2857" s="255" t="str">
        <f>IF(AND(A2857&lt;&gt;"",ISNUMBER(A2857)),VLOOKUP(A2857,Studies!A:BR,3,FALSE),"")</f>
        <v>http://www.ncbi.nlm.nih.gov/pubmed/4087830</v>
      </c>
      <c r="D2857" s="255" t="str">
        <f>IF(AND(A2857&lt;&gt;"",ISNUMBER(A2857)),VLOOKUP(A2857,Studies!A:BR,4,FALSE),"")</f>
        <v>oral day 2 (Patient 4)</v>
      </c>
      <c r="E2857" s="255" t="str">
        <f>IF(AND(A2857&lt;&gt;"",ISNUMBER(A2857)),VLOOKUP(A2857,Studies!A:BR,5,FALSE),"")</f>
        <v>Rifampicin</v>
      </c>
      <c r="F2857" s="256" t="str">
        <f>IF(AND(A2857&lt;&gt;"",ISNUMBER(A2857)),VLOOKUP(A2857,Studies!A:BR,6,FALSE),"")</f>
        <v>Serum</v>
      </c>
      <c r="G2857" s="194">
        <v>32</v>
      </c>
      <c r="H2857" s="194" t="s">
        <v>60</v>
      </c>
      <c r="I2857" s="187">
        <v>1.4581059999999999</v>
      </c>
      <c r="J2857" s="187" t="s">
        <v>959</v>
      </c>
      <c r="K2857" s="187" t="s">
        <v>239</v>
      </c>
      <c r="M2857" s="195"/>
      <c r="N2857" s="195"/>
      <c r="O2857" s="199">
        <v>0.1</v>
      </c>
      <c r="P2857" s="188"/>
      <c r="Q2857" s="183"/>
    </row>
    <row r="2858" spans="1:17" x14ac:dyDescent="0.2">
      <c r="A2858" s="189">
        <v>345</v>
      </c>
      <c r="B2858" s="254" t="str">
        <f>IF(AND(A2858&lt;&gt;"",ISNUMBER(A2858)),VLOOKUP(A2858,Studies!A:BR,2,FALSE),"")</f>
        <v>Loos 1985</v>
      </c>
      <c r="C2858" s="255" t="str">
        <f>IF(AND(A2858&lt;&gt;"",ISNUMBER(A2858)),VLOOKUP(A2858,Studies!A:BR,3,FALSE),"")</f>
        <v>http://www.ncbi.nlm.nih.gov/pubmed/4087830</v>
      </c>
      <c r="D2858" s="255" t="str">
        <f>IF(AND(A2858&lt;&gt;"",ISNUMBER(A2858)),VLOOKUP(A2858,Studies!A:BR,4,FALSE),"")</f>
        <v>oral day 2 (Patient 4)</v>
      </c>
      <c r="E2858" s="255" t="str">
        <f>IF(AND(A2858&lt;&gt;"",ISNUMBER(A2858)),VLOOKUP(A2858,Studies!A:BR,5,FALSE),"")</f>
        <v>Rifampicin</v>
      </c>
      <c r="F2858" s="256" t="str">
        <f>IF(AND(A2858&lt;&gt;"",ISNUMBER(A2858)),VLOOKUP(A2858,Studies!A:BR,6,FALSE),"")</f>
        <v>Serum</v>
      </c>
      <c r="G2858" s="194">
        <v>36</v>
      </c>
      <c r="H2858" s="194" t="s">
        <v>60</v>
      </c>
      <c r="I2858" s="187">
        <v>0.55568830000000002</v>
      </c>
      <c r="J2858" s="187" t="s">
        <v>959</v>
      </c>
      <c r="K2858" s="187" t="s">
        <v>239</v>
      </c>
      <c r="M2858" s="195"/>
      <c r="N2858" s="195"/>
      <c r="O2858" s="199">
        <v>0.1</v>
      </c>
      <c r="P2858" s="188"/>
      <c r="Q2858" s="183"/>
    </row>
    <row r="2859" spans="1:17" x14ac:dyDescent="0.2">
      <c r="A2859" s="189">
        <v>346</v>
      </c>
      <c r="B2859" s="254" t="str">
        <f>IF(AND(A2859&lt;&gt;"",ISNUMBER(A2859)),VLOOKUP(A2859,Studies!A:BR,2,FALSE),"")</f>
        <v>Loos 1985</v>
      </c>
      <c r="C2859" s="255" t="str">
        <f>IF(AND(A2859&lt;&gt;"",ISNUMBER(A2859)),VLOOKUP(A2859,Studies!A:BR,3,FALSE),"")</f>
        <v>http://www.ncbi.nlm.nih.gov/pubmed/4087830</v>
      </c>
      <c r="D2859" s="255" t="str">
        <f>IF(AND(A2859&lt;&gt;"",ISNUMBER(A2859)),VLOOKUP(A2859,Studies!A:BR,4,FALSE),"")</f>
        <v>oral day 9 (Patient 4)</v>
      </c>
      <c r="E2859" s="255" t="str">
        <f>IF(AND(A2859&lt;&gt;"",ISNUMBER(A2859)),VLOOKUP(A2859,Studies!A:BR,5,FALSE),"")</f>
        <v>Rifampicin</v>
      </c>
      <c r="F2859" s="256" t="str">
        <f>IF(AND(A2859&lt;&gt;"",ISNUMBER(A2859)),VLOOKUP(A2859,Studies!A:BR,6,FALSE),"")</f>
        <v>Serum</v>
      </c>
      <c r="G2859" s="194">
        <v>192.25</v>
      </c>
      <c r="H2859" s="194" t="s">
        <v>60</v>
      </c>
      <c r="I2859" s="187">
        <v>2.0096229999999999</v>
      </c>
      <c r="J2859" s="187" t="s">
        <v>959</v>
      </c>
      <c r="K2859" s="187" t="s">
        <v>239</v>
      </c>
      <c r="M2859" s="195"/>
      <c r="N2859" s="195"/>
      <c r="O2859" s="199">
        <v>0.1</v>
      </c>
      <c r="P2859" s="188" t="s">
        <v>1355</v>
      </c>
      <c r="Q2859" s="183"/>
    </row>
    <row r="2860" spans="1:17" x14ac:dyDescent="0.2">
      <c r="A2860" s="189">
        <v>346</v>
      </c>
      <c r="B2860" s="254" t="str">
        <f>IF(AND(A2860&lt;&gt;"",ISNUMBER(A2860)),VLOOKUP(A2860,Studies!A:BR,2,FALSE),"")</f>
        <v>Loos 1985</v>
      </c>
      <c r="C2860" s="255" t="str">
        <f>IF(AND(A2860&lt;&gt;"",ISNUMBER(A2860)),VLOOKUP(A2860,Studies!A:BR,3,FALSE),"")</f>
        <v>http://www.ncbi.nlm.nih.gov/pubmed/4087830</v>
      </c>
      <c r="D2860" s="255" t="str">
        <f>IF(AND(A2860&lt;&gt;"",ISNUMBER(A2860)),VLOOKUP(A2860,Studies!A:BR,4,FALSE),"")</f>
        <v>oral day 9 (Patient 4)</v>
      </c>
      <c r="E2860" s="255" t="str">
        <f>IF(AND(A2860&lt;&gt;"",ISNUMBER(A2860)),VLOOKUP(A2860,Studies!A:BR,5,FALSE),"")</f>
        <v>Rifampicin</v>
      </c>
      <c r="F2860" s="256" t="str">
        <f>IF(AND(A2860&lt;&gt;"",ISNUMBER(A2860)),VLOOKUP(A2860,Studies!A:BR,6,FALSE),"")</f>
        <v>Serum</v>
      </c>
      <c r="G2860" s="194">
        <v>192.5</v>
      </c>
      <c r="H2860" s="194" t="s">
        <v>60</v>
      </c>
      <c r="I2860" s="187">
        <v>8.8990559999999999</v>
      </c>
      <c r="J2860" s="187" t="s">
        <v>959</v>
      </c>
      <c r="K2860" s="187" t="s">
        <v>239</v>
      </c>
      <c r="M2860" s="195"/>
      <c r="N2860" s="195"/>
      <c r="O2860" s="199">
        <v>0.1</v>
      </c>
      <c r="P2860" s="188" t="s">
        <v>1356</v>
      </c>
      <c r="Q2860" s="183"/>
    </row>
    <row r="2861" spans="1:17" x14ac:dyDescent="0.2">
      <c r="A2861" s="189">
        <v>346</v>
      </c>
      <c r="B2861" s="254" t="str">
        <f>IF(AND(A2861&lt;&gt;"",ISNUMBER(A2861)),VLOOKUP(A2861,Studies!A:BR,2,FALSE),"")</f>
        <v>Loos 1985</v>
      </c>
      <c r="C2861" s="255" t="str">
        <f>IF(AND(A2861&lt;&gt;"",ISNUMBER(A2861)),VLOOKUP(A2861,Studies!A:BR,3,FALSE),"")</f>
        <v>http://www.ncbi.nlm.nih.gov/pubmed/4087830</v>
      </c>
      <c r="D2861" s="255" t="str">
        <f>IF(AND(A2861&lt;&gt;"",ISNUMBER(A2861)),VLOOKUP(A2861,Studies!A:BR,4,FALSE),"")</f>
        <v>oral day 9 (Patient 4)</v>
      </c>
      <c r="E2861" s="255" t="str">
        <f>IF(AND(A2861&lt;&gt;"",ISNUMBER(A2861)),VLOOKUP(A2861,Studies!A:BR,5,FALSE),"")</f>
        <v>Rifampicin</v>
      </c>
      <c r="F2861" s="256" t="str">
        <f>IF(AND(A2861&lt;&gt;"",ISNUMBER(A2861)),VLOOKUP(A2861,Studies!A:BR,6,FALSE),"")</f>
        <v>Serum</v>
      </c>
      <c r="G2861" s="194">
        <v>192.75</v>
      </c>
      <c r="H2861" s="194" t="s">
        <v>60</v>
      </c>
      <c r="I2861" s="187">
        <v>16.130230000000001</v>
      </c>
      <c r="J2861" s="187" t="s">
        <v>959</v>
      </c>
      <c r="K2861" s="187" t="s">
        <v>239</v>
      </c>
      <c r="M2861" s="195"/>
      <c r="N2861" s="195"/>
      <c r="O2861" s="199">
        <v>0.1</v>
      </c>
      <c r="P2861" s="188"/>
      <c r="Q2861" s="183"/>
    </row>
    <row r="2862" spans="1:17" x14ac:dyDescent="0.2">
      <c r="A2862" s="189">
        <v>346</v>
      </c>
      <c r="B2862" s="254" t="str">
        <f>IF(AND(A2862&lt;&gt;"",ISNUMBER(A2862)),VLOOKUP(A2862,Studies!A:BR,2,FALSE),"")</f>
        <v>Loos 1985</v>
      </c>
      <c r="C2862" s="255" t="str">
        <f>IF(AND(A2862&lt;&gt;"",ISNUMBER(A2862)),VLOOKUP(A2862,Studies!A:BR,3,FALSE),"")</f>
        <v>http://www.ncbi.nlm.nih.gov/pubmed/4087830</v>
      </c>
      <c r="D2862" s="255" t="str">
        <f>IF(AND(A2862&lt;&gt;"",ISNUMBER(A2862)),VLOOKUP(A2862,Studies!A:BR,4,FALSE),"")</f>
        <v>oral day 9 (Patient 4)</v>
      </c>
      <c r="E2862" s="255" t="str">
        <f>IF(AND(A2862&lt;&gt;"",ISNUMBER(A2862)),VLOOKUP(A2862,Studies!A:BR,5,FALSE),"")</f>
        <v>Rifampicin</v>
      </c>
      <c r="F2862" s="256" t="str">
        <f>IF(AND(A2862&lt;&gt;"",ISNUMBER(A2862)),VLOOKUP(A2862,Studies!A:BR,6,FALSE),"")</f>
        <v>Serum</v>
      </c>
      <c r="G2862" s="194">
        <v>193</v>
      </c>
      <c r="H2862" s="194" t="s">
        <v>60</v>
      </c>
      <c r="I2862" s="187">
        <v>18.81728</v>
      </c>
      <c r="J2862" s="187" t="s">
        <v>959</v>
      </c>
      <c r="K2862" s="187" t="s">
        <v>239</v>
      </c>
      <c r="M2862" s="195"/>
      <c r="N2862" s="195"/>
      <c r="O2862" s="199">
        <v>0.1</v>
      </c>
      <c r="P2862" s="188"/>
      <c r="Q2862" s="183"/>
    </row>
    <row r="2863" spans="1:17" x14ac:dyDescent="0.2">
      <c r="A2863" s="189">
        <v>346</v>
      </c>
      <c r="B2863" s="254" t="str">
        <f>IF(AND(A2863&lt;&gt;"",ISNUMBER(A2863)),VLOOKUP(A2863,Studies!A:BR,2,FALSE),"")</f>
        <v>Loos 1985</v>
      </c>
      <c r="C2863" s="255" t="str">
        <f>IF(AND(A2863&lt;&gt;"",ISNUMBER(A2863)),VLOOKUP(A2863,Studies!A:BR,3,FALSE),"")</f>
        <v>http://www.ncbi.nlm.nih.gov/pubmed/4087830</v>
      </c>
      <c r="D2863" s="255" t="str">
        <f>IF(AND(A2863&lt;&gt;"",ISNUMBER(A2863)),VLOOKUP(A2863,Studies!A:BR,4,FALSE),"")</f>
        <v>oral day 9 (Patient 4)</v>
      </c>
      <c r="E2863" s="255" t="str">
        <f>IF(AND(A2863&lt;&gt;"",ISNUMBER(A2863)),VLOOKUP(A2863,Studies!A:BR,5,FALSE),"")</f>
        <v>Rifampicin</v>
      </c>
      <c r="F2863" s="256" t="str">
        <f>IF(AND(A2863&lt;&gt;"",ISNUMBER(A2863)),VLOOKUP(A2863,Studies!A:BR,6,FALSE),"")</f>
        <v>Serum</v>
      </c>
      <c r="G2863" s="194">
        <v>193.33</v>
      </c>
      <c r="H2863" s="194" t="s">
        <v>60</v>
      </c>
      <c r="I2863" s="187">
        <v>14.29426</v>
      </c>
      <c r="J2863" s="187" t="s">
        <v>959</v>
      </c>
      <c r="K2863" s="187" t="s">
        <v>239</v>
      </c>
      <c r="M2863" s="195"/>
      <c r="N2863" s="195"/>
      <c r="O2863" s="199">
        <v>0.1</v>
      </c>
      <c r="P2863" s="188"/>
      <c r="Q2863" s="183"/>
    </row>
    <row r="2864" spans="1:17" x14ac:dyDescent="0.2">
      <c r="A2864" s="189">
        <v>346</v>
      </c>
      <c r="B2864" s="254" t="str">
        <f>IF(AND(A2864&lt;&gt;"",ISNUMBER(A2864)),VLOOKUP(A2864,Studies!A:BR,2,FALSE),"")</f>
        <v>Loos 1985</v>
      </c>
      <c r="C2864" s="255" t="str">
        <f>IF(AND(A2864&lt;&gt;"",ISNUMBER(A2864)),VLOOKUP(A2864,Studies!A:BR,3,FALSE),"")</f>
        <v>http://www.ncbi.nlm.nih.gov/pubmed/4087830</v>
      </c>
      <c r="D2864" s="255" t="str">
        <f>IF(AND(A2864&lt;&gt;"",ISNUMBER(A2864)),VLOOKUP(A2864,Studies!A:BR,4,FALSE),"")</f>
        <v>oral day 9 (Patient 4)</v>
      </c>
      <c r="E2864" s="255" t="str">
        <f>IF(AND(A2864&lt;&gt;"",ISNUMBER(A2864)),VLOOKUP(A2864,Studies!A:BR,5,FALSE),"")</f>
        <v>Rifampicin</v>
      </c>
      <c r="F2864" s="256" t="str">
        <f>IF(AND(A2864&lt;&gt;"",ISNUMBER(A2864)),VLOOKUP(A2864,Studies!A:BR,6,FALSE),"")</f>
        <v>Serum</v>
      </c>
      <c r="G2864" s="194">
        <v>193.67</v>
      </c>
      <c r="H2864" s="194" t="s">
        <v>60</v>
      </c>
      <c r="I2864" s="187">
        <v>13.778460000000001</v>
      </c>
      <c r="J2864" s="187" t="s">
        <v>959</v>
      </c>
      <c r="K2864" s="187" t="s">
        <v>239</v>
      </c>
      <c r="M2864" s="195"/>
      <c r="N2864" s="195"/>
      <c r="O2864" s="199">
        <v>0.1</v>
      </c>
      <c r="P2864" s="188"/>
      <c r="Q2864" s="183"/>
    </row>
    <row r="2865" spans="1:17" x14ac:dyDescent="0.2">
      <c r="A2865" s="189">
        <v>346</v>
      </c>
      <c r="B2865" s="254" t="str">
        <f>IF(AND(A2865&lt;&gt;"",ISNUMBER(A2865)),VLOOKUP(A2865,Studies!A:BR,2,FALSE),"")</f>
        <v>Loos 1985</v>
      </c>
      <c r="C2865" s="255" t="str">
        <f>IF(AND(A2865&lt;&gt;"",ISNUMBER(A2865)),VLOOKUP(A2865,Studies!A:BR,3,FALSE),"")</f>
        <v>http://www.ncbi.nlm.nih.gov/pubmed/4087830</v>
      </c>
      <c r="D2865" s="255" t="str">
        <f>IF(AND(A2865&lt;&gt;"",ISNUMBER(A2865)),VLOOKUP(A2865,Studies!A:BR,4,FALSE),"")</f>
        <v>oral day 9 (Patient 4)</v>
      </c>
      <c r="E2865" s="255" t="str">
        <f>IF(AND(A2865&lt;&gt;"",ISNUMBER(A2865)),VLOOKUP(A2865,Studies!A:BR,5,FALSE),"")</f>
        <v>Rifampicin</v>
      </c>
      <c r="F2865" s="256" t="str">
        <f>IF(AND(A2865&lt;&gt;"",ISNUMBER(A2865)),VLOOKUP(A2865,Studies!A:BR,6,FALSE),"")</f>
        <v>Serum</v>
      </c>
      <c r="G2865" s="194">
        <v>194</v>
      </c>
      <c r="H2865" s="194" t="s">
        <v>60</v>
      </c>
      <c r="I2865" s="187">
        <v>12.96909</v>
      </c>
      <c r="J2865" s="187" t="s">
        <v>959</v>
      </c>
      <c r="K2865" s="187" t="s">
        <v>239</v>
      </c>
      <c r="M2865" s="195"/>
      <c r="N2865" s="195"/>
      <c r="O2865" s="199">
        <v>0.1</v>
      </c>
      <c r="P2865" s="188"/>
      <c r="Q2865" s="183"/>
    </row>
    <row r="2866" spans="1:17" x14ac:dyDescent="0.2">
      <c r="A2866" s="189">
        <v>346</v>
      </c>
      <c r="B2866" s="254" t="str">
        <f>IF(AND(A2866&lt;&gt;"",ISNUMBER(A2866)),VLOOKUP(A2866,Studies!A:BR,2,FALSE),"")</f>
        <v>Loos 1985</v>
      </c>
      <c r="C2866" s="255" t="str">
        <f>IF(AND(A2866&lt;&gt;"",ISNUMBER(A2866)),VLOOKUP(A2866,Studies!A:BR,3,FALSE),"")</f>
        <v>http://www.ncbi.nlm.nih.gov/pubmed/4087830</v>
      </c>
      <c r="D2866" s="255" t="str">
        <f>IF(AND(A2866&lt;&gt;"",ISNUMBER(A2866)),VLOOKUP(A2866,Studies!A:BR,4,FALSE),"")</f>
        <v>oral day 9 (Patient 4)</v>
      </c>
      <c r="E2866" s="255" t="str">
        <f>IF(AND(A2866&lt;&gt;"",ISNUMBER(A2866)),VLOOKUP(A2866,Studies!A:BR,5,FALSE),"")</f>
        <v>Rifampicin</v>
      </c>
      <c r="F2866" s="256" t="str">
        <f>IF(AND(A2866&lt;&gt;"",ISNUMBER(A2866)),VLOOKUP(A2866,Studies!A:BR,6,FALSE),"")</f>
        <v>Serum</v>
      </c>
      <c r="G2866" s="194">
        <v>196</v>
      </c>
      <c r="H2866" s="194" t="s">
        <v>60</v>
      </c>
      <c r="I2866" s="187">
        <v>5.2148870000000001</v>
      </c>
      <c r="J2866" s="187" t="s">
        <v>959</v>
      </c>
      <c r="K2866" s="187" t="s">
        <v>239</v>
      </c>
      <c r="M2866" s="195"/>
      <c r="N2866" s="195"/>
      <c r="O2866" s="199">
        <v>0.1</v>
      </c>
      <c r="P2866" s="188"/>
      <c r="Q2866" s="183"/>
    </row>
    <row r="2867" spans="1:17" x14ac:dyDescent="0.2">
      <c r="A2867" s="189">
        <v>346</v>
      </c>
      <c r="B2867" s="254" t="str">
        <f>IF(AND(A2867&lt;&gt;"",ISNUMBER(A2867)),VLOOKUP(A2867,Studies!A:BR,2,FALSE),"")</f>
        <v>Loos 1985</v>
      </c>
      <c r="C2867" s="255" t="str">
        <f>IF(AND(A2867&lt;&gt;"",ISNUMBER(A2867)),VLOOKUP(A2867,Studies!A:BR,3,FALSE),"")</f>
        <v>http://www.ncbi.nlm.nih.gov/pubmed/4087830</v>
      </c>
      <c r="D2867" s="255" t="str">
        <f>IF(AND(A2867&lt;&gt;"",ISNUMBER(A2867)),VLOOKUP(A2867,Studies!A:BR,4,FALSE),"")</f>
        <v>oral day 9 (Patient 4)</v>
      </c>
      <c r="E2867" s="255" t="str">
        <f>IF(AND(A2867&lt;&gt;"",ISNUMBER(A2867)),VLOOKUP(A2867,Studies!A:BR,5,FALSE),"")</f>
        <v>Rifampicin</v>
      </c>
      <c r="F2867" s="256" t="str">
        <f>IF(AND(A2867&lt;&gt;"",ISNUMBER(A2867)),VLOOKUP(A2867,Studies!A:BR,6,FALSE),"")</f>
        <v>Serum</v>
      </c>
      <c r="G2867" s="194">
        <v>198</v>
      </c>
      <c r="H2867" s="194" t="s">
        <v>60</v>
      </c>
      <c r="I2867" s="187">
        <v>3.2192789999999998</v>
      </c>
      <c r="J2867" s="187" t="s">
        <v>959</v>
      </c>
      <c r="K2867" s="187" t="s">
        <v>239</v>
      </c>
      <c r="M2867" s="195"/>
      <c r="N2867" s="195"/>
      <c r="O2867" s="199">
        <v>0.1</v>
      </c>
      <c r="P2867" s="188"/>
      <c r="Q2867" s="183"/>
    </row>
    <row r="2868" spans="1:17" x14ac:dyDescent="0.2">
      <c r="A2868" s="189">
        <v>346</v>
      </c>
      <c r="B2868" s="254" t="str">
        <f>IF(AND(A2868&lt;&gt;"",ISNUMBER(A2868)),VLOOKUP(A2868,Studies!A:BR,2,FALSE),"")</f>
        <v>Loos 1985</v>
      </c>
      <c r="C2868" s="255" t="str">
        <f>IF(AND(A2868&lt;&gt;"",ISNUMBER(A2868)),VLOOKUP(A2868,Studies!A:BR,3,FALSE),"")</f>
        <v>http://www.ncbi.nlm.nih.gov/pubmed/4087830</v>
      </c>
      <c r="D2868" s="255" t="str">
        <f>IF(AND(A2868&lt;&gt;"",ISNUMBER(A2868)),VLOOKUP(A2868,Studies!A:BR,4,FALSE),"")</f>
        <v>oral day 9 (Patient 4)</v>
      </c>
      <c r="E2868" s="255" t="str">
        <f>IF(AND(A2868&lt;&gt;"",ISNUMBER(A2868)),VLOOKUP(A2868,Studies!A:BR,5,FALSE),"")</f>
        <v>Rifampicin</v>
      </c>
      <c r="F2868" s="256" t="str">
        <f>IF(AND(A2868&lt;&gt;"",ISNUMBER(A2868)),VLOOKUP(A2868,Studies!A:BR,6,FALSE),"")</f>
        <v>Serum</v>
      </c>
      <c r="G2868" s="194">
        <v>200</v>
      </c>
      <c r="H2868" s="194" t="s">
        <v>60</v>
      </c>
      <c r="I2868" s="187">
        <v>0.89481599999999994</v>
      </c>
      <c r="J2868" s="187" t="s">
        <v>959</v>
      </c>
      <c r="K2868" s="187" t="s">
        <v>239</v>
      </c>
      <c r="M2868" s="195"/>
      <c r="N2868" s="195"/>
      <c r="O2868" s="199">
        <v>0.1</v>
      </c>
      <c r="P2868" s="188"/>
      <c r="Q2868" s="183"/>
    </row>
    <row r="2869" spans="1:17" x14ac:dyDescent="0.2">
      <c r="A2869" s="189">
        <v>346</v>
      </c>
      <c r="B2869" s="254" t="str">
        <f>IF(AND(A2869&lt;&gt;"",ISNUMBER(A2869)),VLOOKUP(A2869,Studies!A:BR,2,FALSE),"")</f>
        <v>Loos 1985</v>
      </c>
      <c r="C2869" s="255" t="str">
        <f>IF(AND(A2869&lt;&gt;"",ISNUMBER(A2869)),VLOOKUP(A2869,Studies!A:BR,3,FALSE),"")</f>
        <v>http://www.ncbi.nlm.nih.gov/pubmed/4087830</v>
      </c>
      <c r="D2869" s="255" t="str">
        <f>IF(AND(A2869&lt;&gt;"",ISNUMBER(A2869)),VLOOKUP(A2869,Studies!A:BR,4,FALSE),"")</f>
        <v>oral day 9 (Patient 4)</v>
      </c>
      <c r="E2869" s="255" t="str">
        <f>IF(AND(A2869&lt;&gt;"",ISNUMBER(A2869)),VLOOKUP(A2869,Studies!A:BR,5,FALSE),"")</f>
        <v>Rifampicin</v>
      </c>
      <c r="F2869" s="256" t="str">
        <f>IF(AND(A2869&lt;&gt;"",ISNUMBER(A2869)),VLOOKUP(A2869,Studies!A:BR,6,FALSE),"")</f>
        <v>Serum</v>
      </c>
      <c r="G2869" s="194">
        <v>202</v>
      </c>
      <c r="H2869" s="194" t="s">
        <v>60</v>
      </c>
      <c r="I2869" s="187">
        <v>0.20556530000000001</v>
      </c>
      <c r="J2869" s="187" t="s">
        <v>959</v>
      </c>
      <c r="K2869" s="187" t="s">
        <v>239</v>
      </c>
      <c r="M2869" s="195"/>
      <c r="N2869" s="195"/>
      <c r="O2869" s="199">
        <v>0.1</v>
      </c>
      <c r="P2869" s="188"/>
      <c r="Q2869" s="183"/>
    </row>
    <row r="2870" spans="1:17" x14ac:dyDescent="0.2">
      <c r="A2870" s="189">
        <v>347</v>
      </c>
      <c r="B2870" s="254" t="str">
        <f>IF(AND(A2870&lt;&gt;"",ISNUMBER(A2870)),VLOOKUP(A2870,Studies!A:BR,2,FALSE),"")</f>
        <v>Loos 1985</v>
      </c>
      <c r="C2870" s="255" t="str">
        <f>IF(AND(A2870&lt;&gt;"",ISNUMBER(A2870)),VLOOKUP(A2870,Studies!A:BR,3,FALSE),"")</f>
        <v>http://www.ncbi.nlm.nih.gov/pubmed/4087830</v>
      </c>
      <c r="D2870" s="255" t="str">
        <f>IF(AND(A2870&lt;&gt;"",ISNUMBER(A2870)),VLOOKUP(A2870,Studies!A:BR,4,FALSE),"")</f>
        <v>oral day 23 (Patient 4)</v>
      </c>
      <c r="E2870" s="255" t="str">
        <f>IF(AND(A2870&lt;&gt;"",ISNUMBER(A2870)),VLOOKUP(A2870,Studies!A:BR,5,FALSE),"")</f>
        <v>Rifampicin</v>
      </c>
      <c r="F2870" s="256" t="str">
        <f>IF(AND(A2870&lt;&gt;"",ISNUMBER(A2870)),VLOOKUP(A2870,Studies!A:BR,6,FALSE),"")</f>
        <v>Serum</v>
      </c>
      <c r="G2870" s="194">
        <v>528.25</v>
      </c>
      <c r="H2870" s="194" t="s">
        <v>60</v>
      </c>
      <c r="I2870" s="187">
        <v>0.14804030000000001</v>
      </c>
      <c r="J2870" s="187" t="s">
        <v>959</v>
      </c>
      <c r="K2870" s="187" t="s">
        <v>239</v>
      </c>
      <c r="M2870" s="195"/>
      <c r="N2870" s="195"/>
      <c r="O2870" s="199">
        <v>0.1</v>
      </c>
      <c r="P2870" s="188" t="s">
        <v>1357</v>
      </c>
      <c r="Q2870" s="183"/>
    </row>
    <row r="2871" spans="1:17" x14ac:dyDescent="0.2">
      <c r="A2871" s="189">
        <v>347</v>
      </c>
      <c r="B2871" s="254" t="str">
        <f>IF(AND(A2871&lt;&gt;"",ISNUMBER(A2871)),VLOOKUP(A2871,Studies!A:BR,2,FALSE),"")</f>
        <v>Loos 1985</v>
      </c>
      <c r="C2871" s="255" t="str">
        <f>IF(AND(A2871&lt;&gt;"",ISNUMBER(A2871)),VLOOKUP(A2871,Studies!A:BR,3,FALSE),"")</f>
        <v>http://www.ncbi.nlm.nih.gov/pubmed/4087830</v>
      </c>
      <c r="D2871" s="255" t="str">
        <f>IF(AND(A2871&lt;&gt;"",ISNUMBER(A2871)),VLOOKUP(A2871,Studies!A:BR,4,FALSE),"")</f>
        <v>oral day 23 (Patient 4)</v>
      </c>
      <c r="E2871" s="255" t="str">
        <f>IF(AND(A2871&lt;&gt;"",ISNUMBER(A2871)),VLOOKUP(A2871,Studies!A:BR,5,FALSE),"")</f>
        <v>Rifampicin</v>
      </c>
      <c r="F2871" s="256" t="str">
        <f>IF(AND(A2871&lt;&gt;"",ISNUMBER(A2871)),VLOOKUP(A2871,Studies!A:BR,6,FALSE),"")</f>
        <v>Serum</v>
      </c>
      <c r="G2871" s="194">
        <v>528.5</v>
      </c>
      <c r="H2871" s="194" t="s">
        <v>60</v>
      </c>
      <c r="I2871" s="187">
        <v>1.7201329999999999</v>
      </c>
      <c r="J2871" s="187" t="s">
        <v>959</v>
      </c>
      <c r="K2871" s="187" t="s">
        <v>239</v>
      </c>
      <c r="M2871" s="195"/>
      <c r="N2871" s="195"/>
      <c r="O2871" s="199">
        <v>0.1</v>
      </c>
      <c r="P2871" s="188" t="s">
        <v>1356</v>
      </c>
      <c r="Q2871" s="183"/>
    </row>
    <row r="2872" spans="1:17" x14ac:dyDescent="0.2">
      <c r="A2872" s="189">
        <v>347</v>
      </c>
      <c r="B2872" s="254" t="str">
        <f>IF(AND(A2872&lt;&gt;"",ISNUMBER(A2872)),VLOOKUP(A2872,Studies!A:BR,2,FALSE),"")</f>
        <v>Loos 1985</v>
      </c>
      <c r="C2872" s="255" t="str">
        <f>IF(AND(A2872&lt;&gt;"",ISNUMBER(A2872)),VLOOKUP(A2872,Studies!A:BR,3,FALSE),"")</f>
        <v>http://www.ncbi.nlm.nih.gov/pubmed/4087830</v>
      </c>
      <c r="D2872" s="255" t="str">
        <f>IF(AND(A2872&lt;&gt;"",ISNUMBER(A2872)),VLOOKUP(A2872,Studies!A:BR,4,FALSE),"")</f>
        <v>oral day 23 (Patient 4)</v>
      </c>
      <c r="E2872" s="255" t="str">
        <f>IF(AND(A2872&lt;&gt;"",ISNUMBER(A2872)),VLOOKUP(A2872,Studies!A:BR,5,FALSE),"")</f>
        <v>Rifampicin</v>
      </c>
      <c r="F2872" s="256" t="str">
        <f>IF(AND(A2872&lt;&gt;"",ISNUMBER(A2872)),VLOOKUP(A2872,Studies!A:BR,6,FALSE),"")</f>
        <v>Serum</v>
      </c>
      <c r="G2872" s="194">
        <v>529</v>
      </c>
      <c r="H2872" s="194" t="s">
        <v>60</v>
      </c>
      <c r="I2872" s="187">
        <v>5.0769539999999997</v>
      </c>
      <c r="J2872" s="187" t="s">
        <v>959</v>
      </c>
      <c r="K2872" s="187" t="s">
        <v>239</v>
      </c>
      <c r="M2872" s="195"/>
      <c r="N2872" s="195"/>
      <c r="O2872" s="199">
        <v>0.1</v>
      </c>
      <c r="P2872" s="188"/>
      <c r="Q2872" s="183"/>
    </row>
    <row r="2873" spans="1:17" x14ac:dyDescent="0.2">
      <c r="A2873" s="189">
        <v>347</v>
      </c>
      <c r="B2873" s="254" t="str">
        <f>IF(AND(A2873&lt;&gt;"",ISNUMBER(A2873)),VLOOKUP(A2873,Studies!A:BR,2,FALSE),"")</f>
        <v>Loos 1985</v>
      </c>
      <c r="C2873" s="255" t="str">
        <f>IF(AND(A2873&lt;&gt;"",ISNUMBER(A2873)),VLOOKUP(A2873,Studies!A:BR,3,FALSE),"")</f>
        <v>http://www.ncbi.nlm.nih.gov/pubmed/4087830</v>
      </c>
      <c r="D2873" s="255" t="str">
        <f>IF(AND(A2873&lt;&gt;"",ISNUMBER(A2873)),VLOOKUP(A2873,Studies!A:BR,4,FALSE),"")</f>
        <v>oral day 23 (Patient 4)</v>
      </c>
      <c r="E2873" s="255" t="str">
        <f>IF(AND(A2873&lt;&gt;"",ISNUMBER(A2873)),VLOOKUP(A2873,Studies!A:BR,5,FALSE),"")</f>
        <v>Rifampicin</v>
      </c>
      <c r="F2873" s="256" t="str">
        <f>IF(AND(A2873&lt;&gt;"",ISNUMBER(A2873)),VLOOKUP(A2873,Studies!A:BR,6,FALSE),"")</f>
        <v>Serum</v>
      </c>
      <c r="G2873" s="194">
        <v>529.33000000000004</v>
      </c>
      <c r="H2873" s="194" t="s">
        <v>60</v>
      </c>
      <c r="I2873" s="187">
        <v>5.5789669999999996</v>
      </c>
      <c r="J2873" s="187" t="s">
        <v>959</v>
      </c>
      <c r="K2873" s="187" t="s">
        <v>239</v>
      </c>
      <c r="M2873" s="195"/>
      <c r="N2873" s="195"/>
      <c r="O2873" s="199">
        <v>0.1</v>
      </c>
      <c r="P2873" s="188"/>
      <c r="Q2873" s="183"/>
    </row>
    <row r="2874" spans="1:17" x14ac:dyDescent="0.2">
      <c r="A2874" s="189">
        <v>347</v>
      </c>
      <c r="B2874" s="254" t="str">
        <f>IF(AND(A2874&lt;&gt;"",ISNUMBER(A2874)),VLOOKUP(A2874,Studies!A:BR,2,FALSE),"")</f>
        <v>Loos 1985</v>
      </c>
      <c r="C2874" s="255" t="str">
        <f>IF(AND(A2874&lt;&gt;"",ISNUMBER(A2874)),VLOOKUP(A2874,Studies!A:BR,3,FALSE),"")</f>
        <v>http://www.ncbi.nlm.nih.gov/pubmed/4087830</v>
      </c>
      <c r="D2874" s="255" t="str">
        <f>IF(AND(A2874&lt;&gt;"",ISNUMBER(A2874)),VLOOKUP(A2874,Studies!A:BR,4,FALSE),"")</f>
        <v>oral day 23 (Patient 4)</v>
      </c>
      <c r="E2874" s="255" t="str">
        <f>IF(AND(A2874&lt;&gt;"",ISNUMBER(A2874)),VLOOKUP(A2874,Studies!A:BR,5,FALSE),"")</f>
        <v>Rifampicin</v>
      </c>
      <c r="F2874" s="256" t="str">
        <f>IF(AND(A2874&lt;&gt;"",ISNUMBER(A2874)),VLOOKUP(A2874,Studies!A:BR,6,FALSE),"")</f>
        <v>Serum</v>
      </c>
      <c r="G2874" s="194">
        <v>529.66999999999996</v>
      </c>
      <c r="H2874" s="194" t="s">
        <v>60</v>
      </c>
      <c r="I2874" s="187">
        <v>5.6400430000000004</v>
      </c>
      <c r="J2874" s="187" t="s">
        <v>959</v>
      </c>
      <c r="K2874" s="187" t="s">
        <v>239</v>
      </c>
      <c r="M2874" s="195"/>
      <c r="N2874" s="195"/>
      <c r="O2874" s="199">
        <v>0.1</v>
      </c>
      <c r="P2874" s="188"/>
      <c r="Q2874" s="183"/>
    </row>
    <row r="2875" spans="1:17" x14ac:dyDescent="0.2">
      <c r="A2875" s="189">
        <v>347</v>
      </c>
      <c r="B2875" s="254" t="str">
        <f>IF(AND(A2875&lt;&gt;"",ISNUMBER(A2875)),VLOOKUP(A2875,Studies!A:BR,2,FALSE),"")</f>
        <v>Loos 1985</v>
      </c>
      <c r="C2875" s="255" t="str">
        <f>IF(AND(A2875&lt;&gt;"",ISNUMBER(A2875)),VLOOKUP(A2875,Studies!A:BR,3,FALSE),"")</f>
        <v>http://www.ncbi.nlm.nih.gov/pubmed/4087830</v>
      </c>
      <c r="D2875" s="255" t="str">
        <f>IF(AND(A2875&lt;&gt;"",ISNUMBER(A2875)),VLOOKUP(A2875,Studies!A:BR,4,FALSE),"")</f>
        <v>oral day 23 (Patient 4)</v>
      </c>
      <c r="E2875" s="255" t="str">
        <f>IF(AND(A2875&lt;&gt;"",ISNUMBER(A2875)),VLOOKUP(A2875,Studies!A:BR,5,FALSE),"")</f>
        <v>Rifampicin</v>
      </c>
      <c r="F2875" s="256" t="str">
        <f>IF(AND(A2875&lt;&gt;"",ISNUMBER(A2875)),VLOOKUP(A2875,Studies!A:BR,6,FALSE),"")</f>
        <v>Serum</v>
      </c>
      <c r="G2875" s="194">
        <v>530</v>
      </c>
      <c r="H2875" s="194" t="s">
        <v>60</v>
      </c>
      <c r="I2875" s="187">
        <v>6.1243569999999998</v>
      </c>
      <c r="J2875" s="187" t="s">
        <v>959</v>
      </c>
      <c r="K2875" s="187" t="s">
        <v>239</v>
      </c>
      <c r="M2875" s="195"/>
      <c r="N2875" s="195"/>
      <c r="O2875" s="199">
        <v>0.1</v>
      </c>
      <c r="P2875" s="188"/>
      <c r="Q2875" s="183"/>
    </row>
    <row r="2876" spans="1:17" x14ac:dyDescent="0.2">
      <c r="A2876" s="189">
        <v>347</v>
      </c>
      <c r="B2876" s="254" t="str">
        <f>IF(AND(A2876&lt;&gt;"",ISNUMBER(A2876)),VLOOKUP(A2876,Studies!A:BR,2,FALSE),"")</f>
        <v>Loos 1985</v>
      </c>
      <c r="C2876" s="255" t="str">
        <f>IF(AND(A2876&lt;&gt;"",ISNUMBER(A2876)),VLOOKUP(A2876,Studies!A:BR,3,FALSE),"")</f>
        <v>http://www.ncbi.nlm.nih.gov/pubmed/4087830</v>
      </c>
      <c r="D2876" s="255" t="str">
        <f>IF(AND(A2876&lt;&gt;"",ISNUMBER(A2876)),VLOOKUP(A2876,Studies!A:BR,4,FALSE),"")</f>
        <v>oral day 23 (Patient 4)</v>
      </c>
      <c r="E2876" s="255" t="str">
        <f>IF(AND(A2876&lt;&gt;"",ISNUMBER(A2876)),VLOOKUP(A2876,Studies!A:BR,5,FALSE),"")</f>
        <v>Rifampicin</v>
      </c>
      <c r="F2876" s="256" t="str">
        <f>IF(AND(A2876&lt;&gt;"",ISNUMBER(A2876)),VLOOKUP(A2876,Studies!A:BR,6,FALSE),"")</f>
        <v>Serum</v>
      </c>
      <c r="G2876" s="194">
        <v>532</v>
      </c>
      <c r="H2876" s="194" t="s">
        <v>60</v>
      </c>
      <c r="I2876" s="187">
        <v>1.5292680000000001</v>
      </c>
      <c r="J2876" s="187" t="s">
        <v>959</v>
      </c>
      <c r="K2876" s="187" t="s">
        <v>239</v>
      </c>
      <c r="M2876" s="195"/>
      <c r="N2876" s="195"/>
      <c r="O2876" s="199">
        <v>0.1</v>
      </c>
      <c r="P2876" s="188"/>
      <c r="Q2876" s="183"/>
    </row>
    <row r="2877" spans="1:17" x14ac:dyDescent="0.2">
      <c r="A2877" s="189">
        <v>347</v>
      </c>
      <c r="B2877" s="254" t="str">
        <f>IF(AND(A2877&lt;&gt;"",ISNUMBER(A2877)),VLOOKUP(A2877,Studies!A:BR,2,FALSE),"")</f>
        <v>Loos 1985</v>
      </c>
      <c r="C2877" s="255" t="str">
        <f>IF(AND(A2877&lt;&gt;"",ISNUMBER(A2877)),VLOOKUP(A2877,Studies!A:BR,3,FALSE),"")</f>
        <v>http://www.ncbi.nlm.nih.gov/pubmed/4087830</v>
      </c>
      <c r="D2877" s="255" t="str">
        <f>IF(AND(A2877&lt;&gt;"",ISNUMBER(A2877)),VLOOKUP(A2877,Studies!A:BR,4,FALSE),"")</f>
        <v>oral day 23 (Patient 4)</v>
      </c>
      <c r="E2877" s="255" t="str">
        <f>IF(AND(A2877&lt;&gt;"",ISNUMBER(A2877)),VLOOKUP(A2877,Studies!A:BR,5,FALSE),"")</f>
        <v>Rifampicin</v>
      </c>
      <c r="F2877" s="256" t="str">
        <f>IF(AND(A2877&lt;&gt;"",ISNUMBER(A2877)),VLOOKUP(A2877,Studies!A:BR,6,FALSE),"")</f>
        <v>Serum</v>
      </c>
      <c r="G2877" s="194">
        <v>534</v>
      </c>
      <c r="H2877" s="194" t="s">
        <v>60</v>
      </c>
      <c r="I2877" s="187">
        <v>0.50817789999999996</v>
      </c>
      <c r="J2877" s="187" t="s">
        <v>959</v>
      </c>
      <c r="K2877" s="187" t="s">
        <v>239</v>
      </c>
      <c r="M2877" s="195"/>
      <c r="N2877" s="195"/>
      <c r="O2877" s="199">
        <v>0.1</v>
      </c>
      <c r="P2877" s="188"/>
      <c r="Q2877" s="183"/>
    </row>
    <row r="2878" spans="1:17" x14ac:dyDescent="0.2">
      <c r="A2878" s="189">
        <v>347</v>
      </c>
      <c r="B2878" s="254" t="str">
        <f>IF(AND(A2878&lt;&gt;"",ISNUMBER(A2878)),VLOOKUP(A2878,Studies!A:BR,2,FALSE),"")</f>
        <v>Loos 1985</v>
      </c>
      <c r="C2878" s="255" t="str">
        <f>IF(AND(A2878&lt;&gt;"",ISNUMBER(A2878)),VLOOKUP(A2878,Studies!A:BR,3,FALSE),"")</f>
        <v>http://www.ncbi.nlm.nih.gov/pubmed/4087830</v>
      </c>
      <c r="D2878" s="255" t="str">
        <f>IF(AND(A2878&lt;&gt;"",ISNUMBER(A2878)),VLOOKUP(A2878,Studies!A:BR,4,FALSE),"")</f>
        <v>oral day 23 (Patient 4)</v>
      </c>
      <c r="E2878" s="255" t="str">
        <f>IF(AND(A2878&lt;&gt;"",ISNUMBER(A2878)),VLOOKUP(A2878,Studies!A:BR,5,FALSE),"")</f>
        <v>Rifampicin</v>
      </c>
      <c r="F2878" s="256" t="str">
        <f>IF(AND(A2878&lt;&gt;"",ISNUMBER(A2878)),VLOOKUP(A2878,Studies!A:BR,6,FALSE),"")</f>
        <v>Serum</v>
      </c>
      <c r="G2878" s="194">
        <v>536</v>
      </c>
      <c r="H2878" s="194" t="s">
        <v>60</v>
      </c>
      <c r="I2878" s="187">
        <v>0.14992800000000001</v>
      </c>
      <c r="J2878" s="187" t="s">
        <v>959</v>
      </c>
      <c r="K2878" s="187" t="s">
        <v>239</v>
      </c>
      <c r="M2878" s="195"/>
      <c r="N2878" s="195"/>
      <c r="O2878" s="199">
        <v>0.1</v>
      </c>
      <c r="P2878" s="188"/>
      <c r="Q2878" s="183"/>
    </row>
    <row r="2879" spans="1:17" x14ac:dyDescent="0.2">
      <c r="A2879" s="189">
        <v>348</v>
      </c>
      <c r="B2879" s="254" t="str">
        <f>IF(AND(A2879&lt;&gt;"",ISNUMBER(A2879)),VLOOKUP(A2879,Studies!A:BR,2,FALSE),"")</f>
        <v>Loos 1985</v>
      </c>
      <c r="C2879" s="255" t="str">
        <f>IF(AND(A2879&lt;&gt;"",ISNUMBER(A2879)),VLOOKUP(A2879,Studies!A:BR,3,FALSE),"")</f>
        <v>http://www.ncbi.nlm.nih.gov/pubmed/4087830</v>
      </c>
      <c r="D2879" s="255" t="str">
        <f>IF(AND(A2879&lt;&gt;"",ISNUMBER(A2879)),VLOOKUP(A2879,Studies!A:BR,4,FALSE),"")</f>
        <v>iv day 1 (Patient 4)</v>
      </c>
      <c r="E2879" s="255" t="str">
        <f>IF(AND(A2879&lt;&gt;"",ISNUMBER(A2879)),VLOOKUP(A2879,Studies!A:BR,5,FALSE),"")</f>
        <v>Rifampicin</v>
      </c>
      <c r="F2879" s="256" t="str">
        <f>IF(AND(A2879&lt;&gt;"",ISNUMBER(A2879)),VLOOKUP(A2879,Studies!A:BR,6,FALSE),"")</f>
        <v>Serum</v>
      </c>
      <c r="G2879" s="194">
        <v>0.12999999999999989</v>
      </c>
      <c r="H2879" s="194" t="s">
        <v>60</v>
      </c>
      <c r="I2879" s="187">
        <v>11.185219999999999</v>
      </c>
      <c r="J2879" s="187" t="s">
        <v>959</v>
      </c>
      <c r="K2879" s="187" t="s">
        <v>239</v>
      </c>
      <c r="M2879" s="195"/>
      <c r="N2879" s="195"/>
      <c r="O2879" s="199">
        <v>0.1</v>
      </c>
      <c r="P2879" s="188"/>
      <c r="Q2879" s="183"/>
    </row>
    <row r="2880" spans="1:17" x14ac:dyDescent="0.2">
      <c r="A2880" s="189">
        <v>348</v>
      </c>
      <c r="B2880" s="254" t="str">
        <f>IF(AND(A2880&lt;&gt;"",ISNUMBER(A2880)),VLOOKUP(A2880,Studies!A:BR,2,FALSE),"")</f>
        <v>Loos 1985</v>
      </c>
      <c r="C2880" s="255" t="str">
        <f>IF(AND(A2880&lt;&gt;"",ISNUMBER(A2880)),VLOOKUP(A2880,Studies!A:BR,3,FALSE),"")</f>
        <v>http://www.ncbi.nlm.nih.gov/pubmed/4087830</v>
      </c>
      <c r="D2880" s="255" t="str">
        <f>IF(AND(A2880&lt;&gt;"",ISNUMBER(A2880)),VLOOKUP(A2880,Studies!A:BR,4,FALSE),"")</f>
        <v>iv day 1 (Patient 4)</v>
      </c>
      <c r="E2880" s="255" t="str">
        <f>IF(AND(A2880&lt;&gt;"",ISNUMBER(A2880)),VLOOKUP(A2880,Studies!A:BR,5,FALSE),"")</f>
        <v>Rifampicin</v>
      </c>
      <c r="F2880" s="256" t="str">
        <f>IF(AND(A2880&lt;&gt;"",ISNUMBER(A2880)),VLOOKUP(A2880,Studies!A:BR,6,FALSE),"")</f>
        <v>Serum</v>
      </c>
      <c r="G2880" s="194">
        <v>0.25</v>
      </c>
      <c r="H2880" s="194" t="s">
        <v>60</v>
      </c>
      <c r="I2880" s="187">
        <v>17.633279999999999</v>
      </c>
      <c r="J2880" s="187" t="s">
        <v>959</v>
      </c>
      <c r="K2880" s="187" t="s">
        <v>239</v>
      </c>
      <c r="M2880" s="195"/>
      <c r="N2880" s="195"/>
      <c r="O2880" s="199">
        <v>0.1</v>
      </c>
      <c r="P2880" s="188"/>
      <c r="Q2880" s="183"/>
    </row>
    <row r="2881" spans="1:17" x14ac:dyDescent="0.2">
      <c r="A2881" s="189">
        <v>348</v>
      </c>
      <c r="B2881" s="254" t="str">
        <f>IF(AND(A2881&lt;&gt;"",ISNUMBER(A2881)),VLOOKUP(A2881,Studies!A:BR,2,FALSE),"")</f>
        <v>Loos 1985</v>
      </c>
      <c r="C2881" s="255" t="str">
        <f>IF(AND(A2881&lt;&gt;"",ISNUMBER(A2881)),VLOOKUP(A2881,Studies!A:BR,3,FALSE),"")</f>
        <v>http://www.ncbi.nlm.nih.gov/pubmed/4087830</v>
      </c>
      <c r="D2881" s="255" t="str">
        <f>IF(AND(A2881&lt;&gt;"",ISNUMBER(A2881)),VLOOKUP(A2881,Studies!A:BR,4,FALSE),"")</f>
        <v>iv day 1 (Patient 4)</v>
      </c>
      <c r="E2881" s="255" t="str">
        <f>IF(AND(A2881&lt;&gt;"",ISNUMBER(A2881)),VLOOKUP(A2881,Studies!A:BR,5,FALSE),"")</f>
        <v>Rifampicin</v>
      </c>
      <c r="F2881" s="256" t="str">
        <f>IF(AND(A2881&lt;&gt;"",ISNUMBER(A2881)),VLOOKUP(A2881,Studies!A:BR,6,FALSE),"")</f>
        <v>Serum</v>
      </c>
      <c r="G2881" s="194">
        <v>0.5</v>
      </c>
      <c r="H2881" s="194" t="s">
        <v>60</v>
      </c>
      <c r="I2881" s="187">
        <v>26.188739999999999</v>
      </c>
      <c r="J2881" s="187" t="s">
        <v>959</v>
      </c>
      <c r="K2881" s="187" t="s">
        <v>239</v>
      </c>
      <c r="M2881" s="195"/>
      <c r="N2881" s="195"/>
      <c r="O2881" s="199">
        <v>0.1</v>
      </c>
      <c r="P2881" s="188"/>
      <c r="Q2881" s="183"/>
    </row>
    <row r="2882" spans="1:17" x14ac:dyDescent="0.2">
      <c r="A2882" s="189">
        <v>348</v>
      </c>
      <c r="B2882" s="254" t="str">
        <f>IF(AND(A2882&lt;&gt;"",ISNUMBER(A2882)),VLOOKUP(A2882,Studies!A:BR,2,FALSE),"")</f>
        <v>Loos 1985</v>
      </c>
      <c r="C2882" s="255" t="str">
        <f>IF(AND(A2882&lt;&gt;"",ISNUMBER(A2882)),VLOOKUP(A2882,Studies!A:BR,3,FALSE),"")</f>
        <v>http://www.ncbi.nlm.nih.gov/pubmed/4087830</v>
      </c>
      <c r="D2882" s="255" t="str">
        <f>IF(AND(A2882&lt;&gt;"",ISNUMBER(A2882)),VLOOKUP(A2882,Studies!A:BR,4,FALSE),"")</f>
        <v>iv day 1 (Patient 4)</v>
      </c>
      <c r="E2882" s="255" t="str">
        <f>IF(AND(A2882&lt;&gt;"",ISNUMBER(A2882)),VLOOKUP(A2882,Studies!A:BR,5,FALSE),"")</f>
        <v>Rifampicin</v>
      </c>
      <c r="F2882" s="256" t="str">
        <f>IF(AND(A2882&lt;&gt;"",ISNUMBER(A2882)),VLOOKUP(A2882,Studies!A:BR,6,FALSE),"")</f>
        <v>Serum</v>
      </c>
      <c r="G2882" s="194">
        <v>0.75</v>
      </c>
      <c r="H2882" s="194" t="s">
        <v>60</v>
      </c>
      <c r="I2882" s="187">
        <v>33.690359999999998</v>
      </c>
      <c r="J2882" s="187" t="s">
        <v>959</v>
      </c>
      <c r="K2882" s="187" t="s">
        <v>239</v>
      </c>
      <c r="M2882" s="195"/>
      <c r="N2882" s="195"/>
      <c r="O2882" s="199">
        <v>0.1</v>
      </c>
      <c r="P2882" s="188"/>
      <c r="Q2882" s="183"/>
    </row>
    <row r="2883" spans="1:17" x14ac:dyDescent="0.2">
      <c r="A2883" s="189">
        <v>348</v>
      </c>
      <c r="B2883" s="254" t="str">
        <f>IF(AND(A2883&lt;&gt;"",ISNUMBER(A2883)),VLOOKUP(A2883,Studies!A:BR,2,FALSE),"")</f>
        <v>Loos 1985</v>
      </c>
      <c r="C2883" s="255" t="str">
        <f>IF(AND(A2883&lt;&gt;"",ISNUMBER(A2883)),VLOOKUP(A2883,Studies!A:BR,3,FALSE),"")</f>
        <v>http://www.ncbi.nlm.nih.gov/pubmed/4087830</v>
      </c>
      <c r="D2883" s="255" t="str">
        <f>IF(AND(A2883&lt;&gt;"",ISNUMBER(A2883)),VLOOKUP(A2883,Studies!A:BR,4,FALSE),"")</f>
        <v>iv day 1 (Patient 4)</v>
      </c>
      <c r="E2883" s="255" t="str">
        <f>IF(AND(A2883&lt;&gt;"",ISNUMBER(A2883)),VLOOKUP(A2883,Studies!A:BR,5,FALSE),"")</f>
        <v>Rifampicin</v>
      </c>
      <c r="F2883" s="256" t="str">
        <f>IF(AND(A2883&lt;&gt;"",ISNUMBER(A2883)),VLOOKUP(A2883,Studies!A:BR,6,FALSE),"")</f>
        <v>Serum</v>
      </c>
      <c r="G2883" s="194">
        <v>1</v>
      </c>
      <c r="H2883" s="194" t="s">
        <v>60</v>
      </c>
      <c r="I2883" s="187">
        <v>37.993160000000003</v>
      </c>
      <c r="J2883" s="187" t="s">
        <v>959</v>
      </c>
      <c r="K2883" s="187" t="s">
        <v>239</v>
      </c>
      <c r="M2883" s="195"/>
      <c r="N2883" s="195"/>
      <c r="O2883" s="199">
        <v>0.1</v>
      </c>
      <c r="P2883" s="188"/>
      <c r="Q2883" s="183"/>
    </row>
    <row r="2884" spans="1:17" x14ac:dyDescent="0.2">
      <c r="A2884" s="189">
        <v>348</v>
      </c>
      <c r="B2884" s="254" t="str">
        <f>IF(AND(A2884&lt;&gt;"",ISNUMBER(A2884)),VLOOKUP(A2884,Studies!A:BR,2,FALSE),"")</f>
        <v>Loos 1985</v>
      </c>
      <c r="C2884" s="255" t="str">
        <f>IF(AND(A2884&lt;&gt;"",ISNUMBER(A2884)),VLOOKUP(A2884,Studies!A:BR,3,FALSE),"")</f>
        <v>http://www.ncbi.nlm.nih.gov/pubmed/4087830</v>
      </c>
      <c r="D2884" s="255" t="str">
        <f>IF(AND(A2884&lt;&gt;"",ISNUMBER(A2884)),VLOOKUP(A2884,Studies!A:BR,4,FALSE),"")</f>
        <v>iv day 1 (Patient 4)</v>
      </c>
      <c r="E2884" s="255" t="str">
        <f>IF(AND(A2884&lt;&gt;"",ISNUMBER(A2884)),VLOOKUP(A2884,Studies!A:BR,5,FALSE),"")</f>
        <v>Rifampicin</v>
      </c>
      <c r="F2884" s="256" t="str">
        <f>IF(AND(A2884&lt;&gt;"",ISNUMBER(A2884)),VLOOKUP(A2884,Studies!A:BR,6,FALSE),"")</f>
        <v>Serum</v>
      </c>
      <c r="G2884" s="194">
        <v>1.33</v>
      </c>
      <c r="H2884" s="194" t="s">
        <v>60</v>
      </c>
      <c r="I2884" s="187">
        <v>27.84986</v>
      </c>
      <c r="J2884" s="187" t="s">
        <v>959</v>
      </c>
      <c r="K2884" s="187" t="s">
        <v>239</v>
      </c>
      <c r="M2884" s="195"/>
      <c r="N2884" s="195"/>
      <c r="O2884" s="199">
        <v>0.1</v>
      </c>
      <c r="P2884" s="188"/>
      <c r="Q2884" s="183"/>
    </row>
    <row r="2885" spans="1:17" x14ac:dyDescent="0.2">
      <c r="A2885" s="189">
        <v>348</v>
      </c>
      <c r="B2885" s="254" t="str">
        <f>IF(AND(A2885&lt;&gt;"",ISNUMBER(A2885)),VLOOKUP(A2885,Studies!A:BR,2,FALSE),"")</f>
        <v>Loos 1985</v>
      </c>
      <c r="C2885" s="255" t="str">
        <f>IF(AND(A2885&lt;&gt;"",ISNUMBER(A2885)),VLOOKUP(A2885,Studies!A:BR,3,FALSE),"")</f>
        <v>http://www.ncbi.nlm.nih.gov/pubmed/4087830</v>
      </c>
      <c r="D2885" s="255" t="str">
        <f>IF(AND(A2885&lt;&gt;"",ISNUMBER(A2885)),VLOOKUP(A2885,Studies!A:BR,4,FALSE),"")</f>
        <v>iv day 1 (Patient 4)</v>
      </c>
      <c r="E2885" s="255" t="str">
        <f>IF(AND(A2885&lt;&gt;"",ISNUMBER(A2885)),VLOOKUP(A2885,Studies!A:BR,5,FALSE),"")</f>
        <v>Rifampicin</v>
      </c>
      <c r="F2885" s="256" t="str">
        <f>IF(AND(A2885&lt;&gt;"",ISNUMBER(A2885)),VLOOKUP(A2885,Studies!A:BR,6,FALSE),"")</f>
        <v>Serum</v>
      </c>
      <c r="G2885" s="194">
        <v>1.67</v>
      </c>
      <c r="H2885" s="194" t="s">
        <v>60</v>
      </c>
      <c r="I2885" s="187">
        <v>21.416440000000001</v>
      </c>
      <c r="J2885" s="187" t="s">
        <v>959</v>
      </c>
      <c r="K2885" s="187" t="s">
        <v>239</v>
      </c>
      <c r="M2885" s="195"/>
      <c r="N2885" s="195"/>
      <c r="O2885" s="199">
        <v>0.1</v>
      </c>
      <c r="P2885" s="188"/>
      <c r="Q2885" s="183"/>
    </row>
    <row r="2886" spans="1:17" x14ac:dyDescent="0.2">
      <c r="A2886" s="189">
        <v>348</v>
      </c>
      <c r="B2886" s="254" t="str">
        <f>IF(AND(A2886&lt;&gt;"",ISNUMBER(A2886)),VLOOKUP(A2886,Studies!A:BR,2,FALSE),"")</f>
        <v>Loos 1985</v>
      </c>
      <c r="C2886" s="255" t="str">
        <f>IF(AND(A2886&lt;&gt;"",ISNUMBER(A2886)),VLOOKUP(A2886,Studies!A:BR,3,FALSE),"")</f>
        <v>http://www.ncbi.nlm.nih.gov/pubmed/4087830</v>
      </c>
      <c r="D2886" s="255" t="str">
        <f>IF(AND(A2886&lt;&gt;"",ISNUMBER(A2886)),VLOOKUP(A2886,Studies!A:BR,4,FALSE),"")</f>
        <v>iv day 1 (Patient 4)</v>
      </c>
      <c r="E2886" s="255" t="str">
        <f>IF(AND(A2886&lt;&gt;"",ISNUMBER(A2886)),VLOOKUP(A2886,Studies!A:BR,5,FALSE),"")</f>
        <v>Rifampicin</v>
      </c>
      <c r="F2886" s="256" t="str">
        <f>IF(AND(A2886&lt;&gt;"",ISNUMBER(A2886)),VLOOKUP(A2886,Studies!A:BR,6,FALSE),"")</f>
        <v>Serum</v>
      </c>
      <c r="G2886" s="194">
        <v>2</v>
      </c>
      <c r="H2886" s="194" t="s">
        <v>60</v>
      </c>
      <c r="I2886" s="187">
        <v>21.175080000000001</v>
      </c>
      <c r="J2886" s="187" t="s">
        <v>959</v>
      </c>
      <c r="K2886" s="187" t="s">
        <v>239</v>
      </c>
      <c r="M2886" s="195"/>
      <c r="N2886" s="195"/>
      <c r="O2886" s="199">
        <v>0.1</v>
      </c>
      <c r="P2886" s="188"/>
      <c r="Q2886" s="183"/>
    </row>
    <row r="2887" spans="1:17" x14ac:dyDescent="0.2">
      <c r="A2887" s="189">
        <v>348</v>
      </c>
      <c r="B2887" s="254" t="str">
        <f>IF(AND(A2887&lt;&gt;"",ISNUMBER(A2887)),VLOOKUP(A2887,Studies!A:BR,2,FALSE),"")</f>
        <v>Loos 1985</v>
      </c>
      <c r="C2887" s="255" t="str">
        <f>IF(AND(A2887&lt;&gt;"",ISNUMBER(A2887)),VLOOKUP(A2887,Studies!A:BR,3,FALSE),"")</f>
        <v>http://www.ncbi.nlm.nih.gov/pubmed/4087830</v>
      </c>
      <c r="D2887" s="255" t="str">
        <f>IF(AND(A2887&lt;&gt;"",ISNUMBER(A2887)),VLOOKUP(A2887,Studies!A:BR,4,FALSE),"")</f>
        <v>iv day 1 (Patient 4)</v>
      </c>
      <c r="E2887" s="255" t="str">
        <f>IF(AND(A2887&lt;&gt;"",ISNUMBER(A2887)),VLOOKUP(A2887,Studies!A:BR,5,FALSE),"")</f>
        <v>Rifampicin</v>
      </c>
      <c r="F2887" s="256" t="str">
        <f>IF(AND(A2887&lt;&gt;"",ISNUMBER(A2887)),VLOOKUP(A2887,Studies!A:BR,6,FALSE),"")</f>
        <v>Serum</v>
      </c>
      <c r="G2887" s="194">
        <v>4</v>
      </c>
      <c r="H2887" s="194" t="s">
        <v>60</v>
      </c>
      <c r="I2887" s="187">
        <v>8.9785009999999996</v>
      </c>
      <c r="J2887" s="187" t="s">
        <v>959</v>
      </c>
      <c r="K2887" s="187" t="s">
        <v>239</v>
      </c>
      <c r="M2887" s="195"/>
      <c r="N2887" s="195"/>
      <c r="O2887" s="199">
        <v>0.1</v>
      </c>
      <c r="P2887" s="188"/>
      <c r="Q2887" s="183"/>
    </row>
    <row r="2888" spans="1:17" x14ac:dyDescent="0.2">
      <c r="A2888" s="189">
        <v>348</v>
      </c>
      <c r="B2888" s="254" t="str">
        <f>IF(AND(A2888&lt;&gt;"",ISNUMBER(A2888)),VLOOKUP(A2888,Studies!A:BR,2,FALSE),"")</f>
        <v>Loos 1985</v>
      </c>
      <c r="C2888" s="255" t="str">
        <f>IF(AND(A2888&lt;&gt;"",ISNUMBER(A2888)),VLOOKUP(A2888,Studies!A:BR,3,FALSE),"")</f>
        <v>http://www.ncbi.nlm.nih.gov/pubmed/4087830</v>
      </c>
      <c r="D2888" s="255" t="str">
        <f>IF(AND(A2888&lt;&gt;"",ISNUMBER(A2888)),VLOOKUP(A2888,Studies!A:BR,4,FALSE),"")</f>
        <v>iv day 1 (Patient 4)</v>
      </c>
      <c r="E2888" s="255" t="str">
        <f>IF(AND(A2888&lt;&gt;"",ISNUMBER(A2888)),VLOOKUP(A2888,Studies!A:BR,5,FALSE),"")</f>
        <v>Rifampicin</v>
      </c>
      <c r="F2888" s="256" t="str">
        <f>IF(AND(A2888&lt;&gt;"",ISNUMBER(A2888)),VLOOKUP(A2888,Studies!A:BR,6,FALSE),"")</f>
        <v>Serum</v>
      </c>
      <c r="G2888" s="194">
        <v>6</v>
      </c>
      <c r="H2888" s="194" t="s">
        <v>60</v>
      </c>
      <c r="I2888" s="187">
        <v>5.3874029999999999</v>
      </c>
      <c r="J2888" s="187" t="s">
        <v>959</v>
      </c>
      <c r="K2888" s="187" t="s">
        <v>239</v>
      </c>
      <c r="M2888" s="195"/>
      <c r="N2888" s="195"/>
      <c r="O2888" s="199">
        <v>0.1</v>
      </c>
      <c r="P2888" s="188"/>
      <c r="Q2888" s="183"/>
    </row>
    <row r="2889" spans="1:17" x14ac:dyDescent="0.2">
      <c r="A2889" s="189">
        <v>348</v>
      </c>
      <c r="B2889" s="254" t="str">
        <f>IF(AND(A2889&lt;&gt;"",ISNUMBER(A2889)),VLOOKUP(A2889,Studies!A:BR,2,FALSE),"")</f>
        <v>Loos 1985</v>
      </c>
      <c r="C2889" s="255" t="str">
        <f>IF(AND(A2889&lt;&gt;"",ISNUMBER(A2889)),VLOOKUP(A2889,Studies!A:BR,3,FALSE),"")</f>
        <v>http://www.ncbi.nlm.nih.gov/pubmed/4087830</v>
      </c>
      <c r="D2889" s="255" t="str">
        <f>IF(AND(A2889&lt;&gt;"",ISNUMBER(A2889)),VLOOKUP(A2889,Studies!A:BR,4,FALSE),"")</f>
        <v>iv day 1 (Patient 4)</v>
      </c>
      <c r="E2889" s="255" t="str">
        <f>IF(AND(A2889&lt;&gt;"",ISNUMBER(A2889)),VLOOKUP(A2889,Studies!A:BR,5,FALSE),"")</f>
        <v>Rifampicin</v>
      </c>
      <c r="F2889" s="256" t="str">
        <f>IF(AND(A2889&lt;&gt;"",ISNUMBER(A2889)),VLOOKUP(A2889,Studies!A:BR,6,FALSE),"")</f>
        <v>Serum</v>
      </c>
      <c r="G2889" s="194">
        <v>8</v>
      </c>
      <c r="H2889" s="194" t="s">
        <v>60</v>
      </c>
      <c r="I2889" s="187">
        <v>2.3396279999999998</v>
      </c>
      <c r="J2889" s="187" t="s">
        <v>959</v>
      </c>
      <c r="K2889" s="187" t="s">
        <v>239</v>
      </c>
      <c r="M2889" s="195"/>
      <c r="N2889" s="195"/>
      <c r="O2889" s="199">
        <v>0.1</v>
      </c>
      <c r="P2889" s="188"/>
      <c r="Q2889" s="183"/>
    </row>
    <row r="2890" spans="1:17" x14ac:dyDescent="0.2">
      <c r="A2890" s="189">
        <v>348</v>
      </c>
      <c r="B2890" s="254" t="str">
        <f>IF(AND(A2890&lt;&gt;"",ISNUMBER(A2890)),VLOOKUP(A2890,Studies!A:BR,2,FALSE),"")</f>
        <v>Loos 1985</v>
      </c>
      <c r="C2890" s="255" t="str">
        <f>IF(AND(A2890&lt;&gt;"",ISNUMBER(A2890)),VLOOKUP(A2890,Studies!A:BR,3,FALSE),"")</f>
        <v>http://www.ncbi.nlm.nih.gov/pubmed/4087830</v>
      </c>
      <c r="D2890" s="255" t="str">
        <f>IF(AND(A2890&lt;&gt;"",ISNUMBER(A2890)),VLOOKUP(A2890,Studies!A:BR,4,FALSE),"")</f>
        <v>iv day 1 (Patient 4)</v>
      </c>
      <c r="E2890" s="255" t="str">
        <f>IF(AND(A2890&lt;&gt;"",ISNUMBER(A2890)),VLOOKUP(A2890,Studies!A:BR,5,FALSE),"")</f>
        <v>Rifampicin</v>
      </c>
      <c r="F2890" s="256" t="str">
        <f>IF(AND(A2890&lt;&gt;"",ISNUMBER(A2890)),VLOOKUP(A2890,Studies!A:BR,6,FALSE),"")</f>
        <v>Serum</v>
      </c>
      <c r="G2890" s="194">
        <v>12</v>
      </c>
      <c r="H2890" s="194" t="s">
        <v>60</v>
      </c>
      <c r="I2890" s="187">
        <v>0.63955309999999999</v>
      </c>
      <c r="J2890" s="187" t="s">
        <v>959</v>
      </c>
      <c r="K2890" s="187" t="s">
        <v>239</v>
      </c>
      <c r="M2890" s="195"/>
      <c r="N2890" s="195"/>
      <c r="O2890" s="199">
        <v>0.1</v>
      </c>
      <c r="P2890" s="188"/>
      <c r="Q2890" s="183"/>
    </row>
    <row r="2891" spans="1:17" x14ac:dyDescent="0.2">
      <c r="A2891" s="189">
        <v>349</v>
      </c>
      <c r="B2891" s="254" t="str">
        <f>IF(AND(A2891&lt;&gt;"",ISNUMBER(A2891)),VLOOKUP(A2891,Studies!A:BR,2,FALSE),"")</f>
        <v>Loos 1985</v>
      </c>
      <c r="C2891" s="255" t="str">
        <f>IF(AND(A2891&lt;&gt;"",ISNUMBER(A2891)),VLOOKUP(A2891,Studies!A:BR,3,FALSE),"")</f>
        <v>http://www.ncbi.nlm.nih.gov/pubmed/4087830</v>
      </c>
      <c r="D2891" s="255" t="str">
        <f>IF(AND(A2891&lt;&gt;"",ISNUMBER(A2891)),VLOOKUP(A2891,Studies!A:BR,4,FALSE),"")</f>
        <v>iv day 8 (Patient 4)</v>
      </c>
      <c r="E2891" s="255" t="str">
        <f>IF(AND(A2891&lt;&gt;"",ISNUMBER(A2891)),VLOOKUP(A2891,Studies!A:BR,5,FALSE),"")</f>
        <v>Rifampicin</v>
      </c>
      <c r="F2891" s="256" t="str">
        <f>IF(AND(A2891&lt;&gt;"",ISNUMBER(A2891)),VLOOKUP(A2891,Studies!A:BR,6,FALSE),"")</f>
        <v>Serum</v>
      </c>
      <c r="G2891" s="194">
        <v>168.13</v>
      </c>
      <c r="H2891" s="194" t="s">
        <v>60</v>
      </c>
      <c r="I2891" s="187">
        <v>6.6049540000000002</v>
      </c>
      <c r="J2891" s="187" t="s">
        <v>959</v>
      </c>
      <c r="K2891" s="187" t="s">
        <v>239</v>
      </c>
      <c r="M2891" s="195"/>
      <c r="N2891" s="195"/>
      <c r="O2891" s="199">
        <v>0.1</v>
      </c>
      <c r="P2891" s="188"/>
      <c r="Q2891" s="183"/>
    </row>
    <row r="2892" spans="1:17" x14ac:dyDescent="0.2">
      <c r="A2892" s="189">
        <v>349</v>
      </c>
      <c r="B2892" s="254" t="str">
        <f>IF(AND(A2892&lt;&gt;"",ISNUMBER(A2892)),VLOOKUP(A2892,Studies!A:BR,2,FALSE),"")</f>
        <v>Loos 1985</v>
      </c>
      <c r="C2892" s="255" t="str">
        <f>IF(AND(A2892&lt;&gt;"",ISNUMBER(A2892)),VLOOKUP(A2892,Studies!A:BR,3,FALSE),"")</f>
        <v>http://www.ncbi.nlm.nih.gov/pubmed/4087830</v>
      </c>
      <c r="D2892" s="255" t="str">
        <f>IF(AND(A2892&lt;&gt;"",ISNUMBER(A2892)),VLOOKUP(A2892,Studies!A:BR,4,FALSE),"")</f>
        <v>iv day 8 (Patient 4)</v>
      </c>
      <c r="E2892" s="255" t="str">
        <f>IF(AND(A2892&lt;&gt;"",ISNUMBER(A2892)),VLOOKUP(A2892,Studies!A:BR,5,FALSE),"")</f>
        <v>Rifampicin</v>
      </c>
      <c r="F2892" s="256" t="str">
        <f>IF(AND(A2892&lt;&gt;"",ISNUMBER(A2892)),VLOOKUP(A2892,Studies!A:BR,6,FALSE),"")</f>
        <v>Serum</v>
      </c>
      <c r="G2892" s="194">
        <v>168.25</v>
      </c>
      <c r="H2892" s="194" t="s">
        <v>60</v>
      </c>
      <c r="I2892" s="187">
        <v>16.215070000000001</v>
      </c>
      <c r="J2892" s="187" t="s">
        <v>959</v>
      </c>
      <c r="K2892" s="187" t="s">
        <v>239</v>
      </c>
      <c r="M2892" s="195"/>
      <c r="N2892" s="195"/>
      <c r="O2892" s="199">
        <v>0.1</v>
      </c>
      <c r="P2892" s="188"/>
      <c r="Q2892" s="183"/>
    </row>
    <row r="2893" spans="1:17" x14ac:dyDescent="0.2">
      <c r="A2893" s="189">
        <v>349</v>
      </c>
      <c r="B2893" s="254" t="str">
        <f>IF(AND(A2893&lt;&gt;"",ISNUMBER(A2893)),VLOOKUP(A2893,Studies!A:BR,2,FALSE),"")</f>
        <v>Loos 1985</v>
      </c>
      <c r="C2893" s="255" t="str">
        <f>IF(AND(A2893&lt;&gt;"",ISNUMBER(A2893)),VLOOKUP(A2893,Studies!A:BR,3,FALSE),"")</f>
        <v>http://www.ncbi.nlm.nih.gov/pubmed/4087830</v>
      </c>
      <c r="D2893" s="255" t="str">
        <f>IF(AND(A2893&lt;&gt;"",ISNUMBER(A2893)),VLOOKUP(A2893,Studies!A:BR,4,FALSE),"")</f>
        <v>iv day 8 (Patient 4)</v>
      </c>
      <c r="E2893" s="255" t="str">
        <f>IF(AND(A2893&lt;&gt;"",ISNUMBER(A2893)),VLOOKUP(A2893,Studies!A:BR,5,FALSE),"")</f>
        <v>Rifampicin</v>
      </c>
      <c r="F2893" s="256" t="str">
        <f>IF(AND(A2893&lt;&gt;"",ISNUMBER(A2893)),VLOOKUP(A2893,Studies!A:BR,6,FALSE),"")</f>
        <v>Serum</v>
      </c>
      <c r="G2893" s="194">
        <v>168.5</v>
      </c>
      <c r="H2893" s="194" t="s">
        <v>60</v>
      </c>
      <c r="I2893" s="187">
        <v>22.957439999999998</v>
      </c>
      <c r="J2893" s="187" t="s">
        <v>959</v>
      </c>
      <c r="K2893" s="187" t="s">
        <v>239</v>
      </c>
      <c r="M2893" s="195"/>
      <c r="N2893" s="195"/>
      <c r="O2893" s="199">
        <v>0.1</v>
      </c>
      <c r="P2893" s="188"/>
      <c r="Q2893" s="183"/>
    </row>
    <row r="2894" spans="1:17" x14ac:dyDescent="0.2">
      <c r="A2894" s="189">
        <v>349</v>
      </c>
      <c r="B2894" s="254" t="str">
        <f>IF(AND(A2894&lt;&gt;"",ISNUMBER(A2894)),VLOOKUP(A2894,Studies!A:BR,2,FALSE),"")</f>
        <v>Loos 1985</v>
      </c>
      <c r="C2894" s="255" t="str">
        <f>IF(AND(A2894&lt;&gt;"",ISNUMBER(A2894)),VLOOKUP(A2894,Studies!A:BR,3,FALSE),"")</f>
        <v>http://www.ncbi.nlm.nih.gov/pubmed/4087830</v>
      </c>
      <c r="D2894" s="255" t="str">
        <f>IF(AND(A2894&lt;&gt;"",ISNUMBER(A2894)),VLOOKUP(A2894,Studies!A:BR,4,FALSE),"")</f>
        <v>iv day 8 (Patient 4)</v>
      </c>
      <c r="E2894" s="255" t="str">
        <f>IF(AND(A2894&lt;&gt;"",ISNUMBER(A2894)),VLOOKUP(A2894,Studies!A:BR,5,FALSE),"")</f>
        <v>Rifampicin</v>
      </c>
      <c r="F2894" s="256" t="str">
        <f>IF(AND(A2894&lt;&gt;"",ISNUMBER(A2894)),VLOOKUP(A2894,Studies!A:BR,6,FALSE),"")</f>
        <v>Serum</v>
      </c>
      <c r="G2894" s="194">
        <v>168.75</v>
      </c>
      <c r="H2894" s="194" t="s">
        <v>60</v>
      </c>
      <c r="I2894" s="187">
        <v>29.890519999999999</v>
      </c>
      <c r="J2894" s="187" t="s">
        <v>959</v>
      </c>
      <c r="K2894" s="187" t="s">
        <v>239</v>
      </c>
      <c r="M2894" s="195"/>
      <c r="N2894" s="195"/>
      <c r="O2894" s="199">
        <v>0.1</v>
      </c>
      <c r="P2894" s="188"/>
      <c r="Q2894" s="183"/>
    </row>
    <row r="2895" spans="1:17" x14ac:dyDescent="0.2">
      <c r="A2895" s="189">
        <v>349</v>
      </c>
      <c r="B2895" s="254" t="str">
        <f>IF(AND(A2895&lt;&gt;"",ISNUMBER(A2895)),VLOOKUP(A2895,Studies!A:BR,2,FALSE),"")</f>
        <v>Loos 1985</v>
      </c>
      <c r="C2895" s="255" t="str">
        <f>IF(AND(A2895&lt;&gt;"",ISNUMBER(A2895)),VLOOKUP(A2895,Studies!A:BR,3,FALSE),"")</f>
        <v>http://www.ncbi.nlm.nih.gov/pubmed/4087830</v>
      </c>
      <c r="D2895" s="255" t="str">
        <f>IF(AND(A2895&lt;&gt;"",ISNUMBER(A2895)),VLOOKUP(A2895,Studies!A:BR,4,FALSE),"")</f>
        <v>iv day 8 (Patient 4)</v>
      </c>
      <c r="E2895" s="255" t="str">
        <f>IF(AND(A2895&lt;&gt;"",ISNUMBER(A2895)),VLOOKUP(A2895,Studies!A:BR,5,FALSE),"")</f>
        <v>Rifampicin</v>
      </c>
      <c r="F2895" s="256" t="str">
        <f>IF(AND(A2895&lt;&gt;"",ISNUMBER(A2895)),VLOOKUP(A2895,Studies!A:BR,6,FALSE),"")</f>
        <v>Serum</v>
      </c>
      <c r="G2895" s="194">
        <v>169</v>
      </c>
      <c r="H2895" s="194" t="s">
        <v>60</v>
      </c>
      <c r="I2895" s="187">
        <v>30.628779999999999</v>
      </c>
      <c r="J2895" s="187" t="s">
        <v>959</v>
      </c>
      <c r="K2895" s="187" t="s">
        <v>239</v>
      </c>
      <c r="M2895" s="195"/>
      <c r="N2895" s="195"/>
      <c r="O2895" s="199">
        <v>0.1</v>
      </c>
      <c r="P2895" s="188"/>
      <c r="Q2895" s="183"/>
    </row>
    <row r="2896" spans="1:17" x14ac:dyDescent="0.2">
      <c r="A2896" s="189">
        <v>349</v>
      </c>
      <c r="B2896" s="254" t="str">
        <f>IF(AND(A2896&lt;&gt;"",ISNUMBER(A2896)),VLOOKUP(A2896,Studies!A:BR,2,FALSE),"")</f>
        <v>Loos 1985</v>
      </c>
      <c r="C2896" s="255" t="str">
        <f>IF(AND(A2896&lt;&gt;"",ISNUMBER(A2896)),VLOOKUP(A2896,Studies!A:BR,3,FALSE),"")</f>
        <v>http://www.ncbi.nlm.nih.gov/pubmed/4087830</v>
      </c>
      <c r="D2896" s="255" t="str">
        <f>IF(AND(A2896&lt;&gt;"",ISNUMBER(A2896)),VLOOKUP(A2896,Studies!A:BR,4,FALSE),"")</f>
        <v>iv day 8 (Patient 4)</v>
      </c>
      <c r="E2896" s="255" t="str">
        <f>IF(AND(A2896&lt;&gt;"",ISNUMBER(A2896)),VLOOKUP(A2896,Studies!A:BR,5,FALSE),"")</f>
        <v>Rifampicin</v>
      </c>
      <c r="F2896" s="256" t="str">
        <f>IF(AND(A2896&lt;&gt;"",ISNUMBER(A2896)),VLOOKUP(A2896,Studies!A:BR,6,FALSE),"")</f>
        <v>Serum</v>
      </c>
      <c r="G2896" s="194">
        <v>169.33</v>
      </c>
      <c r="H2896" s="194" t="s">
        <v>60</v>
      </c>
      <c r="I2896" s="187">
        <v>23.83708</v>
      </c>
      <c r="J2896" s="187" t="s">
        <v>959</v>
      </c>
      <c r="K2896" s="187" t="s">
        <v>239</v>
      </c>
      <c r="M2896" s="195"/>
      <c r="N2896" s="195"/>
      <c r="O2896" s="199">
        <v>0.1</v>
      </c>
      <c r="P2896" s="188"/>
      <c r="Q2896" s="183"/>
    </row>
    <row r="2897" spans="1:17" x14ac:dyDescent="0.2">
      <c r="A2897" s="189">
        <v>349</v>
      </c>
      <c r="B2897" s="254" t="str">
        <f>IF(AND(A2897&lt;&gt;"",ISNUMBER(A2897)),VLOOKUP(A2897,Studies!A:BR,2,FALSE),"")</f>
        <v>Loos 1985</v>
      </c>
      <c r="C2897" s="255" t="str">
        <f>IF(AND(A2897&lt;&gt;"",ISNUMBER(A2897)),VLOOKUP(A2897,Studies!A:BR,3,FALSE),"")</f>
        <v>http://www.ncbi.nlm.nih.gov/pubmed/4087830</v>
      </c>
      <c r="D2897" s="255" t="str">
        <f>IF(AND(A2897&lt;&gt;"",ISNUMBER(A2897)),VLOOKUP(A2897,Studies!A:BR,4,FALSE),"")</f>
        <v>iv day 8 (Patient 4)</v>
      </c>
      <c r="E2897" s="255" t="str">
        <f>IF(AND(A2897&lt;&gt;"",ISNUMBER(A2897)),VLOOKUP(A2897,Studies!A:BR,5,FALSE),"")</f>
        <v>Rifampicin</v>
      </c>
      <c r="F2897" s="256" t="str">
        <f>IF(AND(A2897&lt;&gt;"",ISNUMBER(A2897)),VLOOKUP(A2897,Studies!A:BR,6,FALSE),"")</f>
        <v>Serum</v>
      </c>
      <c r="G2897" s="194">
        <v>169.67</v>
      </c>
      <c r="H2897" s="194" t="s">
        <v>60</v>
      </c>
      <c r="I2897" s="187">
        <v>19.9316</v>
      </c>
      <c r="J2897" s="187" t="s">
        <v>959</v>
      </c>
      <c r="K2897" s="187" t="s">
        <v>239</v>
      </c>
      <c r="M2897" s="195"/>
      <c r="N2897" s="195"/>
      <c r="O2897" s="199">
        <v>0.1</v>
      </c>
      <c r="P2897" s="188"/>
      <c r="Q2897" s="183"/>
    </row>
    <row r="2898" spans="1:17" x14ac:dyDescent="0.2">
      <c r="A2898" s="189">
        <v>349</v>
      </c>
      <c r="B2898" s="254" t="str">
        <f>IF(AND(A2898&lt;&gt;"",ISNUMBER(A2898)),VLOOKUP(A2898,Studies!A:BR,2,FALSE),"")</f>
        <v>Loos 1985</v>
      </c>
      <c r="C2898" s="255" t="str">
        <f>IF(AND(A2898&lt;&gt;"",ISNUMBER(A2898)),VLOOKUP(A2898,Studies!A:BR,3,FALSE),"")</f>
        <v>http://www.ncbi.nlm.nih.gov/pubmed/4087830</v>
      </c>
      <c r="D2898" s="255" t="str">
        <f>IF(AND(A2898&lt;&gt;"",ISNUMBER(A2898)),VLOOKUP(A2898,Studies!A:BR,4,FALSE),"")</f>
        <v>iv day 8 (Patient 4)</v>
      </c>
      <c r="E2898" s="255" t="str">
        <f>IF(AND(A2898&lt;&gt;"",ISNUMBER(A2898)),VLOOKUP(A2898,Studies!A:BR,5,FALSE),"")</f>
        <v>Rifampicin</v>
      </c>
      <c r="F2898" s="256" t="str">
        <f>IF(AND(A2898&lt;&gt;"",ISNUMBER(A2898)),VLOOKUP(A2898,Studies!A:BR,6,FALSE),"")</f>
        <v>Serum</v>
      </c>
      <c r="G2898" s="194">
        <v>170</v>
      </c>
      <c r="H2898" s="194" t="s">
        <v>60</v>
      </c>
      <c r="I2898" s="187">
        <v>19.707419999999999</v>
      </c>
      <c r="J2898" s="187" t="s">
        <v>959</v>
      </c>
      <c r="K2898" s="187" t="s">
        <v>239</v>
      </c>
      <c r="M2898" s="195"/>
      <c r="N2898" s="195"/>
      <c r="O2898" s="199">
        <v>0.1</v>
      </c>
      <c r="P2898" s="188"/>
      <c r="Q2898" s="183"/>
    </row>
    <row r="2899" spans="1:17" x14ac:dyDescent="0.2">
      <c r="A2899" s="189">
        <v>349</v>
      </c>
      <c r="B2899" s="254" t="str">
        <f>IF(AND(A2899&lt;&gt;"",ISNUMBER(A2899)),VLOOKUP(A2899,Studies!A:BR,2,FALSE),"")</f>
        <v>Loos 1985</v>
      </c>
      <c r="C2899" s="255" t="str">
        <f>IF(AND(A2899&lt;&gt;"",ISNUMBER(A2899)),VLOOKUP(A2899,Studies!A:BR,3,FALSE),"")</f>
        <v>http://www.ncbi.nlm.nih.gov/pubmed/4087830</v>
      </c>
      <c r="D2899" s="255" t="str">
        <f>IF(AND(A2899&lt;&gt;"",ISNUMBER(A2899)),VLOOKUP(A2899,Studies!A:BR,4,FALSE),"")</f>
        <v>iv day 8 (Patient 4)</v>
      </c>
      <c r="E2899" s="255" t="str">
        <f>IF(AND(A2899&lt;&gt;"",ISNUMBER(A2899)),VLOOKUP(A2899,Studies!A:BR,5,FALSE),"")</f>
        <v>Rifampicin</v>
      </c>
      <c r="F2899" s="256" t="str">
        <f>IF(AND(A2899&lt;&gt;"",ISNUMBER(A2899)),VLOOKUP(A2899,Studies!A:BR,6,FALSE),"")</f>
        <v>Serum</v>
      </c>
      <c r="G2899" s="194">
        <v>172</v>
      </c>
      <c r="H2899" s="194" t="s">
        <v>60</v>
      </c>
      <c r="I2899" s="187">
        <v>9.532565</v>
      </c>
      <c r="J2899" s="187" t="s">
        <v>959</v>
      </c>
      <c r="K2899" s="187" t="s">
        <v>239</v>
      </c>
      <c r="M2899" s="195"/>
      <c r="N2899" s="195"/>
      <c r="O2899" s="199">
        <v>0.1</v>
      </c>
      <c r="P2899" s="188"/>
      <c r="Q2899" s="183"/>
    </row>
    <row r="2900" spans="1:17" x14ac:dyDescent="0.2">
      <c r="A2900" s="189">
        <v>349</v>
      </c>
      <c r="B2900" s="254" t="str">
        <f>IF(AND(A2900&lt;&gt;"",ISNUMBER(A2900)),VLOOKUP(A2900,Studies!A:BR,2,FALSE),"")</f>
        <v>Loos 1985</v>
      </c>
      <c r="C2900" s="255" t="str">
        <f>IF(AND(A2900&lt;&gt;"",ISNUMBER(A2900)),VLOOKUP(A2900,Studies!A:BR,3,FALSE),"")</f>
        <v>http://www.ncbi.nlm.nih.gov/pubmed/4087830</v>
      </c>
      <c r="D2900" s="255" t="str">
        <f>IF(AND(A2900&lt;&gt;"",ISNUMBER(A2900)),VLOOKUP(A2900,Studies!A:BR,4,FALSE),"")</f>
        <v>iv day 8 (Patient 4)</v>
      </c>
      <c r="E2900" s="255" t="str">
        <f>IF(AND(A2900&lt;&gt;"",ISNUMBER(A2900)),VLOOKUP(A2900,Studies!A:BR,5,FALSE),"")</f>
        <v>Rifampicin</v>
      </c>
      <c r="F2900" s="256" t="str">
        <f>IF(AND(A2900&lt;&gt;"",ISNUMBER(A2900)),VLOOKUP(A2900,Studies!A:BR,6,FALSE),"")</f>
        <v>Serum</v>
      </c>
      <c r="G2900" s="194">
        <v>174</v>
      </c>
      <c r="H2900" s="194" t="s">
        <v>60</v>
      </c>
      <c r="I2900" s="187">
        <v>4.3953449999999998</v>
      </c>
      <c r="J2900" s="187" t="s">
        <v>959</v>
      </c>
      <c r="K2900" s="187" t="s">
        <v>239</v>
      </c>
      <c r="M2900" s="195"/>
      <c r="N2900" s="195"/>
      <c r="O2900" s="199">
        <v>0.1</v>
      </c>
      <c r="P2900" s="188"/>
      <c r="Q2900" s="183"/>
    </row>
    <row r="2901" spans="1:17" x14ac:dyDescent="0.2">
      <c r="A2901" s="189">
        <v>349</v>
      </c>
      <c r="B2901" s="254" t="str">
        <f>IF(AND(A2901&lt;&gt;"",ISNUMBER(A2901)),VLOOKUP(A2901,Studies!A:BR,2,FALSE),"")</f>
        <v>Loos 1985</v>
      </c>
      <c r="C2901" s="255" t="str">
        <f>IF(AND(A2901&lt;&gt;"",ISNUMBER(A2901)),VLOOKUP(A2901,Studies!A:BR,3,FALSE),"")</f>
        <v>http://www.ncbi.nlm.nih.gov/pubmed/4087830</v>
      </c>
      <c r="D2901" s="255" t="str">
        <f>IF(AND(A2901&lt;&gt;"",ISNUMBER(A2901)),VLOOKUP(A2901,Studies!A:BR,4,FALSE),"")</f>
        <v>iv day 8 (Patient 4)</v>
      </c>
      <c r="E2901" s="255" t="str">
        <f>IF(AND(A2901&lt;&gt;"",ISNUMBER(A2901)),VLOOKUP(A2901,Studies!A:BR,5,FALSE),"")</f>
        <v>Rifampicin</v>
      </c>
      <c r="F2901" s="256" t="str">
        <f>IF(AND(A2901&lt;&gt;"",ISNUMBER(A2901)),VLOOKUP(A2901,Studies!A:BR,6,FALSE),"")</f>
        <v>Serum</v>
      </c>
      <c r="G2901" s="194">
        <v>176</v>
      </c>
      <c r="H2901" s="194" t="s">
        <v>60</v>
      </c>
      <c r="I2901" s="187">
        <v>1.271145</v>
      </c>
      <c r="J2901" s="187" t="s">
        <v>959</v>
      </c>
      <c r="K2901" s="187" t="s">
        <v>239</v>
      </c>
      <c r="M2901" s="195"/>
      <c r="N2901" s="195"/>
      <c r="O2901" s="199">
        <v>0.1</v>
      </c>
      <c r="P2901" s="188"/>
      <c r="Q2901" s="183"/>
    </row>
    <row r="2902" spans="1:17" x14ac:dyDescent="0.2">
      <c r="A2902" s="189">
        <v>349</v>
      </c>
      <c r="B2902" s="254" t="str">
        <f>IF(AND(A2902&lt;&gt;"",ISNUMBER(A2902)),VLOOKUP(A2902,Studies!A:BR,2,FALSE),"")</f>
        <v>Loos 1985</v>
      </c>
      <c r="C2902" s="255" t="str">
        <f>IF(AND(A2902&lt;&gt;"",ISNUMBER(A2902)),VLOOKUP(A2902,Studies!A:BR,3,FALSE),"")</f>
        <v>http://www.ncbi.nlm.nih.gov/pubmed/4087830</v>
      </c>
      <c r="D2902" s="255" t="str">
        <f>IF(AND(A2902&lt;&gt;"",ISNUMBER(A2902)),VLOOKUP(A2902,Studies!A:BR,4,FALSE),"")</f>
        <v>iv day 8 (Patient 4)</v>
      </c>
      <c r="E2902" s="255" t="str">
        <f>IF(AND(A2902&lt;&gt;"",ISNUMBER(A2902)),VLOOKUP(A2902,Studies!A:BR,5,FALSE),"")</f>
        <v>Rifampicin</v>
      </c>
      <c r="F2902" s="256" t="str">
        <f>IF(AND(A2902&lt;&gt;"",ISNUMBER(A2902)),VLOOKUP(A2902,Studies!A:BR,6,FALSE),"")</f>
        <v>Serum</v>
      </c>
      <c r="G2902" s="194">
        <v>178</v>
      </c>
      <c r="H2902" s="194" t="s">
        <v>60</v>
      </c>
      <c r="I2902" s="187">
        <v>0.50138459999999996</v>
      </c>
      <c r="J2902" s="187" t="s">
        <v>959</v>
      </c>
      <c r="K2902" s="187" t="s">
        <v>239</v>
      </c>
      <c r="M2902" s="195"/>
      <c r="N2902" s="195"/>
      <c r="O2902" s="199">
        <v>0.1</v>
      </c>
      <c r="P2902" s="188"/>
      <c r="Q2902" s="183"/>
    </row>
    <row r="2903" spans="1:17" x14ac:dyDescent="0.2">
      <c r="A2903" s="189">
        <v>349</v>
      </c>
      <c r="B2903" s="254" t="str">
        <f>IF(AND(A2903&lt;&gt;"",ISNUMBER(A2903)),VLOOKUP(A2903,Studies!A:BR,2,FALSE),"")</f>
        <v>Loos 1985</v>
      </c>
      <c r="C2903" s="255" t="str">
        <f>IF(AND(A2903&lt;&gt;"",ISNUMBER(A2903)),VLOOKUP(A2903,Studies!A:BR,3,FALSE),"")</f>
        <v>http://www.ncbi.nlm.nih.gov/pubmed/4087830</v>
      </c>
      <c r="D2903" s="255" t="str">
        <f>IF(AND(A2903&lt;&gt;"",ISNUMBER(A2903)),VLOOKUP(A2903,Studies!A:BR,4,FALSE),"")</f>
        <v>iv day 8 (Patient 4)</v>
      </c>
      <c r="E2903" s="255" t="str">
        <f>IF(AND(A2903&lt;&gt;"",ISNUMBER(A2903)),VLOOKUP(A2903,Studies!A:BR,5,FALSE),"")</f>
        <v>Rifampicin</v>
      </c>
      <c r="F2903" s="256" t="str">
        <f>IF(AND(A2903&lt;&gt;"",ISNUMBER(A2903)),VLOOKUP(A2903,Studies!A:BR,6,FALSE),"")</f>
        <v>Serum</v>
      </c>
      <c r="G2903" s="194">
        <v>180</v>
      </c>
      <c r="H2903" s="194" t="s">
        <v>60</v>
      </c>
      <c r="I2903" s="187">
        <v>0.1168395</v>
      </c>
      <c r="J2903" s="187" t="s">
        <v>959</v>
      </c>
      <c r="K2903" s="187" t="s">
        <v>239</v>
      </c>
      <c r="M2903" s="195"/>
      <c r="N2903" s="195"/>
      <c r="O2903" s="199">
        <v>0.1</v>
      </c>
      <c r="P2903" s="188"/>
      <c r="Q2903" s="183"/>
    </row>
    <row r="2904" spans="1:17" x14ac:dyDescent="0.2">
      <c r="A2904" s="189">
        <v>350</v>
      </c>
      <c r="B2904" s="254" t="str">
        <f>IF(AND(A2904&lt;&gt;"",ISNUMBER(A2904)),VLOOKUP(A2904,Studies!A:BR,2,FALSE),"")</f>
        <v>Loos 1985</v>
      </c>
      <c r="C2904" s="255" t="str">
        <f>IF(AND(A2904&lt;&gt;"",ISNUMBER(A2904)),VLOOKUP(A2904,Studies!A:BR,3,FALSE),"")</f>
        <v>http://www.ncbi.nlm.nih.gov/pubmed/4087830</v>
      </c>
      <c r="D2904" s="255" t="str">
        <f>IF(AND(A2904&lt;&gt;"",ISNUMBER(A2904)),VLOOKUP(A2904,Studies!A:BR,4,FALSE),"")</f>
        <v>iv day 22 (Patient 4)</v>
      </c>
      <c r="E2904" s="255" t="str">
        <f>IF(AND(A2904&lt;&gt;"",ISNUMBER(A2904)),VLOOKUP(A2904,Studies!A:BR,5,FALSE),"")</f>
        <v>Rifampicin</v>
      </c>
      <c r="F2904" s="256" t="str">
        <f>IF(AND(A2904&lt;&gt;"",ISNUMBER(A2904)),VLOOKUP(A2904,Studies!A:BR,6,FALSE),"")</f>
        <v>Serum</v>
      </c>
      <c r="G2904" s="194">
        <v>504.13</v>
      </c>
      <c r="H2904" s="194" t="s">
        <v>60</v>
      </c>
      <c r="I2904" s="187">
        <v>9.4592290000000006</v>
      </c>
      <c r="J2904" s="187" t="s">
        <v>959</v>
      </c>
      <c r="K2904" s="187" t="s">
        <v>239</v>
      </c>
      <c r="M2904" s="195"/>
      <c r="N2904" s="195"/>
      <c r="O2904" s="199">
        <v>0.1</v>
      </c>
      <c r="P2904" s="188"/>
      <c r="Q2904" s="183"/>
    </row>
    <row r="2905" spans="1:17" x14ac:dyDescent="0.2">
      <c r="A2905" s="189">
        <v>350</v>
      </c>
      <c r="B2905" s="254" t="str">
        <f>IF(AND(A2905&lt;&gt;"",ISNUMBER(A2905)),VLOOKUP(A2905,Studies!A:BR,2,FALSE),"")</f>
        <v>Loos 1985</v>
      </c>
      <c r="C2905" s="255" t="str">
        <f>IF(AND(A2905&lt;&gt;"",ISNUMBER(A2905)),VLOOKUP(A2905,Studies!A:BR,3,FALSE),"")</f>
        <v>http://www.ncbi.nlm.nih.gov/pubmed/4087830</v>
      </c>
      <c r="D2905" s="255" t="str">
        <f>IF(AND(A2905&lt;&gt;"",ISNUMBER(A2905)),VLOOKUP(A2905,Studies!A:BR,4,FALSE),"")</f>
        <v>iv day 22 (Patient 4)</v>
      </c>
      <c r="E2905" s="255" t="str">
        <f>IF(AND(A2905&lt;&gt;"",ISNUMBER(A2905)),VLOOKUP(A2905,Studies!A:BR,5,FALSE),"")</f>
        <v>Rifampicin</v>
      </c>
      <c r="F2905" s="256" t="str">
        <f>IF(AND(A2905&lt;&gt;"",ISNUMBER(A2905)),VLOOKUP(A2905,Studies!A:BR,6,FALSE),"")</f>
        <v>Serum</v>
      </c>
      <c r="G2905" s="194">
        <v>504.25</v>
      </c>
      <c r="H2905" s="194" t="s">
        <v>60</v>
      </c>
      <c r="I2905" s="187">
        <v>17.011220000000002</v>
      </c>
      <c r="J2905" s="187" t="s">
        <v>959</v>
      </c>
      <c r="K2905" s="187" t="s">
        <v>239</v>
      </c>
      <c r="M2905" s="195"/>
      <c r="N2905" s="195"/>
      <c r="O2905" s="199">
        <v>0.1</v>
      </c>
      <c r="P2905" s="188"/>
      <c r="Q2905" s="183"/>
    </row>
    <row r="2906" spans="1:17" x14ac:dyDescent="0.2">
      <c r="A2906" s="189">
        <v>350</v>
      </c>
      <c r="B2906" s="254" t="str">
        <f>IF(AND(A2906&lt;&gt;"",ISNUMBER(A2906)),VLOOKUP(A2906,Studies!A:BR,2,FALSE),"")</f>
        <v>Loos 1985</v>
      </c>
      <c r="C2906" s="255" t="str">
        <f>IF(AND(A2906&lt;&gt;"",ISNUMBER(A2906)),VLOOKUP(A2906,Studies!A:BR,3,FALSE),"")</f>
        <v>http://www.ncbi.nlm.nih.gov/pubmed/4087830</v>
      </c>
      <c r="D2906" s="255" t="str">
        <f>IF(AND(A2906&lt;&gt;"",ISNUMBER(A2906)),VLOOKUP(A2906,Studies!A:BR,4,FALSE),"")</f>
        <v>iv day 22 (Patient 4)</v>
      </c>
      <c r="E2906" s="255" t="str">
        <f>IF(AND(A2906&lt;&gt;"",ISNUMBER(A2906)),VLOOKUP(A2906,Studies!A:BR,5,FALSE),"")</f>
        <v>Rifampicin</v>
      </c>
      <c r="F2906" s="256" t="str">
        <f>IF(AND(A2906&lt;&gt;"",ISNUMBER(A2906)),VLOOKUP(A2906,Studies!A:BR,6,FALSE),"")</f>
        <v>Serum</v>
      </c>
      <c r="G2906" s="194">
        <v>504.5</v>
      </c>
      <c r="H2906" s="194" t="s">
        <v>60</v>
      </c>
      <c r="I2906" s="187">
        <v>23.514279999999999</v>
      </c>
      <c r="J2906" s="187" t="s">
        <v>959</v>
      </c>
      <c r="K2906" s="187" t="s">
        <v>239</v>
      </c>
      <c r="M2906" s="195"/>
      <c r="N2906" s="195"/>
      <c r="O2906" s="199">
        <v>0.1</v>
      </c>
      <c r="P2906" s="188"/>
      <c r="Q2906" s="183"/>
    </row>
    <row r="2907" spans="1:17" x14ac:dyDescent="0.2">
      <c r="A2907" s="189">
        <v>350</v>
      </c>
      <c r="B2907" s="254" t="str">
        <f>IF(AND(A2907&lt;&gt;"",ISNUMBER(A2907)),VLOOKUP(A2907,Studies!A:BR,2,FALSE),"")</f>
        <v>Loos 1985</v>
      </c>
      <c r="C2907" s="255" t="str">
        <f>IF(AND(A2907&lt;&gt;"",ISNUMBER(A2907)),VLOOKUP(A2907,Studies!A:BR,3,FALSE),"")</f>
        <v>http://www.ncbi.nlm.nih.gov/pubmed/4087830</v>
      </c>
      <c r="D2907" s="255" t="str">
        <f>IF(AND(A2907&lt;&gt;"",ISNUMBER(A2907)),VLOOKUP(A2907,Studies!A:BR,4,FALSE),"")</f>
        <v>iv day 22 (Patient 4)</v>
      </c>
      <c r="E2907" s="255" t="str">
        <f>IF(AND(A2907&lt;&gt;"",ISNUMBER(A2907)),VLOOKUP(A2907,Studies!A:BR,5,FALSE),"")</f>
        <v>Rifampicin</v>
      </c>
      <c r="F2907" s="256" t="str">
        <f>IF(AND(A2907&lt;&gt;"",ISNUMBER(A2907)),VLOOKUP(A2907,Studies!A:BR,6,FALSE),"")</f>
        <v>Serum</v>
      </c>
      <c r="G2907" s="194">
        <v>504.75</v>
      </c>
      <c r="H2907" s="194" t="s">
        <v>60</v>
      </c>
      <c r="I2907" s="187">
        <v>27.818149999999999</v>
      </c>
      <c r="J2907" s="187" t="s">
        <v>959</v>
      </c>
      <c r="K2907" s="187" t="s">
        <v>239</v>
      </c>
      <c r="M2907" s="195"/>
      <c r="N2907" s="195"/>
      <c r="O2907" s="199">
        <v>0.1</v>
      </c>
      <c r="P2907" s="188"/>
      <c r="Q2907" s="183"/>
    </row>
    <row r="2908" spans="1:17" x14ac:dyDescent="0.2">
      <c r="A2908" s="189">
        <v>350</v>
      </c>
      <c r="B2908" s="254" t="str">
        <f>IF(AND(A2908&lt;&gt;"",ISNUMBER(A2908)),VLOOKUP(A2908,Studies!A:BR,2,FALSE),"")</f>
        <v>Loos 1985</v>
      </c>
      <c r="C2908" s="255" t="str">
        <f>IF(AND(A2908&lt;&gt;"",ISNUMBER(A2908)),VLOOKUP(A2908,Studies!A:BR,3,FALSE),"")</f>
        <v>http://www.ncbi.nlm.nih.gov/pubmed/4087830</v>
      </c>
      <c r="D2908" s="255" t="str">
        <f>IF(AND(A2908&lt;&gt;"",ISNUMBER(A2908)),VLOOKUP(A2908,Studies!A:BR,4,FALSE),"")</f>
        <v>iv day 22 (Patient 4)</v>
      </c>
      <c r="E2908" s="255" t="str">
        <f>IF(AND(A2908&lt;&gt;"",ISNUMBER(A2908)),VLOOKUP(A2908,Studies!A:BR,5,FALSE),"")</f>
        <v>Rifampicin</v>
      </c>
      <c r="F2908" s="256" t="str">
        <f>IF(AND(A2908&lt;&gt;"",ISNUMBER(A2908)),VLOOKUP(A2908,Studies!A:BR,6,FALSE),"")</f>
        <v>Serum</v>
      </c>
      <c r="G2908" s="194">
        <v>505</v>
      </c>
      <c r="H2908" s="194" t="s">
        <v>60</v>
      </c>
      <c r="I2908" s="187">
        <v>30.264980000000001</v>
      </c>
      <c r="J2908" s="187" t="s">
        <v>959</v>
      </c>
      <c r="K2908" s="187" t="s">
        <v>239</v>
      </c>
      <c r="M2908" s="195"/>
      <c r="N2908" s="195"/>
      <c r="O2908" s="199">
        <v>0.1</v>
      </c>
      <c r="P2908" s="188"/>
      <c r="Q2908" s="183"/>
    </row>
    <row r="2909" spans="1:17" x14ac:dyDescent="0.2">
      <c r="A2909" s="189">
        <v>350</v>
      </c>
      <c r="B2909" s="254" t="str">
        <f>IF(AND(A2909&lt;&gt;"",ISNUMBER(A2909)),VLOOKUP(A2909,Studies!A:BR,2,FALSE),"")</f>
        <v>Loos 1985</v>
      </c>
      <c r="C2909" s="255" t="str">
        <f>IF(AND(A2909&lt;&gt;"",ISNUMBER(A2909)),VLOOKUP(A2909,Studies!A:BR,3,FALSE),"")</f>
        <v>http://www.ncbi.nlm.nih.gov/pubmed/4087830</v>
      </c>
      <c r="D2909" s="255" t="str">
        <f>IF(AND(A2909&lt;&gt;"",ISNUMBER(A2909)),VLOOKUP(A2909,Studies!A:BR,4,FALSE),"")</f>
        <v>iv day 22 (Patient 4)</v>
      </c>
      <c r="E2909" s="255" t="str">
        <f>IF(AND(A2909&lt;&gt;"",ISNUMBER(A2909)),VLOOKUP(A2909,Studies!A:BR,5,FALSE),"")</f>
        <v>Rifampicin</v>
      </c>
      <c r="F2909" s="256" t="str">
        <f>IF(AND(A2909&lt;&gt;"",ISNUMBER(A2909)),VLOOKUP(A2909,Studies!A:BR,6,FALSE),"")</f>
        <v>Serum</v>
      </c>
      <c r="G2909" s="194">
        <v>505.33</v>
      </c>
      <c r="H2909" s="194" t="s">
        <v>60</v>
      </c>
      <c r="I2909" s="187">
        <v>18.317270000000001</v>
      </c>
      <c r="J2909" s="187" t="s">
        <v>959</v>
      </c>
      <c r="K2909" s="187" t="s">
        <v>239</v>
      </c>
      <c r="M2909" s="195"/>
      <c r="N2909" s="195"/>
      <c r="O2909" s="199">
        <v>0.1</v>
      </c>
      <c r="P2909" s="188"/>
      <c r="Q2909" s="183"/>
    </row>
    <row r="2910" spans="1:17" x14ac:dyDescent="0.2">
      <c r="A2910" s="189">
        <v>350</v>
      </c>
      <c r="B2910" s="254" t="str">
        <f>IF(AND(A2910&lt;&gt;"",ISNUMBER(A2910)),VLOOKUP(A2910,Studies!A:BR,2,FALSE),"")</f>
        <v>Loos 1985</v>
      </c>
      <c r="C2910" s="255" t="str">
        <f>IF(AND(A2910&lt;&gt;"",ISNUMBER(A2910)),VLOOKUP(A2910,Studies!A:BR,3,FALSE),"")</f>
        <v>http://www.ncbi.nlm.nih.gov/pubmed/4087830</v>
      </c>
      <c r="D2910" s="255" t="str">
        <f>IF(AND(A2910&lt;&gt;"",ISNUMBER(A2910)),VLOOKUP(A2910,Studies!A:BR,4,FALSE),"")</f>
        <v>iv day 22 (Patient 4)</v>
      </c>
      <c r="E2910" s="255" t="str">
        <f>IF(AND(A2910&lt;&gt;"",ISNUMBER(A2910)),VLOOKUP(A2910,Studies!A:BR,5,FALSE),"")</f>
        <v>Rifampicin</v>
      </c>
      <c r="F2910" s="256" t="str">
        <f>IF(AND(A2910&lt;&gt;"",ISNUMBER(A2910)),VLOOKUP(A2910,Studies!A:BR,6,FALSE),"")</f>
        <v>Serum</v>
      </c>
      <c r="G2910" s="194">
        <v>505.67</v>
      </c>
      <c r="H2910" s="194" t="s">
        <v>60</v>
      </c>
      <c r="I2910" s="187">
        <v>13.751720000000001</v>
      </c>
      <c r="J2910" s="187" t="s">
        <v>959</v>
      </c>
      <c r="K2910" s="187" t="s">
        <v>239</v>
      </c>
      <c r="M2910" s="195"/>
      <c r="N2910" s="195"/>
      <c r="O2910" s="199">
        <v>0.1</v>
      </c>
      <c r="P2910" s="188"/>
      <c r="Q2910" s="183"/>
    </row>
    <row r="2911" spans="1:17" x14ac:dyDescent="0.2">
      <c r="A2911" s="189">
        <v>350</v>
      </c>
      <c r="B2911" s="254" t="str">
        <f>IF(AND(A2911&lt;&gt;"",ISNUMBER(A2911)),VLOOKUP(A2911,Studies!A:BR,2,FALSE),"")</f>
        <v>Loos 1985</v>
      </c>
      <c r="C2911" s="255" t="str">
        <f>IF(AND(A2911&lt;&gt;"",ISNUMBER(A2911)),VLOOKUP(A2911,Studies!A:BR,3,FALSE),"")</f>
        <v>http://www.ncbi.nlm.nih.gov/pubmed/4087830</v>
      </c>
      <c r="D2911" s="255" t="str">
        <f>IF(AND(A2911&lt;&gt;"",ISNUMBER(A2911)),VLOOKUP(A2911,Studies!A:BR,4,FALSE),"")</f>
        <v>iv day 22 (Patient 4)</v>
      </c>
      <c r="E2911" s="255" t="str">
        <f>IF(AND(A2911&lt;&gt;"",ISNUMBER(A2911)),VLOOKUP(A2911,Studies!A:BR,5,FALSE),"")</f>
        <v>Rifampicin</v>
      </c>
      <c r="F2911" s="256" t="str">
        <f>IF(AND(A2911&lt;&gt;"",ISNUMBER(A2911)),VLOOKUP(A2911,Studies!A:BR,6,FALSE),"")</f>
        <v>Serum</v>
      </c>
      <c r="G2911" s="194">
        <v>506</v>
      </c>
      <c r="H2911" s="194" t="s">
        <v>60</v>
      </c>
      <c r="I2911" s="187">
        <v>12.96128</v>
      </c>
      <c r="J2911" s="187" t="s">
        <v>959</v>
      </c>
      <c r="K2911" s="187" t="s">
        <v>239</v>
      </c>
      <c r="M2911" s="195"/>
      <c r="N2911" s="195"/>
      <c r="O2911" s="199">
        <v>0.1</v>
      </c>
      <c r="P2911" s="188"/>
      <c r="Q2911" s="183"/>
    </row>
    <row r="2912" spans="1:17" x14ac:dyDescent="0.2">
      <c r="A2912" s="189">
        <v>350</v>
      </c>
      <c r="B2912" s="254" t="str">
        <f>IF(AND(A2912&lt;&gt;"",ISNUMBER(A2912)),VLOOKUP(A2912,Studies!A:BR,2,FALSE),"")</f>
        <v>Loos 1985</v>
      </c>
      <c r="C2912" s="255" t="str">
        <f>IF(AND(A2912&lt;&gt;"",ISNUMBER(A2912)),VLOOKUP(A2912,Studies!A:BR,3,FALSE),"")</f>
        <v>http://www.ncbi.nlm.nih.gov/pubmed/4087830</v>
      </c>
      <c r="D2912" s="255" t="str">
        <f>IF(AND(A2912&lt;&gt;"",ISNUMBER(A2912)),VLOOKUP(A2912,Studies!A:BR,4,FALSE),"")</f>
        <v>iv day 22 (Patient 4)</v>
      </c>
      <c r="E2912" s="255" t="str">
        <f>IF(AND(A2912&lt;&gt;"",ISNUMBER(A2912)),VLOOKUP(A2912,Studies!A:BR,5,FALSE),"")</f>
        <v>Rifampicin</v>
      </c>
      <c r="F2912" s="256" t="str">
        <f>IF(AND(A2912&lt;&gt;"",ISNUMBER(A2912)),VLOOKUP(A2912,Studies!A:BR,6,FALSE),"")</f>
        <v>Serum</v>
      </c>
      <c r="G2912" s="194">
        <v>508</v>
      </c>
      <c r="H2912" s="194" t="s">
        <v>60</v>
      </c>
      <c r="I2912" s="187">
        <v>7.413386</v>
      </c>
      <c r="J2912" s="187" t="s">
        <v>959</v>
      </c>
      <c r="K2912" s="187" t="s">
        <v>239</v>
      </c>
      <c r="M2912" s="195"/>
      <c r="N2912" s="195"/>
      <c r="O2912" s="199">
        <v>0.1</v>
      </c>
      <c r="P2912" s="188"/>
      <c r="Q2912" s="183"/>
    </row>
    <row r="2913" spans="1:17" x14ac:dyDescent="0.2">
      <c r="A2913" s="189">
        <v>350</v>
      </c>
      <c r="B2913" s="254" t="str">
        <f>IF(AND(A2913&lt;&gt;"",ISNUMBER(A2913)),VLOOKUP(A2913,Studies!A:BR,2,FALSE),"")</f>
        <v>Loos 1985</v>
      </c>
      <c r="C2913" s="255" t="str">
        <f>IF(AND(A2913&lt;&gt;"",ISNUMBER(A2913)),VLOOKUP(A2913,Studies!A:BR,3,FALSE),"")</f>
        <v>http://www.ncbi.nlm.nih.gov/pubmed/4087830</v>
      </c>
      <c r="D2913" s="255" t="str">
        <f>IF(AND(A2913&lt;&gt;"",ISNUMBER(A2913)),VLOOKUP(A2913,Studies!A:BR,4,FALSE),"")</f>
        <v>iv day 22 (Patient 4)</v>
      </c>
      <c r="E2913" s="255" t="str">
        <f>IF(AND(A2913&lt;&gt;"",ISNUMBER(A2913)),VLOOKUP(A2913,Studies!A:BR,5,FALSE),"")</f>
        <v>Rifampicin</v>
      </c>
      <c r="F2913" s="256" t="str">
        <f>IF(AND(A2913&lt;&gt;"",ISNUMBER(A2913)),VLOOKUP(A2913,Studies!A:BR,6,FALSE),"")</f>
        <v>Serum</v>
      </c>
      <c r="G2913" s="194">
        <v>510</v>
      </c>
      <c r="H2913" s="194" t="s">
        <v>60</v>
      </c>
      <c r="I2913" s="187">
        <v>1.5144120000000001</v>
      </c>
      <c r="J2913" s="187" t="s">
        <v>959</v>
      </c>
      <c r="K2913" s="187" t="s">
        <v>239</v>
      </c>
      <c r="M2913" s="195"/>
      <c r="N2913" s="195"/>
      <c r="O2913" s="199">
        <v>0.1</v>
      </c>
      <c r="P2913" s="188"/>
      <c r="Q2913" s="183"/>
    </row>
    <row r="2914" spans="1:17" x14ac:dyDescent="0.2">
      <c r="A2914" s="189">
        <v>350</v>
      </c>
      <c r="B2914" s="254" t="str">
        <f>IF(AND(A2914&lt;&gt;"",ISNUMBER(A2914)),VLOOKUP(A2914,Studies!A:BR,2,FALSE),"")</f>
        <v>Loos 1985</v>
      </c>
      <c r="C2914" s="255" t="str">
        <f>IF(AND(A2914&lt;&gt;"",ISNUMBER(A2914)),VLOOKUP(A2914,Studies!A:BR,3,FALSE),"")</f>
        <v>http://www.ncbi.nlm.nih.gov/pubmed/4087830</v>
      </c>
      <c r="D2914" s="255" t="str">
        <f>IF(AND(A2914&lt;&gt;"",ISNUMBER(A2914)),VLOOKUP(A2914,Studies!A:BR,4,FALSE),"")</f>
        <v>iv day 22 (Patient 4)</v>
      </c>
      <c r="E2914" s="255" t="str">
        <f>IF(AND(A2914&lt;&gt;"",ISNUMBER(A2914)),VLOOKUP(A2914,Studies!A:BR,5,FALSE),"")</f>
        <v>Rifampicin</v>
      </c>
      <c r="F2914" s="256" t="str">
        <f>IF(AND(A2914&lt;&gt;"",ISNUMBER(A2914)),VLOOKUP(A2914,Studies!A:BR,6,FALSE),"")</f>
        <v>Serum</v>
      </c>
      <c r="G2914" s="194">
        <v>512</v>
      </c>
      <c r="H2914" s="194" t="s">
        <v>60</v>
      </c>
      <c r="I2914" s="187">
        <v>0.30203219999999997</v>
      </c>
      <c r="J2914" s="187" t="s">
        <v>959</v>
      </c>
      <c r="K2914" s="187" t="s">
        <v>239</v>
      </c>
      <c r="M2914" s="195"/>
      <c r="N2914" s="195"/>
      <c r="O2914" s="199">
        <v>0.1</v>
      </c>
      <c r="P2914" s="188"/>
      <c r="Q2914" s="183"/>
    </row>
    <row r="2915" spans="1:17" x14ac:dyDescent="0.2">
      <c r="A2915" s="205">
        <v>351</v>
      </c>
      <c r="B2915" s="254" t="str">
        <f>IF(AND(A2915&lt;&gt;"",ISNUMBER(A2915)),VLOOKUP(A2915,Studies!A:BR,2,FALSE),"")</f>
        <v>Majumdar 2007</v>
      </c>
      <c r="C2915" s="255" t="str">
        <f>IF(AND(A2915&lt;&gt;"",ISNUMBER(A2915)),VLOOKUP(A2915,Studies!A:BR,3,FALSE),"")</f>
        <v>https://www.ncbi.nlm.nih.gov/pubmed/17463213</v>
      </c>
      <c r="D2915" s="255" t="str">
        <f>IF(AND(A2915&lt;&gt;"",ISNUMBER(A2915)),VLOOKUP(A2915,Studies!A:BR,4,FALSE),"")</f>
        <v>po Control (Perpetrator Placebo)</v>
      </c>
      <c r="E2915" s="255" t="str">
        <f>IF(AND(A2915&lt;&gt;"",ISNUMBER(A2915)),VLOOKUP(A2915,Studies!A:BR,5,FALSE),"")</f>
        <v>Midazolam</v>
      </c>
      <c r="F2915" s="256" t="str">
        <f>IF(AND(A2915&lt;&gt;"",ISNUMBER(A2915)),VLOOKUP(A2915,Studies!A:BR,6,FALSE),"")</f>
        <v>Plasma</v>
      </c>
      <c r="G2915" s="194">
        <v>0.03</v>
      </c>
      <c r="H2915" s="194" t="s">
        <v>60</v>
      </c>
      <c r="I2915" s="187">
        <v>59.856099999999998</v>
      </c>
      <c r="J2915" s="187" t="s">
        <v>941</v>
      </c>
      <c r="K2915" s="187" t="s">
        <v>116</v>
      </c>
      <c r="L2915" s="195">
        <v>18.04907</v>
      </c>
      <c r="M2915" s="195" t="s">
        <v>941</v>
      </c>
      <c r="N2915" s="195" t="s">
        <v>949</v>
      </c>
      <c r="O2915" s="199">
        <v>0.1</v>
      </c>
      <c r="P2915" s="188"/>
      <c r="Q2915" s="183"/>
    </row>
    <row r="2916" spans="1:17" x14ac:dyDescent="0.2">
      <c r="A2916" s="205">
        <v>351</v>
      </c>
      <c r="B2916" s="254" t="str">
        <f>IF(AND(A2916&lt;&gt;"",ISNUMBER(A2916)),VLOOKUP(A2916,Studies!A:BR,2,FALSE),"")</f>
        <v>Majumdar 2007</v>
      </c>
      <c r="C2916" s="255" t="str">
        <f>IF(AND(A2916&lt;&gt;"",ISNUMBER(A2916)),VLOOKUP(A2916,Studies!A:BR,3,FALSE),"")</f>
        <v>https://www.ncbi.nlm.nih.gov/pubmed/17463213</v>
      </c>
      <c r="D2916" s="255" t="str">
        <f>IF(AND(A2916&lt;&gt;"",ISNUMBER(A2916)),VLOOKUP(A2916,Studies!A:BR,4,FALSE),"")</f>
        <v>po Control (Perpetrator Placebo)</v>
      </c>
      <c r="E2916" s="255" t="str">
        <f>IF(AND(A2916&lt;&gt;"",ISNUMBER(A2916)),VLOOKUP(A2916,Studies!A:BR,5,FALSE),"")</f>
        <v>Midazolam</v>
      </c>
      <c r="F2916" s="256" t="str">
        <f>IF(AND(A2916&lt;&gt;"",ISNUMBER(A2916)),VLOOKUP(A2916,Studies!A:BR,6,FALSE),"")</f>
        <v>Plasma</v>
      </c>
      <c r="G2916" s="194">
        <v>0.25</v>
      </c>
      <c r="H2916" s="194" t="s">
        <v>60</v>
      </c>
      <c r="I2916" s="187">
        <v>35.334000000000003</v>
      </c>
      <c r="J2916" s="187" t="s">
        <v>941</v>
      </c>
      <c r="K2916" s="187" t="s">
        <v>116</v>
      </c>
      <c r="L2916" s="195">
        <v>1.9070780000000001</v>
      </c>
      <c r="M2916" s="195" t="s">
        <v>941</v>
      </c>
      <c r="N2916" s="195" t="s">
        <v>949</v>
      </c>
      <c r="O2916" s="199">
        <v>0.1</v>
      </c>
      <c r="P2916" s="188"/>
      <c r="Q2916" s="183"/>
    </row>
    <row r="2917" spans="1:17" x14ac:dyDescent="0.2">
      <c r="A2917" s="205">
        <v>351</v>
      </c>
      <c r="B2917" s="254" t="str">
        <f>IF(AND(A2917&lt;&gt;"",ISNUMBER(A2917)),VLOOKUP(A2917,Studies!A:BR,2,FALSE),"")</f>
        <v>Majumdar 2007</v>
      </c>
      <c r="C2917" s="255" t="str">
        <f>IF(AND(A2917&lt;&gt;"",ISNUMBER(A2917)),VLOOKUP(A2917,Studies!A:BR,3,FALSE),"")</f>
        <v>https://www.ncbi.nlm.nih.gov/pubmed/17463213</v>
      </c>
      <c r="D2917" s="255" t="str">
        <f>IF(AND(A2917&lt;&gt;"",ISNUMBER(A2917)),VLOOKUP(A2917,Studies!A:BR,4,FALSE),"")</f>
        <v>po Control (Perpetrator Placebo)</v>
      </c>
      <c r="E2917" s="255" t="str">
        <f>IF(AND(A2917&lt;&gt;"",ISNUMBER(A2917)),VLOOKUP(A2917,Studies!A:BR,5,FALSE),"")</f>
        <v>Midazolam</v>
      </c>
      <c r="F2917" s="256" t="str">
        <f>IF(AND(A2917&lt;&gt;"",ISNUMBER(A2917)),VLOOKUP(A2917,Studies!A:BR,6,FALSE),"")</f>
        <v>Plasma</v>
      </c>
      <c r="G2917" s="194">
        <v>0.5</v>
      </c>
      <c r="H2917" s="194" t="s">
        <v>60</v>
      </c>
      <c r="I2917" s="187">
        <v>26.0413</v>
      </c>
      <c r="J2917" s="187" t="s">
        <v>941</v>
      </c>
      <c r="K2917" s="187" t="s">
        <v>116</v>
      </c>
      <c r="L2917" s="195">
        <v>1.4055230000000001</v>
      </c>
      <c r="M2917" s="195" t="s">
        <v>941</v>
      </c>
      <c r="N2917" s="195" t="s">
        <v>949</v>
      </c>
      <c r="O2917" s="199">
        <v>0.1</v>
      </c>
      <c r="P2917" s="188"/>
      <c r="Q2917" s="183"/>
    </row>
    <row r="2918" spans="1:17" x14ac:dyDescent="0.2">
      <c r="A2918" s="205">
        <v>351</v>
      </c>
      <c r="B2918" s="254" t="str">
        <f>IF(AND(A2918&lt;&gt;"",ISNUMBER(A2918)),VLOOKUP(A2918,Studies!A:BR,2,FALSE),"")</f>
        <v>Majumdar 2007</v>
      </c>
      <c r="C2918" s="255" t="str">
        <f>IF(AND(A2918&lt;&gt;"",ISNUMBER(A2918)),VLOOKUP(A2918,Studies!A:BR,3,FALSE),"")</f>
        <v>https://www.ncbi.nlm.nih.gov/pubmed/17463213</v>
      </c>
      <c r="D2918" s="255" t="str">
        <f>IF(AND(A2918&lt;&gt;"",ISNUMBER(A2918)),VLOOKUP(A2918,Studies!A:BR,4,FALSE),"")</f>
        <v>po Control (Perpetrator Placebo)</v>
      </c>
      <c r="E2918" s="255" t="str">
        <f>IF(AND(A2918&lt;&gt;"",ISNUMBER(A2918)),VLOOKUP(A2918,Studies!A:BR,5,FALSE),"")</f>
        <v>Midazolam</v>
      </c>
      <c r="F2918" s="256" t="str">
        <f>IF(AND(A2918&lt;&gt;"",ISNUMBER(A2918)),VLOOKUP(A2918,Studies!A:BR,6,FALSE),"")</f>
        <v>Plasma</v>
      </c>
      <c r="G2918" s="194">
        <v>0.75</v>
      </c>
      <c r="H2918" s="194" t="s">
        <v>60</v>
      </c>
      <c r="I2918" s="187">
        <v>20.85821</v>
      </c>
      <c r="J2918" s="187" t="s">
        <v>941</v>
      </c>
      <c r="K2918" s="187" t="s">
        <v>116</v>
      </c>
      <c r="L2918" s="195">
        <v>0.85015680000000005</v>
      </c>
      <c r="M2918" s="195" t="s">
        <v>941</v>
      </c>
      <c r="N2918" s="195" t="s">
        <v>949</v>
      </c>
      <c r="O2918" s="199">
        <v>0.1</v>
      </c>
      <c r="P2918" s="188"/>
      <c r="Q2918" s="183"/>
    </row>
    <row r="2919" spans="1:17" x14ac:dyDescent="0.2">
      <c r="A2919" s="205">
        <v>351</v>
      </c>
      <c r="B2919" s="254" t="str">
        <f>IF(AND(A2919&lt;&gt;"",ISNUMBER(A2919)),VLOOKUP(A2919,Studies!A:BR,2,FALSE),"")</f>
        <v>Majumdar 2007</v>
      </c>
      <c r="C2919" s="255" t="str">
        <f>IF(AND(A2919&lt;&gt;"",ISNUMBER(A2919)),VLOOKUP(A2919,Studies!A:BR,3,FALSE),"")</f>
        <v>https://www.ncbi.nlm.nih.gov/pubmed/17463213</v>
      </c>
      <c r="D2919" s="255" t="str">
        <f>IF(AND(A2919&lt;&gt;"",ISNUMBER(A2919)),VLOOKUP(A2919,Studies!A:BR,4,FALSE),"")</f>
        <v>po Control (Perpetrator Placebo)</v>
      </c>
      <c r="E2919" s="255" t="str">
        <f>IF(AND(A2919&lt;&gt;"",ISNUMBER(A2919)),VLOOKUP(A2919,Studies!A:BR,5,FALSE),"")</f>
        <v>Midazolam</v>
      </c>
      <c r="F2919" s="256" t="str">
        <f>IF(AND(A2919&lt;&gt;"",ISNUMBER(A2919)),VLOOKUP(A2919,Studies!A:BR,6,FALSE),"")</f>
        <v>Plasma</v>
      </c>
      <c r="G2919" s="194">
        <v>1</v>
      </c>
      <c r="H2919" s="194" t="s">
        <v>60</v>
      </c>
      <c r="I2919" s="187">
        <v>17.416620000000002</v>
      </c>
      <c r="J2919" s="187" t="s">
        <v>941</v>
      </c>
      <c r="K2919" s="187" t="s">
        <v>116</v>
      </c>
      <c r="L2919" s="195">
        <v>1.1669940000000001</v>
      </c>
      <c r="M2919" s="195" t="s">
        <v>941</v>
      </c>
      <c r="N2919" s="195" t="s">
        <v>949</v>
      </c>
      <c r="O2919" s="199">
        <v>0.1</v>
      </c>
      <c r="P2919" s="188"/>
      <c r="Q2919" s="183"/>
    </row>
    <row r="2920" spans="1:17" x14ac:dyDescent="0.2">
      <c r="A2920" s="205">
        <v>351</v>
      </c>
      <c r="B2920" s="254" t="str">
        <f>IF(AND(A2920&lt;&gt;"",ISNUMBER(A2920)),VLOOKUP(A2920,Studies!A:BR,2,FALSE),"")</f>
        <v>Majumdar 2007</v>
      </c>
      <c r="C2920" s="255" t="str">
        <f>IF(AND(A2920&lt;&gt;"",ISNUMBER(A2920)),VLOOKUP(A2920,Studies!A:BR,3,FALSE),"")</f>
        <v>https://www.ncbi.nlm.nih.gov/pubmed/17463213</v>
      </c>
      <c r="D2920" s="255" t="str">
        <f>IF(AND(A2920&lt;&gt;"",ISNUMBER(A2920)),VLOOKUP(A2920,Studies!A:BR,4,FALSE),"")</f>
        <v>po Control (Perpetrator Placebo)</v>
      </c>
      <c r="E2920" s="255" t="str">
        <f>IF(AND(A2920&lt;&gt;"",ISNUMBER(A2920)),VLOOKUP(A2920,Studies!A:BR,5,FALSE),"")</f>
        <v>Midazolam</v>
      </c>
      <c r="F2920" s="256" t="str">
        <f>IF(AND(A2920&lt;&gt;"",ISNUMBER(A2920)),VLOOKUP(A2920,Studies!A:BR,6,FALSE),"")</f>
        <v>Plasma</v>
      </c>
      <c r="G2920" s="194">
        <v>1.5</v>
      </c>
      <c r="H2920" s="194" t="s">
        <v>60</v>
      </c>
      <c r="I2920" s="187">
        <v>11.64837</v>
      </c>
      <c r="J2920" s="187" t="s">
        <v>941</v>
      </c>
      <c r="K2920" s="187" t="s">
        <v>116</v>
      </c>
      <c r="L2920" s="195">
        <v>0.47477910000000001</v>
      </c>
      <c r="M2920" s="195" t="s">
        <v>941</v>
      </c>
      <c r="N2920" s="195" t="s">
        <v>949</v>
      </c>
      <c r="O2920" s="199">
        <v>0.1</v>
      </c>
      <c r="P2920" s="188"/>
      <c r="Q2920" s="183"/>
    </row>
    <row r="2921" spans="1:17" x14ac:dyDescent="0.2">
      <c r="A2921" s="205">
        <v>351</v>
      </c>
      <c r="B2921" s="254" t="str">
        <f>IF(AND(A2921&lt;&gt;"",ISNUMBER(A2921)),VLOOKUP(A2921,Studies!A:BR,2,FALSE),"")</f>
        <v>Majumdar 2007</v>
      </c>
      <c r="C2921" s="255" t="str">
        <f>IF(AND(A2921&lt;&gt;"",ISNUMBER(A2921)),VLOOKUP(A2921,Studies!A:BR,3,FALSE),"")</f>
        <v>https://www.ncbi.nlm.nih.gov/pubmed/17463213</v>
      </c>
      <c r="D2921" s="255" t="str">
        <f>IF(AND(A2921&lt;&gt;"",ISNUMBER(A2921)),VLOOKUP(A2921,Studies!A:BR,4,FALSE),"")</f>
        <v>po Control (Perpetrator Placebo)</v>
      </c>
      <c r="E2921" s="255" t="str">
        <f>IF(AND(A2921&lt;&gt;"",ISNUMBER(A2921)),VLOOKUP(A2921,Studies!A:BR,5,FALSE),"")</f>
        <v>Midazolam</v>
      </c>
      <c r="F2921" s="256" t="str">
        <f>IF(AND(A2921&lt;&gt;"",ISNUMBER(A2921)),VLOOKUP(A2921,Studies!A:BR,6,FALSE),"")</f>
        <v>Plasma</v>
      </c>
      <c r="G2921" s="194">
        <v>2</v>
      </c>
      <c r="H2921" s="194" t="s">
        <v>60</v>
      </c>
      <c r="I2921" s="187">
        <v>8.7048039999999993</v>
      </c>
      <c r="J2921" s="187" t="s">
        <v>941</v>
      </c>
      <c r="K2921" s="187" t="s">
        <v>116</v>
      </c>
      <c r="L2921" s="195">
        <v>0.46982289999999999</v>
      </c>
      <c r="M2921" s="195" t="s">
        <v>941</v>
      </c>
      <c r="N2921" s="195" t="s">
        <v>949</v>
      </c>
      <c r="O2921" s="199">
        <v>0.1</v>
      </c>
      <c r="P2921" s="188"/>
      <c r="Q2921" s="183"/>
    </row>
    <row r="2922" spans="1:17" x14ac:dyDescent="0.2">
      <c r="A2922" s="205">
        <v>351</v>
      </c>
      <c r="B2922" s="254" t="str">
        <f>IF(AND(A2922&lt;&gt;"",ISNUMBER(A2922)),VLOOKUP(A2922,Studies!A:BR,2,FALSE),"")</f>
        <v>Majumdar 2007</v>
      </c>
      <c r="C2922" s="255" t="str">
        <f>IF(AND(A2922&lt;&gt;"",ISNUMBER(A2922)),VLOOKUP(A2922,Studies!A:BR,3,FALSE),"")</f>
        <v>https://www.ncbi.nlm.nih.gov/pubmed/17463213</v>
      </c>
      <c r="D2922" s="255" t="str">
        <f>IF(AND(A2922&lt;&gt;"",ISNUMBER(A2922)),VLOOKUP(A2922,Studies!A:BR,4,FALSE),"")</f>
        <v>po Control (Perpetrator Placebo)</v>
      </c>
      <c r="E2922" s="255" t="str">
        <f>IF(AND(A2922&lt;&gt;"",ISNUMBER(A2922)),VLOOKUP(A2922,Studies!A:BR,5,FALSE),"")</f>
        <v>Midazolam</v>
      </c>
      <c r="F2922" s="256" t="str">
        <f>IF(AND(A2922&lt;&gt;"",ISNUMBER(A2922)),VLOOKUP(A2922,Studies!A:BR,6,FALSE),"")</f>
        <v>Plasma</v>
      </c>
      <c r="G2922" s="194">
        <v>3</v>
      </c>
      <c r="H2922" s="194" t="s">
        <v>60</v>
      </c>
      <c r="I2922" s="187">
        <v>5.9031570000000002</v>
      </c>
      <c r="J2922" s="187" t="s">
        <v>941</v>
      </c>
      <c r="K2922" s="187" t="s">
        <v>116</v>
      </c>
      <c r="L2922" s="195">
        <v>0.39553880000000002</v>
      </c>
      <c r="M2922" s="195" t="s">
        <v>941</v>
      </c>
      <c r="N2922" s="195" t="s">
        <v>949</v>
      </c>
      <c r="O2922" s="199">
        <v>0.1</v>
      </c>
      <c r="P2922" s="188"/>
      <c r="Q2922" s="183"/>
    </row>
    <row r="2923" spans="1:17" x14ac:dyDescent="0.2">
      <c r="A2923" s="205">
        <v>351</v>
      </c>
      <c r="B2923" s="254" t="str">
        <f>IF(AND(A2923&lt;&gt;"",ISNUMBER(A2923)),VLOOKUP(A2923,Studies!A:BR,2,FALSE),"")</f>
        <v>Majumdar 2007</v>
      </c>
      <c r="C2923" s="255" t="str">
        <f>IF(AND(A2923&lt;&gt;"",ISNUMBER(A2923)),VLOOKUP(A2923,Studies!A:BR,3,FALSE),"")</f>
        <v>https://www.ncbi.nlm.nih.gov/pubmed/17463213</v>
      </c>
      <c r="D2923" s="255" t="str">
        <f>IF(AND(A2923&lt;&gt;"",ISNUMBER(A2923)),VLOOKUP(A2923,Studies!A:BR,4,FALSE),"")</f>
        <v>po Control (Perpetrator Placebo)</v>
      </c>
      <c r="E2923" s="255" t="str">
        <f>IF(AND(A2923&lt;&gt;"",ISNUMBER(A2923)),VLOOKUP(A2923,Studies!A:BR,5,FALSE),"")</f>
        <v>Midazolam</v>
      </c>
      <c r="F2923" s="256" t="str">
        <f>IF(AND(A2923&lt;&gt;"",ISNUMBER(A2923)),VLOOKUP(A2923,Studies!A:BR,6,FALSE),"")</f>
        <v>Plasma</v>
      </c>
      <c r="G2923" s="194">
        <v>4</v>
      </c>
      <c r="H2923" s="194" t="s">
        <v>60</v>
      </c>
      <c r="I2923" s="187">
        <v>4.2907200000000003</v>
      </c>
      <c r="J2923" s="187" t="s">
        <v>941</v>
      </c>
      <c r="K2923" s="187" t="s">
        <v>116</v>
      </c>
      <c r="L2923" s="195">
        <v>0.1206989</v>
      </c>
      <c r="M2923" s="195" t="s">
        <v>941</v>
      </c>
      <c r="N2923" s="195" t="s">
        <v>949</v>
      </c>
      <c r="O2923" s="199">
        <v>0.1</v>
      </c>
      <c r="P2923" s="188"/>
      <c r="Q2923" s="183"/>
    </row>
    <row r="2924" spans="1:17" x14ac:dyDescent="0.2">
      <c r="A2924" s="205">
        <v>351</v>
      </c>
      <c r="B2924" s="254" t="str">
        <f>IF(AND(A2924&lt;&gt;"",ISNUMBER(A2924)),VLOOKUP(A2924,Studies!A:BR,2,FALSE),"")</f>
        <v>Majumdar 2007</v>
      </c>
      <c r="C2924" s="255" t="str">
        <f>IF(AND(A2924&lt;&gt;"",ISNUMBER(A2924)),VLOOKUP(A2924,Studies!A:BR,3,FALSE),"")</f>
        <v>https://www.ncbi.nlm.nih.gov/pubmed/17463213</v>
      </c>
      <c r="D2924" s="255" t="str">
        <f>IF(AND(A2924&lt;&gt;"",ISNUMBER(A2924)),VLOOKUP(A2924,Studies!A:BR,4,FALSE),"")</f>
        <v>po Control (Perpetrator Placebo)</v>
      </c>
      <c r="E2924" s="255" t="str">
        <f>IF(AND(A2924&lt;&gt;"",ISNUMBER(A2924)),VLOOKUP(A2924,Studies!A:BR,5,FALSE),"")</f>
        <v>Midazolam</v>
      </c>
      <c r="F2924" s="256" t="str">
        <f>IF(AND(A2924&lt;&gt;"",ISNUMBER(A2924)),VLOOKUP(A2924,Studies!A:BR,6,FALSE),"")</f>
        <v>Plasma</v>
      </c>
      <c r="G2924" s="194">
        <v>6</v>
      </c>
      <c r="H2924" s="194" t="s">
        <v>60</v>
      </c>
      <c r="I2924" s="187">
        <v>2.463578</v>
      </c>
      <c r="J2924" s="187" t="s">
        <v>941</v>
      </c>
      <c r="K2924" s="187" t="s">
        <v>116</v>
      </c>
      <c r="L2924" s="195">
        <v>0.1650712</v>
      </c>
      <c r="M2924" s="195" t="s">
        <v>941</v>
      </c>
      <c r="N2924" s="195" t="s">
        <v>949</v>
      </c>
      <c r="O2924" s="199">
        <v>0.1</v>
      </c>
      <c r="P2924" s="188"/>
      <c r="Q2924" s="183"/>
    </row>
    <row r="2925" spans="1:17" x14ac:dyDescent="0.2">
      <c r="A2925" s="205">
        <v>351</v>
      </c>
      <c r="B2925" s="254" t="str">
        <f>IF(AND(A2925&lt;&gt;"",ISNUMBER(A2925)),VLOOKUP(A2925,Studies!A:BR,2,FALSE),"")</f>
        <v>Majumdar 2007</v>
      </c>
      <c r="C2925" s="255" t="str">
        <f>IF(AND(A2925&lt;&gt;"",ISNUMBER(A2925)),VLOOKUP(A2925,Studies!A:BR,3,FALSE),"")</f>
        <v>https://www.ncbi.nlm.nih.gov/pubmed/17463213</v>
      </c>
      <c r="D2925" s="255" t="str">
        <f>IF(AND(A2925&lt;&gt;"",ISNUMBER(A2925)),VLOOKUP(A2925,Studies!A:BR,4,FALSE),"")</f>
        <v>po Control (Perpetrator Placebo)</v>
      </c>
      <c r="E2925" s="255" t="str">
        <f>IF(AND(A2925&lt;&gt;"",ISNUMBER(A2925)),VLOOKUP(A2925,Studies!A:BR,5,FALSE),"")</f>
        <v>Midazolam</v>
      </c>
      <c r="F2925" s="256" t="str">
        <f>IF(AND(A2925&lt;&gt;"",ISNUMBER(A2925)),VLOOKUP(A2925,Studies!A:BR,6,FALSE),"")</f>
        <v>Plasma</v>
      </c>
      <c r="G2925" s="194">
        <v>8</v>
      </c>
      <c r="H2925" s="194" t="s">
        <v>60</v>
      </c>
      <c r="I2925" s="187">
        <v>1.6940090000000001</v>
      </c>
      <c r="J2925" s="187" t="s">
        <v>941</v>
      </c>
      <c r="K2925" s="187" t="s">
        <v>116</v>
      </c>
      <c r="L2925" s="195">
        <v>0.1988106</v>
      </c>
      <c r="M2925" s="195" t="s">
        <v>941</v>
      </c>
      <c r="N2925" s="195" t="s">
        <v>949</v>
      </c>
      <c r="O2925" s="199">
        <v>0.1</v>
      </c>
      <c r="P2925" s="188"/>
      <c r="Q2925" s="183"/>
    </row>
    <row r="2926" spans="1:17" x14ac:dyDescent="0.2">
      <c r="A2926" s="205">
        <v>351</v>
      </c>
      <c r="B2926" s="254" t="str">
        <f>IF(AND(A2926&lt;&gt;"",ISNUMBER(A2926)),VLOOKUP(A2926,Studies!A:BR,2,FALSE),"")</f>
        <v>Majumdar 2007</v>
      </c>
      <c r="C2926" s="255" t="str">
        <f>IF(AND(A2926&lt;&gt;"",ISNUMBER(A2926)),VLOOKUP(A2926,Studies!A:BR,3,FALSE),"")</f>
        <v>https://www.ncbi.nlm.nih.gov/pubmed/17463213</v>
      </c>
      <c r="D2926" s="255" t="str">
        <f>IF(AND(A2926&lt;&gt;"",ISNUMBER(A2926)),VLOOKUP(A2926,Studies!A:BR,4,FALSE),"")</f>
        <v>po Control (Perpetrator Placebo)</v>
      </c>
      <c r="E2926" s="255" t="str">
        <f>IF(AND(A2926&lt;&gt;"",ISNUMBER(A2926)),VLOOKUP(A2926,Studies!A:BR,5,FALSE),"")</f>
        <v>Midazolam</v>
      </c>
      <c r="F2926" s="256" t="str">
        <f>IF(AND(A2926&lt;&gt;"",ISNUMBER(A2926)),VLOOKUP(A2926,Studies!A:BR,6,FALSE),"")</f>
        <v>Plasma</v>
      </c>
      <c r="G2926" s="194">
        <v>12</v>
      </c>
      <c r="H2926" s="194" t="s">
        <v>60</v>
      </c>
      <c r="I2926" s="187">
        <v>0.88263910000000001</v>
      </c>
      <c r="J2926" s="187" t="s">
        <v>941</v>
      </c>
      <c r="K2926" s="187" t="s">
        <v>116</v>
      </c>
      <c r="L2926" s="195">
        <v>0.14563509999999999</v>
      </c>
      <c r="M2926" s="195" t="s">
        <v>941</v>
      </c>
      <c r="N2926" s="195" t="s">
        <v>949</v>
      </c>
      <c r="O2926" s="199">
        <v>0.1</v>
      </c>
      <c r="P2926" s="188"/>
      <c r="Q2926" s="183"/>
    </row>
    <row r="2927" spans="1:17" x14ac:dyDescent="0.2">
      <c r="A2927" s="205">
        <v>351</v>
      </c>
      <c r="B2927" s="254" t="str">
        <f>IF(AND(A2927&lt;&gt;"",ISNUMBER(A2927)),VLOOKUP(A2927,Studies!A:BR,2,FALSE),"")</f>
        <v>Majumdar 2007</v>
      </c>
      <c r="C2927" s="255" t="str">
        <f>IF(AND(A2927&lt;&gt;"",ISNUMBER(A2927)),VLOOKUP(A2927,Studies!A:BR,3,FALSE),"")</f>
        <v>https://www.ncbi.nlm.nih.gov/pubmed/17463213</v>
      </c>
      <c r="D2927" s="255" t="str">
        <f>IF(AND(A2927&lt;&gt;"",ISNUMBER(A2927)),VLOOKUP(A2927,Studies!A:BR,4,FALSE),"")</f>
        <v>po Control (Perpetrator Placebo)</v>
      </c>
      <c r="E2927" s="255" t="str">
        <f>IF(AND(A2927&lt;&gt;"",ISNUMBER(A2927)),VLOOKUP(A2927,Studies!A:BR,5,FALSE),"")</f>
        <v>Midazolam</v>
      </c>
      <c r="F2927" s="256" t="str">
        <f>IF(AND(A2927&lt;&gt;"",ISNUMBER(A2927)),VLOOKUP(A2927,Studies!A:BR,6,FALSE),"")</f>
        <v>Plasma</v>
      </c>
      <c r="G2927" s="194">
        <v>16</v>
      </c>
      <c r="H2927" s="194" t="s">
        <v>60</v>
      </c>
      <c r="I2927" s="187">
        <v>0.43506509999999998</v>
      </c>
      <c r="J2927" s="187" t="s">
        <v>941</v>
      </c>
      <c r="K2927" s="187" t="s">
        <v>116</v>
      </c>
      <c r="L2927" s="195">
        <v>9.1392760000000003E-2</v>
      </c>
      <c r="M2927" s="195" t="s">
        <v>941</v>
      </c>
      <c r="N2927" s="195" t="s">
        <v>949</v>
      </c>
      <c r="O2927" s="199">
        <v>0.1</v>
      </c>
      <c r="P2927" s="188"/>
      <c r="Q2927" s="183"/>
    </row>
    <row r="2928" spans="1:17" x14ac:dyDescent="0.2">
      <c r="A2928" s="205">
        <v>351</v>
      </c>
      <c r="B2928" s="254" t="str">
        <f>IF(AND(A2928&lt;&gt;"",ISNUMBER(A2928)),VLOOKUP(A2928,Studies!A:BR,2,FALSE),"")</f>
        <v>Majumdar 2007</v>
      </c>
      <c r="C2928" s="255" t="str">
        <f>IF(AND(A2928&lt;&gt;"",ISNUMBER(A2928)),VLOOKUP(A2928,Studies!A:BR,3,FALSE),"")</f>
        <v>https://www.ncbi.nlm.nih.gov/pubmed/17463213</v>
      </c>
      <c r="D2928" s="255" t="str">
        <f>IF(AND(A2928&lt;&gt;"",ISNUMBER(A2928)),VLOOKUP(A2928,Studies!A:BR,4,FALSE),"")</f>
        <v>po Control (Perpetrator Placebo)</v>
      </c>
      <c r="E2928" s="255" t="str">
        <f>IF(AND(A2928&lt;&gt;"",ISNUMBER(A2928)),VLOOKUP(A2928,Studies!A:BR,5,FALSE),"")</f>
        <v>Midazolam</v>
      </c>
      <c r="F2928" s="256" t="str">
        <f>IF(AND(A2928&lt;&gt;"",ISNUMBER(A2928)),VLOOKUP(A2928,Studies!A:BR,6,FALSE),"")</f>
        <v>Plasma</v>
      </c>
      <c r="G2928" s="194">
        <v>24</v>
      </c>
      <c r="H2928" s="194" t="s">
        <v>60</v>
      </c>
      <c r="I2928" s="187">
        <v>0.1197604</v>
      </c>
      <c r="J2928" s="187" t="s">
        <v>941</v>
      </c>
      <c r="K2928" s="187" t="s">
        <v>116</v>
      </c>
      <c r="L2928" s="195">
        <v>4.5005549999999998E-2</v>
      </c>
      <c r="M2928" s="195" t="s">
        <v>941</v>
      </c>
      <c r="N2928" s="195" t="s">
        <v>949</v>
      </c>
      <c r="O2928" s="199">
        <v>0.1</v>
      </c>
      <c r="P2928" s="188"/>
      <c r="Q2928" s="183"/>
    </row>
    <row r="2929" spans="1:17" x14ac:dyDescent="0.2">
      <c r="A2929" s="205">
        <v>352</v>
      </c>
      <c r="B2929" s="254" t="str">
        <f>IF(AND(A2929&lt;&gt;"",ISNUMBER(A2929)),VLOOKUP(A2929,Studies!A:BR,2,FALSE),"")</f>
        <v>Majumdar 2007</v>
      </c>
      <c r="C2929" s="255" t="str">
        <f>IF(AND(A2929&lt;&gt;"",ISNUMBER(A2929)),VLOOKUP(A2929,Studies!A:BR,3,FALSE),"")</f>
        <v>https://www.ncbi.nlm.nih.gov/pubmed/17463213</v>
      </c>
      <c r="D2929" s="255" t="str">
        <f>IF(AND(A2929&lt;&gt;"",ISNUMBER(A2929)),VLOOKUP(A2929,Studies!A:BR,4,FALSE),"")</f>
        <v>po with Perpetrator (Aprepitant)</v>
      </c>
      <c r="E2929" s="255" t="str">
        <f>IF(AND(A2929&lt;&gt;"",ISNUMBER(A2929)),VLOOKUP(A2929,Studies!A:BR,5,FALSE),"")</f>
        <v>Midazolam</v>
      </c>
      <c r="F2929" s="256" t="str">
        <f>IF(AND(A2929&lt;&gt;"",ISNUMBER(A2929)),VLOOKUP(A2929,Studies!A:BR,6,FALSE),"")</f>
        <v>Plasma</v>
      </c>
      <c r="G2929" s="194">
        <v>1.03</v>
      </c>
      <c r="H2929" s="194" t="s">
        <v>60</v>
      </c>
      <c r="I2929" s="187">
        <v>95.924099999999996</v>
      </c>
      <c r="J2929" s="187" t="s">
        <v>941</v>
      </c>
      <c r="K2929" s="187" t="s">
        <v>116</v>
      </c>
      <c r="L2929" s="195">
        <v>37.705710000000003</v>
      </c>
      <c r="M2929" s="195" t="s">
        <v>941</v>
      </c>
      <c r="N2929" s="195" t="s">
        <v>949</v>
      </c>
      <c r="O2929" s="199">
        <v>0.1</v>
      </c>
      <c r="P2929" s="188"/>
      <c r="Q2929" s="183"/>
    </row>
    <row r="2930" spans="1:17" x14ac:dyDescent="0.2">
      <c r="A2930" s="205">
        <v>352</v>
      </c>
      <c r="B2930" s="254" t="str">
        <f>IF(AND(A2930&lt;&gt;"",ISNUMBER(A2930)),VLOOKUP(A2930,Studies!A:BR,2,FALSE),"")</f>
        <v>Majumdar 2007</v>
      </c>
      <c r="C2930" s="255" t="str">
        <f>IF(AND(A2930&lt;&gt;"",ISNUMBER(A2930)),VLOOKUP(A2930,Studies!A:BR,3,FALSE),"")</f>
        <v>https://www.ncbi.nlm.nih.gov/pubmed/17463213</v>
      </c>
      <c r="D2930" s="255" t="str">
        <f>IF(AND(A2930&lt;&gt;"",ISNUMBER(A2930)),VLOOKUP(A2930,Studies!A:BR,4,FALSE),"")</f>
        <v>po with Perpetrator (Aprepitant)</v>
      </c>
      <c r="E2930" s="255" t="str">
        <f>IF(AND(A2930&lt;&gt;"",ISNUMBER(A2930)),VLOOKUP(A2930,Studies!A:BR,5,FALSE),"")</f>
        <v>Midazolam</v>
      </c>
      <c r="F2930" s="256" t="str">
        <f>IF(AND(A2930&lt;&gt;"",ISNUMBER(A2930)),VLOOKUP(A2930,Studies!A:BR,6,FALSE),"")</f>
        <v>Plasma</v>
      </c>
      <c r="G2930" s="194">
        <v>1.25</v>
      </c>
      <c r="H2930" s="194" t="s">
        <v>60</v>
      </c>
      <c r="I2930" s="187">
        <v>36.835369999999998</v>
      </c>
      <c r="J2930" s="187" t="s">
        <v>941</v>
      </c>
      <c r="K2930" s="187" t="s">
        <v>116</v>
      </c>
      <c r="L2930" s="195">
        <v>2.1015359999999998</v>
      </c>
      <c r="M2930" s="195" t="s">
        <v>941</v>
      </c>
      <c r="N2930" s="195" t="s">
        <v>949</v>
      </c>
      <c r="O2930" s="199">
        <v>0.1</v>
      </c>
      <c r="P2930" s="188"/>
      <c r="Q2930" s="183"/>
    </row>
    <row r="2931" spans="1:17" x14ac:dyDescent="0.2">
      <c r="A2931" s="205">
        <v>352</v>
      </c>
      <c r="B2931" s="254" t="str">
        <f>IF(AND(A2931&lt;&gt;"",ISNUMBER(A2931)),VLOOKUP(A2931,Studies!A:BR,2,FALSE),"")</f>
        <v>Majumdar 2007</v>
      </c>
      <c r="C2931" s="255" t="str">
        <f>IF(AND(A2931&lt;&gt;"",ISNUMBER(A2931)),VLOOKUP(A2931,Studies!A:BR,3,FALSE),"")</f>
        <v>https://www.ncbi.nlm.nih.gov/pubmed/17463213</v>
      </c>
      <c r="D2931" s="255" t="str">
        <f>IF(AND(A2931&lt;&gt;"",ISNUMBER(A2931)),VLOOKUP(A2931,Studies!A:BR,4,FALSE),"")</f>
        <v>po with Perpetrator (Aprepitant)</v>
      </c>
      <c r="E2931" s="255" t="str">
        <f>IF(AND(A2931&lt;&gt;"",ISNUMBER(A2931)),VLOOKUP(A2931,Studies!A:BR,5,FALSE),"")</f>
        <v>Midazolam</v>
      </c>
      <c r="F2931" s="256" t="str">
        <f>IF(AND(A2931&lt;&gt;"",ISNUMBER(A2931)),VLOOKUP(A2931,Studies!A:BR,6,FALSE),"")</f>
        <v>Plasma</v>
      </c>
      <c r="G2931" s="194">
        <v>1.5</v>
      </c>
      <c r="H2931" s="194" t="s">
        <v>60</v>
      </c>
      <c r="I2931" s="187">
        <v>27.527010000000001</v>
      </c>
      <c r="J2931" s="187" t="s">
        <v>941</v>
      </c>
      <c r="K2931" s="187" t="s">
        <v>116</v>
      </c>
      <c r="L2931" s="195">
        <v>1.976896</v>
      </c>
      <c r="M2931" s="195" t="s">
        <v>941</v>
      </c>
      <c r="N2931" s="195" t="s">
        <v>949</v>
      </c>
      <c r="O2931" s="199">
        <v>0.1</v>
      </c>
      <c r="P2931" s="188"/>
      <c r="Q2931" s="183"/>
    </row>
    <row r="2932" spans="1:17" x14ac:dyDescent="0.2">
      <c r="A2932" s="205">
        <v>352</v>
      </c>
      <c r="B2932" s="254" t="str">
        <f>IF(AND(A2932&lt;&gt;"",ISNUMBER(A2932)),VLOOKUP(A2932,Studies!A:BR,2,FALSE),"")</f>
        <v>Majumdar 2007</v>
      </c>
      <c r="C2932" s="255" t="str">
        <f>IF(AND(A2932&lt;&gt;"",ISNUMBER(A2932)),VLOOKUP(A2932,Studies!A:BR,3,FALSE),"")</f>
        <v>https://www.ncbi.nlm.nih.gov/pubmed/17463213</v>
      </c>
      <c r="D2932" s="255" t="str">
        <f>IF(AND(A2932&lt;&gt;"",ISNUMBER(A2932)),VLOOKUP(A2932,Studies!A:BR,4,FALSE),"")</f>
        <v>po with Perpetrator (Aprepitant)</v>
      </c>
      <c r="E2932" s="255" t="str">
        <f>IF(AND(A2932&lt;&gt;"",ISNUMBER(A2932)),VLOOKUP(A2932,Studies!A:BR,5,FALSE),"")</f>
        <v>Midazolam</v>
      </c>
      <c r="F2932" s="256" t="str">
        <f>IF(AND(A2932&lt;&gt;"",ISNUMBER(A2932)),VLOOKUP(A2932,Studies!A:BR,6,FALSE),"")</f>
        <v>Plasma</v>
      </c>
      <c r="G2932" s="194">
        <v>1.75</v>
      </c>
      <c r="H2932" s="194" t="s">
        <v>60</v>
      </c>
      <c r="I2932" s="187">
        <v>22.048220000000001</v>
      </c>
      <c r="J2932" s="187" t="s">
        <v>941</v>
      </c>
      <c r="K2932" s="187" t="s">
        <v>116</v>
      </c>
      <c r="L2932" s="195">
        <v>1.9135059999999999</v>
      </c>
      <c r="M2932" s="195" t="s">
        <v>941</v>
      </c>
      <c r="N2932" s="195" t="s">
        <v>949</v>
      </c>
      <c r="O2932" s="199">
        <v>0.1</v>
      </c>
      <c r="P2932" s="188"/>
      <c r="Q2932" s="183"/>
    </row>
    <row r="2933" spans="1:17" x14ac:dyDescent="0.2">
      <c r="A2933" s="205">
        <v>352</v>
      </c>
      <c r="B2933" s="254" t="str">
        <f>IF(AND(A2933&lt;&gt;"",ISNUMBER(A2933)),VLOOKUP(A2933,Studies!A:BR,2,FALSE),"")</f>
        <v>Majumdar 2007</v>
      </c>
      <c r="C2933" s="255" t="str">
        <f>IF(AND(A2933&lt;&gt;"",ISNUMBER(A2933)),VLOOKUP(A2933,Studies!A:BR,3,FALSE),"")</f>
        <v>https://www.ncbi.nlm.nih.gov/pubmed/17463213</v>
      </c>
      <c r="D2933" s="255" t="str">
        <f>IF(AND(A2933&lt;&gt;"",ISNUMBER(A2933)),VLOOKUP(A2933,Studies!A:BR,4,FALSE),"")</f>
        <v>po with Perpetrator (Aprepitant)</v>
      </c>
      <c r="E2933" s="255" t="str">
        <f>IF(AND(A2933&lt;&gt;"",ISNUMBER(A2933)),VLOOKUP(A2933,Studies!A:BR,5,FALSE),"")</f>
        <v>Midazolam</v>
      </c>
      <c r="F2933" s="256" t="str">
        <f>IF(AND(A2933&lt;&gt;"",ISNUMBER(A2933)),VLOOKUP(A2933,Studies!A:BR,6,FALSE),"")</f>
        <v>Plasma</v>
      </c>
      <c r="G2933" s="194">
        <v>2</v>
      </c>
      <c r="H2933" s="194" t="s">
        <v>60</v>
      </c>
      <c r="I2933" s="187">
        <v>18.156669999999998</v>
      </c>
      <c r="J2933" s="187" t="s">
        <v>941</v>
      </c>
      <c r="K2933" s="187" t="s">
        <v>116</v>
      </c>
      <c r="L2933" s="195">
        <v>1.5757680000000001</v>
      </c>
      <c r="M2933" s="195" t="s">
        <v>941</v>
      </c>
      <c r="N2933" s="195" t="s">
        <v>949</v>
      </c>
      <c r="O2933" s="199">
        <v>0.1</v>
      </c>
      <c r="P2933" s="188"/>
      <c r="Q2933" s="183"/>
    </row>
    <row r="2934" spans="1:17" x14ac:dyDescent="0.2">
      <c r="A2934" s="205">
        <v>352</v>
      </c>
      <c r="B2934" s="254" t="str">
        <f>IF(AND(A2934&lt;&gt;"",ISNUMBER(A2934)),VLOOKUP(A2934,Studies!A:BR,2,FALSE),"")</f>
        <v>Majumdar 2007</v>
      </c>
      <c r="C2934" s="255" t="str">
        <f>IF(AND(A2934&lt;&gt;"",ISNUMBER(A2934)),VLOOKUP(A2934,Studies!A:BR,3,FALSE),"")</f>
        <v>https://www.ncbi.nlm.nih.gov/pubmed/17463213</v>
      </c>
      <c r="D2934" s="255" t="str">
        <f>IF(AND(A2934&lt;&gt;"",ISNUMBER(A2934)),VLOOKUP(A2934,Studies!A:BR,4,FALSE),"")</f>
        <v>po with Perpetrator (Aprepitant)</v>
      </c>
      <c r="E2934" s="255" t="str">
        <f>IF(AND(A2934&lt;&gt;"",ISNUMBER(A2934)),VLOOKUP(A2934,Studies!A:BR,5,FALSE),"")</f>
        <v>Midazolam</v>
      </c>
      <c r="F2934" s="256" t="str">
        <f>IF(AND(A2934&lt;&gt;"",ISNUMBER(A2934)),VLOOKUP(A2934,Studies!A:BR,6,FALSE),"")</f>
        <v>Plasma</v>
      </c>
      <c r="G2934" s="194">
        <v>2.5</v>
      </c>
      <c r="H2934" s="194" t="s">
        <v>60</v>
      </c>
      <c r="I2934" s="187">
        <v>14.951980000000001</v>
      </c>
      <c r="J2934" s="187" t="s">
        <v>941</v>
      </c>
      <c r="K2934" s="187" t="s">
        <v>116</v>
      </c>
      <c r="L2934" s="195">
        <v>0.60942549999999995</v>
      </c>
      <c r="M2934" s="195" t="s">
        <v>941</v>
      </c>
      <c r="N2934" s="195" t="s">
        <v>949</v>
      </c>
      <c r="O2934" s="199">
        <v>0.1</v>
      </c>
      <c r="P2934" s="188"/>
      <c r="Q2934" s="183"/>
    </row>
    <row r="2935" spans="1:17" x14ac:dyDescent="0.2">
      <c r="A2935" s="205">
        <v>352</v>
      </c>
      <c r="B2935" s="254" t="str">
        <f>IF(AND(A2935&lt;&gt;"",ISNUMBER(A2935)),VLOOKUP(A2935,Studies!A:BR,2,FALSE),"")</f>
        <v>Majumdar 2007</v>
      </c>
      <c r="C2935" s="255" t="str">
        <f>IF(AND(A2935&lt;&gt;"",ISNUMBER(A2935)),VLOOKUP(A2935,Studies!A:BR,3,FALSE),"")</f>
        <v>https://www.ncbi.nlm.nih.gov/pubmed/17463213</v>
      </c>
      <c r="D2935" s="255" t="str">
        <f>IF(AND(A2935&lt;&gt;"",ISNUMBER(A2935)),VLOOKUP(A2935,Studies!A:BR,4,FALSE),"")</f>
        <v>po with Perpetrator (Aprepitant)</v>
      </c>
      <c r="E2935" s="255" t="str">
        <f>IF(AND(A2935&lt;&gt;"",ISNUMBER(A2935)),VLOOKUP(A2935,Studies!A:BR,5,FALSE),"")</f>
        <v>Midazolam</v>
      </c>
      <c r="F2935" s="256" t="str">
        <f>IF(AND(A2935&lt;&gt;"",ISNUMBER(A2935)),VLOOKUP(A2935,Studies!A:BR,6,FALSE),"")</f>
        <v>Plasma</v>
      </c>
      <c r="G2935" s="194">
        <v>3</v>
      </c>
      <c r="H2935" s="194" t="s">
        <v>60</v>
      </c>
      <c r="I2935" s="187">
        <v>11.329660000000001</v>
      </c>
      <c r="J2935" s="187" t="s">
        <v>941</v>
      </c>
      <c r="K2935" s="187" t="s">
        <v>116</v>
      </c>
      <c r="L2935" s="195">
        <v>0.48140719999999998</v>
      </c>
      <c r="M2935" s="195" t="s">
        <v>941</v>
      </c>
      <c r="N2935" s="195" t="s">
        <v>949</v>
      </c>
      <c r="O2935" s="199">
        <v>0.1</v>
      </c>
      <c r="P2935" s="188"/>
      <c r="Q2935" s="183"/>
    </row>
    <row r="2936" spans="1:17" x14ac:dyDescent="0.2">
      <c r="A2936" s="205">
        <v>352</v>
      </c>
      <c r="B2936" s="254" t="str">
        <f>IF(AND(A2936&lt;&gt;"",ISNUMBER(A2936)),VLOOKUP(A2936,Studies!A:BR,2,FALSE),"")</f>
        <v>Majumdar 2007</v>
      </c>
      <c r="C2936" s="255" t="str">
        <f>IF(AND(A2936&lt;&gt;"",ISNUMBER(A2936)),VLOOKUP(A2936,Studies!A:BR,3,FALSE),"")</f>
        <v>https://www.ncbi.nlm.nih.gov/pubmed/17463213</v>
      </c>
      <c r="D2936" s="255" t="str">
        <f>IF(AND(A2936&lt;&gt;"",ISNUMBER(A2936)),VLOOKUP(A2936,Studies!A:BR,4,FALSE),"")</f>
        <v>po with Perpetrator (Aprepitant)</v>
      </c>
      <c r="E2936" s="255" t="str">
        <f>IF(AND(A2936&lt;&gt;"",ISNUMBER(A2936)),VLOOKUP(A2936,Studies!A:BR,5,FALSE),"")</f>
        <v>Midazolam</v>
      </c>
      <c r="F2936" s="256" t="str">
        <f>IF(AND(A2936&lt;&gt;"",ISNUMBER(A2936)),VLOOKUP(A2936,Studies!A:BR,6,FALSE),"")</f>
        <v>Plasma</v>
      </c>
      <c r="G2936" s="194">
        <v>4</v>
      </c>
      <c r="H2936" s="194" t="s">
        <v>60</v>
      </c>
      <c r="I2936" s="187">
        <v>8.4666350000000001</v>
      </c>
      <c r="J2936" s="187" t="s">
        <v>941</v>
      </c>
      <c r="K2936" s="187" t="s">
        <v>116</v>
      </c>
      <c r="L2936" s="195">
        <v>0.48303990000000002</v>
      </c>
      <c r="M2936" s="195" t="s">
        <v>941</v>
      </c>
      <c r="N2936" s="195" t="s">
        <v>949</v>
      </c>
      <c r="O2936" s="199">
        <v>0.1</v>
      </c>
      <c r="P2936" s="188"/>
      <c r="Q2936" s="183"/>
    </row>
    <row r="2937" spans="1:17" x14ac:dyDescent="0.2">
      <c r="A2937" s="205">
        <v>352</v>
      </c>
      <c r="B2937" s="254" t="str">
        <f>IF(AND(A2937&lt;&gt;"",ISNUMBER(A2937)),VLOOKUP(A2937,Studies!A:BR,2,FALSE),"")</f>
        <v>Majumdar 2007</v>
      </c>
      <c r="C2937" s="255" t="str">
        <f>IF(AND(A2937&lt;&gt;"",ISNUMBER(A2937)),VLOOKUP(A2937,Studies!A:BR,3,FALSE),"")</f>
        <v>https://www.ncbi.nlm.nih.gov/pubmed/17463213</v>
      </c>
      <c r="D2937" s="255" t="str">
        <f>IF(AND(A2937&lt;&gt;"",ISNUMBER(A2937)),VLOOKUP(A2937,Studies!A:BR,4,FALSE),"")</f>
        <v>po with Perpetrator (Aprepitant)</v>
      </c>
      <c r="E2937" s="255" t="str">
        <f>IF(AND(A2937&lt;&gt;"",ISNUMBER(A2937)),VLOOKUP(A2937,Studies!A:BR,5,FALSE),"")</f>
        <v>Midazolam</v>
      </c>
      <c r="F2937" s="256" t="str">
        <f>IF(AND(A2937&lt;&gt;"",ISNUMBER(A2937)),VLOOKUP(A2937,Studies!A:BR,6,FALSE),"")</f>
        <v>Plasma</v>
      </c>
      <c r="G2937" s="194">
        <v>5</v>
      </c>
      <c r="H2937" s="194" t="s">
        <v>60</v>
      </c>
      <c r="I2937" s="187">
        <v>6.5959459999999996</v>
      </c>
      <c r="J2937" s="187" t="s">
        <v>941</v>
      </c>
      <c r="K2937" s="187" t="s">
        <v>116</v>
      </c>
      <c r="L2937" s="195">
        <v>0.3763127</v>
      </c>
      <c r="M2937" s="195" t="s">
        <v>941</v>
      </c>
      <c r="N2937" s="195" t="s">
        <v>949</v>
      </c>
      <c r="O2937" s="199">
        <v>0.1</v>
      </c>
      <c r="P2937" s="188"/>
      <c r="Q2937" s="183"/>
    </row>
    <row r="2938" spans="1:17" x14ac:dyDescent="0.2">
      <c r="A2938" s="205">
        <v>352</v>
      </c>
      <c r="B2938" s="254" t="str">
        <f>IF(AND(A2938&lt;&gt;"",ISNUMBER(A2938)),VLOOKUP(A2938,Studies!A:BR,2,FALSE),"")</f>
        <v>Majumdar 2007</v>
      </c>
      <c r="C2938" s="255" t="str">
        <f>IF(AND(A2938&lt;&gt;"",ISNUMBER(A2938)),VLOOKUP(A2938,Studies!A:BR,3,FALSE),"")</f>
        <v>https://www.ncbi.nlm.nih.gov/pubmed/17463213</v>
      </c>
      <c r="D2938" s="255" t="str">
        <f>IF(AND(A2938&lt;&gt;"",ISNUMBER(A2938)),VLOOKUP(A2938,Studies!A:BR,4,FALSE),"")</f>
        <v>po with Perpetrator (Aprepitant)</v>
      </c>
      <c r="E2938" s="255" t="str">
        <f>IF(AND(A2938&lt;&gt;"",ISNUMBER(A2938)),VLOOKUP(A2938,Studies!A:BR,5,FALSE),"")</f>
        <v>Midazolam</v>
      </c>
      <c r="F2938" s="256" t="str">
        <f>IF(AND(A2938&lt;&gt;"",ISNUMBER(A2938)),VLOOKUP(A2938,Studies!A:BR,6,FALSE),"")</f>
        <v>Plasma</v>
      </c>
      <c r="G2938" s="194">
        <v>7</v>
      </c>
      <c r="H2938" s="194" t="s">
        <v>60</v>
      </c>
      <c r="I2938" s="187">
        <v>4.4730359999999996</v>
      </c>
      <c r="J2938" s="187" t="s">
        <v>941</v>
      </c>
      <c r="K2938" s="187" t="s">
        <v>116</v>
      </c>
      <c r="L2938" s="195">
        <v>0.4138985</v>
      </c>
      <c r="M2938" s="195" t="s">
        <v>941</v>
      </c>
      <c r="N2938" s="195" t="s">
        <v>949</v>
      </c>
      <c r="O2938" s="199">
        <v>0.1</v>
      </c>
      <c r="P2938" s="188"/>
      <c r="Q2938" s="183"/>
    </row>
    <row r="2939" spans="1:17" x14ac:dyDescent="0.2">
      <c r="A2939" s="205">
        <v>352</v>
      </c>
      <c r="B2939" s="254" t="str">
        <f>IF(AND(A2939&lt;&gt;"",ISNUMBER(A2939)),VLOOKUP(A2939,Studies!A:BR,2,FALSE),"")</f>
        <v>Majumdar 2007</v>
      </c>
      <c r="C2939" s="255" t="str">
        <f>IF(AND(A2939&lt;&gt;"",ISNUMBER(A2939)),VLOOKUP(A2939,Studies!A:BR,3,FALSE),"")</f>
        <v>https://www.ncbi.nlm.nih.gov/pubmed/17463213</v>
      </c>
      <c r="D2939" s="255" t="str">
        <f>IF(AND(A2939&lt;&gt;"",ISNUMBER(A2939)),VLOOKUP(A2939,Studies!A:BR,4,FALSE),"")</f>
        <v>po with Perpetrator (Aprepitant)</v>
      </c>
      <c r="E2939" s="255" t="str">
        <f>IF(AND(A2939&lt;&gt;"",ISNUMBER(A2939)),VLOOKUP(A2939,Studies!A:BR,5,FALSE),"")</f>
        <v>Midazolam</v>
      </c>
      <c r="F2939" s="256" t="str">
        <f>IF(AND(A2939&lt;&gt;"",ISNUMBER(A2939)),VLOOKUP(A2939,Studies!A:BR,6,FALSE),"")</f>
        <v>Plasma</v>
      </c>
      <c r="G2939" s="194">
        <v>9</v>
      </c>
      <c r="H2939" s="194" t="s">
        <v>60</v>
      </c>
      <c r="I2939" s="187">
        <v>3.4367230000000002</v>
      </c>
      <c r="J2939" s="187" t="s">
        <v>941</v>
      </c>
      <c r="K2939" s="187" t="s">
        <v>116</v>
      </c>
      <c r="L2939" s="195">
        <v>0.36096739999999999</v>
      </c>
      <c r="M2939" s="195" t="s">
        <v>941</v>
      </c>
      <c r="N2939" s="195" t="s">
        <v>949</v>
      </c>
      <c r="O2939" s="199">
        <v>0.1</v>
      </c>
      <c r="P2939" s="188"/>
      <c r="Q2939" s="183"/>
    </row>
    <row r="2940" spans="1:17" x14ac:dyDescent="0.2">
      <c r="A2940" s="205">
        <v>352</v>
      </c>
      <c r="B2940" s="254" t="str">
        <f>IF(AND(A2940&lt;&gt;"",ISNUMBER(A2940)),VLOOKUP(A2940,Studies!A:BR,2,FALSE),"")</f>
        <v>Majumdar 2007</v>
      </c>
      <c r="C2940" s="255" t="str">
        <f>IF(AND(A2940&lt;&gt;"",ISNUMBER(A2940)),VLOOKUP(A2940,Studies!A:BR,3,FALSE),"")</f>
        <v>https://www.ncbi.nlm.nih.gov/pubmed/17463213</v>
      </c>
      <c r="D2940" s="255" t="str">
        <f>IF(AND(A2940&lt;&gt;"",ISNUMBER(A2940)),VLOOKUP(A2940,Studies!A:BR,4,FALSE),"")</f>
        <v>po with Perpetrator (Aprepitant)</v>
      </c>
      <c r="E2940" s="255" t="str">
        <f>IF(AND(A2940&lt;&gt;"",ISNUMBER(A2940)),VLOOKUP(A2940,Studies!A:BR,5,FALSE),"")</f>
        <v>Midazolam</v>
      </c>
      <c r="F2940" s="256" t="str">
        <f>IF(AND(A2940&lt;&gt;"",ISNUMBER(A2940)),VLOOKUP(A2940,Studies!A:BR,6,FALSE),"")</f>
        <v>Plasma</v>
      </c>
      <c r="G2940" s="194">
        <v>13</v>
      </c>
      <c r="H2940" s="194" t="s">
        <v>60</v>
      </c>
      <c r="I2940" s="187">
        <v>2.0008050000000002</v>
      </c>
      <c r="J2940" s="187" t="s">
        <v>941</v>
      </c>
      <c r="K2940" s="187" t="s">
        <v>116</v>
      </c>
      <c r="L2940" s="195">
        <v>0.28313480000000002</v>
      </c>
      <c r="M2940" s="195" t="s">
        <v>941</v>
      </c>
      <c r="N2940" s="195" t="s">
        <v>949</v>
      </c>
      <c r="O2940" s="199">
        <v>0.1</v>
      </c>
      <c r="P2940" s="188"/>
      <c r="Q2940" s="183"/>
    </row>
    <row r="2941" spans="1:17" x14ac:dyDescent="0.2">
      <c r="A2941" s="205">
        <v>352</v>
      </c>
      <c r="B2941" s="254" t="str">
        <f>IF(AND(A2941&lt;&gt;"",ISNUMBER(A2941)),VLOOKUP(A2941,Studies!A:BR,2,FALSE),"")</f>
        <v>Majumdar 2007</v>
      </c>
      <c r="C2941" s="255" t="str">
        <f>IF(AND(A2941&lt;&gt;"",ISNUMBER(A2941)),VLOOKUP(A2941,Studies!A:BR,3,FALSE),"")</f>
        <v>https://www.ncbi.nlm.nih.gov/pubmed/17463213</v>
      </c>
      <c r="D2941" s="255" t="str">
        <f>IF(AND(A2941&lt;&gt;"",ISNUMBER(A2941)),VLOOKUP(A2941,Studies!A:BR,4,FALSE),"")</f>
        <v>po with Perpetrator (Aprepitant)</v>
      </c>
      <c r="E2941" s="255" t="str">
        <f>IF(AND(A2941&lt;&gt;"",ISNUMBER(A2941)),VLOOKUP(A2941,Studies!A:BR,5,FALSE),"")</f>
        <v>Midazolam</v>
      </c>
      <c r="F2941" s="256" t="str">
        <f>IF(AND(A2941&lt;&gt;"",ISNUMBER(A2941)),VLOOKUP(A2941,Studies!A:BR,6,FALSE),"")</f>
        <v>Plasma</v>
      </c>
      <c r="G2941" s="194">
        <v>17</v>
      </c>
      <c r="H2941" s="194" t="s">
        <v>60</v>
      </c>
      <c r="I2941" s="187">
        <v>1.214332</v>
      </c>
      <c r="J2941" s="187" t="s">
        <v>941</v>
      </c>
      <c r="K2941" s="187" t="s">
        <v>116</v>
      </c>
      <c r="L2941" s="195">
        <v>0.21433199999999999</v>
      </c>
      <c r="M2941" s="195" t="s">
        <v>941</v>
      </c>
      <c r="N2941" s="195" t="s">
        <v>949</v>
      </c>
      <c r="O2941" s="199">
        <v>0.1</v>
      </c>
      <c r="P2941" s="188"/>
      <c r="Q2941" s="183"/>
    </row>
    <row r="2942" spans="1:17" x14ac:dyDescent="0.2">
      <c r="A2942" s="205">
        <v>352</v>
      </c>
      <c r="B2942" s="254" t="str">
        <f>IF(AND(A2942&lt;&gt;"",ISNUMBER(A2942)),VLOOKUP(A2942,Studies!A:BR,2,FALSE),"")</f>
        <v>Majumdar 2007</v>
      </c>
      <c r="C2942" s="255" t="str">
        <f>IF(AND(A2942&lt;&gt;"",ISNUMBER(A2942)),VLOOKUP(A2942,Studies!A:BR,3,FALSE),"")</f>
        <v>https://www.ncbi.nlm.nih.gov/pubmed/17463213</v>
      </c>
      <c r="D2942" s="255" t="str">
        <f>IF(AND(A2942&lt;&gt;"",ISNUMBER(A2942)),VLOOKUP(A2942,Studies!A:BR,4,FALSE),"")</f>
        <v>po with Perpetrator (Aprepitant)</v>
      </c>
      <c r="E2942" s="255" t="str">
        <f>IF(AND(A2942&lt;&gt;"",ISNUMBER(A2942)),VLOOKUP(A2942,Studies!A:BR,5,FALSE),"")</f>
        <v>Midazolam</v>
      </c>
      <c r="F2942" s="256" t="str">
        <f>IF(AND(A2942&lt;&gt;"",ISNUMBER(A2942)),VLOOKUP(A2942,Studies!A:BR,6,FALSE),"")</f>
        <v>Plasma</v>
      </c>
      <c r="G2942" s="194">
        <v>25</v>
      </c>
      <c r="H2942" s="194" t="s">
        <v>60</v>
      </c>
      <c r="I2942" s="187">
        <v>0.49979879999999999</v>
      </c>
      <c r="J2942" s="187" t="s">
        <v>941</v>
      </c>
      <c r="K2942" s="187" t="s">
        <v>116</v>
      </c>
      <c r="L2942" s="195">
        <v>0.1263</v>
      </c>
      <c r="M2942" s="195" t="s">
        <v>941</v>
      </c>
      <c r="N2942" s="195" t="s">
        <v>949</v>
      </c>
      <c r="O2942" s="199">
        <v>0.1</v>
      </c>
      <c r="P2942" s="188"/>
      <c r="Q2942" s="183"/>
    </row>
    <row r="2943" spans="1:17" ht="14.25" x14ac:dyDescent="0.2">
      <c r="A2943" s="183">
        <v>355</v>
      </c>
      <c r="B2943" s="254" t="str">
        <f>IF(AND(A2943&lt;&gt;"",ISNUMBER(A2943)),VLOOKUP(A2943,Studies!A:BR,2,FALSE),"")</f>
        <v>Nitti 1977</v>
      </c>
      <c r="C2943" s="255" t="str">
        <f>IF(AND(A2943&lt;&gt;"",ISNUMBER(A2943)),VLOOKUP(A2943,Studies!A:BR,3,FALSE),"")</f>
        <v>https://www.ncbi.nlm.nih.gov/pubmed/832508</v>
      </c>
      <c r="D2943" s="255" t="str">
        <f>IF(AND(A2943&lt;&gt;"",ISNUMBER(A2943)),VLOOKUP(A2943,Studies!A:BR,4,FALSE),"")</f>
        <v>300 mg</v>
      </c>
      <c r="E2943" s="255" t="str">
        <f>IF(AND(A2943&lt;&gt;"",ISNUMBER(A2943)),VLOOKUP(A2943,Studies!A:BR,5,FALSE),"")</f>
        <v>Rifampicin</v>
      </c>
      <c r="F2943" s="256" t="str">
        <f>IF(AND(A2943&lt;&gt;"",ISNUMBER(A2943)),VLOOKUP(A2943,Studies!A:BR,6,FALSE),"")</f>
        <v>Serum</v>
      </c>
      <c r="G2943" s="194">
        <v>0.25</v>
      </c>
      <c r="H2943" s="194" t="s">
        <v>60</v>
      </c>
      <c r="I2943" s="187">
        <v>0.53500000000000003</v>
      </c>
      <c r="J2943" s="187" t="s">
        <v>959</v>
      </c>
      <c r="K2943" s="187" t="s">
        <v>116</v>
      </c>
      <c r="L2943" s="195">
        <v>0.13</v>
      </c>
      <c r="M2943" s="195" t="s">
        <v>959</v>
      </c>
      <c r="N2943" s="195" t="s">
        <v>949</v>
      </c>
      <c r="O2943" s="199"/>
      <c r="P2943" s="188"/>
      <c r="Q2943" s="174">
        <v>0</v>
      </c>
    </row>
    <row r="2944" spans="1:17" ht="14.25" x14ac:dyDescent="0.2">
      <c r="A2944" s="183">
        <v>355</v>
      </c>
      <c r="B2944" s="254" t="str">
        <f>IF(AND(A2944&lt;&gt;"",ISNUMBER(A2944)),VLOOKUP(A2944,Studies!A:BR,2,FALSE),"")</f>
        <v>Nitti 1977</v>
      </c>
      <c r="C2944" s="255" t="str">
        <f>IF(AND(A2944&lt;&gt;"",ISNUMBER(A2944)),VLOOKUP(A2944,Studies!A:BR,3,FALSE),"")</f>
        <v>https://www.ncbi.nlm.nih.gov/pubmed/832508</v>
      </c>
      <c r="D2944" s="255" t="str">
        <f>IF(AND(A2944&lt;&gt;"",ISNUMBER(A2944)),VLOOKUP(A2944,Studies!A:BR,4,FALSE),"")</f>
        <v>300 mg</v>
      </c>
      <c r="E2944" s="255" t="str">
        <f>IF(AND(A2944&lt;&gt;"",ISNUMBER(A2944)),VLOOKUP(A2944,Studies!A:BR,5,FALSE),"")</f>
        <v>Rifampicin</v>
      </c>
      <c r="F2944" s="256" t="str">
        <f>IF(AND(A2944&lt;&gt;"",ISNUMBER(A2944)),VLOOKUP(A2944,Studies!A:BR,6,FALSE),"")</f>
        <v>Serum</v>
      </c>
      <c r="G2944" s="194">
        <v>0.5</v>
      </c>
      <c r="H2944" s="194" t="s">
        <v>60</v>
      </c>
      <c r="I2944" s="187">
        <v>0.79</v>
      </c>
      <c r="J2944" s="187" t="s">
        <v>959</v>
      </c>
      <c r="K2944" s="187" t="s">
        <v>116</v>
      </c>
      <c r="L2944" s="195">
        <v>0.3</v>
      </c>
      <c r="M2944" s="195" t="s">
        <v>959</v>
      </c>
      <c r="N2944" s="195" t="s">
        <v>949</v>
      </c>
      <c r="O2944" s="199"/>
      <c r="P2944" s="188"/>
      <c r="Q2944" s="174">
        <v>0</v>
      </c>
    </row>
    <row r="2945" spans="1:17" ht="14.25" x14ac:dyDescent="0.2">
      <c r="A2945" s="183">
        <v>355</v>
      </c>
      <c r="B2945" s="254" t="str">
        <f>IF(AND(A2945&lt;&gt;"",ISNUMBER(A2945)),VLOOKUP(A2945,Studies!A:BR,2,FALSE),"")</f>
        <v>Nitti 1977</v>
      </c>
      <c r="C2945" s="255" t="str">
        <f>IF(AND(A2945&lt;&gt;"",ISNUMBER(A2945)),VLOOKUP(A2945,Studies!A:BR,3,FALSE),"")</f>
        <v>https://www.ncbi.nlm.nih.gov/pubmed/832508</v>
      </c>
      <c r="D2945" s="255" t="str">
        <f>IF(AND(A2945&lt;&gt;"",ISNUMBER(A2945)),VLOOKUP(A2945,Studies!A:BR,4,FALSE),"")</f>
        <v>300 mg</v>
      </c>
      <c r="E2945" s="255" t="str">
        <f>IF(AND(A2945&lt;&gt;"",ISNUMBER(A2945)),VLOOKUP(A2945,Studies!A:BR,5,FALSE),"")</f>
        <v>Rifampicin</v>
      </c>
      <c r="F2945" s="256" t="str">
        <f>IF(AND(A2945&lt;&gt;"",ISNUMBER(A2945)),VLOOKUP(A2945,Studies!A:BR,6,FALSE),"")</f>
        <v>Serum</v>
      </c>
      <c r="G2945" s="194">
        <v>1</v>
      </c>
      <c r="H2945" s="194" t="s">
        <v>60</v>
      </c>
      <c r="I2945" s="187">
        <v>1.0149999999999999</v>
      </c>
      <c r="J2945" s="187" t="s">
        <v>959</v>
      </c>
      <c r="K2945" s="187" t="s">
        <v>116</v>
      </c>
      <c r="L2945" s="195">
        <v>0.28999999999999998</v>
      </c>
      <c r="M2945" s="195" t="s">
        <v>959</v>
      </c>
      <c r="N2945" s="195" t="s">
        <v>949</v>
      </c>
      <c r="O2945" s="199"/>
      <c r="P2945" s="188"/>
      <c r="Q2945" s="174">
        <v>0</v>
      </c>
    </row>
    <row r="2946" spans="1:17" ht="14.25" x14ac:dyDescent="0.2">
      <c r="A2946" s="183">
        <v>355</v>
      </c>
      <c r="B2946" s="254" t="str">
        <f>IF(AND(A2946&lt;&gt;"",ISNUMBER(A2946)),VLOOKUP(A2946,Studies!A:BR,2,FALSE),"")</f>
        <v>Nitti 1977</v>
      </c>
      <c r="C2946" s="255" t="str">
        <f>IF(AND(A2946&lt;&gt;"",ISNUMBER(A2946)),VLOOKUP(A2946,Studies!A:BR,3,FALSE),"")</f>
        <v>https://www.ncbi.nlm.nih.gov/pubmed/832508</v>
      </c>
      <c r="D2946" s="255" t="str">
        <f>IF(AND(A2946&lt;&gt;"",ISNUMBER(A2946)),VLOOKUP(A2946,Studies!A:BR,4,FALSE),"")</f>
        <v>300 mg</v>
      </c>
      <c r="E2946" s="255" t="str">
        <f>IF(AND(A2946&lt;&gt;"",ISNUMBER(A2946)),VLOOKUP(A2946,Studies!A:BR,5,FALSE),"")</f>
        <v>Rifampicin</v>
      </c>
      <c r="F2946" s="256" t="str">
        <f>IF(AND(A2946&lt;&gt;"",ISNUMBER(A2946)),VLOOKUP(A2946,Studies!A:BR,6,FALSE),"")</f>
        <v>Serum</v>
      </c>
      <c r="G2946" s="194">
        <v>2</v>
      </c>
      <c r="H2946" s="194" t="s">
        <v>60</v>
      </c>
      <c r="I2946" s="187">
        <v>2.105</v>
      </c>
      <c r="J2946" s="187" t="s">
        <v>959</v>
      </c>
      <c r="K2946" s="187" t="s">
        <v>116</v>
      </c>
      <c r="L2946" s="195">
        <v>0.65</v>
      </c>
      <c r="M2946" s="195" t="s">
        <v>959</v>
      </c>
      <c r="N2946" s="195" t="s">
        <v>949</v>
      </c>
      <c r="O2946" s="199"/>
      <c r="P2946" s="188"/>
      <c r="Q2946" s="174">
        <v>0</v>
      </c>
    </row>
    <row r="2947" spans="1:17" ht="14.25" x14ac:dyDescent="0.2">
      <c r="A2947" s="183">
        <v>355</v>
      </c>
      <c r="B2947" s="254" t="str">
        <f>IF(AND(A2947&lt;&gt;"",ISNUMBER(A2947)),VLOOKUP(A2947,Studies!A:BR,2,FALSE),"")</f>
        <v>Nitti 1977</v>
      </c>
      <c r="C2947" s="255" t="str">
        <f>IF(AND(A2947&lt;&gt;"",ISNUMBER(A2947)),VLOOKUP(A2947,Studies!A:BR,3,FALSE),"")</f>
        <v>https://www.ncbi.nlm.nih.gov/pubmed/832508</v>
      </c>
      <c r="D2947" s="255" t="str">
        <f>IF(AND(A2947&lt;&gt;"",ISNUMBER(A2947)),VLOOKUP(A2947,Studies!A:BR,4,FALSE),"")</f>
        <v>300 mg</v>
      </c>
      <c r="E2947" s="255" t="str">
        <f>IF(AND(A2947&lt;&gt;"",ISNUMBER(A2947)),VLOOKUP(A2947,Studies!A:BR,5,FALSE),"")</f>
        <v>Rifampicin</v>
      </c>
      <c r="F2947" s="256" t="str">
        <f>IF(AND(A2947&lt;&gt;"",ISNUMBER(A2947)),VLOOKUP(A2947,Studies!A:BR,6,FALSE),"")</f>
        <v>Serum</v>
      </c>
      <c r="G2947" s="194">
        <v>3</v>
      </c>
      <c r="H2947" s="194" t="s">
        <v>60</v>
      </c>
      <c r="I2947" s="187">
        <v>4.05</v>
      </c>
      <c r="J2947" s="187" t="s">
        <v>959</v>
      </c>
      <c r="K2947" s="187" t="s">
        <v>116</v>
      </c>
      <c r="L2947" s="195">
        <v>2.06</v>
      </c>
      <c r="M2947" s="195" t="s">
        <v>959</v>
      </c>
      <c r="N2947" s="195" t="s">
        <v>949</v>
      </c>
      <c r="O2947" s="199"/>
      <c r="P2947" s="188"/>
      <c r="Q2947" s="174">
        <v>0</v>
      </c>
    </row>
    <row r="2948" spans="1:17" ht="14.25" x14ac:dyDescent="0.2">
      <c r="A2948" s="183">
        <v>355</v>
      </c>
      <c r="B2948" s="254" t="str">
        <f>IF(AND(A2948&lt;&gt;"",ISNUMBER(A2948)),VLOOKUP(A2948,Studies!A:BR,2,FALSE),"")</f>
        <v>Nitti 1977</v>
      </c>
      <c r="C2948" s="255" t="str">
        <f>IF(AND(A2948&lt;&gt;"",ISNUMBER(A2948)),VLOOKUP(A2948,Studies!A:BR,3,FALSE),"")</f>
        <v>https://www.ncbi.nlm.nih.gov/pubmed/832508</v>
      </c>
      <c r="D2948" s="255" t="str">
        <f>IF(AND(A2948&lt;&gt;"",ISNUMBER(A2948)),VLOOKUP(A2948,Studies!A:BR,4,FALSE),"")</f>
        <v>300 mg</v>
      </c>
      <c r="E2948" s="255" t="str">
        <f>IF(AND(A2948&lt;&gt;"",ISNUMBER(A2948)),VLOOKUP(A2948,Studies!A:BR,5,FALSE),"")</f>
        <v>Rifampicin</v>
      </c>
      <c r="F2948" s="256" t="str">
        <f>IF(AND(A2948&lt;&gt;"",ISNUMBER(A2948)),VLOOKUP(A2948,Studies!A:BR,6,FALSE),"")</f>
        <v>Serum</v>
      </c>
      <c r="G2948" s="194">
        <v>4</v>
      </c>
      <c r="H2948" s="194" t="s">
        <v>60</v>
      </c>
      <c r="I2948" s="187">
        <v>2.8650000000000002</v>
      </c>
      <c r="J2948" s="187" t="s">
        <v>959</v>
      </c>
      <c r="K2948" s="187" t="s">
        <v>116</v>
      </c>
      <c r="L2948" s="195">
        <v>1.1299999999999999</v>
      </c>
      <c r="M2948" s="195" t="s">
        <v>959</v>
      </c>
      <c r="N2948" s="195" t="s">
        <v>949</v>
      </c>
      <c r="O2948" s="199"/>
      <c r="P2948" s="188"/>
      <c r="Q2948" s="174">
        <v>0</v>
      </c>
    </row>
    <row r="2949" spans="1:17" ht="14.25" x14ac:dyDescent="0.2">
      <c r="A2949" s="183">
        <v>355</v>
      </c>
      <c r="B2949" s="254" t="str">
        <f>IF(AND(A2949&lt;&gt;"",ISNUMBER(A2949)),VLOOKUP(A2949,Studies!A:BR,2,FALSE),"")</f>
        <v>Nitti 1977</v>
      </c>
      <c r="C2949" s="255" t="str">
        <f>IF(AND(A2949&lt;&gt;"",ISNUMBER(A2949)),VLOOKUP(A2949,Studies!A:BR,3,FALSE),"")</f>
        <v>https://www.ncbi.nlm.nih.gov/pubmed/832508</v>
      </c>
      <c r="D2949" s="255" t="str">
        <f>IF(AND(A2949&lt;&gt;"",ISNUMBER(A2949)),VLOOKUP(A2949,Studies!A:BR,4,FALSE),"")</f>
        <v>300 mg</v>
      </c>
      <c r="E2949" s="255" t="str">
        <f>IF(AND(A2949&lt;&gt;"",ISNUMBER(A2949)),VLOOKUP(A2949,Studies!A:BR,5,FALSE),"")</f>
        <v>Rifampicin</v>
      </c>
      <c r="F2949" s="256" t="str">
        <f>IF(AND(A2949&lt;&gt;"",ISNUMBER(A2949)),VLOOKUP(A2949,Studies!A:BR,6,FALSE),"")</f>
        <v>Serum</v>
      </c>
      <c r="G2949" s="194">
        <v>6</v>
      </c>
      <c r="H2949" s="194" t="s">
        <v>60</v>
      </c>
      <c r="I2949" s="187">
        <v>1.355</v>
      </c>
      <c r="J2949" s="187" t="s">
        <v>959</v>
      </c>
      <c r="K2949" s="187" t="s">
        <v>116</v>
      </c>
      <c r="L2949" s="195">
        <v>0.59</v>
      </c>
      <c r="M2949" s="195" t="s">
        <v>959</v>
      </c>
      <c r="N2949" s="195" t="s">
        <v>949</v>
      </c>
      <c r="O2949" s="199"/>
      <c r="P2949" s="188"/>
      <c r="Q2949" s="174">
        <v>0</v>
      </c>
    </row>
    <row r="2950" spans="1:17" ht="14.25" x14ac:dyDescent="0.2">
      <c r="A2950" s="183">
        <v>355</v>
      </c>
      <c r="B2950" s="254" t="str">
        <f>IF(AND(A2950&lt;&gt;"",ISNUMBER(A2950)),VLOOKUP(A2950,Studies!A:BR,2,FALSE),"")</f>
        <v>Nitti 1977</v>
      </c>
      <c r="C2950" s="255" t="str">
        <f>IF(AND(A2950&lt;&gt;"",ISNUMBER(A2950)),VLOOKUP(A2950,Studies!A:BR,3,FALSE),"")</f>
        <v>https://www.ncbi.nlm.nih.gov/pubmed/832508</v>
      </c>
      <c r="D2950" s="255" t="str">
        <f>IF(AND(A2950&lt;&gt;"",ISNUMBER(A2950)),VLOOKUP(A2950,Studies!A:BR,4,FALSE),"")</f>
        <v>300 mg</v>
      </c>
      <c r="E2950" s="255" t="str">
        <f>IF(AND(A2950&lt;&gt;"",ISNUMBER(A2950)),VLOOKUP(A2950,Studies!A:BR,5,FALSE),"")</f>
        <v>Rifampicin</v>
      </c>
      <c r="F2950" s="256" t="str">
        <f>IF(AND(A2950&lt;&gt;"",ISNUMBER(A2950)),VLOOKUP(A2950,Studies!A:BR,6,FALSE),"")</f>
        <v>Serum</v>
      </c>
      <c r="G2950" s="194">
        <v>8</v>
      </c>
      <c r="H2950" s="194" t="s">
        <v>60</v>
      </c>
      <c r="I2950" s="187">
        <v>0.97499999999999998</v>
      </c>
      <c r="J2950" s="187" t="s">
        <v>959</v>
      </c>
      <c r="K2950" s="187" t="s">
        <v>116</v>
      </c>
      <c r="L2950" s="195">
        <v>0.2</v>
      </c>
      <c r="M2950" s="195" t="s">
        <v>959</v>
      </c>
      <c r="N2950" s="195" t="s">
        <v>949</v>
      </c>
      <c r="O2950" s="199"/>
      <c r="P2950" s="188"/>
      <c r="Q2950" s="174">
        <v>0</v>
      </c>
    </row>
    <row r="2951" spans="1:17" ht="14.25" x14ac:dyDescent="0.2">
      <c r="A2951" s="183">
        <v>355</v>
      </c>
      <c r="B2951" s="254" t="str">
        <f>IF(AND(A2951&lt;&gt;"",ISNUMBER(A2951)),VLOOKUP(A2951,Studies!A:BR,2,FALSE),"")</f>
        <v>Nitti 1977</v>
      </c>
      <c r="C2951" s="255" t="str">
        <f>IF(AND(A2951&lt;&gt;"",ISNUMBER(A2951)),VLOOKUP(A2951,Studies!A:BR,3,FALSE),"")</f>
        <v>https://www.ncbi.nlm.nih.gov/pubmed/832508</v>
      </c>
      <c r="D2951" s="255" t="str">
        <f>IF(AND(A2951&lt;&gt;"",ISNUMBER(A2951)),VLOOKUP(A2951,Studies!A:BR,4,FALSE),"")</f>
        <v>300 mg</v>
      </c>
      <c r="E2951" s="255" t="str">
        <f>IF(AND(A2951&lt;&gt;"",ISNUMBER(A2951)),VLOOKUP(A2951,Studies!A:BR,5,FALSE),"")</f>
        <v>Rifampicin</v>
      </c>
      <c r="F2951" s="256" t="str">
        <f>IF(AND(A2951&lt;&gt;"",ISNUMBER(A2951)),VLOOKUP(A2951,Studies!A:BR,6,FALSE),"")</f>
        <v>Serum</v>
      </c>
      <c r="G2951" s="194">
        <v>12</v>
      </c>
      <c r="H2951" s="194" t="s">
        <v>60</v>
      </c>
      <c r="I2951" s="187">
        <v>0.215</v>
      </c>
      <c r="J2951" s="187" t="s">
        <v>959</v>
      </c>
      <c r="K2951" s="187" t="s">
        <v>116</v>
      </c>
      <c r="L2951" s="195">
        <v>0.1</v>
      </c>
      <c r="M2951" s="195" t="s">
        <v>959</v>
      </c>
      <c r="N2951" s="195" t="s">
        <v>949</v>
      </c>
      <c r="O2951" s="199"/>
      <c r="P2951" s="188"/>
      <c r="Q2951" s="174">
        <v>0</v>
      </c>
    </row>
    <row r="2952" spans="1:17" ht="14.25" x14ac:dyDescent="0.2">
      <c r="A2952" s="183">
        <v>356</v>
      </c>
      <c r="B2952" s="254" t="str">
        <f>IF(AND(A2952&lt;&gt;"",ISNUMBER(A2952)),VLOOKUP(A2952,Studies!A:BR,2,FALSE),"")</f>
        <v>Nitti 1977</v>
      </c>
      <c r="C2952" s="255" t="str">
        <f>IF(AND(A2952&lt;&gt;"",ISNUMBER(A2952)),VLOOKUP(A2952,Studies!A:BR,3,FALSE),"")</f>
        <v>https://www.ncbi.nlm.nih.gov/pubmed/832508</v>
      </c>
      <c r="D2952" s="255" t="str">
        <f>IF(AND(A2952&lt;&gt;"",ISNUMBER(A2952)),VLOOKUP(A2952,Studies!A:BR,4,FALSE),"")</f>
        <v>450 mg</v>
      </c>
      <c r="E2952" s="255" t="str">
        <f>IF(AND(A2952&lt;&gt;"",ISNUMBER(A2952)),VLOOKUP(A2952,Studies!A:BR,5,FALSE),"")</f>
        <v>Rifampicin</v>
      </c>
      <c r="F2952" s="256" t="str">
        <f>IF(AND(A2952&lt;&gt;"",ISNUMBER(A2952)),VLOOKUP(A2952,Studies!A:BR,6,FALSE),"")</f>
        <v>Serum</v>
      </c>
      <c r="G2952" s="194">
        <v>0.25</v>
      </c>
      <c r="H2952" s="194" t="s">
        <v>60</v>
      </c>
      <c r="I2952" s="187">
        <v>1.23</v>
      </c>
      <c r="J2952" s="187" t="s">
        <v>959</v>
      </c>
      <c r="K2952" s="187" t="s">
        <v>116</v>
      </c>
      <c r="L2952" s="195">
        <v>0.26</v>
      </c>
      <c r="M2952" s="195" t="s">
        <v>959</v>
      </c>
      <c r="N2952" s="195" t="s">
        <v>949</v>
      </c>
      <c r="O2952" s="199"/>
      <c r="P2952" s="188"/>
      <c r="Q2952" s="174">
        <v>0</v>
      </c>
    </row>
    <row r="2953" spans="1:17" ht="14.25" x14ac:dyDescent="0.2">
      <c r="A2953" s="183">
        <v>356</v>
      </c>
      <c r="B2953" s="254" t="str">
        <f>IF(AND(A2953&lt;&gt;"",ISNUMBER(A2953)),VLOOKUP(A2953,Studies!A:BR,2,FALSE),"")</f>
        <v>Nitti 1977</v>
      </c>
      <c r="C2953" s="255" t="str">
        <f>IF(AND(A2953&lt;&gt;"",ISNUMBER(A2953)),VLOOKUP(A2953,Studies!A:BR,3,FALSE),"")</f>
        <v>https://www.ncbi.nlm.nih.gov/pubmed/832508</v>
      </c>
      <c r="D2953" s="255" t="str">
        <f>IF(AND(A2953&lt;&gt;"",ISNUMBER(A2953)),VLOOKUP(A2953,Studies!A:BR,4,FALSE),"")</f>
        <v>450 mg</v>
      </c>
      <c r="E2953" s="255" t="str">
        <f>IF(AND(A2953&lt;&gt;"",ISNUMBER(A2953)),VLOOKUP(A2953,Studies!A:BR,5,FALSE),"")</f>
        <v>Rifampicin</v>
      </c>
      <c r="F2953" s="256" t="str">
        <f>IF(AND(A2953&lt;&gt;"",ISNUMBER(A2953)),VLOOKUP(A2953,Studies!A:BR,6,FALSE),"")</f>
        <v>Serum</v>
      </c>
      <c r="G2953" s="194">
        <v>0.5</v>
      </c>
      <c r="H2953" s="194" t="s">
        <v>60</v>
      </c>
      <c r="I2953" s="187">
        <v>1.73</v>
      </c>
      <c r="J2953" s="187" t="s">
        <v>959</v>
      </c>
      <c r="K2953" s="187" t="s">
        <v>116</v>
      </c>
      <c r="L2953" s="195">
        <v>0.12</v>
      </c>
      <c r="M2953" s="195" t="s">
        <v>959</v>
      </c>
      <c r="N2953" s="195" t="s">
        <v>949</v>
      </c>
      <c r="O2953" s="199"/>
      <c r="P2953" s="188"/>
      <c r="Q2953" s="174">
        <v>0</v>
      </c>
    </row>
    <row r="2954" spans="1:17" ht="14.25" x14ac:dyDescent="0.2">
      <c r="A2954" s="183">
        <v>356</v>
      </c>
      <c r="B2954" s="254" t="str">
        <f>IF(AND(A2954&lt;&gt;"",ISNUMBER(A2954)),VLOOKUP(A2954,Studies!A:BR,2,FALSE),"")</f>
        <v>Nitti 1977</v>
      </c>
      <c r="C2954" s="255" t="str">
        <f>IF(AND(A2954&lt;&gt;"",ISNUMBER(A2954)),VLOOKUP(A2954,Studies!A:BR,3,FALSE),"")</f>
        <v>https://www.ncbi.nlm.nih.gov/pubmed/832508</v>
      </c>
      <c r="D2954" s="255" t="str">
        <f>IF(AND(A2954&lt;&gt;"",ISNUMBER(A2954)),VLOOKUP(A2954,Studies!A:BR,4,FALSE),"")</f>
        <v>450 mg</v>
      </c>
      <c r="E2954" s="255" t="str">
        <f>IF(AND(A2954&lt;&gt;"",ISNUMBER(A2954)),VLOOKUP(A2954,Studies!A:BR,5,FALSE),"")</f>
        <v>Rifampicin</v>
      </c>
      <c r="F2954" s="256" t="str">
        <f>IF(AND(A2954&lt;&gt;"",ISNUMBER(A2954)),VLOOKUP(A2954,Studies!A:BR,6,FALSE),"")</f>
        <v>Serum</v>
      </c>
      <c r="G2954" s="194">
        <v>1</v>
      </c>
      <c r="H2954" s="194" t="s">
        <v>60</v>
      </c>
      <c r="I2954" s="187">
        <v>2.5499999999999998</v>
      </c>
      <c r="J2954" s="187" t="s">
        <v>959</v>
      </c>
      <c r="K2954" s="187" t="s">
        <v>116</v>
      </c>
      <c r="L2954" s="195">
        <v>0.56000000000000005</v>
      </c>
      <c r="M2954" s="195" t="s">
        <v>959</v>
      </c>
      <c r="N2954" s="195" t="s">
        <v>949</v>
      </c>
      <c r="O2954" s="199"/>
      <c r="P2954" s="188"/>
      <c r="Q2954" s="174">
        <v>0</v>
      </c>
    </row>
    <row r="2955" spans="1:17" ht="14.25" x14ac:dyDescent="0.2">
      <c r="A2955" s="183">
        <v>356</v>
      </c>
      <c r="B2955" s="254" t="str">
        <f>IF(AND(A2955&lt;&gt;"",ISNUMBER(A2955)),VLOOKUP(A2955,Studies!A:BR,2,FALSE),"")</f>
        <v>Nitti 1977</v>
      </c>
      <c r="C2955" s="255" t="str">
        <f>IF(AND(A2955&lt;&gt;"",ISNUMBER(A2955)),VLOOKUP(A2955,Studies!A:BR,3,FALSE),"")</f>
        <v>https://www.ncbi.nlm.nih.gov/pubmed/832508</v>
      </c>
      <c r="D2955" s="255" t="str">
        <f>IF(AND(A2955&lt;&gt;"",ISNUMBER(A2955)),VLOOKUP(A2955,Studies!A:BR,4,FALSE),"")</f>
        <v>450 mg</v>
      </c>
      <c r="E2955" s="255" t="str">
        <f>IF(AND(A2955&lt;&gt;"",ISNUMBER(A2955)),VLOOKUP(A2955,Studies!A:BR,5,FALSE),"")</f>
        <v>Rifampicin</v>
      </c>
      <c r="F2955" s="256" t="str">
        <f>IF(AND(A2955&lt;&gt;"",ISNUMBER(A2955)),VLOOKUP(A2955,Studies!A:BR,6,FALSE),"")</f>
        <v>Serum</v>
      </c>
      <c r="G2955" s="194">
        <v>2</v>
      </c>
      <c r="H2955" s="194" t="s">
        <v>60</v>
      </c>
      <c r="I2955" s="187">
        <v>6.55</v>
      </c>
      <c r="J2955" s="187" t="s">
        <v>959</v>
      </c>
      <c r="K2955" s="187" t="s">
        <v>116</v>
      </c>
      <c r="L2955" s="195">
        <v>0.13900000000000001</v>
      </c>
      <c r="M2955" s="195" t="s">
        <v>959</v>
      </c>
      <c r="N2955" s="195" t="s">
        <v>949</v>
      </c>
      <c r="O2955" s="199"/>
      <c r="P2955" s="188"/>
      <c r="Q2955" s="174">
        <v>0</v>
      </c>
    </row>
    <row r="2956" spans="1:17" ht="14.25" x14ac:dyDescent="0.2">
      <c r="A2956" s="183">
        <v>356</v>
      </c>
      <c r="B2956" s="254" t="str">
        <f>IF(AND(A2956&lt;&gt;"",ISNUMBER(A2956)),VLOOKUP(A2956,Studies!A:BR,2,FALSE),"")</f>
        <v>Nitti 1977</v>
      </c>
      <c r="C2956" s="255" t="str">
        <f>IF(AND(A2956&lt;&gt;"",ISNUMBER(A2956)),VLOOKUP(A2956,Studies!A:BR,3,FALSE),"")</f>
        <v>https://www.ncbi.nlm.nih.gov/pubmed/832508</v>
      </c>
      <c r="D2956" s="255" t="str">
        <f>IF(AND(A2956&lt;&gt;"",ISNUMBER(A2956)),VLOOKUP(A2956,Studies!A:BR,4,FALSE),"")</f>
        <v>450 mg</v>
      </c>
      <c r="E2956" s="255" t="str">
        <f>IF(AND(A2956&lt;&gt;"",ISNUMBER(A2956)),VLOOKUP(A2956,Studies!A:BR,5,FALSE),"")</f>
        <v>Rifampicin</v>
      </c>
      <c r="F2956" s="256" t="str">
        <f>IF(AND(A2956&lt;&gt;"",ISNUMBER(A2956)),VLOOKUP(A2956,Studies!A:BR,6,FALSE),"")</f>
        <v>Serum</v>
      </c>
      <c r="G2956" s="194">
        <v>3</v>
      </c>
      <c r="H2956" s="194" t="s">
        <v>60</v>
      </c>
      <c r="I2956" s="187">
        <v>12.36</v>
      </c>
      <c r="J2956" s="187" t="s">
        <v>959</v>
      </c>
      <c r="K2956" s="187" t="s">
        <v>116</v>
      </c>
      <c r="L2956" s="195">
        <v>2.38</v>
      </c>
      <c r="M2956" s="195" t="s">
        <v>959</v>
      </c>
      <c r="N2956" s="195" t="s">
        <v>949</v>
      </c>
      <c r="O2956" s="199"/>
      <c r="P2956" s="188"/>
      <c r="Q2956" s="174">
        <v>0</v>
      </c>
    </row>
    <row r="2957" spans="1:17" ht="14.25" x14ac:dyDescent="0.2">
      <c r="A2957" s="183">
        <v>356</v>
      </c>
      <c r="B2957" s="254" t="str">
        <f>IF(AND(A2957&lt;&gt;"",ISNUMBER(A2957)),VLOOKUP(A2957,Studies!A:BR,2,FALSE),"")</f>
        <v>Nitti 1977</v>
      </c>
      <c r="C2957" s="255" t="str">
        <f>IF(AND(A2957&lt;&gt;"",ISNUMBER(A2957)),VLOOKUP(A2957,Studies!A:BR,3,FALSE),"")</f>
        <v>https://www.ncbi.nlm.nih.gov/pubmed/832508</v>
      </c>
      <c r="D2957" s="255" t="str">
        <f>IF(AND(A2957&lt;&gt;"",ISNUMBER(A2957)),VLOOKUP(A2957,Studies!A:BR,4,FALSE),"")</f>
        <v>450 mg</v>
      </c>
      <c r="E2957" s="255" t="str">
        <f>IF(AND(A2957&lt;&gt;"",ISNUMBER(A2957)),VLOOKUP(A2957,Studies!A:BR,5,FALSE),"")</f>
        <v>Rifampicin</v>
      </c>
      <c r="F2957" s="256" t="str">
        <f>IF(AND(A2957&lt;&gt;"",ISNUMBER(A2957)),VLOOKUP(A2957,Studies!A:BR,6,FALSE),"")</f>
        <v>Serum</v>
      </c>
      <c r="G2957" s="194">
        <v>4</v>
      </c>
      <c r="H2957" s="194" t="s">
        <v>60</v>
      </c>
      <c r="I2957" s="187">
        <v>6.57</v>
      </c>
      <c r="J2957" s="187" t="s">
        <v>959</v>
      </c>
      <c r="K2957" s="187" t="s">
        <v>116</v>
      </c>
      <c r="L2957" s="195">
        <v>1.28</v>
      </c>
      <c r="M2957" s="195" t="s">
        <v>959</v>
      </c>
      <c r="N2957" s="195" t="s">
        <v>949</v>
      </c>
      <c r="O2957" s="199"/>
      <c r="P2957" s="188"/>
      <c r="Q2957" s="174">
        <v>0</v>
      </c>
    </row>
    <row r="2958" spans="1:17" ht="14.25" x14ac:dyDescent="0.2">
      <c r="A2958" s="183">
        <v>356</v>
      </c>
      <c r="B2958" s="254" t="str">
        <f>IF(AND(A2958&lt;&gt;"",ISNUMBER(A2958)),VLOOKUP(A2958,Studies!A:BR,2,FALSE),"")</f>
        <v>Nitti 1977</v>
      </c>
      <c r="C2958" s="255" t="str">
        <f>IF(AND(A2958&lt;&gt;"",ISNUMBER(A2958)),VLOOKUP(A2958,Studies!A:BR,3,FALSE),"")</f>
        <v>https://www.ncbi.nlm.nih.gov/pubmed/832508</v>
      </c>
      <c r="D2958" s="255" t="str">
        <f>IF(AND(A2958&lt;&gt;"",ISNUMBER(A2958)),VLOOKUP(A2958,Studies!A:BR,4,FALSE),"")</f>
        <v>450 mg</v>
      </c>
      <c r="E2958" s="255" t="str">
        <f>IF(AND(A2958&lt;&gt;"",ISNUMBER(A2958)),VLOOKUP(A2958,Studies!A:BR,5,FALSE),"")</f>
        <v>Rifampicin</v>
      </c>
      <c r="F2958" s="256" t="str">
        <f>IF(AND(A2958&lt;&gt;"",ISNUMBER(A2958)),VLOOKUP(A2958,Studies!A:BR,6,FALSE),"")</f>
        <v>Serum</v>
      </c>
      <c r="G2958" s="194">
        <v>6</v>
      </c>
      <c r="H2958" s="194" t="s">
        <v>60</v>
      </c>
      <c r="I2958" s="187">
        <v>4.3600000000000003</v>
      </c>
      <c r="J2958" s="187" t="s">
        <v>959</v>
      </c>
      <c r="K2958" s="187" t="s">
        <v>116</v>
      </c>
      <c r="L2958" s="195">
        <v>1.42</v>
      </c>
      <c r="M2958" s="195" t="s">
        <v>959</v>
      </c>
      <c r="N2958" s="195" t="s">
        <v>949</v>
      </c>
      <c r="O2958" s="199"/>
      <c r="P2958" s="188"/>
      <c r="Q2958" s="174">
        <v>0</v>
      </c>
    </row>
    <row r="2959" spans="1:17" ht="14.25" x14ac:dyDescent="0.2">
      <c r="A2959" s="183">
        <v>356</v>
      </c>
      <c r="B2959" s="254" t="str">
        <f>IF(AND(A2959&lt;&gt;"",ISNUMBER(A2959)),VLOOKUP(A2959,Studies!A:BR,2,FALSE),"")</f>
        <v>Nitti 1977</v>
      </c>
      <c r="C2959" s="255" t="str">
        <f>IF(AND(A2959&lt;&gt;"",ISNUMBER(A2959)),VLOOKUP(A2959,Studies!A:BR,3,FALSE),"")</f>
        <v>https://www.ncbi.nlm.nih.gov/pubmed/832508</v>
      </c>
      <c r="D2959" s="255" t="str">
        <f>IF(AND(A2959&lt;&gt;"",ISNUMBER(A2959)),VLOOKUP(A2959,Studies!A:BR,4,FALSE),"")</f>
        <v>450 mg</v>
      </c>
      <c r="E2959" s="255" t="str">
        <f>IF(AND(A2959&lt;&gt;"",ISNUMBER(A2959)),VLOOKUP(A2959,Studies!A:BR,5,FALSE),"")</f>
        <v>Rifampicin</v>
      </c>
      <c r="F2959" s="256" t="str">
        <f>IF(AND(A2959&lt;&gt;"",ISNUMBER(A2959)),VLOOKUP(A2959,Studies!A:BR,6,FALSE),"")</f>
        <v>Serum</v>
      </c>
      <c r="G2959" s="194">
        <v>8</v>
      </c>
      <c r="H2959" s="194" t="s">
        <v>60</v>
      </c>
      <c r="I2959" s="187">
        <v>2.8</v>
      </c>
      <c r="J2959" s="187" t="s">
        <v>959</v>
      </c>
      <c r="K2959" s="187" t="s">
        <v>116</v>
      </c>
      <c r="L2959" s="195">
        <v>0.76</v>
      </c>
      <c r="M2959" s="195" t="s">
        <v>959</v>
      </c>
      <c r="N2959" s="195" t="s">
        <v>949</v>
      </c>
      <c r="O2959" s="199"/>
      <c r="P2959" s="188"/>
      <c r="Q2959" s="174">
        <v>0</v>
      </c>
    </row>
    <row r="2960" spans="1:17" ht="14.25" x14ac:dyDescent="0.2">
      <c r="A2960" s="183">
        <v>356</v>
      </c>
      <c r="B2960" s="254" t="str">
        <f>IF(AND(A2960&lt;&gt;"",ISNUMBER(A2960)),VLOOKUP(A2960,Studies!A:BR,2,FALSE),"")</f>
        <v>Nitti 1977</v>
      </c>
      <c r="C2960" s="255" t="str">
        <f>IF(AND(A2960&lt;&gt;"",ISNUMBER(A2960)),VLOOKUP(A2960,Studies!A:BR,3,FALSE),"")</f>
        <v>https://www.ncbi.nlm.nih.gov/pubmed/832508</v>
      </c>
      <c r="D2960" s="255" t="str">
        <f>IF(AND(A2960&lt;&gt;"",ISNUMBER(A2960)),VLOOKUP(A2960,Studies!A:BR,4,FALSE),"")</f>
        <v>450 mg</v>
      </c>
      <c r="E2960" s="255" t="str">
        <f>IF(AND(A2960&lt;&gt;"",ISNUMBER(A2960)),VLOOKUP(A2960,Studies!A:BR,5,FALSE),"")</f>
        <v>Rifampicin</v>
      </c>
      <c r="F2960" s="256" t="str">
        <f>IF(AND(A2960&lt;&gt;"",ISNUMBER(A2960)),VLOOKUP(A2960,Studies!A:BR,6,FALSE),"")</f>
        <v>Serum</v>
      </c>
      <c r="G2960" s="194">
        <v>12</v>
      </c>
      <c r="H2960" s="194" t="s">
        <v>60</v>
      </c>
      <c r="I2960" s="187">
        <v>0.94</v>
      </c>
      <c r="J2960" s="187" t="s">
        <v>959</v>
      </c>
      <c r="K2960" s="187" t="s">
        <v>116</v>
      </c>
      <c r="L2960" s="195">
        <v>0.46</v>
      </c>
      <c r="M2960" s="195" t="s">
        <v>959</v>
      </c>
      <c r="N2960" s="195" t="s">
        <v>949</v>
      </c>
      <c r="O2960" s="199"/>
      <c r="P2960" s="188"/>
      <c r="Q2960" s="174">
        <v>0</v>
      </c>
    </row>
    <row r="2961" spans="1:17" ht="14.25" x14ac:dyDescent="0.2">
      <c r="A2961" s="183">
        <v>357</v>
      </c>
      <c r="B2961" s="254" t="str">
        <f>IF(AND(A2961&lt;&gt;"",ISNUMBER(A2961)),VLOOKUP(A2961,Studies!A:BR,2,FALSE),"")</f>
        <v>Nitti 1977</v>
      </c>
      <c r="C2961" s="255" t="str">
        <f>IF(AND(A2961&lt;&gt;"",ISNUMBER(A2961)),VLOOKUP(A2961,Studies!A:BR,3,FALSE),"")</f>
        <v>https://www.ncbi.nlm.nih.gov/pubmed/832508</v>
      </c>
      <c r="D2961" s="255" t="str">
        <f>IF(AND(A2961&lt;&gt;"",ISNUMBER(A2961)),VLOOKUP(A2961,Studies!A:BR,4,FALSE),"")</f>
        <v>600 mg</v>
      </c>
      <c r="E2961" s="255" t="str">
        <f>IF(AND(A2961&lt;&gt;"",ISNUMBER(A2961)),VLOOKUP(A2961,Studies!A:BR,5,FALSE),"")</f>
        <v>Rifampicin</v>
      </c>
      <c r="F2961" s="256" t="str">
        <f>IF(AND(A2961&lt;&gt;"",ISNUMBER(A2961)),VLOOKUP(A2961,Studies!A:BR,6,FALSE),"")</f>
        <v>Serum</v>
      </c>
      <c r="G2961" s="194">
        <v>0.25</v>
      </c>
      <c r="H2961" s="194" t="s">
        <v>60</v>
      </c>
      <c r="I2961" s="187">
        <v>1.64</v>
      </c>
      <c r="J2961" s="187" t="s">
        <v>959</v>
      </c>
      <c r="K2961" s="187" t="s">
        <v>116</v>
      </c>
      <c r="L2961" s="195">
        <v>0.18</v>
      </c>
      <c r="M2961" s="195" t="s">
        <v>959</v>
      </c>
      <c r="N2961" s="195" t="s">
        <v>949</v>
      </c>
      <c r="O2961" s="199"/>
      <c r="P2961" s="188"/>
      <c r="Q2961" s="174">
        <v>0</v>
      </c>
    </row>
    <row r="2962" spans="1:17" ht="14.25" x14ac:dyDescent="0.2">
      <c r="A2962" s="183">
        <v>357</v>
      </c>
      <c r="B2962" s="254" t="str">
        <f>IF(AND(A2962&lt;&gt;"",ISNUMBER(A2962)),VLOOKUP(A2962,Studies!A:BR,2,FALSE),"")</f>
        <v>Nitti 1977</v>
      </c>
      <c r="C2962" s="255" t="str">
        <f>IF(AND(A2962&lt;&gt;"",ISNUMBER(A2962)),VLOOKUP(A2962,Studies!A:BR,3,FALSE),"")</f>
        <v>https://www.ncbi.nlm.nih.gov/pubmed/832508</v>
      </c>
      <c r="D2962" s="255" t="str">
        <f>IF(AND(A2962&lt;&gt;"",ISNUMBER(A2962)),VLOOKUP(A2962,Studies!A:BR,4,FALSE),"")</f>
        <v>600 mg</v>
      </c>
      <c r="E2962" s="255" t="str">
        <f>IF(AND(A2962&lt;&gt;"",ISNUMBER(A2962)),VLOOKUP(A2962,Studies!A:BR,5,FALSE),"")</f>
        <v>Rifampicin</v>
      </c>
      <c r="F2962" s="256" t="str">
        <f>IF(AND(A2962&lt;&gt;"",ISNUMBER(A2962)),VLOOKUP(A2962,Studies!A:BR,6,FALSE),"")</f>
        <v>Serum</v>
      </c>
      <c r="G2962" s="194">
        <v>0.5</v>
      </c>
      <c r="H2962" s="194" t="s">
        <v>60</v>
      </c>
      <c r="I2962" s="187">
        <v>2.4300000000000002</v>
      </c>
      <c r="J2962" s="187" t="s">
        <v>959</v>
      </c>
      <c r="K2962" s="187" t="s">
        <v>116</v>
      </c>
      <c r="L2962" s="195">
        <v>0.31</v>
      </c>
      <c r="M2962" s="195" t="s">
        <v>959</v>
      </c>
      <c r="N2962" s="195" t="s">
        <v>949</v>
      </c>
      <c r="O2962" s="199"/>
      <c r="P2962" s="188"/>
      <c r="Q2962" s="174">
        <v>0</v>
      </c>
    </row>
    <row r="2963" spans="1:17" ht="14.25" x14ac:dyDescent="0.2">
      <c r="A2963" s="183">
        <v>357</v>
      </c>
      <c r="B2963" s="254" t="str">
        <f>IF(AND(A2963&lt;&gt;"",ISNUMBER(A2963)),VLOOKUP(A2963,Studies!A:BR,2,FALSE),"")</f>
        <v>Nitti 1977</v>
      </c>
      <c r="C2963" s="255" t="str">
        <f>IF(AND(A2963&lt;&gt;"",ISNUMBER(A2963)),VLOOKUP(A2963,Studies!A:BR,3,FALSE),"")</f>
        <v>https://www.ncbi.nlm.nih.gov/pubmed/832508</v>
      </c>
      <c r="D2963" s="255" t="str">
        <f>IF(AND(A2963&lt;&gt;"",ISNUMBER(A2963)),VLOOKUP(A2963,Studies!A:BR,4,FALSE),"")</f>
        <v>600 mg</v>
      </c>
      <c r="E2963" s="255" t="str">
        <f>IF(AND(A2963&lt;&gt;"",ISNUMBER(A2963)),VLOOKUP(A2963,Studies!A:BR,5,FALSE),"")</f>
        <v>Rifampicin</v>
      </c>
      <c r="F2963" s="256" t="str">
        <f>IF(AND(A2963&lt;&gt;"",ISNUMBER(A2963)),VLOOKUP(A2963,Studies!A:BR,6,FALSE),"")</f>
        <v>Serum</v>
      </c>
      <c r="G2963" s="194">
        <v>1</v>
      </c>
      <c r="H2963" s="194" t="s">
        <v>60</v>
      </c>
      <c r="I2963" s="187">
        <v>4.1100000000000003</v>
      </c>
      <c r="J2963" s="187" t="s">
        <v>959</v>
      </c>
      <c r="K2963" s="187" t="s">
        <v>116</v>
      </c>
      <c r="L2963" s="195">
        <v>0.6</v>
      </c>
      <c r="M2963" s="195" t="s">
        <v>959</v>
      </c>
      <c r="N2963" s="195" t="s">
        <v>949</v>
      </c>
      <c r="O2963" s="199"/>
      <c r="P2963" s="188"/>
      <c r="Q2963" s="174">
        <v>0</v>
      </c>
    </row>
    <row r="2964" spans="1:17" ht="14.25" x14ac:dyDescent="0.2">
      <c r="A2964" s="183">
        <v>357</v>
      </c>
      <c r="B2964" s="254" t="str">
        <f>IF(AND(A2964&lt;&gt;"",ISNUMBER(A2964)),VLOOKUP(A2964,Studies!A:BR,2,FALSE),"")</f>
        <v>Nitti 1977</v>
      </c>
      <c r="C2964" s="255" t="str">
        <f>IF(AND(A2964&lt;&gt;"",ISNUMBER(A2964)),VLOOKUP(A2964,Studies!A:BR,3,FALSE),"")</f>
        <v>https://www.ncbi.nlm.nih.gov/pubmed/832508</v>
      </c>
      <c r="D2964" s="255" t="str">
        <f>IF(AND(A2964&lt;&gt;"",ISNUMBER(A2964)),VLOOKUP(A2964,Studies!A:BR,4,FALSE),"")</f>
        <v>600 mg</v>
      </c>
      <c r="E2964" s="255" t="str">
        <f>IF(AND(A2964&lt;&gt;"",ISNUMBER(A2964)),VLOOKUP(A2964,Studies!A:BR,5,FALSE),"")</f>
        <v>Rifampicin</v>
      </c>
      <c r="F2964" s="256" t="str">
        <f>IF(AND(A2964&lt;&gt;"",ISNUMBER(A2964)),VLOOKUP(A2964,Studies!A:BR,6,FALSE),"")</f>
        <v>Serum</v>
      </c>
      <c r="G2964" s="194">
        <v>2</v>
      </c>
      <c r="H2964" s="194" t="s">
        <v>60</v>
      </c>
      <c r="I2964" s="187">
        <v>7.56</v>
      </c>
      <c r="J2964" s="187" t="s">
        <v>959</v>
      </c>
      <c r="K2964" s="187" t="s">
        <v>116</v>
      </c>
      <c r="L2964" s="195">
        <v>1.04</v>
      </c>
      <c r="M2964" s="195" t="s">
        <v>959</v>
      </c>
      <c r="N2964" s="195" t="s">
        <v>949</v>
      </c>
      <c r="O2964" s="199"/>
      <c r="P2964" s="188"/>
      <c r="Q2964" s="174">
        <v>0</v>
      </c>
    </row>
    <row r="2965" spans="1:17" ht="14.25" x14ac:dyDescent="0.2">
      <c r="A2965" s="183">
        <v>357</v>
      </c>
      <c r="B2965" s="254" t="str">
        <f>IF(AND(A2965&lt;&gt;"",ISNUMBER(A2965)),VLOOKUP(A2965,Studies!A:BR,2,FALSE),"")</f>
        <v>Nitti 1977</v>
      </c>
      <c r="C2965" s="255" t="str">
        <f>IF(AND(A2965&lt;&gt;"",ISNUMBER(A2965)),VLOOKUP(A2965,Studies!A:BR,3,FALSE),"")</f>
        <v>https://www.ncbi.nlm.nih.gov/pubmed/832508</v>
      </c>
      <c r="D2965" s="255" t="str">
        <f>IF(AND(A2965&lt;&gt;"",ISNUMBER(A2965)),VLOOKUP(A2965,Studies!A:BR,4,FALSE),"")</f>
        <v>600 mg</v>
      </c>
      <c r="E2965" s="255" t="str">
        <f>IF(AND(A2965&lt;&gt;"",ISNUMBER(A2965)),VLOOKUP(A2965,Studies!A:BR,5,FALSE),"")</f>
        <v>Rifampicin</v>
      </c>
      <c r="F2965" s="256" t="str">
        <f>IF(AND(A2965&lt;&gt;"",ISNUMBER(A2965)),VLOOKUP(A2965,Studies!A:BR,6,FALSE),"")</f>
        <v>Serum</v>
      </c>
      <c r="G2965" s="194">
        <v>3</v>
      </c>
      <c r="H2965" s="194" t="s">
        <v>60</v>
      </c>
      <c r="I2965" s="187">
        <v>13.53</v>
      </c>
      <c r="J2965" s="187" t="s">
        <v>959</v>
      </c>
      <c r="K2965" s="187" t="s">
        <v>116</v>
      </c>
      <c r="L2965" s="195">
        <v>1.43</v>
      </c>
      <c r="M2965" s="195" t="s">
        <v>959</v>
      </c>
      <c r="N2965" s="195" t="s">
        <v>949</v>
      </c>
      <c r="O2965" s="199"/>
      <c r="P2965" s="188"/>
      <c r="Q2965" s="174">
        <v>0</v>
      </c>
    </row>
    <row r="2966" spans="1:17" ht="14.25" x14ac:dyDescent="0.2">
      <c r="A2966" s="183">
        <v>357</v>
      </c>
      <c r="B2966" s="254" t="str">
        <f>IF(AND(A2966&lt;&gt;"",ISNUMBER(A2966)),VLOOKUP(A2966,Studies!A:BR,2,FALSE),"")</f>
        <v>Nitti 1977</v>
      </c>
      <c r="C2966" s="255" t="str">
        <f>IF(AND(A2966&lt;&gt;"",ISNUMBER(A2966)),VLOOKUP(A2966,Studies!A:BR,3,FALSE),"")</f>
        <v>https://www.ncbi.nlm.nih.gov/pubmed/832508</v>
      </c>
      <c r="D2966" s="255" t="str">
        <f>IF(AND(A2966&lt;&gt;"",ISNUMBER(A2966)),VLOOKUP(A2966,Studies!A:BR,4,FALSE),"")</f>
        <v>600 mg</v>
      </c>
      <c r="E2966" s="255" t="str">
        <f>IF(AND(A2966&lt;&gt;"",ISNUMBER(A2966)),VLOOKUP(A2966,Studies!A:BR,5,FALSE),"")</f>
        <v>Rifampicin</v>
      </c>
      <c r="F2966" s="256" t="str">
        <f>IF(AND(A2966&lt;&gt;"",ISNUMBER(A2966)),VLOOKUP(A2966,Studies!A:BR,6,FALSE),"")</f>
        <v>Serum</v>
      </c>
      <c r="G2966" s="194">
        <v>4</v>
      </c>
      <c r="H2966" s="194" t="s">
        <v>60</v>
      </c>
      <c r="I2966" s="187">
        <v>9.4700000000000006</v>
      </c>
      <c r="J2966" s="187" t="s">
        <v>959</v>
      </c>
      <c r="K2966" s="187" t="s">
        <v>116</v>
      </c>
      <c r="L2966" s="195">
        <v>0.92</v>
      </c>
      <c r="M2966" s="195" t="s">
        <v>959</v>
      </c>
      <c r="N2966" s="195" t="s">
        <v>949</v>
      </c>
      <c r="O2966" s="199"/>
      <c r="P2966" s="188"/>
      <c r="Q2966" s="174">
        <v>0</v>
      </c>
    </row>
    <row r="2967" spans="1:17" ht="14.25" x14ac:dyDescent="0.2">
      <c r="A2967" s="183">
        <v>357</v>
      </c>
      <c r="B2967" s="254" t="str">
        <f>IF(AND(A2967&lt;&gt;"",ISNUMBER(A2967)),VLOOKUP(A2967,Studies!A:BR,2,FALSE),"")</f>
        <v>Nitti 1977</v>
      </c>
      <c r="C2967" s="255" t="str">
        <f>IF(AND(A2967&lt;&gt;"",ISNUMBER(A2967)),VLOOKUP(A2967,Studies!A:BR,3,FALSE),"")</f>
        <v>https://www.ncbi.nlm.nih.gov/pubmed/832508</v>
      </c>
      <c r="D2967" s="255" t="str">
        <f>IF(AND(A2967&lt;&gt;"",ISNUMBER(A2967)),VLOOKUP(A2967,Studies!A:BR,4,FALSE),"")</f>
        <v>600 mg</v>
      </c>
      <c r="E2967" s="255" t="str">
        <f>IF(AND(A2967&lt;&gt;"",ISNUMBER(A2967)),VLOOKUP(A2967,Studies!A:BR,5,FALSE),"")</f>
        <v>Rifampicin</v>
      </c>
      <c r="F2967" s="256" t="str">
        <f>IF(AND(A2967&lt;&gt;"",ISNUMBER(A2967)),VLOOKUP(A2967,Studies!A:BR,6,FALSE),"")</f>
        <v>Serum</v>
      </c>
      <c r="G2967" s="194">
        <v>6</v>
      </c>
      <c r="H2967" s="194" t="s">
        <v>60</v>
      </c>
      <c r="I2967" s="187">
        <v>5.26</v>
      </c>
      <c r="J2967" s="187" t="s">
        <v>959</v>
      </c>
      <c r="K2967" s="187" t="s">
        <v>116</v>
      </c>
      <c r="L2967" s="195">
        <v>0.5</v>
      </c>
      <c r="M2967" s="195" t="s">
        <v>959</v>
      </c>
      <c r="N2967" s="195" t="s">
        <v>949</v>
      </c>
      <c r="O2967" s="199"/>
      <c r="P2967" s="188"/>
      <c r="Q2967" s="174">
        <v>0</v>
      </c>
    </row>
    <row r="2968" spans="1:17" ht="14.25" x14ac:dyDescent="0.2">
      <c r="A2968" s="183">
        <v>357</v>
      </c>
      <c r="B2968" s="254" t="str">
        <f>IF(AND(A2968&lt;&gt;"",ISNUMBER(A2968)),VLOOKUP(A2968,Studies!A:BR,2,FALSE),"")</f>
        <v>Nitti 1977</v>
      </c>
      <c r="C2968" s="255" t="str">
        <f>IF(AND(A2968&lt;&gt;"",ISNUMBER(A2968)),VLOOKUP(A2968,Studies!A:BR,3,FALSE),"")</f>
        <v>https://www.ncbi.nlm.nih.gov/pubmed/832508</v>
      </c>
      <c r="D2968" s="255" t="str">
        <f>IF(AND(A2968&lt;&gt;"",ISNUMBER(A2968)),VLOOKUP(A2968,Studies!A:BR,4,FALSE),"")</f>
        <v>600 mg</v>
      </c>
      <c r="E2968" s="255" t="str">
        <f>IF(AND(A2968&lt;&gt;"",ISNUMBER(A2968)),VLOOKUP(A2968,Studies!A:BR,5,FALSE),"")</f>
        <v>Rifampicin</v>
      </c>
      <c r="F2968" s="256" t="str">
        <f>IF(AND(A2968&lt;&gt;"",ISNUMBER(A2968)),VLOOKUP(A2968,Studies!A:BR,6,FALSE),"")</f>
        <v>Serum</v>
      </c>
      <c r="G2968" s="194">
        <v>8</v>
      </c>
      <c r="H2968" s="194" t="s">
        <v>60</v>
      </c>
      <c r="I2968" s="187">
        <v>3.73</v>
      </c>
      <c r="J2968" s="187" t="s">
        <v>959</v>
      </c>
      <c r="K2968" s="187" t="s">
        <v>116</v>
      </c>
      <c r="L2968" s="195">
        <v>0.52</v>
      </c>
      <c r="M2968" s="195" t="s">
        <v>959</v>
      </c>
      <c r="N2968" s="195" t="s">
        <v>949</v>
      </c>
      <c r="O2968" s="199"/>
      <c r="P2968" s="188"/>
      <c r="Q2968" s="174">
        <v>0</v>
      </c>
    </row>
    <row r="2969" spans="1:17" ht="14.25" x14ac:dyDescent="0.2">
      <c r="A2969" s="183">
        <v>357</v>
      </c>
      <c r="B2969" s="254" t="str">
        <f>IF(AND(A2969&lt;&gt;"",ISNUMBER(A2969)),VLOOKUP(A2969,Studies!A:BR,2,FALSE),"")</f>
        <v>Nitti 1977</v>
      </c>
      <c r="C2969" s="255" t="str">
        <f>IF(AND(A2969&lt;&gt;"",ISNUMBER(A2969)),VLOOKUP(A2969,Studies!A:BR,3,FALSE),"")</f>
        <v>https://www.ncbi.nlm.nih.gov/pubmed/832508</v>
      </c>
      <c r="D2969" s="255" t="str">
        <f>IF(AND(A2969&lt;&gt;"",ISNUMBER(A2969)),VLOOKUP(A2969,Studies!A:BR,4,FALSE),"")</f>
        <v>600 mg</v>
      </c>
      <c r="E2969" s="255" t="str">
        <f>IF(AND(A2969&lt;&gt;"",ISNUMBER(A2969)),VLOOKUP(A2969,Studies!A:BR,5,FALSE),"")</f>
        <v>Rifampicin</v>
      </c>
      <c r="F2969" s="256" t="str">
        <f>IF(AND(A2969&lt;&gt;"",ISNUMBER(A2969)),VLOOKUP(A2969,Studies!A:BR,6,FALSE),"")</f>
        <v>Serum</v>
      </c>
      <c r="G2969" s="194">
        <v>12</v>
      </c>
      <c r="H2969" s="194" t="s">
        <v>60</v>
      </c>
      <c r="I2969" s="187">
        <v>1.46</v>
      </c>
      <c r="J2969" s="187" t="s">
        <v>959</v>
      </c>
      <c r="K2969" s="187" t="s">
        <v>116</v>
      </c>
      <c r="L2969" s="195">
        <v>0.41</v>
      </c>
      <c r="M2969" s="195" t="s">
        <v>959</v>
      </c>
      <c r="N2969" s="195" t="s">
        <v>949</v>
      </c>
      <c r="O2969" s="199"/>
      <c r="P2969" s="188"/>
      <c r="Q2969" s="174">
        <v>0</v>
      </c>
    </row>
    <row r="2970" spans="1:17" ht="14.25" x14ac:dyDescent="0.2">
      <c r="A2970" s="183">
        <v>358</v>
      </c>
      <c r="B2970" s="254" t="str">
        <f>IF(AND(A2970&lt;&gt;"",ISNUMBER(A2970)),VLOOKUP(A2970,Studies!A:BR,2,FALSE),"")</f>
        <v>Nitti 1977</v>
      </c>
      <c r="C2970" s="255" t="str">
        <f>IF(AND(A2970&lt;&gt;"",ISNUMBER(A2970)),VLOOKUP(A2970,Studies!A:BR,3,FALSE),"")</f>
        <v>https://www.ncbi.nlm.nih.gov/pubmed/832508</v>
      </c>
      <c r="D2970" s="255" t="str">
        <f>IF(AND(A2970&lt;&gt;"",ISNUMBER(A2970)),VLOOKUP(A2970,Studies!A:BR,4,FALSE),"")</f>
        <v>300 mg</v>
      </c>
      <c r="E2970" s="255" t="str">
        <f>IF(AND(A2970&lt;&gt;"",ISNUMBER(A2970)),VLOOKUP(A2970,Studies!A:BR,5,FALSE),"")</f>
        <v>Rifampicin</v>
      </c>
      <c r="F2970" s="256" t="str">
        <f>IF(AND(A2970&lt;&gt;"",ISNUMBER(A2970)),VLOOKUP(A2970,Studies!A:BR,6,FALSE),"")</f>
        <v>Urine</v>
      </c>
      <c r="G2970" s="194">
        <v>3</v>
      </c>
      <c r="H2970" s="194" t="s">
        <v>60</v>
      </c>
      <c r="I2970" s="187">
        <v>6.23</v>
      </c>
      <c r="J2970" s="187" t="s">
        <v>58</v>
      </c>
      <c r="K2970" s="187" t="s">
        <v>116</v>
      </c>
      <c r="M2970" s="195"/>
      <c r="N2970" s="195"/>
      <c r="O2970" s="199"/>
      <c r="P2970" s="188" t="s">
        <v>1022</v>
      </c>
      <c r="Q2970" s="174">
        <v>0</v>
      </c>
    </row>
    <row r="2971" spans="1:17" ht="14.25" x14ac:dyDescent="0.2">
      <c r="A2971" s="183">
        <v>358</v>
      </c>
      <c r="B2971" s="254" t="str">
        <f>IF(AND(A2971&lt;&gt;"",ISNUMBER(A2971)),VLOOKUP(A2971,Studies!A:BR,2,FALSE),"")</f>
        <v>Nitti 1977</v>
      </c>
      <c r="C2971" s="255" t="str">
        <f>IF(AND(A2971&lt;&gt;"",ISNUMBER(A2971)),VLOOKUP(A2971,Studies!A:BR,3,FALSE),"")</f>
        <v>https://www.ncbi.nlm.nih.gov/pubmed/832508</v>
      </c>
      <c r="D2971" s="255" t="str">
        <f>IF(AND(A2971&lt;&gt;"",ISNUMBER(A2971)),VLOOKUP(A2971,Studies!A:BR,4,FALSE),"")</f>
        <v>300 mg</v>
      </c>
      <c r="E2971" s="255" t="str">
        <f>IF(AND(A2971&lt;&gt;"",ISNUMBER(A2971)),VLOOKUP(A2971,Studies!A:BR,5,FALSE),"")</f>
        <v>Rifampicin</v>
      </c>
      <c r="F2971" s="256" t="str">
        <f>IF(AND(A2971&lt;&gt;"",ISNUMBER(A2971)),VLOOKUP(A2971,Studies!A:BR,6,FALSE),"")</f>
        <v>Urine</v>
      </c>
      <c r="G2971" s="194">
        <v>6</v>
      </c>
      <c r="H2971" s="194" t="s">
        <v>60</v>
      </c>
      <c r="I2971" s="187">
        <v>21.07</v>
      </c>
      <c r="J2971" s="187" t="s">
        <v>58</v>
      </c>
      <c r="K2971" s="187" t="s">
        <v>116</v>
      </c>
      <c r="M2971" s="195"/>
      <c r="N2971" s="195"/>
      <c r="O2971" s="199"/>
      <c r="P2971" s="188" t="s">
        <v>1022</v>
      </c>
      <c r="Q2971" s="174">
        <v>0</v>
      </c>
    </row>
    <row r="2972" spans="1:17" ht="14.25" x14ac:dyDescent="0.2">
      <c r="A2972" s="183">
        <v>358</v>
      </c>
      <c r="B2972" s="254" t="str">
        <f>IF(AND(A2972&lt;&gt;"",ISNUMBER(A2972)),VLOOKUP(A2972,Studies!A:BR,2,FALSE),"")</f>
        <v>Nitti 1977</v>
      </c>
      <c r="C2972" s="255" t="str">
        <f>IF(AND(A2972&lt;&gt;"",ISNUMBER(A2972)),VLOOKUP(A2972,Studies!A:BR,3,FALSE),"")</f>
        <v>https://www.ncbi.nlm.nih.gov/pubmed/832508</v>
      </c>
      <c r="D2972" s="255" t="str">
        <f>IF(AND(A2972&lt;&gt;"",ISNUMBER(A2972)),VLOOKUP(A2972,Studies!A:BR,4,FALSE),"")</f>
        <v>300 mg</v>
      </c>
      <c r="E2972" s="255" t="str">
        <f>IF(AND(A2972&lt;&gt;"",ISNUMBER(A2972)),VLOOKUP(A2972,Studies!A:BR,5,FALSE),"")</f>
        <v>Rifampicin</v>
      </c>
      <c r="F2972" s="256" t="str">
        <f>IF(AND(A2972&lt;&gt;"",ISNUMBER(A2972)),VLOOKUP(A2972,Studies!A:BR,6,FALSE),"")</f>
        <v>Urine</v>
      </c>
      <c r="G2972" s="194">
        <v>9</v>
      </c>
      <c r="H2972" s="194" t="s">
        <v>60</v>
      </c>
      <c r="I2972" s="187">
        <v>26.945</v>
      </c>
      <c r="J2972" s="187" t="s">
        <v>58</v>
      </c>
      <c r="K2972" s="187" t="s">
        <v>116</v>
      </c>
      <c r="M2972" s="195"/>
      <c r="N2972" s="195"/>
      <c r="O2972" s="199"/>
      <c r="P2972" s="188" t="s">
        <v>1022</v>
      </c>
      <c r="Q2972" s="174">
        <v>0</v>
      </c>
    </row>
    <row r="2973" spans="1:17" ht="14.25" x14ac:dyDescent="0.2">
      <c r="A2973" s="183">
        <v>358</v>
      </c>
      <c r="B2973" s="254" t="str">
        <f>IF(AND(A2973&lt;&gt;"",ISNUMBER(A2973)),VLOOKUP(A2973,Studies!A:BR,2,FALSE),"")</f>
        <v>Nitti 1977</v>
      </c>
      <c r="C2973" s="255" t="str">
        <f>IF(AND(A2973&lt;&gt;"",ISNUMBER(A2973)),VLOOKUP(A2973,Studies!A:BR,3,FALSE),"")</f>
        <v>https://www.ncbi.nlm.nih.gov/pubmed/832508</v>
      </c>
      <c r="D2973" s="255" t="str">
        <f>IF(AND(A2973&lt;&gt;"",ISNUMBER(A2973)),VLOOKUP(A2973,Studies!A:BR,4,FALSE),"")</f>
        <v>300 mg</v>
      </c>
      <c r="E2973" s="255" t="str">
        <f>IF(AND(A2973&lt;&gt;"",ISNUMBER(A2973)),VLOOKUP(A2973,Studies!A:BR,5,FALSE),"")</f>
        <v>Rifampicin</v>
      </c>
      <c r="F2973" s="256" t="str">
        <f>IF(AND(A2973&lt;&gt;"",ISNUMBER(A2973)),VLOOKUP(A2973,Studies!A:BR,6,FALSE),"")</f>
        <v>Urine</v>
      </c>
      <c r="G2973" s="194">
        <v>12</v>
      </c>
      <c r="H2973" s="194" t="s">
        <v>60</v>
      </c>
      <c r="I2973" s="187">
        <v>31.215</v>
      </c>
      <c r="J2973" s="187" t="s">
        <v>58</v>
      </c>
      <c r="K2973" s="187" t="s">
        <v>116</v>
      </c>
      <c r="M2973" s="195"/>
      <c r="N2973" s="195"/>
      <c r="O2973" s="199"/>
      <c r="P2973" s="188" t="s">
        <v>1022</v>
      </c>
      <c r="Q2973" s="174">
        <v>0</v>
      </c>
    </row>
    <row r="2974" spans="1:17" ht="14.25" x14ac:dyDescent="0.2">
      <c r="A2974" s="183">
        <v>358</v>
      </c>
      <c r="B2974" s="254" t="str">
        <f>IF(AND(A2974&lt;&gt;"",ISNUMBER(A2974)),VLOOKUP(A2974,Studies!A:BR,2,FALSE),"")</f>
        <v>Nitti 1977</v>
      </c>
      <c r="C2974" s="255" t="str">
        <f>IF(AND(A2974&lt;&gt;"",ISNUMBER(A2974)),VLOOKUP(A2974,Studies!A:BR,3,FALSE),"")</f>
        <v>https://www.ncbi.nlm.nih.gov/pubmed/832508</v>
      </c>
      <c r="D2974" s="255" t="str">
        <f>IF(AND(A2974&lt;&gt;"",ISNUMBER(A2974)),VLOOKUP(A2974,Studies!A:BR,4,FALSE),"")</f>
        <v>300 mg</v>
      </c>
      <c r="E2974" s="255" t="str">
        <f>IF(AND(A2974&lt;&gt;"",ISNUMBER(A2974)),VLOOKUP(A2974,Studies!A:BR,5,FALSE),"")</f>
        <v>Rifampicin</v>
      </c>
      <c r="F2974" s="256" t="str">
        <f>IF(AND(A2974&lt;&gt;"",ISNUMBER(A2974)),VLOOKUP(A2974,Studies!A:BR,6,FALSE),"")</f>
        <v>Urine</v>
      </c>
      <c r="G2974" s="194">
        <v>24</v>
      </c>
      <c r="H2974" s="194" t="s">
        <v>60</v>
      </c>
      <c r="I2974" s="187">
        <v>32.96</v>
      </c>
      <c r="J2974" s="187" t="s">
        <v>58</v>
      </c>
      <c r="K2974" s="187" t="s">
        <v>116</v>
      </c>
      <c r="M2974" s="195"/>
      <c r="N2974" s="195"/>
      <c r="O2974" s="199"/>
      <c r="P2974" s="188" t="s">
        <v>1022</v>
      </c>
      <c r="Q2974" s="174">
        <v>0</v>
      </c>
    </row>
    <row r="2975" spans="1:17" ht="14.25" x14ac:dyDescent="0.2">
      <c r="A2975" s="183">
        <v>359</v>
      </c>
      <c r="B2975" s="254" t="str">
        <f>IF(AND(A2975&lt;&gt;"",ISNUMBER(A2975)),VLOOKUP(A2975,Studies!A:BR,2,FALSE),"")</f>
        <v>Nitti 1977</v>
      </c>
      <c r="C2975" s="255" t="str">
        <f>IF(AND(A2975&lt;&gt;"",ISNUMBER(A2975)),VLOOKUP(A2975,Studies!A:BR,3,FALSE),"")</f>
        <v>https://www.ncbi.nlm.nih.gov/pubmed/832508</v>
      </c>
      <c r="D2975" s="255" t="str">
        <f>IF(AND(A2975&lt;&gt;"",ISNUMBER(A2975)),VLOOKUP(A2975,Studies!A:BR,4,FALSE),"")</f>
        <v>450 mg</v>
      </c>
      <c r="E2975" s="255" t="str">
        <f>IF(AND(A2975&lt;&gt;"",ISNUMBER(A2975)),VLOOKUP(A2975,Studies!A:BR,5,FALSE),"")</f>
        <v>Rifampicin</v>
      </c>
      <c r="F2975" s="256" t="str">
        <f>IF(AND(A2975&lt;&gt;"",ISNUMBER(A2975)),VLOOKUP(A2975,Studies!A:BR,6,FALSE),"")</f>
        <v>Urine</v>
      </c>
      <c r="G2975" s="194">
        <v>3</v>
      </c>
      <c r="H2975" s="194" t="s">
        <v>60</v>
      </c>
      <c r="I2975" s="187">
        <v>20.440000000000001</v>
      </c>
      <c r="J2975" s="187" t="s">
        <v>58</v>
      </c>
      <c r="K2975" s="187" t="s">
        <v>116</v>
      </c>
      <c r="M2975" s="195"/>
      <c r="N2975" s="195"/>
      <c r="O2975" s="199"/>
      <c r="P2975" s="188" t="s">
        <v>1022</v>
      </c>
      <c r="Q2975" s="174">
        <v>0</v>
      </c>
    </row>
    <row r="2976" spans="1:17" ht="14.25" x14ac:dyDescent="0.2">
      <c r="A2976" s="183">
        <v>359</v>
      </c>
      <c r="B2976" s="254" t="str">
        <f>IF(AND(A2976&lt;&gt;"",ISNUMBER(A2976)),VLOOKUP(A2976,Studies!A:BR,2,FALSE),"")</f>
        <v>Nitti 1977</v>
      </c>
      <c r="C2976" s="255" t="str">
        <f>IF(AND(A2976&lt;&gt;"",ISNUMBER(A2976)),VLOOKUP(A2976,Studies!A:BR,3,FALSE),"")</f>
        <v>https://www.ncbi.nlm.nih.gov/pubmed/832508</v>
      </c>
      <c r="D2976" s="255" t="str">
        <f>IF(AND(A2976&lt;&gt;"",ISNUMBER(A2976)),VLOOKUP(A2976,Studies!A:BR,4,FALSE),"")</f>
        <v>450 mg</v>
      </c>
      <c r="E2976" s="255" t="str">
        <f>IF(AND(A2976&lt;&gt;"",ISNUMBER(A2976)),VLOOKUP(A2976,Studies!A:BR,5,FALSE),"")</f>
        <v>Rifampicin</v>
      </c>
      <c r="F2976" s="256" t="str">
        <f>IF(AND(A2976&lt;&gt;"",ISNUMBER(A2976)),VLOOKUP(A2976,Studies!A:BR,6,FALSE),"")</f>
        <v>Urine</v>
      </c>
      <c r="G2976" s="194">
        <v>6</v>
      </c>
      <c r="H2976" s="194" t="s">
        <v>60</v>
      </c>
      <c r="I2976" s="187">
        <v>46.32</v>
      </c>
      <c r="J2976" s="187" t="s">
        <v>58</v>
      </c>
      <c r="K2976" s="187" t="s">
        <v>116</v>
      </c>
      <c r="M2976" s="195"/>
      <c r="N2976" s="195"/>
      <c r="O2976" s="199"/>
      <c r="P2976" s="188" t="s">
        <v>1022</v>
      </c>
      <c r="Q2976" s="174">
        <v>0</v>
      </c>
    </row>
    <row r="2977" spans="1:17" ht="14.25" x14ac:dyDescent="0.2">
      <c r="A2977" s="183">
        <v>359</v>
      </c>
      <c r="B2977" s="254" t="str">
        <f>IF(AND(A2977&lt;&gt;"",ISNUMBER(A2977)),VLOOKUP(A2977,Studies!A:BR,2,FALSE),"")</f>
        <v>Nitti 1977</v>
      </c>
      <c r="C2977" s="255" t="str">
        <f>IF(AND(A2977&lt;&gt;"",ISNUMBER(A2977)),VLOOKUP(A2977,Studies!A:BR,3,FALSE),"")</f>
        <v>https://www.ncbi.nlm.nih.gov/pubmed/832508</v>
      </c>
      <c r="D2977" s="255" t="str">
        <f>IF(AND(A2977&lt;&gt;"",ISNUMBER(A2977)),VLOOKUP(A2977,Studies!A:BR,4,FALSE),"")</f>
        <v>450 mg</v>
      </c>
      <c r="E2977" s="255" t="str">
        <f>IF(AND(A2977&lt;&gt;"",ISNUMBER(A2977)),VLOOKUP(A2977,Studies!A:BR,5,FALSE),"")</f>
        <v>Rifampicin</v>
      </c>
      <c r="F2977" s="256" t="str">
        <f>IF(AND(A2977&lt;&gt;"",ISNUMBER(A2977)),VLOOKUP(A2977,Studies!A:BR,6,FALSE),"")</f>
        <v>Urine</v>
      </c>
      <c r="G2977" s="194">
        <v>9</v>
      </c>
      <c r="H2977" s="194" t="s">
        <v>60</v>
      </c>
      <c r="I2977" s="187">
        <v>64.14</v>
      </c>
      <c r="J2977" s="187" t="s">
        <v>58</v>
      </c>
      <c r="K2977" s="187" t="s">
        <v>116</v>
      </c>
      <c r="M2977" s="195"/>
      <c r="N2977" s="195"/>
      <c r="O2977" s="199"/>
      <c r="P2977" s="188" t="s">
        <v>1022</v>
      </c>
      <c r="Q2977" s="174">
        <v>0</v>
      </c>
    </row>
    <row r="2978" spans="1:17" ht="14.25" x14ac:dyDescent="0.2">
      <c r="A2978" s="183">
        <v>359</v>
      </c>
      <c r="B2978" s="254" t="str">
        <f>IF(AND(A2978&lt;&gt;"",ISNUMBER(A2978)),VLOOKUP(A2978,Studies!A:BR,2,FALSE),"")</f>
        <v>Nitti 1977</v>
      </c>
      <c r="C2978" s="255" t="str">
        <f>IF(AND(A2978&lt;&gt;"",ISNUMBER(A2978)),VLOOKUP(A2978,Studies!A:BR,3,FALSE),"")</f>
        <v>https://www.ncbi.nlm.nih.gov/pubmed/832508</v>
      </c>
      <c r="D2978" s="255" t="str">
        <f>IF(AND(A2978&lt;&gt;"",ISNUMBER(A2978)),VLOOKUP(A2978,Studies!A:BR,4,FALSE),"")</f>
        <v>450 mg</v>
      </c>
      <c r="E2978" s="255" t="str">
        <f>IF(AND(A2978&lt;&gt;"",ISNUMBER(A2978)),VLOOKUP(A2978,Studies!A:BR,5,FALSE),"")</f>
        <v>Rifampicin</v>
      </c>
      <c r="F2978" s="256" t="str">
        <f>IF(AND(A2978&lt;&gt;"",ISNUMBER(A2978)),VLOOKUP(A2978,Studies!A:BR,6,FALSE),"")</f>
        <v>Urine</v>
      </c>
      <c r="G2978" s="194">
        <v>12</v>
      </c>
      <c r="H2978" s="194" t="s">
        <v>60</v>
      </c>
      <c r="I2978" s="187">
        <v>74.045000000000002</v>
      </c>
      <c r="J2978" s="187" t="s">
        <v>58</v>
      </c>
      <c r="K2978" s="187" t="s">
        <v>116</v>
      </c>
      <c r="M2978" s="195"/>
      <c r="N2978" s="195"/>
      <c r="O2978" s="199"/>
      <c r="P2978" s="188" t="s">
        <v>1022</v>
      </c>
      <c r="Q2978" s="174">
        <v>0</v>
      </c>
    </row>
    <row r="2979" spans="1:17" ht="14.25" x14ac:dyDescent="0.2">
      <c r="A2979" s="183">
        <v>359</v>
      </c>
      <c r="B2979" s="254" t="str">
        <f>IF(AND(A2979&lt;&gt;"",ISNUMBER(A2979)),VLOOKUP(A2979,Studies!A:BR,2,FALSE),"")</f>
        <v>Nitti 1977</v>
      </c>
      <c r="C2979" s="255" t="str">
        <f>IF(AND(A2979&lt;&gt;"",ISNUMBER(A2979)),VLOOKUP(A2979,Studies!A:BR,3,FALSE),"")</f>
        <v>https://www.ncbi.nlm.nih.gov/pubmed/832508</v>
      </c>
      <c r="D2979" s="255" t="str">
        <f>IF(AND(A2979&lt;&gt;"",ISNUMBER(A2979)),VLOOKUP(A2979,Studies!A:BR,4,FALSE),"")</f>
        <v>450 mg</v>
      </c>
      <c r="E2979" s="255" t="str">
        <f>IF(AND(A2979&lt;&gt;"",ISNUMBER(A2979)),VLOOKUP(A2979,Studies!A:BR,5,FALSE),"")</f>
        <v>Rifampicin</v>
      </c>
      <c r="F2979" s="256" t="str">
        <f>IF(AND(A2979&lt;&gt;"",ISNUMBER(A2979)),VLOOKUP(A2979,Studies!A:BR,6,FALSE),"")</f>
        <v>Urine</v>
      </c>
      <c r="G2979" s="194">
        <v>24</v>
      </c>
      <c r="H2979" s="194" t="s">
        <v>60</v>
      </c>
      <c r="I2979" s="187">
        <v>79.162999999999997</v>
      </c>
      <c r="J2979" s="187" t="s">
        <v>58</v>
      </c>
      <c r="K2979" s="187" t="s">
        <v>116</v>
      </c>
      <c r="M2979" s="195"/>
      <c r="N2979" s="195"/>
      <c r="O2979" s="199"/>
      <c r="P2979" s="188" t="s">
        <v>1022</v>
      </c>
      <c r="Q2979" s="174">
        <v>0</v>
      </c>
    </row>
    <row r="2980" spans="1:17" ht="14.25" x14ac:dyDescent="0.2">
      <c r="A2980" s="183">
        <v>360</v>
      </c>
      <c r="B2980" s="254" t="str">
        <f>IF(AND(A2980&lt;&gt;"",ISNUMBER(A2980)),VLOOKUP(A2980,Studies!A:BR,2,FALSE),"")</f>
        <v>Nitti 1977</v>
      </c>
      <c r="C2980" s="255" t="str">
        <f>IF(AND(A2980&lt;&gt;"",ISNUMBER(A2980)),VLOOKUP(A2980,Studies!A:BR,3,FALSE),"")</f>
        <v>https://www.ncbi.nlm.nih.gov/pubmed/832508</v>
      </c>
      <c r="D2980" s="255" t="str">
        <f>IF(AND(A2980&lt;&gt;"",ISNUMBER(A2980)),VLOOKUP(A2980,Studies!A:BR,4,FALSE),"")</f>
        <v>600 mg</v>
      </c>
      <c r="E2980" s="255" t="str">
        <f>IF(AND(A2980&lt;&gt;"",ISNUMBER(A2980)),VLOOKUP(A2980,Studies!A:BR,5,FALSE),"")</f>
        <v>Rifampicin</v>
      </c>
      <c r="F2980" s="256" t="str">
        <f>IF(AND(A2980&lt;&gt;"",ISNUMBER(A2980)),VLOOKUP(A2980,Studies!A:BR,6,FALSE),"")</f>
        <v>Urine</v>
      </c>
      <c r="G2980" s="194">
        <v>3</v>
      </c>
      <c r="H2980" s="194" t="s">
        <v>60</v>
      </c>
      <c r="I2980" s="187">
        <v>25.75</v>
      </c>
      <c r="J2980" s="187" t="s">
        <v>58</v>
      </c>
      <c r="K2980" s="187" t="s">
        <v>116</v>
      </c>
      <c r="M2980" s="195"/>
      <c r="N2980" s="195"/>
      <c r="O2980" s="199"/>
      <c r="P2980" s="188" t="s">
        <v>1022</v>
      </c>
      <c r="Q2980" s="174">
        <v>0</v>
      </c>
    </row>
    <row r="2981" spans="1:17" ht="14.25" x14ac:dyDescent="0.2">
      <c r="A2981" s="183">
        <v>360</v>
      </c>
      <c r="B2981" s="254" t="str">
        <f>IF(AND(A2981&lt;&gt;"",ISNUMBER(A2981)),VLOOKUP(A2981,Studies!A:BR,2,FALSE),"")</f>
        <v>Nitti 1977</v>
      </c>
      <c r="C2981" s="255" t="str">
        <f>IF(AND(A2981&lt;&gt;"",ISNUMBER(A2981)),VLOOKUP(A2981,Studies!A:BR,3,FALSE),"")</f>
        <v>https://www.ncbi.nlm.nih.gov/pubmed/832508</v>
      </c>
      <c r="D2981" s="255" t="str">
        <f>IF(AND(A2981&lt;&gt;"",ISNUMBER(A2981)),VLOOKUP(A2981,Studies!A:BR,4,FALSE),"")</f>
        <v>600 mg</v>
      </c>
      <c r="E2981" s="255" t="str">
        <f>IF(AND(A2981&lt;&gt;"",ISNUMBER(A2981)),VLOOKUP(A2981,Studies!A:BR,5,FALSE),"")</f>
        <v>Rifampicin</v>
      </c>
      <c r="F2981" s="256" t="str">
        <f>IF(AND(A2981&lt;&gt;"",ISNUMBER(A2981)),VLOOKUP(A2981,Studies!A:BR,6,FALSE),"")</f>
        <v>Urine</v>
      </c>
      <c r="G2981" s="194">
        <v>6</v>
      </c>
      <c r="H2981" s="194" t="s">
        <v>60</v>
      </c>
      <c r="I2981" s="187">
        <v>65.819999999999993</v>
      </c>
      <c r="J2981" s="187" t="s">
        <v>58</v>
      </c>
      <c r="K2981" s="187" t="s">
        <v>116</v>
      </c>
      <c r="M2981" s="195"/>
      <c r="N2981" s="195"/>
      <c r="O2981" s="199"/>
      <c r="P2981" s="188" t="s">
        <v>1022</v>
      </c>
      <c r="Q2981" s="174">
        <v>0</v>
      </c>
    </row>
    <row r="2982" spans="1:17" ht="14.25" x14ac:dyDescent="0.2">
      <c r="A2982" s="183">
        <v>360</v>
      </c>
      <c r="B2982" s="254" t="str">
        <f>IF(AND(A2982&lt;&gt;"",ISNUMBER(A2982)),VLOOKUP(A2982,Studies!A:BR,2,FALSE),"")</f>
        <v>Nitti 1977</v>
      </c>
      <c r="C2982" s="255" t="str">
        <f>IF(AND(A2982&lt;&gt;"",ISNUMBER(A2982)),VLOOKUP(A2982,Studies!A:BR,3,FALSE),"")</f>
        <v>https://www.ncbi.nlm.nih.gov/pubmed/832508</v>
      </c>
      <c r="D2982" s="255" t="str">
        <f>IF(AND(A2982&lt;&gt;"",ISNUMBER(A2982)),VLOOKUP(A2982,Studies!A:BR,4,FALSE),"")</f>
        <v>600 mg</v>
      </c>
      <c r="E2982" s="255" t="str">
        <f>IF(AND(A2982&lt;&gt;"",ISNUMBER(A2982)),VLOOKUP(A2982,Studies!A:BR,5,FALSE),"")</f>
        <v>Rifampicin</v>
      </c>
      <c r="F2982" s="256" t="str">
        <f>IF(AND(A2982&lt;&gt;"",ISNUMBER(A2982)),VLOOKUP(A2982,Studies!A:BR,6,FALSE),"")</f>
        <v>Urine</v>
      </c>
      <c r="G2982" s="194">
        <v>9</v>
      </c>
      <c r="H2982" s="194" t="s">
        <v>60</v>
      </c>
      <c r="I2982" s="187">
        <v>88.725999999999999</v>
      </c>
      <c r="J2982" s="187" t="s">
        <v>58</v>
      </c>
      <c r="K2982" s="187" t="s">
        <v>116</v>
      </c>
      <c r="M2982" s="195"/>
      <c r="N2982" s="195"/>
      <c r="O2982" s="199"/>
      <c r="P2982" s="188" t="s">
        <v>1022</v>
      </c>
      <c r="Q2982" s="174">
        <v>0</v>
      </c>
    </row>
    <row r="2983" spans="1:17" ht="14.25" x14ac:dyDescent="0.2">
      <c r="A2983" s="183">
        <v>360</v>
      </c>
      <c r="B2983" s="254" t="str">
        <f>IF(AND(A2983&lt;&gt;"",ISNUMBER(A2983)),VLOOKUP(A2983,Studies!A:BR,2,FALSE),"")</f>
        <v>Nitti 1977</v>
      </c>
      <c r="C2983" s="255" t="str">
        <f>IF(AND(A2983&lt;&gt;"",ISNUMBER(A2983)),VLOOKUP(A2983,Studies!A:BR,3,FALSE),"")</f>
        <v>https://www.ncbi.nlm.nih.gov/pubmed/832508</v>
      </c>
      <c r="D2983" s="255" t="str">
        <f>IF(AND(A2983&lt;&gt;"",ISNUMBER(A2983)),VLOOKUP(A2983,Studies!A:BR,4,FALSE),"")</f>
        <v>600 mg</v>
      </c>
      <c r="E2983" s="255" t="str">
        <f>IF(AND(A2983&lt;&gt;"",ISNUMBER(A2983)),VLOOKUP(A2983,Studies!A:BR,5,FALSE),"")</f>
        <v>Rifampicin</v>
      </c>
      <c r="F2983" s="256" t="str">
        <f>IF(AND(A2983&lt;&gt;"",ISNUMBER(A2983)),VLOOKUP(A2983,Studies!A:BR,6,FALSE),"")</f>
        <v>Urine</v>
      </c>
      <c r="G2983" s="194">
        <v>12</v>
      </c>
      <c r="H2983" s="194" t="s">
        <v>60</v>
      </c>
      <c r="I2983" s="187">
        <v>97.736999999999995</v>
      </c>
      <c r="J2983" s="187" t="s">
        <v>58</v>
      </c>
      <c r="K2983" s="187" t="s">
        <v>116</v>
      </c>
      <c r="M2983" s="195"/>
      <c r="N2983" s="195"/>
      <c r="O2983" s="199"/>
      <c r="P2983" s="188" t="s">
        <v>1022</v>
      </c>
      <c r="Q2983" s="174">
        <v>0</v>
      </c>
    </row>
    <row r="2984" spans="1:17" ht="14.25" x14ac:dyDescent="0.2">
      <c r="A2984" s="183">
        <v>360</v>
      </c>
      <c r="B2984" s="254" t="str">
        <f>IF(AND(A2984&lt;&gt;"",ISNUMBER(A2984)),VLOOKUP(A2984,Studies!A:BR,2,FALSE),"")</f>
        <v>Nitti 1977</v>
      </c>
      <c r="C2984" s="255" t="str">
        <f>IF(AND(A2984&lt;&gt;"",ISNUMBER(A2984)),VLOOKUP(A2984,Studies!A:BR,3,FALSE),"")</f>
        <v>https://www.ncbi.nlm.nih.gov/pubmed/832508</v>
      </c>
      <c r="D2984" s="255" t="str">
        <f>IF(AND(A2984&lt;&gt;"",ISNUMBER(A2984)),VLOOKUP(A2984,Studies!A:BR,4,FALSE),"")</f>
        <v>600 mg</v>
      </c>
      <c r="E2984" s="255" t="str">
        <f>IF(AND(A2984&lt;&gt;"",ISNUMBER(A2984)),VLOOKUP(A2984,Studies!A:BR,5,FALSE),"")</f>
        <v>Rifampicin</v>
      </c>
      <c r="F2984" s="256" t="str">
        <f>IF(AND(A2984&lt;&gt;"",ISNUMBER(A2984)),VLOOKUP(A2984,Studies!A:BR,6,FALSE),"")</f>
        <v>Urine</v>
      </c>
      <c r="G2984" s="194">
        <v>24</v>
      </c>
      <c r="H2984" s="194" t="s">
        <v>60</v>
      </c>
      <c r="I2984" s="187">
        <v>109.967</v>
      </c>
      <c r="J2984" s="187" t="s">
        <v>58</v>
      </c>
      <c r="K2984" s="187" t="s">
        <v>116</v>
      </c>
      <c r="M2984" s="195"/>
      <c r="N2984" s="195"/>
      <c r="O2984" s="199"/>
      <c r="P2984" s="188" t="s">
        <v>1022</v>
      </c>
      <c r="Q2984" s="174">
        <v>0</v>
      </c>
    </row>
    <row r="2985" spans="1:17" x14ac:dyDescent="0.2">
      <c r="A2985" s="205">
        <v>361</v>
      </c>
      <c r="B2985" s="254" t="str">
        <f>IF(AND(A2985&lt;&gt;"",ISNUMBER(A2985)),VLOOKUP(A2985,Studies!A:BR,2,FALSE),"")</f>
        <v>Okudaira 2007</v>
      </c>
      <c r="C2985" s="255" t="str">
        <f>IF(AND(A2985&lt;&gt;"",ISNUMBER(A2985)),VLOOKUP(A2985,Studies!A:BR,3,FALSE),"")</f>
        <v>https://www.ncbi.nlm.nih.gov/pubmed/17585116</v>
      </c>
      <c r="D2985" s="255" t="str">
        <f>IF(AND(A2985&lt;&gt;"",ISNUMBER(A2985)),VLOOKUP(A2985,Studies!A:BR,4,FALSE),"")</f>
        <v>EM 0 Control (Perpetrator Placebo)</v>
      </c>
      <c r="E2985" s="255" t="str">
        <f>IF(AND(A2985&lt;&gt;"",ISNUMBER(A2985)),VLOOKUP(A2985,Studies!A:BR,5,FALSE),"")</f>
        <v>Midazolam</v>
      </c>
      <c r="F2985" s="256" t="str">
        <f>IF(AND(A2985&lt;&gt;"",ISNUMBER(A2985)),VLOOKUP(A2985,Studies!A:BR,6,FALSE),"")</f>
        <v>Plasma</v>
      </c>
      <c r="G2985" s="194">
        <v>0</v>
      </c>
      <c r="H2985" s="194" t="s">
        <v>60</v>
      </c>
      <c r="I2985" s="187">
        <v>0</v>
      </c>
      <c r="J2985" s="187" t="s">
        <v>941</v>
      </c>
      <c r="K2985" s="187" t="s">
        <v>116</v>
      </c>
      <c r="M2985" s="195"/>
      <c r="N2985" s="195"/>
      <c r="O2985" s="199"/>
      <c r="P2985" s="188"/>
      <c r="Q2985" s="183"/>
    </row>
    <row r="2986" spans="1:17" x14ac:dyDescent="0.2">
      <c r="A2986" s="205">
        <v>361</v>
      </c>
      <c r="B2986" s="254" t="str">
        <f>IF(AND(A2986&lt;&gt;"",ISNUMBER(A2986)),VLOOKUP(A2986,Studies!A:BR,2,FALSE),"")</f>
        <v>Okudaira 2007</v>
      </c>
      <c r="C2986" s="255" t="str">
        <f>IF(AND(A2986&lt;&gt;"",ISNUMBER(A2986)),VLOOKUP(A2986,Studies!A:BR,3,FALSE),"")</f>
        <v>https://www.ncbi.nlm.nih.gov/pubmed/17585116</v>
      </c>
      <c r="D2986" s="255" t="str">
        <f>IF(AND(A2986&lt;&gt;"",ISNUMBER(A2986)),VLOOKUP(A2986,Studies!A:BR,4,FALSE),"")</f>
        <v>EM 0 Control (Perpetrator Placebo)</v>
      </c>
      <c r="E2986" s="255" t="str">
        <f>IF(AND(A2986&lt;&gt;"",ISNUMBER(A2986)),VLOOKUP(A2986,Studies!A:BR,5,FALSE),"")</f>
        <v>Midazolam</v>
      </c>
      <c r="F2986" s="256" t="str">
        <f>IF(AND(A2986&lt;&gt;"",ISNUMBER(A2986)),VLOOKUP(A2986,Studies!A:BR,6,FALSE),"")</f>
        <v>Plasma</v>
      </c>
      <c r="G2986" s="194">
        <v>0.33</v>
      </c>
      <c r="H2986" s="194" t="s">
        <v>60</v>
      </c>
      <c r="I2986" s="187">
        <v>4.1237110000000001</v>
      </c>
      <c r="J2986" s="187" t="s">
        <v>941</v>
      </c>
      <c r="K2986" s="187" t="s">
        <v>116</v>
      </c>
      <c r="L2986" s="195">
        <v>1.0309280000000001</v>
      </c>
      <c r="M2986" s="195" t="s">
        <v>941</v>
      </c>
      <c r="N2986" s="195" t="s">
        <v>117</v>
      </c>
      <c r="O2986" s="199"/>
      <c r="P2986" s="188"/>
      <c r="Q2986" s="183"/>
    </row>
    <row r="2987" spans="1:17" x14ac:dyDescent="0.2">
      <c r="A2987" s="205">
        <v>361</v>
      </c>
      <c r="B2987" s="254" t="str">
        <f>IF(AND(A2987&lt;&gt;"",ISNUMBER(A2987)),VLOOKUP(A2987,Studies!A:BR,2,FALSE),"")</f>
        <v>Okudaira 2007</v>
      </c>
      <c r="C2987" s="255" t="str">
        <f>IF(AND(A2987&lt;&gt;"",ISNUMBER(A2987)),VLOOKUP(A2987,Studies!A:BR,3,FALSE),"")</f>
        <v>https://www.ncbi.nlm.nih.gov/pubmed/17585116</v>
      </c>
      <c r="D2987" s="255" t="str">
        <f>IF(AND(A2987&lt;&gt;"",ISNUMBER(A2987)),VLOOKUP(A2987,Studies!A:BR,4,FALSE),"")</f>
        <v>EM 0 Control (Perpetrator Placebo)</v>
      </c>
      <c r="E2987" s="255" t="str">
        <f>IF(AND(A2987&lt;&gt;"",ISNUMBER(A2987)),VLOOKUP(A2987,Studies!A:BR,5,FALSE),"")</f>
        <v>Midazolam</v>
      </c>
      <c r="F2987" s="256" t="str">
        <f>IF(AND(A2987&lt;&gt;"",ISNUMBER(A2987)),VLOOKUP(A2987,Studies!A:BR,6,FALSE),"")</f>
        <v>Plasma</v>
      </c>
      <c r="G2987" s="194">
        <v>0.66</v>
      </c>
      <c r="H2987" s="194" t="s">
        <v>60</v>
      </c>
      <c r="I2987" s="187">
        <v>8.0412370000000006</v>
      </c>
      <c r="J2987" s="187" t="s">
        <v>941</v>
      </c>
      <c r="K2987" s="187" t="s">
        <v>116</v>
      </c>
      <c r="L2987" s="195">
        <v>1.0824750000000001</v>
      </c>
      <c r="M2987" s="195" t="s">
        <v>941</v>
      </c>
      <c r="N2987" s="195" t="s">
        <v>117</v>
      </c>
      <c r="O2987" s="199"/>
      <c r="P2987" s="188"/>
      <c r="Q2987" s="183"/>
    </row>
    <row r="2988" spans="1:17" x14ac:dyDescent="0.2">
      <c r="A2988" s="205">
        <v>361</v>
      </c>
      <c r="B2988" s="254" t="str">
        <f>IF(AND(A2988&lt;&gt;"",ISNUMBER(A2988)),VLOOKUP(A2988,Studies!A:BR,2,FALSE),"")</f>
        <v>Okudaira 2007</v>
      </c>
      <c r="C2988" s="255" t="str">
        <f>IF(AND(A2988&lt;&gt;"",ISNUMBER(A2988)),VLOOKUP(A2988,Studies!A:BR,3,FALSE),"")</f>
        <v>https://www.ncbi.nlm.nih.gov/pubmed/17585116</v>
      </c>
      <c r="D2988" s="255" t="str">
        <f>IF(AND(A2988&lt;&gt;"",ISNUMBER(A2988)),VLOOKUP(A2988,Studies!A:BR,4,FALSE),"")</f>
        <v>EM 0 Control (Perpetrator Placebo)</v>
      </c>
      <c r="E2988" s="255" t="str">
        <f>IF(AND(A2988&lt;&gt;"",ISNUMBER(A2988)),VLOOKUP(A2988,Studies!A:BR,5,FALSE),"")</f>
        <v>Midazolam</v>
      </c>
      <c r="F2988" s="256" t="str">
        <f>IF(AND(A2988&lt;&gt;"",ISNUMBER(A2988)),VLOOKUP(A2988,Studies!A:BR,6,FALSE),"")</f>
        <v>Plasma</v>
      </c>
      <c r="G2988" s="194">
        <v>1</v>
      </c>
      <c r="H2988" s="194" t="s">
        <v>60</v>
      </c>
      <c r="I2988" s="187">
        <v>8.7113399999999999</v>
      </c>
      <c r="J2988" s="187" t="s">
        <v>941</v>
      </c>
      <c r="K2988" s="187" t="s">
        <v>116</v>
      </c>
      <c r="L2988" s="195">
        <v>1.0824750000000001</v>
      </c>
      <c r="M2988" s="195" t="s">
        <v>941</v>
      </c>
      <c r="N2988" s="195" t="s">
        <v>117</v>
      </c>
      <c r="O2988" s="199"/>
      <c r="P2988" s="188"/>
      <c r="Q2988" s="183"/>
    </row>
    <row r="2989" spans="1:17" x14ac:dyDescent="0.2">
      <c r="A2989" s="205">
        <v>361</v>
      </c>
      <c r="B2989" s="254" t="str">
        <f>IF(AND(A2989&lt;&gt;"",ISNUMBER(A2989)),VLOOKUP(A2989,Studies!A:BR,2,FALSE),"")</f>
        <v>Okudaira 2007</v>
      </c>
      <c r="C2989" s="255" t="str">
        <f>IF(AND(A2989&lt;&gt;"",ISNUMBER(A2989)),VLOOKUP(A2989,Studies!A:BR,3,FALSE),"")</f>
        <v>https://www.ncbi.nlm.nih.gov/pubmed/17585116</v>
      </c>
      <c r="D2989" s="255" t="str">
        <f>IF(AND(A2989&lt;&gt;"",ISNUMBER(A2989)),VLOOKUP(A2989,Studies!A:BR,4,FALSE),"")</f>
        <v>EM 0 Control (Perpetrator Placebo)</v>
      </c>
      <c r="E2989" s="255" t="str">
        <f>IF(AND(A2989&lt;&gt;"",ISNUMBER(A2989)),VLOOKUP(A2989,Studies!A:BR,5,FALSE),"")</f>
        <v>Midazolam</v>
      </c>
      <c r="F2989" s="256" t="str">
        <f>IF(AND(A2989&lt;&gt;"",ISNUMBER(A2989)),VLOOKUP(A2989,Studies!A:BR,6,FALSE),"")</f>
        <v>Plasma</v>
      </c>
      <c r="G2989" s="194">
        <v>1.5</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54" t="str">
        <f>IF(AND(A2990&lt;&gt;"",ISNUMBER(A2990)),VLOOKUP(A2990,Studies!A:BR,2,FALSE),"")</f>
        <v>Okudaira 2007</v>
      </c>
      <c r="C2990" s="255" t="str">
        <f>IF(AND(A2990&lt;&gt;"",ISNUMBER(A2990)),VLOOKUP(A2990,Studies!A:BR,3,FALSE),"")</f>
        <v>https://www.ncbi.nlm.nih.gov/pubmed/17585116</v>
      </c>
      <c r="D2990" s="255" t="str">
        <f>IF(AND(A2990&lt;&gt;"",ISNUMBER(A2990)),VLOOKUP(A2990,Studies!A:BR,4,FALSE),"")</f>
        <v>EM 0 Control (Perpetrator Placebo)</v>
      </c>
      <c r="E2990" s="255" t="str">
        <f>IF(AND(A2990&lt;&gt;"",ISNUMBER(A2990)),VLOOKUP(A2990,Studies!A:BR,5,FALSE),"")</f>
        <v>Midazolam</v>
      </c>
      <c r="F2990" s="256" t="str">
        <f>IF(AND(A2990&lt;&gt;"",ISNUMBER(A2990)),VLOOKUP(A2990,Studies!A:BR,6,FALSE),"")</f>
        <v>Plasma</v>
      </c>
      <c r="G2990" s="194">
        <v>2</v>
      </c>
      <c r="H2990" s="194" t="s">
        <v>60</v>
      </c>
      <c r="I2990" s="187">
        <v>8.0412370000000006</v>
      </c>
      <c r="J2990" s="187" t="s">
        <v>941</v>
      </c>
      <c r="K2990" s="187" t="s">
        <v>116</v>
      </c>
      <c r="L2990" s="195">
        <v>1.0824750000000001</v>
      </c>
      <c r="M2990" s="195" t="s">
        <v>941</v>
      </c>
      <c r="N2990" s="195" t="s">
        <v>117</v>
      </c>
      <c r="O2990" s="199"/>
      <c r="P2990" s="188"/>
      <c r="Q2990" s="183"/>
    </row>
    <row r="2991" spans="1:17" x14ac:dyDescent="0.2">
      <c r="A2991" s="205">
        <v>361</v>
      </c>
      <c r="B2991" s="254" t="str">
        <f>IF(AND(A2991&lt;&gt;"",ISNUMBER(A2991)),VLOOKUP(A2991,Studies!A:BR,2,FALSE),"")</f>
        <v>Okudaira 2007</v>
      </c>
      <c r="C2991" s="255" t="str">
        <f>IF(AND(A2991&lt;&gt;"",ISNUMBER(A2991)),VLOOKUP(A2991,Studies!A:BR,3,FALSE),"")</f>
        <v>https://www.ncbi.nlm.nih.gov/pubmed/17585116</v>
      </c>
      <c r="D2991" s="255" t="str">
        <f>IF(AND(A2991&lt;&gt;"",ISNUMBER(A2991)),VLOOKUP(A2991,Studies!A:BR,4,FALSE),"")</f>
        <v>EM 0 Control (Perpetrator Placebo)</v>
      </c>
      <c r="E2991" s="255" t="str">
        <f>IF(AND(A2991&lt;&gt;"",ISNUMBER(A2991)),VLOOKUP(A2991,Studies!A:BR,5,FALSE),"")</f>
        <v>Midazolam</v>
      </c>
      <c r="F2991" s="256" t="str">
        <f>IF(AND(A2991&lt;&gt;"",ISNUMBER(A2991)),VLOOKUP(A2991,Studies!A:BR,6,FALSE),"")</f>
        <v>Plasma</v>
      </c>
      <c r="G2991" s="194">
        <v>3</v>
      </c>
      <c r="H2991" s="194" t="s">
        <v>60</v>
      </c>
      <c r="I2991" s="187">
        <v>5.3608250000000002</v>
      </c>
      <c r="J2991" s="187" t="s">
        <v>941</v>
      </c>
      <c r="K2991" s="187" t="s">
        <v>116</v>
      </c>
      <c r="L2991" s="195">
        <v>1.0824739999999999</v>
      </c>
      <c r="M2991" s="195" t="s">
        <v>941</v>
      </c>
      <c r="N2991" s="195" t="s">
        <v>117</v>
      </c>
      <c r="O2991" s="199"/>
      <c r="P2991" s="188"/>
      <c r="Q2991" s="183"/>
    </row>
    <row r="2992" spans="1:17" x14ac:dyDescent="0.2">
      <c r="A2992" s="205">
        <v>361</v>
      </c>
      <c r="B2992" s="254" t="str">
        <f>IF(AND(A2992&lt;&gt;"",ISNUMBER(A2992)),VLOOKUP(A2992,Studies!A:BR,2,FALSE),"")</f>
        <v>Okudaira 2007</v>
      </c>
      <c r="C2992" s="255" t="str">
        <f>IF(AND(A2992&lt;&gt;"",ISNUMBER(A2992)),VLOOKUP(A2992,Studies!A:BR,3,FALSE),"")</f>
        <v>https://www.ncbi.nlm.nih.gov/pubmed/17585116</v>
      </c>
      <c r="D2992" s="255" t="str">
        <f>IF(AND(A2992&lt;&gt;"",ISNUMBER(A2992)),VLOOKUP(A2992,Studies!A:BR,4,FALSE),"")</f>
        <v>EM 0 Control (Perpetrator Placebo)</v>
      </c>
      <c r="E2992" s="255" t="str">
        <f>IF(AND(A2992&lt;&gt;"",ISNUMBER(A2992)),VLOOKUP(A2992,Studies!A:BR,5,FALSE),"")</f>
        <v>Midazolam</v>
      </c>
      <c r="F2992" s="256" t="str">
        <f>IF(AND(A2992&lt;&gt;"",ISNUMBER(A2992)),VLOOKUP(A2992,Studies!A:BR,6,FALSE),"")</f>
        <v>Plasma</v>
      </c>
      <c r="G2992" s="194">
        <v>5</v>
      </c>
      <c r="H2992" s="194" t="s">
        <v>60</v>
      </c>
      <c r="I2992" s="187">
        <v>2.2680410000000002</v>
      </c>
      <c r="J2992" s="187" t="s">
        <v>941</v>
      </c>
      <c r="K2992" s="187" t="s">
        <v>116</v>
      </c>
      <c r="L2992" s="195">
        <v>1.0309280000000001</v>
      </c>
      <c r="M2992" s="195" t="s">
        <v>941</v>
      </c>
      <c r="N2992" s="195" t="s">
        <v>117</v>
      </c>
      <c r="O2992" s="199"/>
      <c r="P2992" s="188"/>
      <c r="Q2992" s="183"/>
    </row>
    <row r="2993" spans="1:17" x14ac:dyDescent="0.2">
      <c r="A2993" s="205">
        <v>361</v>
      </c>
      <c r="B2993" s="254" t="str">
        <f>IF(AND(A2993&lt;&gt;"",ISNUMBER(A2993)),VLOOKUP(A2993,Studies!A:BR,2,FALSE),"")</f>
        <v>Okudaira 2007</v>
      </c>
      <c r="C2993" s="255" t="str">
        <f>IF(AND(A2993&lt;&gt;"",ISNUMBER(A2993)),VLOOKUP(A2993,Studies!A:BR,3,FALSE),"")</f>
        <v>https://www.ncbi.nlm.nih.gov/pubmed/17585116</v>
      </c>
      <c r="D2993" s="255" t="str">
        <f>IF(AND(A2993&lt;&gt;"",ISNUMBER(A2993)),VLOOKUP(A2993,Studies!A:BR,4,FALSE),"")</f>
        <v>EM 0 Control (Perpetrator Placebo)</v>
      </c>
      <c r="E2993" s="255" t="str">
        <f>IF(AND(A2993&lt;&gt;"",ISNUMBER(A2993)),VLOOKUP(A2993,Studies!A:BR,5,FALSE),"")</f>
        <v>Midazolam</v>
      </c>
      <c r="F2993" s="256" t="str">
        <f>IF(AND(A2993&lt;&gt;"",ISNUMBER(A2993)),VLOOKUP(A2993,Studies!A:BR,6,FALSE),"")</f>
        <v>Plasma</v>
      </c>
      <c r="G2993" s="194">
        <v>8</v>
      </c>
      <c r="H2993" s="194" t="s">
        <v>60</v>
      </c>
      <c r="I2993" s="187">
        <v>1.2886599999999999</v>
      </c>
      <c r="J2993" s="187" t="s">
        <v>941</v>
      </c>
      <c r="K2993" s="187" t="s">
        <v>116</v>
      </c>
      <c r="L2993" s="195">
        <v>0.9793811</v>
      </c>
      <c r="M2993" s="195" t="s">
        <v>941</v>
      </c>
      <c r="N2993" s="195" t="s">
        <v>117</v>
      </c>
      <c r="O2993" s="199"/>
      <c r="P2993" s="188"/>
      <c r="Q2993" s="183"/>
    </row>
    <row r="2994" spans="1:17" x14ac:dyDescent="0.2">
      <c r="A2994" s="205">
        <v>361</v>
      </c>
      <c r="B2994" s="254" t="str">
        <f>IF(AND(A2994&lt;&gt;"",ISNUMBER(A2994)),VLOOKUP(A2994,Studies!A:BR,2,FALSE),"")</f>
        <v>Okudaira 2007</v>
      </c>
      <c r="C2994" s="255" t="str">
        <f>IF(AND(A2994&lt;&gt;"",ISNUMBER(A2994)),VLOOKUP(A2994,Studies!A:BR,3,FALSE),"")</f>
        <v>https://www.ncbi.nlm.nih.gov/pubmed/17585116</v>
      </c>
      <c r="D2994" s="255" t="str">
        <f>IF(AND(A2994&lt;&gt;"",ISNUMBER(A2994)),VLOOKUP(A2994,Studies!A:BR,4,FALSE),"")</f>
        <v>EM 0 Control (Perpetrator Placebo)</v>
      </c>
      <c r="E2994" s="255" t="str">
        <f>IF(AND(A2994&lt;&gt;"",ISNUMBER(A2994)),VLOOKUP(A2994,Studies!A:BR,5,FALSE),"")</f>
        <v>Midazolam</v>
      </c>
      <c r="F2994" s="256" t="str">
        <f>IF(AND(A2994&lt;&gt;"",ISNUMBER(A2994)),VLOOKUP(A2994,Studies!A:BR,6,FALSE),"")</f>
        <v>Plasma</v>
      </c>
      <c r="G2994" s="194">
        <v>14</v>
      </c>
      <c r="H2994" s="194" t="s">
        <v>60</v>
      </c>
      <c r="I2994" s="187">
        <v>0.61855669999999996</v>
      </c>
      <c r="J2994" s="187" t="s">
        <v>941</v>
      </c>
      <c r="K2994" s="187" t="s">
        <v>116</v>
      </c>
      <c r="L2994" s="195">
        <v>1.0824739999999999</v>
      </c>
      <c r="M2994" s="195" t="s">
        <v>941</v>
      </c>
      <c r="N2994" s="195" t="s">
        <v>117</v>
      </c>
      <c r="O2994" s="199"/>
      <c r="P2994" s="189" t="s">
        <v>1079</v>
      </c>
      <c r="Q2994" s="183"/>
    </row>
    <row r="2995" spans="1:17" x14ac:dyDescent="0.2">
      <c r="A2995" s="205">
        <v>362</v>
      </c>
      <c r="B2995" s="254" t="str">
        <f>IF(AND(A2995&lt;&gt;"",ISNUMBER(A2995)),VLOOKUP(A2995,Studies!A:BR,2,FALSE),"")</f>
        <v>Okudaira 2007</v>
      </c>
      <c r="C2995" s="255" t="str">
        <f>IF(AND(A2995&lt;&gt;"",ISNUMBER(A2995)),VLOOKUP(A2995,Studies!A:BR,3,FALSE),"")</f>
        <v>https://www.ncbi.nlm.nih.gov/pubmed/17585116</v>
      </c>
      <c r="D2995" s="255" t="str">
        <f>IF(AND(A2995&lt;&gt;"",ISNUMBER(A2995)),VLOOKUP(A2995,Studies!A:BR,4,FALSE),"")</f>
        <v>EM 2 with Perpetrator (Erythromycin)</v>
      </c>
      <c r="E2995" s="255" t="str">
        <f>IF(AND(A2995&lt;&gt;"",ISNUMBER(A2995)),VLOOKUP(A2995,Studies!A:BR,5,FALSE),"")</f>
        <v>Midazolam</v>
      </c>
      <c r="F2995" s="256"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
      <c r="A2996" s="205">
        <v>362</v>
      </c>
      <c r="B2996" s="254" t="str">
        <f>IF(AND(A2996&lt;&gt;"",ISNUMBER(A2996)),VLOOKUP(A2996,Studies!A:BR,2,FALSE),"")</f>
        <v>Okudaira 2007</v>
      </c>
      <c r="C2996" s="255" t="str">
        <f>IF(AND(A2996&lt;&gt;"",ISNUMBER(A2996)),VLOOKUP(A2996,Studies!A:BR,3,FALSE),"")</f>
        <v>https://www.ncbi.nlm.nih.gov/pubmed/17585116</v>
      </c>
      <c r="D2996" s="255" t="str">
        <f>IF(AND(A2996&lt;&gt;"",ISNUMBER(A2996)),VLOOKUP(A2996,Studies!A:BR,4,FALSE),"")</f>
        <v>EM 2 with Perpetrator (Erythromycin)</v>
      </c>
      <c r="E2996" s="255" t="str">
        <f>IF(AND(A2996&lt;&gt;"",ISNUMBER(A2996)),VLOOKUP(A2996,Studies!A:BR,5,FALSE),"")</f>
        <v>Midazolam</v>
      </c>
      <c r="F2996" s="256"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54" t="str">
        <f>IF(AND(A2997&lt;&gt;"",ISNUMBER(A2997)),VLOOKUP(A2997,Studies!A:BR,2,FALSE),"")</f>
        <v>Okudaira 2007</v>
      </c>
      <c r="C2997" s="255" t="str">
        <f>IF(AND(A2997&lt;&gt;"",ISNUMBER(A2997)),VLOOKUP(A2997,Studies!A:BR,3,FALSE),"")</f>
        <v>https://www.ncbi.nlm.nih.gov/pubmed/17585116</v>
      </c>
      <c r="D2997" s="255" t="str">
        <f>IF(AND(A2997&lt;&gt;"",ISNUMBER(A2997)),VLOOKUP(A2997,Studies!A:BR,4,FALSE),"")</f>
        <v>EM 2 with Perpetrator (Erythromycin)</v>
      </c>
      <c r="E2997" s="255" t="str">
        <f>IF(AND(A2997&lt;&gt;"",ISNUMBER(A2997)),VLOOKUP(A2997,Studies!A:BR,5,FALSE),"")</f>
        <v>Midazolam</v>
      </c>
      <c r="F2997" s="256"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54" t="str">
        <f>IF(AND(A2998&lt;&gt;"",ISNUMBER(A2998)),VLOOKUP(A2998,Studies!A:BR,2,FALSE),"")</f>
        <v>Okudaira 2007</v>
      </c>
      <c r="C2998" s="255" t="str">
        <f>IF(AND(A2998&lt;&gt;"",ISNUMBER(A2998)),VLOOKUP(A2998,Studies!A:BR,3,FALSE),"")</f>
        <v>https://www.ncbi.nlm.nih.gov/pubmed/17585116</v>
      </c>
      <c r="D2998" s="255" t="str">
        <f>IF(AND(A2998&lt;&gt;"",ISNUMBER(A2998)),VLOOKUP(A2998,Studies!A:BR,4,FALSE),"")</f>
        <v>EM 2 with Perpetrator (Erythromycin)</v>
      </c>
      <c r="E2998" s="255" t="str">
        <f>IF(AND(A2998&lt;&gt;"",ISNUMBER(A2998)),VLOOKUP(A2998,Studies!A:BR,5,FALSE),"")</f>
        <v>Midazolam</v>
      </c>
      <c r="F2998" s="256"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54" t="str">
        <f>IF(AND(A2999&lt;&gt;"",ISNUMBER(A2999)),VLOOKUP(A2999,Studies!A:BR,2,FALSE),"")</f>
        <v>Okudaira 2007</v>
      </c>
      <c r="C2999" s="255" t="str">
        <f>IF(AND(A2999&lt;&gt;"",ISNUMBER(A2999)),VLOOKUP(A2999,Studies!A:BR,3,FALSE),"")</f>
        <v>https://www.ncbi.nlm.nih.gov/pubmed/17585116</v>
      </c>
      <c r="D2999" s="255" t="str">
        <f>IF(AND(A2999&lt;&gt;"",ISNUMBER(A2999)),VLOOKUP(A2999,Studies!A:BR,4,FALSE),"")</f>
        <v>EM 2 with Perpetrator (Erythromycin)</v>
      </c>
      <c r="E2999" s="255" t="str">
        <f>IF(AND(A2999&lt;&gt;"",ISNUMBER(A2999)),VLOOKUP(A2999,Studies!A:BR,5,FALSE),"")</f>
        <v>Midazolam</v>
      </c>
      <c r="F2999" s="256"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54" t="str">
        <f>IF(AND(A3000&lt;&gt;"",ISNUMBER(A3000)),VLOOKUP(A3000,Studies!A:BR,2,FALSE),"")</f>
        <v>Okudaira 2007</v>
      </c>
      <c r="C3000" s="255" t="str">
        <f>IF(AND(A3000&lt;&gt;"",ISNUMBER(A3000)),VLOOKUP(A3000,Studies!A:BR,3,FALSE),"")</f>
        <v>https://www.ncbi.nlm.nih.gov/pubmed/17585116</v>
      </c>
      <c r="D3000" s="255" t="str">
        <f>IF(AND(A3000&lt;&gt;"",ISNUMBER(A3000)),VLOOKUP(A3000,Studies!A:BR,4,FALSE),"")</f>
        <v>EM 2 with Perpetrator (Erythromycin)</v>
      </c>
      <c r="E3000" s="255" t="str">
        <f>IF(AND(A3000&lt;&gt;"",ISNUMBER(A3000)),VLOOKUP(A3000,Studies!A:BR,5,FALSE),"")</f>
        <v>Midazolam</v>
      </c>
      <c r="F3000" s="256"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54" t="str">
        <f>IF(AND(A3001&lt;&gt;"",ISNUMBER(A3001)),VLOOKUP(A3001,Studies!A:BR,2,FALSE),"")</f>
        <v>Okudaira 2007</v>
      </c>
      <c r="C3001" s="255" t="str">
        <f>IF(AND(A3001&lt;&gt;"",ISNUMBER(A3001)),VLOOKUP(A3001,Studies!A:BR,3,FALSE),"")</f>
        <v>https://www.ncbi.nlm.nih.gov/pubmed/17585116</v>
      </c>
      <c r="D3001" s="255" t="str">
        <f>IF(AND(A3001&lt;&gt;"",ISNUMBER(A3001)),VLOOKUP(A3001,Studies!A:BR,4,FALSE),"")</f>
        <v>EM 2 with Perpetrator (Erythromycin)</v>
      </c>
      <c r="E3001" s="255" t="str">
        <f>IF(AND(A3001&lt;&gt;"",ISNUMBER(A3001)),VLOOKUP(A3001,Studies!A:BR,5,FALSE),"")</f>
        <v>Midazolam</v>
      </c>
      <c r="F3001" s="256"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54" t="str">
        <f>IF(AND(A3002&lt;&gt;"",ISNUMBER(A3002)),VLOOKUP(A3002,Studies!A:BR,2,FALSE),"")</f>
        <v>Okudaira 2007</v>
      </c>
      <c r="C3002" s="255" t="str">
        <f>IF(AND(A3002&lt;&gt;"",ISNUMBER(A3002)),VLOOKUP(A3002,Studies!A:BR,3,FALSE),"")</f>
        <v>https://www.ncbi.nlm.nih.gov/pubmed/17585116</v>
      </c>
      <c r="D3002" s="255" t="str">
        <f>IF(AND(A3002&lt;&gt;"",ISNUMBER(A3002)),VLOOKUP(A3002,Studies!A:BR,4,FALSE),"")</f>
        <v>EM 2 with Perpetrator (Erythromycin)</v>
      </c>
      <c r="E3002" s="255" t="str">
        <f>IF(AND(A3002&lt;&gt;"",ISNUMBER(A3002)),VLOOKUP(A3002,Studies!A:BR,5,FALSE),"")</f>
        <v>Midazolam</v>
      </c>
      <c r="F3002" s="256"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54" t="str">
        <f>IF(AND(A3003&lt;&gt;"",ISNUMBER(A3003)),VLOOKUP(A3003,Studies!A:BR,2,FALSE),"")</f>
        <v>Okudaira 2007</v>
      </c>
      <c r="C3003" s="255" t="str">
        <f>IF(AND(A3003&lt;&gt;"",ISNUMBER(A3003)),VLOOKUP(A3003,Studies!A:BR,3,FALSE),"")</f>
        <v>https://www.ncbi.nlm.nih.gov/pubmed/17585116</v>
      </c>
      <c r="D3003" s="255" t="str">
        <f>IF(AND(A3003&lt;&gt;"",ISNUMBER(A3003)),VLOOKUP(A3003,Studies!A:BR,4,FALSE),"")</f>
        <v>EM 2 with Perpetrator (Erythromycin)</v>
      </c>
      <c r="E3003" s="255" t="str">
        <f>IF(AND(A3003&lt;&gt;"",ISNUMBER(A3003)),VLOOKUP(A3003,Studies!A:BR,5,FALSE),"")</f>
        <v>Midazolam</v>
      </c>
      <c r="F3003" s="256"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54" t="str">
        <f>IF(AND(A3004&lt;&gt;"",ISNUMBER(A3004)),VLOOKUP(A3004,Studies!A:BR,2,FALSE),"")</f>
        <v>Okudaira 2007</v>
      </c>
      <c r="C3004" s="255" t="str">
        <f>IF(AND(A3004&lt;&gt;"",ISNUMBER(A3004)),VLOOKUP(A3004,Studies!A:BR,3,FALSE),"")</f>
        <v>https://www.ncbi.nlm.nih.gov/pubmed/17585116</v>
      </c>
      <c r="D3004" s="255" t="str">
        <f>IF(AND(A3004&lt;&gt;"",ISNUMBER(A3004)),VLOOKUP(A3004,Studies!A:BR,4,FALSE),"")</f>
        <v>EM 2 with Perpetrator (Erythromycin)</v>
      </c>
      <c r="E3004" s="255" t="str">
        <f>IF(AND(A3004&lt;&gt;"",ISNUMBER(A3004)),VLOOKUP(A3004,Studies!A:BR,5,FALSE),"")</f>
        <v>Midazolam</v>
      </c>
      <c r="F3004" s="256"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54" t="str">
        <f>IF(AND(A3005&lt;&gt;"",ISNUMBER(A3005)),VLOOKUP(A3005,Studies!A:BR,2,FALSE),"")</f>
        <v>Okudaira 2007</v>
      </c>
      <c r="C3005" s="255" t="str">
        <f>IF(AND(A3005&lt;&gt;"",ISNUMBER(A3005)),VLOOKUP(A3005,Studies!A:BR,3,FALSE),"")</f>
        <v>https://www.ncbi.nlm.nih.gov/pubmed/17585116</v>
      </c>
      <c r="D3005" s="255" t="str">
        <f>IF(AND(A3005&lt;&gt;"",ISNUMBER(A3005)),VLOOKUP(A3005,Studies!A:BR,4,FALSE),"")</f>
        <v>EM 2 with Perpetrator (Erythromycin)</v>
      </c>
      <c r="E3005" s="255" t="str">
        <f>IF(AND(A3005&lt;&gt;"",ISNUMBER(A3005)),VLOOKUP(A3005,Studies!A:BR,5,FALSE),"")</f>
        <v>Midazolam</v>
      </c>
      <c r="F3005" s="256"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54" t="str">
        <f>IF(AND(A3006&lt;&gt;"",ISNUMBER(A3006)),VLOOKUP(A3006,Studies!A:BR,2,FALSE),"")</f>
        <v>Okudaira 2007</v>
      </c>
      <c r="C3006" s="255" t="str">
        <f>IF(AND(A3006&lt;&gt;"",ISNUMBER(A3006)),VLOOKUP(A3006,Studies!A:BR,3,FALSE),"")</f>
        <v>https://www.ncbi.nlm.nih.gov/pubmed/17585116</v>
      </c>
      <c r="D3006" s="255" t="str">
        <f>IF(AND(A3006&lt;&gt;"",ISNUMBER(A3006)),VLOOKUP(A3006,Studies!A:BR,4,FALSE),"")</f>
        <v>EM 4 with Perpetrator (Erythromycin)</v>
      </c>
      <c r="E3006" s="255" t="str">
        <f>IF(AND(A3006&lt;&gt;"",ISNUMBER(A3006)),VLOOKUP(A3006,Studies!A:BR,5,FALSE),"")</f>
        <v>Midazolam</v>
      </c>
      <c r="F3006" s="256"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
      <c r="A3007" s="205">
        <v>363</v>
      </c>
      <c r="B3007" s="254" t="str">
        <f>IF(AND(A3007&lt;&gt;"",ISNUMBER(A3007)),VLOOKUP(A3007,Studies!A:BR,2,FALSE),"")</f>
        <v>Okudaira 2007</v>
      </c>
      <c r="C3007" s="255" t="str">
        <f>IF(AND(A3007&lt;&gt;"",ISNUMBER(A3007)),VLOOKUP(A3007,Studies!A:BR,3,FALSE),"")</f>
        <v>https://www.ncbi.nlm.nih.gov/pubmed/17585116</v>
      </c>
      <c r="D3007" s="255" t="str">
        <f>IF(AND(A3007&lt;&gt;"",ISNUMBER(A3007)),VLOOKUP(A3007,Studies!A:BR,4,FALSE),"")</f>
        <v>EM 4 with Perpetrator (Erythromycin)</v>
      </c>
      <c r="E3007" s="255" t="str">
        <f>IF(AND(A3007&lt;&gt;"",ISNUMBER(A3007)),VLOOKUP(A3007,Studies!A:BR,5,FALSE),"")</f>
        <v>Midazolam</v>
      </c>
      <c r="F3007" s="256"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54" t="str">
        <f>IF(AND(A3008&lt;&gt;"",ISNUMBER(A3008)),VLOOKUP(A3008,Studies!A:BR,2,FALSE),"")</f>
        <v>Okudaira 2007</v>
      </c>
      <c r="C3008" s="255" t="str">
        <f>IF(AND(A3008&lt;&gt;"",ISNUMBER(A3008)),VLOOKUP(A3008,Studies!A:BR,3,FALSE),"")</f>
        <v>https://www.ncbi.nlm.nih.gov/pubmed/17585116</v>
      </c>
      <c r="D3008" s="255" t="str">
        <f>IF(AND(A3008&lt;&gt;"",ISNUMBER(A3008)),VLOOKUP(A3008,Studies!A:BR,4,FALSE),"")</f>
        <v>EM 4 with Perpetrator (Erythromycin)</v>
      </c>
      <c r="E3008" s="255" t="str">
        <f>IF(AND(A3008&lt;&gt;"",ISNUMBER(A3008)),VLOOKUP(A3008,Studies!A:BR,5,FALSE),"")</f>
        <v>Midazolam</v>
      </c>
      <c r="F3008" s="256"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54" t="str">
        <f>IF(AND(A3009&lt;&gt;"",ISNUMBER(A3009)),VLOOKUP(A3009,Studies!A:BR,2,FALSE),"")</f>
        <v>Okudaira 2007</v>
      </c>
      <c r="C3009" s="255" t="str">
        <f>IF(AND(A3009&lt;&gt;"",ISNUMBER(A3009)),VLOOKUP(A3009,Studies!A:BR,3,FALSE),"")</f>
        <v>https://www.ncbi.nlm.nih.gov/pubmed/17585116</v>
      </c>
      <c r="D3009" s="255" t="str">
        <f>IF(AND(A3009&lt;&gt;"",ISNUMBER(A3009)),VLOOKUP(A3009,Studies!A:BR,4,FALSE),"")</f>
        <v>EM 4 with Perpetrator (Erythromycin)</v>
      </c>
      <c r="E3009" s="255" t="str">
        <f>IF(AND(A3009&lt;&gt;"",ISNUMBER(A3009)),VLOOKUP(A3009,Studies!A:BR,5,FALSE),"")</f>
        <v>Midazolam</v>
      </c>
      <c r="F3009" s="256"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54" t="str">
        <f>IF(AND(A3010&lt;&gt;"",ISNUMBER(A3010)),VLOOKUP(A3010,Studies!A:BR,2,FALSE),"")</f>
        <v>Okudaira 2007</v>
      </c>
      <c r="C3010" s="255" t="str">
        <f>IF(AND(A3010&lt;&gt;"",ISNUMBER(A3010)),VLOOKUP(A3010,Studies!A:BR,3,FALSE),"")</f>
        <v>https://www.ncbi.nlm.nih.gov/pubmed/17585116</v>
      </c>
      <c r="D3010" s="255" t="str">
        <f>IF(AND(A3010&lt;&gt;"",ISNUMBER(A3010)),VLOOKUP(A3010,Studies!A:BR,4,FALSE),"")</f>
        <v>EM 4 with Perpetrator (Erythromycin)</v>
      </c>
      <c r="E3010" s="255" t="str">
        <f>IF(AND(A3010&lt;&gt;"",ISNUMBER(A3010)),VLOOKUP(A3010,Studies!A:BR,5,FALSE),"")</f>
        <v>Midazolam</v>
      </c>
      <c r="F3010" s="256"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54" t="str">
        <f>IF(AND(A3011&lt;&gt;"",ISNUMBER(A3011)),VLOOKUP(A3011,Studies!A:BR,2,FALSE),"")</f>
        <v>Okudaira 2007</v>
      </c>
      <c r="C3011" s="255" t="str">
        <f>IF(AND(A3011&lt;&gt;"",ISNUMBER(A3011)),VLOOKUP(A3011,Studies!A:BR,3,FALSE),"")</f>
        <v>https://www.ncbi.nlm.nih.gov/pubmed/17585116</v>
      </c>
      <c r="D3011" s="255" t="str">
        <f>IF(AND(A3011&lt;&gt;"",ISNUMBER(A3011)),VLOOKUP(A3011,Studies!A:BR,4,FALSE),"")</f>
        <v>EM 4 with Perpetrator (Erythromycin)</v>
      </c>
      <c r="E3011" s="255" t="str">
        <f>IF(AND(A3011&lt;&gt;"",ISNUMBER(A3011)),VLOOKUP(A3011,Studies!A:BR,5,FALSE),"")</f>
        <v>Midazolam</v>
      </c>
      <c r="F3011" s="256"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54" t="str">
        <f>IF(AND(A3012&lt;&gt;"",ISNUMBER(A3012)),VLOOKUP(A3012,Studies!A:BR,2,FALSE),"")</f>
        <v>Okudaira 2007</v>
      </c>
      <c r="C3012" s="255" t="str">
        <f>IF(AND(A3012&lt;&gt;"",ISNUMBER(A3012)),VLOOKUP(A3012,Studies!A:BR,3,FALSE),"")</f>
        <v>https://www.ncbi.nlm.nih.gov/pubmed/17585116</v>
      </c>
      <c r="D3012" s="255" t="str">
        <f>IF(AND(A3012&lt;&gt;"",ISNUMBER(A3012)),VLOOKUP(A3012,Studies!A:BR,4,FALSE),"")</f>
        <v>EM 4 with Perpetrator (Erythromycin)</v>
      </c>
      <c r="E3012" s="255" t="str">
        <f>IF(AND(A3012&lt;&gt;"",ISNUMBER(A3012)),VLOOKUP(A3012,Studies!A:BR,5,FALSE),"")</f>
        <v>Midazolam</v>
      </c>
      <c r="F3012" s="256"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54" t="str">
        <f>IF(AND(A3013&lt;&gt;"",ISNUMBER(A3013)),VLOOKUP(A3013,Studies!A:BR,2,FALSE),"")</f>
        <v>Okudaira 2007</v>
      </c>
      <c r="C3013" s="255" t="str">
        <f>IF(AND(A3013&lt;&gt;"",ISNUMBER(A3013)),VLOOKUP(A3013,Studies!A:BR,3,FALSE),"")</f>
        <v>https://www.ncbi.nlm.nih.gov/pubmed/17585116</v>
      </c>
      <c r="D3013" s="255" t="str">
        <f>IF(AND(A3013&lt;&gt;"",ISNUMBER(A3013)),VLOOKUP(A3013,Studies!A:BR,4,FALSE),"")</f>
        <v>EM 4 with Perpetrator (Erythromycin)</v>
      </c>
      <c r="E3013" s="255" t="str">
        <f>IF(AND(A3013&lt;&gt;"",ISNUMBER(A3013)),VLOOKUP(A3013,Studies!A:BR,5,FALSE),"")</f>
        <v>Midazolam</v>
      </c>
      <c r="F3013" s="256"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54" t="str">
        <f>IF(AND(A3014&lt;&gt;"",ISNUMBER(A3014)),VLOOKUP(A3014,Studies!A:BR,2,FALSE),"")</f>
        <v>Okudaira 2007</v>
      </c>
      <c r="C3014" s="255" t="str">
        <f>IF(AND(A3014&lt;&gt;"",ISNUMBER(A3014)),VLOOKUP(A3014,Studies!A:BR,3,FALSE),"")</f>
        <v>https://www.ncbi.nlm.nih.gov/pubmed/17585116</v>
      </c>
      <c r="D3014" s="255" t="str">
        <f>IF(AND(A3014&lt;&gt;"",ISNUMBER(A3014)),VLOOKUP(A3014,Studies!A:BR,4,FALSE),"")</f>
        <v>EM 4 with Perpetrator (Erythromycin)</v>
      </c>
      <c r="E3014" s="255" t="str">
        <f>IF(AND(A3014&lt;&gt;"",ISNUMBER(A3014)),VLOOKUP(A3014,Studies!A:BR,5,FALSE),"")</f>
        <v>Midazolam</v>
      </c>
      <c r="F3014" s="256"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54" t="str">
        <f>IF(AND(A3015&lt;&gt;"",ISNUMBER(A3015)),VLOOKUP(A3015,Studies!A:BR,2,FALSE),"")</f>
        <v>Okudaira 2007</v>
      </c>
      <c r="C3015" s="255" t="str">
        <f>IF(AND(A3015&lt;&gt;"",ISNUMBER(A3015)),VLOOKUP(A3015,Studies!A:BR,3,FALSE),"")</f>
        <v>https://www.ncbi.nlm.nih.gov/pubmed/17585116</v>
      </c>
      <c r="D3015" s="255" t="str">
        <f>IF(AND(A3015&lt;&gt;"",ISNUMBER(A3015)),VLOOKUP(A3015,Studies!A:BR,4,FALSE),"")</f>
        <v>EM 4 with Perpetrator (Erythromycin)</v>
      </c>
      <c r="E3015" s="255" t="str">
        <f>IF(AND(A3015&lt;&gt;"",ISNUMBER(A3015)),VLOOKUP(A3015,Studies!A:BR,5,FALSE),"")</f>
        <v>Midazolam</v>
      </c>
      <c r="F3015" s="256"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54" t="str">
        <f>IF(AND(A3016&lt;&gt;"",ISNUMBER(A3016)),VLOOKUP(A3016,Studies!A:BR,2,FALSE),"")</f>
        <v>Okudaira 2007</v>
      </c>
      <c r="C3016" s="255" t="str">
        <f>IF(AND(A3016&lt;&gt;"",ISNUMBER(A3016)),VLOOKUP(A3016,Studies!A:BR,3,FALSE),"")</f>
        <v>https://www.ncbi.nlm.nih.gov/pubmed/17585116</v>
      </c>
      <c r="D3016" s="255" t="str">
        <f>IF(AND(A3016&lt;&gt;"",ISNUMBER(A3016)),VLOOKUP(A3016,Studies!A:BR,4,FALSE),"")</f>
        <v>EM 4 with Perpetrator (Erythromycin)</v>
      </c>
      <c r="E3016" s="255" t="str">
        <f>IF(AND(A3016&lt;&gt;"",ISNUMBER(A3016)),VLOOKUP(A3016,Studies!A:BR,5,FALSE),"")</f>
        <v>Midazolam</v>
      </c>
      <c r="F3016" s="256"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54" t="str">
        <f>IF(AND(A3017&lt;&gt;"",ISNUMBER(A3017)),VLOOKUP(A3017,Studies!A:BR,2,FALSE),"")</f>
        <v>Okudaira 2007</v>
      </c>
      <c r="C3017" s="255" t="str">
        <f>IF(AND(A3017&lt;&gt;"",ISNUMBER(A3017)),VLOOKUP(A3017,Studies!A:BR,3,FALSE),"")</f>
        <v>https://www.ncbi.nlm.nih.gov/pubmed/17585116</v>
      </c>
      <c r="D3017" s="255" t="str">
        <f>IF(AND(A3017&lt;&gt;"",ISNUMBER(A3017)),VLOOKUP(A3017,Studies!A:BR,4,FALSE),"")</f>
        <v>EM 7 with Perpetrator (Erythromycin)</v>
      </c>
      <c r="E3017" s="255" t="str">
        <f>IF(AND(A3017&lt;&gt;"",ISNUMBER(A3017)),VLOOKUP(A3017,Studies!A:BR,5,FALSE),"")</f>
        <v>Midazolam</v>
      </c>
      <c r="F3017" s="256"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
      <c r="A3018" s="205">
        <v>364</v>
      </c>
      <c r="B3018" s="254" t="str">
        <f>IF(AND(A3018&lt;&gt;"",ISNUMBER(A3018)),VLOOKUP(A3018,Studies!A:BR,2,FALSE),"")</f>
        <v>Okudaira 2007</v>
      </c>
      <c r="C3018" s="255" t="str">
        <f>IF(AND(A3018&lt;&gt;"",ISNUMBER(A3018)),VLOOKUP(A3018,Studies!A:BR,3,FALSE),"")</f>
        <v>https://www.ncbi.nlm.nih.gov/pubmed/17585116</v>
      </c>
      <c r="D3018" s="255" t="str">
        <f>IF(AND(A3018&lt;&gt;"",ISNUMBER(A3018)),VLOOKUP(A3018,Studies!A:BR,4,FALSE),"")</f>
        <v>EM 7 with Perpetrator (Erythromycin)</v>
      </c>
      <c r="E3018" s="255" t="str">
        <f>IF(AND(A3018&lt;&gt;"",ISNUMBER(A3018)),VLOOKUP(A3018,Studies!A:BR,5,FALSE),"")</f>
        <v>Midazolam</v>
      </c>
      <c r="F3018" s="256"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54" t="str">
        <f>IF(AND(A3019&lt;&gt;"",ISNUMBER(A3019)),VLOOKUP(A3019,Studies!A:BR,2,FALSE),"")</f>
        <v>Okudaira 2007</v>
      </c>
      <c r="C3019" s="255" t="str">
        <f>IF(AND(A3019&lt;&gt;"",ISNUMBER(A3019)),VLOOKUP(A3019,Studies!A:BR,3,FALSE),"")</f>
        <v>https://www.ncbi.nlm.nih.gov/pubmed/17585116</v>
      </c>
      <c r="D3019" s="255" t="str">
        <f>IF(AND(A3019&lt;&gt;"",ISNUMBER(A3019)),VLOOKUP(A3019,Studies!A:BR,4,FALSE),"")</f>
        <v>EM 7 with Perpetrator (Erythromycin)</v>
      </c>
      <c r="E3019" s="255" t="str">
        <f>IF(AND(A3019&lt;&gt;"",ISNUMBER(A3019)),VLOOKUP(A3019,Studies!A:BR,5,FALSE),"")</f>
        <v>Midazolam</v>
      </c>
      <c r="F3019" s="256"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54" t="str">
        <f>IF(AND(A3020&lt;&gt;"",ISNUMBER(A3020)),VLOOKUP(A3020,Studies!A:BR,2,FALSE),"")</f>
        <v>Okudaira 2007</v>
      </c>
      <c r="C3020" s="255" t="str">
        <f>IF(AND(A3020&lt;&gt;"",ISNUMBER(A3020)),VLOOKUP(A3020,Studies!A:BR,3,FALSE),"")</f>
        <v>https://www.ncbi.nlm.nih.gov/pubmed/17585116</v>
      </c>
      <c r="D3020" s="255" t="str">
        <f>IF(AND(A3020&lt;&gt;"",ISNUMBER(A3020)),VLOOKUP(A3020,Studies!A:BR,4,FALSE),"")</f>
        <v>EM 7 with Perpetrator (Erythromycin)</v>
      </c>
      <c r="E3020" s="255" t="str">
        <f>IF(AND(A3020&lt;&gt;"",ISNUMBER(A3020)),VLOOKUP(A3020,Studies!A:BR,5,FALSE),"")</f>
        <v>Midazolam</v>
      </c>
      <c r="F3020" s="256"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54" t="str">
        <f>IF(AND(A3021&lt;&gt;"",ISNUMBER(A3021)),VLOOKUP(A3021,Studies!A:BR,2,FALSE),"")</f>
        <v>Okudaira 2007</v>
      </c>
      <c r="C3021" s="255" t="str">
        <f>IF(AND(A3021&lt;&gt;"",ISNUMBER(A3021)),VLOOKUP(A3021,Studies!A:BR,3,FALSE),"")</f>
        <v>https://www.ncbi.nlm.nih.gov/pubmed/17585116</v>
      </c>
      <c r="D3021" s="255" t="str">
        <f>IF(AND(A3021&lt;&gt;"",ISNUMBER(A3021)),VLOOKUP(A3021,Studies!A:BR,4,FALSE),"")</f>
        <v>EM 7 with Perpetrator (Erythromycin)</v>
      </c>
      <c r="E3021" s="255" t="str">
        <f>IF(AND(A3021&lt;&gt;"",ISNUMBER(A3021)),VLOOKUP(A3021,Studies!A:BR,5,FALSE),"")</f>
        <v>Midazolam</v>
      </c>
      <c r="F3021" s="256"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54" t="str">
        <f>IF(AND(A3022&lt;&gt;"",ISNUMBER(A3022)),VLOOKUP(A3022,Studies!A:BR,2,FALSE),"")</f>
        <v>Okudaira 2007</v>
      </c>
      <c r="C3022" s="255" t="str">
        <f>IF(AND(A3022&lt;&gt;"",ISNUMBER(A3022)),VLOOKUP(A3022,Studies!A:BR,3,FALSE),"")</f>
        <v>https://www.ncbi.nlm.nih.gov/pubmed/17585116</v>
      </c>
      <c r="D3022" s="255" t="str">
        <f>IF(AND(A3022&lt;&gt;"",ISNUMBER(A3022)),VLOOKUP(A3022,Studies!A:BR,4,FALSE),"")</f>
        <v>EM 7 with Perpetrator (Erythromycin)</v>
      </c>
      <c r="E3022" s="255" t="str">
        <f>IF(AND(A3022&lt;&gt;"",ISNUMBER(A3022)),VLOOKUP(A3022,Studies!A:BR,5,FALSE),"")</f>
        <v>Midazolam</v>
      </c>
      <c r="F3022" s="256"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54" t="str">
        <f>IF(AND(A3023&lt;&gt;"",ISNUMBER(A3023)),VLOOKUP(A3023,Studies!A:BR,2,FALSE),"")</f>
        <v>Okudaira 2007</v>
      </c>
      <c r="C3023" s="255" t="str">
        <f>IF(AND(A3023&lt;&gt;"",ISNUMBER(A3023)),VLOOKUP(A3023,Studies!A:BR,3,FALSE),"")</f>
        <v>https://www.ncbi.nlm.nih.gov/pubmed/17585116</v>
      </c>
      <c r="D3023" s="255" t="str">
        <f>IF(AND(A3023&lt;&gt;"",ISNUMBER(A3023)),VLOOKUP(A3023,Studies!A:BR,4,FALSE),"")</f>
        <v>EM 7 with Perpetrator (Erythromycin)</v>
      </c>
      <c r="E3023" s="255" t="str">
        <f>IF(AND(A3023&lt;&gt;"",ISNUMBER(A3023)),VLOOKUP(A3023,Studies!A:BR,5,FALSE),"")</f>
        <v>Midazolam</v>
      </c>
      <c r="F3023" s="256"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54" t="str">
        <f>IF(AND(A3024&lt;&gt;"",ISNUMBER(A3024)),VLOOKUP(A3024,Studies!A:BR,2,FALSE),"")</f>
        <v>Okudaira 2007</v>
      </c>
      <c r="C3024" s="255" t="str">
        <f>IF(AND(A3024&lt;&gt;"",ISNUMBER(A3024)),VLOOKUP(A3024,Studies!A:BR,3,FALSE),"")</f>
        <v>https://www.ncbi.nlm.nih.gov/pubmed/17585116</v>
      </c>
      <c r="D3024" s="255" t="str">
        <f>IF(AND(A3024&lt;&gt;"",ISNUMBER(A3024)),VLOOKUP(A3024,Studies!A:BR,4,FALSE),"")</f>
        <v>EM 7 with Perpetrator (Erythromycin)</v>
      </c>
      <c r="E3024" s="255" t="str">
        <f>IF(AND(A3024&lt;&gt;"",ISNUMBER(A3024)),VLOOKUP(A3024,Studies!A:BR,5,FALSE),"")</f>
        <v>Midazolam</v>
      </c>
      <c r="F3024" s="256"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54" t="str">
        <f>IF(AND(A3025&lt;&gt;"",ISNUMBER(A3025)),VLOOKUP(A3025,Studies!A:BR,2,FALSE),"")</f>
        <v>Okudaira 2007</v>
      </c>
      <c r="C3025" s="255" t="str">
        <f>IF(AND(A3025&lt;&gt;"",ISNUMBER(A3025)),VLOOKUP(A3025,Studies!A:BR,3,FALSE),"")</f>
        <v>https://www.ncbi.nlm.nih.gov/pubmed/17585116</v>
      </c>
      <c r="D3025" s="255" t="str">
        <f>IF(AND(A3025&lt;&gt;"",ISNUMBER(A3025)),VLOOKUP(A3025,Studies!A:BR,4,FALSE),"")</f>
        <v>EM 7 with Perpetrator (Erythromycin)</v>
      </c>
      <c r="E3025" s="255" t="str">
        <f>IF(AND(A3025&lt;&gt;"",ISNUMBER(A3025)),VLOOKUP(A3025,Studies!A:BR,5,FALSE),"")</f>
        <v>Midazolam</v>
      </c>
      <c r="F3025" s="256"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54" t="str">
        <f>IF(AND(A3026&lt;&gt;"",ISNUMBER(A3026)),VLOOKUP(A3026,Studies!A:BR,2,FALSE),"")</f>
        <v>Okudaira 2007</v>
      </c>
      <c r="C3026" s="255" t="str">
        <f>IF(AND(A3026&lt;&gt;"",ISNUMBER(A3026)),VLOOKUP(A3026,Studies!A:BR,3,FALSE),"")</f>
        <v>https://www.ncbi.nlm.nih.gov/pubmed/17585116</v>
      </c>
      <c r="D3026" s="255" t="str">
        <f>IF(AND(A3026&lt;&gt;"",ISNUMBER(A3026)),VLOOKUP(A3026,Studies!A:BR,4,FALSE),"")</f>
        <v>EM 7 with Perpetrator (Erythromycin)</v>
      </c>
      <c r="E3026" s="255" t="str">
        <f>IF(AND(A3026&lt;&gt;"",ISNUMBER(A3026)),VLOOKUP(A3026,Studies!A:BR,5,FALSE),"")</f>
        <v>Midazolam</v>
      </c>
      <c r="F3026" s="256"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54" t="str">
        <f>IF(AND(A3027&lt;&gt;"",ISNUMBER(A3027)),VLOOKUP(A3027,Studies!A:BR,2,FALSE),"")</f>
        <v>Okudaira 2007</v>
      </c>
      <c r="C3027" s="255" t="str">
        <f>IF(AND(A3027&lt;&gt;"",ISNUMBER(A3027)),VLOOKUP(A3027,Studies!A:BR,3,FALSE),"")</f>
        <v>https://www.ncbi.nlm.nih.gov/pubmed/17585116</v>
      </c>
      <c r="D3027" s="255" t="str">
        <f>IF(AND(A3027&lt;&gt;"",ISNUMBER(A3027)),VLOOKUP(A3027,Studies!A:BR,4,FALSE),"")</f>
        <v>EM 7 with Perpetrator (Erythromycin)</v>
      </c>
      <c r="E3027" s="255" t="str">
        <f>IF(AND(A3027&lt;&gt;"",ISNUMBER(A3027)),VLOOKUP(A3027,Studies!A:BR,5,FALSE),"")</f>
        <v>Midazolam</v>
      </c>
      <c r="F3027" s="256"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54" t="str">
        <f>IF(AND(A3028&lt;&gt;"",ISNUMBER(A3028)),VLOOKUP(A3028,Studies!A:BR,2,FALSE),"")</f>
        <v>Olkkola 1993</v>
      </c>
      <c r="C3028" s="255" t="str">
        <f>IF(AND(A3028&lt;&gt;"",ISNUMBER(A3028)),VLOOKUP(A3028,Studies!A:BR,3,FALSE),"")</f>
        <v>https://www.ncbi.nlm.nih.gov/pubmed/8453848</v>
      </c>
      <c r="D3028" s="255" t="str">
        <f>IF(AND(A3028&lt;&gt;"",ISNUMBER(A3028)),VLOOKUP(A3028,Studies!A:BR,4,FALSE),"")</f>
        <v>po Control (Perpetrator Placebo)</v>
      </c>
      <c r="E3028" s="255" t="str">
        <f>IF(AND(A3028&lt;&gt;"",ISNUMBER(A3028)),VLOOKUP(A3028,Studies!A:BR,5,FALSE),"")</f>
        <v>Midazolam</v>
      </c>
      <c r="F3028" s="256"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
      <c r="A3029" s="205">
        <v>365</v>
      </c>
      <c r="B3029" s="254" t="str">
        <f>IF(AND(A3029&lt;&gt;"",ISNUMBER(A3029)),VLOOKUP(A3029,Studies!A:BR,2,FALSE),"")</f>
        <v>Olkkola 1993</v>
      </c>
      <c r="C3029" s="255" t="str">
        <f>IF(AND(A3029&lt;&gt;"",ISNUMBER(A3029)),VLOOKUP(A3029,Studies!A:BR,3,FALSE),"")</f>
        <v>https://www.ncbi.nlm.nih.gov/pubmed/8453848</v>
      </c>
      <c r="D3029" s="255" t="str">
        <f>IF(AND(A3029&lt;&gt;"",ISNUMBER(A3029)),VLOOKUP(A3029,Studies!A:BR,4,FALSE),"")</f>
        <v>po Control (Perpetrator Placebo)</v>
      </c>
      <c r="E3029" s="255" t="str">
        <f>IF(AND(A3029&lt;&gt;"",ISNUMBER(A3029)),VLOOKUP(A3029,Studies!A:BR,5,FALSE),"")</f>
        <v>Midazolam</v>
      </c>
      <c r="F3029" s="256"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54" t="str">
        <f>IF(AND(A3030&lt;&gt;"",ISNUMBER(A3030)),VLOOKUP(A3030,Studies!A:BR,2,FALSE),"")</f>
        <v>Olkkola 1993</v>
      </c>
      <c r="C3030" s="255" t="str">
        <f>IF(AND(A3030&lt;&gt;"",ISNUMBER(A3030)),VLOOKUP(A3030,Studies!A:BR,3,FALSE),"")</f>
        <v>https://www.ncbi.nlm.nih.gov/pubmed/8453848</v>
      </c>
      <c r="D3030" s="255" t="str">
        <f>IF(AND(A3030&lt;&gt;"",ISNUMBER(A3030)),VLOOKUP(A3030,Studies!A:BR,4,FALSE),"")</f>
        <v>po Control (Perpetrator Placebo)</v>
      </c>
      <c r="E3030" s="255" t="str">
        <f>IF(AND(A3030&lt;&gt;"",ISNUMBER(A3030)),VLOOKUP(A3030,Studies!A:BR,5,FALSE),"")</f>
        <v>Midazolam</v>
      </c>
      <c r="F3030" s="256"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54" t="str">
        <f>IF(AND(A3031&lt;&gt;"",ISNUMBER(A3031)),VLOOKUP(A3031,Studies!A:BR,2,FALSE),"")</f>
        <v>Olkkola 1993</v>
      </c>
      <c r="C3031" s="255" t="str">
        <f>IF(AND(A3031&lt;&gt;"",ISNUMBER(A3031)),VLOOKUP(A3031,Studies!A:BR,3,FALSE),"")</f>
        <v>https://www.ncbi.nlm.nih.gov/pubmed/8453848</v>
      </c>
      <c r="D3031" s="255" t="str">
        <f>IF(AND(A3031&lt;&gt;"",ISNUMBER(A3031)),VLOOKUP(A3031,Studies!A:BR,4,FALSE),"")</f>
        <v>po Control (Perpetrator Placebo)</v>
      </c>
      <c r="E3031" s="255" t="str">
        <f>IF(AND(A3031&lt;&gt;"",ISNUMBER(A3031)),VLOOKUP(A3031,Studies!A:BR,5,FALSE),"")</f>
        <v>Midazolam</v>
      </c>
      <c r="F3031" s="256"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54" t="str">
        <f>IF(AND(A3032&lt;&gt;"",ISNUMBER(A3032)),VLOOKUP(A3032,Studies!A:BR,2,FALSE),"")</f>
        <v>Olkkola 1993</v>
      </c>
      <c r="C3032" s="255" t="str">
        <f>IF(AND(A3032&lt;&gt;"",ISNUMBER(A3032)),VLOOKUP(A3032,Studies!A:BR,3,FALSE),"")</f>
        <v>https://www.ncbi.nlm.nih.gov/pubmed/8453848</v>
      </c>
      <c r="D3032" s="255" t="str">
        <f>IF(AND(A3032&lt;&gt;"",ISNUMBER(A3032)),VLOOKUP(A3032,Studies!A:BR,4,FALSE),"")</f>
        <v>po Control (Perpetrator Placebo)</v>
      </c>
      <c r="E3032" s="255" t="str">
        <f>IF(AND(A3032&lt;&gt;"",ISNUMBER(A3032)),VLOOKUP(A3032,Studies!A:BR,5,FALSE),"")</f>
        <v>Midazolam</v>
      </c>
      <c r="F3032" s="256"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54" t="str">
        <f>IF(AND(A3033&lt;&gt;"",ISNUMBER(A3033)),VLOOKUP(A3033,Studies!A:BR,2,FALSE),"")</f>
        <v>Olkkola 1993</v>
      </c>
      <c r="C3033" s="255" t="str">
        <f>IF(AND(A3033&lt;&gt;"",ISNUMBER(A3033)),VLOOKUP(A3033,Studies!A:BR,3,FALSE),"")</f>
        <v>https://www.ncbi.nlm.nih.gov/pubmed/8453848</v>
      </c>
      <c r="D3033" s="255" t="str">
        <f>IF(AND(A3033&lt;&gt;"",ISNUMBER(A3033)),VLOOKUP(A3033,Studies!A:BR,4,FALSE),"")</f>
        <v>po Control (Perpetrator Placebo)</v>
      </c>
      <c r="E3033" s="255" t="str">
        <f>IF(AND(A3033&lt;&gt;"",ISNUMBER(A3033)),VLOOKUP(A3033,Studies!A:BR,5,FALSE),"")</f>
        <v>Midazolam</v>
      </c>
      <c r="F3033" s="256"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54" t="str">
        <f>IF(AND(A3034&lt;&gt;"",ISNUMBER(A3034)),VLOOKUP(A3034,Studies!A:BR,2,FALSE),"")</f>
        <v>Olkkola 1993</v>
      </c>
      <c r="C3034" s="255" t="str">
        <f>IF(AND(A3034&lt;&gt;"",ISNUMBER(A3034)),VLOOKUP(A3034,Studies!A:BR,3,FALSE),"")</f>
        <v>https://www.ncbi.nlm.nih.gov/pubmed/8453848</v>
      </c>
      <c r="D3034" s="255" t="str">
        <f>IF(AND(A3034&lt;&gt;"",ISNUMBER(A3034)),VLOOKUP(A3034,Studies!A:BR,4,FALSE),"")</f>
        <v>po Control (Perpetrator Placebo)</v>
      </c>
      <c r="E3034" s="255" t="str">
        <f>IF(AND(A3034&lt;&gt;"",ISNUMBER(A3034)),VLOOKUP(A3034,Studies!A:BR,5,FALSE),"")</f>
        <v>Midazolam</v>
      </c>
      <c r="F3034" s="256"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54" t="str">
        <f>IF(AND(A3035&lt;&gt;"",ISNUMBER(A3035)),VLOOKUP(A3035,Studies!A:BR,2,FALSE),"")</f>
        <v>Olkkola 1993</v>
      </c>
      <c r="C3035" s="255" t="str">
        <f>IF(AND(A3035&lt;&gt;"",ISNUMBER(A3035)),VLOOKUP(A3035,Studies!A:BR,3,FALSE),"")</f>
        <v>https://www.ncbi.nlm.nih.gov/pubmed/8453848</v>
      </c>
      <c r="D3035" s="255" t="str">
        <f>IF(AND(A3035&lt;&gt;"",ISNUMBER(A3035)),VLOOKUP(A3035,Studies!A:BR,4,FALSE),"")</f>
        <v>po Control (Perpetrator Placebo)</v>
      </c>
      <c r="E3035" s="255" t="str">
        <f>IF(AND(A3035&lt;&gt;"",ISNUMBER(A3035)),VLOOKUP(A3035,Studies!A:BR,5,FALSE),"")</f>
        <v>Midazolam</v>
      </c>
      <c r="F3035" s="256"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54" t="str">
        <f>IF(AND(A3036&lt;&gt;"",ISNUMBER(A3036)),VLOOKUP(A3036,Studies!A:BR,2,FALSE),"")</f>
        <v>Olkkola 1993</v>
      </c>
      <c r="C3036" s="255" t="str">
        <f>IF(AND(A3036&lt;&gt;"",ISNUMBER(A3036)),VLOOKUP(A3036,Studies!A:BR,3,FALSE),"")</f>
        <v>https://www.ncbi.nlm.nih.gov/pubmed/8453848</v>
      </c>
      <c r="D3036" s="255" t="str">
        <f>IF(AND(A3036&lt;&gt;"",ISNUMBER(A3036)),VLOOKUP(A3036,Studies!A:BR,4,FALSE),"")</f>
        <v>po Control (Perpetrator Placebo)</v>
      </c>
      <c r="E3036" s="255" t="str">
        <f>IF(AND(A3036&lt;&gt;"",ISNUMBER(A3036)),VLOOKUP(A3036,Studies!A:BR,5,FALSE),"")</f>
        <v>Midazolam</v>
      </c>
      <c r="F3036" s="256"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54" t="str">
        <f>IF(AND(A3037&lt;&gt;"",ISNUMBER(A3037)),VLOOKUP(A3037,Studies!A:BR,2,FALSE),"")</f>
        <v>Olkkola 1993</v>
      </c>
      <c r="C3037" s="255" t="str">
        <f>IF(AND(A3037&lt;&gt;"",ISNUMBER(A3037)),VLOOKUP(A3037,Studies!A:BR,3,FALSE),"")</f>
        <v>https://www.ncbi.nlm.nih.gov/pubmed/8453848</v>
      </c>
      <c r="D3037" s="255" t="str">
        <f>IF(AND(A3037&lt;&gt;"",ISNUMBER(A3037)),VLOOKUP(A3037,Studies!A:BR,4,FALSE),"")</f>
        <v>po Control (Perpetrator Placebo)</v>
      </c>
      <c r="E3037" s="255" t="str">
        <f>IF(AND(A3037&lt;&gt;"",ISNUMBER(A3037)),VLOOKUP(A3037,Studies!A:BR,5,FALSE),"")</f>
        <v>Midazolam</v>
      </c>
      <c r="F3037" s="256"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54" t="str">
        <f>IF(AND(A3038&lt;&gt;"",ISNUMBER(A3038)),VLOOKUP(A3038,Studies!A:BR,2,FALSE),"")</f>
        <v>Olkkola 1993</v>
      </c>
      <c r="C3038" s="255" t="str">
        <f>IF(AND(A3038&lt;&gt;"",ISNUMBER(A3038)),VLOOKUP(A3038,Studies!A:BR,3,FALSE),"")</f>
        <v>https://www.ncbi.nlm.nih.gov/pubmed/8453848</v>
      </c>
      <c r="D3038" s="255" t="str">
        <f>IF(AND(A3038&lt;&gt;"",ISNUMBER(A3038)),VLOOKUP(A3038,Studies!A:BR,4,FALSE),"")</f>
        <v>po Control (Perpetrator Placebo)</v>
      </c>
      <c r="E3038" s="255" t="str">
        <f>IF(AND(A3038&lt;&gt;"",ISNUMBER(A3038)),VLOOKUP(A3038,Studies!A:BR,5,FALSE),"")</f>
        <v>Midazolam</v>
      </c>
      <c r="F3038" s="256"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54" t="str">
        <f>IF(AND(A3039&lt;&gt;"",ISNUMBER(A3039)),VLOOKUP(A3039,Studies!A:BR,2,FALSE),"")</f>
        <v>Olkkola 1993</v>
      </c>
      <c r="C3039" s="255" t="str">
        <f>IF(AND(A3039&lt;&gt;"",ISNUMBER(A3039)),VLOOKUP(A3039,Studies!A:BR,3,FALSE),"")</f>
        <v>https://www.ncbi.nlm.nih.gov/pubmed/8453848</v>
      </c>
      <c r="D3039" s="255" t="str">
        <f>IF(AND(A3039&lt;&gt;"",ISNUMBER(A3039)),VLOOKUP(A3039,Studies!A:BR,4,FALSE),"")</f>
        <v>po Control (Perpetrator Placebo)</v>
      </c>
      <c r="E3039" s="255" t="str">
        <f>IF(AND(A3039&lt;&gt;"",ISNUMBER(A3039)),VLOOKUP(A3039,Studies!A:BR,5,FALSE),"")</f>
        <v>Midazolam</v>
      </c>
      <c r="F3039" s="256"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54" t="str">
        <f>IF(AND(A3040&lt;&gt;"",ISNUMBER(A3040)),VLOOKUP(A3040,Studies!A:BR,2,FALSE),"")</f>
        <v>Olkkola 1993</v>
      </c>
      <c r="C3040" s="255" t="str">
        <f>IF(AND(A3040&lt;&gt;"",ISNUMBER(A3040)),VLOOKUP(A3040,Studies!A:BR,3,FALSE),"")</f>
        <v>https://www.ncbi.nlm.nih.gov/pubmed/8453848</v>
      </c>
      <c r="D3040" s="255" t="str">
        <f>IF(AND(A3040&lt;&gt;"",ISNUMBER(A3040)),VLOOKUP(A3040,Studies!A:BR,4,FALSE),"")</f>
        <v>po with Perpetrator (Erythromycin)</v>
      </c>
      <c r="E3040" s="255" t="str">
        <f>IF(AND(A3040&lt;&gt;"",ISNUMBER(A3040)),VLOOKUP(A3040,Studies!A:BR,5,FALSE),"")</f>
        <v>Midazolam</v>
      </c>
      <c r="F3040" s="256"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
      <c r="A3041" s="205">
        <v>366</v>
      </c>
      <c r="B3041" s="254" t="str">
        <f>IF(AND(A3041&lt;&gt;"",ISNUMBER(A3041)),VLOOKUP(A3041,Studies!A:BR,2,FALSE),"")</f>
        <v>Olkkola 1993</v>
      </c>
      <c r="C3041" s="255" t="str">
        <f>IF(AND(A3041&lt;&gt;"",ISNUMBER(A3041)),VLOOKUP(A3041,Studies!A:BR,3,FALSE),"")</f>
        <v>https://www.ncbi.nlm.nih.gov/pubmed/8453848</v>
      </c>
      <c r="D3041" s="255" t="str">
        <f>IF(AND(A3041&lt;&gt;"",ISNUMBER(A3041)),VLOOKUP(A3041,Studies!A:BR,4,FALSE),"")</f>
        <v>po with Perpetrator (Erythromycin)</v>
      </c>
      <c r="E3041" s="255" t="str">
        <f>IF(AND(A3041&lt;&gt;"",ISNUMBER(A3041)),VLOOKUP(A3041,Studies!A:BR,5,FALSE),"")</f>
        <v>Midazolam</v>
      </c>
      <c r="F3041" s="256"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54" t="str">
        <f>IF(AND(A3042&lt;&gt;"",ISNUMBER(A3042)),VLOOKUP(A3042,Studies!A:BR,2,FALSE),"")</f>
        <v>Olkkola 1993</v>
      </c>
      <c r="C3042" s="255" t="str">
        <f>IF(AND(A3042&lt;&gt;"",ISNUMBER(A3042)),VLOOKUP(A3042,Studies!A:BR,3,FALSE),"")</f>
        <v>https://www.ncbi.nlm.nih.gov/pubmed/8453848</v>
      </c>
      <c r="D3042" s="255" t="str">
        <f>IF(AND(A3042&lt;&gt;"",ISNUMBER(A3042)),VLOOKUP(A3042,Studies!A:BR,4,FALSE),"")</f>
        <v>po with Perpetrator (Erythromycin)</v>
      </c>
      <c r="E3042" s="255" t="str">
        <f>IF(AND(A3042&lt;&gt;"",ISNUMBER(A3042)),VLOOKUP(A3042,Studies!A:BR,5,FALSE),"")</f>
        <v>Midazolam</v>
      </c>
      <c r="F3042" s="256"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54" t="str">
        <f>IF(AND(A3043&lt;&gt;"",ISNUMBER(A3043)),VLOOKUP(A3043,Studies!A:BR,2,FALSE),"")</f>
        <v>Olkkola 1993</v>
      </c>
      <c r="C3043" s="255" t="str">
        <f>IF(AND(A3043&lt;&gt;"",ISNUMBER(A3043)),VLOOKUP(A3043,Studies!A:BR,3,FALSE),"")</f>
        <v>https://www.ncbi.nlm.nih.gov/pubmed/8453848</v>
      </c>
      <c r="D3043" s="255" t="str">
        <f>IF(AND(A3043&lt;&gt;"",ISNUMBER(A3043)),VLOOKUP(A3043,Studies!A:BR,4,FALSE),"")</f>
        <v>po with Perpetrator (Erythromycin)</v>
      </c>
      <c r="E3043" s="255" t="str">
        <f>IF(AND(A3043&lt;&gt;"",ISNUMBER(A3043)),VLOOKUP(A3043,Studies!A:BR,5,FALSE),"")</f>
        <v>Midazolam</v>
      </c>
      <c r="F3043" s="256"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54" t="str">
        <f>IF(AND(A3044&lt;&gt;"",ISNUMBER(A3044)),VLOOKUP(A3044,Studies!A:BR,2,FALSE),"")</f>
        <v>Olkkola 1993</v>
      </c>
      <c r="C3044" s="255" t="str">
        <f>IF(AND(A3044&lt;&gt;"",ISNUMBER(A3044)),VLOOKUP(A3044,Studies!A:BR,3,FALSE),"")</f>
        <v>https://www.ncbi.nlm.nih.gov/pubmed/8453848</v>
      </c>
      <c r="D3044" s="255" t="str">
        <f>IF(AND(A3044&lt;&gt;"",ISNUMBER(A3044)),VLOOKUP(A3044,Studies!A:BR,4,FALSE),"")</f>
        <v>po with Perpetrator (Erythromycin)</v>
      </c>
      <c r="E3044" s="255" t="str">
        <f>IF(AND(A3044&lt;&gt;"",ISNUMBER(A3044)),VLOOKUP(A3044,Studies!A:BR,5,FALSE),"")</f>
        <v>Midazolam</v>
      </c>
      <c r="F3044" s="256"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54" t="str">
        <f>IF(AND(A3045&lt;&gt;"",ISNUMBER(A3045)),VLOOKUP(A3045,Studies!A:BR,2,FALSE),"")</f>
        <v>Olkkola 1993</v>
      </c>
      <c r="C3045" s="255" t="str">
        <f>IF(AND(A3045&lt;&gt;"",ISNUMBER(A3045)),VLOOKUP(A3045,Studies!A:BR,3,FALSE),"")</f>
        <v>https://www.ncbi.nlm.nih.gov/pubmed/8453848</v>
      </c>
      <c r="D3045" s="255" t="str">
        <f>IF(AND(A3045&lt;&gt;"",ISNUMBER(A3045)),VLOOKUP(A3045,Studies!A:BR,4,FALSE),"")</f>
        <v>po with Perpetrator (Erythromycin)</v>
      </c>
      <c r="E3045" s="255" t="str">
        <f>IF(AND(A3045&lt;&gt;"",ISNUMBER(A3045)),VLOOKUP(A3045,Studies!A:BR,5,FALSE),"")</f>
        <v>Midazolam</v>
      </c>
      <c r="F3045" s="256"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54" t="str">
        <f>IF(AND(A3046&lt;&gt;"",ISNUMBER(A3046)),VLOOKUP(A3046,Studies!A:BR,2,FALSE),"")</f>
        <v>Olkkola 1993</v>
      </c>
      <c r="C3046" s="255" t="str">
        <f>IF(AND(A3046&lt;&gt;"",ISNUMBER(A3046)),VLOOKUP(A3046,Studies!A:BR,3,FALSE),"")</f>
        <v>https://www.ncbi.nlm.nih.gov/pubmed/8453848</v>
      </c>
      <c r="D3046" s="255" t="str">
        <f>IF(AND(A3046&lt;&gt;"",ISNUMBER(A3046)),VLOOKUP(A3046,Studies!A:BR,4,FALSE),"")</f>
        <v>po with Perpetrator (Erythromycin)</v>
      </c>
      <c r="E3046" s="255" t="str">
        <f>IF(AND(A3046&lt;&gt;"",ISNUMBER(A3046)),VLOOKUP(A3046,Studies!A:BR,5,FALSE),"")</f>
        <v>Midazolam</v>
      </c>
      <c r="F3046" s="256"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54" t="str">
        <f>IF(AND(A3047&lt;&gt;"",ISNUMBER(A3047)),VLOOKUP(A3047,Studies!A:BR,2,FALSE),"")</f>
        <v>Olkkola 1993</v>
      </c>
      <c r="C3047" s="255" t="str">
        <f>IF(AND(A3047&lt;&gt;"",ISNUMBER(A3047)),VLOOKUP(A3047,Studies!A:BR,3,FALSE),"")</f>
        <v>https://www.ncbi.nlm.nih.gov/pubmed/8453848</v>
      </c>
      <c r="D3047" s="255" t="str">
        <f>IF(AND(A3047&lt;&gt;"",ISNUMBER(A3047)),VLOOKUP(A3047,Studies!A:BR,4,FALSE),"")</f>
        <v>po with Perpetrator (Erythromycin)</v>
      </c>
      <c r="E3047" s="255" t="str">
        <f>IF(AND(A3047&lt;&gt;"",ISNUMBER(A3047)),VLOOKUP(A3047,Studies!A:BR,5,FALSE),"")</f>
        <v>Midazolam</v>
      </c>
      <c r="F3047" s="256"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54" t="str">
        <f>IF(AND(A3048&lt;&gt;"",ISNUMBER(A3048)),VLOOKUP(A3048,Studies!A:BR,2,FALSE),"")</f>
        <v>Olkkola 1993</v>
      </c>
      <c r="C3048" s="255" t="str">
        <f>IF(AND(A3048&lt;&gt;"",ISNUMBER(A3048)),VLOOKUP(A3048,Studies!A:BR,3,FALSE),"")</f>
        <v>https://www.ncbi.nlm.nih.gov/pubmed/8453848</v>
      </c>
      <c r="D3048" s="255" t="str">
        <f>IF(AND(A3048&lt;&gt;"",ISNUMBER(A3048)),VLOOKUP(A3048,Studies!A:BR,4,FALSE),"")</f>
        <v>po with Perpetrator (Erythromycin)</v>
      </c>
      <c r="E3048" s="255" t="str">
        <f>IF(AND(A3048&lt;&gt;"",ISNUMBER(A3048)),VLOOKUP(A3048,Studies!A:BR,5,FALSE),"")</f>
        <v>Midazolam</v>
      </c>
      <c r="F3048" s="256"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54" t="str">
        <f>IF(AND(A3049&lt;&gt;"",ISNUMBER(A3049)),VLOOKUP(A3049,Studies!A:BR,2,FALSE),"")</f>
        <v>Olkkola 1993</v>
      </c>
      <c r="C3049" s="255" t="str">
        <f>IF(AND(A3049&lt;&gt;"",ISNUMBER(A3049)),VLOOKUP(A3049,Studies!A:BR,3,FALSE),"")</f>
        <v>https://www.ncbi.nlm.nih.gov/pubmed/8453848</v>
      </c>
      <c r="D3049" s="255" t="str">
        <f>IF(AND(A3049&lt;&gt;"",ISNUMBER(A3049)),VLOOKUP(A3049,Studies!A:BR,4,FALSE),"")</f>
        <v>po with Perpetrator (Erythromycin)</v>
      </c>
      <c r="E3049" s="255" t="str">
        <f>IF(AND(A3049&lt;&gt;"",ISNUMBER(A3049)),VLOOKUP(A3049,Studies!A:BR,5,FALSE),"")</f>
        <v>Midazolam</v>
      </c>
      <c r="F3049" s="256"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54" t="str">
        <f>IF(AND(A3050&lt;&gt;"",ISNUMBER(A3050)),VLOOKUP(A3050,Studies!A:BR,2,FALSE),"")</f>
        <v>Olkkola 1993</v>
      </c>
      <c r="C3050" s="255" t="str">
        <f>IF(AND(A3050&lt;&gt;"",ISNUMBER(A3050)),VLOOKUP(A3050,Studies!A:BR,3,FALSE),"")</f>
        <v>https://www.ncbi.nlm.nih.gov/pubmed/8453848</v>
      </c>
      <c r="D3050" s="255" t="str">
        <f>IF(AND(A3050&lt;&gt;"",ISNUMBER(A3050)),VLOOKUP(A3050,Studies!A:BR,4,FALSE),"")</f>
        <v>po with Perpetrator (Erythromycin)</v>
      </c>
      <c r="E3050" s="255" t="str">
        <f>IF(AND(A3050&lt;&gt;"",ISNUMBER(A3050)),VLOOKUP(A3050,Studies!A:BR,5,FALSE),"")</f>
        <v>Midazolam</v>
      </c>
      <c r="F3050" s="256"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54" t="str">
        <f>IF(AND(A3051&lt;&gt;"",ISNUMBER(A3051)),VLOOKUP(A3051,Studies!A:BR,2,FALSE),"")</f>
        <v>Olkkola 1993</v>
      </c>
      <c r="C3051" s="255" t="str">
        <f>IF(AND(A3051&lt;&gt;"",ISNUMBER(A3051)),VLOOKUP(A3051,Studies!A:BR,3,FALSE),"")</f>
        <v>https://www.ncbi.nlm.nih.gov/pubmed/8453848</v>
      </c>
      <c r="D3051" s="255" t="str">
        <f>IF(AND(A3051&lt;&gt;"",ISNUMBER(A3051)),VLOOKUP(A3051,Studies!A:BR,4,FALSE),"")</f>
        <v>po with Perpetrator (Erythromycin)</v>
      </c>
      <c r="E3051" s="255" t="str">
        <f>IF(AND(A3051&lt;&gt;"",ISNUMBER(A3051)),VLOOKUP(A3051,Studies!A:BR,5,FALSE),"")</f>
        <v>Midazolam</v>
      </c>
      <c r="F3051" s="256"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54" t="str">
        <f>IF(AND(A3052&lt;&gt;"",ISNUMBER(A3052)),VLOOKUP(A3052,Studies!A:BR,2,FALSE),"")</f>
        <v>Olkkola 1993</v>
      </c>
      <c r="C3052" s="255" t="str">
        <f>IF(AND(A3052&lt;&gt;"",ISNUMBER(A3052)),VLOOKUP(A3052,Studies!A:BR,3,FALSE),"")</f>
        <v>https://www.ncbi.nlm.nih.gov/pubmed/8453848</v>
      </c>
      <c r="D3052" s="255" t="str">
        <f>IF(AND(A3052&lt;&gt;"",ISNUMBER(A3052)),VLOOKUP(A3052,Studies!A:BR,4,FALSE),"")</f>
        <v>iv Control (Perpetrator Placebo)</v>
      </c>
      <c r="E3052" s="255" t="str">
        <f>IF(AND(A3052&lt;&gt;"",ISNUMBER(A3052)),VLOOKUP(A3052,Studies!A:BR,5,FALSE),"")</f>
        <v>Midazolam</v>
      </c>
      <c r="F3052" s="256"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54" t="str">
        <f>IF(AND(A3053&lt;&gt;"",ISNUMBER(A3053)),VLOOKUP(A3053,Studies!A:BR,2,FALSE),"")</f>
        <v>Olkkola 1993</v>
      </c>
      <c r="C3053" s="255" t="str">
        <f>IF(AND(A3053&lt;&gt;"",ISNUMBER(A3053)),VLOOKUP(A3053,Studies!A:BR,3,FALSE),"")</f>
        <v>https://www.ncbi.nlm.nih.gov/pubmed/8453848</v>
      </c>
      <c r="D3053" s="255" t="str">
        <f>IF(AND(A3053&lt;&gt;"",ISNUMBER(A3053)),VLOOKUP(A3053,Studies!A:BR,4,FALSE),"")</f>
        <v>iv Control (Perpetrator Placebo)</v>
      </c>
      <c r="E3053" s="255" t="str">
        <f>IF(AND(A3053&lt;&gt;"",ISNUMBER(A3053)),VLOOKUP(A3053,Studies!A:BR,5,FALSE),"")</f>
        <v>Midazolam</v>
      </c>
      <c r="F3053" s="256"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54" t="str">
        <f>IF(AND(A3054&lt;&gt;"",ISNUMBER(A3054)),VLOOKUP(A3054,Studies!A:BR,2,FALSE),"")</f>
        <v>Olkkola 1993</v>
      </c>
      <c r="C3054" s="255" t="str">
        <f>IF(AND(A3054&lt;&gt;"",ISNUMBER(A3054)),VLOOKUP(A3054,Studies!A:BR,3,FALSE),"")</f>
        <v>https://www.ncbi.nlm.nih.gov/pubmed/8453848</v>
      </c>
      <c r="D3054" s="255" t="str">
        <f>IF(AND(A3054&lt;&gt;"",ISNUMBER(A3054)),VLOOKUP(A3054,Studies!A:BR,4,FALSE),"")</f>
        <v>iv Control (Perpetrator Placebo)</v>
      </c>
      <c r="E3054" s="255" t="str">
        <f>IF(AND(A3054&lt;&gt;"",ISNUMBER(A3054)),VLOOKUP(A3054,Studies!A:BR,5,FALSE),"")</f>
        <v>Midazolam</v>
      </c>
      <c r="F3054" s="256"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54" t="str">
        <f>IF(AND(A3055&lt;&gt;"",ISNUMBER(A3055)),VLOOKUP(A3055,Studies!A:BR,2,FALSE),"")</f>
        <v>Olkkola 1993</v>
      </c>
      <c r="C3055" s="255" t="str">
        <f>IF(AND(A3055&lt;&gt;"",ISNUMBER(A3055)),VLOOKUP(A3055,Studies!A:BR,3,FALSE),"")</f>
        <v>https://www.ncbi.nlm.nih.gov/pubmed/8453848</v>
      </c>
      <c r="D3055" s="255" t="str">
        <f>IF(AND(A3055&lt;&gt;"",ISNUMBER(A3055)),VLOOKUP(A3055,Studies!A:BR,4,FALSE),"")</f>
        <v>iv Control (Perpetrator Placebo)</v>
      </c>
      <c r="E3055" s="255" t="str">
        <f>IF(AND(A3055&lt;&gt;"",ISNUMBER(A3055)),VLOOKUP(A3055,Studies!A:BR,5,FALSE),"")</f>
        <v>Midazolam</v>
      </c>
      <c r="F3055" s="256"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54" t="str">
        <f>IF(AND(A3056&lt;&gt;"",ISNUMBER(A3056)),VLOOKUP(A3056,Studies!A:BR,2,FALSE),"")</f>
        <v>Olkkola 1993</v>
      </c>
      <c r="C3056" s="255" t="str">
        <f>IF(AND(A3056&lt;&gt;"",ISNUMBER(A3056)),VLOOKUP(A3056,Studies!A:BR,3,FALSE),"")</f>
        <v>https://www.ncbi.nlm.nih.gov/pubmed/8453848</v>
      </c>
      <c r="D3056" s="255" t="str">
        <f>IF(AND(A3056&lt;&gt;"",ISNUMBER(A3056)),VLOOKUP(A3056,Studies!A:BR,4,FALSE),"")</f>
        <v>iv Control (Perpetrator Placebo)</v>
      </c>
      <c r="E3056" s="255" t="str">
        <f>IF(AND(A3056&lt;&gt;"",ISNUMBER(A3056)),VLOOKUP(A3056,Studies!A:BR,5,FALSE),"")</f>
        <v>Midazolam</v>
      </c>
      <c r="F3056" s="256"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54" t="str">
        <f>IF(AND(A3057&lt;&gt;"",ISNUMBER(A3057)),VLOOKUP(A3057,Studies!A:BR,2,FALSE),"")</f>
        <v>Olkkola 1993</v>
      </c>
      <c r="C3057" s="255" t="str">
        <f>IF(AND(A3057&lt;&gt;"",ISNUMBER(A3057)),VLOOKUP(A3057,Studies!A:BR,3,FALSE),"")</f>
        <v>https://www.ncbi.nlm.nih.gov/pubmed/8453848</v>
      </c>
      <c r="D3057" s="255" t="str">
        <f>IF(AND(A3057&lt;&gt;"",ISNUMBER(A3057)),VLOOKUP(A3057,Studies!A:BR,4,FALSE),"")</f>
        <v>iv Control (Perpetrator Placebo)</v>
      </c>
      <c r="E3057" s="255" t="str">
        <f>IF(AND(A3057&lt;&gt;"",ISNUMBER(A3057)),VLOOKUP(A3057,Studies!A:BR,5,FALSE),"")</f>
        <v>Midazolam</v>
      </c>
      <c r="F3057" s="256"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54" t="str">
        <f>IF(AND(A3058&lt;&gt;"",ISNUMBER(A3058)),VLOOKUP(A3058,Studies!A:BR,2,FALSE),"")</f>
        <v>Olkkola 1993</v>
      </c>
      <c r="C3058" s="255" t="str">
        <f>IF(AND(A3058&lt;&gt;"",ISNUMBER(A3058)),VLOOKUP(A3058,Studies!A:BR,3,FALSE),"")</f>
        <v>https://www.ncbi.nlm.nih.gov/pubmed/8453848</v>
      </c>
      <c r="D3058" s="255" t="str">
        <f>IF(AND(A3058&lt;&gt;"",ISNUMBER(A3058)),VLOOKUP(A3058,Studies!A:BR,4,FALSE),"")</f>
        <v>iv Control (Perpetrator Placebo)</v>
      </c>
      <c r="E3058" s="255" t="str">
        <f>IF(AND(A3058&lt;&gt;"",ISNUMBER(A3058)),VLOOKUP(A3058,Studies!A:BR,5,FALSE),"")</f>
        <v>Midazolam</v>
      </c>
      <c r="F3058" s="256"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54" t="str">
        <f>IF(AND(A3059&lt;&gt;"",ISNUMBER(A3059)),VLOOKUP(A3059,Studies!A:BR,2,FALSE),"")</f>
        <v>Olkkola 1993</v>
      </c>
      <c r="C3059" s="255" t="str">
        <f>IF(AND(A3059&lt;&gt;"",ISNUMBER(A3059)),VLOOKUP(A3059,Studies!A:BR,3,FALSE),"")</f>
        <v>https://www.ncbi.nlm.nih.gov/pubmed/8453848</v>
      </c>
      <c r="D3059" s="255" t="str">
        <f>IF(AND(A3059&lt;&gt;"",ISNUMBER(A3059)),VLOOKUP(A3059,Studies!A:BR,4,FALSE),"")</f>
        <v>iv Control (Perpetrator Placebo)</v>
      </c>
      <c r="E3059" s="255" t="str">
        <f>IF(AND(A3059&lt;&gt;"",ISNUMBER(A3059)),VLOOKUP(A3059,Studies!A:BR,5,FALSE),"")</f>
        <v>Midazolam</v>
      </c>
      <c r="F3059" s="256"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54" t="str">
        <f>IF(AND(A3060&lt;&gt;"",ISNUMBER(A3060)),VLOOKUP(A3060,Studies!A:BR,2,FALSE),"")</f>
        <v>Olkkola 1993</v>
      </c>
      <c r="C3060" s="255" t="str">
        <f>IF(AND(A3060&lt;&gt;"",ISNUMBER(A3060)),VLOOKUP(A3060,Studies!A:BR,3,FALSE),"")</f>
        <v>https://www.ncbi.nlm.nih.gov/pubmed/8453848</v>
      </c>
      <c r="D3060" s="255" t="str">
        <f>IF(AND(A3060&lt;&gt;"",ISNUMBER(A3060)),VLOOKUP(A3060,Studies!A:BR,4,FALSE),"")</f>
        <v>iv Control (Perpetrator Placebo)</v>
      </c>
      <c r="E3060" s="255" t="str">
        <f>IF(AND(A3060&lt;&gt;"",ISNUMBER(A3060)),VLOOKUP(A3060,Studies!A:BR,5,FALSE),"")</f>
        <v>Midazolam</v>
      </c>
      <c r="F3060" s="256"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54" t="str">
        <f>IF(AND(A3061&lt;&gt;"",ISNUMBER(A3061)),VLOOKUP(A3061,Studies!A:BR,2,FALSE),"")</f>
        <v>Olkkola 1993</v>
      </c>
      <c r="C3061" s="255" t="str">
        <f>IF(AND(A3061&lt;&gt;"",ISNUMBER(A3061)),VLOOKUP(A3061,Studies!A:BR,3,FALSE),"")</f>
        <v>https://www.ncbi.nlm.nih.gov/pubmed/8453848</v>
      </c>
      <c r="D3061" s="255" t="str">
        <f>IF(AND(A3061&lt;&gt;"",ISNUMBER(A3061)),VLOOKUP(A3061,Studies!A:BR,4,FALSE),"")</f>
        <v>iv Control (Perpetrator Placebo)</v>
      </c>
      <c r="E3061" s="255" t="str">
        <f>IF(AND(A3061&lt;&gt;"",ISNUMBER(A3061)),VLOOKUP(A3061,Studies!A:BR,5,FALSE),"")</f>
        <v>Midazolam</v>
      </c>
      <c r="F3061" s="256"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54" t="str">
        <f>IF(AND(A3062&lt;&gt;"",ISNUMBER(A3062)),VLOOKUP(A3062,Studies!A:BR,2,FALSE),"")</f>
        <v>Olkkola 1993</v>
      </c>
      <c r="C3062" s="255" t="str">
        <f>IF(AND(A3062&lt;&gt;"",ISNUMBER(A3062)),VLOOKUP(A3062,Studies!A:BR,3,FALSE),"")</f>
        <v>https://www.ncbi.nlm.nih.gov/pubmed/8453848</v>
      </c>
      <c r="D3062" s="255" t="str">
        <f>IF(AND(A3062&lt;&gt;"",ISNUMBER(A3062)),VLOOKUP(A3062,Studies!A:BR,4,FALSE),"")</f>
        <v>iv Control (Perpetrator Placebo)</v>
      </c>
      <c r="E3062" s="255" t="str">
        <f>IF(AND(A3062&lt;&gt;"",ISNUMBER(A3062)),VLOOKUP(A3062,Studies!A:BR,5,FALSE),"")</f>
        <v>Midazolam</v>
      </c>
      <c r="F3062" s="256"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54" t="str">
        <f>IF(AND(A3063&lt;&gt;"",ISNUMBER(A3063)),VLOOKUP(A3063,Studies!A:BR,2,FALSE),"")</f>
        <v>Olkkola 1993</v>
      </c>
      <c r="C3063" s="255" t="str">
        <f>IF(AND(A3063&lt;&gt;"",ISNUMBER(A3063)),VLOOKUP(A3063,Studies!A:BR,3,FALSE),"")</f>
        <v>https://www.ncbi.nlm.nih.gov/pubmed/8453848</v>
      </c>
      <c r="D3063" s="255" t="str">
        <f>IF(AND(A3063&lt;&gt;"",ISNUMBER(A3063)),VLOOKUP(A3063,Studies!A:BR,4,FALSE),"")</f>
        <v>iv Control (Perpetrator Placebo)</v>
      </c>
      <c r="E3063" s="255" t="str">
        <f>IF(AND(A3063&lt;&gt;"",ISNUMBER(A3063)),VLOOKUP(A3063,Studies!A:BR,5,FALSE),"")</f>
        <v>Midazolam</v>
      </c>
      <c r="F3063" s="256"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54" t="str">
        <f>IF(AND(A3064&lt;&gt;"",ISNUMBER(A3064)),VLOOKUP(A3064,Studies!A:BR,2,FALSE),"")</f>
        <v>Olkkola 1993</v>
      </c>
      <c r="C3064" s="255" t="str">
        <f>IF(AND(A3064&lt;&gt;"",ISNUMBER(A3064)),VLOOKUP(A3064,Studies!A:BR,3,FALSE),"")</f>
        <v>https://www.ncbi.nlm.nih.gov/pubmed/8453848</v>
      </c>
      <c r="D3064" s="255" t="str">
        <f>IF(AND(A3064&lt;&gt;"",ISNUMBER(A3064)),VLOOKUP(A3064,Studies!A:BR,4,FALSE),"")</f>
        <v>iv with Perpetrator (Erythromycin)</v>
      </c>
      <c r="E3064" s="255" t="str">
        <f>IF(AND(A3064&lt;&gt;"",ISNUMBER(A3064)),VLOOKUP(A3064,Studies!A:BR,5,FALSE),"")</f>
        <v>Midazolam</v>
      </c>
      <c r="F3064" s="256"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54" t="str">
        <f>IF(AND(A3065&lt;&gt;"",ISNUMBER(A3065)),VLOOKUP(A3065,Studies!A:BR,2,FALSE),"")</f>
        <v>Olkkola 1993</v>
      </c>
      <c r="C3065" s="255" t="str">
        <f>IF(AND(A3065&lt;&gt;"",ISNUMBER(A3065)),VLOOKUP(A3065,Studies!A:BR,3,FALSE),"")</f>
        <v>https://www.ncbi.nlm.nih.gov/pubmed/8453848</v>
      </c>
      <c r="D3065" s="255" t="str">
        <f>IF(AND(A3065&lt;&gt;"",ISNUMBER(A3065)),VLOOKUP(A3065,Studies!A:BR,4,FALSE),"")</f>
        <v>iv with Perpetrator (Erythromycin)</v>
      </c>
      <c r="E3065" s="255" t="str">
        <f>IF(AND(A3065&lt;&gt;"",ISNUMBER(A3065)),VLOOKUP(A3065,Studies!A:BR,5,FALSE),"")</f>
        <v>Midazolam</v>
      </c>
      <c r="F3065" s="256"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54" t="str">
        <f>IF(AND(A3066&lt;&gt;"",ISNUMBER(A3066)),VLOOKUP(A3066,Studies!A:BR,2,FALSE),"")</f>
        <v>Olkkola 1993</v>
      </c>
      <c r="C3066" s="255" t="str">
        <f>IF(AND(A3066&lt;&gt;"",ISNUMBER(A3066)),VLOOKUP(A3066,Studies!A:BR,3,FALSE),"")</f>
        <v>https://www.ncbi.nlm.nih.gov/pubmed/8453848</v>
      </c>
      <c r="D3066" s="255" t="str">
        <f>IF(AND(A3066&lt;&gt;"",ISNUMBER(A3066)),VLOOKUP(A3066,Studies!A:BR,4,FALSE),"")</f>
        <v>iv with Perpetrator (Erythromycin)</v>
      </c>
      <c r="E3066" s="255" t="str">
        <f>IF(AND(A3066&lt;&gt;"",ISNUMBER(A3066)),VLOOKUP(A3066,Studies!A:BR,5,FALSE),"")</f>
        <v>Midazolam</v>
      </c>
      <c r="F3066" s="256"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54" t="str">
        <f>IF(AND(A3067&lt;&gt;"",ISNUMBER(A3067)),VLOOKUP(A3067,Studies!A:BR,2,FALSE),"")</f>
        <v>Olkkola 1993</v>
      </c>
      <c r="C3067" s="255" t="str">
        <f>IF(AND(A3067&lt;&gt;"",ISNUMBER(A3067)),VLOOKUP(A3067,Studies!A:BR,3,FALSE),"")</f>
        <v>https://www.ncbi.nlm.nih.gov/pubmed/8453848</v>
      </c>
      <c r="D3067" s="255" t="str">
        <f>IF(AND(A3067&lt;&gt;"",ISNUMBER(A3067)),VLOOKUP(A3067,Studies!A:BR,4,FALSE),"")</f>
        <v>iv with Perpetrator (Erythromycin)</v>
      </c>
      <c r="E3067" s="255" t="str">
        <f>IF(AND(A3067&lt;&gt;"",ISNUMBER(A3067)),VLOOKUP(A3067,Studies!A:BR,5,FALSE),"")</f>
        <v>Midazolam</v>
      </c>
      <c r="F3067" s="256"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54" t="str">
        <f>IF(AND(A3068&lt;&gt;"",ISNUMBER(A3068)),VLOOKUP(A3068,Studies!A:BR,2,FALSE),"")</f>
        <v>Olkkola 1993</v>
      </c>
      <c r="C3068" s="255" t="str">
        <f>IF(AND(A3068&lt;&gt;"",ISNUMBER(A3068)),VLOOKUP(A3068,Studies!A:BR,3,FALSE),"")</f>
        <v>https://www.ncbi.nlm.nih.gov/pubmed/8453848</v>
      </c>
      <c r="D3068" s="255" t="str">
        <f>IF(AND(A3068&lt;&gt;"",ISNUMBER(A3068)),VLOOKUP(A3068,Studies!A:BR,4,FALSE),"")</f>
        <v>iv with Perpetrator (Erythromycin)</v>
      </c>
      <c r="E3068" s="255" t="str">
        <f>IF(AND(A3068&lt;&gt;"",ISNUMBER(A3068)),VLOOKUP(A3068,Studies!A:BR,5,FALSE),"")</f>
        <v>Midazolam</v>
      </c>
      <c r="F3068" s="256"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54" t="str">
        <f>IF(AND(A3069&lt;&gt;"",ISNUMBER(A3069)),VLOOKUP(A3069,Studies!A:BR,2,FALSE),"")</f>
        <v>Olkkola 1993</v>
      </c>
      <c r="C3069" s="255" t="str">
        <f>IF(AND(A3069&lt;&gt;"",ISNUMBER(A3069)),VLOOKUP(A3069,Studies!A:BR,3,FALSE),"")</f>
        <v>https://www.ncbi.nlm.nih.gov/pubmed/8453848</v>
      </c>
      <c r="D3069" s="255" t="str">
        <f>IF(AND(A3069&lt;&gt;"",ISNUMBER(A3069)),VLOOKUP(A3069,Studies!A:BR,4,FALSE),"")</f>
        <v>iv with Perpetrator (Erythromycin)</v>
      </c>
      <c r="E3069" s="255" t="str">
        <f>IF(AND(A3069&lt;&gt;"",ISNUMBER(A3069)),VLOOKUP(A3069,Studies!A:BR,5,FALSE),"")</f>
        <v>Midazolam</v>
      </c>
      <c r="F3069" s="256"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54" t="str">
        <f>IF(AND(A3070&lt;&gt;"",ISNUMBER(A3070)),VLOOKUP(A3070,Studies!A:BR,2,FALSE),"")</f>
        <v>Olkkola 1993</v>
      </c>
      <c r="C3070" s="255" t="str">
        <f>IF(AND(A3070&lt;&gt;"",ISNUMBER(A3070)),VLOOKUP(A3070,Studies!A:BR,3,FALSE),"")</f>
        <v>https://www.ncbi.nlm.nih.gov/pubmed/8453848</v>
      </c>
      <c r="D3070" s="255" t="str">
        <f>IF(AND(A3070&lt;&gt;"",ISNUMBER(A3070)),VLOOKUP(A3070,Studies!A:BR,4,FALSE),"")</f>
        <v>iv with Perpetrator (Erythromycin)</v>
      </c>
      <c r="E3070" s="255" t="str">
        <f>IF(AND(A3070&lt;&gt;"",ISNUMBER(A3070)),VLOOKUP(A3070,Studies!A:BR,5,FALSE),"")</f>
        <v>Midazolam</v>
      </c>
      <c r="F3070" s="256"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54" t="str">
        <f>IF(AND(A3071&lt;&gt;"",ISNUMBER(A3071)),VLOOKUP(A3071,Studies!A:BR,2,FALSE),"")</f>
        <v>Olkkola 1993</v>
      </c>
      <c r="C3071" s="255" t="str">
        <f>IF(AND(A3071&lt;&gt;"",ISNUMBER(A3071)),VLOOKUP(A3071,Studies!A:BR,3,FALSE),"")</f>
        <v>https://www.ncbi.nlm.nih.gov/pubmed/8453848</v>
      </c>
      <c r="D3071" s="255" t="str">
        <f>IF(AND(A3071&lt;&gt;"",ISNUMBER(A3071)),VLOOKUP(A3071,Studies!A:BR,4,FALSE),"")</f>
        <v>iv with Perpetrator (Erythromycin)</v>
      </c>
      <c r="E3071" s="255" t="str">
        <f>IF(AND(A3071&lt;&gt;"",ISNUMBER(A3071)),VLOOKUP(A3071,Studies!A:BR,5,FALSE),"")</f>
        <v>Midazolam</v>
      </c>
      <c r="F3071" s="256"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54" t="str">
        <f>IF(AND(A3072&lt;&gt;"",ISNUMBER(A3072)),VLOOKUP(A3072,Studies!A:BR,2,FALSE),"")</f>
        <v>Olkkola 1993</v>
      </c>
      <c r="C3072" s="255" t="str">
        <f>IF(AND(A3072&lt;&gt;"",ISNUMBER(A3072)),VLOOKUP(A3072,Studies!A:BR,3,FALSE),"")</f>
        <v>https://www.ncbi.nlm.nih.gov/pubmed/8453848</v>
      </c>
      <c r="D3072" s="255" t="str">
        <f>IF(AND(A3072&lt;&gt;"",ISNUMBER(A3072)),VLOOKUP(A3072,Studies!A:BR,4,FALSE),"")</f>
        <v>iv with Perpetrator (Erythromycin)</v>
      </c>
      <c r="E3072" s="255" t="str">
        <f>IF(AND(A3072&lt;&gt;"",ISNUMBER(A3072)),VLOOKUP(A3072,Studies!A:BR,5,FALSE),"")</f>
        <v>Midazolam</v>
      </c>
      <c r="F3072" s="256"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54" t="str">
        <f>IF(AND(A3073&lt;&gt;"",ISNUMBER(A3073)),VLOOKUP(A3073,Studies!A:BR,2,FALSE),"")</f>
        <v>Olkkola 1993</v>
      </c>
      <c r="C3073" s="255" t="str">
        <f>IF(AND(A3073&lt;&gt;"",ISNUMBER(A3073)),VLOOKUP(A3073,Studies!A:BR,3,FALSE),"")</f>
        <v>https://www.ncbi.nlm.nih.gov/pubmed/8453848</v>
      </c>
      <c r="D3073" s="255" t="str">
        <f>IF(AND(A3073&lt;&gt;"",ISNUMBER(A3073)),VLOOKUP(A3073,Studies!A:BR,4,FALSE),"")</f>
        <v>iv with Perpetrator (Erythromycin)</v>
      </c>
      <c r="E3073" s="255" t="str">
        <f>IF(AND(A3073&lt;&gt;"",ISNUMBER(A3073)),VLOOKUP(A3073,Studies!A:BR,5,FALSE),"")</f>
        <v>Midazolam</v>
      </c>
      <c r="F3073" s="256"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54" t="str">
        <f>IF(AND(A3074&lt;&gt;"",ISNUMBER(A3074)),VLOOKUP(A3074,Studies!A:BR,2,FALSE),"")</f>
        <v>Olkkola 1993</v>
      </c>
      <c r="C3074" s="255" t="str">
        <f>IF(AND(A3074&lt;&gt;"",ISNUMBER(A3074)),VLOOKUP(A3074,Studies!A:BR,3,FALSE),"")</f>
        <v>https://www.ncbi.nlm.nih.gov/pubmed/8453848</v>
      </c>
      <c r="D3074" s="255" t="str">
        <f>IF(AND(A3074&lt;&gt;"",ISNUMBER(A3074)),VLOOKUP(A3074,Studies!A:BR,4,FALSE),"")</f>
        <v>iv with Perpetrator (Erythromycin)</v>
      </c>
      <c r="E3074" s="255" t="str">
        <f>IF(AND(A3074&lt;&gt;"",ISNUMBER(A3074)),VLOOKUP(A3074,Studies!A:BR,5,FALSE),"")</f>
        <v>Midazolam</v>
      </c>
      <c r="F3074" s="256"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54" t="str">
        <f>IF(AND(A3075&lt;&gt;"",ISNUMBER(A3075)),VLOOKUP(A3075,Studies!A:BR,2,FALSE),"")</f>
        <v>Olkkola 1993</v>
      </c>
      <c r="C3075" s="255" t="str">
        <f>IF(AND(A3075&lt;&gt;"",ISNUMBER(A3075)),VLOOKUP(A3075,Studies!A:BR,3,FALSE),"")</f>
        <v>https://www.ncbi.nlm.nih.gov/pubmed/8453848</v>
      </c>
      <c r="D3075" s="255" t="str">
        <f>IF(AND(A3075&lt;&gt;"",ISNUMBER(A3075)),VLOOKUP(A3075,Studies!A:BR,4,FALSE),"")</f>
        <v>iv with Perpetrator (Erythromycin)</v>
      </c>
      <c r="E3075" s="255" t="str">
        <f>IF(AND(A3075&lt;&gt;"",ISNUMBER(A3075)),VLOOKUP(A3075,Studies!A:BR,5,FALSE),"")</f>
        <v>Midazolam</v>
      </c>
      <c r="F3075" s="256"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2">
        <v>369</v>
      </c>
      <c r="B3076" s="254" t="str">
        <f>IF(AND(A3076&lt;&gt;"",ISNUMBER(A3076)),VLOOKUP(A3076,Studies!A:BR,2,FALSE),"")</f>
        <v>Olkkola 1994</v>
      </c>
      <c r="C3076" s="255" t="str">
        <f>IF(AND(A3076&lt;&gt;"",ISNUMBER(A3076)),VLOOKUP(A3076,Studies!A:BR,3,FALSE),"")</f>
        <v>https://www.ncbi.nlm.nih.gov/pubmed/8181191</v>
      </c>
      <c r="D3076" s="255" t="str">
        <f>IF(AND(A3076&lt;&gt;"",ISNUMBER(A3076)),VLOOKUP(A3076,Studies!A:BR,4,FALSE),"")</f>
        <v>po Control (Perpetrator Placebo)</v>
      </c>
      <c r="E3076" s="255" t="str">
        <f>IF(AND(A3076&lt;&gt;"",ISNUMBER(A3076)),VLOOKUP(A3076,Studies!A:BR,5,FALSE),"")</f>
        <v>Midazolam</v>
      </c>
      <c r="F3076" s="256"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
      <c r="A3077" s="212">
        <v>369</v>
      </c>
      <c r="B3077" s="254" t="str">
        <f>IF(AND(A3077&lt;&gt;"",ISNUMBER(A3077)),VLOOKUP(A3077,Studies!A:BR,2,FALSE),"")</f>
        <v>Olkkola 1994</v>
      </c>
      <c r="C3077" s="255" t="str">
        <f>IF(AND(A3077&lt;&gt;"",ISNUMBER(A3077)),VLOOKUP(A3077,Studies!A:BR,3,FALSE),"")</f>
        <v>https://www.ncbi.nlm.nih.gov/pubmed/8181191</v>
      </c>
      <c r="D3077" s="255" t="str">
        <f>IF(AND(A3077&lt;&gt;"",ISNUMBER(A3077)),VLOOKUP(A3077,Studies!A:BR,4,FALSE),"")</f>
        <v>po Control (Perpetrator Placebo)</v>
      </c>
      <c r="E3077" s="255" t="str">
        <f>IF(AND(A3077&lt;&gt;"",ISNUMBER(A3077)),VLOOKUP(A3077,Studies!A:BR,5,FALSE),"")</f>
        <v>Midazolam</v>
      </c>
      <c r="F3077" s="256"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
      <c r="A3078" s="212">
        <v>369</v>
      </c>
      <c r="B3078" s="254" t="str">
        <f>IF(AND(A3078&lt;&gt;"",ISNUMBER(A3078)),VLOOKUP(A3078,Studies!A:BR,2,FALSE),"")</f>
        <v>Olkkola 1994</v>
      </c>
      <c r="C3078" s="255" t="str">
        <f>IF(AND(A3078&lt;&gt;"",ISNUMBER(A3078)),VLOOKUP(A3078,Studies!A:BR,3,FALSE),"")</f>
        <v>https://www.ncbi.nlm.nih.gov/pubmed/8181191</v>
      </c>
      <c r="D3078" s="255" t="str">
        <f>IF(AND(A3078&lt;&gt;"",ISNUMBER(A3078)),VLOOKUP(A3078,Studies!A:BR,4,FALSE),"")</f>
        <v>po Control (Perpetrator Placebo)</v>
      </c>
      <c r="E3078" s="255" t="str">
        <f>IF(AND(A3078&lt;&gt;"",ISNUMBER(A3078)),VLOOKUP(A3078,Studies!A:BR,5,FALSE),"")</f>
        <v>Midazolam</v>
      </c>
      <c r="F3078" s="256"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2">
        <v>369</v>
      </c>
      <c r="B3079" s="254" t="str">
        <f>IF(AND(A3079&lt;&gt;"",ISNUMBER(A3079)),VLOOKUP(A3079,Studies!A:BR,2,FALSE),"")</f>
        <v>Olkkola 1994</v>
      </c>
      <c r="C3079" s="255" t="str">
        <f>IF(AND(A3079&lt;&gt;"",ISNUMBER(A3079)),VLOOKUP(A3079,Studies!A:BR,3,FALSE),"")</f>
        <v>https://www.ncbi.nlm.nih.gov/pubmed/8181191</v>
      </c>
      <c r="D3079" s="255" t="str">
        <f>IF(AND(A3079&lt;&gt;"",ISNUMBER(A3079)),VLOOKUP(A3079,Studies!A:BR,4,FALSE),"")</f>
        <v>po Control (Perpetrator Placebo)</v>
      </c>
      <c r="E3079" s="255" t="str">
        <f>IF(AND(A3079&lt;&gt;"",ISNUMBER(A3079)),VLOOKUP(A3079,Studies!A:BR,5,FALSE),"")</f>
        <v>Midazolam</v>
      </c>
      <c r="F3079" s="256"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
      <c r="A3080" s="212">
        <v>369</v>
      </c>
      <c r="B3080" s="254" t="str">
        <f>IF(AND(A3080&lt;&gt;"",ISNUMBER(A3080)),VLOOKUP(A3080,Studies!A:BR,2,FALSE),"")</f>
        <v>Olkkola 1994</v>
      </c>
      <c r="C3080" s="255" t="str">
        <f>IF(AND(A3080&lt;&gt;"",ISNUMBER(A3080)),VLOOKUP(A3080,Studies!A:BR,3,FALSE),"")</f>
        <v>https://www.ncbi.nlm.nih.gov/pubmed/8181191</v>
      </c>
      <c r="D3080" s="255" t="str">
        <f>IF(AND(A3080&lt;&gt;"",ISNUMBER(A3080)),VLOOKUP(A3080,Studies!A:BR,4,FALSE),"")</f>
        <v>po Control (Perpetrator Placebo)</v>
      </c>
      <c r="E3080" s="255" t="str">
        <f>IF(AND(A3080&lt;&gt;"",ISNUMBER(A3080)),VLOOKUP(A3080,Studies!A:BR,5,FALSE),"")</f>
        <v>Midazolam</v>
      </c>
      <c r="F3080" s="256"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
      <c r="A3081" s="212">
        <v>369</v>
      </c>
      <c r="B3081" s="254" t="str">
        <f>IF(AND(A3081&lt;&gt;"",ISNUMBER(A3081)),VLOOKUP(A3081,Studies!A:BR,2,FALSE),"")</f>
        <v>Olkkola 1994</v>
      </c>
      <c r="C3081" s="255" t="str">
        <f>IF(AND(A3081&lt;&gt;"",ISNUMBER(A3081)),VLOOKUP(A3081,Studies!A:BR,3,FALSE),"")</f>
        <v>https://www.ncbi.nlm.nih.gov/pubmed/8181191</v>
      </c>
      <c r="D3081" s="255" t="str">
        <f>IF(AND(A3081&lt;&gt;"",ISNUMBER(A3081)),VLOOKUP(A3081,Studies!A:BR,4,FALSE),"")</f>
        <v>po Control (Perpetrator Placebo)</v>
      </c>
      <c r="E3081" s="255" t="str">
        <f>IF(AND(A3081&lt;&gt;"",ISNUMBER(A3081)),VLOOKUP(A3081,Studies!A:BR,5,FALSE),"")</f>
        <v>Midazolam</v>
      </c>
      <c r="F3081" s="256"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
      <c r="A3082" s="212">
        <v>369</v>
      </c>
      <c r="B3082" s="254" t="str">
        <f>IF(AND(A3082&lt;&gt;"",ISNUMBER(A3082)),VLOOKUP(A3082,Studies!A:BR,2,FALSE),"")</f>
        <v>Olkkola 1994</v>
      </c>
      <c r="C3082" s="255" t="str">
        <f>IF(AND(A3082&lt;&gt;"",ISNUMBER(A3082)),VLOOKUP(A3082,Studies!A:BR,3,FALSE),"")</f>
        <v>https://www.ncbi.nlm.nih.gov/pubmed/8181191</v>
      </c>
      <c r="D3082" s="255" t="str">
        <f>IF(AND(A3082&lt;&gt;"",ISNUMBER(A3082)),VLOOKUP(A3082,Studies!A:BR,4,FALSE),"")</f>
        <v>po Control (Perpetrator Placebo)</v>
      </c>
      <c r="E3082" s="255" t="str">
        <f>IF(AND(A3082&lt;&gt;"",ISNUMBER(A3082)),VLOOKUP(A3082,Studies!A:BR,5,FALSE),"")</f>
        <v>Midazolam</v>
      </c>
      <c r="F3082" s="256"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
      <c r="A3083" s="212">
        <v>369</v>
      </c>
      <c r="B3083" s="254" t="str">
        <f>IF(AND(A3083&lt;&gt;"",ISNUMBER(A3083)),VLOOKUP(A3083,Studies!A:BR,2,FALSE),"")</f>
        <v>Olkkola 1994</v>
      </c>
      <c r="C3083" s="255" t="str">
        <f>IF(AND(A3083&lt;&gt;"",ISNUMBER(A3083)),VLOOKUP(A3083,Studies!A:BR,3,FALSE),"")</f>
        <v>https://www.ncbi.nlm.nih.gov/pubmed/8181191</v>
      </c>
      <c r="D3083" s="255" t="str">
        <f>IF(AND(A3083&lt;&gt;"",ISNUMBER(A3083)),VLOOKUP(A3083,Studies!A:BR,4,FALSE),"")</f>
        <v>po Control (Perpetrator Placebo)</v>
      </c>
      <c r="E3083" s="255" t="str">
        <f>IF(AND(A3083&lt;&gt;"",ISNUMBER(A3083)),VLOOKUP(A3083,Studies!A:BR,5,FALSE),"")</f>
        <v>Midazolam</v>
      </c>
      <c r="F3083" s="256"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
      <c r="A3084" s="212">
        <v>369</v>
      </c>
      <c r="B3084" s="254" t="str">
        <f>IF(AND(A3084&lt;&gt;"",ISNUMBER(A3084)),VLOOKUP(A3084,Studies!A:BR,2,FALSE),"")</f>
        <v>Olkkola 1994</v>
      </c>
      <c r="C3084" s="255" t="str">
        <f>IF(AND(A3084&lt;&gt;"",ISNUMBER(A3084)),VLOOKUP(A3084,Studies!A:BR,3,FALSE),"")</f>
        <v>https://www.ncbi.nlm.nih.gov/pubmed/8181191</v>
      </c>
      <c r="D3084" s="255" t="str">
        <f>IF(AND(A3084&lt;&gt;"",ISNUMBER(A3084)),VLOOKUP(A3084,Studies!A:BR,4,FALSE),"")</f>
        <v>po Control (Perpetrator Placebo)</v>
      </c>
      <c r="E3084" s="255" t="str">
        <f>IF(AND(A3084&lt;&gt;"",ISNUMBER(A3084)),VLOOKUP(A3084,Studies!A:BR,5,FALSE),"")</f>
        <v>Midazolam</v>
      </c>
      <c r="F3084" s="256"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
      <c r="A3085" s="212">
        <v>369</v>
      </c>
      <c r="B3085" s="254" t="str">
        <f>IF(AND(A3085&lt;&gt;"",ISNUMBER(A3085)),VLOOKUP(A3085,Studies!A:BR,2,FALSE),"")</f>
        <v>Olkkola 1994</v>
      </c>
      <c r="C3085" s="255" t="str">
        <f>IF(AND(A3085&lt;&gt;"",ISNUMBER(A3085)),VLOOKUP(A3085,Studies!A:BR,3,FALSE),"")</f>
        <v>https://www.ncbi.nlm.nih.gov/pubmed/8181191</v>
      </c>
      <c r="D3085" s="255" t="str">
        <f>IF(AND(A3085&lt;&gt;"",ISNUMBER(A3085)),VLOOKUP(A3085,Studies!A:BR,4,FALSE),"")</f>
        <v>po Control (Perpetrator Placebo)</v>
      </c>
      <c r="E3085" s="255" t="str">
        <f>IF(AND(A3085&lt;&gt;"",ISNUMBER(A3085)),VLOOKUP(A3085,Studies!A:BR,5,FALSE),"")</f>
        <v>Midazolam</v>
      </c>
      <c r="F3085" s="256"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
      <c r="A3086" s="212">
        <v>369</v>
      </c>
      <c r="B3086" s="254" t="str">
        <f>IF(AND(A3086&lt;&gt;"",ISNUMBER(A3086)),VLOOKUP(A3086,Studies!A:BR,2,FALSE),"")</f>
        <v>Olkkola 1994</v>
      </c>
      <c r="C3086" s="255" t="str">
        <f>IF(AND(A3086&lt;&gt;"",ISNUMBER(A3086)),VLOOKUP(A3086,Studies!A:BR,3,FALSE),"")</f>
        <v>https://www.ncbi.nlm.nih.gov/pubmed/8181191</v>
      </c>
      <c r="D3086" s="255" t="str">
        <f>IF(AND(A3086&lt;&gt;"",ISNUMBER(A3086)),VLOOKUP(A3086,Studies!A:BR,4,FALSE),"")</f>
        <v>po Control (Perpetrator Placebo)</v>
      </c>
      <c r="E3086" s="255" t="str">
        <f>IF(AND(A3086&lt;&gt;"",ISNUMBER(A3086)),VLOOKUP(A3086,Studies!A:BR,5,FALSE),"")</f>
        <v>Midazolam</v>
      </c>
      <c r="F3086" s="256"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
      <c r="A3087" s="212">
        <v>370</v>
      </c>
      <c r="B3087" s="254" t="str">
        <f>IF(AND(A3087&lt;&gt;"",ISNUMBER(A3087)),VLOOKUP(A3087,Studies!A:BR,2,FALSE),"")</f>
        <v>Olkkola 1994</v>
      </c>
      <c r="C3087" s="255" t="str">
        <f>IF(AND(A3087&lt;&gt;"",ISNUMBER(A3087)),VLOOKUP(A3087,Studies!A:BR,3,FALSE),"")</f>
        <v>https://www.ncbi.nlm.nih.gov/pubmed/8181191</v>
      </c>
      <c r="D3087" s="255" t="str">
        <f>IF(AND(A3087&lt;&gt;"",ISNUMBER(A3087)),VLOOKUP(A3087,Studies!A:BR,4,FALSE),"")</f>
        <v>po with Perpetrator (Itraconazole)</v>
      </c>
      <c r="E3087" s="255" t="str">
        <f>IF(AND(A3087&lt;&gt;"",ISNUMBER(A3087)),VLOOKUP(A3087,Studies!A:BR,5,FALSE),"")</f>
        <v>Midazolam</v>
      </c>
      <c r="F3087" s="256"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
      <c r="A3088" s="212">
        <v>370</v>
      </c>
      <c r="B3088" s="254" t="str">
        <f>IF(AND(A3088&lt;&gt;"",ISNUMBER(A3088)),VLOOKUP(A3088,Studies!A:BR,2,FALSE),"")</f>
        <v>Olkkola 1994</v>
      </c>
      <c r="C3088" s="255" t="str">
        <f>IF(AND(A3088&lt;&gt;"",ISNUMBER(A3088)),VLOOKUP(A3088,Studies!A:BR,3,FALSE),"")</f>
        <v>https://www.ncbi.nlm.nih.gov/pubmed/8181191</v>
      </c>
      <c r="D3088" s="255" t="str">
        <f>IF(AND(A3088&lt;&gt;"",ISNUMBER(A3088)),VLOOKUP(A3088,Studies!A:BR,4,FALSE),"")</f>
        <v>po with Perpetrator (Itraconazole)</v>
      </c>
      <c r="E3088" s="255" t="str">
        <f>IF(AND(A3088&lt;&gt;"",ISNUMBER(A3088)),VLOOKUP(A3088,Studies!A:BR,5,FALSE),"")</f>
        <v>Midazolam</v>
      </c>
      <c r="F3088" s="256"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2">
        <v>370</v>
      </c>
      <c r="B3089" s="254" t="str">
        <f>IF(AND(A3089&lt;&gt;"",ISNUMBER(A3089)),VLOOKUP(A3089,Studies!A:BR,2,FALSE),"")</f>
        <v>Olkkola 1994</v>
      </c>
      <c r="C3089" s="255" t="str">
        <f>IF(AND(A3089&lt;&gt;"",ISNUMBER(A3089)),VLOOKUP(A3089,Studies!A:BR,3,FALSE),"")</f>
        <v>https://www.ncbi.nlm.nih.gov/pubmed/8181191</v>
      </c>
      <c r="D3089" s="255" t="str">
        <f>IF(AND(A3089&lt;&gt;"",ISNUMBER(A3089)),VLOOKUP(A3089,Studies!A:BR,4,FALSE),"")</f>
        <v>po with Perpetrator (Itraconazole)</v>
      </c>
      <c r="E3089" s="255" t="str">
        <f>IF(AND(A3089&lt;&gt;"",ISNUMBER(A3089)),VLOOKUP(A3089,Studies!A:BR,5,FALSE),"")</f>
        <v>Midazolam</v>
      </c>
      <c r="F3089" s="256"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2">
        <v>370</v>
      </c>
      <c r="B3090" s="254" t="str">
        <f>IF(AND(A3090&lt;&gt;"",ISNUMBER(A3090)),VLOOKUP(A3090,Studies!A:BR,2,FALSE),"")</f>
        <v>Olkkola 1994</v>
      </c>
      <c r="C3090" s="255" t="str">
        <f>IF(AND(A3090&lt;&gt;"",ISNUMBER(A3090)),VLOOKUP(A3090,Studies!A:BR,3,FALSE),"")</f>
        <v>https://www.ncbi.nlm.nih.gov/pubmed/8181191</v>
      </c>
      <c r="D3090" s="255" t="str">
        <f>IF(AND(A3090&lt;&gt;"",ISNUMBER(A3090)),VLOOKUP(A3090,Studies!A:BR,4,FALSE),"")</f>
        <v>po with Perpetrator (Itraconazole)</v>
      </c>
      <c r="E3090" s="255" t="str">
        <f>IF(AND(A3090&lt;&gt;"",ISNUMBER(A3090)),VLOOKUP(A3090,Studies!A:BR,5,FALSE),"")</f>
        <v>Midazolam</v>
      </c>
      <c r="F3090" s="256"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2">
        <v>370</v>
      </c>
      <c r="B3091" s="254" t="str">
        <f>IF(AND(A3091&lt;&gt;"",ISNUMBER(A3091)),VLOOKUP(A3091,Studies!A:BR,2,FALSE),"")</f>
        <v>Olkkola 1994</v>
      </c>
      <c r="C3091" s="255" t="str">
        <f>IF(AND(A3091&lt;&gt;"",ISNUMBER(A3091)),VLOOKUP(A3091,Studies!A:BR,3,FALSE),"")</f>
        <v>https://www.ncbi.nlm.nih.gov/pubmed/8181191</v>
      </c>
      <c r="D3091" s="255" t="str">
        <f>IF(AND(A3091&lt;&gt;"",ISNUMBER(A3091)),VLOOKUP(A3091,Studies!A:BR,4,FALSE),"")</f>
        <v>po with Perpetrator (Itraconazole)</v>
      </c>
      <c r="E3091" s="255" t="str">
        <f>IF(AND(A3091&lt;&gt;"",ISNUMBER(A3091)),VLOOKUP(A3091,Studies!A:BR,5,FALSE),"")</f>
        <v>Midazolam</v>
      </c>
      <c r="F3091" s="256"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2">
        <v>370</v>
      </c>
      <c r="B3092" s="254" t="str">
        <f>IF(AND(A3092&lt;&gt;"",ISNUMBER(A3092)),VLOOKUP(A3092,Studies!A:BR,2,FALSE),"")</f>
        <v>Olkkola 1994</v>
      </c>
      <c r="C3092" s="255" t="str">
        <f>IF(AND(A3092&lt;&gt;"",ISNUMBER(A3092)),VLOOKUP(A3092,Studies!A:BR,3,FALSE),"")</f>
        <v>https://www.ncbi.nlm.nih.gov/pubmed/8181191</v>
      </c>
      <c r="D3092" s="255" t="str">
        <f>IF(AND(A3092&lt;&gt;"",ISNUMBER(A3092)),VLOOKUP(A3092,Studies!A:BR,4,FALSE),"")</f>
        <v>po with Perpetrator (Itraconazole)</v>
      </c>
      <c r="E3092" s="255" t="str">
        <f>IF(AND(A3092&lt;&gt;"",ISNUMBER(A3092)),VLOOKUP(A3092,Studies!A:BR,5,FALSE),"")</f>
        <v>Midazolam</v>
      </c>
      <c r="F3092" s="256"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2">
        <v>370</v>
      </c>
      <c r="B3093" s="254" t="str">
        <f>IF(AND(A3093&lt;&gt;"",ISNUMBER(A3093)),VLOOKUP(A3093,Studies!A:BR,2,FALSE),"")</f>
        <v>Olkkola 1994</v>
      </c>
      <c r="C3093" s="255" t="str">
        <f>IF(AND(A3093&lt;&gt;"",ISNUMBER(A3093)),VLOOKUP(A3093,Studies!A:BR,3,FALSE),"")</f>
        <v>https://www.ncbi.nlm.nih.gov/pubmed/8181191</v>
      </c>
      <c r="D3093" s="255" t="str">
        <f>IF(AND(A3093&lt;&gt;"",ISNUMBER(A3093)),VLOOKUP(A3093,Studies!A:BR,4,FALSE),"")</f>
        <v>po with Perpetrator (Itraconazole)</v>
      </c>
      <c r="E3093" s="255" t="str">
        <f>IF(AND(A3093&lt;&gt;"",ISNUMBER(A3093)),VLOOKUP(A3093,Studies!A:BR,5,FALSE),"")</f>
        <v>Midazolam</v>
      </c>
      <c r="F3093" s="256"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2">
        <v>370</v>
      </c>
      <c r="B3094" s="254" t="str">
        <f>IF(AND(A3094&lt;&gt;"",ISNUMBER(A3094)),VLOOKUP(A3094,Studies!A:BR,2,FALSE),"")</f>
        <v>Olkkola 1994</v>
      </c>
      <c r="C3094" s="255" t="str">
        <f>IF(AND(A3094&lt;&gt;"",ISNUMBER(A3094)),VLOOKUP(A3094,Studies!A:BR,3,FALSE),"")</f>
        <v>https://www.ncbi.nlm.nih.gov/pubmed/8181191</v>
      </c>
      <c r="D3094" s="255" t="str">
        <f>IF(AND(A3094&lt;&gt;"",ISNUMBER(A3094)),VLOOKUP(A3094,Studies!A:BR,4,FALSE),"")</f>
        <v>po with Perpetrator (Itraconazole)</v>
      </c>
      <c r="E3094" s="255" t="str">
        <f>IF(AND(A3094&lt;&gt;"",ISNUMBER(A3094)),VLOOKUP(A3094,Studies!A:BR,5,FALSE),"")</f>
        <v>Midazolam</v>
      </c>
      <c r="F3094" s="256"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2">
        <v>370</v>
      </c>
      <c r="B3095" s="254" t="str">
        <f>IF(AND(A3095&lt;&gt;"",ISNUMBER(A3095)),VLOOKUP(A3095,Studies!A:BR,2,FALSE),"")</f>
        <v>Olkkola 1994</v>
      </c>
      <c r="C3095" s="255" t="str">
        <f>IF(AND(A3095&lt;&gt;"",ISNUMBER(A3095)),VLOOKUP(A3095,Studies!A:BR,3,FALSE),"")</f>
        <v>https://www.ncbi.nlm.nih.gov/pubmed/8181191</v>
      </c>
      <c r="D3095" s="255" t="str">
        <f>IF(AND(A3095&lt;&gt;"",ISNUMBER(A3095)),VLOOKUP(A3095,Studies!A:BR,4,FALSE),"")</f>
        <v>po with Perpetrator (Itraconazole)</v>
      </c>
      <c r="E3095" s="255" t="str">
        <f>IF(AND(A3095&lt;&gt;"",ISNUMBER(A3095)),VLOOKUP(A3095,Studies!A:BR,5,FALSE),"")</f>
        <v>Midazolam</v>
      </c>
      <c r="F3095" s="256"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2">
        <v>370</v>
      </c>
      <c r="B3096" s="254" t="str">
        <f>IF(AND(A3096&lt;&gt;"",ISNUMBER(A3096)),VLOOKUP(A3096,Studies!A:BR,2,FALSE),"")</f>
        <v>Olkkola 1994</v>
      </c>
      <c r="C3096" s="255" t="str">
        <f>IF(AND(A3096&lt;&gt;"",ISNUMBER(A3096)),VLOOKUP(A3096,Studies!A:BR,3,FALSE),"")</f>
        <v>https://www.ncbi.nlm.nih.gov/pubmed/8181191</v>
      </c>
      <c r="D3096" s="255" t="str">
        <f>IF(AND(A3096&lt;&gt;"",ISNUMBER(A3096)),VLOOKUP(A3096,Studies!A:BR,4,FALSE),"")</f>
        <v>po with Perpetrator (Itraconazole)</v>
      </c>
      <c r="E3096" s="255" t="str">
        <f>IF(AND(A3096&lt;&gt;"",ISNUMBER(A3096)),VLOOKUP(A3096,Studies!A:BR,5,FALSE),"")</f>
        <v>Midazolam</v>
      </c>
      <c r="F3096" s="256"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2">
        <v>370</v>
      </c>
      <c r="B3097" s="254" t="str">
        <f>IF(AND(A3097&lt;&gt;"",ISNUMBER(A3097)),VLOOKUP(A3097,Studies!A:BR,2,FALSE),"")</f>
        <v>Olkkola 1994</v>
      </c>
      <c r="C3097" s="255" t="str">
        <f>IF(AND(A3097&lt;&gt;"",ISNUMBER(A3097)),VLOOKUP(A3097,Studies!A:BR,3,FALSE),"")</f>
        <v>https://www.ncbi.nlm.nih.gov/pubmed/8181191</v>
      </c>
      <c r="D3097" s="255" t="str">
        <f>IF(AND(A3097&lt;&gt;"",ISNUMBER(A3097)),VLOOKUP(A3097,Studies!A:BR,4,FALSE),"")</f>
        <v>po with Perpetrator (Itraconazole)</v>
      </c>
      <c r="E3097" s="255" t="str">
        <f>IF(AND(A3097&lt;&gt;"",ISNUMBER(A3097)),VLOOKUP(A3097,Studies!A:BR,5,FALSE),"")</f>
        <v>Midazolam</v>
      </c>
      <c r="F3097" s="256"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
      <c r="A3098" s="212">
        <v>371</v>
      </c>
      <c r="B3098" s="254" t="str">
        <f>IF(AND(A3098&lt;&gt;"",ISNUMBER(A3098)),VLOOKUP(A3098,Studies!A:BR,2,FALSE),"")</f>
        <v>Olkkola 1994</v>
      </c>
      <c r="C3098" s="255" t="str">
        <f>IF(AND(A3098&lt;&gt;"",ISNUMBER(A3098)),VLOOKUP(A3098,Studies!A:BR,3,FALSE),"")</f>
        <v>https://www.ncbi.nlm.nih.gov/pubmed/8181191</v>
      </c>
      <c r="D3098" s="255" t="str">
        <f>IF(AND(A3098&lt;&gt;"",ISNUMBER(A3098)),VLOOKUP(A3098,Studies!A:BR,4,FALSE),"")</f>
        <v>po with Perpetrator (Ketoconazole</v>
      </c>
      <c r="E3098" s="255" t="str">
        <f>IF(AND(A3098&lt;&gt;"",ISNUMBER(A3098)),VLOOKUP(A3098,Studies!A:BR,5,FALSE),"")</f>
        <v>Midazolam</v>
      </c>
      <c r="F3098" s="256"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
      <c r="A3099" s="212">
        <v>371</v>
      </c>
      <c r="B3099" s="254" t="str">
        <f>IF(AND(A3099&lt;&gt;"",ISNUMBER(A3099)),VLOOKUP(A3099,Studies!A:BR,2,FALSE),"")</f>
        <v>Olkkola 1994</v>
      </c>
      <c r="C3099" s="255" t="str">
        <f>IF(AND(A3099&lt;&gt;"",ISNUMBER(A3099)),VLOOKUP(A3099,Studies!A:BR,3,FALSE),"")</f>
        <v>https://www.ncbi.nlm.nih.gov/pubmed/8181191</v>
      </c>
      <c r="D3099" s="255" t="str">
        <f>IF(AND(A3099&lt;&gt;"",ISNUMBER(A3099)),VLOOKUP(A3099,Studies!A:BR,4,FALSE),"")</f>
        <v>po with Perpetrator (Ketoconazole</v>
      </c>
      <c r="E3099" s="255" t="str">
        <f>IF(AND(A3099&lt;&gt;"",ISNUMBER(A3099)),VLOOKUP(A3099,Studies!A:BR,5,FALSE),"")</f>
        <v>Midazolam</v>
      </c>
      <c r="F3099" s="256"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2">
        <v>371</v>
      </c>
      <c r="B3100" s="254" t="str">
        <f>IF(AND(A3100&lt;&gt;"",ISNUMBER(A3100)),VLOOKUP(A3100,Studies!A:BR,2,FALSE),"")</f>
        <v>Olkkola 1994</v>
      </c>
      <c r="C3100" s="255" t="str">
        <f>IF(AND(A3100&lt;&gt;"",ISNUMBER(A3100)),VLOOKUP(A3100,Studies!A:BR,3,FALSE),"")</f>
        <v>https://www.ncbi.nlm.nih.gov/pubmed/8181191</v>
      </c>
      <c r="D3100" s="255" t="str">
        <f>IF(AND(A3100&lt;&gt;"",ISNUMBER(A3100)),VLOOKUP(A3100,Studies!A:BR,4,FALSE),"")</f>
        <v>po with Perpetrator (Ketoconazole</v>
      </c>
      <c r="E3100" s="255" t="str">
        <f>IF(AND(A3100&lt;&gt;"",ISNUMBER(A3100)),VLOOKUP(A3100,Studies!A:BR,5,FALSE),"")</f>
        <v>Midazolam</v>
      </c>
      <c r="F3100" s="256"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2">
        <v>371</v>
      </c>
      <c r="B3101" s="254" t="str">
        <f>IF(AND(A3101&lt;&gt;"",ISNUMBER(A3101)),VLOOKUP(A3101,Studies!A:BR,2,FALSE),"")</f>
        <v>Olkkola 1994</v>
      </c>
      <c r="C3101" s="255" t="str">
        <f>IF(AND(A3101&lt;&gt;"",ISNUMBER(A3101)),VLOOKUP(A3101,Studies!A:BR,3,FALSE),"")</f>
        <v>https://www.ncbi.nlm.nih.gov/pubmed/8181191</v>
      </c>
      <c r="D3101" s="255" t="str">
        <f>IF(AND(A3101&lt;&gt;"",ISNUMBER(A3101)),VLOOKUP(A3101,Studies!A:BR,4,FALSE),"")</f>
        <v>po with Perpetrator (Ketoconazole</v>
      </c>
      <c r="E3101" s="255" t="str">
        <f>IF(AND(A3101&lt;&gt;"",ISNUMBER(A3101)),VLOOKUP(A3101,Studies!A:BR,5,FALSE),"")</f>
        <v>Midazolam</v>
      </c>
      <c r="F3101" s="256"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2">
        <v>371</v>
      </c>
      <c r="B3102" s="254" t="str">
        <f>IF(AND(A3102&lt;&gt;"",ISNUMBER(A3102)),VLOOKUP(A3102,Studies!A:BR,2,FALSE),"")</f>
        <v>Olkkola 1994</v>
      </c>
      <c r="C3102" s="255" t="str">
        <f>IF(AND(A3102&lt;&gt;"",ISNUMBER(A3102)),VLOOKUP(A3102,Studies!A:BR,3,FALSE),"")</f>
        <v>https://www.ncbi.nlm.nih.gov/pubmed/8181191</v>
      </c>
      <c r="D3102" s="255" t="str">
        <f>IF(AND(A3102&lt;&gt;"",ISNUMBER(A3102)),VLOOKUP(A3102,Studies!A:BR,4,FALSE),"")</f>
        <v>po with Perpetrator (Ketoconazole</v>
      </c>
      <c r="E3102" s="255" t="str">
        <f>IF(AND(A3102&lt;&gt;"",ISNUMBER(A3102)),VLOOKUP(A3102,Studies!A:BR,5,FALSE),"")</f>
        <v>Midazolam</v>
      </c>
      <c r="F3102" s="256"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2">
        <v>371</v>
      </c>
      <c r="B3103" s="254" t="str">
        <f>IF(AND(A3103&lt;&gt;"",ISNUMBER(A3103)),VLOOKUP(A3103,Studies!A:BR,2,FALSE),"")</f>
        <v>Olkkola 1994</v>
      </c>
      <c r="C3103" s="255" t="str">
        <f>IF(AND(A3103&lt;&gt;"",ISNUMBER(A3103)),VLOOKUP(A3103,Studies!A:BR,3,FALSE),"")</f>
        <v>https://www.ncbi.nlm.nih.gov/pubmed/8181191</v>
      </c>
      <c r="D3103" s="255" t="str">
        <f>IF(AND(A3103&lt;&gt;"",ISNUMBER(A3103)),VLOOKUP(A3103,Studies!A:BR,4,FALSE),"")</f>
        <v>po with Perpetrator (Ketoconazole</v>
      </c>
      <c r="E3103" s="255" t="str">
        <f>IF(AND(A3103&lt;&gt;"",ISNUMBER(A3103)),VLOOKUP(A3103,Studies!A:BR,5,FALSE),"")</f>
        <v>Midazolam</v>
      </c>
      <c r="F3103" s="256"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2">
        <v>371</v>
      </c>
      <c r="B3104" s="254" t="str">
        <f>IF(AND(A3104&lt;&gt;"",ISNUMBER(A3104)),VLOOKUP(A3104,Studies!A:BR,2,FALSE),"")</f>
        <v>Olkkola 1994</v>
      </c>
      <c r="C3104" s="255" t="str">
        <f>IF(AND(A3104&lt;&gt;"",ISNUMBER(A3104)),VLOOKUP(A3104,Studies!A:BR,3,FALSE),"")</f>
        <v>https://www.ncbi.nlm.nih.gov/pubmed/8181191</v>
      </c>
      <c r="D3104" s="255" t="str">
        <f>IF(AND(A3104&lt;&gt;"",ISNUMBER(A3104)),VLOOKUP(A3104,Studies!A:BR,4,FALSE),"")</f>
        <v>po with Perpetrator (Ketoconazole</v>
      </c>
      <c r="E3104" s="255" t="str">
        <f>IF(AND(A3104&lt;&gt;"",ISNUMBER(A3104)),VLOOKUP(A3104,Studies!A:BR,5,FALSE),"")</f>
        <v>Midazolam</v>
      </c>
      <c r="F3104" s="256"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2">
        <v>371</v>
      </c>
      <c r="B3105" s="254" t="str">
        <f>IF(AND(A3105&lt;&gt;"",ISNUMBER(A3105)),VLOOKUP(A3105,Studies!A:BR,2,FALSE),"")</f>
        <v>Olkkola 1994</v>
      </c>
      <c r="C3105" s="255" t="str">
        <f>IF(AND(A3105&lt;&gt;"",ISNUMBER(A3105)),VLOOKUP(A3105,Studies!A:BR,3,FALSE),"")</f>
        <v>https://www.ncbi.nlm.nih.gov/pubmed/8181191</v>
      </c>
      <c r="D3105" s="255" t="str">
        <f>IF(AND(A3105&lt;&gt;"",ISNUMBER(A3105)),VLOOKUP(A3105,Studies!A:BR,4,FALSE),"")</f>
        <v>po with Perpetrator (Ketoconazole</v>
      </c>
      <c r="E3105" s="255" t="str">
        <f>IF(AND(A3105&lt;&gt;"",ISNUMBER(A3105)),VLOOKUP(A3105,Studies!A:BR,5,FALSE),"")</f>
        <v>Midazolam</v>
      </c>
      <c r="F3105" s="256"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2">
        <v>371</v>
      </c>
      <c r="B3106" s="254" t="str">
        <f>IF(AND(A3106&lt;&gt;"",ISNUMBER(A3106)),VLOOKUP(A3106,Studies!A:BR,2,FALSE),"")</f>
        <v>Olkkola 1994</v>
      </c>
      <c r="C3106" s="255" t="str">
        <f>IF(AND(A3106&lt;&gt;"",ISNUMBER(A3106)),VLOOKUP(A3106,Studies!A:BR,3,FALSE),"")</f>
        <v>https://www.ncbi.nlm.nih.gov/pubmed/8181191</v>
      </c>
      <c r="D3106" s="255" t="str">
        <f>IF(AND(A3106&lt;&gt;"",ISNUMBER(A3106)),VLOOKUP(A3106,Studies!A:BR,4,FALSE),"")</f>
        <v>po with Perpetrator (Ketoconazole</v>
      </c>
      <c r="E3106" s="255" t="str">
        <f>IF(AND(A3106&lt;&gt;"",ISNUMBER(A3106)),VLOOKUP(A3106,Studies!A:BR,5,FALSE),"")</f>
        <v>Midazolam</v>
      </c>
      <c r="F3106" s="256"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2">
        <v>371</v>
      </c>
      <c r="B3107" s="254" t="str">
        <f>IF(AND(A3107&lt;&gt;"",ISNUMBER(A3107)),VLOOKUP(A3107,Studies!A:BR,2,FALSE),"")</f>
        <v>Olkkola 1994</v>
      </c>
      <c r="C3107" s="255" t="str">
        <f>IF(AND(A3107&lt;&gt;"",ISNUMBER(A3107)),VLOOKUP(A3107,Studies!A:BR,3,FALSE),"")</f>
        <v>https://www.ncbi.nlm.nih.gov/pubmed/8181191</v>
      </c>
      <c r="D3107" s="255" t="str">
        <f>IF(AND(A3107&lt;&gt;"",ISNUMBER(A3107)),VLOOKUP(A3107,Studies!A:BR,4,FALSE),"")</f>
        <v>po with Perpetrator (Ketoconazole</v>
      </c>
      <c r="E3107" s="255" t="str">
        <f>IF(AND(A3107&lt;&gt;"",ISNUMBER(A3107)),VLOOKUP(A3107,Studies!A:BR,5,FALSE),"")</f>
        <v>Midazolam</v>
      </c>
      <c r="F3107" s="256"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2">
        <v>371</v>
      </c>
      <c r="B3108" s="254" t="str">
        <f>IF(AND(A3108&lt;&gt;"",ISNUMBER(A3108)),VLOOKUP(A3108,Studies!A:BR,2,FALSE),"")</f>
        <v>Olkkola 1994</v>
      </c>
      <c r="C3108" s="255" t="str">
        <f>IF(AND(A3108&lt;&gt;"",ISNUMBER(A3108)),VLOOKUP(A3108,Studies!A:BR,3,FALSE),"")</f>
        <v>https://www.ncbi.nlm.nih.gov/pubmed/8181191</v>
      </c>
      <c r="D3108" s="255" t="str">
        <f>IF(AND(A3108&lt;&gt;"",ISNUMBER(A3108)),VLOOKUP(A3108,Studies!A:BR,4,FALSE),"")</f>
        <v>po with Perpetrator (Ketoconazole</v>
      </c>
      <c r="E3108" s="255" t="str">
        <f>IF(AND(A3108&lt;&gt;"",ISNUMBER(A3108)),VLOOKUP(A3108,Studies!A:BR,5,FALSE),"")</f>
        <v>Midazolam</v>
      </c>
      <c r="F3108" s="256"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
      <c r="A3109" s="212">
        <v>372</v>
      </c>
      <c r="B3109" s="254" t="str">
        <f>IF(AND(A3109&lt;&gt;"",ISNUMBER(A3109)),VLOOKUP(A3109,Studies!A:BR,2,FALSE),"")</f>
        <v>Olkkola 1994</v>
      </c>
      <c r="C3109" s="255" t="str">
        <f>IF(AND(A3109&lt;&gt;"",ISNUMBER(A3109)),VLOOKUP(A3109,Studies!A:BR,3,FALSE),"")</f>
        <v>https://www.ncbi.nlm.nih.gov/pubmed/8181191</v>
      </c>
      <c r="D3109" s="255" t="str">
        <f>IF(AND(A3109&lt;&gt;"",ISNUMBER(A3109)),VLOOKUP(A3109,Studies!A:BR,4,FALSE),"")</f>
        <v>po with Perpetrator (Itraconazole)</v>
      </c>
      <c r="E3109" s="255" t="str">
        <f>IF(AND(A3109&lt;&gt;"",ISNUMBER(A3109)),VLOOKUP(A3109,Studies!A:BR,5,FALSE),"")</f>
        <v>Itraconazole</v>
      </c>
      <c r="F3109" s="256"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2">
        <v>372</v>
      </c>
      <c r="B3110" s="254" t="str">
        <f>IF(AND(A3110&lt;&gt;"",ISNUMBER(A3110)),VLOOKUP(A3110,Studies!A:BR,2,FALSE),"")</f>
        <v>Olkkola 1994</v>
      </c>
      <c r="C3110" s="255" t="str">
        <f>IF(AND(A3110&lt;&gt;"",ISNUMBER(A3110)),VLOOKUP(A3110,Studies!A:BR,3,FALSE),"")</f>
        <v>https://www.ncbi.nlm.nih.gov/pubmed/8181191</v>
      </c>
      <c r="D3110" s="255" t="str">
        <f>IF(AND(A3110&lt;&gt;"",ISNUMBER(A3110)),VLOOKUP(A3110,Studies!A:BR,4,FALSE),"")</f>
        <v>po with Perpetrator (Itraconazole)</v>
      </c>
      <c r="E3110" s="255" t="str">
        <f>IF(AND(A3110&lt;&gt;"",ISNUMBER(A3110)),VLOOKUP(A3110,Studies!A:BR,5,FALSE),"")</f>
        <v>Itraconazole</v>
      </c>
      <c r="F3110" s="256"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2">
        <v>372</v>
      </c>
      <c r="B3111" s="254" t="str">
        <f>IF(AND(A3111&lt;&gt;"",ISNUMBER(A3111)),VLOOKUP(A3111,Studies!A:BR,2,FALSE),"")</f>
        <v>Olkkola 1994</v>
      </c>
      <c r="C3111" s="255" t="str">
        <f>IF(AND(A3111&lt;&gt;"",ISNUMBER(A3111)),VLOOKUP(A3111,Studies!A:BR,3,FALSE),"")</f>
        <v>https://www.ncbi.nlm.nih.gov/pubmed/8181191</v>
      </c>
      <c r="D3111" s="255" t="str">
        <f>IF(AND(A3111&lt;&gt;"",ISNUMBER(A3111)),VLOOKUP(A3111,Studies!A:BR,4,FALSE),"")</f>
        <v>po with Perpetrator (Itraconazole)</v>
      </c>
      <c r="E3111" s="255" t="str">
        <f>IF(AND(A3111&lt;&gt;"",ISNUMBER(A3111)),VLOOKUP(A3111,Studies!A:BR,5,FALSE),"")</f>
        <v>Itraconazole</v>
      </c>
      <c r="F3111" s="256"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2">
        <v>372</v>
      </c>
      <c r="B3112" s="254" t="str">
        <f>IF(AND(A3112&lt;&gt;"",ISNUMBER(A3112)),VLOOKUP(A3112,Studies!A:BR,2,FALSE),"")</f>
        <v>Olkkola 1994</v>
      </c>
      <c r="C3112" s="255" t="str">
        <f>IF(AND(A3112&lt;&gt;"",ISNUMBER(A3112)),VLOOKUP(A3112,Studies!A:BR,3,FALSE),"")</f>
        <v>https://www.ncbi.nlm.nih.gov/pubmed/8181191</v>
      </c>
      <c r="D3112" s="255" t="str">
        <f>IF(AND(A3112&lt;&gt;"",ISNUMBER(A3112)),VLOOKUP(A3112,Studies!A:BR,4,FALSE),"")</f>
        <v>po with Perpetrator (Itraconazole)</v>
      </c>
      <c r="E3112" s="255" t="str">
        <f>IF(AND(A3112&lt;&gt;"",ISNUMBER(A3112)),VLOOKUP(A3112,Studies!A:BR,5,FALSE),"")</f>
        <v>Itraconazole</v>
      </c>
      <c r="F3112" s="256"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2">
        <v>372</v>
      </c>
      <c r="B3113" s="254" t="str">
        <f>IF(AND(A3113&lt;&gt;"",ISNUMBER(A3113)),VLOOKUP(A3113,Studies!A:BR,2,FALSE),"")</f>
        <v>Olkkola 1994</v>
      </c>
      <c r="C3113" s="255" t="str">
        <f>IF(AND(A3113&lt;&gt;"",ISNUMBER(A3113)),VLOOKUP(A3113,Studies!A:BR,3,FALSE),"")</f>
        <v>https://www.ncbi.nlm.nih.gov/pubmed/8181191</v>
      </c>
      <c r="D3113" s="255" t="str">
        <f>IF(AND(A3113&lt;&gt;"",ISNUMBER(A3113)),VLOOKUP(A3113,Studies!A:BR,4,FALSE),"")</f>
        <v>po with Perpetrator (Itraconazole)</v>
      </c>
      <c r="E3113" s="255" t="str">
        <f>IF(AND(A3113&lt;&gt;"",ISNUMBER(A3113)),VLOOKUP(A3113,Studies!A:BR,5,FALSE),"")</f>
        <v>Itraconazole</v>
      </c>
      <c r="F3113" s="256"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2">
        <v>372</v>
      </c>
      <c r="B3114" s="254" t="str">
        <f>IF(AND(A3114&lt;&gt;"",ISNUMBER(A3114)),VLOOKUP(A3114,Studies!A:BR,2,FALSE),"")</f>
        <v>Olkkola 1994</v>
      </c>
      <c r="C3114" s="255" t="str">
        <f>IF(AND(A3114&lt;&gt;"",ISNUMBER(A3114)),VLOOKUP(A3114,Studies!A:BR,3,FALSE),"")</f>
        <v>https://www.ncbi.nlm.nih.gov/pubmed/8181191</v>
      </c>
      <c r="D3114" s="255" t="str">
        <f>IF(AND(A3114&lt;&gt;"",ISNUMBER(A3114)),VLOOKUP(A3114,Studies!A:BR,4,FALSE),"")</f>
        <v>po with Perpetrator (Itraconazole)</v>
      </c>
      <c r="E3114" s="255" t="str">
        <f>IF(AND(A3114&lt;&gt;"",ISNUMBER(A3114)),VLOOKUP(A3114,Studies!A:BR,5,FALSE),"")</f>
        <v>Itraconazole</v>
      </c>
      <c r="F3114" s="256"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2">
        <v>372</v>
      </c>
      <c r="B3115" s="254" t="str">
        <f>IF(AND(A3115&lt;&gt;"",ISNUMBER(A3115)),VLOOKUP(A3115,Studies!A:BR,2,FALSE),"")</f>
        <v>Olkkola 1994</v>
      </c>
      <c r="C3115" s="255" t="str">
        <f>IF(AND(A3115&lt;&gt;"",ISNUMBER(A3115)),VLOOKUP(A3115,Studies!A:BR,3,FALSE),"")</f>
        <v>https://www.ncbi.nlm.nih.gov/pubmed/8181191</v>
      </c>
      <c r="D3115" s="255" t="str">
        <f>IF(AND(A3115&lt;&gt;"",ISNUMBER(A3115)),VLOOKUP(A3115,Studies!A:BR,4,FALSE),"")</f>
        <v>po with Perpetrator (Itraconazole)</v>
      </c>
      <c r="E3115" s="255" t="str">
        <f>IF(AND(A3115&lt;&gt;"",ISNUMBER(A3115)),VLOOKUP(A3115,Studies!A:BR,5,FALSE),"")</f>
        <v>Itraconazole</v>
      </c>
      <c r="F3115" s="256"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
      <c r="A3116" s="212">
        <v>372</v>
      </c>
      <c r="B3116" s="254" t="str">
        <f>IF(AND(A3116&lt;&gt;"",ISNUMBER(A3116)),VLOOKUP(A3116,Studies!A:BR,2,FALSE),"")</f>
        <v>Olkkola 1994</v>
      </c>
      <c r="C3116" s="255" t="str">
        <f>IF(AND(A3116&lt;&gt;"",ISNUMBER(A3116)),VLOOKUP(A3116,Studies!A:BR,3,FALSE),"")</f>
        <v>https://www.ncbi.nlm.nih.gov/pubmed/8181191</v>
      </c>
      <c r="D3116" s="255" t="str">
        <f>IF(AND(A3116&lt;&gt;"",ISNUMBER(A3116)),VLOOKUP(A3116,Studies!A:BR,4,FALSE),"")</f>
        <v>po with Perpetrator (Itraconazole)</v>
      </c>
      <c r="E3116" s="255" t="str">
        <f>IF(AND(A3116&lt;&gt;"",ISNUMBER(A3116)),VLOOKUP(A3116,Studies!A:BR,5,FALSE),"")</f>
        <v>Itraconazole</v>
      </c>
      <c r="F3116" s="256"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2">
        <v>372</v>
      </c>
      <c r="B3117" s="254" t="str">
        <f>IF(AND(A3117&lt;&gt;"",ISNUMBER(A3117)),VLOOKUP(A3117,Studies!A:BR,2,FALSE),"")</f>
        <v>Olkkola 1994</v>
      </c>
      <c r="C3117" s="255" t="str">
        <f>IF(AND(A3117&lt;&gt;"",ISNUMBER(A3117)),VLOOKUP(A3117,Studies!A:BR,3,FALSE),"")</f>
        <v>https://www.ncbi.nlm.nih.gov/pubmed/8181191</v>
      </c>
      <c r="D3117" s="255" t="str">
        <f>IF(AND(A3117&lt;&gt;"",ISNUMBER(A3117)),VLOOKUP(A3117,Studies!A:BR,4,FALSE),"")</f>
        <v>po with Perpetrator (Itraconazole)</v>
      </c>
      <c r="E3117" s="255" t="str">
        <f>IF(AND(A3117&lt;&gt;"",ISNUMBER(A3117)),VLOOKUP(A3117,Studies!A:BR,5,FALSE),"")</f>
        <v>Itraconazole</v>
      </c>
      <c r="F3117" s="256"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2">
        <v>372</v>
      </c>
      <c r="B3118" s="254" t="str">
        <f>IF(AND(A3118&lt;&gt;"",ISNUMBER(A3118)),VLOOKUP(A3118,Studies!A:BR,2,FALSE),"")</f>
        <v>Olkkola 1994</v>
      </c>
      <c r="C3118" s="255" t="str">
        <f>IF(AND(A3118&lt;&gt;"",ISNUMBER(A3118)),VLOOKUP(A3118,Studies!A:BR,3,FALSE),"")</f>
        <v>https://www.ncbi.nlm.nih.gov/pubmed/8181191</v>
      </c>
      <c r="D3118" s="255" t="str">
        <f>IF(AND(A3118&lt;&gt;"",ISNUMBER(A3118)),VLOOKUP(A3118,Studies!A:BR,4,FALSE),"")</f>
        <v>po with Perpetrator (Itraconazole)</v>
      </c>
      <c r="E3118" s="255" t="str">
        <f>IF(AND(A3118&lt;&gt;"",ISNUMBER(A3118)),VLOOKUP(A3118,Studies!A:BR,5,FALSE),"")</f>
        <v>Itraconazole</v>
      </c>
      <c r="F3118" s="256"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2">
        <v>372</v>
      </c>
      <c r="B3119" s="254" t="str">
        <f>IF(AND(A3119&lt;&gt;"",ISNUMBER(A3119)),VLOOKUP(A3119,Studies!A:BR,2,FALSE),"")</f>
        <v>Olkkola 1994</v>
      </c>
      <c r="C3119" s="255" t="str">
        <f>IF(AND(A3119&lt;&gt;"",ISNUMBER(A3119)),VLOOKUP(A3119,Studies!A:BR,3,FALSE),"")</f>
        <v>https://www.ncbi.nlm.nih.gov/pubmed/8181191</v>
      </c>
      <c r="D3119" s="255" t="str">
        <f>IF(AND(A3119&lt;&gt;"",ISNUMBER(A3119)),VLOOKUP(A3119,Studies!A:BR,4,FALSE),"")</f>
        <v>po with Perpetrator (Itraconazole)</v>
      </c>
      <c r="E3119" s="255" t="str">
        <f>IF(AND(A3119&lt;&gt;"",ISNUMBER(A3119)),VLOOKUP(A3119,Studies!A:BR,5,FALSE),"")</f>
        <v>Itraconazole</v>
      </c>
      <c r="F3119" s="256"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2">
        <v>373</v>
      </c>
      <c r="B3120" s="254" t="str">
        <f>IF(AND(A3120&lt;&gt;"",ISNUMBER(A3120)),VLOOKUP(A3120,Studies!A:BR,2,FALSE),"")</f>
        <v>Olkkola 1994</v>
      </c>
      <c r="C3120" s="255" t="str">
        <f>IF(AND(A3120&lt;&gt;"",ISNUMBER(A3120)),VLOOKUP(A3120,Studies!A:BR,3,FALSE),"")</f>
        <v>https://www.ncbi.nlm.nih.gov/pubmed/8181191</v>
      </c>
      <c r="D3120" s="255" t="str">
        <f>IF(AND(A3120&lt;&gt;"",ISNUMBER(A3120)),VLOOKUP(A3120,Studies!A:BR,4,FALSE),"")</f>
        <v>po with Perpetrator (Ketoconazole</v>
      </c>
      <c r="E3120" s="255" t="str">
        <f>IF(AND(A3120&lt;&gt;"",ISNUMBER(A3120)),VLOOKUP(A3120,Studies!A:BR,5,FALSE),"")</f>
        <v>Ketoconazole</v>
      </c>
      <c r="F3120" s="256"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2">
        <v>373</v>
      </c>
      <c r="B3121" s="254" t="str">
        <f>IF(AND(A3121&lt;&gt;"",ISNUMBER(A3121)),VLOOKUP(A3121,Studies!A:BR,2,FALSE),"")</f>
        <v>Olkkola 1994</v>
      </c>
      <c r="C3121" s="255" t="str">
        <f>IF(AND(A3121&lt;&gt;"",ISNUMBER(A3121)),VLOOKUP(A3121,Studies!A:BR,3,FALSE),"")</f>
        <v>https://www.ncbi.nlm.nih.gov/pubmed/8181191</v>
      </c>
      <c r="D3121" s="255" t="str">
        <f>IF(AND(A3121&lt;&gt;"",ISNUMBER(A3121)),VLOOKUP(A3121,Studies!A:BR,4,FALSE),"")</f>
        <v>po with Perpetrator (Ketoconazole</v>
      </c>
      <c r="E3121" s="255" t="str">
        <f>IF(AND(A3121&lt;&gt;"",ISNUMBER(A3121)),VLOOKUP(A3121,Studies!A:BR,5,FALSE),"")</f>
        <v>Ketoconazole</v>
      </c>
      <c r="F3121" s="256"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2">
        <v>373</v>
      </c>
      <c r="B3122" s="254" t="str">
        <f>IF(AND(A3122&lt;&gt;"",ISNUMBER(A3122)),VLOOKUP(A3122,Studies!A:BR,2,FALSE),"")</f>
        <v>Olkkola 1994</v>
      </c>
      <c r="C3122" s="255" t="str">
        <f>IF(AND(A3122&lt;&gt;"",ISNUMBER(A3122)),VLOOKUP(A3122,Studies!A:BR,3,FALSE),"")</f>
        <v>https://www.ncbi.nlm.nih.gov/pubmed/8181191</v>
      </c>
      <c r="D3122" s="255" t="str">
        <f>IF(AND(A3122&lt;&gt;"",ISNUMBER(A3122)),VLOOKUP(A3122,Studies!A:BR,4,FALSE),"")</f>
        <v>po with Perpetrator (Ketoconazole</v>
      </c>
      <c r="E3122" s="255" t="str">
        <f>IF(AND(A3122&lt;&gt;"",ISNUMBER(A3122)),VLOOKUP(A3122,Studies!A:BR,5,FALSE),"")</f>
        <v>Ketoconazole</v>
      </c>
      <c r="F3122" s="256"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2">
        <v>373</v>
      </c>
      <c r="B3123" s="254" t="str">
        <f>IF(AND(A3123&lt;&gt;"",ISNUMBER(A3123)),VLOOKUP(A3123,Studies!A:BR,2,FALSE),"")</f>
        <v>Olkkola 1994</v>
      </c>
      <c r="C3123" s="255" t="str">
        <f>IF(AND(A3123&lt;&gt;"",ISNUMBER(A3123)),VLOOKUP(A3123,Studies!A:BR,3,FALSE),"")</f>
        <v>https://www.ncbi.nlm.nih.gov/pubmed/8181191</v>
      </c>
      <c r="D3123" s="255" t="str">
        <f>IF(AND(A3123&lt;&gt;"",ISNUMBER(A3123)),VLOOKUP(A3123,Studies!A:BR,4,FALSE),"")</f>
        <v>po with Perpetrator (Ketoconazole</v>
      </c>
      <c r="E3123" s="255" t="str">
        <f>IF(AND(A3123&lt;&gt;"",ISNUMBER(A3123)),VLOOKUP(A3123,Studies!A:BR,5,FALSE),"")</f>
        <v>Ketoconazole</v>
      </c>
      <c r="F3123" s="256"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2">
        <v>373</v>
      </c>
      <c r="B3124" s="254" t="str">
        <f>IF(AND(A3124&lt;&gt;"",ISNUMBER(A3124)),VLOOKUP(A3124,Studies!A:BR,2,FALSE),"")</f>
        <v>Olkkola 1994</v>
      </c>
      <c r="C3124" s="255" t="str">
        <f>IF(AND(A3124&lt;&gt;"",ISNUMBER(A3124)),VLOOKUP(A3124,Studies!A:BR,3,FALSE),"")</f>
        <v>https://www.ncbi.nlm.nih.gov/pubmed/8181191</v>
      </c>
      <c r="D3124" s="255" t="str">
        <f>IF(AND(A3124&lt;&gt;"",ISNUMBER(A3124)),VLOOKUP(A3124,Studies!A:BR,4,FALSE),"")</f>
        <v>po with Perpetrator (Ketoconazole</v>
      </c>
      <c r="E3124" s="255" t="str">
        <f>IF(AND(A3124&lt;&gt;"",ISNUMBER(A3124)),VLOOKUP(A3124,Studies!A:BR,5,FALSE),"")</f>
        <v>Ketoconazole</v>
      </c>
      <c r="F3124" s="256"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2">
        <v>373</v>
      </c>
      <c r="B3125" s="254" t="str">
        <f>IF(AND(A3125&lt;&gt;"",ISNUMBER(A3125)),VLOOKUP(A3125,Studies!A:BR,2,FALSE),"")</f>
        <v>Olkkola 1994</v>
      </c>
      <c r="C3125" s="255" t="str">
        <f>IF(AND(A3125&lt;&gt;"",ISNUMBER(A3125)),VLOOKUP(A3125,Studies!A:BR,3,FALSE),"")</f>
        <v>https://www.ncbi.nlm.nih.gov/pubmed/8181191</v>
      </c>
      <c r="D3125" s="255" t="str">
        <f>IF(AND(A3125&lt;&gt;"",ISNUMBER(A3125)),VLOOKUP(A3125,Studies!A:BR,4,FALSE),"")</f>
        <v>po with Perpetrator (Ketoconazole</v>
      </c>
      <c r="E3125" s="255" t="str">
        <f>IF(AND(A3125&lt;&gt;"",ISNUMBER(A3125)),VLOOKUP(A3125,Studies!A:BR,5,FALSE),"")</f>
        <v>Ketoconazole</v>
      </c>
      <c r="F3125" s="256"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
      <c r="A3126" s="212">
        <v>373</v>
      </c>
      <c r="B3126" s="254" t="str">
        <f>IF(AND(A3126&lt;&gt;"",ISNUMBER(A3126)),VLOOKUP(A3126,Studies!A:BR,2,FALSE),"")</f>
        <v>Olkkola 1994</v>
      </c>
      <c r="C3126" s="255" t="str">
        <f>IF(AND(A3126&lt;&gt;"",ISNUMBER(A3126)),VLOOKUP(A3126,Studies!A:BR,3,FALSE),"")</f>
        <v>https://www.ncbi.nlm.nih.gov/pubmed/8181191</v>
      </c>
      <c r="D3126" s="255" t="str">
        <f>IF(AND(A3126&lt;&gt;"",ISNUMBER(A3126)),VLOOKUP(A3126,Studies!A:BR,4,FALSE),"")</f>
        <v>po with Perpetrator (Ketoconazole</v>
      </c>
      <c r="E3126" s="255" t="str">
        <f>IF(AND(A3126&lt;&gt;"",ISNUMBER(A3126)),VLOOKUP(A3126,Studies!A:BR,5,FALSE),"")</f>
        <v>Ketoconazole</v>
      </c>
      <c r="F3126" s="256"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
      <c r="A3127" s="212">
        <v>373</v>
      </c>
      <c r="B3127" s="254" t="str">
        <f>IF(AND(A3127&lt;&gt;"",ISNUMBER(A3127)),VLOOKUP(A3127,Studies!A:BR,2,FALSE),"")</f>
        <v>Olkkola 1994</v>
      </c>
      <c r="C3127" s="255" t="str">
        <f>IF(AND(A3127&lt;&gt;"",ISNUMBER(A3127)),VLOOKUP(A3127,Studies!A:BR,3,FALSE),"")</f>
        <v>https://www.ncbi.nlm.nih.gov/pubmed/8181191</v>
      </c>
      <c r="D3127" s="255" t="str">
        <f>IF(AND(A3127&lt;&gt;"",ISNUMBER(A3127)),VLOOKUP(A3127,Studies!A:BR,4,FALSE),"")</f>
        <v>po with Perpetrator (Ketoconazole</v>
      </c>
      <c r="E3127" s="255" t="str">
        <f>IF(AND(A3127&lt;&gt;"",ISNUMBER(A3127)),VLOOKUP(A3127,Studies!A:BR,5,FALSE),"")</f>
        <v>Ketoconazole</v>
      </c>
      <c r="F3127" s="256"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
      <c r="A3128" s="212">
        <v>373</v>
      </c>
      <c r="B3128" s="254" t="str">
        <f>IF(AND(A3128&lt;&gt;"",ISNUMBER(A3128)),VLOOKUP(A3128,Studies!A:BR,2,FALSE),"")</f>
        <v>Olkkola 1994</v>
      </c>
      <c r="C3128" s="255" t="str">
        <f>IF(AND(A3128&lt;&gt;"",ISNUMBER(A3128)),VLOOKUP(A3128,Studies!A:BR,3,FALSE),"")</f>
        <v>https://www.ncbi.nlm.nih.gov/pubmed/8181191</v>
      </c>
      <c r="D3128" s="255" t="str">
        <f>IF(AND(A3128&lt;&gt;"",ISNUMBER(A3128)),VLOOKUP(A3128,Studies!A:BR,4,FALSE),"")</f>
        <v>po with Perpetrator (Ketoconazole</v>
      </c>
      <c r="E3128" s="255" t="str">
        <f>IF(AND(A3128&lt;&gt;"",ISNUMBER(A3128)),VLOOKUP(A3128,Studies!A:BR,5,FALSE),"")</f>
        <v>Ketoconazole</v>
      </c>
      <c r="F3128" s="256"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2">
        <v>373</v>
      </c>
      <c r="B3129" s="254" t="str">
        <f>IF(AND(A3129&lt;&gt;"",ISNUMBER(A3129)),VLOOKUP(A3129,Studies!A:BR,2,FALSE),"")</f>
        <v>Olkkola 1994</v>
      </c>
      <c r="C3129" s="255" t="str">
        <f>IF(AND(A3129&lt;&gt;"",ISNUMBER(A3129)),VLOOKUP(A3129,Studies!A:BR,3,FALSE),"")</f>
        <v>https://www.ncbi.nlm.nih.gov/pubmed/8181191</v>
      </c>
      <c r="D3129" s="255" t="str">
        <f>IF(AND(A3129&lt;&gt;"",ISNUMBER(A3129)),VLOOKUP(A3129,Studies!A:BR,4,FALSE),"")</f>
        <v>po with Perpetrator (Ketoconazole</v>
      </c>
      <c r="E3129" s="255" t="str">
        <f>IF(AND(A3129&lt;&gt;"",ISNUMBER(A3129)),VLOOKUP(A3129,Studies!A:BR,5,FALSE),"")</f>
        <v>Ketoconazole</v>
      </c>
      <c r="F3129" s="256"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2">
        <v>373</v>
      </c>
      <c r="B3130" s="254" t="str">
        <f>IF(AND(A3130&lt;&gt;"",ISNUMBER(A3130)),VLOOKUP(A3130,Studies!A:BR,2,FALSE),"")</f>
        <v>Olkkola 1994</v>
      </c>
      <c r="C3130" s="255" t="str">
        <f>IF(AND(A3130&lt;&gt;"",ISNUMBER(A3130)),VLOOKUP(A3130,Studies!A:BR,3,FALSE),"")</f>
        <v>https://www.ncbi.nlm.nih.gov/pubmed/8181191</v>
      </c>
      <c r="D3130" s="255" t="str">
        <f>IF(AND(A3130&lt;&gt;"",ISNUMBER(A3130)),VLOOKUP(A3130,Studies!A:BR,4,FALSE),"")</f>
        <v>po with Perpetrator (Ketoconazole</v>
      </c>
      <c r="E3130" s="255" t="str">
        <f>IF(AND(A3130&lt;&gt;"",ISNUMBER(A3130)),VLOOKUP(A3130,Studies!A:BR,5,FALSE),"")</f>
        <v>Ketoconazole</v>
      </c>
      <c r="F3130" s="256"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2">
        <v>374</v>
      </c>
      <c r="B3131" s="254" t="str">
        <f>IF(AND(A3131&lt;&gt;"",ISNUMBER(A3131)),VLOOKUP(A3131,Studies!A:BR,2,FALSE),"")</f>
        <v>Olkkola 1996</v>
      </c>
      <c r="C3131" s="255" t="str">
        <f>IF(AND(A3131&lt;&gt;"",ISNUMBER(A3131)),VLOOKUP(A3131,Studies!A:BR,3,FALSE),"")</f>
        <v>https://www.ncbi.nlm.nih.gov/pubmed/8623953</v>
      </c>
      <c r="D3131" s="255" t="str">
        <f>IF(AND(A3131&lt;&gt;"",ISNUMBER(A3131)),VLOOKUP(A3131,Studies!A:BR,4,FALSE),"")</f>
        <v>day 1 (po) Control (Perpetrator Placebo)</v>
      </c>
      <c r="E3131" s="255" t="str">
        <f>IF(AND(A3131&lt;&gt;"",ISNUMBER(A3131)),VLOOKUP(A3131,Studies!A:BR,5,FALSE),"")</f>
        <v>Midazolam</v>
      </c>
      <c r="F3131" s="256"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
      <c r="A3132" s="212">
        <v>374</v>
      </c>
      <c r="B3132" s="254" t="str">
        <f>IF(AND(A3132&lt;&gt;"",ISNUMBER(A3132)),VLOOKUP(A3132,Studies!A:BR,2,FALSE),"")</f>
        <v>Olkkola 1996</v>
      </c>
      <c r="C3132" s="255" t="str">
        <f>IF(AND(A3132&lt;&gt;"",ISNUMBER(A3132)),VLOOKUP(A3132,Studies!A:BR,3,FALSE),"")</f>
        <v>https://www.ncbi.nlm.nih.gov/pubmed/8623953</v>
      </c>
      <c r="D3132" s="255" t="str">
        <f>IF(AND(A3132&lt;&gt;"",ISNUMBER(A3132)),VLOOKUP(A3132,Studies!A:BR,4,FALSE),"")</f>
        <v>day 1 (po) Control (Perpetrator Placebo)</v>
      </c>
      <c r="E3132" s="255" t="str">
        <f>IF(AND(A3132&lt;&gt;"",ISNUMBER(A3132)),VLOOKUP(A3132,Studies!A:BR,5,FALSE),"")</f>
        <v>Midazolam</v>
      </c>
      <c r="F3132" s="256"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2">
        <v>374</v>
      </c>
      <c r="B3133" s="254" t="str">
        <f>IF(AND(A3133&lt;&gt;"",ISNUMBER(A3133)),VLOOKUP(A3133,Studies!A:BR,2,FALSE),"")</f>
        <v>Olkkola 1996</v>
      </c>
      <c r="C3133" s="255" t="str">
        <f>IF(AND(A3133&lt;&gt;"",ISNUMBER(A3133)),VLOOKUP(A3133,Studies!A:BR,3,FALSE),"")</f>
        <v>https://www.ncbi.nlm.nih.gov/pubmed/8623953</v>
      </c>
      <c r="D3133" s="255" t="str">
        <f>IF(AND(A3133&lt;&gt;"",ISNUMBER(A3133)),VLOOKUP(A3133,Studies!A:BR,4,FALSE),"")</f>
        <v>day 1 (po) Control (Perpetrator Placebo)</v>
      </c>
      <c r="E3133" s="255" t="str">
        <f>IF(AND(A3133&lt;&gt;"",ISNUMBER(A3133)),VLOOKUP(A3133,Studies!A:BR,5,FALSE),"")</f>
        <v>Midazolam</v>
      </c>
      <c r="F3133" s="256"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
      <c r="A3134" s="212">
        <v>374</v>
      </c>
      <c r="B3134" s="254" t="str">
        <f>IF(AND(A3134&lt;&gt;"",ISNUMBER(A3134)),VLOOKUP(A3134,Studies!A:BR,2,FALSE),"")</f>
        <v>Olkkola 1996</v>
      </c>
      <c r="C3134" s="255" t="str">
        <f>IF(AND(A3134&lt;&gt;"",ISNUMBER(A3134)),VLOOKUP(A3134,Studies!A:BR,3,FALSE),"")</f>
        <v>https://www.ncbi.nlm.nih.gov/pubmed/8623953</v>
      </c>
      <c r="D3134" s="255" t="str">
        <f>IF(AND(A3134&lt;&gt;"",ISNUMBER(A3134)),VLOOKUP(A3134,Studies!A:BR,4,FALSE),"")</f>
        <v>day 1 (po) Control (Perpetrator Placebo)</v>
      </c>
      <c r="E3134" s="255" t="str">
        <f>IF(AND(A3134&lt;&gt;"",ISNUMBER(A3134)),VLOOKUP(A3134,Studies!A:BR,5,FALSE),"")</f>
        <v>Midazolam</v>
      </c>
      <c r="F3134" s="256"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
      <c r="A3135" s="212">
        <v>374</v>
      </c>
      <c r="B3135" s="254" t="str">
        <f>IF(AND(A3135&lt;&gt;"",ISNUMBER(A3135)),VLOOKUP(A3135,Studies!A:BR,2,FALSE),"")</f>
        <v>Olkkola 1996</v>
      </c>
      <c r="C3135" s="255" t="str">
        <f>IF(AND(A3135&lt;&gt;"",ISNUMBER(A3135)),VLOOKUP(A3135,Studies!A:BR,3,FALSE),"")</f>
        <v>https://www.ncbi.nlm.nih.gov/pubmed/8623953</v>
      </c>
      <c r="D3135" s="255" t="str">
        <f>IF(AND(A3135&lt;&gt;"",ISNUMBER(A3135)),VLOOKUP(A3135,Studies!A:BR,4,FALSE),"")</f>
        <v>day 1 (po) Control (Perpetrator Placebo)</v>
      </c>
      <c r="E3135" s="255" t="str">
        <f>IF(AND(A3135&lt;&gt;"",ISNUMBER(A3135)),VLOOKUP(A3135,Studies!A:BR,5,FALSE),"")</f>
        <v>Midazolam</v>
      </c>
      <c r="F3135" s="256"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
      <c r="A3136" s="212">
        <v>374</v>
      </c>
      <c r="B3136" s="254" t="str">
        <f>IF(AND(A3136&lt;&gt;"",ISNUMBER(A3136)),VLOOKUP(A3136,Studies!A:BR,2,FALSE),"")</f>
        <v>Olkkola 1996</v>
      </c>
      <c r="C3136" s="255" t="str">
        <f>IF(AND(A3136&lt;&gt;"",ISNUMBER(A3136)),VLOOKUP(A3136,Studies!A:BR,3,FALSE),"")</f>
        <v>https://www.ncbi.nlm.nih.gov/pubmed/8623953</v>
      </c>
      <c r="D3136" s="255" t="str">
        <f>IF(AND(A3136&lt;&gt;"",ISNUMBER(A3136)),VLOOKUP(A3136,Studies!A:BR,4,FALSE),"")</f>
        <v>day 1 (po) Control (Perpetrator Placebo)</v>
      </c>
      <c r="E3136" s="255" t="str">
        <f>IF(AND(A3136&lt;&gt;"",ISNUMBER(A3136)),VLOOKUP(A3136,Studies!A:BR,5,FALSE),"")</f>
        <v>Midazolam</v>
      </c>
      <c r="F3136" s="256"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
      <c r="A3137" s="212">
        <v>374</v>
      </c>
      <c r="B3137" s="254" t="str">
        <f>IF(AND(A3137&lt;&gt;"",ISNUMBER(A3137)),VLOOKUP(A3137,Studies!A:BR,2,FALSE),"")</f>
        <v>Olkkola 1996</v>
      </c>
      <c r="C3137" s="255" t="str">
        <f>IF(AND(A3137&lt;&gt;"",ISNUMBER(A3137)),VLOOKUP(A3137,Studies!A:BR,3,FALSE),"")</f>
        <v>https://www.ncbi.nlm.nih.gov/pubmed/8623953</v>
      </c>
      <c r="D3137" s="255" t="str">
        <f>IF(AND(A3137&lt;&gt;"",ISNUMBER(A3137)),VLOOKUP(A3137,Studies!A:BR,4,FALSE),"")</f>
        <v>day 1 (po) Control (Perpetrator Placebo)</v>
      </c>
      <c r="E3137" s="255" t="str">
        <f>IF(AND(A3137&lt;&gt;"",ISNUMBER(A3137)),VLOOKUP(A3137,Studies!A:BR,5,FALSE),"")</f>
        <v>Midazolam</v>
      </c>
      <c r="F3137" s="256"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
      <c r="A3138" s="212">
        <v>374</v>
      </c>
      <c r="B3138" s="254" t="str">
        <f>IF(AND(A3138&lt;&gt;"",ISNUMBER(A3138)),VLOOKUP(A3138,Studies!A:BR,2,FALSE),"")</f>
        <v>Olkkola 1996</v>
      </c>
      <c r="C3138" s="255" t="str">
        <f>IF(AND(A3138&lt;&gt;"",ISNUMBER(A3138)),VLOOKUP(A3138,Studies!A:BR,3,FALSE),"")</f>
        <v>https://www.ncbi.nlm.nih.gov/pubmed/8623953</v>
      </c>
      <c r="D3138" s="255" t="str">
        <f>IF(AND(A3138&lt;&gt;"",ISNUMBER(A3138)),VLOOKUP(A3138,Studies!A:BR,4,FALSE),"")</f>
        <v>day 1 (po) Control (Perpetrator Placebo)</v>
      </c>
      <c r="E3138" s="255" t="str">
        <f>IF(AND(A3138&lt;&gt;"",ISNUMBER(A3138)),VLOOKUP(A3138,Studies!A:BR,5,FALSE),"")</f>
        <v>Midazolam</v>
      </c>
      <c r="F3138" s="256"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
      <c r="A3139" s="212">
        <v>374</v>
      </c>
      <c r="B3139" s="254" t="str">
        <f>IF(AND(A3139&lt;&gt;"",ISNUMBER(A3139)),VLOOKUP(A3139,Studies!A:BR,2,FALSE),"")</f>
        <v>Olkkola 1996</v>
      </c>
      <c r="C3139" s="255" t="str">
        <f>IF(AND(A3139&lt;&gt;"",ISNUMBER(A3139)),VLOOKUP(A3139,Studies!A:BR,3,FALSE),"")</f>
        <v>https://www.ncbi.nlm.nih.gov/pubmed/8623953</v>
      </c>
      <c r="D3139" s="255" t="str">
        <f>IF(AND(A3139&lt;&gt;"",ISNUMBER(A3139)),VLOOKUP(A3139,Studies!A:BR,4,FALSE),"")</f>
        <v>day 1 (po) Control (Perpetrator Placebo)</v>
      </c>
      <c r="E3139" s="255" t="str">
        <f>IF(AND(A3139&lt;&gt;"",ISNUMBER(A3139)),VLOOKUP(A3139,Studies!A:BR,5,FALSE),"")</f>
        <v>Midazolam</v>
      </c>
      <c r="F3139" s="256"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
      <c r="A3140" s="212">
        <v>374</v>
      </c>
      <c r="B3140" s="254" t="str">
        <f>IF(AND(A3140&lt;&gt;"",ISNUMBER(A3140)),VLOOKUP(A3140,Studies!A:BR,2,FALSE),"")</f>
        <v>Olkkola 1996</v>
      </c>
      <c r="C3140" s="255" t="str">
        <f>IF(AND(A3140&lt;&gt;"",ISNUMBER(A3140)),VLOOKUP(A3140,Studies!A:BR,3,FALSE),"")</f>
        <v>https://www.ncbi.nlm.nih.gov/pubmed/8623953</v>
      </c>
      <c r="D3140" s="255" t="str">
        <f>IF(AND(A3140&lt;&gt;"",ISNUMBER(A3140)),VLOOKUP(A3140,Studies!A:BR,4,FALSE),"")</f>
        <v>day 1 (po) Control (Perpetrator Placebo)</v>
      </c>
      <c r="E3140" s="255" t="str">
        <f>IF(AND(A3140&lt;&gt;"",ISNUMBER(A3140)),VLOOKUP(A3140,Studies!A:BR,5,FALSE),"")</f>
        <v>Midazolam</v>
      </c>
      <c r="F3140" s="256"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
      <c r="A3141" s="212">
        <v>374</v>
      </c>
      <c r="B3141" s="254" t="str">
        <f>IF(AND(A3141&lt;&gt;"",ISNUMBER(A3141)),VLOOKUP(A3141,Studies!A:BR,2,FALSE),"")</f>
        <v>Olkkola 1996</v>
      </c>
      <c r="C3141" s="255" t="str">
        <f>IF(AND(A3141&lt;&gt;"",ISNUMBER(A3141)),VLOOKUP(A3141,Studies!A:BR,3,FALSE),"")</f>
        <v>https://www.ncbi.nlm.nih.gov/pubmed/8623953</v>
      </c>
      <c r="D3141" s="255" t="str">
        <f>IF(AND(A3141&lt;&gt;"",ISNUMBER(A3141)),VLOOKUP(A3141,Studies!A:BR,4,FALSE),"")</f>
        <v>day 1 (po) Control (Perpetrator Placebo)</v>
      </c>
      <c r="E3141" s="255" t="str">
        <f>IF(AND(A3141&lt;&gt;"",ISNUMBER(A3141)),VLOOKUP(A3141,Studies!A:BR,5,FALSE),"")</f>
        <v>Midazolam</v>
      </c>
      <c r="F3141" s="256"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
      <c r="A3142" s="212">
        <v>375</v>
      </c>
      <c r="B3142" s="254" t="str">
        <f>IF(AND(A3142&lt;&gt;"",ISNUMBER(A3142)),VLOOKUP(A3142,Studies!A:BR,2,FALSE),"")</f>
        <v>Olkkola 1996</v>
      </c>
      <c r="C3142" s="255" t="str">
        <f>IF(AND(A3142&lt;&gt;"",ISNUMBER(A3142)),VLOOKUP(A3142,Studies!A:BR,3,FALSE),"")</f>
        <v>https://www.ncbi.nlm.nih.gov/pubmed/8623953</v>
      </c>
      <c r="D3142" s="255" t="str">
        <f>IF(AND(A3142&lt;&gt;"",ISNUMBER(A3142)),VLOOKUP(A3142,Studies!A:BR,4,FALSE),"")</f>
        <v>day 4 (iv) Control (Perpetrator Placebo)</v>
      </c>
      <c r="E3142" s="255" t="str">
        <f>IF(AND(A3142&lt;&gt;"",ISNUMBER(A3142)),VLOOKUP(A3142,Studies!A:BR,5,FALSE),"")</f>
        <v>Midazolam</v>
      </c>
      <c r="F3142" s="256"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
      <c r="A3143" s="212">
        <v>375</v>
      </c>
      <c r="B3143" s="254" t="str">
        <f>IF(AND(A3143&lt;&gt;"",ISNUMBER(A3143)),VLOOKUP(A3143,Studies!A:BR,2,FALSE),"")</f>
        <v>Olkkola 1996</v>
      </c>
      <c r="C3143" s="255" t="str">
        <f>IF(AND(A3143&lt;&gt;"",ISNUMBER(A3143)),VLOOKUP(A3143,Studies!A:BR,3,FALSE),"")</f>
        <v>https://www.ncbi.nlm.nih.gov/pubmed/8623953</v>
      </c>
      <c r="D3143" s="255" t="str">
        <f>IF(AND(A3143&lt;&gt;"",ISNUMBER(A3143)),VLOOKUP(A3143,Studies!A:BR,4,FALSE),"")</f>
        <v>day 4 (iv) Control (Perpetrator Placebo)</v>
      </c>
      <c r="E3143" s="255" t="str">
        <f>IF(AND(A3143&lt;&gt;"",ISNUMBER(A3143)),VLOOKUP(A3143,Studies!A:BR,5,FALSE),"")</f>
        <v>Midazolam</v>
      </c>
      <c r="F3143" s="256"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
      <c r="A3144" s="212">
        <v>375</v>
      </c>
      <c r="B3144" s="254" t="str">
        <f>IF(AND(A3144&lt;&gt;"",ISNUMBER(A3144)),VLOOKUP(A3144,Studies!A:BR,2,FALSE),"")</f>
        <v>Olkkola 1996</v>
      </c>
      <c r="C3144" s="255" t="str">
        <f>IF(AND(A3144&lt;&gt;"",ISNUMBER(A3144)),VLOOKUP(A3144,Studies!A:BR,3,FALSE),"")</f>
        <v>https://www.ncbi.nlm.nih.gov/pubmed/8623953</v>
      </c>
      <c r="D3144" s="255" t="str">
        <f>IF(AND(A3144&lt;&gt;"",ISNUMBER(A3144)),VLOOKUP(A3144,Studies!A:BR,4,FALSE),"")</f>
        <v>day 4 (iv) Control (Perpetrator Placebo)</v>
      </c>
      <c r="E3144" s="255" t="str">
        <f>IF(AND(A3144&lt;&gt;"",ISNUMBER(A3144)),VLOOKUP(A3144,Studies!A:BR,5,FALSE),"")</f>
        <v>Midazolam</v>
      </c>
      <c r="F3144" s="256"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
      <c r="A3145" s="212">
        <v>375</v>
      </c>
      <c r="B3145" s="254" t="str">
        <f>IF(AND(A3145&lt;&gt;"",ISNUMBER(A3145)),VLOOKUP(A3145,Studies!A:BR,2,FALSE),"")</f>
        <v>Olkkola 1996</v>
      </c>
      <c r="C3145" s="255" t="str">
        <f>IF(AND(A3145&lt;&gt;"",ISNUMBER(A3145)),VLOOKUP(A3145,Studies!A:BR,3,FALSE),"")</f>
        <v>https://www.ncbi.nlm.nih.gov/pubmed/8623953</v>
      </c>
      <c r="D3145" s="255" t="str">
        <f>IF(AND(A3145&lt;&gt;"",ISNUMBER(A3145)),VLOOKUP(A3145,Studies!A:BR,4,FALSE),"")</f>
        <v>day 4 (iv) Control (Perpetrator Placebo)</v>
      </c>
      <c r="E3145" s="255" t="str">
        <f>IF(AND(A3145&lt;&gt;"",ISNUMBER(A3145)),VLOOKUP(A3145,Studies!A:BR,5,FALSE),"")</f>
        <v>Midazolam</v>
      </c>
      <c r="F3145" s="256"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
      <c r="A3146" s="212">
        <v>375</v>
      </c>
      <c r="B3146" s="254" t="str">
        <f>IF(AND(A3146&lt;&gt;"",ISNUMBER(A3146)),VLOOKUP(A3146,Studies!A:BR,2,FALSE),"")</f>
        <v>Olkkola 1996</v>
      </c>
      <c r="C3146" s="255" t="str">
        <f>IF(AND(A3146&lt;&gt;"",ISNUMBER(A3146)),VLOOKUP(A3146,Studies!A:BR,3,FALSE),"")</f>
        <v>https://www.ncbi.nlm.nih.gov/pubmed/8623953</v>
      </c>
      <c r="D3146" s="255" t="str">
        <f>IF(AND(A3146&lt;&gt;"",ISNUMBER(A3146)),VLOOKUP(A3146,Studies!A:BR,4,FALSE),"")</f>
        <v>day 4 (iv) Control (Perpetrator Placebo)</v>
      </c>
      <c r="E3146" s="255" t="str">
        <f>IF(AND(A3146&lt;&gt;"",ISNUMBER(A3146)),VLOOKUP(A3146,Studies!A:BR,5,FALSE),"")</f>
        <v>Midazolam</v>
      </c>
      <c r="F3146" s="256"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
      <c r="A3147" s="212">
        <v>375</v>
      </c>
      <c r="B3147" s="254" t="str">
        <f>IF(AND(A3147&lt;&gt;"",ISNUMBER(A3147)),VLOOKUP(A3147,Studies!A:BR,2,FALSE),"")</f>
        <v>Olkkola 1996</v>
      </c>
      <c r="C3147" s="255" t="str">
        <f>IF(AND(A3147&lt;&gt;"",ISNUMBER(A3147)),VLOOKUP(A3147,Studies!A:BR,3,FALSE),"")</f>
        <v>https://www.ncbi.nlm.nih.gov/pubmed/8623953</v>
      </c>
      <c r="D3147" s="255" t="str">
        <f>IF(AND(A3147&lt;&gt;"",ISNUMBER(A3147)),VLOOKUP(A3147,Studies!A:BR,4,FALSE),"")</f>
        <v>day 4 (iv) Control (Perpetrator Placebo)</v>
      </c>
      <c r="E3147" s="255" t="str">
        <f>IF(AND(A3147&lt;&gt;"",ISNUMBER(A3147)),VLOOKUP(A3147,Studies!A:BR,5,FALSE),"")</f>
        <v>Midazolam</v>
      </c>
      <c r="F3147" s="256"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
      <c r="A3148" s="212">
        <v>375</v>
      </c>
      <c r="B3148" s="254" t="str">
        <f>IF(AND(A3148&lt;&gt;"",ISNUMBER(A3148)),VLOOKUP(A3148,Studies!A:BR,2,FALSE),"")</f>
        <v>Olkkola 1996</v>
      </c>
      <c r="C3148" s="255" t="str">
        <f>IF(AND(A3148&lt;&gt;"",ISNUMBER(A3148)),VLOOKUP(A3148,Studies!A:BR,3,FALSE),"")</f>
        <v>https://www.ncbi.nlm.nih.gov/pubmed/8623953</v>
      </c>
      <c r="D3148" s="255" t="str">
        <f>IF(AND(A3148&lt;&gt;"",ISNUMBER(A3148)),VLOOKUP(A3148,Studies!A:BR,4,FALSE),"")</f>
        <v>day 4 (iv) Control (Perpetrator Placebo)</v>
      </c>
      <c r="E3148" s="255" t="str">
        <f>IF(AND(A3148&lt;&gt;"",ISNUMBER(A3148)),VLOOKUP(A3148,Studies!A:BR,5,FALSE),"")</f>
        <v>Midazolam</v>
      </c>
      <c r="F3148" s="256"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
      <c r="A3149" s="212">
        <v>375</v>
      </c>
      <c r="B3149" s="254" t="str">
        <f>IF(AND(A3149&lt;&gt;"",ISNUMBER(A3149)),VLOOKUP(A3149,Studies!A:BR,2,FALSE),"")</f>
        <v>Olkkola 1996</v>
      </c>
      <c r="C3149" s="255" t="str">
        <f>IF(AND(A3149&lt;&gt;"",ISNUMBER(A3149)),VLOOKUP(A3149,Studies!A:BR,3,FALSE),"")</f>
        <v>https://www.ncbi.nlm.nih.gov/pubmed/8623953</v>
      </c>
      <c r="D3149" s="255" t="str">
        <f>IF(AND(A3149&lt;&gt;"",ISNUMBER(A3149)),VLOOKUP(A3149,Studies!A:BR,4,FALSE),"")</f>
        <v>day 4 (iv) Control (Perpetrator Placebo)</v>
      </c>
      <c r="E3149" s="255" t="str">
        <f>IF(AND(A3149&lt;&gt;"",ISNUMBER(A3149)),VLOOKUP(A3149,Studies!A:BR,5,FALSE),"")</f>
        <v>Midazolam</v>
      </c>
      <c r="F3149" s="256"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
      <c r="A3150" s="212">
        <v>375</v>
      </c>
      <c r="B3150" s="254" t="str">
        <f>IF(AND(A3150&lt;&gt;"",ISNUMBER(A3150)),VLOOKUP(A3150,Studies!A:BR,2,FALSE),"")</f>
        <v>Olkkola 1996</v>
      </c>
      <c r="C3150" s="255" t="str">
        <f>IF(AND(A3150&lt;&gt;"",ISNUMBER(A3150)),VLOOKUP(A3150,Studies!A:BR,3,FALSE),"")</f>
        <v>https://www.ncbi.nlm.nih.gov/pubmed/8623953</v>
      </c>
      <c r="D3150" s="255" t="str">
        <f>IF(AND(A3150&lt;&gt;"",ISNUMBER(A3150)),VLOOKUP(A3150,Studies!A:BR,4,FALSE),"")</f>
        <v>day 4 (iv) Control (Perpetrator Placebo)</v>
      </c>
      <c r="E3150" s="255" t="str">
        <f>IF(AND(A3150&lt;&gt;"",ISNUMBER(A3150)),VLOOKUP(A3150,Studies!A:BR,5,FALSE),"")</f>
        <v>Midazolam</v>
      </c>
      <c r="F3150" s="256"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
      <c r="A3151" s="212">
        <v>375</v>
      </c>
      <c r="B3151" s="254" t="str">
        <f>IF(AND(A3151&lt;&gt;"",ISNUMBER(A3151)),VLOOKUP(A3151,Studies!A:BR,2,FALSE),"")</f>
        <v>Olkkola 1996</v>
      </c>
      <c r="C3151" s="255" t="str">
        <f>IF(AND(A3151&lt;&gt;"",ISNUMBER(A3151)),VLOOKUP(A3151,Studies!A:BR,3,FALSE),"")</f>
        <v>https://www.ncbi.nlm.nih.gov/pubmed/8623953</v>
      </c>
      <c r="D3151" s="255" t="str">
        <f>IF(AND(A3151&lt;&gt;"",ISNUMBER(A3151)),VLOOKUP(A3151,Studies!A:BR,4,FALSE),"")</f>
        <v>day 4 (iv) Control (Perpetrator Placebo)</v>
      </c>
      <c r="E3151" s="255" t="str">
        <f>IF(AND(A3151&lt;&gt;"",ISNUMBER(A3151)),VLOOKUP(A3151,Studies!A:BR,5,FALSE),"")</f>
        <v>Midazolam</v>
      </c>
      <c r="F3151" s="256"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
      <c r="A3152" s="212">
        <v>375</v>
      </c>
      <c r="B3152" s="254" t="str">
        <f>IF(AND(A3152&lt;&gt;"",ISNUMBER(A3152)),VLOOKUP(A3152,Studies!A:BR,2,FALSE),"")</f>
        <v>Olkkola 1996</v>
      </c>
      <c r="C3152" s="255" t="str">
        <f>IF(AND(A3152&lt;&gt;"",ISNUMBER(A3152)),VLOOKUP(A3152,Studies!A:BR,3,FALSE),"")</f>
        <v>https://www.ncbi.nlm.nih.gov/pubmed/8623953</v>
      </c>
      <c r="D3152" s="255" t="str">
        <f>IF(AND(A3152&lt;&gt;"",ISNUMBER(A3152)),VLOOKUP(A3152,Studies!A:BR,4,FALSE),"")</f>
        <v>day 4 (iv) Control (Perpetrator Placebo)</v>
      </c>
      <c r="E3152" s="255" t="str">
        <f>IF(AND(A3152&lt;&gt;"",ISNUMBER(A3152)),VLOOKUP(A3152,Studies!A:BR,5,FALSE),"")</f>
        <v>Midazolam</v>
      </c>
      <c r="F3152" s="256"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
      <c r="A3153" s="212">
        <v>375</v>
      </c>
      <c r="B3153" s="254" t="str">
        <f>IF(AND(A3153&lt;&gt;"",ISNUMBER(A3153)),VLOOKUP(A3153,Studies!A:BR,2,FALSE),"")</f>
        <v>Olkkola 1996</v>
      </c>
      <c r="C3153" s="255" t="str">
        <f>IF(AND(A3153&lt;&gt;"",ISNUMBER(A3153)),VLOOKUP(A3153,Studies!A:BR,3,FALSE),"")</f>
        <v>https://www.ncbi.nlm.nih.gov/pubmed/8623953</v>
      </c>
      <c r="D3153" s="255" t="str">
        <f>IF(AND(A3153&lt;&gt;"",ISNUMBER(A3153)),VLOOKUP(A3153,Studies!A:BR,4,FALSE),"")</f>
        <v>day 4 (iv) Control (Perpetrator Placebo)</v>
      </c>
      <c r="E3153" s="255" t="str">
        <f>IF(AND(A3153&lt;&gt;"",ISNUMBER(A3153)),VLOOKUP(A3153,Studies!A:BR,5,FALSE),"")</f>
        <v>Midazolam</v>
      </c>
      <c r="F3153" s="256"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
      <c r="A3154" s="212">
        <v>376</v>
      </c>
      <c r="B3154" s="254" t="str">
        <f>IF(AND(A3154&lt;&gt;"",ISNUMBER(A3154)),VLOOKUP(A3154,Studies!A:BR,2,FALSE),"")</f>
        <v>Olkkola 1996</v>
      </c>
      <c r="C3154" s="255" t="str">
        <f>IF(AND(A3154&lt;&gt;"",ISNUMBER(A3154)),VLOOKUP(A3154,Studies!A:BR,3,FALSE),"")</f>
        <v>https://www.ncbi.nlm.nih.gov/pubmed/8623953</v>
      </c>
      <c r="D3154" s="255" t="str">
        <f>IF(AND(A3154&lt;&gt;"",ISNUMBER(A3154)),VLOOKUP(A3154,Studies!A:BR,4,FALSE),"")</f>
        <v>day 6 (po) Control (Perpetrator Placebo)</v>
      </c>
      <c r="E3154" s="255" t="str">
        <f>IF(AND(A3154&lt;&gt;"",ISNUMBER(A3154)),VLOOKUP(A3154,Studies!A:BR,5,FALSE),"")</f>
        <v>Midazolam</v>
      </c>
      <c r="F3154" s="256"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
      <c r="A3155" s="212">
        <v>376</v>
      </c>
      <c r="B3155" s="254" t="str">
        <f>IF(AND(A3155&lt;&gt;"",ISNUMBER(A3155)),VLOOKUP(A3155,Studies!A:BR,2,FALSE),"")</f>
        <v>Olkkola 1996</v>
      </c>
      <c r="C3155" s="255" t="str">
        <f>IF(AND(A3155&lt;&gt;"",ISNUMBER(A3155)),VLOOKUP(A3155,Studies!A:BR,3,FALSE),"")</f>
        <v>https://www.ncbi.nlm.nih.gov/pubmed/8623953</v>
      </c>
      <c r="D3155" s="255" t="str">
        <f>IF(AND(A3155&lt;&gt;"",ISNUMBER(A3155)),VLOOKUP(A3155,Studies!A:BR,4,FALSE),"")</f>
        <v>day 6 (po) Control (Perpetrator Placebo)</v>
      </c>
      <c r="E3155" s="255" t="str">
        <f>IF(AND(A3155&lt;&gt;"",ISNUMBER(A3155)),VLOOKUP(A3155,Studies!A:BR,5,FALSE),"")</f>
        <v>Midazolam</v>
      </c>
      <c r="F3155" s="256"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2">
        <v>376</v>
      </c>
      <c r="B3156" s="254" t="str">
        <f>IF(AND(A3156&lt;&gt;"",ISNUMBER(A3156)),VLOOKUP(A3156,Studies!A:BR,2,FALSE),"")</f>
        <v>Olkkola 1996</v>
      </c>
      <c r="C3156" s="255" t="str">
        <f>IF(AND(A3156&lt;&gt;"",ISNUMBER(A3156)),VLOOKUP(A3156,Studies!A:BR,3,FALSE),"")</f>
        <v>https://www.ncbi.nlm.nih.gov/pubmed/8623953</v>
      </c>
      <c r="D3156" s="255" t="str">
        <f>IF(AND(A3156&lt;&gt;"",ISNUMBER(A3156)),VLOOKUP(A3156,Studies!A:BR,4,FALSE),"")</f>
        <v>day 6 (po) Control (Perpetrator Placebo)</v>
      </c>
      <c r="E3156" s="255" t="str">
        <f>IF(AND(A3156&lt;&gt;"",ISNUMBER(A3156)),VLOOKUP(A3156,Studies!A:BR,5,FALSE),"")</f>
        <v>Midazolam</v>
      </c>
      <c r="F3156" s="256"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2">
        <v>376</v>
      </c>
      <c r="B3157" s="254" t="str">
        <f>IF(AND(A3157&lt;&gt;"",ISNUMBER(A3157)),VLOOKUP(A3157,Studies!A:BR,2,FALSE),"")</f>
        <v>Olkkola 1996</v>
      </c>
      <c r="C3157" s="255" t="str">
        <f>IF(AND(A3157&lt;&gt;"",ISNUMBER(A3157)),VLOOKUP(A3157,Studies!A:BR,3,FALSE),"")</f>
        <v>https://www.ncbi.nlm.nih.gov/pubmed/8623953</v>
      </c>
      <c r="D3157" s="255" t="str">
        <f>IF(AND(A3157&lt;&gt;"",ISNUMBER(A3157)),VLOOKUP(A3157,Studies!A:BR,4,FALSE),"")</f>
        <v>day 6 (po) Control (Perpetrator Placebo)</v>
      </c>
      <c r="E3157" s="255" t="str">
        <f>IF(AND(A3157&lt;&gt;"",ISNUMBER(A3157)),VLOOKUP(A3157,Studies!A:BR,5,FALSE),"")</f>
        <v>Midazolam</v>
      </c>
      <c r="F3157" s="256"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
      <c r="A3158" s="212">
        <v>376</v>
      </c>
      <c r="B3158" s="254" t="str">
        <f>IF(AND(A3158&lt;&gt;"",ISNUMBER(A3158)),VLOOKUP(A3158,Studies!A:BR,2,FALSE),"")</f>
        <v>Olkkola 1996</v>
      </c>
      <c r="C3158" s="255" t="str">
        <f>IF(AND(A3158&lt;&gt;"",ISNUMBER(A3158)),VLOOKUP(A3158,Studies!A:BR,3,FALSE),"")</f>
        <v>https://www.ncbi.nlm.nih.gov/pubmed/8623953</v>
      </c>
      <c r="D3158" s="255" t="str">
        <f>IF(AND(A3158&lt;&gt;"",ISNUMBER(A3158)),VLOOKUP(A3158,Studies!A:BR,4,FALSE),"")</f>
        <v>day 6 (po) Control (Perpetrator Placebo)</v>
      </c>
      <c r="E3158" s="255" t="str">
        <f>IF(AND(A3158&lt;&gt;"",ISNUMBER(A3158)),VLOOKUP(A3158,Studies!A:BR,5,FALSE),"")</f>
        <v>Midazolam</v>
      </c>
      <c r="F3158" s="256"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
      <c r="A3159" s="212">
        <v>376</v>
      </c>
      <c r="B3159" s="254" t="str">
        <f>IF(AND(A3159&lt;&gt;"",ISNUMBER(A3159)),VLOOKUP(A3159,Studies!A:BR,2,FALSE),"")</f>
        <v>Olkkola 1996</v>
      </c>
      <c r="C3159" s="255" t="str">
        <f>IF(AND(A3159&lt;&gt;"",ISNUMBER(A3159)),VLOOKUP(A3159,Studies!A:BR,3,FALSE),"")</f>
        <v>https://www.ncbi.nlm.nih.gov/pubmed/8623953</v>
      </c>
      <c r="D3159" s="255" t="str">
        <f>IF(AND(A3159&lt;&gt;"",ISNUMBER(A3159)),VLOOKUP(A3159,Studies!A:BR,4,FALSE),"")</f>
        <v>day 6 (po) Control (Perpetrator Placebo)</v>
      </c>
      <c r="E3159" s="255" t="str">
        <f>IF(AND(A3159&lt;&gt;"",ISNUMBER(A3159)),VLOOKUP(A3159,Studies!A:BR,5,FALSE),"")</f>
        <v>Midazolam</v>
      </c>
      <c r="F3159" s="256"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
      <c r="A3160" s="212">
        <v>376</v>
      </c>
      <c r="B3160" s="254" t="str">
        <f>IF(AND(A3160&lt;&gt;"",ISNUMBER(A3160)),VLOOKUP(A3160,Studies!A:BR,2,FALSE),"")</f>
        <v>Olkkola 1996</v>
      </c>
      <c r="C3160" s="255" t="str">
        <f>IF(AND(A3160&lt;&gt;"",ISNUMBER(A3160)),VLOOKUP(A3160,Studies!A:BR,3,FALSE),"")</f>
        <v>https://www.ncbi.nlm.nih.gov/pubmed/8623953</v>
      </c>
      <c r="D3160" s="255" t="str">
        <f>IF(AND(A3160&lt;&gt;"",ISNUMBER(A3160)),VLOOKUP(A3160,Studies!A:BR,4,FALSE),"")</f>
        <v>day 6 (po) Control (Perpetrator Placebo)</v>
      </c>
      <c r="E3160" s="255" t="str">
        <f>IF(AND(A3160&lt;&gt;"",ISNUMBER(A3160)),VLOOKUP(A3160,Studies!A:BR,5,FALSE),"")</f>
        <v>Midazolam</v>
      </c>
      <c r="F3160" s="256"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
      <c r="A3161" s="212">
        <v>376</v>
      </c>
      <c r="B3161" s="254" t="str">
        <f>IF(AND(A3161&lt;&gt;"",ISNUMBER(A3161)),VLOOKUP(A3161,Studies!A:BR,2,FALSE),"")</f>
        <v>Olkkola 1996</v>
      </c>
      <c r="C3161" s="255" t="str">
        <f>IF(AND(A3161&lt;&gt;"",ISNUMBER(A3161)),VLOOKUP(A3161,Studies!A:BR,3,FALSE),"")</f>
        <v>https://www.ncbi.nlm.nih.gov/pubmed/8623953</v>
      </c>
      <c r="D3161" s="255" t="str">
        <f>IF(AND(A3161&lt;&gt;"",ISNUMBER(A3161)),VLOOKUP(A3161,Studies!A:BR,4,FALSE),"")</f>
        <v>day 6 (po) Control (Perpetrator Placebo)</v>
      </c>
      <c r="E3161" s="255" t="str">
        <f>IF(AND(A3161&lt;&gt;"",ISNUMBER(A3161)),VLOOKUP(A3161,Studies!A:BR,5,FALSE),"")</f>
        <v>Midazolam</v>
      </c>
      <c r="F3161" s="256"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
      <c r="A3162" s="212">
        <v>376</v>
      </c>
      <c r="B3162" s="254" t="str">
        <f>IF(AND(A3162&lt;&gt;"",ISNUMBER(A3162)),VLOOKUP(A3162,Studies!A:BR,2,FALSE),"")</f>
        <v>Olkkola 1996</v>
      </c>
      <c r="C3162" s="255" t="str">
        <f>IF(AND(A3162&lt;&gt;"",ISNUMBER(A3162)),VLOOKUP(A3162,Studies!A:BR,3,FALSE),"")</f>
        <v>https://www.ncbi.nlm.nih.gov/pubmed/8623953</v>
      </c>
      <c r="D3162" s="255" t="str">
        <f>IF(AND(A3162&lt;&gt;"",ISNUMBER(A3162)),VLOOKUP(A3162,Studies!A:BR,4,FALSE),"")</f>
        <v>day 6 (po) Control (Perpetrator Placebo)</v>
      </c>
      <c r="E3162" s="255" t="str">
        <f>IF(AND(A3162&lt;&gt;"",ISNUMBER(A3162)),VLOOKUP(A3162,Studies!A:BR,5,FALSE),"")</f>
        <v>Midazolam</v>
      </c>
      <c r="F3162" s="256"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
      <c r="A3163" s="212">
        <v>376</v>
      </c>
      <c r="B3163" s="254" t="str">
        <f>IF(AND(A3163&lt;&gt;"",ISNUMBER(A3163)),VLOOKUP(A3163,Studies!A:BR,2,FALSE),"")</f>
        <v>Olkkola 1996</v>
      </c>
      <c r="C3163" s="255" t="str">
        <f>IF(AND(A3163&lt;&gt;"",ISNUMBER(A3163)),VLOOKUP(A3163,Studies!A:BR,3,FALSE),"")</f>
        <v>https://www.ncbi.nlm.nih.gov/pubmed/8623953</v>
      </c>
      <c r="D3163" s="255" t="str">
        <f>IF(AND(A3163&lt;&gt;"",ISNUMBER(A3163)),VLOOKUP(A3163,Studies!A:BR,4,FALSE),"")</f>
        <v>day 6 (po) Control (Perpetrator Placebo)</v>
      </c>
      <c r="E3163" s="255" t="str">
        <f>IF(AND(A3163&lt;&gt;"",ISNUMBER(A3163)),VLOOKUP(A3163,Studies!A:BR,5,FALSE),"")</f>
        <v>Midazolam</v>
      </c>
      <c r="F3163" s="256"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
      <c r="A3164" s="212">
        <v>376</v>
      </c>
      <c r="B3164" s="254" t="str">
        <f>IF(AND(A3164&lt;&gt;"",ISNUMBER(A3164)),VLOOKUP(A3164,Studies!A:BR,2,FALSE),"")</f>
        <v>Olkkola 1996</v>
      </c>
      <c r="C3164" s="255" t="str">
        <f>IF(AND(A3164&lt;&gt;"",ISNUMBER(A3164)),VLOOKUP(A3164,Studies!A:BR,3,FALSE),"")</f>
        <v>https://www.ncbi.nlm.nih.gov/pubmed/8623953</v>
      </c>
      <c r="D3164" s="255" t="str">
        <f>IF(AND(A3164&lt;&gt;"",ISNUMBER(A3164)),VLOOKUP(A3164,Studies!A:BR,4,FALSE),"")</f>
        <v>day 6 (po) Control (Perpetrator Placebo)</v>
      </c>
      <c r="E3164" s="255" t="str">
        <f>IF(AND(A3164&lt;&gt;"",ISNUMBER(A3164)),VLOOKUP(A3164,Studies!A:BR,5,FALSE),"")</f>
        <v>Midazolam</v>
      </c>
      <c r="F3164" s="256"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
      <c r="A3165" s="212">
        <v>377</v>
      </c>
      <c r="B3165" s="254" t="str">
        <f>IF(AND(A3165&lt;&gt;"",ISNUMBER(A3165)),VLOOKUP(A3165,Studies!A:BR,2,FALSE),"")</f>
        <v>Olkkola 1996</v>
      </c>
      <c r="C3165" s="255" t="str">
        <f>IF(AND(A3165&lt;&gt;"",ISNUMBER(A3165)),VLOOKUP(A3165,Studies!A:BR,3,FALSE),"")</f>
        <v>https://www.ncbi.nlm.nih.gov/pubmed/8623953</v>
      </c>
      <c r="D3165" s="255" t="str">
        <f>IF(AND(A3165&lt;&gt;"",ISNUMBER(A3165)),VLOOKUP(A3165,Studies!A:BR,4,FALSE),"")</f>
        <v>day 1 (po) with Perpetrator (Itraconazole)</v>
      </c>
      <c r="E3165" s="255" t="str">
        <f>IF(AND(A3165&lt;&gt;"",ISNUMBER(A3165)),VLOOKUP(A3165,Studies!A:BR,5,FALSE),"")</f>
        <v>Midazolam</v>
      </c>
      <c r="F3165" s="256"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
      <c r="A3166" s="212">
        <v>377</v>
      </c>
      <c r="B3166" s="254" t="str">
        <f>IF(AND(A3166&lt;&gt;"",ISNUMBER(A3166)),VLOOKUP(A3166,Studies!A:BR,2,FALSE),"")</f>
        <v>Olkkola 1996</v>
      </c>
      <c r="C3166" s="255" t="str">
        <f>IF(AND(A3166&lt;&gt;"",ISNUMBER(A3166)),VLOOKUP(A3166,Studies!A:BR,3,FALSE),"")</f>
        <v>https://www.ncbi.nlm.nih.gov/pubmed/8623953</v>
      </c>
      <c r="D3166" s="255" t="str">
        <f>IF(AND(A3166&lt;&gt;"",ISNUMBER(A3166)),VLOOKUP(A3166,Studies!A:BR,4,FALSE),"")</f>
        <v>day 1 (po) with Perpetrator (Itraconazole)</v>
      </c>
      <c r="E3166" s="255" t="str">
        <f>IF(AND(A3166&lt;&gt;"",ISNUMBER(A3166)),VLOOKUP(A3166,Studies!A:BR,5,FALSE),"")</f>
        <v>Midazolam</v>
      </c>
      <c r="F3166" s="256"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2">
        <v>377</v>
      </c>
      <c r="B3167" s="254" t="str">
        <f>IF(AND(A3167&lt;&gt;"",ISNUMBER(A3167)),VLOOKUP(A3167,Studies!A:BR,2,FALSE),"")</f>
        <v>Olkkola 1996</v>
      </c>
      <c r="C3167" s="255" t="str">
        <f>IF(AND(A3167&lt;&gt;"",ISNUMBER(A3167)),VLOOKUP(A3167,Studies!A:BR,3,FALSE),"")</f>
        <v>https://www.ncbi.nlm.nih.gov/pubmed/8623953</v>
      </c>
      <c r="D3167" s="255" t="str">
        <f>IF(AND(A3167&lt;&gt;"",ISNUMBER(A3167)),VLOOKUP(A3167,Studies!A:BR,4,FALSE),"")</f>
        <v>day 1 (po) with Perpetrator (Itraconazole)</v>
      </c>
      <c r="E3167" s="255" t="str">
        <f>IF(AND(A3167&lt;&gt;"",ISNUMBER(A3167)),VLOOKUP(A3167,Studies!A:BR,5,FALSE),"")</f>
        <v>Midazolam</v>
      </c>
      <c r="F3167" s="256"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2">
        <v>377</v>
      </c>
      <c r="B3168" s="254" t="str">
        <f>IF(AND(A3168&lt;&gt;"",ISNUMBER(A3168)),VLOOKUP(A3168,Studies!A:BR,2,FALSE),"")</f>
        <v>Olkkola 1996</v>
      </c>
      <c r="C3168" s="255" t="str">
        <f>IF(AND(A3168&lt;&gt;"",ISNUMBER(A3168)),VLOOKUP(A3168,Studies!A:BR,3,FALSE),"")</f>
        <v>https://www.ncbi.nlm.nih.gov/pubmed/8623953</v>
      </c>
      <c r="D3168" s="255" t="str">
        <f>IF(AND(A3168&lt;&gt;"",ISNUMBER(A3168)),VLOOKUP(A3168,Studies!A:BR,4,FALSE),"")</f>
        <v>day 1 (po) with Perpetrator (Itraconazole)</v>
      </c>
      <c r="E3168" s="255" t="str">
        <f>IF(AND(A3168&lt;&gt;"",ISNUMBER(A3168)),VLOOKUP(A3168,Studies!A:BR,5,FALSE),"")</f>
        <v>Midazolam</v>
      </c>
      <c r="F3168" s="256"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
      <c r="A3169" s="212">
        <v>377</v>
      </c>
      <c r="B3169" s="254" t="str">
        <f>IF(AND(A3169&lt;&gt;"",ISNUMBER(A3169)),VLOOKUP(A3169,Studies!A:BR,2,FALSE),"")</f>
        <v>Olkkola 1996</v>
      </c>
      <c r="C3169" s="255" t="str">
        <f>IF(AND(A3169&lt;&gt;"",ISNUMBER(A3169)),VLOOKUP(A3169,Studies!A:BR,3,FALSE),"")</f>
        <v>https://www.ncbi.nlm.nih.gov/pubmed/8623953</v>
      </c>
      <c r="D3169" s="255" t="str">
        <f>IF(AND(A3169&lt;&gt;"",ISNUMBER(A3169)),VLOOKUP(A3169,Studies!A:BR,4,FALSE),"")</f>
        <v>day 1 (po) with Perpetrator (Itraconazole)</v>
      </c>
      <c r="E3169" s="255" t="str">
        <f>IF(AND(A3169&lt;&gt;"",ISNUMBER(A3169)),VLOOKUP(A3169,Studies!A:BR,5,FALSE),"")</f>
        <v>Midazolam</v>
      </c>
      <c r="F3169" s="256"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
      <c r="A3170" s="212">
        <v>377</v>
      </c>
      <c r="B3170" s="254" t="str">
        <f>IF(AND(A3170&lt;&gt;"",ISNUMBER(A3170)),VLOOKUP(A3170,Studies!A:BR,2,FALSE),"")</f>
        <v>Olkkola 1996</v>
      </c>
      <c r="C3170" s="255" t="str">
        <f>IF(AND(A3170&lt;&gt;"",ISNUMBER(A3170)),VLOOKUP(A3170,Studies!A:BR,3,FALSE),"")</f>
        <v>https://www.ncbi.nlm.nih.gov/pubmed/8623953</v>
      </c>
      <c r="D3170" s="255" t="str">
        <f>IF(AND(A3170&lt;&gt;"",ISNUMBER(A3170)),VLOOKUP(A3170,Studies!A:BR,4,FALSE),"")</f>
        <v>day 1 (po) with Perpetrator (Itraconazole)</v>
      </c>
      <c r="E3170" s="255" t="str">
        <f>IF(AND(A3170&lt;&gt;"",ISNUMBER(A3170)),VLOOKUP(A3170,Studies!A:BR,5,FALSE),"")</f>
        <v>Midazolam</v>
      </c>
      <c r="F3170" s="256"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
      <c r="A3171" s="212">
        <v>377</v>
      </c>
      <c r="B3171" s="254" t="str">
        <f>IF(AND(A3171&lt;&gt;"",ISNUMBER(A3171)),VLOOKUP(A3171,Studies!A:BR,2,FALSE),"")</f>
        <v>Olkkola 1996</v>
      </c>
      <c r="C3171" s="255" t="str">
        <f>IF(AND(A3171&lt;&gt;"",ISNUMBER(A3171)),VLOOKUP(A3171,Studies!A:BR,3,FALSE),"")</f>
        <v>https://www.ncbi.nlm.nih.gov/pubmed/8623953</v>
      </c>
      <c r="D3171" s="255" t="str">
        <f>IF(AND(A3171&lt;&gt;"",ISNUMBER(A3171)),VLOOKUP(A3171,Studies!A:BR,4,FALSE),"")</f>
        <v>day 1 (po) with Perpetrator (Itraconazole)</v>
      </c>
      <c r="E3171" s="255" t="str">
        <f>IF(AND(A3171&lt;&gt;"",ISNUMBER(A3171)),VLOOKUP(A3171,Studies!A:BR,5,FALSE),"")</f>
        <v>Midazolam</v>
      </c>
      <c r="F3171" s="256"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
      <c r="A3172" s="212">
        <v>377</v>
      </c>
      <c r="B3172" s="254" t="str">
        <f>IF(AND(A3172&lt;&gt;"",ISNUMBER(A3172)),VLOOKUP(A3172,Studies!A:BR,2,FALSE),"")</f>
        <v>Olkkola 1996</v>
      </c>
      <c r="C3172" s="255" t="str">
        <f>IF(AND(A3172&lt;&gt;"",ISNUMBER(A3172)),VLOOKUP(A3172,Studies!A:BR,3,FALSE),"")</f>
        <v>https://www.ncbi.nlm.nih.gov/pubmed/8623953</v>
      </c>
      <c r="D3172" s="255" t="str">
        <f>IF(AND(A3172&lt;&gt;"",ISNUMBER(A3172)),VLOOKUP(A3172,Studies!A:BR,4,FALSE),"")</f>
        <v>day 1 (po) with Perpetrator (Itraconazole)</v>
      </c>
      <c r="E3172" s="255" t="str">
        <f>IF(AND(A3172&lt;&gt;"",ISNUMBER(A3172)),VLOOKUP(A3172,Studies!A:BR,5,FALSE),"")</f>
        <v>Midazolam</v>
      </c>
      <c r="F3172" s="256"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
      <c r="A3173" s="212">
        <v>377</v>
      </c>
      <c r="B3173" s="254" t="str">
        <f>IF(AND(A3173&lt;&gt;"",ISNUMBER(A3173)),VLOOKUP(A3173,Studies!A:BR,2,FALSE),"")</f>
        <v>Olkkola 1996</v>
      </c>
      <c r="C3173" s="255" t="str">
        <f>IF(AND(A3173&lt;&gt;"",ISNUMBER(A3173)),VLOOKUP(A3173,Studies!A:BR,3,FALSE),"")</f>
        <v>https://www.ncbi.nlm.nih.gov/pubmed/8623953</v>
      </c>
      <c r="D3173" s="255" t="str">
        <f>IF(AND(A3173&lt;&gt;"",ISNUMBER(A3173)),VLOOKUP(A3173,Studies!A:BR,4,FALSE),"")</f>
        <v>day 1 (po) with Perpetrator (Itraconazole)</v>
      </c>
      <c r="E3173" s="255" t="str">
        <f>IF(AND(A3173&lt;&gt;"",ISNUMBER(A3173)),VLOOKUP(A3173,Studies!A:BR,5,FALSE),"")</f>
        <v>Midazolam</v>
      </c>
      <c r="F3173" s="256"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
      <c r="A3174" s="212">
        <v>377</v>
      </c>
      <c r="B3174" s="254" t="str">
        <f>IF(AND(A3174&lt;&gt;"",ISNUMBER(A3174)),VLOOKUP(A3174,Studies!A:BR,2,FALSE),"")</f>
        <v>Olkkola 1996</v>
      </c>
      <c r="C3174" s="255" t="str">
        <f>IF(AND(A3174&lt;&gt;"",ISNUMBER(A3174)),VLOOKUP(A3174,Studies!A:BR,3,FALSE),"")</f>
        <v>https://www.ncbi.nlm.nih.gov/pubmed/8623953</v>
      </c>
      <c r="D3174" s="255" t="str">
        <f>IF(AND(A3174&lt;&gt;"",ISNUMBER(A3174)),VLOOKUP(A3174,Studies!A:BR,4,FALSE),"")</f>
        <v>day 1 (po) with Perpetrator (Itraconazole)</v>
      </c>
      <c r="E3174" s="255" t="str">
        <f>IF(AND(A3174&lt;&gt;"",ISNUMBER(A3174)),VLOOKUP(A3174,Studies!A:BR,5,FALSE),"")</f>
        <v>Midazolam</v>
      </c>
      <c r="F3174" s="256"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
      <c r="A3175" s="212">
        <v>377</v>
      </c>
      <c r="B3175" s="254" t="str">
        <f>IF(AND(A3175&lt;&gt;"",ISNUMBER(A3175)),VLOOKUP(A3175,Studies!A:BR,2,FALSE),"")</f>
        <v>Olkkola 1996</v>
      </c>
      <c r="C3175" s="255" t="str">
        <f>IF(AND(A3175&lt;&gt;"",ISNUMBER(A3175)),VLOOKUP(A3175,Studies!A:BR,3,FALSE),"")</f>
        <v>https://www.ncbi.nlm.nih.gov/pubmed/8623953</v>
      </c>
      <c r="D3175" s="255" t="str">
        <f>IF(AND(A3175&lt;&gt;"",ISNUMBER(A3175)),VLOOKUP(A3175,Studies!A:BR,4,FALSE),"")</f>
        <v>day 1 (po) with Perpetrator (Itraconazole)</v>
      </c>
      <c r="E3175" s="255" t="str">
        <f>IF(AND(A3175&lt;&gt;"",ISNUMBER(A3175)),VLOOKUP(A3175,Studies!A:BR,5,FALSE),"")</f>
        <v>Midazolam</v>
      </c>
      <c r="F3175" s="256"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
      <c r="A3176" s="212">
        <v>378</v>
      </c>
      <c r="B3176" s="254" t="str">
        <f>IF(AND(A3176&lt;&gt;"",ISNUMBER(A3176)),VLOOKUP(A3176,Studies!A:BR,2,FALSE),"")</f>
        <v>Olkkola 1996</v>
      </c>
      <c r="C3176" s="255" t="str">
        <f>IF(AND(A3176&lt;&gt;"",ISNUMBER(A3176)),VLOOKUP(A3176,Studies!A:BR,3,FALSE),"")</f>
        <v>https://www.ncbi.nlm.nih.gov/pubmed/8623953</v>
      </c>
      <c r="D3176" s="255" t="str">
        <f>IF(AND(A3176&lt;&gt;"",ISNUMBER(A3176)),VLOOKUP(A3176,Studies!A:BR,4,FALSE),"")</f>
        <v>day 4 (iv) with Perpetrator (Itraconazole)</v>
      </c>
      <c r="E3176" s="255" t="str">
        <f>IF(AND(A3176&lt;&gt;"",ISNUMBER(A3176)),VLOOKUP(A3176,Studies!A:BR,5,FALSE),"")</f>
        <v>Midazolam</v>
      </c>
      <c r="F3176" s="256"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
      <c r="A3177" s="212">
        <v>378</v>
      </c>
      <c r="B3177" s="254" t="str">
        <f>IF(AND(A3177&lt;&gt;"",ISNUMBER(A3177)),VLOOKUP(A3177,Studies!A:BR,2,FALSE),"")</f>
        <v>Olkkola 1996</v>
      </c>
      <c r="C3177" s="255" t="str">
        <f>IF(AND(A3177&lt;&gt;"",ISNUMBER(A3177)),VLOOKUP(A3177,Studies!A:BR,3,FALSE),"")</f>
        <v>https://www.ncbi.nlm.nih.gov/pubmed/8623953</v>
      </c>
      <c r="D3177" s="255" t="str">
        <f>IF(AND(A3177&lt;&gt;"",ISNUMBER(A3177)),VLOOKUP(A3177,Studies!A:BR,4,FALSE),"")</f>
        <v>day 4 (iv) with Perpetrator (Itraconazole)</v>
      </c>
      <c r="E3177" s="255" t="str">
        <f>IF(AND(A3177&lt;&gt;"",ISNUMBER(A3177)),VLOOKUP(A3177,Studies!A:BR,5,FALSE),"")</f>
        <v>Midazolam</v>
      </c>
      <c r="F3177" s="256"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2">
        <v>378</v>
      </c>
      <c r="B3178" s="254" t="str">
        <f>IF(AND(A3178&lt;&gt;"",ISNUMBER(A3178)),VLOOKUP(A3178,Studies!A:BR,2,FALSE),"")</f>
        <v>Olkkola 1996</v>
      </c>
      <c r="C3178" s="255" t="str">
        <f>IF(AND(A3178&lt;&gt;"",ISNUMBER(A3178)),VLOOKUP(A3178,Studies!A:BR,3,FALSE),"")</f>
        <v>https://www.ncbi.nlm.nih.gov/pubmed/8623953</v>
      </c>
      <c r="D3178" s="255" t="str">
        <f>IF(AND(A3178&lt;&gt;"",ISNUMBER(A3178)),VLOOKUP(A3178,Studies!A:BR,4,FALSE),"")</f>
        <v>day 4 (iv) with Perpetrator (Itraconazole)</v>
      </c>
      <c r="E3178" s="255" t="str">
        <f>IF(AND(A3178&lt;&gt;"",ISNUMBER(A3178)),VLOOKUP(A3178,Studies!A:BR,5,FALSE),"")</f>
        <v>Midazolam</v>
      </c>
      <c r="F3178" s="256"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
      <c r="A3179" s="212">
        <v>378</v>
      </c>
      <c r="B3179" s="254" t="str">
        <f>IF(AND(A3179&lt;&gt;"",ISNUMBER(A3179)),VLOOKUP(A3179,Studies!A:BR,2,FALSE),"")</f>
        <v>Olkkola 1996</v>
      </c>
      <c r="C3179" s="255" t="str">
        <f>IF(AND(A3179&lt;&gt;"",ISNUMBER(A3179)),VLOOKUP(A3179,Studies!A:BR,3,FALSE),"")</f>
        <v>https://www.ncbi.nlm.nih.gov/pubmed/8623953</v>
      </c>
      <c r="D3179" s="255" t="str">
        <f>IF(AND(A3179&lt;&gt;"",ISNUMBER(A3179)),VLOOKUP(A3179,Studies!A:BR,4,FALSE),"")</f>
        <v>day 4 (iv) with Perpetrator (Itraconazole)</v>
      </c>
      <c r="E3179" s="255" t="str">
        <f>IF(AND(A3179&lt;&gt;"",ISNUMBER(A3179)),VLOOKUP(A3179,Studies!A:BR,5,FALSE),"")</f>
        <v>Midazolam</v>
      </c>
      <c r="F3179" s="256"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
      <c r="A3180" s="212">
        <v>378</v>
      </c>
      <c r="B3180" s="254" t="str">
        <f>IF(AND(A3180&lt;&gt;"",ISNUMBER(A3180)),VLOOKUP(A3180,Studies!A:BR,2,FALSE),"")</f>
        <v>Olkkola 1996</v>
      </c>
      <c r="C3180" s="255" t="str">
        <f>IF(AND(A3180&lt;&gt;"",ISNUMBER(A3180)),VLOOKUP(A3180,Studies!A:BR,3,FALSE),"")</f>
        <v>https://www.ncbi.nlm.nih.gov/pubmed/8623953</v>
      </c>
      <c r="D3180" s="255" t="str">
        <f>IF(AND(A3180&lt;&gt;"",ISNUMBER(A3180)),VLOOKUP(A3180,Studies!A:BR,4,FALSE),"")</f>
        <v>day 4 (iv) with Perpetrator (Itraconazole)</v>
      </c>
      <c r="E3180" s="255" t="str">
        <f>IF(AND(A3180&lt;&gt;"",ISNUMBER(A3180)),VLOOKUP(A3180,Studies!A:BR,5,FALSE),"")</f>
        <v>Midazolam</v>
      </c>
      <c r="F3180" s="256"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
      <c r="A3181" s="212">
        <v>378</v>
      </c>
      <c r="B3181" s="254" t="str">
        <f>IF(AND(A3181&lt;&gt;"",ISNUMBER(A3181)),VLOOKUP(A3181,Studies!A:BR,2,FALSE),"")</f>
        <v>Olkkola 1996</v>
      </c>
      <c r="C3181" s="255" t="str">
        <f>IF(AND(A3181&lt;&gt;"",ISNUMBER(A3181)),VLOOKUP(A3181,Studies!A:BR,3,FALSE),"")</f>
        <v>https://www.ncbi.nlm.nih.gov/pubmed/8623953</v>
      </c>
      <c r="D3181" s="255" t="str">
        <f>IF(AND(A3181&lt;&gt;"",ISNUMBER(A3181)),VLOOKUP(A3181,Studies!A:BR,4,FALSE),"")</f>
        <v>day 4 (iv) with Perpetrator (Itraconazole)</v>
      </c>
      <c r="E3181" s="255" t="str">
        <f>IF(AND(A3181&lt;&gt;"",ISNUMBER(A3181)),VLOOKUP(A3181,Studies!A:BR,5,FALSE),"")</f>
        <v>Midazolam</v>
      </c>
      <c r="F3181" s="256"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
      <c r="A3182" s="212">
        <v>378</v>
      </c>
      <c r="B3182" s="254" t="str">
        <f>IF(AND(A3182&lt;&gt;"",ISNUMBER(A3182)),VLOOKUP(A3182,Studies!A:BR,2,FALSE),"")</f>
        <v>Olkkola 1996</v>
      </c>
      <c r="C3182" s="255" t="str">
        <f>IF(AND(A3182&lt;&gt;"",ISNUMBER(A3182)),VLOOKUP(A3182,Studies!A:BR,3,FALSE),"")</f>
        <v>https://www.ncbi.nlm.nih.gov/pubmed/8623953</v>
      </c>
      <c r="D3182" s="255" t="str">
        <f>IF(AND(A3182&lt;&gt;"",ISNUMBER(A3182)),VLOOKUP(A3182,Studies!A:BR,4,FALSE),"")</f>
        <v>day 4 (iv) with Perpetrator (Itraconazole)</v>
      </c>
      <c r="E3182" s="255" t="str">
        <f>IF(AND(A3182&lt;&gt;"",ISNUMBER(A3182)),VLOOKUP(A3182,Studies!A:BR,5,FALSE),"")</f>
        <v>Midazolam</v>
      </c>
      <c r="F3182" s="256"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
      <c r="A3183" s="212">
        <v>378</v>
      </c>
      <c r="B3183" s="254" t="str">
        <f>IF(AND(A3183&lt;&gt;"",ISNUMBER(A3183)),VLOOKUP(A3183,Studies!A:BR,2,FALSE),"")</f>
        <v>Olkkola 1996</v>
      </c>
      <c r="C3183" s="255" t="str">
        <f>IF(AND(A3183&lt;&gt;"",ISNUMBER(A3183)),VLOOKUP(A3183,Studies!A:BR,3,FALSE),"")</f>
        <v>https://www.ncbi.nlm.nih.gov/pubmed/8623953</v>
      </c>
      <c r="D3183" s="255" t="str">
        <f>IF(AND(A3183&lt;&gt;"",ISNUMBER(A3183)),VLOOKUP(A3183,Studies!A:BR,4,FALSE),"")</f>
        <v>day 4 (iv) with Perpetrator (Itraconazole)</v>
      </c>
      <c r="E3183" s="255" t="str">
        <f>IF(AND(A3183&lt;&gt;"",ISNUMBER(A3183)),VLOOKUP(A3183,Studies!A:BR,5,FALSE),"")</f>
        <v>Midazolam</v>
      </c>
      <c r="F3183" s="256"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
      <c r="A3184" s="212">
        <v>378</v>
      </c>
      <c r="B3184" s="254" t="str">
        <f>IF(AND(A3184&lt;&gt;"",ISNUMBER(A3184)),VLOOKUP(A3184,Studies!A:BR,2,FALSE),"")</f>
        <v>Olkkola 1996</v>
      </c>
      <c r="C3184" s="255" t="str">
        <f>IF(AND(A3184&lt;&gt;"",ISNUMBER(A3184)),VLOOKUP(A3184,Studies!A:BR,3,FALSE),"")</f>
        <v>https://www.ncbi.nlm.nih.gov/pubmed/8623953</v>
      </c>
      <c r="D3184" s="255" t="str">
        <f>IF(AND(A3184&lt;&gt;"",ISNUMBER(A3184)),VLOOKUP(A3184,Studies!A:BR,4,FALSE),"")</f>
        <v>day 4 (iv) with Perpetrator (Itraconazole)</v>
      </c>
      <c r="E3184" s="255" t="str">
        <f>IF(AND(A3184&lt;&gt;"",ISNUMBER(A3184)),VLOOKUP(A3184,Studies!A:BR,5,FALSE),"")</f>
        <v>Midazolam</v>
      </c>
      <c r="F3184" s="256"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
      <c r="A3185" s="212">
        <v>378</v>
      </c>
      <c r="B3185" s="254" t="str">
        <f>IF(AND(A3185&lt;&gt;"",ISNUMBER(A3185)),VLOOKUP(A3185,Studies!A:BR,2,FALSE),"")</f>
        <v>Olkkola 1996</v>
      </c>
      <c r="C3185" s="255" t="str">
        <f>IF(AND(A3185&lt;&gt;"",ISNUMBER(A3185)),VLOOKUP(A3185,Studies!A:BR,3,FALSE),"")</f>
        <v>https://www.ncbi.nlm.nih.gov/pubmed/8623953</v>
      </c>
      <c r="D3185" s="255" t="str">
        <f>IF(AND(A3185&lt;&gt;"",ISNUMBER(A3185)),VLOOKUP(A3185,Studies!A:BR,4,FALSE),"")</f>
        <v>day 4 (iv) with Perpetrator (Itraconazole)</v>
      </c>
      <c r="E3185" s="255" t="str">
        <f>IF(AND(A3185&lt;&gt;"",ISNUMBER(A3185)),VLOOKUP(A3185,Studies!A:BR,5,FALSE),"")</f>
        <v>Midazolam</v>
      </c>
      <c r="F3185" s="256"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
      <c r="A3186" s="212">
        <v>378</v>
      </c>
      <c r="B3186" s="254" t="str">
        <f>IF(AND(A3186&lt;&gt;"",ISNUMBER(A3186)),VLOOKUP(A3186,Studies!A:BR,2,FALSE),"")</f>
        <v>Olkkola 1996</v>
      </c>
      <c r="C3186" s="255" t="str">
        <f>IF(AND(A3186&lt;&gt;"",ISNUMBER(A3186)),VLOOKUP(A3186,Studies!A:BR,3,FALSE),"")</f>
        <v>https://www.ncbi.nlm.nih.gov/pubmed/8623953</v>
      </c>
      <c r="D3186" s="255" t="str">
        <f>IF(AND(A3186&lt;&gt;"",ISNUMBER(A3186)),VLOOKUP(A3186,Studies!A:BR,4,FALSE),"")</f>
        <v>day 4 (iv) with Perpetrator (Itraconazole)</v>
      </c>
      <c r="E3186" s="255" t="str">
        <f>IF(AND(A3186&lt;&gt;"",ISNUMBER(A3186)),VLOOKUP(A3186,Studies!A:BR,5,FALSE),"")</f>
        <v>Midazolam</v>
      </c>
      <c r="F3186" s="256"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
      <c r="A3187" s="212">
        <v>378</v>
      </c>
      <c r="B3187" s="254" t="str">
        <f>IF(AND(A3187&lt;&gt;"",ISNUMBER(A3187)),VLOOKUP(A3187,Studies!A:BR,2,FALSE),"")</f>
        <v>Olkkola 1996</v>
      </c>
      <c r="C3187" s="255" t="str">
        <f>IF(AND(A3187&lt;&gt;"",ISNUMBER(A3187)),VLOOKUP(A3187,Studies!A:BR,3,FALSE),"")</f>
        <v>https://www.ncbi.nlm.nih.gov/pubmed/8623953</v>
      </c>
      <c r="D3187" s="255" t="str">
        <f>IF(AND(A3187&lt;&gt;"",ISNUMBER(A3187)),VLOOKUP(A3187,Studies!A:BR,4,FALSE),"")</f>
        <v>day 4 (iv) with Perpetrator (Itraconazole)</v>
      </c>
      <c r="E3187" s="255" t="str">
        <f>IF(AND(A3187&lt;&gt;"",ISNUMBER(A3187)),VLOOKUP(A3187,Studies!A:BR,5,FALSE),"")</f>
        <v>Midazolam</v>
      </c>
      <c r="F3187" s="256"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
      <c r="A3188" s="212">
        <v>379</v>
      </c>
      <c r="B3188" s="254" t="str">
        <f>IF(AND(A3188&lt;&gt;"",ISNUMBER(A3188)),VLOOKUP(A3188,Studies!A:BR,2,FALSE),"")</f>
        <v>Olkkola 1996</v>
      </c>
      <c r="C3188" s="255" t="str">
        <f>IF(AND(A3188&lt;&gt;"",ISNUMBER(A3188)),VLOOKUP(A3188,Studies!A:BR,3,FALSE),"")</f>
        <v>https://www.ncbi.nlm.nih.gov/pubmed/8623953</v>
      </c>
      <c r="D3188" s="255" t="str">
        <f>IF(AND(A3188&lt;&gt;"",ISNUMBER(A3188)),VLOOKUP(A3188,Studies!A:BR,4,FALSE),"")</f>
        <v>day 6 (po) with Perpetrator (Itraconazole)</v>
      </c>
      <c r="E3188" s="255" t="str">
        <f>IF(AND(A3188&lt;&gt;"",ISNUMBER(A3188)),VLOOKUP(A3188,Studies!A:BR,5,FALSE),"")</f>
        <v>Midazolam</v>
      </c>
      <c r="F3188" s="256"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
      <c r="A3189" s="212">
        <v>379</v>
      </c>
      <c r="B3189" s="254" t="str">
        <f>IF(AND(A3189&lt;&gt;"",ISNUMBER(A3189)),VLOOKUP(A3189,Studies!A:BR,2,FALSE),"")</f>
        <v>Olkkola 1996</v>
      </c>
      <c r="C3189" s="255" t="str">
        <f>IF(AND(A3189&lt;&gt;"",ISNUMBER(A3189)),VLOOKUP(A3189,Studies!A:BR,3,FALSE),"")</f>
        <v>https://www.ncbi.nlm.nih.gov/pubmed/8623953</v>
      </c>
      <c r="D3189" s="255" t="str">
        <f>IF(AND(A3189&lt;&gt;"",ISNUMBER(A3189)),VLOOKUP(A3189,Studies!A:BR,4,FALSE),"")</f>
        <v>day 6 (po) with Perpetrator (Itraconazole)</v>
      </c>
      <c r="E3189" s="255" t="str">
        <f>IF(AND(A3189&lt;&gt;"",ISNUMBER(A3189)),VLOOKUP(A3189,Studies!A:BR,5,FALSE),"")</f>
        <v>Midazolam</v>
      </c>
      <c r="F3189" s="256"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2">
        <v>379</v>
      </c>
      <c r="B3190" s="254" t="str">
        <f>IF(AND(A3190&lt;&gt;"",ISNUMBER(A3190)),VLOOKUP(A3190,Studies!A:BR,2,FALSE),"")</f>
        <v>Olkkola 1996</v>
      </c>
      <c r="C3190" s="255" t="str">
        <f>IF(AND(A3190&lt;&gt;"",ISNUMBER(A3190)),VLOOKUP(A3190,Studies!A:BR,3,FALSE),"")</f>
        <v>https://www.ncbi.nlm.nih.gov/pubmed/8623953</v>
      </c>
      <c r="D3190" s="255" t="str">
        <f>IF(AND(A3190&lt;&gt;"",ISNUMBER(A3190)),VLOOKUP(A3190,Studies!A:BR,4,FALSE),"")</f>
        <v>day 6 (po) with Perpetrator (Itraconazole)</v>
      </c>
      <c r="E3190" s="255" t="str">
        <f>IF(AND(A3190&lt;&gt;"",ISNUMBER(A3190)),VLOOKUP(A3190,Studies!A:BR,5,FALSE),"")</f>
        <v>Midazolam</v>
      </c>
      <c r="F3190" s="256"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2">
        <v>379</v>
      </c>
      <c r="B3191" s="254" t="str">
        <f>IF(AND(A3191&lt;&gt;"",ISNUMBER(A3191)),VLOOKUP(A3191,Studies!A:BR,2,FALSE),"")</f>
        <v>Olkkola 1996</v>
      </c>
      <c r="C3191" s="255" t="str">
        <f>IF(AND(A3191&lt;&gt;"",ISNUMBER(A3191)),VLOOKUP(A3191,Studies!A:BR,3,FALSE),"")</f>
        <v>https://www.ncbi.nlm.nih.gov/pubmed/8623953</v>
      </c>
      <c r="D3191" s="255" t="str">
        <f>IF(AND(A3191&lt;&gt;"",ISNUMBER(A3191)),VLOOKUP(A3191,Studies!A:BR,4,FALSE),"")</f>
        <v>day 6 (po) with Perpetrator (Itraconazole)</v>
      </c>
      <c r="E3191" s="255" t="str">
        <f>IF(AND(A3191&lt;&gt;"",ISNUMBER(A3191)),VLOOKUP(A3191,Studies!A:BR,5,FALSE),"")</f>
        <v>Midazolam</v>
      </c>
      <c r="F3191" s="256"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2">
        <v>379</v>
      </c>
      <c r="B3192" s="254" t="str">
        <f>IF(AND(A3192&lt;&gt;"",ISNUMBER(A3192)),VLOOKUP(A3192,Studies!A:BR,2,FALSE),"")</f>
        <v>Olkkola 1996</v>
      </c>
      <c r="C3192" s="255" t="str">
        <f>IF(AND(A3192&lt;&gt;"",ISNUMBER(A3192)),VLOOKUP(A3192,Studies!A:BR,3,FALSE),"")</f>
        <v>https://www.ncbi.nlm.nih.gov/pubmed/8623953</v>
      </c>
      <c r="D3192" s="255" t="str">
        <f>IF(AND(A3192&lt;&gt;"",ISNUMBER(A3192)),VLOOKUP(A3192,Studies!A:BR,4,FALSE),"")</f>
        <v>day 6 (po) with Perpetrator (Itraconazole)</v>
      </c>
      <c r="E3192" s="255" t="str">
        <f>IF(AND(A3192&lt;&gt;"",ISNUMBER(A3192)),VLOOKUP(A3192,Studies!A:BR,5,FALSE),"")</f>
        <v>Midazolam</v>
      </c>
      <c r="F3192" s="256"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2">
        <v>379</v>
      </c>
      <c r="B3193" s="254" t="str">
        <f>IF(AND(A3193&lt;&gt;"",ISNUMBER(A3193)),VLOOKUP(A3193,Studies!A:BR,2,FALSE),"")</f>
        <v>Olkkola 1996</v>
      </c>
      <c r="C3193" s="255" t="str">
        <f>IF(AND(A3193&lt;&gt;"",ISNUMBER(A3193)),VLOOKUP(A3193,Studies!A:BR,3,FALSE),"")</f>
        <v>https://www.ncbi.nlm.nih.gov/pubmed/8623953</v>
      </c>
      <c r="D3193" s="255" t="str">
        <f>IF(AND(A3193&lt;&gt;"",ISNUMBER(A3193)),VLOOKUP(A3193,Studies!A:BR,4,FALSE),"")</f>
        <v>day 6 (po) with Perpetrator (Itraconazole)</v>
      </c>
      <c r="E3193" s="255" t="str">
        <f>IF(AND(A3193&lt;&gt;"",ISNUMBER(A3193)),VLOOKUP(A3193,Studies!A:BR,5,FALSE),"")</f>
        <v>Midazolam</v>
      </c>
      <c r="F3193" s="256"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2">
        <v>379</v>
      </c>
      <c r="B3194" s="254" t="str">
        <f>IF(AND(A3194&lt;&gt;"",ISNUMBER(A3194)),VLOOKUP(A3194,Studies!A:BR,2,FALSE),"")</f>
        <v>Olkkola 1996</v>
      </c>
      <c r="C3194" s="255" t="str">
        <f>IF(AND(A3194&lt;&gt;"",ISNUMBER(A3194)),VLOOKUP(A3194,Studies!A:BR,3,FALSE),"")</f>
        <v>https://www.ncbi.nlm.nih.gov/pubmed/8623953</v>
      </c>
      <c r="D3194" s="255" t="str">
        <f>IF(AND(A3194&lt;&gt;"",ISNUMBER(A3194)),VLOOKUP(A3194,Studies!A:BR,4,FALSE),"")</f>
        <v>day 6 (po) with Perpetrator (Itraconazole)</v>
      </c>
      <c r="E3194" s="255" t="str">
        <f>IF(AND(A3194&lt;&gt;"",ISNUMBER(A3194)),VLOOKUP(A3194,Studies!A:BR,5,FALSE),"")</f>
        <v>Midazolam</v>
      </c>
      <c r="F3194" s="256"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2">
        <v>379</v>
      </c>
      <c r="B3195" s="254" t="str">
        <f>IF(AND(A3195&lt;&gt;"",ISNUMBER(A3195)),VLOOKUP(A3195,Studies!A:BR,2,FALSE),"")</f>
        <v>Olkkola 1996</v>
      </c>
      <c r="C3195" s="255" t="str">
        <f>IF(AND(A3195&lt;&gt;"",ISNUMBER(A3195)),VLOOKUP(A3195,Studies!A:BR,3,FALSE),"")</f>
        <v>https://www.ncbi.nlm.nih.gov/pubmed/8623953</v>
      </c>
      <c r="D3195" s="255" t="str">
        <f>IF(AND(A3195&lt;&gt;"",ISNUMBER(A3195)),VLOOKUP(A3195,Studies!A:BR,4,FALSE),"")</f>
        <v>day 6 (po) with Perpetrator (Itraconazole)</v>
      </c>
      <c r="E3195" s="255" t="str">
        <f>IF(AND(A3195&lt;&gt;"",ISNUMBER(A3195)),VLOOKUP(A3195,Studies!A:BR,5,FALSE),"")</f>
        <v>Midazolam</v>
      </c>
      <c r="F3195" s="256"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2">
        <v>379</v>
      </c>
      <c r="B3196" s="254" t="str">
        <f>IF(AND(A3196&lt;&gt;"",ISNUMBER(A3196)),VLOOKUP(A3196,Studies!A:BR,2,FALSE),"")</f>
        <v>Olkkola 1996</v>
      </c>
      <c r="C3196" s="255" t="str">
        <f>IF(AND(A3196&lt;&gt;"",ISNUMBER(A3196)),VLOOKUP(A3196,Studies!A:BR,3,FALSE),"")</f>
        <v>https://www.ncbi.nlm.nih.gov/pubmed/8623953</v>
      </c>
      <c r="D3196" s="255" t="str">
        <f>IF(AND(A3196&lt;&gt;"",ISNUMBER(A3196)),VLOOKUP(A3196,Studies!A:BR,4,FALSE),"")</f>
        <v>day 6 (po) with Perpetrator (Itraconazole)</v>
      </c>
      <c r="E3196" s="255" t="str">
        <f>IF(AND(A3196&lt;&gt;"",ISNUMBER(A3196)),VLOOKUP(A3196,Studies!A:BR,5,FALSE),"")</f>
        <v>Midazolam</v>
      </c>
      <c r="F3196" s="256"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2">
        <v>379</v>
      </c>
      <c r="B3197" s="254" t="str">
        <f>IF(AND(A3197&lt;&gt;"",ISNUMBER(A3197)),VLOOKUP(A3197,Studies!A:BR,2,FALSE),"")</f>
        <v>Olkkola 1996</v>
      </c>
      <c r="C3197" s="255" t="str">
        <f>IF(AND(A3197&lt;&gt;"",ISNUMBER(A3197)),VLOOKUP(A3197,Studies!A:BR,3,FALSE),"")</f>
        <v>https://www.ncbi.nlm.nih.gov/pubmed/8623953</v>
      </c>
      <c r="D3197" s="255" t="str">
        <f>IF(AND(A3197&lt;&gt;"",ISNUMBER(A3197)),VLOOKUP(A3197,Studies!A:BR,4,FALSE),"")</f>
        <v>day 6 (po) with Perpetrator (Itraconazole)</v>
      </c>
      <c r="E3197" s="255" t="str">
        <f>IF(AND(A3197&lt;&gt;"",ISNUMBER(A3197)),VLOOKUP(A3197,Studies!A:BR,5,FALSE),"")</f>
        <v>Midazolam</v>
      </c>
      <c r="F3197" s="256"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
      <c r="A3198" s="212">
        <v>379</v>
      </c>
      <c r="B3198" s="254" t="str">
        <f>IF(AND(A3198&lt;&gt;"",ISNUMBER(A3198)),VLOOKUP(A3198,Studies!A:BR,2,FALSE),"")</f>
        <v>Olkkola 1996</v>
      </c>
      <c r="C3198" s="255" t="str">
        <f>IF(AND(A3198&lt;&gt;"",ISNUMBER(A3198)),VLOOKUP(A3198,Studies!A:BR,3,FALSE),"")</f>
        <v>https://www.ncbi.nlm.nih.gov/pubmed/8623953</v>
      </c>
      <c r="D3198" s="255" t="str">
        <f>IF(AND(A3198&lt;&gt;"",ISNUMBER(A3198)),VLOOKUP(A3198,Studies!A:BR,4,FALSE),"")</f>
        <v>day 6 (po) with Perpetrator (Itraconazole)</v>
      </c>
      <c r="E3198" s="255" t="str">
        <f>IF(AND(A3198&lt;&gt;"",ISNUMBER(A3198)),VLOOKUP(A3198,Studies!A:BR,5,FALSE),"")</f>
        <v>Midazolam</v>
      </c>
      <c r="F3198" s="256"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
      <c r="A3199" s="212">
        <v>380</v>
      </c>
      <c r="B3199" s="254" t="str">
        <f>IF(AND(A3199&lt;&gt;"",ISNUMBER(A3199)),VLOOKUP(A3199,Studies!A:BR,2,FALSE),"")</f>
        <v>Olkkola 1996</v>
      </c>
      <c r="C3199" s="255" t="str">
        <f>IF(AND(A3199&lt;&gt;"",ISNUMBER(A3199)),VLOOKUP(A3199,Studies!A:BR,3,FALSE),"")</f>
        <v>https://www.ncbi.nlm.nih.gov/pubmed/8623953</v>
      </c>
      <c r="D3199" s="255" t="str">
        <f>IF(AND(A3199&lt;&gt;"",ISNUMBER(A3199)),VLOOKUP(A3199,Studies!A:BR,4,FALSE),"")</f>
        <v>day 1 (po) with Perpetrator (Fluconazole)</v>
      </c>
      <c r="E3199" s="255" t="str">
        <f>IF(AND(A3199&lt;&gt;"",ISNUMBER(A3199)),VLOOKUP(A3199,Studies!A:BR,5,FALSE),"")</f>
        <v>Midazolam</v>
      </c>
      <c r="F3199" s="256"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
      <c r="A3200" s="212">
        <v>380</v>
      </c>
      <c r="B3200" s="254" t="str">
        <f>IF(AND(A3200&lt;&gt;"",ISNUMBER(A3200)),VLOOKUP(A3200,Studies!A:BR,2,FALSE),"")</f>
        <v>Olkkola 1996</v>
      </c>
      <c r="C3200" s="255" t="str">
        <f>IF(AND(A3200&lt;&gt;"",ISNUMBER(A3200)),VLOOKUP(A3200,Studies!A:BR,3,FALSE),"")</f>
        <v>https://www.ncbi.nlm.nih.gov/pubmed/8623953</v>
      </c>
      <c r="D3200" s="255" t="str">
        <f>IF(AND(A3200&lt;&gt;"",ISNUMBER(A3200)),VLOOKUP(A3200,Studies!A:BR,4,FALSE),"")</f>
        <v>day 1 (po) with Perpetrator (Fluconazole)</v>
      </c>
      <c r="E3200" s="255" t="str">
        <f>IF(AND(A3200&lt;&gt;"",ISNUMBER(A3200)),VLOOKUP(A3200,Studies!A:BR,5,FALSE),"")</f>
        <v>Midazolam</v>
      </c>
      <c r="F3200" s="256"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2">
        <v>380</v>
      </c>
      <c r="B3201" s="254" t="str">
        <f>IF(AND(A3201&lt;&gt;"",ISNUMBER(A3201)),VLOOKUP(A3201,Studies!A:BR,2,FALSE),"")</f>
        <v>Olkkola 1996</v>
      </c>
      <c r="C3201" s="255" t="str">
        <f>IF(AND(A3201&lt;&gt;"",ISNUMBER(A3201)),VLOOKUP(A3201,Studies!A:BR,3,FALSE),"")</f>
        <v>https://www.ncbi.nlm.nih.gov/pubmed/8623953</v>
      </c>
      <c r="D3201" s="255" t="str">
        <f>IF(AND(A3201&lt;&gt;"",ISNUMBER(A3201)),VLOOKUP(A3201,Studies!A:BR,4,FALSE),"")</f>
        <v>day 1 (po) with Perpetrator (Fluconazole)</v>
      </c>
      <c r="E3201" s="255" t="str">
        <f>IF(AND(A3201&lt;&gt;"",ISNUMBER(A3201)),VLOOKUP(A3201,Studies!A:BR,5,FALSE),"")</f>
        <v>Midazolam</v>
      </c>
      <c r="F3201" s="256"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2">
        <v>380</v>
      </c>
      <c r="B3202" s="254" t="str">
        <f>IF(AND(A3202&lt;&gt;"",ISNUMBER(A3202)),VLOOKUP(A3202,Studies!A:BR,2,FALSE),"")</f>
        <v>Olkkola 1996</v>
      </c>
      <c r="C3202" s="255" t="str">
        <f>IF(AND(A3202&lt;&gt;"",ISNUMBER(A3202)),VLOOKUP(A3202,Studies!A:BR,3,FALSE),"")</f>
        <v>https://www.ncbi.nlm.nih.gov/pubmed/8623953</v>
      </c>
      <c r="D3202" s="255" t="str">
        <f>IF(AND(A3202&lt;&gt;"",ISNUMBER(A3202)),VLOOKUP(A3202,Studies!A:BR,4,FALSE),"")</f>
        <v>day 1 (po) with Perpetrator (Fluconazole)</v>
      </c>
      <c r="E3202" s="255" t="str">
        <f>IF(AND(A3202&lt;&gt;"",ISNUMBER(A3202)),VLOOKUP(A3202,Studies!A:BR,5,FALSE),"")</f>
        <v>Midazolam</v>
      </c>
      <c r="F3202" s="256"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2">
        <v>380</v>
      </c>
      <c r="B3203" s="254" t="str">
        <f>IF(AND(A3203&lt;&gt;"",ISNUMBER(A3203)),VLOOKUP(A3203,Studies!A:BR,2,FALSE),"")</f>
        <v>Olkkola 1996</v>
      </c>
      <c r="C3203" s="255" t="str">
        <f>IF(AND(A3203&lt;&gt;"",ISNUMBER(A3203)),VLOOKUP(A3203,Studies!A:BR,3,FALSE),"")</f>
        <v>https://www.ncbi.nlm.nih.gov/pubmed/8623953</v>
      </c>
      <c r="D3203" s="255" t="str">
        <f>IF(AND(A3203&lt;&gt;"",ISNUMBER(A3203)),VLOOKUP(A3203,Studies!A:BR,4,FALSE),"")</f>
        <v>day 1 (po) with Perpetrator (Fluconazole)</v>
      </c>
      <c r="E3203" s="255" t="str">
        <f>IF(AND(A3203&lt;&gt;"",ISNUMBER(A3203)),VLOOKUP(A3203,Studies!A:BR,5,FALSE),"")</f>
        <v>Midazolam</v>
      </c>
      <c r="F3203" s="256"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
      <c r="A3204" s="212">
        <v>380</v>
      </c>
      <c r="B3204" s="254" t="str">
        <f>IF(AND(A3204&lt;&gt;"",ISNUMBER(A3204)),VLOOKUP(A3204,Studies!A:BR,2,FALSE),"")</f>
        <v>Olkkola 1996</v>
      </c>
      <c r="C3204" s="255" t="str">
        <f>IF(AND(A3204&lt;&gt;"",ISNUMBER(A3204)),VLOOKUP(A3204,Studies!A:BR,3,FALSE),"")</f>
        <v>https://www.ncbi.nlm.nih.gov/pubmed/8623953</v>
      </c>
      <c r="D3204" s="255" t="str">
        <f>IF(AND(A3204&lt;&gt;"",ISNUMBER(A3204)),VLOOKUP(A3204,Studies!A:BR,4,FALSE),"")</f>
        <v>day 1 (po) with Perpetrator (Fluconazole)</v>
      </c>
      <c r="E3204" s="255" t="str">
        <f>IF(AND(A3204&lt;&gt;"",ISNUMBER(A3204)),VLOOKUP(A3204,Studies!A:BR,5,FALSE),"")</f>
        <v>Midazolam</v>
      </c>
      <c r="F3204" s="256"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
      <c r="A3205" s="212">
        <v>380</v>
      </c>
      <c r="B3205" s="254" t="str">
        <f>IF(AND(A3205&lt;&gt;"",ISNUMBER(A3205)),VLOOKUP(A3205,Studies!A:BR,2,FALSE),"")</f>
        <v>Olkkola 1996</v>
      </c>
      <c r="C3205" s="255" t="str">
        <f>IF(AND(A3205&lt;&gt;"",ISNUMBER(A3205)),VLOOKUP(A3205,Studies!A:BR,3,FALSE),"")</f>
        <v>https://www.ncbi.nlm.nih.gov/pubmed/8623953</v>
      </c>
      <c r="D3205" s="255" t="str">
        <f>IF(AND(A3205&lt;&gt;"",ISNUMBER(A3205)),VLOOKUP(A3205,Studies!A:BR,4,FALSE),"")</f>
        <v>day 1 (po) with Perpetrator (Fluconazole)</v>
      </c>
      <c r="E3205" s="255" t="str">
        <f>IF(AND(A3205&lt;&gt;"",ISNUMBER(A3205)),VLOOKUP(A3205,Studies!A:BR,5,FALSE),"")</f>
        <v>Midazolam</v>
      </c>
      <c r="F3205" s="256"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
      <c r="A3206" s="212">
        <v>380</v>
      </c>
      <c r="B3206" s="254" t="str">
        <f>IF(AND(A3206&lt;&gt;"",ISNUMBER(A3206)),VLOOKUP(A3206,Studies!A:BR,2,FALSE),"")</f>
        <v>Olkkola 1996</v>
      </c>
      <c r="C3206" s="255" t="str">
        <f>IF(AND(A3206&lt;&gt;"",ISNUMBER(A3206)),VLOOKUP(A3206,Studies!A:BR,3,FALSE),"")</f>
        <v>https://www.ncbi.nlm.nih.gov/pubmed/8623953</v>
      </c>
      <c r="D3206" s="255" t="str">
        <f>IF(AND(A3206&lt;&gt;"",ISNUMBER(A3206)),VLOOKUP(A3206,Studies!A:BR,4,FALSE),"")</f>
        <v>day 1 (po) with Perpetrator (Fluconazole)</v>
      </c>
      <c r="E3206" s="255" t="str">
        <f>IF(AND(A3206&lt;&gt;"",ISNUMBER(A3206)),VLOOKUP(A3206,Studies!A:BR,5,FALSE),"")</f>
        <v>Midazolam</v>
      </c>
      <c r="F3206" s="256"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
      <c r="A3207" s="212">
        <v>380</v>
      </c>
      <c r="B3207" s="254" t="str">
        <f>IF(AND(A3207&lt;&gt;"",ISNUMBER(A3207)),VLOOKUP(A3207,Studies!A:BR,2,FALSE),"")</f>
        <v>Olkkola 1996</v>
      </c>
      <c r="C3207" s="255" t="str">
        <f>IF(AND(A3207&lt;&gt;"",ISNUMBER(A3207)),VLOOKUP(A3207,Studies!A:BR,3,FALSE),"")</f>
        <v>https://www.ncbi.nlm.nih.gov/pubmed/8623953</v>
      </c>
      <c r="D3207" s="255" t="str">
        <f>IF(AND(A3207&lt;&gt;"",ISNUMBER(A3207)),VLOOKUP(A3207,Studies!A:BR,4,FALSE),"")</f>
        <v>day 1 (po) with Perpetrator (Fluconazole)</v>
      </c>
      <c r="E3207" s="255" t="str">
        <f>IF(AND(A3207&lt;&gt;"",ISNUMBER(A3207)),VLOOKUP(A3207,Studies!A:BR,5,FALSE),"")</f>
        <v>Midazolam</v>
      </c>
      <c r="F3207" s="256" t="str">
        <f>IF(AND(A3207&lt;&gt;"",ISNUMBER(A3207)),VLOOKUP(A3207,Studies!A:BR,6,FALSE),"")</f>
        <v>Plasma</v>
      </c>
      <c r="G3207" s="194">
        <v>6</v>
      </c>
      <c r="H3207" s="194" t="s">
        <v>60</v>
      </c>
      <c r="I3207" s="187">
        <v>13.812480000000001</v>
      </c>
      <c r="J3207" s="187" t="s">
        <v>941</v>
      </c>
      <c r="K3207" s="187" t="s">
        <v>116</v>
      </c>
      <c r="M3207" s="195"/>
      <c r="N3207" s="195"/>
      <c r="O3207" s="199"/>
      <c r="P3207" s="188"/>
      <c r="Q3207" s="183"/>
    </row>
    <row r="3208" spans="1:17" x14ac:dyDescent="0.2">
      <c r="A3208" s="212">
        <v>380</v>
      </c>
      <c r="B3208" s="254" t="str">
        <f>IF(AND(A3208&lt;&gt;"",ISNUMBER(A3208)),VLOOKUP(A3208,Studies!A:BR,2,FALSE),"")</f>
        <v>Olkkola 1996</v>
      </c>
      <c r="C3208" s="255" t="str">
        <f>IF(AND(A3208&lt;&gt;"",ISNUMBER(A3208)),VLOOKUP(A3208,Studies!A:BR,3,FALSE),"")</f>
        <v>https://www.ncbi.nlm.nih.gov/pubmed/8623953</v>
      </c>
      <c r="D3208" s="255" t="str">
        <f>IF(AND(A3208&lt;&gt;"",ISNUMBER(A3208)),VLOOKUP(A3208,Studies!A:BR,4,FALSE),"")</f>
        <v>day 1 (po) with Perpetrator (Fluconazole)</v>
      </c>
      <c r="E3208" s="255" t="str">
        <f>IF(AND(A3208&lt;&gt;"",ISNUMBER(A3208)),VLOOKUP(A3208,Studies!A:BR,5,FALSE),"")</f>
        <v>Midazolam</v>
      </c>
      <c r="F3208" s="256"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
      <c r="A3209" s="212">
        <v>380</v>
      </c>
      <c r="B3209" s="254" t="str">
        <f>IF(AND(A3209&lt;&gt;"",ISNUMBER(A3209)),VLOOKUP(A3209,Studies!A:BR,2,FALSE),"")</f>
        <v>Olkkola 1996</v>
      </c>
      <c r="C3209" s="255" t="str">
        <f>IF(AND(A3209&lt;&gt;"",ISNUMBER(A3209)),VLOOKUP(A3209,Studies!A:BR,3,FALSE),"")</f>
        <v>https://www.ncbi.nlm.nih.gov/pubmed/8623953</v>
      </c>
      <c r="D3209" s="255" t="str">
        <f>IF(AND(A3209&lt;&gt;"",ISNUMBER(A3209)),VLOOKUP(A3209,Studies!A:BR,4,FALSE),"")</f>
        <v>day 1 (po) with Perpetrator (Fluconazole)</v>
      </c>
      <c r="E3209" s="255" t="str">
        <f>IF(AND(A3209&lt;&gt;"",ISNUMBER(A3209)),VLOOKUP(A3209,Studies!A:BR,5,FALSE),"")</f>
        <v>Midazolam</v>
      </c>
      <c r="F3209" s="256"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
      <c r="A3210" s="212">
        <v>381</v>
      </c>
      <c r="B3210" s="254" t="str">
        <f>IF(AND(A3210&lt;&gt;"",ISNUMBER(A3210)),VLOOKUP(A3210,Studies!A:BR,2,FALSE),"")</f>
        <v>Olkkola 1996</v>
      </c>
      <c r="C3210" s="255" t="str">
        <f>IF(AND(A3210&lt;&gt;"",ISNUMBER(A3210)),VLOOKUP(A3210,Studies!A:BR,3,FALSE),"")</f>
        <v>https://www.ncbi.nlm.nih.gov/pubmed/8623953</v>
      </c>
      <c r="D3210" s="255" t="str">
        <f>IF(AND(A3210&lt;&gt;"",ISNUMBER(A3210)),VLOOKUP(A3210,Studies!A:BR,4,FALSE),"")</f>
        <v>day 4 (iv) with Perpetrator (Fluconazole)</v>
      </c>
      <c r="E3210" s="255" t="str">
        <f>IF(AND(A3210&lt;&gt;"",ISNUMBER(A3210)),VLOOKUP(A3210,Studies!A:BR,5,FALSE),"")</f>
        <v>Midazolam</v>
      </c>
      <c r="F3210" s="256"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
      <c r="A3211" s="212">
        <v>381</v>
      </c>
      <c r="B3211" s="254" t="str">
        <f>IF(AND(A3211&lt;&gt;"",ISNUMBER(A3211)),VLOOKUP(A3211,Studies!A:BR,2,FALSE),"")</f>
        <v>Olkkola 1996</v>
      </c>
      <c r="C3211" s="255" t="str">
        <f>IF(AND(A3211&lt;&gt;"",ISNUMBER(A3211)),VLOOKUP(A3211,Studies!A:BR,3,FALSE),"")</f>
        <v>https://www.ncbi.nlm.nih.gov/pubmed/8623953</v>
      </c>
      <c r="D3211" s="255" t="str">
        <f>IF(AND(A3211&lt;&gt;"",ISNUMBER(A3211)),VLOOKUP(A3211,Studies!A:BR,4,FALSE),"")</f>
        <v>day 4 (iv) with Perpetrator (Fluconazole)</v>
      </c>
      <c r="E3211" s="255" t="str">
        <f>IF(AND(A3211&lt;&gt;"",ISNUMBER(A3211)),VLOOKUP(A3211,Studies!A:BR,5,FALSE),"")</f>
        <v>Midazolam</v>
      </c>
      <c r="F3211" s="256"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2">
        <v>381</v>
      </c>
      <c r="B3212" s="254" t="str">
        <f>IF(AND(A3212&lt;&gt;"",ISNUMBER(A3212)),VLOOKUP(A3212,Studies!A:BR,2,FALSE),"")</f>
        <v>Olkkola 1996</v>
      </c>
      <c r="C3212" s="255" t="str">
        <f>IF(AND(A3212&lt;&gt;"",ISNUMBER(A3212)),VLOOKUP(A3212,Studies!A:BR,3,FALSE),"")</f>
        <v>https://www.ncbi.nlm.nih.gov/pubmed/8623953</v>
      </c>
      <c r="D3212" s="255" t="str">
        <f>IF(AND(A3212&lt;&gt;"",ISNUMBER(A3212)),VLOOKUP(A3212,Studies!A:BR,4,FALSE),"")</f>
        <v>day 4 (iv) with Perpetrator (Fluconazole)</v>
      </c>
      <c r="E3212" s="255" t="str">
        <f>IF(AND(A3212&lt;&gt;"",ISNUMBER(A3212)),VLOOKUP(A3212,Studies!A:BR,5,FALSE),"")</f>
        <v>Midazolam</v>
      </c>
      <c r="F3212" s="256"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2">
        <v>381</v>
      </c>
      <c r="B3213" s="254" t="str">
        <f>IF(AND(A3213&lt;&gt;"",ISNUMBER(A3213)),VLOOKUP(A3213,Studies!A:BR,2,FALSE),"")</f>
        <v>Olkkola 1996</v>
      </c>
      <c r="C3213" s="255" t="str">
        <f>IF(AND(A3213&lt;&gt;"",ISNUMBER(A3213)),VLOOKUP(A3213,Studies!A:BR,3,FALSE),"")</f>
        <v>https://www.ncbi.nlm.nih.gov/pubmed/8623953</v>
      </c>
      <c r="D3213" s="255" t="str">
        <f>IF(AND(A3213&lt;&gt;"",ISNUMBER(A3213)),VLOOKUP(A3213,Studies!A:BR,4,FALSE),"")</f>
        <v>day 4 (iv) with Perpetrator (Fluconazole)</v>
      </c>
      <c r="E3213" s="255" t="str">
        <f>IF(AND(A3213&lt;&gt;"",ISNUMBER(A3213)),VLOOKUP(A3213,Studies!A:BR,5,FALSE),"")</f>
        <v>Midazolam</v>
      </c>
      <c r="F3213" s="256"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
      <c r="A3214" s="212">
        <v>381</v>
      </c>
      <c r="B3214" s="254" t="str">
        <f>IF(AND(A3214&lt;&gt;"",ISNUMBER(A3214)),VLOOKUP(A3214,Studies!A:BR,2,FALSE),"")</f>
        <v>Olkkola 1996</v>
      </c>
      <c r="C3214" s="255" t="str">
        <f>IF(AND(A3214&lt;&gt;"",ISNUMBER(A3214)),VLOOKUP(A3214,Studies!A:BR,3,FALSE),"")</f>
        <v>https://www.ncbi.nlm.nih.gov/pubmed/8623953</v>
      </c>
      <c r="D3214" s="255" t="str">
        <f>IF(AND(A3214&lt;&gt;"",ISNUMBER(A3214)),VLOOKUP(A3214,Studies!A:BR,4,FALSE),"")</f>
        <v>day 4 (iv) with Perpetrator (Fluconazole)</v>
      </c>
      <c r="E3214" s="255" t="str">
        <f>IF(AND(A3214&lt;&gt;"",ISNUMBER(A3214)),VLOOKUP(A3214,Studies!A:BR,5,FALSE),"")</f>
        <v>Midazolam</v>
      </c>
      <c r="F3214" s="256"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
      <c r="A3215" s="212">
        <v>381</v>
      </c>
      <c r="B3215" s="254" t="str">
        <f>IF(AND(A3215&lt;&gt;"",ISNUMBER(A3215)),VLOOKUP(A3215,Studies!A:BR,2,FALSE),"")</f>
        <v>Olkkola 1996</v>
      </c>
      <c r="C3215" s="255" t="str">
        <f>IF(AND(A3215&lt;&gt;"",ISNUMBER(A3215)),VLOOKUP(A3215,Studies!A:BR,3,FALSE),"")</f>
        <v>https://www.ncbi.nlm.nih.gov/pubmed/8623953</v>
      </c>
      <c r="D3215" s="255" t="str">
        <f>IF(AND(A3215&lt;&gt;"",ISNUMBER(A3215)),VLOOKUP(A3215,Studies!A:BR,4,FALSE),"")</f>
        <v>day 4 (iv) with Perpetrator (Fluconazole)</v>
      </c>
      <c r="E3215" s="255" t="str">
        <f>IF(AND(A3215&lt;&gt;"",ISNUMBER(A3215)),VLOOKUP(A3215,Studies!A:BR,5,FALSE),"")</f>
        <v>Midazolam</v>
      </c>
      <c r="F3215" s="256"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
      <c r="A3216" s="212">
        <v>381</v>
      </c>
      <c r="B3216" s="254" t="str">
        <f>IF(AND(A3216&lt;&gt;"",ISNUMBER(A3216)),VLOOKUP(A3216,Studies!A:BR,2,FALSE),"")</f>
        <v>Olkkola 1996</v>
      </c>
      <c r="C3216" s="255" t="str">
        <f>IF(AND(A3216&lt;&gt;"",ISNUMBER(A3216)),VLOOKUP(A3216,Studies!A:BR,3,FALSE),"")</f>
        <v>https://www.ncbi.nlm.nih.gov/pubmed/8623953</v>
      </c>
      <c r="D3216" s="255" t="str">
        <f>IF(AND(A3216&lt;&gt;"",ISNUMBER(A3216)),VLOOKUP(A3216,Studies!A:BR,4,FALSE),"")</f>
        <v>day 4 (iv) with Perpetrator (Fluconazole)</v>
      </c>
      <c r="E3216" s="255" t="str">
        <f>IF(AND(A3216&lt;&gt;"",ISNUMBER(A3216)),VLOOKUP(A3216,Studies!A:BR,5,FALSE),"")</f>
        <v>Midazolam</v>
      </c>
      <c r="F3216" s="256"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
      <c r="A3217" s="212">
        <v>381</v>
      </c>
      <c r="B3217" s="254" t="str">
        <f>IF(AND(A3217&lt;&gt;"",ISNUMBER(A3217)),VLOOKUP(A3217,Studies!A:BR,2,FALSE),"")</f>
        <v>Olkkola 1996</v>
      </c>
      <c r="C3217" s="255" t="str">
        <f>IF(AND(A3217&lt;&gt;"",ISNUMBER(A3217)),VLOOKUP(A3217,Studies!A:BR,3,FALSE),"")</f>
        <v>https://www.ncbi.nlm.nih.gov/pubmed/8623953</v>
      </c>
      <c r="D3217" s="255" t="str">
        <f>IF(AND(A3217&lt;&gt;"",ISNUMBER(A3217)),VLOOKUP(A3217,Studies!A:BR,4,FALSE),"")</f>
        <v>day 4 (iv) with Perpetrator (Fluconazole)</v>
      </c>
      <c r="E3217" s="255" t="str">
        <f>IF(AND(A3217&lt;&gt;"",ISNUMBER(A3217)),VLOOKUP(A3217,Studies!A:BR,5,FALSE),"")</f>
        <v>Midazolam</v>
      </c>
      <c r="F3217" s="256"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
      <c r="A3218" s="212">
        <v>381</v>
      </c>
      <c r="B3218" s="254" t="str">
        <f>IF(AND(A3218&lt;&gt;"",ISNUMBER(A3218)),VLOOKUP(A3218,Studies!A:BR,2,FALSE),"")</f>
        <v>Olkkola 1996</v>
      </c>
      <c r="C3218" s="255" t="str">
        <f>IF(AND(A3218&lt;&gt;"",ISNUMBER(A3218)),VLOOKUP(A3218,Studies!A:BR,3,FALSE),"")</f>
        <v>https://www.ncbi.nlm.nih.gov/pubmed/8623953</v>
      </c>
      <c r="D3218" s="255" t="str">
        <f>IF(AND(A3218&lt;&gt;"",ISNUMBER(A3218)),VLOOKUP(A3218,Studies!A:BR,4,FALSE),"")</f>
        <v>day 4 (iv) with Perpetrator (Fluconazole)</v>
      </c>
      <c r="E3218" s="255" t="str">
        <f>IF(AND(A3218&lt;&gt;"",ISNUMBER(A3218)),VLOOKUP(A3218,Studies!A:BR,5,FALSE),"")</f>
        <v>Midazolam</v>
      </c>
      <c r="F3218" s="256"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
      <c r="A3219" s="212">
        <v>381</v>
      </c>
      <c r="B3219" s="254" t="str">
        <f>IF(AND(A3219&lt;&gt;"",ISNUMBER(A3219)),VLOOKUP(A3219,Studies!A:BR,2,FALSE),"")</f>
        <v>Olkkola 1996</v>
      </c>
      <c r="C3219" s="255" t="str">
        <f>IF(AND(A3219&lt;&gt;"",ISNUMBER(A3219)),VLOOKUP(A3219,Studies!A:BR,3,FALSE),"")</f>
        <v>https://www.ncbi.nlm.nih.gov/pubmed/8623953</v>
      </c>
      <c r="D3219" s="255" t="str">
        <f>IF(AND(A3219&lt;&gt;"",ISNUMBER(A3219)),VLOOKUP(A3219,Studies!A:BR,4,FALSE),"")</f>
        <v>day 4 (iv) with Perpetrator (Fluconazole)</v>
      </c>
      <c r="E3219" s="255" t="str">
        <f>IF(AND(A3219&lt;&gt;"",ISNUMBER(A3219)),VLOOKUP(A3219,Studies!A:BR,5,FALSE),"")</f>
        <v>Midazolam</v>
      </c>
      <c r="F3219" s="256"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
      <c r="A3220" s="212">
        <v>381</v>
      </c>
      <c r="B3220" s="254" t="str">
        <f>IF(AND(A3220&lt;&gt;"",ISNUMBER(A3220)),VLOOKUP(A3220,Studies!A:BR,2,FALSE),"")</f>
        <v>Olkkola 1996</v>
      </c>
      <c r="C3220" s="255" t="str">
        <f>IF(AND(A3220&lt;&gt;"",ISNUMBER(A3220)),VLOOKUP(A3220,Studies!A:BR,3,FALSE),"")</f>
        <v>https://www.ncbi.nlm.nih.gov/pubmed/8623953</v>
      </c>
      <c r="D3220" s="255" t="str">
        <f>IF(AND(A3220&lt;&gt;"",ISNUMBER(A3220)),VLOOKUP(A3220,Studies!A:BR,4,FALSE),"")</f>
        <v>day 4 (iv) with Perpetrator (Fluconazole)</v>
      </c>
      <c r="E3220" s="255" t="str">
        <f>IF(AND(A3220&lt;&gt;"",ISNUMBER(A3220)),VLOOKUP(A3220,Studies!A:BR,5,FALSE),"")</f>
        <v>Midazolam</v>
      </c>
      <c r="F3220" s="256"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
      <c r="A3221" s="212">
        <v>381</v>
      </c>
      <c r="B3221" s="254" t="str">
        <f>IF(AND(A3221&lt;&gt;"",ISNUMBER(A3221)),VLOOKUP(A3221,Studies!A:BR,2,FALSE),"")</f>
        <v>Olkkola 1996</v>
      </c>
      <c r="C3221" s="255" t="str">
        <f>IF(AND(A3221&lt;&gt;"",ISNUMBER(A3221)),VLOOKUP(A3221,Studies!A:BR,3,FALSE),"")</f>
        <v>https://www.ncbi.nlm.nih.gov/pubmed/8623953</v>
      </c>
      <c r="D3221" s="255" t="str">
        <f>IF(AND(A3221&lt;&gt;"",ISNUMBER(A3221)),VLOOKUP(A3221,Studies!A:BR,4,FALSE),"")</f>
        <v>day 4 (iv) with Perpetrator (Fluconazole)</v>
      </c>
      <c r="E3221" s="255" t="str">
        <f>IF(AND(A3221&lt;&gt;"",ISNUMBER(A3221)),VLOOKUP(A3221,Studies!A:BR,5,FALSE),"")</f>
        <v>Midazolam</v>
      </c>
      <c r="F3221" s="256"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
      <c r="A3222" s="212">
        <v>382</v>
      </c>
      <c r="B3222" s="254" t="str">
        <f>IF(AND(A3222&lt;&gt;"",ISNUMBER(A3222)),VLOOKUP(A3222,Studies!A:BR,2,FALSE),"")</f>
        <v>Olkkola 1996</v>
      </c>
      <c r="C3222" s="255" t="str">
        <f>IF(AND(A3222&lt;&gt;"",ISNUMBER(A3222)),VLOOKUP(A3222,Studies!A:BR,3,FALSE),"")</f>
        <v>https://www.ncbi.nlm.nih.gov/pubmed/8623953</v>
      </c>
      <c r="D3222" s="255" t="str">
        <f>IF(AND(A3222&lt;&gt;"",ISNUMBER(A3222)),VLOOKUP(A3222,Studies!A:BR,4,FALSE),"")</f>
        <v>day 6 (po) with Perpetrator (Fluconazole)</v>
      </c>
      <c r="E3222" s="255" t="str">
        <f>IF(AND(A3222&lt;&gt;"",ISNUMBER(A3222)),VLOOKUP(A3222,Studies!A:BR,5,FALSE),"")</f>
        <v>Midazolam</v>
      </c>
      <c r="F3222" s="256"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
      <c r="A3223" s="212">
        <v>382</v>
      </c>
      <c r="B3223" s="254" t="str">
        <f>IF(AND(A3223&lt;&gt;"",ISNUMBER(A3223)),VLOOKUP(A3223,Studies!A:BR,2,FALSE),"")</f>
        <v>Olkkola 1996</v>
      </c>
      <c r="C3223" s="255" t="str">
        <f>IF(AND(A3223&lt;&gt;"",ISNUMBER(A3223)),VLOOKUP(A3223,Studies!A:BR,3,FALSE),"")</f>
        <v>https://www.ncbi.nlm.nih.gov/pubmed/8623953</v>
      </c>
      <c r="D3223" s="255" t="str">
        <f>IF(AND(A3223&lt;&gt;"",ISNUMBER(A3223)),VLOOKUP(A3223,Studies!A:BR,4,FALSE),"")</f>
        <v>day 6 (po) with Perpetrator (Fluconazole)</v>
      </c>
      <c r="E3223" s="255" t="str">
        <f>IF(AND(A3223&lt;&gt;"",ISNUMBER(A3223)),VLOOKUP(A3223,Studies!A:BR,5,FALSE),"")</f>
        <v>Midazolam</v>
      </c>
      <c r="F3223" s="256"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2">
        <v>382</v>
      </c>
      <c r="B3224" s="254" t="str">
        <f>IF(AND(A3224&lt;&gt;"",ISNUMBER(A3224)),VLOOKUP(A3224,Studies!A:BR,2,FALSE),"")</f>
        <v>Olkkola 1996</v>
      </c>
      <c r="C3224" s="255" t="str">
        <f>IF(AND(A3224&lt;&gt;"",ISNUMBER(A3224)),VLOOKUP(A3224,Studies!A:BR,3,FALSE),"")</f>
        <v>https://www.ncbi.nlm.nih.gov/pubmed/8623953</v>
      </c>
      <c r="D3224" s="255" t="str">
        <f>IF(AND(A3224&lt;&gt;"",ISNUMBER(A3224)),VLOOKUP(A3224,Studies!A:BR,4,FALSE),"")</f>
        <v>day 6 (po) with Perpetrator (Fluconazole)</v>
      </c>
      <c r="E3224" s="255" t="str">
        <f>IF(AND(A3224&lt;&gt;"",ISNUMBER(A3224)),VLOOKUP(A3224,Studies!A:BR,5,FALSE),"")</f>
        <v>Midazolam</v>
      </c>
      <c r="F3224" s="256"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2">
        <v>382</v>
      </c>
      <c r="B3225" s="254" t="str">
        <f>IF(AND(A3225&lt;&gt;"",ISNUMBER(A3225)),VLOOKUP(A3225,Studies!A:BR,2,FALSE),"")</f>
        <v>Olkkola 1996</v>
      </c>
      <c r="C3225" s="255" t="str">
        <f>IF(AND(A3225&lt;&gt;"",ISNUMBER(A3225)),VLOOKUP(A3225,Studies!A:BR,3,FALSE),"")</f>
        <v>https://www.ncbi.nlm.nih.gov/pubmed/8623953</v>
      </c>
      <c r="D3225" s="255" t="str">
        <f>IF(AND(A3225&lt;&gt;"",ISNUMBER(A3225)),VLOOKUP(A3225,Studies!A:BR,4,FALSE),"")</f>
        <v>day 6 (po) with Perpetrator (Fluconazole)</v>
      </c>
      <c r="E3225" s="255" t="str">
        <f>IF(AND(A3225&lt;&gt;"",ISNUMBER(A3225)),VLOOKUP(A3225,Studies!A:BR,5,FALSE),"")</f>
        <v>Midazolam</v>
      </c>
      <c r="F3225" s="256"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2">
        <v>382</v>
      </c>
      <c r="B3226" s="254" t="str">
        <f>IF(AND(A3226&lt;&gt;"",ISNUMBER(A3226)),VLOOKUP(A3226,Studies!A:BR,2,FALSE),"")</f>
        <v>Olkkola 1996</v>
      </c>
      <c r="C3226" s="255" t="str">
        <f>IF(AND(A3226&lt;&gt;"",ISNUMBER(A3226)),VLOOKUP(A3226,Studies!A:BR,3,FALSE),"")</f>
        <v>https://www.ncbi.nlm.nih.gov/pubmed/8623953</v>
      </c>
      <c r="D3226" s="255" t="str">
        <f>IF(AND(A3226&lt;&gt;"",ISNUMBER(A3226)),VLOOKUP(A3226,Studies!A:BR,4,FALSE),"")</f>
        <v>day 6 (po) with Perpetrator (Fluconazole)</v>
      </c>
      <c r="E3226" s="255" t="str">
        <f>IF(AND(A3226&lt;&gt;"",ISNUMBER(A3226)),VLOOKUP(A3226,Studies!A:BR,5,FALSE),"")</f>
        <v>Midazolam</v>
      </c>
      <c r="F3226" s="256"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2">
        <v>382</v>
      </c>
      <c r="B3227" s="254" t="str">
        <f>IF(AND(A3227&lt;&gt;"",ISNUMBER(A3227)),VLOOKUP(A3227,Studies!A:BR,2,FALSE),"")</f>
        <v>Olkkola 1996</v>
      </c>
      <c r="C3227" s="255" t="str">
        <f>IF(AND(A3227&lt;&gt;"",ISNUMBER(A3227)),VLOOKUP(A3227,Studies!A:BR,3,FALSE),"")</f>
        <v>https://www.ncbi.nlm.nih.gov/pubmed/8623953</v>
      </c>
      <c r="D3227" s="255" t="str">
        <f>IF(AND(A3227&lt;&gt;"",ISNUMBER(A3227)),VLOOKUP(A3227,Studies!A:BR,4,FALSE),"")</f>
        <v>day 6 (po) with Perpetrator (Fluconazole)</v>
      </c>
      <c r="E3227" s="255" t="str">
        <f>IF(AND(A3227&lt;&gt;"",ISNUMBER(A3227)),VLOOKUP(A3227,Studies!A:BR,5,FALSE),"")</f>
        <v>Midazolam</v>
      </c>
      <c r="F3227" s="256"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
      <c r="A3228" s="212">
        <v>382</v>
      </c>
      <c r="B3228" s="254" t="str">
        <f>IF(AND(A3228&lt;&gt;"",ISNUMBER(A3228)),VLOOKUP(A3228,Studies!A:BR,2,FALSE),"")</f>
        <v>Olkkola 1996</v>
      </c>
      <c r="C3228" s="255" t="str">
        <f>IF(AND(A3228&lt;&gt;"",ISNUMBER(A3228)),VLOOKUP(A3228,Studies!A:BR,3,FALSE),"")</f>
        <v>https://www.ncbi.nlm.nih.gov/pubmed/8623953</v>
      </c>
      <c r="D3228" s="255" t="str">
        <f>IF(AND(A3228&lt;&gt;"",ISNUMBER(A3228)),VLOOKUP(A3228,Studies!A:BR,4,FALSE),"")</f>
        <v>day 6 (po) with Perpetrator (Fluconazole)</v>
      </c>
      <c r="E3228" s="255" t="str">
        <f>IF(AND(A3228&lt;&gt;"",ISNUMBER(A3228)),VLOOKUP(A3228,Studies!A:BR,5,FALSE),"")</f>
        <v>Midazolam</v>
      </c>
      <c r="F3228" s="256"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
      <c r="A3229" s="212">
        <v>382</v>
      </c>
      <c r="B3229" s="254" t="str">
        <f>IF(AND(A3229&lt;&gt;"",ISNUMBER(A3229)),VLOOKUP(A3229,Studies!A:BR,2,FALSE),"")</f>
        <v>Olkkola 1996</v>
      </c>
      <c r="C3229" s="255" t="str">
        <f>IF(AND(A3229&lt;&gt;"",ISNUMBER(A3229)),VLOOKUP(A3229,Studies!A:BR,3,FALSE),"")</f>
        <v>https://www.ncbi.nlm.nih.gov/pubmed/8623953</v>
      </c>
      <c r="D3229" s="255" t="str">
        <f>IF(AND(A3229&lt;&gt;"",ISNUMBER(A3229)),VLOOKUP(A3229,Studies!A:BR,4,FALSE),"")</f>
        <v>day 6 (po) with Perpetrator (Fluconazole)</v>
      </c>
      <c r="E3229" s="255" t="str">
        <f>IF(AND(A3229&lt;&gt;"",ISNUMBER(A3229)),VLOOKUP(A3229,Studies!A:BR,5,FALSE),"")</f>
        <v>Midazolam</v>
      </c>
      <c r="F3229" s="256"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
      <c r="A3230" s="212">
        <v>382</v>
      </c>
      <c r="B3230" s="254" t="str">
        <f>IF(AND(A3230&lt;&gt;"",ISNUMBER(A3230)),VLOOKUP(A3230,Studies!A:BR,2,FALSE),"")</f>
        <v>Olkkola 1996</v>
      </c>
      <c r="C3230" s="255" t="str">
        <f>IF(AND(A3230&lt;&gt;"",ISNUMBER(A3230)),VLOOKUP(A3230,Studies!A:BR,3,FALSE),"")</f>
        <v>https://www.ncbi.nlm.nih.gov/pubmed/8623953</v>
      </c>
      <c r="D3230" s="255" t="str">
        <f>IF(AND(A3230&lt;&gt;"",ISNUMBER(A3230)),VLOOKUP(A3230,Studies!A:BR,4,FALSE),"")</f>
        <v>day 6 (po) with Perpetrator (Fluconazole)</v>
      </c>
      <c r="E3230" s="255" t="str">
        <f>IF(AND(A3230&lt;&gt;"",ISNUMBER(A3230)),VLOOKUP(A3230,Studies!A:BR,5,FALSE),"")</f>
        <v>Midazolam</v>
      </c>
      <c r="F3230" s="256"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
      <c r="A3231" s="212">
        <v>382</v>
      </c>
      <c r="B3231" s="254" t="str">
        <f>IF(AND(A3231&lt;&gt;"",ISNUMBER(A3231)),VLOOKUP(A3231,Studies!A:BR,2,FALSE),"")</f>
        <v>Olkkola 1996</v>
      </c>
      <c r="C3231" s="255" t="str">
        <f>IF(AND(A3231&lt;&gt;"",ISNUMBER(A3231)),VLOOKUP(A3231,Studies!A:BR,3,FALSE),"")</f>
        <v>https://www.ncbi.nlm.nih.gov/pubmed/8623953</v>
      </c>
      <c r="D3231" s="255" t="str">
        <f>IF(AND(A3231&lt;&gt;"",ISNUMBER(A3231)),VLOOKUP(A3231,Studies!A:BR,4,FALSE),"")</f>
        <v>day 6 (po) with Perpetrator (Fluconazole)</v>
      </c>
      <c r="E3231" s="255" t="str">
        <f>IF(AND(A3231&lt;&gt;"",ISNUMBER(A3231)),VLOOKUP(A3231,Studies!A:BR,5,FALSE),"")</f>
        <v>Midazolam</v>
      </c>
      <c r="F3231" s="256"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
      <c r="A3232" s="212">
        <v>382</v>
      </c>
      <c r="B3232" s="254" t="str">
        <f>IF(AND(A3232&lt;&gt;"",ISNUMBER(A3232)),VLOOKUP(A3232,Studies!A:BR,2,FALSE),"")</f>
        <v>Olkkola 1996</v>
      </c>
      <c r="C3232" s="255" t="str">
        <f>IF(AND(A3232&lt;&gt;"",ISNUMBER(A3232)),VLOOKUP(A3232,Studies!A:BR,3,FALSE),"")</f>
        <v>https://www.ncbi.nlm.nih.gov/pubmed/8623953</v>
      </c>
      <c r="D3232" s="255" t="str">
        <f>IF(AND(A3232&lt;&gt;"",ISNUMBER(A3232)),VLOOKUP(A3232,Studies!A:BR,4,FALSE),"")</f>
        <v>day 6 (po) with Perpetrator (Fluconazole)</v>
      </c>
      <c r="E3232" s="255" t="str">
        <f>IF(AND(A3232&lt;&gt;"",ISNUMBER(A3232)),VLOOKUP(A3232,Studies!A:BR,5,FALSE),"")</f>
        <v>Midazolam</v>
      </c>
      <c r="F3232" s="256"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
      <c r="A3233" s="189">
        <v>383</v>
      </c>
      <c r="B3233" s="254" t="str">
        <f>IF(AND(A3233&lt;&gt;"",ISNUMBER(A3233)),VLOOKUP(A3233,Studies!A:BR,2,FALSE),"")</f>
        <v>Peloquin 1997</v>
      </c>
      <c r="C3233" s="255" t="str">
        <f>IF(AND(A3233&lt;&gt;"",ISNUMBER(A3233)),VLOOKUP(A3233,Studies!A:BR,3,FALSE),"")</f>
        <v>https://www.ncbi.nlm.nih.gov/pubmed/9420037</v>
      </c>
      <c r="D3233" s="255" t="str">
        <f>IF(AND(A3233&lt;&gt;"",ISNUMBER(A3233)),VLOOKUP(A3233,Studies!A:BR,4,FALSE),"")</f>
        <v>600 mg</v>
      </c>
      <c r="E3233" s="255" t="str">
        <f>IF(AND(A3233&lt;&gt;"",ISNUMBER(A3233)),VLOOKUP(A3233,Studies!A:BR,5,FALSE),"")</f>
        <v>Rifampicin</v>
      </c>
      <c r="F3233" s="256"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
      <c r="A3234" s="189">
        <v>383</v>
      </c>
      <c r="B3234" s="254" t="str">
        <f>IF(AND(A3234&lt;&gt;"",ISNUMBER(A3234)),VLOOKUP(A3234,Studies!A:BR,2,FALSE),"")</f>
        <v>Peloquin 1997</v>
      </c>
      <c r="C3234" s="255" t="str">
        <f>IF(AND(A3234&lt;&gt;"",ISNUMBER(A3234)),VLOOKUP(A3234,Studies!A:BR,3,FALSE),"")</f>
        <v>https://www.ncbi.nlm.nih.gov/pubmed/9420037</v>
      </c>
      <c r="D3234" s="255" t="str">
        <f>IF(AND(A3234&lt;&gt;"",ISNUMBER(A3234)),VLOOKUP(A3234,Studies!A:BR,4,FALSE),"")</f>
        <v>600 mg</v>
      </c>
      <c r="E3234" s="255" t="str">
        <f>IF(AND(A3234&lt;&gt;"",ISNUMBER(A3234)),VLOOKUP(A3234,Studies!A:BR,5,FALSE),"")</f>
        <v>Rifampicin</v>
      </c>
      <c r="F3234" s="256"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54" t="str">
        <f>IF(AND(A3235&lt;&gt;"",ISNUMBER(A3235)),VLOOKUP(A3235,Studies!A:BR,2,FALSE),"")</f>
        <v>Peloquin 1997</v>
      </c>
      <c r="C3235" s="255" t="str">
        <f>IF(AND(A3235&lt;&gt;"",ISNUMBER(A3235)),VLOOKUP(A3235,Studies!A:BR,3,FALSE),"")</f>
        <v>https://www.ncbi.nlm.nih.gov/pubmed/9420037</v>
      </c>
      <c r="D3235" s="255" t="str">
        <f>IF(AND(A3235&lt;&gt;"",ISNUMBER(A3235)),VLOOKUP(A3235,Studies!A:BR,4,FALSE),"")</f>
        <v>600 mg</v>
      </c>
      <c r="E3235" s="255" t="str">
        <f>IF(AND(A3235&lt;&gt;"",ISNUMBER(A3235)),VLOOKUP(A3235,Studies!A:BR,5,FALSE),"")</f>
        <v>Rifampicin</v>
      </c>
      <c r="F3235" s="256"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54" t="str">
        <f>IF(AND(A3236&lt;&gt;"",ISNUMBER(A3236)),VLOOKUP(A3236,Studies!A:BR,2,FALSE),"")</f>
        <v>Peloquin 1997</v>
      </c>
      <c r="C3236" s="255" t="str">
        <f>IF(AND(A3236&lt;&gt;"",ISNUMBER(A3236)),VLOOKUP(A3236,Studies!A:BR,3,FALSE),"")</f>
        <v>https://www.ncbi.nlm.nih.gov/pubmed/9420037</v>
      </c>
      <c r="D3236" s="255" t="str">
        <f>IF(AND(A3236&lt;&gt;"",ISNUMBER(A3236)),VLOOKUP(A3236,Studies!A:BR,4,FALSE),"")</f>
        <v>600 mg</v>
      </c>
      <c r="E3236" s="255" t="str">
        <f>IF(AND(A3236&lt;&gt;"",ISNUMBER(A3236)),VLOOKUP(A3236,Studies!A:BR,5,FALSE),"")</f>
        <v>Rifampicin</v>
      </c>
      <c r="F3236" s="256"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54" t="str">
        <f>IF(AND(A3237&lt;&gt;"",ISNUMBER(A3237)),VLOOKUP(A3237,Studies!A:BR,2,FALSE),"")</f>
        <v>Peloquin 1997</v>
      </c>
      <c r="C3237" s="255" t="str">
        <f>IF(AND(A3237&lt;&gt;"",ISNUMBER(A3237)),VLOOKUP(A3237,Studies!A:BR,3,FALSE),"")</f>
        <v>https://www.ncbi.nlm.nih.gov/pubmed/9420037</v>
      </c>
      <c r="D3237" s="255" t="str">
        <f>IF(AND(A3237&lt;&gt;"",ISNUMBER(A3237)),VLOOKUP(A3237,Studies!A:BR,4,FALSE),"")</f>
        <v>600 mg</v>
      </c>
      <c r="E3237" s="255" t="str">
        <f>IF(AND(A3237&lt;&gt;"",ISNUMBER(A3237)),VLOOKUP(A3237,Studies!A:BR,5,FALSE),"")</f>
        <v>Rifampicin</v>
      </c>
      <c r="F3237" s="256"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54" t="str">
        <f>IF(AND(A3238&lt;&gt;"",ISNUMBER(A3238)),VLOOKUP(A3238,Studies!A:BR,2,FALSE),"")</f>
        <v>Peloquin 1997</v>
      </c>
      <c r="C3238" s="255" t="str">
        <f>IF(AND(A3238&lt;&gt;"",ISNUMBER(A3238)),VLOOKUP(A3238,Studies!A:BR,3,FALSE),"")</f>
        <v>https://www.ncbi.nlm.nih.gov/pubmed/9420037</v>
      </c>
      <c r="D3238" s="255" t="str">
        <f>IF(AND(A3238&lt;&gt;"",ISNUMBER(A3238)),VLOOKUP(A3238,Studies!A:BR,4,FALSE),"")</f>
        <v>600 mg</v>
      </c>
      <c r="E3238" s="255" t="str">
        <f>IF(AND(A3238&lt;&gt;"",ISNUMBER(A3238)),VLOOKUP(A3238,Studies!A:BR,5,FALSE),"")</f>
        <v>Rifampicin</v>
      </c>
      <c r="F3238" s="256"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54" t="str">
        <f>IF(AND(A3239&lt;&gt;"",ISNUMBER(A3239)),VLOOKUP(A3239,Studies!A:BR,2,FALSE),"")</f>
        <v>Peloquin 1997</v>
      </c>
      <c r="C3239" s="255" t="str">
        <f>IF(AND(A3239&lt;&gt;"",ISNUMBER(A3239)),VLOOKUP(A3239,Studies!A:BR,3,FALSE),"")</f>
        <v>https://www.ncbi.nlm.nih.gov/pubmed/9420037</v>
      </c>
      <c r="D3239" s="255" t="str">
        <f>IF(AND(A3239&lt;&gt;"",ISNUMBER(A3239)),VLOOKUP(A3239,Studies!A:BR,4,FALSE),"")</f>
        <v>600 mg</v>
      </c>
      <c r="E3239" s="255" t="str">
        <f>IF(AND(A3239&lt;&gt;"",ISNUMBER(A3239)),VLOOKUP(A3239,Studies!A:BR,5,FALSE),"")</f>
        <v>Rifampicin</v>
      </c>
      <c r="F3239" s="256"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54" t="str">
        <f>IF(AND(A3240&lt;&gt;"",ISNUMBER(A3240)),VLOOKUP(A3240,Studies!A:BR,2,FALSE),"")</f>
        <v>Peloquin 1997</v>
      </c>
      <c r="C3240" s="255" t="str">
        <f>IF(AND(A3240&lt;&gt;"",ISNUMBER(A3240)),VLOOKUP(A3240,Studies!A:BR,3,FALSE),"")</f>
        <v>https://www.ncbi.nlm.nih.gov/pubmed/9420037</v>
      </c>
      <c r="D3240" s="255" t="str">
        <f>IF(AND(A3240&lt;&gt;"",ISNUMBER(A3240)),VLOOKUP(A3240,Studies!A:BR,4,FALSE),"")</f>
        <v>600 mg</v>
      </c>
      <c r="E3240" s="255" t="str">
        <f>IF(AND(A3240&lt;&gt;"",ISNUMBER(A3240)),VLOOKUP(A3240,Studies!A:BR,5,FALSE),"")</f>
        <v>Rifampicin</v>
      </c>
      <c r="F3240" s="256"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54" t="str">
        <f>IF(AND(A3241&lt;&gt;"",ISNUMBER(A3241)),VLOOKUP(A3241,Studies!A:BR,2,FALSE),"")</f>
        <v>Peloquin 1997</v>
      </c>
      <c r="C3241" s="255" t="str">
        <f>IF(AND(A3241&lt;&gt;"",ISNUMBER(A3241)),VLOOKUP(A3241,Studies!A:BR,3,FALSE),"")</f>
        <v>https://www.ncbi.nlm.nih.gov/pubmed/9420037</v>
      </c>
      <c r="D3241" s="255" t="str">
        <f>IF(AND(A3241&lt;&gt;"",ISNUMBER(A3241)),VLOOKUP(A3241,Studies!A:BR,4,FALSE),"")</f>
        <v>600 mg</v>
      </c>
      <c r="E3241" s="255" t="str">
        <f>IF(AND(A3241&lt;&gt;"",ISNUMBER(A3241)),VLOOKUP(A3241,Studies!A:BR,5,FALSE),"")</f>
        <v>Rifampicin</v>
      </c>
      <c r="F3241" s="256"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54" t="str">
        <f>IF(AND(A3242&lt;&gt;"",ISNUMBER(A3242)),VLOOKUP(A3242,Studies!A:BR,2,FALSE),"")</f>
        <v>Peloquin 1997</v>
      </c>
      <c r="C3242" s="255" t="str">
        <f>IF(AND(A3242&lt;&gt;"",ISNUMBER(A3242)),VLOOKUP(A3242,Studies!A:BR,3,FALSE),"")</f>
        <v>https://www.ncbi.nlm.nih.gov/pubmed/9420037</v>
      </c>
      <c r="D3242" s="255" t="str">
        <f>IF(AND(A3242&lt;&gt;"",ISNUMBER(A3242)),VLOOKUP(A3242,Studies!A:BR,4,FALSE),"")</f>
        <v>600 mg</v>
      </c>
      <c r="E3242" s="255" t="str">
        <f>IF(AND(A3242&lt;&gt;"",ISNUMBER(A3242)),VLOOKUP(A3242,Studies!A:BR,5,FALSE),"")</f>
        <v>Rifampicin</v>
      </c>
      <c r="F3242" s="256"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54" t="str">
        <f>IF(AND(A3243&lt;&gt;"",ISNUMBER(A3243)),VLOOKUP(A3243,Studies!A:BR,2,FALSE),"")</f>
        <v>Peloquin 1997</v>
      </c>
      <c r="C3243" s="255" t="str">
        <f>IF(AND(A3243&lt;&gt;"",ISNUMBER(A3243)),VLOOKUP(A3243,Studies!A:BR,3,FALSE),"")</f>
        <v>https://www.ncbi.nlm.nih.gov/pubmed/9420037</v>
      </c>
      <c r="D3243" s="255" t="str">
        <f>IF(AND(A3243&lt;&gt;"",ISNUMBER(A3243)),VLOOKUP(A3243,Studies!A:BR,4,FALSE),"")</f>
        <v>600 mg</v>
      </c>
      <c r="E3243" s="255" t="str">
        <f>IF(AND(A3243&lt;&gt;"",ISNUMBER(A3243)),VLOOKUP(A3243,Studies!A:BR,5,FALSE),"")</f>
        <v>Rifampicin</v>
      </c>
      <c r="F3243" s="256"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54" t="str">
        <f>IF(AND(A3244&lt;&gt;"",ISNUMBER(A3244)),VLOOKUP(A3244,Studies!A:BR,2,FALSE),"")</f>
        <v>Peloquin 1997</v>
      </c>
      <c r="C3244" s="255" t="str">
        <f>IF(AND(A3244&lt;&gt;"",ISNUMBER(A3244)),VLOOKUP(A3244,Studies!A:BR,3,FALSE),"")</f>
        <v>https://www.ncbi.nlm.nih.gov/pubmed/9420037</v>
      </c>
      <c r="D3244" s="255" t="str">
        <f>IF(AND(A3244&lt;&gt;"",ISNUMBER(A3244)),VLOOKUP(A3244,Studies!A:BR,4,FALSE),"")</f>
        <v>600 mg</v>
      </c>
      <c r="E3244" s="255" t="str">
        <f>IF(AND(A3244&lt;&gt;"",ISNUMBER(A3244)),VLOOKUP(A3244,Studies!A:BR,5,FALSE),"")</f>
        <v>Rifampicin</v>
      </c>
      <c r="F3244" s="256"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54" t="str">
        <f>IF(AND(A3245&lt;&gt;"",ISNUMBER(A3245)),VLOOKUP(A3245,Studies!A:BR,2,FALSE),"")</f>
        <v>Peloquin 1997</v>
      </c>
      <c r="C3245" s="255" t="str">
        <f>IF(AND(A3245&lt;&gt;"",ISNUMBER(A3245)),VLOOKUP(A3245,Studies!A:BR,3,FALSE),"")</f>
        <v>https://www.ncbi.nlm.nih.gov/pubmed/9420037</v>
      </c>
      <c r="D3245" s="255" t="str">
        <f>IF(AND(A3245&lt;&gt;"",ISNUMBER(A3245)),VLOOKUP(A3245,Studies!A:BR,4,FALSE),"")</f>
        <v>600 mg</v>
      </c>
      <c r="E3245" s="255" t="str">
        <f>IF(AND(A3245&lt;&gt;"",ISNUMBER(A3245)),VLOOKUP(A3245,Studies!A:BR,5,FALSE),"")</f>
        <v>Rifampicin</v>
      </c>
      <c r="F3245" s="256"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54" t="str">
        <f>IF(AND(A3246&lt;&gt;"",ISNUMBER(A3246)),VLOOKUP(A3246,Studies!A:BR,2,FALSE),"")</f>
        <v>Peloquin 1997</v>
      </c>
      <c r="C3246" s="255" t="str">
        <f>IF(AND(A3246&lt;&gt;"",ISNUMBER(A3246)),VLOOKUP(A3246,Studies!A:BR,3,FALSE),"")</f>
        <v>https://www.ncbi.nlm.nih.gov/pubmed/9420037</v>
      </c>
      <c r="D3246" s="255" t="str">
        <f>IF(AND(A3246&lt;&gt;"",ISNUMBER(A3246)),VLOOKUP(A3246,Studies!A:BR,4,FALSE),"")</f>
        <v>600 mg</v>
      </c>
      <c r="E3246" s="255" t="str">
        <f>IF(AND(A3246&lt;&gt;"",ISNUMBER(A3246)),VLOOKUP(A3246,Studies!A:BR,5,FALSE),"")</f>
        <v>Rifampicin</v>
      </c>
      <c r="F3246" s="256"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4.25" x14ac:dyDescent="0.2">
      <c r="A3247" s="189">
        <v>384</v>
      </c>
      <c r="B3247" s="254" t="str">
        <f>IF(AND(A3247&lt;&gt;"",ISNUMBER(A3247)),VLOOKUP(A3247,Studies!A:BR,2,FALSE),"")</f>
        <v>Peloquin 1999</v>
      </c>
      <c r="C3247" s="255" t="str">
        <f>IF(AND(A3247&lt;&gt;"",ISNUMBER(A3247)),VLOOKUP(A3247,Studies!A:BR,3,FALSE),"")</f>
        <v>https://www.ncbi.nlm.nih.gov/pubmed/9925057</v>
      </c>
      <c r="D3247" s="255" t="str">
        <f>IF(AND(A3247&lt;&gt;"",ISNUMBER(A3247)),VLOOKUP(A3247,Studies!A:BR,4,FALSE),"")</f>
        <v>fast1</v>
      </c>
      <c r="E3247" s="255" t="str">
        <f>IF(AND(A3247&lt;&gt;"",ISNUMBER(A3247)),VLOOKUP(A3247,Studies!A:BR,5,FALSE),"")</f>
        <v>Rifampicin</v>
      </c>
      <c r="F3247" s="256"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4.25" x14ac:dyDescent="0.2">
      <c r="A3248" s="189">
        <v>384</v>
      </c>
      <c r="B3248" s="254" t="str">
        <f>IF(AND(A3248&lt;&gt;"",ISNUMBER(A3248)),VLOOKUP(A3248,Studies!A:BR,2,FALSE),"")</f>
        <v>Peloquin 1999</v>
      </c>
      <c r="C3248" s="255" t="str">
        <f>IF(AND(A3248&lt;&gt;"",ISNUMBER(A3248)),VLOOKUP(A3248,Studies!A:BR,3,FALSE),"")</f>
        <v>https://www.ncbi.nlm.nih.gov/pubmed/9925057</v>
      </c>
      <c r="D3248" s="255" t="str">
        <f>IF(AND(A3248&lt;&gt;"",ISNUMBER(A3248)),VLOOKUP(A3248,Studies!A:BR,4,FALSE),"")</f>
        <v>fast1</v>
      </c>
      <c r="E3248" s="255" t="str">
        <f>IF(AND(A3248&lt;&gt;"",ISNUMBER(A3248)),VLOOKUP(A3248,Studies!A:BR,5,FALSE),"")</f>
        <v>Rifampicin</v>
      </c>
      <c r="F3248" s="256" t="str">
        <f>IF(AND(A3248&lt;&gt;"",ISNUMBER(A3248)),VLOOKUP(A3248,Studies!A:BR,6,FALSE),"")</f>
        <v>Serum</v>
      </c>
      <c r="G3248" s="194">
        <v>0.25</v>
      </c>
      <c r="H3248" s="194" t="s">
        <v>60</v>
      </c>
      <c r="J3248" s="187"/>
      <c r="K3248" s="187"/>
      <c r="M3248" s="195"/>
      <c r="N3248" s="195"/>
      <c r="O3248" s="199"/>
      <c r="P3248" s="188" t="s">
        <v>1052</v>
      </c>
      <c r="Q3248" s="174">
        <v>1</v>
      </c>
    </row>
    <row r="3249" spans="1:17" ht="14.25" x14ac:dyDescent="0.2">
      <c r="A3249" s="189">
        <v>384</v>
      </c>
      <c r="B3249" s="254" t="str">
        <f>IF(AND(A3249&lt;&gt;"",ISNUMBER(A3249)),VLOOKUP(A3249,Studies!A:BR,2,FALSE),"")</f>
        <v>Peloquin 1999</v>
      </c>
      <c r="C3249" s="255" t="str">
        <f>IF(AND(A3249&lt;&gt;"",ISNUMBER(A3249)),VLOOKUP(A3249,Studies!A:BR,3,FALSE),"")</f>
        <v>https://www.ncbi.nlm.nih.gov/pubmed/9925057</v>
      </c>
      <c r="D3249" s="255" t="str">
        <f>IF(AND(A3249&lt;&gt;"",ISNUMBER(A3249)),VLOOKUP(A3249,Studies!A:BR,4,FALSE),"")</f>
        <v>fast1</v>
      </c>
      <c r="E3249" s="255" t="str">
        <f>IF(AND(A3249&lt;&gt;"",ISNUMBER(A3249)),VLOOKUP(A3249,Studies!A:BR,5,FALSE),"")</f>
        <v>Rifampicin</v>
      </c>
      <c r="F3249" s="256"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4.25" x14ac:dyDescent="0.2">
      <c r="A3250" s="189">
        <v>384</v>
      </c>
      <c r="B3250" s="254" t="str">
        <f>IF(AND(A3250&lt;&gt;"",ISNUMBER(A3250)),VLOOKUP(A3250,Studies!A:BR,2,FALSE),"")</f>
        <v>Peloquin 1999</v>
      </c>
      <c r="C3250" s="255" t="str">
        <f>IF(AND(A3250&lt;&gt;"",ISNUMBER(A3250)),VLOOKUP(A3250,Studies!A:BR,3,FALSE),"")</f>
        <v>https://www.ncbi.nlm.nih.gov/pubmed/9925057</v>
      </c>
      <c r="D3250" s="255" t="str">
        <f>IF(AND(A3250&lt;&gt;"",ISNUMBER(A3250)),VLOOKUP(A3250,Studies!A:BR,4,FALSE),"")</f>
        <v>fast1</v>
      </c>
      <c r="E3250" s="255" t="str">
        <f>IF(AND(A3250&lt;&gt;"",ISNUMBER(A3250)),VLOOKUP(A3250,Studies!A:BR,5,FALSE),"")</f>
        <v>Rifampicin</v>
      </c>
      <c r="F3250" s="256"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4.25" x14ac:dyDescent="0.2">
      <c r="A3251" s="189">
        <v>384</v>
      </c>
      <c r="B3251" s="254" t="str">
        <f>IF(AND(A3251&lt;&gt;"",ISNUMBER(A3251)),VLOOKUP(A3251,Studies!A:BR,2,FALSE),"")</f>
        <v>Peloquin 1999</v>
      </c>
      <c r="C3251" s="255" t="str">
        <f>IF(AND(A3251&lt;&gt;"",ISNUMBER(A3251)),VLOOKUP(A3251,Studies!A:BR,3,FALSE),"")</f>
        <v>https://www.ncbi.nlm.nih.gov/pubmed/9925057</v>
      </c>
      <c r="D3251" s="255" t="str">
        <f>IF(AND(A3251&lt;&gt;"",ISNUMBER(A3251)),VLOOKUP(A3251,Studies!A:BR,4,FALSE),"")</f>
        <v>fast1</v>
      </c>
      <c r="E3251" s="255" t="str">
        <f>IF(AND(A3251&lt;&gt;"",ISNUMBER(A3251)),VLOOKUP(A3251,Studies!A:BR,5,FALSE),"")</f>
        <v>Rifampicin</v>
      </c>
      <c r="F3251" s="256"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4.25" x14ac:dyDescent="0.2">
      <c r="A3252" s="189">
        <v>384</v>
      </c>
      <c r="B3252" s="254" t="str">
        <f>IF(AND(A3252&lt;&gt;"",ISNUMBER(A3252)),VLOOKUP(A3252,Studies!A:BR,2,FALSE),"")</f>
        <v>Peloquin 1999</v>
      </c>
      <c r="C3252" s="255" t="str">
        <f>IF(AND(A3252&lt;&gt;"",ISNUMBER(A3252)),VLOOKUP(A3252,Studies!A:BR,3,FALSE),"")</f>
        <v>https://www.ncbi.nlm.nih.gov/pubmed/9925057</v>
      </c>
      <c r="D3252" s="255" t="str">
        <f>IF(AND(A3252&lt;&gt;"",ISNUMBER(A3252)),VLOOKUP(A3252,Studies!A:BR,4,FALSE),"")</f>
        <v>fast1</v>
      </c>
      <c r="E3252" s="255" t="str">
        <f>IF(AND(A3252&lt;&gt;"",ISNUMBER(A3252)),VLOOKUP(A3252,Studies!A:BR,5,FALSE),"")</f>
        <v>Rifampicin</v>
      </c>
      <c r="F3252" s="256"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4.25" x14ac:dyDescent="0.2">
      <c r="A3253" s="189">
        <v>384</v>
      </c>
      <c r="B3253" s="254" t="str">
        <f>IF(AND(A3253&lt;&gt;"",ISNUMBER(A3253)),VLOOKUP(A3253,Studies!A:BR,2,FALSE),"")</f>
        <v>Peloquin 1999</v>
      </c>
      <c r="C3253" s="255" t="str">
        <f>IF(AND(A3253&lt;&gt;"",ISNUMBER(A3253)),VLOOKUP(A3253,Studies!A:BR,3,FALSE),"")</f>
        <v>https://www.ncbi.nlm.nih.gov/pubmed/9925057</v>
      </c>
      <c r="D3253" s="255" t="str">
        <f>IF(AND(A3253&lt;&gt;"",ISNUMBER(A3253)),VLOOKUP(A3253,Studies!A:BR,4,FALSE),"")</f>
        <v>fast1</v>
      </c>
      <c r="E3253" s="255" t="str">
        <f>IF(AND(A3253&lt;&gt;"",ISNUMBER(A3253)),VLOOKUP(A3253,Studies!A:BR,5,FALSE),"")</f>
        <v>Rifampicin</v>
      </c>
      <c r="F3253" s="256"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4.25" x14ac:dyDescent="0.2">
      <c r="A3254" s="189">
        <v>384</v>
      </c>
      <c r="B3254" s="254" t="str">
        <f>IF(AND(A3254&lt;&gt;"",ISNUMBER(A3254)),VLOOKUP(A3254,Studies!A:BR,2,FALSE),"")</f>
        <v>Peloquin 1999</v>
      </c>
      <c r="C3254" s="255" t="str">
        <f>IF(AND(A3254&lt;&gt;"",ISNUMBER(A3254)),VLOOKUP(A3254,Studies!A:BR,3,FALSE),"")</f>
        <v>https://www.ncbi.nlm.nih.gov/pubmed/9925057</v>
      </c>
      <c r="D3254" s="255" t="str">
        <f>IF(AND(A3254&lt;&gt;"",ISNUMBER(A3254)),VLOOKUP(A3254,Studies!A:BR,4,FALSE),"")</f>
        <v>fast1</v>
      </c>
      <c r="E3254" s="255" t="str">
        <f>IF(AND(A3254&lt;&gt;"",ISNUMBER(A3254)),VLOOKUP(A3254,Studies!A:BR,5,FALSE),"")</f>
        <v>Rifampicin</v>
      </c>
      <c r="F3254" s="256"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4.25" x14ac:dyDescent="0.2">
      <c r="A3255" s="189">
        <v>384</v>
      </c>
      <c r="B3255" s="254" t="str">
        <f>IF(AND(A3255&lt;&gt;"",ISNUMBER(A3255)),VLOOKUP(A3255,Studies!A:BR,2,FALSE),"")</f>
        <v>Peloquin 1999</v>
      </c>
      <c r="C3255" s="255" t="str">
        <f>IF(AND(A3255&lt;&gt;"",ISNUMBER(A3255)),VLOOKUP(A3255,Studies!A:BR,3,FALSE),"")</f>
        <v>https://www.ncbi.nlm.nih.gov/pubmed/9925057</v>
      </c>
      <c r="D3255" s="255" t="str">
        <f>IF(AND(A3255&lt;&gt;"",ISNUMBER(A3255)),VLOOKUP(A3255,Studies!A:BR,4,FALSE),"")</f>
        <v>fast1</v>
      </c>
      <c r="E3255" s="255" t="str">
        <f>IF(AND(A3255&lt;&gt;"",ISNUMBER(A3255)),VLOOKUP(A3255,Studies!A:BR,5,FALSE),"")</f>
        <v>Rifampicin</v>
      </c>
      <c r="F3255" s="256"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4.25" x14ac:dyDescent="0.2">
      <c r="A3256" s="189">
        <v>384</v>
      </c>
      <c r="B3256" s="254" t="str">
        <f>IF(AND(A3256&lt;&gt;"",ISNUMBER(A3256)),VLOOKUP(A3256,Studies!A:BR,2,FALSE),"")</f>
        <v>Peloquin 1999</v>
      </c>
      <c r="C3256" s="255" t="str">
        <f>IF(AND(A3256&lt;&gt;"",ISNUMBER(A3256)),VLOOKUP(A3256,Studies!A:BR,3,FALSE),"")</f>
        <v>https://www.ncbi.nlm.nih.gov/pubmed/9925057</v>
      </c>
      <c r="D3256" s="255" t="str">
        <f>IF(AND(A3256&lt;&gt;"",ISNUMBER(A3256)),VLOOKUP(A3256,Studies!A:BR,4,FALSE),"")</f>
        <v>fast1</v>
      </c>
      <c r="E3256" s="255" t="str">
        <f>IF(AND(A3256&lt;&gt;"",ISNUMBER(A3256)),VLOOKUP(A3256,Studies!A:BR,5,FALSE),"")</f>
        <v>Rifampicin</v>
      </c>
      <c r="F3256" s="256"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4.25" x14ac:dyDescent="0.2">
      <c r="A3257" s="189">
        <v>384</v>
      </c>
      <c r="B3257" s="254" t="str">
        <f>IF(AND(A3257&lt;&gt;"",ISNUMBER(A3257)),VLOOKUP(A3257,Studies!A:BR,2,FALSE),"")</f>
        <v>Peloquin 1999</v>
      </c>
      <c r="C3257" s="255" t="str">
        <f>IF(AND(A3257&lt;&gt;"",ISNUMBER(A3257)),VLOOKUP(A3257,Studies!A:BR,3,FALSE),"")</f>
        <v>https://www.ncbi.nlm.nih.gov/pubmed/9925057</v>
      </c>
      <c r="D3257" s="255" t="str">
        <f>IF(AND(A3257&lt;&gt;"",ISNUMBER(A3257)),VLOOKUP(A3257,Studies!A:BR,4,FALSE),"")</f>
        <v>fast1</v>
      </c>
      <c r="E3257" s="255" t="str">
        <f>IF(AND(A3257&lt;&gt;"",ISNUMBER(A3257)),VLOOKUP(A3257,Studies!A:BR,5,FALSE),"")</f>
        <v>Rifampicin</v>
      </c>
      <c r="F3257" s="256"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4.25" x14ac:dyDescent="0.2">
      <c r="A3258" s="189">
        <v>384</v>
      </c>
      <c r="B3258" s="254" t="str">
        <f>IF(AND(A3258&lt;&gt;"",ISNUMBER(A3258)),VLOOKUP(A3258,Studies!A:BR,2,FALSE),"")</f>
        <v>Peloquin 1999</v>
      </c>
      <c r="C3258" s="255" t="str">
        <f>IF(AND(A3258&lt;&gt;"",ISNUMBER(A3258)),VLOOKUP(A3258,Studies!A:BR,3,FALSE),"")</f>
        <v>https://www.ncbi.nlm.nih.gov/pubmed/9925057</v>
      </c>
      <c r="D3258" s="255" t="str">
        <f>IF(AND(A3258&lt;&gt;"",ISNUMBER(A3258)),VLOOKUP(A3258,Studies!A:BR,4,FALSE),"")</f>
        <v>fast1</v>
      </c>
      <c r="E3258" s="255" t="str">
        <f>IF(AND(A3258&lt;&gt;"",ISNUMBER(A3258)),VLOOKUP(A3258,Studies!A:BR,5,FALSE),"")</f>
        <v>Rifampicin</v>
      </c>
      <c r="F3258" s="256"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4.25" x14ac:dyDescent="0.2">
      <c r="A3259" s="189">
        <v>384</v>
      </c>
      <c r="B3259" s="254" t="str">
        <f>IF(AND(A3259&lt;&gt;"",ISNUMBER(A3259)),VLOOKUP(A3259,Studies!A:BR,2,FALSE),"")</f>
        <v>Peloquin 1999</v>
      </c>
      <c r="C3259" s="255" t="str">
        <f>IF(AND(A3259&lt;&gt;"",ISNUMBER(A3259)),VLOOKUP(A3259,Studies!A:BR,3,FALSE),"")</f>
        <v>https://www.ncbi.nlm.nih.gov/pubmed/9925057</v>
      </c>
      <c r="D3259" s="255" t="str">
        <f>IF(AND(A3259&lt;&gt;"",ISNUMBER(A3259)),VLOOKUP(A3259,Studies!A:BR,4,FALSE),"")</f>
        <v>fast1</v>
      </c>
      <c r="E3259" s="255" t="str">
        <f>IF(AND(A3259&lt;&gt;"",ISNUMBER(A3259)),VLOOKUP(A3259,Studies!A:BR,5,FALSE),"")</f>
        <v>Rifampicin</v>
      </c>
      <c r="F3259" s="256"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4.25" x14ac:dyDescent="0.2">
      <c r="A3260" s="189">
        <v>384</v>
      </c>
      <c r="B3260" s="254" t="str">
        <f>IF(AND(A3260&lt;&gt;"",ISNUMBER(A3260)),VLOOKUP(A3260,Studies!A:BR,2,FALSE),"")</f>
        <v>Peloquin 1999</v>
      </c>
      <c r="C3260" s="255" t="str">
        <f>IF(AND(A3260&lt;&gt;"",ISNUMBER(A3260)),VLOOKUP(A3260,Studies!A:BR,3,FALSE),"")</f>
        <v>https://www.ncbi.nlm.nih.gov/pubmed/9925057</v>
      </c>
      <c r="D3260" s="255" t="str">
        <f>IF(AND(A3260&lt;&gt;"",ISNUMBER(A3260)),VLOOKUP(A3260,Studies!A:BR,4,FALSE),"")</f>
        <v>fast1</v>
      </c>
      <c r="E3260" s="255" t="str">
        <f>IF(AND(A3260&lt;&gt;"",ISNUMBER(A3260)),VLOOKUP(A3260,Studies!A:BR,5,FALSE),"")</f>
        <v>Rifampicin</v>
      </c>
      <c r="F3260" s="256"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4.25" x14ac:dyDescent="0.2">
      <c r="A3261" s="189">
        <v>384</v>
      </c>
      <c r="B3261" s="254" t="str">
        <f>IF(AND(A3261&lt;&gt;"",ISNUMBER(A3261)),VLOOKUP(A3261,Studies!A:BR,2,FALSE),"")</f>
        <v>Peloquin 1999</v>
      </c>
      <c r="C3261" s="255" t="str">
        <f>IF(AND(A3261&lt;&gt;"",ISNUMBER(A3261)),VLOOKUP(A3261,Studies!A:BR,3,FALSE),"")</f>
        <v>https://www.ncbi.nlm.nih.gov/pubmed/9925057</v>
      </c>
      <c r="D3261" s="255" t="str">
        <f>IF(AND(A3261&lt;&gt;"",ISNUMBER(A3261)),VLOOKUP(A3261,Studies!A:BR,4,FALSE),"")</f>
        <v>fast1</v>
      </c>
      <c r="E3261" s="255" t="str">
        <f>IF(AND(A3261&lt;&gt;"",ISNUMBER(A3261)),VLOOKUP(A3261,Studies!A:BR,5,FALSE),"")</f>
        <v>Rifampicin</v>
      </c>
      <c r="F3261" s="256"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4.25" x14ac:dyDescent="0.2">
      <c r="A3262" s="189">
        <v>384</v>
      </c>
      <c r="B3262" s="254" t="str">
        <f>IF(AND(A3262&lt;&gt;"",ISNUMBER(A3262)),VLOOKUP(A3262,Studies!A:BR,2,FALSE),"")</f>
        <v>Peloquin 1999</v>
      </c>
      <c r="C3262" s="255" t="str">
        <f>IF(AND(A3262&lt;&gt;"",ISNUMBER(A3262)),VLOOKUP(A3262,Studies!A:BR,3,FALSE),"")</f>
        <v>https://www.ncbi.nlm.nih.gov/pubmed/9925057</v>
      </c>
      <c r="D3262" s="255" t="str">
        <f>IF(AND(A3262&lt;&gt;"",ISNUMBER(A3262)),VLOOKUP(A3262,Studies!A:BR,4,FALSE),"")</f>
        <v>fast1</v>
      </c>
      <c r="E3262" s="255" t="str">
        <f>IF(AND(A3262&lt;&gt;"",ISNUMBER(A3262)),VLOOKUP(A3262,Studies!A:BR,5,FALSE),"")</f>
        <v>Rifampicin</v>
      </c>
      <c r="F3262" s="256"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4.25" x14ac:dyDescent="0.2">
      <c r="A3263" s="189">
        <v>385</v>
      </c>
      <c r="B3263" s="254" t="str">
        <f>IF(AND(A3263&lt;&gt;"",ISNUMBER(A3263)),VLOOKUP(A3263,Studies!A:BR,2,FALSE),"")</f>
        <v>Peloquin 1999</v>
      </c>
      <c r="C3263" s="255" t="str">
        <f>IF(AND(A3263&lt;&gt;"",ISNUMBER(A3263)),VLOOKUP(A3263,Studies!A:BR,3,FALSE),"")</f>
        <v>https://www.ncbi.nlm.nih.gov/pubmed/9925057</v>
      </c>
      <c r="D3263" s="255" t="str">
        <f>IF(AND(A3263&lt;&gt;"",ISNUMBER(A3263)),VLOOKUP(A3263,Studies!A:BR,4,FALSE),"")</f>
        <v>fast2</v>
      </c>
      <c r="E3263" s="255" t="str">
        <f>IF(AND(A3263&lt;&gt;"",ISNUMBER(A3263)),VLOOKUP(A3263,Studies!A:BR,5,FALSE),"")</f>
        <v>Rifampicin</v>
      </c>
      <c r="F3263" s="256"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4.25" x14ac:dyDescent="0.2">
      <c r="A3264" s="189">
        <v>385</v>
      </c>
      <c r="B3264" s="254" t="str">
        <f>IF(AND(A3264&lt;&gt;"",ISNUMBER(A3264)),VLOOKUP(A3264,Studies!A:BR,2,FALSE),"")</f>
        <v>Peloquin 1999</v>
      </c>
      <c r="C3264" s="255" t="str">
        <f>IF(AND(A3264&lt;&gt;"",ISNUMBER(A3264)),VLOOKUP(A3264,Studies!A:BR,3,FALSE),"")</f>
        <v>https://www.ncbi.nlm.nih.gov/pubmed/9925057</v>
      </c>
      <c r="D3264" s="255" t="str">
        <f>IF(AND(A3264&lt;&gt;"",ISNUMBER(A3264)),VLOOKUP(A3264,Studies!A:BR,4,FALSE),"")</f>
        <v>fast2</v>
      </c>
      <c r="E3264" s="255" t="str">
        <f>IF(AND(A3264&lt;&gt;"",ISNUMBER(A3264)),VLOOKUP(A3264,Studies!A:BR,5,FALSE),"")</f>
        <v>Rifampicin</v>
      </c>
      <c r="F3264" s="256"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4.25" x14ac:dyDescent="0.2">
      <c r="A3265" s="189">
        <v>385</v>
      </c>
      <c r="B3265" s="254" t="str">
        <f>IF(AND(A3265&lt;&gt;"",ISNUMBER(A3265)),VLOOKUP(A3265,Studies!A:BR,2,FALSE),"")</f>
        <v>Peloquin 1999</v>
      </c>
      <c r="C3265" s="255" t="str">
        <f>IF(AND(A3265&lt;&gt;"",ISNUMBER(A3265)),VLOOKUP(A3265,Studies!A:BR,3,FALSE),"")</f>
        <v>https://www.ncbi.nlm.nih.gov/pubmed/9925057</v>
      </c>
      <c r="D3265" s="255" t="str">
        <f>IF(AND(A3265&lt;&gt;"",ISNUMBER(A3265)),VLOOKUP(A3265,Studies!A:BR,4,FALSE),"")</f>
        <v>fast2</v>
      </c>
      <c r="E3265" s="255" t="str">
        <f>IF(AND(A3265&lt;&gt;"",ISNUMBER(A3265)),VLOOKUP(A3265,Studies!A:BR,5,FALSE),"")</f>
        <v>Rifampicin</v>
      </c>
      <c r="F3265" s="256"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4.25" x14ac:dyDescent="0.2">
      <c r="A3266" s="189">
        <v>385</v>
      </c>
      <c r="B3266" s="254" t="str">
        <f>IF(AND(A3266&lt;&gt;"",ISNUMBER(A3266)),VLOOKUP(A3266,Studies!A:BR,2,FALSE),"")</f>
        <v>Peloquin 1999</v>
      </c>
      <c r="C3266" s="255" t="str">
        <f>IF(AND(A3266&lt;&gt;"",ISNUMBER(A3266)),VLOOKUP(A3266,Studies!A:BR,3,FALSE),"")</f>
        <v>https://www.ncbi.nlm.nih.gov/pubmed/9925057</v>
      </c>
      <c r="D3266" s="255" t="str">
        <f>IF(AND(A3266&lt;&gt;"",ISNUMBER(A3266)),VLOOKUP(A3266,Studies!A:BR,4,FALSE),"")</f>
        <v>fast2</v>
      </c>
      <c r="E3266" s="255" t="str">
        <f>IF(AND(A3266&lt;&gt;"",ISNUMBER(A3266)),VLOOKUP(A3266,Studies!A:BR,5,FALSE),"")</f>
        <v>Rifampicin</v>
      </c>
      <c r="F3266" s="256"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4.25" x14ac:dyDescent="0.2">
      <c r="A3267" s="189">
        <v>385</v>
      </c>
      <c r="B3267" s="254" t="str">
        <f>IF(AND(A3267&lt;&gt;"",ISNUMBER(A3267)),VLOOKUP(A3267,Studies!A:BR,2,FALSE),"")</f>
        <v>Peloquin 1999</v>
      </c>
      <c r="C3267" s="255" t="str">
        <f>IF(AND(A3267&lt;&gt;"",ISNUMBER(A3267)),VLOOKUP(A3267,Studies!A:BR,3,FALSE),"")</f>
        <v>https://www.ncbi.nlm.nih.gov/pubmed/9925057</v>
      </c>
      <c r="D3267" s="255" t="str">
        <f>IF(AND(A3267&lt;&gt;"",ISNUMBER(A3267)),VLOOKUP(A3267,Studies!A:BR,4,FALSE),"")</f>
        <v>fast2</v>
      </c>
      <c r="E3267" s="255" t="str">
        <f>IF(AND(A3267&lt;&gt;"",ISNUMBER(A3267)),VLOOKUP(A3267,Studies!A:BR,5,FALSE),"")</f>
        <v>Rifampicin</v>
      </c>
      <c r="F3267" s="256"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4.25" x14ac:dyDescent="0.2">
      <c r="A3268" s="189">
        <v>385</v>
      </c>
      <c r="B3268" s="254" t="str">
        <f>IF(AND(A3268&lt;&gt;"",ISNUMBER(A3268)),VLOOKUP(A3268,Studies!A:BR,2,FALSE),"")</f>
        <v>Peloquin 1999</v>
      </c>
      <c r="C3268" s="255" t="str">
        <f>IF(AND(A3268&lt;&gt;"",ISNUMBER(A3268)),VLOOKUP(A3268,Studies!A:BR,3,FALSE),"")</f>
        <v>https://www.ncbi.nlm.nih.gov/pubmed/9925057</v>
      </c>
      <c r="D3268" s="255" t="str">
        <f>IF(AND(A3268&lt;&gt;"",ISNUMBER(A3268)),VLOOKUP(A3268,Studies!A:BR,4,FALSE),"")</f>
        <v>fast2</v>
      </c>
      <c r="E3268" s="255" t="str">
        <f>IF(AND(A3268&lt;&gt;"",ISNUMBER(A3268)),VLOOKUP(A3268,Studies!A:BR,5,FALSE),"")</f>
        <v>Rifampicin</v>
      </c>
      <c r="F3268" s="256"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4.25" x14ac:dyDescent="0.2">
      <c r="A3269" s="189">
        <v>385</v>
      </c>
      <c r="B3269" s="254" t="str">
        <f>IF(AND(A3269&lt;&gt;"",ISNUMBER(A3269)),VLOOKUP(A3269,Studies!A:BR,2,FALSE),"")</f>
        <v>Peloquin 1999</v>
      </c>
      <c r="C3269" s="255" t="str">
        <f>IF(AND(A3269&lt;&gt;"",ISNUMBER(A3269)),VLOOKUP(A3269,Studies!A:BR,3,FALSE),"")</f>
        <v>https://www.ncbi.nlm.nih.gov/pubmed/9925057</v>
      </c>
      <c r="D3269" s="255" t="str">
        <f>IF(AND(A3269&lt;&gt;"",ISNUMBER(A3269)),VLOOKUP(A3269,Studies!A:BR,4,FALSE),"")</f>
        <v>fast2</v>
      </c>
      <c r="E3269" s="255" t="str">
        <f>IF(AND(A3269&lt;&gt;"",ISNUMBER(A3269)),VLOOKUP(A3269,Studies!A:BR,5,FALSE),"")</f>
        <v>Rifampicin</v>
      </c>
      <c r="F3269" s="256"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4.25" x14ac:dyDescent="0.2">
      <c r="A3270" s="189">
        <v>385</v>
      </c>
      <c r="B3270" s="254" t="str">
        <f>IF(AND(A3270&lt;&gt;"",ISNUMBER(A3270)),VLOOKUP(A3270,Studies!A:BR,2,FALSE),"")</f>
        <v>Peloquin 1999</v>
      </c>
      <c r="C3270" s="255" t="str">
        <f>IF(AND(A3270&lt;&gt;"",ISNUMBER(A3270)),VLOOKUP(A3270,Studies!A:BR,3,FALSE),"")</f>
        <v>https://www.ncbi.nlm.nih.gov/pubmed/9925057</v>
      </c>
      <c r="D3270" s="255" t="str">
        <f>IF(AND(A3270&lt;&gt;"",ISNUMBER(A3270)),VLOOKUP(A3270,Studies!A:BR,4,FALSE),"")</f>
        <v>fast2</v>
      </c>
      <c r="E3270" s="255" t="str">
        <f>IF(AND(A3270&lt;&gt;"",ISNUMBER(A3270)),VLOOKUP(A3270,Studies!A:BR,5,FALSE),"")</f>
        <v>Rifampicin</v>
      </c>
      <c r="F3270" s="256"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4.25" x14ac:dyDescent="0.2">
      <c r="A3271" s="189">
        <v>385</v>
      </c>
      <c r="B3271" s="254" t="str">
        <f>IF(AND(A3271&lt;&gt;"",ISNUMBER(A3271)),VLOOKUP(A3271,Studies!A:BR,2,FALSE),"")</f>
        <v>Peloquin 1999</v>
      </c>
      <c r="C3271" s="255" t="str">
        <f>IF(AND(A3271&lt;&gt;"",ISNUMBER(A3271)),VLOOKUP(A3271,Studies!A:BR,3,FALSE),"")</f>
        <v>https://www.ncbi.nlm.nih.gov/pubmed/9925057</v>
      </c>
      <c r="D3271" s="255" t="str">
        <f>IF(AND(A3271&lt;&gt;"",ISNUMBER(A3271)),VLOOKUP(A3271,Studies!A:BR,4,FALSE),"")</f>
        <v>fast2</v>
      </c>
      <c r="E3271" s="255" t="str">
        <f>IF(AND(A3271&lt;&gt;"",ISNUMBER(A3271)),VLOOKUP(A3271,Studies!A:BR,5,FALSE),"")</f>
        <v>Rifampicin</v>
      </c>
      <c r="F3271" s="256"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ht="14.25" x14ac:dyDescent="0.2">
      <c r="A3272" s="189">
        <v>385</v>
      </c>
      <c r="B3272" s="254" t="str">
        <f>IF(AND(A3272&lt;&gt;"",ISNUMBER(A3272)),VLOOKUP(A3272,Studies!A:BR,2,FALSE),"")</f>
        <v>Peloquin 1999</v>
      </c>
      <c r="C3272" s="255" t="str">
        <f>IF(AND(A3272&lt;&gt;"",ISNUMBER(A3272)),VLOOKUP(A3272,Studies!A:BR,3,FALSE),"")</f>
        <v>https://www.ncbi.nlm.nih.gov/pubmed/9925057</v>
      </c>
      <c r="D3272" s="255" t="str">
        <f>IF(AND(A3272&lt;&gt;"",ISNUMBER(A3272)),VLOOKUP(A3272,Studies!A:BR,4,FALSE),"")</f>
        <v>fast2</v>
      </c>
      <c r="E3272" s="255" t="str">
        <f>IF(AND(A3272&lt;&gt;"",ISNUMBER(A3272)),VLOOKUP(A3272,Studies!A:BR,5,FALSE),"")</f>
        <v>Rifampicin</v>
      </c>
      <c r="F3272" s="256" t="str">
        <f>IF(AND(A3272&lt;&gt;"",ISNUMBER(A3272)),VLOOKUP(A3272,Studies!A:BR,6,FALSE),"")</f>
        <v>Serum</v>
      </c>
      <c r="G3272" s="194">
        <v>4</v>
      </c>
      <c r="H3272" s="194" t="s">
        <v>60</v>
      </c>
      <c r="I3272" s="187">
        <v>6.8045070000000001</v>
      </c>
      <c r="J3272" s="187" t="s">
        <v>959</v>
      </c>
      <c r="K3272" s="187" t="s">
        <v>335</v>
      </c>
      <c r="M3272" s="195"/>
      <c r="N3272" s="195"/>
      <c r="O3272" s="199"/>
      <c r="P3272" s="188"/>
      <c r="Q3272" s="174">
        <v>1</v>
      </c>
    </row>
    <row r="3273" spans="1:17" s="183" customFormat="1" ht="14.25" x14ac:dyDescent="0.2">
      <c r="A3273" s="189">
        <v>385</v>
      </c>
      <c r="B3273" s="254" t="str">
        <f>IF(AND(A3273&lt;&gt;"",ISNUMBER(A3273)),VLOOKUP(A3273,Studies!A:BR,2,FALSE),"")</f>
        <v>Peloquin 1999</v>
      </c>
      <c r="C3273" s="255" t="str">
        <f>IF(AND(A3273&lt;&gt;"",ISNUMBER(A3273)),VLOOKUP(A3273,Studies!A:BR,3,FALSE),"")</f>
        <v>https://www.ncbi.nlm.nih.gov/pubmed/9925057</v>
      </c>
      <c r="D3273" s="255" t="str">
        <f>IF(AND(A3273&lt;&gt;"",ISNUMBER(A3273)),VLOOKUP(A3273,Studies!A:BR,4,FALSE),"")</f>
        <v>fast2</v>
      </c>
      <c r="E3273" s="255" t="str">
        <f>IF(AND(A3273&lt;&gt;"",ISNUMBER(A3273)),VLOOKUP(A3273,Studies!A:BR,5,FALSE),"")</f>
        <v>Rifampicin</v>
      </c>
      <c r="F3273" s="256"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4.25" x14ac:dyDescent="0.2">
      <c r="A3274" s="189">
        <v>385</v>
      </c>
      <c r="B3274" s="254" t="str">
        <f>IF(AND(A3274&lt;&gt;"",ISNUMBER(A3274)),VLOOKUP(A3274,Studies!A:BR,2,FALSE),"")</f>
        <v>Peloquin 1999</v>
      </c>
      <c r="C3274" s="255" t="str">
        <f>IF(AND(A3274&lt;&gt;"",ISNUMBER(A3274)),VLOOKUP(A3274,Studies!A:BR,3,FALSE),"")</f>
        <v>https://www.ncbi.nlm.nih.gov/pubmed/9925057</v>
      </c>
      <c r="D3274" s="255" t="str">
        <f>IF(AND(A3274&lt;&gt;"",ISNUMBER(A3274)),VLOOKUP(A3274,Studies!A:BR,4,FALSE),"")</f>
        <v>fast2</v>
      </c>
      <c r="E3274" s="255" t="str">
        <f>IF(AND(A3274&lt;&gt;"",ISNUMBER(A3274)),VLOOKUP(A3274,Studies!A:BR,5,FALSE),"")</f>
        <v>Rifampicin</v>
      </c>
      <c r="F3274" s="256"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4.25" x14ac:dyDescent="0.2">
      <c r="A3275" s="189">
        <v>385</v>
      </c>
      <c r="B3275" s="254" t="str">
        <f>IF(AND(A3275&lt;&gt;"",ISNUMBER(A3275)),VLOOKUP(A3275,Studies!A:BR,2,FALSE),"")</f>
        <v>Peloquin 1999</v>
      </c>
      <c r="C3275" s="255" t="str">
        <f>IF(AND(A3275&lt;&gt;"",ISNUMBER(A3275)),VLOOKUP(A3275,Studies!A:BR,3,FALSE),"")</f>
        <v>https://www.ncbi.nlm.nih.gov/pubmed/9925057</v>
      </c>
      <c r="D3275" s="255" t="str">
        <f>IF(AND(A3275&lt;&gt;"",ISNUMBER(A3275)),VLOOKUP(A3275,Studies!A:BR,4,FALSE),"")</f>
        <v>fast2</v>
      </c>
      <c r="E3275" s="255" t="str">
        <f>IF(AND(A3275&lt;&gt;"",ISNUMBER(A3275)),VLOOKUP(A3275,Studies!A:BR,5,FALSE),"")</f>
        <v>Rifampicin</v>
      </c>
      <c r="F3275" s="256"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4.25" x14ac:dyDescent="0.2">
      <c r="A3276" s="189">
        <v>385</v>
      </c>
      <c r="B3276" s="254" t="str">
        <f>IF(AND(A3276&lt;&gt;"",ISNUMBER(A3276)),VLOOKUP(A3276,Studies!A:BR,2,FALSE),"")</f>
        <v>Peloquin 1999</v>
      </c>
      <c r="C3276" s="255" t="str">
        <f>IF(AND(A3276&lt;&gt;"",ISNUMBER(A3276)),VLOOKUP(A3276,Studies!A:BR,3,FALSE),"")</f>
        <v>https://www.ncbi.nlm.nih.gov/pubmed/9925057</v>
      </c>
      <c r="D3276" s="255" t="str">
        <f>IF(AND(A3276&lt;&gt;"",ISNUMBER(A3276)),VLOOKUP(A3276,Studies!A:BR,4,FALSE),"")</f>
        <v>fast2</v>
      </c>
      <c r="E3276" s="255" t="str">
        <f>IF(AND(A3276&lt;&gt;"",ISNUMBER(A3276)),VLOOKUP(A3276,Studies!A:BR,5,FALSE),"")</f>
        <v>Rifampicin</v>
      </c>
      <c r="F3276" s="256"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4.25" x14ac:dyDescent="0.2">
      <c r="A3277" s="189">
        <v>385</v>
      </c>
      <c r="B3277" s="254" t="str">
        <f>IF(AND(A3277&lt;&gt;"",ISNUMBER(A3277)),VLOOKUP(A3277,Studies!A:BR,2,FALSE),"")</f>
        <v>Peloquin 1999</v>
      </c>
      <c r="C3277" s="255" t="str">
        <f>IF(AND(A3277&lt;&gt;"",ISNUMBER(A3277)),VLOOKUP(A3277,Studies!A:BR,3,FALSE),"")</f>
        <v>https://www.ncbi.nlm.nih.gov/pubmed/9925057</v>
      </c>
      <c r="D3277" s="255" t="str">
        <f>IF(AND(A3277&lt;&gt;"",ISNUMBER(A3277)),VLOOKUP(A3277,Studies!A:BR,4,FALSE),"")</f>
        <v>fast2</v>
      </c>
      <c r="E3277" s="255" t="str">
        <f>IF(AND(A3277&lt;&gt;"",ISNUMBER(A3277)),VLOOKUP(A3277,Studies!A:BR,5,FALSE),"")</f>
        <v>Rifampicin</v>
      </c>
      <c r="F3277" s="256"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4.25" x14ac:dyDescent="0.2">
      <c r="A3278" s="189">
        <v>385</v>
      </c>
      <c r="B3278" s="254" t="str">
        <f>IF(AND(A3278&lt;&gt;"",ISNUMBER(A3278)),VLOOKUP(A3278,Studies!A:BR,2,FALSE),"")</f>
        <v>Peloquin 1999</v>
      </c>
      <c r="C3278" s="255" t="str">
        <f>IF(AND(A3278&lt;&gt;"",ISNUMBER(A3278)),VLOOKUP(A3278,Studies!A:BR,3,FALSE),"")</f>
        <v>https://www.ncbi.nlm.nih.gov/pubmed/9925057</v>
      </c>
      <c r="D3278" s="255" t="str">
        <f>IF(AND(A3278&lt;&gt;"",ISNUMBER(A3278)),VLOOKUP(A3278,Studies!A:BR,4,FALSE),"")</f>
        <v>fast2</v>
      </c>
      <c r="E3278" s="255" t="str">
        <f>IF(AND(A3278&lt;&gt;"",ISNUMBER(A3278)),VLOOKUP(A3278,Studies!A:BR,5,FALSE),"")</f>
        <v>Rifampicin</v>
      </c>
      <c r="F3278" s="256"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4.25" x14ac:dyDescent="0.2">
      <c r="A3279" s="189">
        <v>386</v>
      </c>
      <c r="B3279" s="254" t="str">
        <f>IF(AND(A3279&lt;&gt;"",ISNUMBER(A3279)),VLOOKUP(A3279,Studies!A:BR,2,FALSE),"")</f>
        <v>Peloquin 1999</v>
      </c>
      <c r="C3279" s="255" t="str">
        <f>IF(AND(A3279&lt;&gt;"",ISNUMBER(A3279)),VLOOKUP(A3279,Studies!A:BR,3,FALSE),"")</f>
        <v>https://www.ncbi.nlm.nih.gov/pubmed/9925057</v>
      </c>
      <c r="D3279" s="255" t="str">
        <f>IF(AND(A3279&lt;&gt;"",ISNUMBER(A3279)),VLOOKUP(A3279,Studies!A:BR,4,FALSE),"")</f>
        <v>antacid</v>
      </c>
      <c r="E3279" s="255" t="str">
        <f>IF(AND(A3279&lt;&gt;"",ISNUMBER(A3279)),VLOOKUP(A3279,Studies!A:BR,5,FALSE),"")</f>
        <v>Rifampicin</v>
      </c>
      <c r="F3279" s="256"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4.25" x14ac:dyDescent="0.2">
      <c r="A3280" s="189">
        <v>386</v>
      </c>
      <c r="B3280" s="254" t="str">
        <f>IF(AND(A3280&lt;&gt;"",ISNUMBER(A3280)),VLOOKUP(A3280,Studies!A:BR,2,FALSE),"")</f>
        <v>Peloquin 1999</v>
      </c>
      <c r="C3280" s="255" t="str">
        <f>IF(AND(A3280&lt;&gt;"",ISNUMBER(A3280)),VLOOKUP(A3280,Studies!A:BR,3,FALSE),"")</f>
        <v>https://www.ncbi.nlm.nih.gov/pubmed/9925057</v>
      </c>
      <c r="D3280" s="255" t="str">
        <f>IF(AND(A3280&lt;&gt;"",ISNUMBER(A3280)),VLOOKUP(A3280,Studies!A:BR,4,FALSE),"")</f>
        <v>antacid</v>
      </c>
      <c r="E3280" s="255" t="str">
        <f>IF(AND(A3280&lt;&gt;"",ISNUMBER(A3280)),VLOOKUP(A3280,Studies!A:BR,5,FALSE),"")</f>
        <v>Rifampicin</v>
      </c>
      <c r="F3280" s="256"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4.25" x14ac:dyDescent="0.2">
      <c r="A3281" s="189">
        <v>386</v>
      </c>
      <c r="B3281" s="254" t="str">
        <f>IF(AND(A3281&lt;&gt;"",ISNUMBER(A3281)),VLOOKUP(A3281,Studies!A:BR,2,FALSE),"")</f>
        <v>Peloquin 1999</v>
      </c>
      <c r="C3281" s="255" t="str">
        <f>IF(AND(A3281&lt;&gt;"",ISNUMBER(A3281)),VLOOKUP(A3281,Studies!A:BR,3,FALSE),"")</f>
        <v>https://www.ncbi.nlm.nih.gov/pubmed/9925057</v>
      </c>
      <c r="D3281" s="255" t="str">
        <f>IF(AND(A3281&lt;&gt;"",ISNUMBER(A3281)),VLOOKUP(A3281,Studies!A:BR,4,FALSE),"")</f>
        <v>antacid</v>
      </c>
      <c r="E3281" s="255" t="str">
        <f>IF(AND(A3281&lt;&gt;"",ISNUMBER(A3281)),VLOOKUP(A3281,Studies!A:BR,5,FALSE),"")</f>
        <v>Rifampicin</v>
      </c>
      <c r="F3281" s="256"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4.25" x14ac:dyDescent="0.2">
      <c r="A3282" s="189">
        <v>386</v>
      </c>
      <c r="B3282" s="254" t="str">
        <f>IF(AND(A3282&lt;&gt;"",ISNUMBER(A3282)),VLOOKUP(A3282,Studies!A:BR,2,FALSE),"")</f>
        <v>Peloquin 1999</v>
      </c>
      <c r="C3282" s="255" t="str">
        <f>IF(AND(A3282&lt;&gt;"",ISNUMBER(A3282)),VLOOKUP(A3282,Studies!A:BR,3,FALSE),"")</f>
        <v>https://www.ncbi.nlm.nih.gov/pubmed/9925057</v>
      </c>
      <c r="D3282" s="255" t="str">
        <f>IF(AND(A3282&lt;&gt;"",ISNUMBER(A3282)),VLOOKUP(A3282,Studies!A:BR,4,FALSE),"")</f>
        <v>antacid</v>
      </c>
      <c r="E3282" s="255" t="str">
        <f>IF(AND(A3282&lt;&gt;"",ISNUMBER(A3282)),VLOOKUP(A3282,Studies!A:BR,5,FALSE),"")</f>
        <v>Rifampicin</v>
      </c>
      <c r="F3282" s="256"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4.25" x14ac:dyDescent="0.2">
      <c r="A3283" s="189">
        <v>386</v>
      </c>
      <c r="B3283" s="254" t="str">
        <f>IF(AND(A3283&lt;&gt;"",ISNUMBER(A3283)),VLOOKUP(A3283,Studies!A:BR,2,FALSE),"")</f>
        <v>Peloquin 1999</v>
      </c>
      <c r="C3283" s="255" t="str">
        <f>IF(AND(A3283&lt;&gt;"",ISNUMBER(A3283)),VLOOKUP(A3283,Studies!A:BR,3,FALSE),"")</f>
        <v>https://www.ncbi.nlm.nih.gov/pubmed/9925057</v>
      </c>
      <c r="D3283" s="255" t="str">
        <f>IF(AND(A3283&lt;&gt;"",ISNUMBER(A3283)),VLOOKUP(A3283,Studies!A:BR,4,FALSE),"")</f>
        <v>antacid</v>
      </c>
      <c r="E3283" s="255" t="str">
        <f>IF(AND(A3283&lt;&gt;"",ISNUMBER(A3283)),VLOOKUP(A3283,Studies!A:BR,5,FALSE),"")</f>
        <v>Rifampicin</v>
      </c>
      <c r="F3283" s="256"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4.25" x14ac:dyDescent="0.2">
      <c r="A3284" s="189">
        <v>386</v>
      </c>
      <c r="B3284" s="254" t="str">
        <f>IF(AND(A3284&lt;&gt;"",ISNUMBER(A3284)),VLOOKUP(A3284,Studies!A:BR,2,FALSE),"")</f>
        <v>Peloquin 1999</v>
      </c>
      <c r="C3284" s="255" t="str">
        <f>IF(AND(A3284&lt;&gt;"",ISNUMBER(A3284)),VLOOKUP(A3284,Studies!A:BR,3,FALSE),"")</f>
        <v>https://www.ncbi.nlm.nih.gov/pubmed/9925057</v>
      </c>
      <c r="D3284" s="255" t="str">
        <f>IF(AND(A3284&lt;&gt;"",ISNUMBER(A3284)),VLOOKUP(A3284,Studies!A:BR,4,FALSE),"")</f>
        <v>antacid</v>
      </c>
      <c r="E3284" s="255" t="str">
        <f>IF(AND(A3284&lt;&gt;"",ISNUMBER(A3284)),VLOOKUP(A3284,Studies!A:BR,5,FALSE),"")</f>
        <v>Rifampicin</v>
      </c>
      <c r="F3284" s="256"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4.25" x14ac:dyDescent="0.2">
      <c r="A3285" s="189">
        <v>386</v>
      </c>
      <c r="B3285" s="254" t="str">
        <f>IF(AND(A3285&lt;&gt;"",ISNUMBER(A3285)),VLOOKUP(A3285,Studies!A:BR,2,FALSE),"")</f>
        <v>Peloquin 1999</v>
      </c>
      <c r="C3285" s="255" t="str">
        <f>IF(AND(A3285&lt;&gt;"",ISNUMBER(A3285)),VLOOKUP(A3285,Studies!A:BR,3,FALSE),"")</f>
        <v>https://www.ncbi.nlm.nih.gov/pubmed/9925057</v>
      </c>
      <c r="D3285" s="255" t="str">
        <f>IF(AND(A3285&lt;&gt;"",ISNUMBER(A3285)),VLOOKUP(A3285,Studies!A:BR,4,FALSE),"")</f>
        <v>antacid</v>
      </c>
      <c r="E3285" s="255" t="str">
        <f>IF(AND(A3285&lt;&gt;"",ISNUMBER(A3285)),VLOOKUP(A3285,Studies!A:BR,5,FALSE),"")</f>
        <v>Rifampicin</v>
      </c>
      <c r="F3285" s="256"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s="183" customFormat="1" ht="14.25" x14ac:dyDescent="0.2">
      <c r="A3286" s="189">
        <v>386</v>
      </c>
      <c r="B3286" s="254" t="str">
        <f>IF(AND(A3286&lt;&gt;"",ISNUMBER(A3286)),VLOOKUP(A3286,Studies!A:BR,2,FALSE),"")</f>
        <v>Peloquin 1999</v>
      </c>
      <c r="C3286" s="255" t="str">
        <f>IF(AND(A3286&lt;&gt;"",ISNUMBER(A3286)),VLOOKUP(A3286,Studies!A:BR,3,FALSE),"")</f>
        <v>https://www.ncbi.nlm.nih.gov/pubmed/9925057</v>
      </c>
      <c r="D3286" s="255" t="str">
        <f>IF(AND(A3286&lt;&gt;"",ISNUMBER(A3286)),VLOOKUP(A3286,Studies!A:BR,4,FALSE),"")</f>
        <v>antacid</v>
      </c>
      <c r="E3286" s="255" t="str">
        <f>IF(AND(A3286&lt;&gt;"",ISNUMBER(A3286)),VLOOKUP(A3286,Studies!A:BR,5,FALSE),"")</f>
        <v>Rifampicin</v>
      </c>
      <c r="F3286" s="256" t="str">
        <f>IF(AND(A3286&lt;&gt;"",ISNUMBER(A3286)),VLOOKUP(A3286,Studies!A:BR,6,FALSE),"")</f>
        <v>Serum</v>
      </c>
      <c r="G3286" s="194">
        <v>2.5</v>
      </c>
      <c r="H3286" s="194" t="s">
        <v>60</v>
      </c>
      <c r="I3286" s="187">
        <v>8.5678490000000007</v>
      </c>
      <c r="J3286" s="187" t="s">
        <v>959</v>
      </c>
      <c r="K3286" s="187" t="s">
        <v>335</v>
      </c>
      <c r="L3286" s="195"/>
      <c r="M3286" s="195"/>
      <c r="N3286" s="195"/>
      <c r="O3286" s="199"/>
      <c r="P3286" s="188"/>
      <c r="Q3286" s="174">
        <v>1</v>
      </c>
    </row>
    <row r="3287" spans="1:17" ht="14.25" x14ac:dyDescent="0.2">
      <c r="A3287" s="189">
        <v>386</v>
      </c>
      <c r="B3287" s="254" t="str">
        <f>IF(AND(A3287&lt;&gt;"",ISNUMBER(A3287)),VLOOKUP(A3287,Studies!A:BR,2,FALSE),"")</f>
        <v>Peloquin 1999</v>
      </c>
      <c r="C3287" s="255" t="str">
        <f>IF(AND(A3287&lt;&gt;"",ISNUMBER(A3287)),VLOOKUP(A3287,Studies!A:BR,3,FALSE),"")</f>
        <v>https://www.ncbi.nlm.nih.gov/pubmed/9925057</v>
      </c>
      <c r="D3287" s="255" t="str">
        <f>IF(AND(A3287&lt;&gt;"",ISNUMBER(A3287)),VLOOKUP(A3287,Studies!A:BR,4,FALSE),"")</f>
        <v>antacid</v>
      </c>
      <c r="E3287" s="255" t="str">
        <f>IF(AND(A3287&lt;&gt;"",ISNUMBER(A3287)),VLOOKUP(A3287,Studies!A:BR,5,FALSE),"")</f>
        <v>Rifampicin</v>
      </c>
      <c r="F3287" s="256"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4.25" x14ac:dyDescent="0.2">
      <c r="A3288" s="189">
        <v>386</v>
      </c>
      <c r="B3288" s="254" t="str">
        <f>IF(AND(A3288&lt;&gt;"",ISNUMBER(A3288)),VLOOKUP(A3288,Studies!A:BR,2,FALSE),"")</f>
        <v>Peloquin 1999</v>
      </c>
      <c r="C3288" s="255" t="str">
        <f>IF(AND(A3288&lt;&gt;"",ISNUMBER(A3288)),VLOOKUP(A3288,Studies!A:BR,3,FALSE),"")</f>
        <v>https://www.ncbi.nlm.nih.gov/pubmed/9925057</v>
      </c>
      <c r="D3288" s="255" t="str">
        <f>IF(AND(A3288&lt;&gt;"",ISNUMBER(A3288)),VLOOKUP(A3288,Studies!A:BR,4,FALSE),"")</f>
        <v>antacid</v>
      </c>
      <c r="E3288" s="255" t="str">
        <f>IF(AND(A3288&lt;&gt;"",ISNUMBER(A3288)),VLOOKUP(A3288,Studies!A:BR,5,FALSE),"")</f>
        <v>Rifampicin</v>
      </c>
      <c r="F3288" s="256"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4.25" x14ac:dyDescent="0.2">
      <c r="A3289" s="189">
        <v>386</v>
      </c>
      <c r="B3289" s="254" t="str">
        <f>IF(AND(A3289&lt;&gt;"",ISNUMBER(A3289)),VLOOKUP(A3289,Studies!A:BR,2,FALSE),"")</f>
        <v>Peloquin 1999</v>
      </c>
      <c r="C3289" s="255" t="str">
        <f>IF(AND(A3289&lt;&gt;"",ISNUMBER(A3289)),VLOOKUP(A3289,Studies!A:BR,3,FALSE),"")</f>
        <v>https://www.ncbi.nlm.nih.gov/pubmed/9925057</v>
      </c>
      <c r="D3289" s="255" t="str">
        <f>IF(AND(A3289&lt;&gt;"",ISNUMBER(A3289)),VLOOKUP(A3289,Studies!A:BR,4,FALSE),"")</f>
        <v>antacid</v>
      </c>
      <c r="E3289" s="255" t="str">
        <f>IF(AND(A3289&lt;&gt;"",ISNUMBER(A3289)),VLOOKUP(A3289,Studies!A:BR,5,FALSE),"")</f>
        <v>Rifampicin</v>
      </c>
      <c r="F3289" s="256"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4.25" x14ac:dyDescent="0.2">
      <c r="A3290" s="189">
        <v>386</v>
      </c>
      <c r="B3290" s="254" t="str">
        <f>IF(AND(A3290&lt;&gt;"",ISNUMBER(A3290)),VLOOKUP(A3290,Studies!A:BR,2,FALSE),"")</f>
        <v>Peloquin 1999</v>
      </c>
      <c r="C3290" s="255" t="str">
        <f>IF(AND(A3290&lt;&gt;"",ISNUMBER(A3290)),VLOOKUP(A3290,Studies!A:BR,3,FALSE),"")</f>
        <v>https://www.ncbi.nlm.nih.gov/pubmed/9925057</v>
      </c>
      <c r="D3290" s="255" t="str">
        <f>IF(AND(A3290&lt;&gt;"",ISNUMBER(A3290)),VLOOKUP(A3290,Studies!A:BR,4,FALSE),"")</f>
        <v>antacid</v>
      </c>
      <c r="E3290" s="255" t="str">
        <f>IF(AND(A3290&lt;&gt;"",ISNUMBER(A3290)),VLOOKUP(A3290,Studies!A:BR,5,FALSE),"")</f>
        <v>Rifampicin</v>
      </c>
      <c r="F3290" s="256"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4.25" x14ac:dyDescent="0.2">
      <c r="A3291" s="189">
        <v>386</v>
      </c>
      <c r="B3291" s="254" t="str">
        <f>IF(AND(A3291&lt;&gt;"",ISNUMBER(A3291)),VLOOKUP(A3291,Studies!A:BR,2,FALSE),"")</f>
        <v>Peloquin 1999</v>
      </c>
      <c r="C3291" s="255" t="str">
        <f>IF(AND(A3291&lt;&gt;"",ISNUMBER(A3291)),VLOOKUP(A3291,Studies!A:BR,3,FALSE),"")</f>
        <v>https://www.ncbi.nlm.nih.gov/pubmed/9925057</v>
      </c>
      <c r="D3291" s="255" t="str">
        <f>IF(AND(A3291&lt;&gt;"",ISNUMBER(A3291)),VLOOKUP(A3291,Studies!A:BR,4,FALSE),"")</f>
        <v>antacid</v>
      </c>
      <c r="E3291" s="255" t="str">
        <f>IF(AND(A3291&lt;&gt;"",ISNUMBER(A3291)),VLOOKUP(A3291,Studies!A:BR,5,FALSE),"")</f>
        <v>Rifampicin</v>
      </c>
      <c r="F3291" s="256"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4.25" x14ac:dyDescent="0.2">
      <c r="A3292" s="189">
        <v>386</v>
      </c>
      <c r="B3292" s="254" t="str">
        <f>IF(AND(A3292&lt;&gt;"",ISNUMBER(A3292)),VLOOKUP(A3292,Studies!A:BR,2,FALSE),"")</f>
        <v>Peloquin 1999</v>
      </c>
      <c r="C3292" s="255" t="str">
        <f>IF(AND(A3292&lt;&gt;"",ISNUMBER(A3292)),VLOOKUP(A3292,Studies!A:BR,3,FALSE),"")</f>
        <v>https://www.ncbi.nlm.nih.gov/pubmed/9925057</v>
      </c>
      <c r="D3292" s="255" t="str">
        <f>IF(AND(A3292&lt;&gt;"",ISNUMBER(A3292)),VLOOKUP(A3292,Studies!A:BR,4,FALSE),"")</f>
        <v>antacid</v>
      </c>
      <c r="E3292" s="255" t="str">
        <f>IF(AND(A3292&lt;&gt;"",ISNUMBER(A3292)),VLOOKUP(A3292,Studies!A:BR,5,FALSE),"")</f>
        <v>Rifampicin</v>
      </c>
      <c r="F3292" s="256"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4.25" x14ac:dyDescent="0.2">
      <c r="A3293" s="189">
        <v>386</v>
      </c>
      <c r="B3293" s="254" t="str">
        <f>IF(AND(A3293&lt;&gt;"",ISNUMBER(A3293)),VLOOKUP(A3293,Studies!A:BR,2,FALSE),"")</f>
        <v>Peloquin 1999</v>
      </c>
      <c r="C3293" s="255" t="str">
        <f>IF(AND(A3293&lt;&gt;"",ISNUMBER(A3293)),VLOOKUP(A3293,Studies!A:BR,3,FALSE),"")</f>
        <v>https://www.ncbi.nlm.nih.gov/pubmed/9925057</v>
      </c>
      <c r="D3293" s="255" t="str">
        <f>IF(AND(A3293&lt;&gt;"",ISNUMBER(A3293)),VLOOKUP(A3293,Studies!A:BR,4,FALSE),"")</f>
        <v>antacid</v>
      </c>
      <c r="E3293" s="255" t="str">
        <f>IF(AND(A3293&lt;&gt;"",ISNUMBER(A3293)),VLOOKUP(A3293,Studies!A:BR,5,FALSE),"")</f>
        <v>Rifampicin</v>
      </c>
      <c r="F3293" s="256"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4.25" x14ac:dyDescent="0.2">
      <c r="A3294" s="189">
        <v>386</v>
      </c>
      <c r="B3294" s="254" t="str">
        <f>IF(AND(A3294&lt;&gt;"",ISNUMBER(A3294)),VLOOKUP(A3294,Studies!A:BR,2,FALSE),"")</f>
        <v>Peloquin 1999</v>
      </c>
      <c r="C3294" s="255" t="str">
        <f>IF(AND(A3294&lt;&gt;"",ISNUMBER(A3294)),VLOOKUP(A3294,Studies!A:BR,3,FALSE),"")</f>
        <v>https://www.ncbi.nlm.nih.gov/pubmed/9925057</v>
      </c>
      <c r="D3294" s="255" t="str">
        <f>IF(AND(A3294&lt;&gt;"",ISNUMBER(A3294)),VLOOKUP(A3294,Studies!A:BR,4,FALSE),"")</f>
        <v>antacid</v>
      </c>
      <c r="E3294" s="255" t="str">
        <f>IF(AND(A3294&lt;&gt;"",ISNUMBER(A3294)),VLOOKUP(A3294,Studies!A:BR,5,FALSE),"")</f>
        <v>Rifampicin</v>
      </c>
      <c r="F3294" s="256"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4.25" x14ac:dyDescent="0.2">
      <c r="A3295" s="189">
        <v>387</v>
      </c>
      <c r="B3295" s="254" t="str">
        <f>IF(AND(A3295&lt;&gt;"",ISNUMBER(A3295)),VLOOKUP(A3295,Studies!A:BR,2,FALSE),"")</f>
        <v>Peloquin 1999</v>
      </c>
      <c r="C3295" s="255" t="str">
        <f>IF(AND(A3295&lt;&gt;"",ISNUMBER(A3295)),VLOOKUP(A3295,Studies!A:BR,3,FALSE),"")</f>
        <v>https://www.ncbi.nlm.nih.gov/pubmed/9925057</v>
      </c>
      <c r="D3295" s="255" t="str">
        <f>IF(AND(A3295&lt;&gt;"",ISNUMBER(A3295)),VLOOKUP(A3295,Studies!A:BR,4,FALSE),"")</f>
        <v>fed</v>
      </c>
      <c r="E3295" s="255" t="str">
        <f>IF(AND(A3295&lt;&gt;"",ISNUMBER(A3295)),VLOOKUP(A3295,Studies!A:BR,5,FALSE),"")</f>
        <v>Rifampicin</v>
      </c>
      <c r="F3295" s="256"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4.25" x14ac:dyDescent="0.2">
      <c r="A3296" s="189">
        <v>387</v>
      </c>
      <c r="B3296" s="254" t="str">
        <f>IF(AND(A3296&lt;&gt;"",ISNUMBER(A3296)),VLOOKUP(A3296,Studies!A:BR,2,FALSE),"")</f>
        <v>Peloquin 1999</v>
      </c>
      <c r="C3296" s="255" t="str">
        <f>IF(AND(A3296&lt;&gt;"",ISNUMBER(A3296)),VLOOKUP(A3296,Studies!A:BR,3,FALSE),"")</f>
        <v>https://www.ncbi.nlm.nih.gov/pubmed/9925057</v>
      </c>
      <c r="D3296" s="255" t="str">
        <f>IF(AND(A3296&lt;&gt;"",ISNUMBER(A3296)),VLOOKUP(A3296,Studies!A:BR,4,FALSE),"")</f>
        <v>fed</v>
      </c>
      <c r="E3296" s="255" t="str">
        <f>IF(AND(A3296&lt;&gt;"",ISNUMBER(A3296)),VLOOKUP(A3296,Studies!A:BR,5,FALSE),"")</f>
        <v>Rifampicin</v>
      </c>
      <c r="F3296" s="256" t="str">
        <f>IF(AND(A3296&lt;&gt;"",ISNUMBER(A3296)),VLOOKUP(A3296,Studies!A:BR,6,FALSE),"")</f>
        <v>Serum</v>
      </c>
      <c r="G3296" s="194">
        <v>0.25</v>
      </c>
      <c r="H3296" s="194" t="s">
        <v>60</v>
      </c>
      <c r="J3296" s="187"/>
      <c r="K3296" s="187"/>
      <c r="M3296" s="195"/>
      <c r="N3296" s="195"/>
      <c r="O3296" s="199"/>
      <c r="P3296" s="188" t="s">
        <v>1052</v>
      </c>
      <c r="Q3296" s="174">
        <v>1</v>
      </c>
    </row>
    <row r="3297" spans="1:17" ht="14.25" x14ac:dyDescent="0.2">
      <c r="A3297" s="189">
        <v>387</v>
      </c>
      <c r="B3297" s="254" t="str">
        <f>IF(AND(A3297&lt;&gt;"",ISNUMBER(A3297)),VLOOKUP(A3297,Studies!A:BR,2,FALSE),"")</f>
        <v>Peloquin 1999</v>
      </c>
      <c r="C3297" s="255" t="str">
        <f>IF(AND(A3297&lt;&gt;"",ISNUMBER(A3297)),VLOOKUP(A3297,Studies!A:BR,3,FALSE),"")</f>
        <v>https://www.ncbi.nlm.nih.gov/pubmed/9925057</v>
      </c>
      <c r="D3297" s="255" t="str">
        <f>IF(AND(A3297&lt;&gt;"",ISNUMBER(A3297)),VLOOKUP(A3297,Studies!A:BR,4,FALSE),"")</f>
        <v>fed</v>
      </c>
      <c r="E3297" s="255" t="str">
        <f>IF(AND(A3297&lt;&gt;"",ISNUMBER(A3297)),VLOOKUP(A3297,Studies!A:BR,5,FALSE),"")</f>
        <v>Rifampicin</v>
      </c>
      <c r="F3297" s="256"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4.25" x14ac:dyDescent="0.2">
      <c r="A3298" s="189">
        <v>387</v>
      </c>
      <c r="B3298" s="254" t="str">
        <f>IF(AND(A3298&lt;&gt;"",ISNUMBER(A3298)),VLOOKUP(A3298,Studies!A:BR,2,FALSE),"")</f>
        <v>Peloquin 1999</v>
      </c>
      <c r="C3298" s="255" t="str">
        <f>IF(AND(A3298&lt;&gt;"",ISNUMBER(A3298)),VLOOKUP(A3298,Studies!A:BR,3,FALSE),"")</f>
        <v>https://www.ncbi.nlm.nih.gov/pubmed/9925057</v>
      </c>
      <c r="D3298" s="255" t="str">
        <f>IF(AND(A3298&lt;&gt;"",ISNUMBER(A3298)),VLOOKUP(A3298,Studies!A:BR,4,FALSE),"")</f>
        <v>fed</v>
      </c>
      <c r="E3298" s="255" t="str">
        <f>IF(AND(A3298&lt;&gt;"",ISNUMBER(A3298)),VLOOKUP(A3298,Studies!A:BR,5,FALSE),"")</f>
        <v>Rifampicin</v>
      </c>
      <c r="F3298" s="256"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4.25" x14ac:dyDescent="0.2">
      <c r="A3299" s="189">
        <v>387</v>
      </c>
      <c r="B3299" s="254" t="str">
        <f>IF(AND(A3299&lt;&gt;"",ISNUMBER(A3299)),VLOOKUP(A3299,Studies!A:BR,2,FALSE),"")</f>
        <v>Peloquin 1999</v>
      </c>
      <c r="C3299" s="255" t="str">
        <f>IF(AND(A3299&lt;&gt;"",ISNUMBER(A3299)),VLOOKUP(A3299,Studies!A:BR,3,FALSE),"")</f>
        <v>https://www.ncbi.nlm.nih.gov/pubmed/9925057</v>
      </c>
      <c r="D3299" s="255" t="str">
        <f>IF(AND(A3299&lt;&gt;"",ISNUMBER(A3299)),VLOOKUP(A3299,Studies!A:BR,4,FALSE),"")</f>
        <v>fed</v>
      </c>
      <c r="E3299" s="255" t="str">
        <f>IF(AND(A3299&lt;&gt;"",ISNUMBER(A3299)),VLOOKUP(A3299,Studies!A:BR,5,FALSE),"")</f>
        <v>Rifampicin</v>
      </c>
      <c r="F3299" s="256"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4.25" x14ac:dyDescent="0.2">
      <c r="A3300" s="189">
        <v>387</v>
      </c>
      <c r="B3300" s="254" t="str">
        <f>IF(AND(A3300&lt;&gt;"",ISNUMBER(A3300)),VLOOKUP(A3300,Studies!A:BR,2,FALSE),"")</f>
        <v>Peloquin 1999</v>
      </c>
      <c r="C3300" s="255" t="str">
        <f>IF(AND(A3300&lt;&gt;"",ISNUMBER(A3300)),VLOOKUP(A3300,Studies!A:BR,3,FALSE),"")</f>
        <v>https://www.ncbi.nlm.nih.gov/pubmed/9925057</v>
      </c>
      <c r="D3300" s="255" t="str">
        <f>IF(AND(A3300&lt;&gt;"",ISNUMBER(A3300)),VLOOKUP(A3300,Studies!A:BR,4,FALSE),"")</f>
        <v>fed</v>
      </c>
      <c r="E3300" s="255" t="str">
        <f>IF(AND(A3300&lt;&gt;"",ISNUMBER(A3300)),VLOOKUP(A3300,Studies!A:BR,5,FALSE),"")</f>
        <v>Rifampicin</v>
      </c>
      <c r="F3300" s="256"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4.25" x14ac:dyDescent="0.2">
      <c r="A3301" s="189">
        <v>387</v>
      </c>
      <c r="B3301" s="254" t="str">
        <f>IF(AND(A3301&lt;&gt;"",ISNUMBER(A3301)),VLOOKUP(A3301,Studies!A:BR,2,FALSE),"")</f>
        <v>Peloquin 1999</v>
      </c>
      <c r="C3301" s="255" t="str">
        <f>IF(AND(A3301&lt;&gt;"",ISNUMBER(A3301)),VLOOKUP(A3301,Studies!A:BR,3,FALSE),"")</f>
        <v>https://www.ncbi.nlm.nih.gov/pubmed/9925057</v>
      </c>
      <c r="D3301" s="255" t="str">
        <f>IF(AND(A3301&lt;&gt;"",ISNUMBER(A3301)),VLOOKUP(A3301,Studies!A:BR,4,FALSE),"")</f>
        <v>fed</v>
      </c>
      <c r="E3301" s="255" t="str">
        <f>IF(AND(A3301&lt;&gt;"",ISNUMBER(A3301)),VLOOKUP(A3301,Studies!A:BR,5,FALSE),"")</f>
        <v>Rifampicin</v>
      </c>
      <c r="F3301" s="256"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4.25" x14ac:dyDescent="0.2">
      <c r="A3302" s="189">
        <v>387</v>
      </c>
      <c r="B3302" s="254" t="str">
        <f>IF(AND(A3302&lt;&gt;"",ISNUMBER(A3302)),VLOOKUP(A3302,Studies!A:BR,2,FALSE),"")</f>
        <v>Peloquin 1999</v>
      </c>
      <c r="C3302" s="255" t="str">
        <f>IF(AND(A3302&lt;&gt;"",ISNUMBER(A3302)),VLOOKUP(A3302,Studies!A:BR,3,FALSE),"")</f>
        <v>https://www.ncbi.nlm.nih.gov/pubmed/9925057</v>
      </c>
      <c r="D3302" s="255" t="str">
        <f>IF(AND(A3302&lt;&gt;"",ISNUMBER(A3302)),VLOOKUP(A3302,Studies!A:BR,4,FALSE),"")</f>
        <v>fed</v>
      </c>
      <c r="E3302" s="255" t="str">
        <f>IF(AND(A3302&lt;&gt;"",ISNUMBER(A3302)),VLOOKUP(A3302,Studies!A:BR,5,FALSE),"")</f>
        <v>Rifampicin</v>
      </c>
      <c r="F3302" s="256"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4.25" x14ac:dyDescent="0.2">
      <c r="A3303" s="189">
        <v>387</v>
      </c>
      <c r="B3303" s="254" t="str">
        <f>IF(AND(A3303&lt;&gt;"",ISNUMBER(A3303)),VLOOKUP(A3303,Studies!A:BR,2,FALSE),"")</f>
        <v>Peloquin 1999</v>
      </c>
      <c r="C3303" s="255" t="str">
        <f>IF(AND(A3303&lt;&gt;"",ISNUMBER(A3303)),VLOOKUP(A3303,Studies!A:BR,3,FALSE),"")</f>
        <v>https://www.ncbi.nlm.nih.gov/pubmed/9925057</v>
      </c>
      <c r="D3303" s="255" t="str">
        <f>IF(AND(A3303&lt;&gt;"",ISNUMBER(A3303)),VLOOKUP(A3303,Studies!A:BR,4,FALSE),"")</f>
        <v>fed</v>
      </c>
      <c r="E3303" s="255" t="str">
        <f>IF(AND(A3303&lt;&gt;"",ISNUMBER(A3303)),VLOOKUP(A3303,Studies!A:BR,5,FALSE),"")</f>
        <v>Rifampicin</v>
      </c>
      <c r="F3303" s="256"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4.25" x14ac:dyDescent="0.2">
      <c r="A3304" s="189">
        <v>387</v>
      </c>
      <c r="B3304" s="254" t="str">
        <f>IF(AND(A3304&lt;&gt;"",ISNUMBER(A3304)),VLOOKUP(A3304,Studies!A:BR,2,FALSE),"")</f>
        <v>Peloquin 1999</v>
      </c>
      <c r="C3304" s="255" t="str">
        <f>IF(AND(A3304&lt;&gt;"",ISNUMBER(A3304)),VLOOKUP(A3304,Studies!A:BR,3,FALSE),"")</f>
        <v>https://www.ncbi.nlm.nih.gov/pubmed/9925057</v>
      </c>
      <c r="D3304" s="255" t="str">
        <f>IF(AND(A3304&lt;&gt;"",ISNUMBER(A3304)),VLOOKUP(A3304,Studies!A:BR,4,FALSE),"")</f>
        <v>fed</v>
      </c>
      <c r="E3304" s="255" t="str">
        <f>IF(AND(A3304&lt;&gt;"",ISNUMBER(A3304)),VLOOKUP(A3304,Studies!A:BR,5,FALSE),"")</f>
        <v>Rifampicin</v>
      </c>
      <c r="F3304" s="256"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4.25" x14ac:dyDescent="0.2">
      <c r="A3305" s="189">
        <v>387</v>
      </c>
      <c r="B3305" s="254" t="str">
        <f>IF(AND(A3305&lt;&gt;"",ISNUMBER(A3305)),VLOOKUP(A3305,Studies!A:BR,2,FALSE),"")</f>
        <v>Peloquin 1999</v>
      </c>
      <c r="C3305" s="255" t="str">
        <f>IF(AND(A3305&lt;&gt;"",ISNUMBER(A3305)),VLOOKUP(A3305,Studies!A:BR,3,FALSE),"")</f>
        <v>https://www.ncbi.nlm.nih.gov/pubmed/9925057</v>
      </c>
      <c r="D3305" s="255" t="str">
        <f>IF(AND(A3305&lt;&gt;"",ISNUMBER(A3305)),VLOOKUP(A3305,Studies!A:BR,4,FALSE),"")</f>
        <v>fed</v>
      </c>
      <c r="E3305" s="255" t="str">
        <f>IF(AND(A3305&lt;&gt;"",ISNUMBER(A3305)),VLOOKUP(A3305,Studies!A:BR,5,FALSE),"")</f>
        <v>Rifampicin</v>
      </c>
      <c r="F3305" s="256"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4.25" x14ac:dyDescent="0.2">
      <c r="A3306" s="189">
        <v>387</v>
      </c>
      <c r="B3306" s="254" t="str">
        <f>IF(AND(A3306&lt;&gt;"",ISNUMBER(A3306)),VLOOKUP(A3306,Studies!A:BR,2,FALSE),"")</f>
        <v>Peloquin 1999</v>
      </c>
      <c r="C3306" s="255" t="str">
        <f>IF(AND(A3306&lt;&gt;"",ISNUMBER(A3306)),VLOOKUP(A3306,Studies!A:BR,3,FALSE),"")</f>
        <v>https://www.ncbi.nlm.nih.gov/pubmed/9925057</v>
      </c>
      <c r="D3306" s="255" t="str">
        <f>IF(AND(A3306&lt;&gt;"",ISNUMBER(A3306)),VLOOKUP(A3306,Studies!A:BR,4,FALSE),"")</f>
        <v>fed</v>
      </c>
      <c r="E3306" s="255" t="str">
        <f>IF(AND(A3306&lt;&gt;"",ISNUMBER(A3306)),VLOOKUP(A3306,Studies!A:BR,5,FALSE),"")</f>
        <v>Rifampicin</v>
      </c>
      <c r="F3306" s="256"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4.25" x14ac:dyDescent="0.2">
      <c r="A3307" s="189">
        <v>387</v>
      </c>
      <c r="B3307" s="254" t="str">
        <f>IF(AND(A3307&lt;&gt;"",ISNUMBER(A3307)),VLOOKUP(A3307,Studies!A:BR,2,FALSE),"")</f>
        <v>Peloquin 1999</v>
      </c>
      <c r="C3307" s="255" t="str">
        <f>IF(AND(A3307&lt;&gt;"",ISNUMBER(A3307)),VLOOKUP(A3307,Studies!A:BR,3,FALSE),"")</f>
        <v>https://www.ncbi.nlm.nih.gov/pubmed/9925057</v>
      </c>
      <c r="D3307" s="255" t="str">
        <f>IF(AND(A3307&lt;&gt;"",ISNUMBER(A3307)),VLOOKUP(A3307,Studies!A:BR,4,FALSE),"")</f>
        <v>fed</v>
      </c>
      <c r="E3307" s="255" t="str">
        <f>IF(AND(A3307&lt;&gt;"",ISNUMBER(A3307)),VLOOKUP(A3307,Studies!A:BR,5,FALSE),"")</f>
        <v>Rifampicin</v>
      </c>
      <c r="F3307" s="256"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4.25" x14ac:dyDescent="0.2">
      <c r="A3308" s="189">
        <v>387</v>
      </c>
      <c r="B3308" s="254" t="str">
        <f>IF(AND(A3308&lt;&gt;"",ISNUMBER(A3308)),VLOOKUP(A3308,Studies!A:BR,2,FALSE),"")</f>
        <v>Peloquin 1999</v>
      </c>
      <c r="C3308" s="255" t="str">
        <f>IF(AND(A3308&lt;&gt;"",ISNUMBER(A3308)),VLOOKUP(A3308,Studies!A:BR,3,FALSE),"")</f>
        <v>https://www.ncbi.nlm.nih.gov/pubmed/9925057</v>
      </c>
      <c r="D3308" s="255" t="str">
        <f>IF(AND(A3308&lt;&gt;"",ISNUMBER(A3308)),VLOOKUP(A3308,Studies!A:BR,4,FALSE),"")</f>
        <v>fed</v>
      </c>
      <c r="E3308" s="255" t="str">
        <f>IF(AND(A3308&lt;&gt;"",ISNUMBER(A3308)),VLOOKUP(A3308,Studies!A:BR,5,FALSE),"")</f>
        <v>Rifampicin</v>
      </c>
      <c r="F3308" s="256"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4.25" x14ac:dyDescent="0.2">
      <c r="A3309" s="189">
        <v>387</v>
      </c>
      <c r="B3309" s="254" t="str">
        <f>IF(AND(A3309&lt;&gt;"",ISNUMBER(A3309)),VLOOKUP(A3309,Studies!A:BR,2,FALSE),"")</f>
        <v>Peloquin 1999</v>
      </c>
      <c r="C3309" s="255" t="str">
        <f>IF(AND(A3309&lt;&gt;"",ISNUMBER(A3309)),VLOOKUP(A3309,Studies!A:BR,3,FALSE),"")</f>
        <v>https://www.ncbi.nlm.nih.gov/pubmed/9925057</v>
      </c>
      <c r="D3309" s="255" t="str">
        <f>IF(AND(A3309&lt;&gt;"",ISNUMBER(A3309)),VLOOKUP(A3309,Studies!A:BR,4,FALSE),"")</f>
        <v>fed</v>
      </c>
      <c r="E3309" s="255" t="str">
        <f>IF(AND(A3309&lt;&gt;"",ISNUMBER(A3309)),VLOOKUP(A3309,Studies!A:BR,5,FALSE),"")</f>
        <v>Rifampicin</v>
      </c>
      <c r="F3309" s="256"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4.25" x14ac:dyDescent="0.2">
      <c r="A3310" s="189">
        <v>387</v>
      </c>
      <c r="B3310" s="254" t="str">
        <f>IF(AND(A3310&lt;&gt;"",ISNUMBER(A3310)),VLOOKUP(A3310,Studies!A:BR,2,FALSE),"")</f>
        <v>Peloquin 1999</v>
      </c>
      <c r="C3310" s="255" t="str">
        <f>IF(AND(A3310&lt;&gt;"",ISNUMBER(A3310)),VLOOKUP(A3310,Studies!A:BR,3,FALSE),"")</f>
        <v>https://www.ncbi.nlm.nih.gov/pubmed/9925057</v>
      </c>
      <c r="D3310" s="255" t="str">
        <f>IF(AND(A3310&lt;&gt;"",ISNUMBER(A3310)),VLOOKUP(A3310,Studies!A:BR,4,FALSE),"")</f>
        <v>fed</v>
      </c>
      <c r="E3310" s="255" t="str">
        <f>IF(AND(A3310&lt;&gt;"",ISNUMBER(A3310)),VLOOKUP(A3310,Studies!A:BR,5,FALSE),"")</f>
        <v>Rifampicin</v>
      </c>
      <c r="F3310" s="256"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4.25" x14ac:dyDescent="0.2">
      <c r="A3311" s="189">
        <v>388</v>
      </c>
      <c r="B3311" s="254" t="str">
        <f>IF(AND(A3311&lt;&gt;"",ISNUMBER(A3311)),VLOOKUP(A3311,Studies!A:BR,2,FALSE),"")</f>
        <v>Phimmasone 2001</v>
      </c>
      <c r="C3311" s="255" t="str">
        <f>IF(AND(A3311&lt;&gt;"",ISNUMBER(A3311)),VLOOKUP(A3311,Studies!A:BR,3,FALSE),"")</f>
        <v>https://www.ncbi.nlm.nih.gov/pubmed/11753266</v>
      </c>
      <c r="D3311" s="255" t="str">
        <f>IF(AND(A3311&lt;&gt;"",ISNUMBER(A3311)),VLOOKUP(A3311,Studies!A:BR,4,FALSE),"")</f>
        <v>Control (Perpetrator Placebo)</v>
      </c>
      <c r="E3311" s="255" t="str">
        <f>IF(AND(A3311&lt;&gt;"",ISNUMBER(A3311)),VLOOKUP(A3311,Studies!A:BR,5,FALSE),"")</f>
        <v>Midazolam</v>
      </c>
      <c r="F3311" s="256"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4.25" x14ac:dyDescent="0.2">
      <c r="A3312" s="189">
        <v>388</v>
      </c>
      <c r="B3312" s="254" t="str">
        <f>IF(AND(A3312&lt;&gt;"",ISNUMBER(A3312)),VLOOKUP(A3312,Studies!A:BR,2,FALSE),"")</f>
        <v>Phimmasone 2001</v>
      </c>
      <c r="C3312" s="255" t="str">
        <f>IF(AND(A3312&lt;&gt;"",ISNUMBER(A3312)),VLOOKUP(A3312,Studies!A:BR,3,FALSE),"")</f>
        <v>https://www.ncbi.nlm.nih.gov/pubmed/11753266</v>
      </c>
      <c r="D3312" s="255" t="str">
        <f>IF(AND(A3312&lt;&gt;"",ISNUMBER(A3312)),VLOOKUP(A3312,Studies!A:BR,4,FALSE),"")</f>
        <v>Control (Perpetrator Placebo)</v>
      </c>
      <c r="E3312" s="255" t="str">
        <f>IF(AND(A3312&lt;&gt;"",ISNUMBER(A3312)),VLOOKUP(A3312,Studies!A:BR,5,FALSE),"")</f>
        <v>Midazolam</v>
      </c>
      <c r="F3312" s="256"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4.25" x14ac:dyDescent="0.2">
      <c r="A3313" s="189">
        <v>388</v>
      </c>
      <c r="B3313" s="254" t="str">
        <f>IF(AND(A3313&lt;&gt;"",ISNUMBER(A3313)),VLOOKUP(A3313,Studies!A:BR,2,FALSE),"")</f>
        <v>Phimmasone 2001</v>
      </c>
      <c r="C3313" s="255" t="str">
        <f>IF(AND(A3313&lt;&gt;"",ISNUMBER(A3313)),VLOOKUP(A3313,Studies!A:BR,3,FALSE),"")</f>
        <v>https://www.ncbi.nlm.nih.gov/pubmed/11753266</v>
      </c>
      <c r="D3313" s="255" t="str">
        <f>IF(AND(A3313&lt;&gt;"",ISNUMBER(A3313)),VLOOKUP(A3313,Studies!A:BR,4,FALSE),"")</f>
        <v>Control (Perpetrator Placebo)</v>
      </c>
      <c r="E3313" s="255" t="str">
        <f>IF(AND(A3313&lt;&gt;"",ISNUMBER(A3313)),VLOOKUP(A3313,Studies!A:BR,5,FALSE),"")</f>
        <v>Midazolam</v>
      </c>
      <c r="F3313" s="256"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4.25" x14ac:dyDescent="0.2">
      <c r="A3314" s="189">
        <v>388</v>
      </c>
      <c r="B3314" s="254" t="str">
        <f>IF(AND(A3314&lt;&gt;"",ISNUMBER(A3314)),VLOOKUP(A3314,Studies!A:BR,2,FALSE),"")</f>
        <v>Phimmasone 2001</v>
      </c>
      <c r="C3314" s="255" t="str">
        <f>IF(AND(A3314&lt;&gt;"",ISNUMBER(A3314)),VLOOKUP(A3314,Studies!A:BR,3,FALSE),"")</f>
        <v>https://www.ncbi.nlm.nih.gov/pubmed/11753266</v>
      </c>
      <c r="D3314" s="255" t="str">
        <f>IF(AND(A3314&lt;&gt;"",ISNUMBER(A3314)),VLOOKUP(A3314,Studies!A:BR,4,FALSE),"")</f>
        <v>Control (Perpetrator Placebo)</v>
      </c>
      <c r="E3314" s="255" t="str">
        <f>IF(AND(A3314&lt;&gt;"",ISNUMBER(A3314)),VLOOKUP(A3314,Studies!A:BR,5,FALSE),"")</f>
        <v>Midazolam</v>
      </c>
      <c r="F3314" s="256"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4.25" x14ac:dyDescent="0.2">
      <c r="A3315" s="189">
        <v>388</v>
      </c>
      <c r="B3315" s="254" t="str">
        <f>IF(AND(A3315&lt;&gt;"",ISNUMBER(A3315)),VLOOKUP(A3315,Studies!A:BR,2,FALSE),"")</f>
        <v>Phimmasone 2001</v>
      </c>
      <c r="C3315" s="255" t="str">
        <f>IF(AND(A3315&lt;&gt;"",ISNUMBER(A3315)),VLOOKUP(A3315,Studies!A:BR,3,FALSE),"")</f>
        <v>https://www.ncbi.nlm.nih.gov/pubmed/11753266</v>
      </c>
      <c r="D3315" s="255" t="str">
        <f>IF(AND(A3315&lt;&gt;"",ISNUMBER(A3315)),VLOOKUP(A3315,Studies!A:BR,4,FALSE),"")</f>
        <v>Control (Perpetrator Placebo)</v>
      </c>
      <c r="E3315" s="255" t="str">
        <f>IF(AND(A3315&lt;&gt;"",ISNUMBER(A3315)),VLOOKUP(A3315,Studies!A:BR,5,FALSE),"")</f>
        <v>Midazolam</v>
      </c>
      <c r="F3315" s="256"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4.25" x14ac:dyDescent="0.2">
      <c r="A3316" s="189">
        <v>388</v>
      </c>
      <c r="B3316" s="254" t="str">
        <f>IF(AND(A3316&lt;&gt;"",ISNUMBER(A3316)),VLOOKUP(A3316,Studies!A:BR,2,FALSE),"")</f>
        <v>Phimmasone 2001</v>
      </c>
      <c r="C3316" s="255" t="str">
        <f>IF(AND(A3316&lt;&gt;"",ISNUMBER(A3316)),VLOOKUP(A3316,Studies!A:BR,3,FALSE),"")</f>
        <v>https://www.ncbi.nlm.nih.gov/pubmed/11753266</v>
      </c>
      <c r="D3316" s="255" t="str">
        <f>IF(AND(A3316&lt;&gt;"",ISNUMBER(A3316)),VLOOKUP(A3316,Studies!A:BR,4,FALSE),"")</f>
        <v>Control (Perpetrator Placebo)</v>
      </c>
      <c r="E3316" s="255" t="str">
        <f>IF(AND(A3316&lt;&gt;"",ISNUMBER(A3316)),VLOOKUP(A3316,Studies!A:BR,5,FALSE),"")</f>
        <v>Midazolam</v>
      </c>
      <c r="F3316" s="256"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4.25" x14ac:dyDescent="0.2">
      <c r="A3317" s="189">
        <v>388</v>
      </c>
      <c r="B3317" s="254" t="str">
        <f>IF(AND(A3317&lt;&gt;"",ISNUMBER(A3317)),VLOOKUP(A3317,Studies!A:BR,2,FALSE),"")</f>
        <v>Phimmasone 2001</v>
      </c>
      <c r="C3317" s="255" t="str">
        <f>IF(AND(A3317&lt;&gt;"",ISNUMBER(A3317)),VLOOKUP(A3317,Studies!A:BR,3,FALSE),"")</f>
        <v>https://www.ncbi.nlm.nih.gov/pubmed/11753266</v>
      </c>
      <c r="D3317" s="255" t="str">
        <f>IF(AND(A3317&lt;&gt;"",ISNUMBER(A3317)),VLOOKUP(A3317,Studies!A:BR,4,FALSE),"")</f>
        <v>Control (Perpetrator Placebo)</v>
      </c>
      <c r="E3317" s="255" t="str">
        <f>IF(AND(A3317&lt;&gt;"",ISNUMBER(A3317)),VLOOKUP(A3317,Studies!A:BR,5,FALSE),"")</f>
        <v>Midazolam</v>
      </c>
      <c r="F3317" s="256"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4.25" x14ac:dyDescent="0.2">
      <c r="A3318" s="189">
        <v>388</v>
      </c>
      <c r="B3318" s="254" t="str">
        <f>IF(AND(A3318&lt;&gt;"",ISNUMBER(A3318)),VLOOKUP(A3318,Studies!A:BR,2,FALSE),"")</f>
        <v>Phimmasone 2001</v>
      </c>
      <c r="C3318" s="255" t="str">
        <f>IF(AND(A3318&lt;&gt;"",ISNUMBER(A3318)),VLOOKUP(A3318,Studies!A:BR,3,FALSE),"")</f>
        <v>https://www.ncbi.nlm.nih.gov/pubmed/11753266</v>
      </c>
      <c r="D3318" s="255" t="str">
        <f>IF(AND(A3318&lt;&gt;"",ISNUMBER(A3318)),VLOOKUP(A3318,Studies!A:BR,4,FALSE),"")</f>
        <v>Control (Perpetrator Placebo)</v>
      </c>
      <c r="E3318" s="255" t="str">
        <f>IF(AND(A3318&lt;&gt;"",ISNUMBER(A3318)),VLOOKUP(A3318,Studies!A:BR,5,FALSE),"")</f>
        <v>Midazolam</v>
      </c>
      <c r="F3318" s="256"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4.25" x14ac:dyDescent="0.2">
      <c r="A3319" s="189">
        <v>388</v>
      </c>
      <c r="B3319" s="254" t="str">
        <f>IF(AND(A3319&lt;&gt;"",ISNUMBER(A3319)),VLOOKUP(A3319,Studies!A:BR,2,FALSE),"")</f>
        <v>Phimmasone 2001</v>
      </c>
      <c r="C3319" s="255" t="str">
        <f>IF(AND(A3319&lt;&gt;"",ISNUMBER(A3319)),VLOOKUP(A3319,Studies!A:BR,3,FALSE),"")</f>
        <v>https://www.ncbi.nlm.nih.gov/pubmed/11753266</v>
      </c>
      <c r="D3319" s="255" t="str">
        <f>IF(AND(A3319&lt;&gt;"",ISNUMBER(A3319)),VLOOKUP(A3319,Studies!A:BR,4,FALSE),"")</f>
        <v>Control (Perpetrator Placebo)</v>
      </c>
      <c r="E3319" s="255" t="str">
        <f>IF(AND(A3319&lt;&gt;"",ISNUMBER(A3319)),VLOOKUP(A3319,Studies!A:BR,5,FALSE),"")</f>
        <v>Midazolam</v>
      </c>
      <c r="F3319" s="256"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4.25" x14ac:dyDescent="0.2">
      <c r="A3320" s="189">
        <v>388</v>
      </c>
      <c r="B3320" s="254" t="str">
        <f>IF(AND(A3320&lt;&gt;"",ISNUMBER(A3320)),VLOOKUP(A3320,Studies!A:BR,2,FALSE),"")</f>
        <v>Phimmasone 2001</v>
      </c>
      <c r="C3320" s="255" t="str">
        <f>IF(AND(A3320&lt;&gt;"",ISNUMBER(A3320)),VLOOKUP(A3320,Studies!A:BR,3,FALSE),"")</f>
        <v>https://www.ncbi.nlm.nih.gov/pubmed/11753266</v>
      </c>
      <c r="D3320" s="255" t="str">
        <f>IF(AND(A3320&lt;&gt;"",ISNUMBER(A3320)),VLOOKUP(A3320,Studies!A:BR,4,FALSE),"")</f>
        <v>Control (Perpetrator Placebo)</v>
      </c>
      <c r="E3320" s="255" t="str">
        <f>IF(AND(A3320&lt;&gt;"",ISNUMBER(A3320)),VLOOKUP(A3320,Studies!A:BR,5,FALSE),"")</f>
        <v>Midazolam</v>
      </c>
      <c r="F3320" s="256"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4.25" x14ac:dyDescent="0.2">
      <c r="A3321" s="189">
        <v>388</v>
      </c>
      <c r="B3321" s="254" t="str">
        <f>IF(AND(A3321&lt;&gt;"",ISNUMBER(A3321)),VLOOKUP(A3321,Studies!A:BR,2,FALSE),"")</f>
        <v>Phimmasone 2001</v>
      </c>
      <c r="C3321" s="255" t="str">
        <f>IF(AND(A3321&lt;&gt;"",ISNUMBER(A3321)),VLOOKUP(A3321,Studies!A:BR,3,FALSE),"")</f>
        <v>https://www.ncbi.nlm.nih.gov/pubmed/11753266</v>
      </c>
      <c r="D3321" s="255" t="str">
        <f>IF(AND(A3321&lt;&gt;"",ISNUMBER(A3321)),VLOOKUP(A3321,Studies!A:BR,4,FALSE),"")</f>
        <v>Control (Perpetrator Placebo)</v>
      </c>
      <c r="E3321" s="255" t="str">
        <f>IF(AND(A3321&lt;&gt;"",ISNUMBER(A3321)),VLOOKUP(A3321,Studies!A:BR,5,FALSE),"")</f>
        <v>Midazolam</v>
      </c>
      <c r="F3321" s="256"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4.25" x14ac:dyDescent="0.2">
      <c r="A3322" s="189">
        <v>388</v>
      </c>
      <c r="B3322" s="254" t="str">
        <f>IF(AND(A3322&lt;&gt;"",ISNUMBER(A3322)),VLOOKUP(A3322,Studies!A:BR,2,FALSE),"")</f>
        <v>Phimmasone 2001</v>
      </c>
      <c r="C3322" s="255" t="str">
        <f>IF(AND(A3322&lt;&gt;"",ISNUMBER(A3322)),VLOOKUP(A3322,Studies!A:BR,3,FALSE),"")</f>
        <v>https://www.ncbi.nlm.nih.gov/pubmed/11753266</v>
      </c>
      <c r="D3322" s="255" t="str">
        <f>IF(AND(A3322&lt;&gt;"",ISNUMBER(A3322)),VLOOKUP(A3322,Studies!A:BR,4,FALSE),"")</f>
        <v>Control (Perpetrator Placebo)</v>
      </c>
      <c r="E3322" s="255" t="str">
        <f>IF(AND(A3322&lt;&gt;"",ISNUMBER(A3322)),VLOOKUP(A3322,Studies!A:BR,5,FALSE),"")</f>
        <v>Midazolam</v>
      </c>
      <c r="F3322" s="256"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4.25" x14ac:dyDescent="0.2">
      <c r="A3323" s="189">
        <v>388</v>
      </c>
      <c r="B3323" s="254" t="str">
        <f>IF(AND(A3323&lt;&gt;"",ISNUMBER(A3323)),VLOOKUP(A3323,Studies!A:BR,2,FALSE),"")</f>
        <v>Phimmasone 2001</v>
      </c>
      <c r="C3323" s="255" t="str">
        <f>IF(AND(A3323&lt;&gt;"",ISNUMBER(A3323)),VLOOKUP(A3323,Studies!A:BR,3,FALSE),"")</f>
        <v>https://www.ncbi.nlm.nih.gov/pubmed/11753266</v>
      </c>
      <c r="D3323" s="255" t="str">
        <f>IF(AND(A3323&lt;&gt;"",ISNUMBER(A3323)),VLOOKUP(A3323,Studies!A:BR,4,FALSE),"")</f>
        <v>Control (Perpetrator Placebo)</v>
      </c>
      <c r="E3323" s="255" t="str">
        <f>IF(AND(A3323&lt;&gt;"",ISNUMBER(A3323)),VLOOKUP(A3323,Studies!A:BR,5,FALSE),"")</f>
        <v>Midazolam</v>
      </c>
      <c r="F3323" s="256"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4.25" x14ac:dyDescent="0.2">
      <c r="A3324" s="189">
        <v>388</v>
      </c>
      <c r="B3324" s="254" t="str">
        <f>IF(AND(A3324&lt;&gt;"",ISNUMBER(A3324)),VLOOKUP(A3324,Studies!A:BR,2,FALSE),"")</f>
        <v>Phimmasone 2001</v>
      </c>
      <c r="C3324" s="255" t="str">
        <f>IF(AND(A3324&lt;&gt;"",ISNUMBER(A3324)),VLOOKUP(A3324,Studies!A:BR,3,FALSE),"")</f>
        <v>https://www.ncbi.nlm.nih.gov/pubmed/11753266</v>
      </c>
      <c r="D3324" s="255" t="str">
        <f>IF(AND(A3324&lt;&gt;"",ISNUMBER(A3324)),VLOOKUP(A3324,Studies!A:BR,4,FALSE),"")</f>
        <v>Control (Perpetrator Placebo)</v>
      </c>
      <c r="E3324" s="255" t="str">
        <f>IF(AND(A3324&lt;&gt;"",ISNUMBER(A3324)),VLOOKUP(A3324,Studies!A:BR,5,FALSE),"")</f>
        <v>Midazolam</v>
      </c>
      <c r="F3324" s="256"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4.25" x14ac:dyDescent="0.2">
      <c r="A3325" s="189">
        <v>388</v>
      </c>
      <c r="B3325" s="254" t="str">
        <f>IF(AND(A3325&lt;&gt;"",ISNUMBER(A3325)),VLOOKUP(A3325,Studies!A:BR,2,FALSE),"")</f>
        <v>Phimmasone 2001</v>
      </c>
      <c r="C3325" s="255" t="str">
        <f>IF(AND(A3325&lt;&gt;"",ISNUMBER(A3325)),VLOOKUP(A3325,Studies!A:BR,3,FALSE),"")</f>
        <v>https://www.ncbi.nlm.nih.gov/pubmed/11753266</v>
      </c>
      <c r="D3325" s="255" t="str">
        <f>IF(AND(A3325&lt;&gt;"",ISNUMBER(A3325)),VLOOKUP(A3325,Studies!A:BR,4,FALSE),"")</f>
        <v>Control (Perpetrator Placebo)</v>
      </c>
      <c r="E3325" s="255" t="str">
        <f>IF(AND(A3325&lt;&gt;"",ISNUMBER(A3325)),VLOOKUP(A3325,Studies!A:BR,5,FALSE),"")</f>
        <v>Midazolam</v>
      </c>
      <c r="F3325" s="256"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4.25" x14ac:dyDescent="0.2">
      <c r="A3326" s="189">
        <v>388</v>
      </c>
      <c r="B3326" s="254" t="str">
        <f>IF(AND(A3326&lt;&gt;"",ISNUMBER(A3326)),VLOOKUP(A3326,Studies!A:BR,2,FALSE),"")</f>
        <v>Phimmasone 2001</v>
      </c>
      <c r="C3326" s="255" t="str">
        <f>IF(AND(A3326&lt;&gt;"",ISNUMBER(A3326)),VLOOKUP(A3326,Studies!A:BR,3,FALSE),"")</f>
        <v>https://www.ncbi.nlm.nih.gov/pubmed/11753266</v>
      </c>
      <c r="D3326" s="255" t="str">
        <f>IF(AND(A3326&lt;&gt;"",ISNUMBER(A3326)),VLOOKUP(A3326,Studies!A:BR,4,FALSE),"")</f>
        <v>Control (Perpetrator Placebo)</v>
      </c>
      <c r="E3326" s="255" t="str">
        <f>IF(AND(A3326&lt;&gt;"",ISNUMBER(A3326)),VLOOKUP(A3326,Studies!A:BR,5,FALSE),"")</f>
        <v>Midazolam</v>
      </c>
      <c r="F3326" s="256"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4.25" x14ac:dyDescent="0.2">
      <c r="A3327" s="189">
        <v>388</v>
      </c>
      <c r="B3327" s="254" t="str">
        <f>IF(AND(A3327&lt;&gt;"",ISNUMBER(A3327)),VLOOKUP(A3327,Studies!A:BR,2,FALSE),"")</f>
        <v>Phimmasone 2001</v>
      </c>
      <c r="C3327" s="255" t="str">
        <f>IF(AND(A3327&lt;&gt;"",ISNUMBER(A3327)),VLOOKUP(A3327,Studies!A:BR,3,FALSE),"")</f>
        <v>https://www.ncbi.nlm.nih.gov/pubmed/11753266</v>
      </c>
      <c r="D3327" s="255" t="str">
        <f>IF(AND(A3327&lt;&gt;"",ISNUMBER(A3327)),VLOOKUP(A3327,Studies!A:BR,4,FALSE),"")</f>
        <v>Control (Perpetrator Placebo)</v>
      </c>
      <c r="E3327" s="255" t="str">
        <f>IF(AND(A3327&lt;&gt;"",ISNUMBER(A3327)),VLOOKUP(A3327,Studies!A:BR,5,FALSE),"")</f>
        <v>Midazolam</v>
      </c>
      <c r="F3327" s="256"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4.25" x14ac:dyDescent="0.2">
      <c r="A3328" s="189">
        <v>388</v>
      </c>
      <c r="B3328" s="254" t="str">
        <f>IF(AND(A3328&lt;&gt;"",ISNUMBER(A3328)),VLOOKUP(A3328,Studies!A:BR,2,FALSE),"")</f>
        <v>Phimmasone 2001</v>
      </c>
      <c r="C3328" s="255" t="str">
        <f>IF(AND(A3328&lt;&gt;"",ISNUMBER(A3328)),VLOOKUP(A3328,Studies!A:BR,3,FALSE),"")</f>
        <v>https://www.ncbi.nlm.nih.gov/pubmed/11753266</v>
      </c>
      <c r="D3328" s="255" t="str">
        <f>IF(AND(A3328&lt;&gt;"",ISNUMBER(A3328)),VLOOKUP(A3328,Studies!A:BR,4,FALSE),"")</f>
        <v>Control (Perpetrator Placebo)</v>
      </c>
      <c r="E3328" s="255" t="str">
        <f>IF(AND(A3328&lt;&gt;"",ISNUMBER(A3328)),VLOOKUP(A3328,Studies!A:BR,5,FALSE),"")</f>
        <v>Midazolam</v>
      </c>
      <c r="F3328" s="256"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4.25" x14ac:dyDescent="0.2">
      <c r="A3329" s="189">
        <v>388</v>
      </c>
      <c r="B3329" s="254" t="str">
        <f>IF(AND(A3329&lt;&gt;"",ISNUMBER(A3329)),VLOOKUP(A3329,Studies!A:BR,2,FALSE),"")</f>
        <v>Phimmasone 2001</v>
      </c>
      <c r="C3329" s="255" t="str">
        <f>IF(AND(A3329&lt;&gt;"",ISNUMBER(A3329)),VLOOKUP(A3329,Studies!A:BR,3,FALSE),"")</f>
        <v>https://www.ncbi.nlm.nih.gov/pubmed/11753266</v>
      </c>
      <c r="D3329" s="255" t="str">
        <f>IF(AND(A3329&lt;&gt;"",ISNUMBER(A3329)),VLOOKUP(A3329,Studies!A:BR,4,FALSE),"")</f>
        <v>Control (Perpetrator Placebo)</v>
      </c>
      <c r="E3329" s="255" t="str">
        <f>IF(AND(A3329&lt;&gt;"",ISNUMBER(A3329)),VLOOKUP(A3329,Studies!A:BR,5,FALSE),"")</f>
        <v>Midazolam</v>
      </c>
      <c r="F3329" s="256"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4.25" x14ac:dyDescent="0.2">
      <c r="A3330" s="189">
        <v>389</v>
      </c>
      <c r="B3330" s="254" t="str">
        <f>IF(AND(A3330&lt;&gt;"",ISNUMBER(A3330)),VLOOKUP(A3330,Studies!A:BR,2,FALSE),"")</f>
        <v>Phimmasone 2001</v>
      </c>
      <c r="C3330" s="255" t="str">
        <f>IF(AND(A3330&lt;&gt;"",ISNUMBER(A3330)),VLOOKUP(A3330,Studies!A:BR,3,FALSE),"")</f>
        <v>https://www.ncbi.nlm.nih.gov/pubmed/11753266</v>
      </c>
      <c r="D3330" s="255" t="str">
        <f>IF(AND(A3330&lt;&gt;"",ISNUMBER(A3330)),VLOOKUP(A3330,Studies!A:BR,4,FALSE),"")</f>
        <v>with Perpetrator (Rifampicin)</v>
      </c>
      <c r="E3330" s="255" t="str">
        <f>IF(AND(A3330&lt;&gt;"",ISNUMBER(A3330)),VLOOKUP(A3330,Studies!A:BR,5,FALSE),"")</f>
        <v>Midazolam</v>
      </c>
      <c r="F3330" s="256"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4.25" x14ac:dyDescent="0.2">
      <c r="A3331" s="189">
        <v>389</v>
      </c>
      <c r="B3331" s="254" t="str">
        <f>IF(AND(A3331&lt;&gt;"",ISNUMBER(A3331)),VLOOKUP(A3331,Studies!A:BR,2,FALSE),"")</f>
        <v>Phimmasone 2001</v>
      </c>
      <c r="C3331" s="255" t="str">
        <f>IF(AND(A3331&lt;&gt;"",ISNUMBER(A3331)),VLOOKUP(A3331,Studies!A:BR,3,FALSE),"")</f>
        <v>https://www.ncbi.nlm.nih.gov/pubmed/11753266</v>
      </c>
      <c r="D3331" s="255" t="str">
        <f>IF(AND(A3331&lt;&gt;"",ISNUMBER(A3331)),VLOOKUP(A3331,Studies!A:BR,4,FALSE),"")</f>
        <v>with Perpetrator (Rifampicin)</v>
      </c>
      <c r="E3331" s="255" t="str">
        <f>IF(AND(A3331&lt;&gt;"",ISNUMBER(A3331)),VLOOKUP(A3331,Studies!A:BR,5,FALSE),"")</f>
        <v>Midazolam</v>
      </c>
      <c r="F3331" s="256"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4.25" x14ac:dyDescent="0.2">
      <c r="A3332" s="189">
        <v>389</v>
      </c>
      <c r="B3332" s="254" t="str">
        <f>IF(AND(A3332&lt;&gt;"",ISNUMBER(A3332)),VLOOKUP(A3332,Studies!A:BR,2,FALSE),"")</f>
        <v>Phimmasone 2001</v>
      </c>
      <c r="C3332" s="255" t="str">
        <f>IF(AND(A3332&lt;&gt;"",ISNUMBER(A3332)),VLOOKUP(A3332,Studies!A:BR,3,FALSE),"")</f>
        <v>https://www.ncbi.nlm.nih.gov/pubmed/11753266</v>
      </c>
      <c r="D3332" s="255" t="str">
        <f>IF(AND(A3332&lt;&gt;"",ISNUMBER(A3332)),VLOOKUP(A3332,Studies!A:BR,4,FALSE),"")</f>
        <v>with Perpetrator (Rifampicin)</v>
      </c>
      <c r="E3332" s="255" t="str">
        <f>IF(AND(A3332&lt;&gt;"",ISNUMBER(A3332)),VLOOKUP(A3332,Studies!A:BR,5,FALSE),"")</f>
        <v>Midazolam</v>
      </c>
      <c r="F3332" s="256"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4.25" x14ac:dyDescent="0.2">
      <c r="A3333" s="189">
        <v>389</v>
      </c>
      <c r="B3333" s="254" t="str">
        <f>IF(AND(A3333&lt;&gt;"",ISNUMBER(A3333)),VLOOKUP(A3333,Studies!A:BR,2,FALSE),"")</f>
        <v>Phimmasone 2001</v>
      </c>
      <c r="C3333" s="255" t="str">
        <f>IF(AND(A3333&lt;&gt;"",ISNUMBER(A3333)),VLOOKUP(A3333,Studies!A:BR,3,FALSE),"")</f>
        <v>https://www.ncbi.nlm.nih.gov/pubmed/11753266</v>
      </c>
      <c r="D3333" s="255" t="str">
        <f>IF(AND(A3333&lt;&gt;"",ISNUMBER(A3333)),VLOOKUP(A3333,Studies!A:BR,4,FALSE),"")</f>
        <v>with Perpetrator (Rifampicin)</v>
      </c>
      <c r="E3333" s="255" t="str">
        <f>IF(AND(A3333&lt;&gt;"",ISNUMBER(A3333)),VLOOKUP(A3333,Studies!A:BR,5,FALSE),"")</f>
        <v>Midazolam</v>
      </c>
      <c r="F3333" s="256"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4.25" x14ac:dyDescent="0.2">
      <c r="A3334" s="189">
        <v>389</v>
      </c>
      <c r="B3334" s="254" t="str">
        <f>IF(AND(A3334&lt;&gt;"",ISNUMBER(A3334)),VLOOKUP(A3334,Studies!A:BR,2,FALSE),"")</f>
        <v>Phimmasone 2001</v>
      </c>
      <c r="C3334" s="255" t="str">
        <f>IF(AND(A3334&lt;&gt;"",ISNUMBER(A3334)),VLOOKUP(A3334,Studies!A:BR,3,FALSE),"")</f>
        <v>https://www.ncbi.nlm.nih.gov/pubmed/11753266</v>
      </c>
      <c r="D3334" s="255" t="str">
        <f>IF(AND(A3334&lt;&gt;"",ISNUMBER(A3334)),VLOOKUP(A3334,Studies!A:BR,4,FALSE),"")</f>
        <v>with Perpetrator (Rifampicin)</v>
      </c>
      <c r="E3334" s="255" t="str">
        <f>IF(AND(A3334&lt;&gt;"",ISNUMBER(A3334)),VLOOKUP(A3334,Studies!A:BR,5,FALSE),"")</f>
        <v>Midazolam</v>
      </c>
      <c r="F3334" s="256"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4.25" x14ac:dyDescent="0.2">
      <c r="A3335" s="189">
        <v>389</v>
      </c>
      <c r="B3335" s="254" t="str">
        <f>IF(AND(A3335&lt;&gt;"",ISNUMBER(A3335)),VLOOKUP(A3335,Studies!A:BR,2,FALSE),"")</f>
        <v>Phimmasone 2001</v>
      </c>
      <c r="C3335" s="255" t="str">
        <f>IF(AND(A3335&lt;&gt;"",ISNUMBER(A3335)),VLOOKUP(A3335,Studies!A:BR,3,FALSE),"")</f>
        <v>https://www.ncbi.nlm.nih.gov/pubmed/11753266</v>
      </c>
      <c r="D3335" s="255" t="str">
        <f>IF(AND(A3335&lt;&gt;"",ISNUMBER(A3335)),VLOOKUP(A3335,Studies!A:BR,4,FALSE),"")</f>
        <v>with Perpetrator (Rifampicin)</v>
      </c>
      <c r="E3335" s="255" t="str">
        <f>IF(AND(A3335&lt;&gt;"",ISNUMBER(A3335)),VLOOKUP(A3335,Studies!A:BR,5,FALSE),"")</f>
        <v>Midazolam</v>
      </c>
      <c r="F3335" s="256"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4.25" x14ac:dyDescent="0.2">
      <c r="A3336" s="189">
        <v>389</v>
      </c>
      <c r="B3336" s="254" t="str">
        <f>IF(AND(A3336&lt;&gt;"",ISNUMBER(A3336)),VLOOKUP(A3336,Studies!A:BR,2,FALSE),"")</f>
        <v>Phimmasone 2001</v>
      </c>
      <c r="C3336" s="255" t="str">
        <f>IF(AND(A3336&lt;&gt;"",ISNUMBER(A3336)),VLOOKUP(A3336,Studies!A:BR,3,FALSE),"")</f>
        <v>https://www.ncbi.nlm.nih.gov/pubmed/11753266</v>
      </c>
      <c r="D3336" s="255" t="str">
        <f>IF(AND(A3336&lt;&gt;"",ISNUMBER(A3336)),VLOOKUP(A3336,Studies!A:BR,4,FALSE),"")</f>
        <v>with Perpetrator (Rifampicin)</v>
      </c>
      <c r="E3336" s="255" t="str">
        <f>IF(AND(A3336&lt;&gt;"",ISNUMBER(A3336)),VLOOKUP(A3336,Studies!A:BR,5,FALSE),"")</f>
        <v>Midazolam</v>
      </c>
      <c r="F3336" s="256"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4.25" x14ac:dyDescent="0.2">
      <c r="A3337" s="189">
        <v>389</v>
      </c>
      <c r="B3337" s="254" t="str">
        <f>IF(AND(A3337&lt;&gt;"",ISNUMBER(A3337)),VLOOKUP(A3337,Studies!A:BR,2,FALSE),"")</f>
        <v>Phimmasone 2001</v>
      </c>
      <c r="C3337" s="255" t="str">
        <f>IF(AND(A3337&lt;&gt;"",ISNUMBER(A3337)),VLOOKUP(A3337,Studies!A:BR,3,FALSE),"")</f>
        <v>https://www.ncbi.nlm.nih.gov/pubmed/11753266</v>
      </c>
      <c r="D3337" s="255" t="str">
        <f>IF(AND(A3337&lt;&gt;"",ISNUMBER(A3337)),VLOOKUP(A3337,Studies!A:BR,4,FALSE),"")</f>
        <v>with Perpetrator (Rifampicin)</v>
      </c>
      <c r="E3337" s="255" t="str">
        <f>IF(AND(A3337&lt;&gt;"",ISNUMBER(A3337)),VLOOKUP(A3337,Studies!A:BR,5,FALSE),"")</f>
        <v>Midazolam</v>
      </c>
      <c r="F3337" s="256"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4.25" x14ac:dyDescent="0.2">
      <c r="A3338" s="189">
        <v>389</v>
      </c>
      <c r="B3338" s="254" t="str">
        <f>IF(AND(A3338&lt;&gt;"",ISNUMBER(A3338)),VLOOKUP(A3338,Studies!A:BR,2,FALSE),"")</f>
        <v>Phimmasone 2001</v>
      </c>
      <c r="C3338" s="255" t="str">
        <f>IF(AND(A3338&lt;&gt;"",ISNUMBER(A3338)),VLOOKUP(A3338,Studies!A:BR,3,FALSE),"")</f>
        <v>https://www.ncbi.nlm.nih.gov/pubmed/11753266</v>
      </c>
      <c r="D3338" s="255" t="str">
        <f>IF(AND(A3338&lt;&gt;"",ISNUMBER(A3338)),VLOOKUP(A3338,Studies!A:BR,4,FALSE),"")</f>
        <v>with Perpetrator (Rifampicin)</v>
      </c>
      <c r="E3338" s="255" t="str">
        <f>IF(AND(A3338&lt;&gt;"",ISNUMBER(A3338)),VLOOKUP(A3338,Studies!A:BR,5,FALSE),"")</f>
        <v>Midazolam</v>
      </c>
      <c r="F3338" s="256"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4.25" x14ac:dyDescent="0.2">
      <c r="A3339" s="189">
        <v>389</v>
      </c>
      <c r="B3339" s="254" t="str">
        <f>IF(AND(A3339&lt;&gt;"",ISNUMBER(A3339)),VLOOKUP(A3339,Studies!A:BR,2,FALSE),"")</f>
        <v>Phimmasone 2001</v>
      </c>
      <c r="C3339" s="255" t="str">
        <f>IF(AND(A3339&lt;&gt;"",ISNUMBER(A3339)),VLOOKUP(A3339,Studies!A:BR,3,FALSE),"")</f>
        <v>https://www.ncbi.nlm.nih.gov/pubmed/11753266</v>
      </c>
      <c r="D3339" s="255" t="str">
        <f>IF(AND(A3339&lt;&gt;"",ISNUMBER(A3339)),VLOOKUP(A3339,Studies!A:BR,4,FALSE),"")</f>
        <v>with Perpetrator (Rifampicin)</v>
      </c>
      <c r="E3339" s="255" t="str">
        <f>IF(AND(A3339&lt;&gt;"",ISNUMBER(A3339)),VLOOKUP(A3339,Studies!A:BR,5,FALSE),"")</f>
        <v>Midazolam</v>
      </c>
      <c r="F3339" s="256"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4.25" x14ac:dyDescent="0.2">
      <c r="A3340" s="189">
        <v>389</v>
      </c>
      <c r="B3340" s="254" t="str">
        <f>IF(AND(A3340&lt;&gt;"",ISNUMBER(A3340)),VLOOKUP(A3340,Studies!A:BR,2,FALSE),"")</f>
        <v>Phimmasone 2001</v>
      </c>
      <c r="C3340" s="255" t="str">
        <f>IF(AND(A3340&lt;&gt;"",ISNUMBER(A3340)),VLOOKUP(A3340,Studies!A:BR,3,FALSE),"")</f>
        <v>https://www.ncbi.nlm.nih.gov/pubmed/11753266</v>
      </c>
      <c r="D3340" s="255" t="str">
        <f>IF(AND(A3340&lt;&gt;"",ISNUMBER(A3340)),VLOOKUP(A3340,Studies!A:BR,4,FALSE),"")</f>
        <v>with Perpetrator (Rifampicin)</v>
      </c>
      <c r="E3340" s="255" t="str">
        <f>IF(AND(A3340&lt;&gt;"",ISNUMBER(A3340)),VLOOKUP(A3340,Studies!A:BR,5,FALSE),"")</f>
        <v>Midazolam</v>
      </c>
      <c r="F3340" s="256"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4.25" x14ac:dyDescent="0.2">
      <c r="A3341" s="189">
        <v>389</v>
      </c>
      <c r="B3341" s="254" t="str">
        <f>IF(AND(A3341&lt;&gt;"",ISNUMBER(A3341)),VLOOKUP(A3341,Studies!A:BR,2,FALSE),"")</f>
        <v>Phimmasone 2001</v>
      </c>
      <c r="C3341" s="255" t="str">
        <f>IF(AND(A3341&lt;&gt;"",ISNUMBER(A3341)),VLOOKUP(A3341,Studies!A:BR,3,FALSE),"")</f>
        <v>https://www.ncbi.nlm.nih.gov/pubmed/11753266</v>
      </c>
      <c r="D3341" s="255" t="str">
        <f>IF(AND(A3341&lt;&gt;"",ISNUMBER(A3341)),VLOOKUP(A3341,Studies!A:BR,4,FALSE),"")</f>
        <v>with Perpetrator (Rifampicin)</v>
      </c>
      <c r="E3341" s="255" t="str">
        <f>IF(AND(A3341&lt;&gt;"",ISNUMBER(A3341)),VLOOKUP(A3341,Studies!A:BR,5,FALSE),"")</f>
        <v>Midazolam</v>
      </c>
      <c r="F3341" s="256"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4.25" x14ac:dyDescent="0.2">
      <c r="A3342" s="189">
        <v>389</v>
      </c>
      <c r="B3342" s="254" t="str">
        <f>IF(AND(A3342&lt;&gt;"",ISNUMBER(A3342)),VLOOKUP(A3342,Studies!A:BR,2,FALSE),"")</f>
        <v>Phimmasone 2001</v>
      </c>
      <c r="C3342" s="255" t="str">
        <f>IF(AND(A3342&lt;&gt;"",ISNUMBER(A3342)),VLOOKUP(A3342,Studies!A:BR,3,FALSE),"")</f>
        <v>https://www.ncbi.nlm.nih.gov/pubmed/11753266</v>
      </c>
      <c r="D3342" s="255" t="str">
        <f>IF(AND(A3342&lt;&gt;"",ISNUMBER(A3342)),VLOOKUP(A3342,Studies!A:BR,4,FALSE),"")</f>
        <v>with Perpetrator (Rifampicin)</v>
      </c>
      <c r="E3342" s="255" t="str">
        <f>IF(AND(A3342&lt;&gt;"",ISNUMBER(A3342)),VLOOKUP(A3342,Studies!A:BR,5,FALSE),"")</f>
        <v>Midazolam</v>
      </c>
      <c r="F3342" s="256"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4.25" x14ac:dyDescent="0.2">
      <c r="A3343" s="189">
        <v>389</v>
      </c>
      <c r="B3343" s="254" t="str">
        <f>IF(AND(A3343&lt;&gt;"",ISNUMBER(A3343)),VLOOKUP(A3343,Studies!A:BR,2,FALSE),"")</f>
        <v>Phimmasone 2001</v>
      </c>
      <c r="C3343" s="255" t="str">
        <f>IF(AND(A3343&lt;&gt;"",ISNUMBER(A3343)),VLOOKUP(A3343,Studies!A:BR,3,FALSE),"")</f>
        <v>https://www.ncbi.nlm.nih.gov/pubmed/11753266</v>
      </c>
      <c r="D3343" s="255" t="str">
        <f>IF(AND(A3343&lt;&gt;"",ISNUMBER(A3343)),VLOOKUP(A3343,Studies!A:BR,4,FALSE),"")</f>
        <v>with Perpetrator (Rifampicin)</v>
      </c>
      <c r="E3343" s="255" t="str">
        <f>IF(AND(A3343&lt;&gt;"",ISNUMBER(A3343)),VLOOKUP(A3343,Studies!A:BR,5,FALSE),"")</f>
        <v>Midazolam</v>
      </c>
      <c r="F3343" s="256"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4.25" x14ac:dyDescent="0.2">
      <c r="A3344" s="189">
        <v>389</v>
      </c>
      <c r="B3344" s="254" t="str">
        <f>IF(AND(A3344&lt;&gt;"",ISNUMBER(A3344)),VLOOKUP(A3344,Studies!A:BR,2,FALSE),"")</f>
        <v>Phimmasone 2001</v>
      </c>
      <c r="C3344" s="255" t="str">
        <f>IF(AND(A3344&lt;&gt;"",ISNUMBER(A3344)),VLOOKUP(A3344,Studies!A:BR,3,FALSE),"")</f>
        <v>https://www.ncbi.nlm.nih.gov/pubmed/11753266</v>
      </c>
      <c r="D3344" s="255" t="str">
        <f>IF(AND(A3344&lt;&gt;"",ISNUMBER(A3344)),VLOOKUP(A3344,Studies!A:BR,4,FALSE),"")</f>
        <v>with Perpetrator (Rifampicin)</v>
      </c>
      <c r="E3344" s="255" t="str">
        <f>IF(AND(A3344&lt;&gt;"",ISNUMBER(A3344)),VLOOKUP(A3344,Studies!A:BR,5,FALSE),"")</f>
        <v>Midazolam</v>
      </c>
      <c r="F3344" s="256"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4.25" x14ac:dyDescent="0.2">
      <c r="A3345" s="189">
        <v>389</v>
      </c>
      <c r="B3345" s="254" t="str">
        <f>IF(AND(A3345&lt;&gt;"",ISNUMBER(A3345)),VLOOKUP(A3345,Studies!A:BR,2,FALSE),"")</f>
        <v>Phimmasone 2001</v>
      </c>
      <c r="C3345" s="255" t="str">
        <f>IF(AND(A3345&lt;&gt;"",ISNUMBER(A3345)),VLOOKUP(A3345,Studies!A:BR,3,FALSE),"")</f>
        <v>https://www.ncbi.nlm.nih.gov/pubmed/11753266</v>
      </c>
      <c r="D3345" s="255" t="str">
        <f>IF(AND(A3345&lt;&gt;"",ISNUMBER(A3345)),VLOOKUP(A3345,Studies!A:BR,4,FALSE),"")</f>
        <v>with Perpetrator (Rifampicin)</v>
      </c>
      <c r="E3345" s="255" t="str">
        <f>IF(AND(A3345&lt;&gt;"",ISNUMBER(A3345)),VLOOKUP(A3345,Studies!A:BR,5,FALSE),"")</f>
        <v>Midazolam</v>
      </c>
      <c r="F3345" s="256"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4.25" x14ac:dyDescent="0.2">
      <c r="A3346" s="189">
        <v>389</v>
      </c>
      <c r="B3346" s="254" t="str">
        <f>IF(AND(A3346&lt;&gt;"",ISNUMBER(A3346)),VLOOKUP(A3346,Studies!A:BR,2,FALSE),"")</f>
        <v>Phimmasone 2001</v>
      </c>
      <c r="C3346" s="255" t="str">
        <f>IF(AND(A3346&lt;&gt;"",ISNUMBER(A3346)),VLOOKUP(A3346,Studies!A:BR,3,FALSE),"")</f>
        <v>https://www.ncbi.nlm.nih.gov/pubmed/11753266</v>
      </c>
      <c r="D3346" s="255" t="str">
        <f>IF(AND(A3346&lt;&gt;"",ISNUMBER(A3346)),VLOOKUP(A3346,Studies!A:BR,4,FALSE),"")</f>
        <v>with Perpetrator (Rifampicin)</v>
      </c>
      <c r="E3346" s="255" t="str">
        <f>IF(AND(A3346&lt;&gt;"",ISNUMBER(A3346)),VLOOKUP(A3346,Studies!A:BR,5,FALSE),"")</f>
        <v>Midazolam</v>
      </c>
      <c r="F3346" s="256"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4.25" x14ac:dyDescent="0.2">
      <c r="A3347" s="189">
        <v>389</v>
      </c>
      <c r="B3347" s="254" t="str">
        <f>IF(AND(A3347&lt;&gt;"",ISNUMBER(A3347)),VLOOKUP(A3347,Studies!A:BR,2,FALSE),"")</f>
        <v>Phimmasone 2001</v>
      </c>
      <c r="C3347" s="255" t="str">
        <f>IF(AND(A3347&lt;&gt;"",ISNUMBER(A3347)),VLOOKUP(A3347,Studies!A:BR,3,FALSE),"")</f>
        <v>https://www.ncbi.nlm.nih.gov/pubmed/11753266</v>
      </c>
      <c r="D3347" s="255" t="str">
        <f>IF(AND(A3347&lt;&gt;"",ISNUMBER(A3347)),VLOOKUP(A3347,Studies!A:BR,4,FALSE),"")</f>
        <v>with Perpetrator (Rifampicin)</v>
      </c>
      <c r="E3347" s="255" t="str">
        <f>IF(AND(A3347&lt;&gt;"",ISNUMBER(A3347)),VLOOKUP(A3347,Studies!A:BR,5,FALSE),"")</f>
        <v>Midazolam</v>
      </c>
      <c r="F3347" s="256"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4.25" x14ac:dyDescent="0.2">
      <c r="A3348" s="189">
        <v>389</v>
      </c>
      <c r="B3348" s="254" t="str">
        <f>IF(AND(A3348&lt;&gt;"",ISNUMBER(A3348)),VLOOKUP(A3348,Studies!A:BR,2,FALSE),"")</f>
        <v>Phimmasone 2001</v>
      </c>
      <c r="C3348" s="255" t="str">
        <f>IF(AND(A3348&lt;&gt;"",ISNUMBER(A3348)),VLOOKUP(A3348,Studies!A:BR,3,FALSE),"")</f>
        <v>https://www.ncbi.nlm.nih.gov/pubmed/11753266</v>
      </c>
      <c r="D3348" s="255" t="str">
        <f>IF(AND(A3348&lt;&gt;"",ISNUMBER(A3348)),VLOOKUP(A3348,Studies!A:BR,4,FALSE),"")</f>
        <v>with Perpetrator (Rifampicin)</v>
      </c>
      <c r="E3348" s="255" t="str">
        <f>IF(AND(A3348&lt;&gt;"",ISNUMBER(A3348)),VLOOKUP(A3348,Studies!A:BR,5,FALSE),"")</f>
        <v>Midazolam</v>
      </c>
      <c r="F3348" s="256"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4.25" x14ac:dyDescent="0.2">
      <c r="A3349" s="189">
        <v>390</v>
      </c>
      <c r="B3349" s="254" t="str">
        <f>IF(AND(A3349&lt;&gt;"",ISNUMBER(A3349)),VLOOKUP(A3349,Studies!A:BR,2,FALSE),"")</f>
        <v>Phimmasone 2001</v>
      </c>
      <c r="C3349" s="255" t="str">
        <f>IF(AND(A3349&lt;&gt;"",ISNUMBER(A3349)),VLOOKUP(A3349,Studies!A:BR,3,FALSE),"")</f>
        <v>https://www.ncbi.nlm.nih.gov/pubmed/11753266</v>
      </c>
      <c r="D3349" s="255" t="str">
        <f>IF(AND(A3349&lt;&gt;"",ISNUMBER(A3349)),VLOOKUP(A3349,Studies!A:BR,4,FALSE),"")</f>
        <v>Control (Perpetrator Placebo)</v>
      </c>
      <c r="E3349" s="255" t="str">
        <f>IF(AND(A3349&lt;&gt;"",ISNUMBER(A3349)),VLOOKUP(A3349,Studies!A:BR,5,FALSE),"")</f>
        <v>Alfentanil</v>
      </c>
      <c r="F3349" s="256"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4.25" x14ac:dyDescent="0.2">
      <c r="A3350" s="189">
        <v>390</v>
      </c>
      <c r="B3350" s="254" t="str">
        <f>IF(AND(A3350&lt;&gt;"",ISNUMBER(A3350)),VLOOKUP(A3350,Studies!A:BR,2,FALSE),"")</f>
        <v>Phimmasone 2001</v>
      </c>
      <c r="C3350" s="255" t="str">
        <f>IF(AND(A3350&lt;&gt;"",ISNUMBER(A3350)),VLOOKUP(A3350,Studies!A:BR,3,FALSE),"")</f>
        <v>https://www.ncbi.nlm.nih.gov/pubmed/11753266</v>
      </c>
      <c r="D3350" s="255" t="str">
        <f>IF(AND(A3350&lt;&gt;"",ISNUMBER(A3350)),VLOOKUP(A3350,Studies!A:BR,4,FALSE),"")</f>
        <v>Control (Perpetrator Placebo)</v>
      </c>
      <c r="E3350" s="255" t="str">
        <f>IF(AND(A3350&lt;&gt;"",ISNUMBER(A3350)),VLOOKUP(A3350,Studies!A:BR,5,FALSE),"")</f>
        <v>Alfentanil</v>
      </c>
      <c r="F3350" s="256"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4.25" x14ac:dyDescent="0.2">
      <c r="A3351" s="189">
        <v>390</v>
      </c>
      <c r="B3351" s="254" t="str">
        <f>IF(AND(A3351&lt;&gt;"",ISNUMBER(A3351)),VLOOKUP(A3351,Studies!A:BR,2,FALSE),"")</f>
        <v>Phimmasone 2001</v>
      </c>
      <c r="C3351" s="255" t="str">
        <f>IF(AND(A3351&lt;&gt;"",ISNUMBER(A3351)),VLOOKUP(A3351,Studies!A:BR,3,FALSE),"")</f>
        <v>https://www.ncbi.nlm.nih.gov/pubmed/11753266</v>
      </c>
      <c r="D3351" s="255" t="str">
        <f>IF(AND(A3351&lt;&gt;"",ISNUMBER(A3351)),VLOOKUP(A3351,Studies!A:BR,4,FALSE),"")</f>
        <v>Control (Perpetrator Placebo)</v>
      </c>
      <c r="E3351" s="255" t="str">
        <f>IF(AND(A3351&lt;&gt;"",ISNUMBER(A3351)),VLOOKUP(A3351,Studies!A:BR,5,FALSE),"")</f>
        <v>Alfentanil</v>
      </c>
      <c r="F3351" s="256"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4.25" x14ac:dyDescent="0.2">
      <c r="A3352" s="189">
        <v>390</v>
      </c>
      <c r="B3352" s="254" t="str">
        <f>IF(AND(A3352&lt;&gt;"",ISNUMBER(A3352)),VLOOKUP(A3352,Studies!A:BR,2,FALSE),"")</f>
        <v>Phimmasone 2001</v>
      </c>
      <c r="C3352" s="255" t="str">
        <f>IF(AND(A3352&lt;&gt;"",ISNUMBER(A3352)),VLOOKUP(A3352,Studies!A:BR,3,FALSE),"")</f>
        <v>https://www.ncbi.nlm.nih.gov/pubmed/11753266</v>
      </c>
      <c r="D3352" s="255" t="str">
        <f>IF(AND(A3352&lt;&gt;"",ISNUMBER(A3352)),VLOOKUP(A3352,Studies!A:BR,4,FALSE),"")</f>
        <v>Control (Perpetrator Placebo)</v>
      </c>
      <c r="E3352" s="255" t="str">
        <f>IF(AND(A3352&lt;&gt;"",ISNUMBER(A3352)),VLOOKUP(A3352,Studies!A:BR,5,FALSE),"")</f>
        <v>Alfentanil</v>
      </c>
      <c r="F3352" s="256"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4.25" x14ac:dyDescent="0.2">
      <c r="A3353" s="189">
        <v>390</v>
      </c>
      <c r="B3353" s="254" t="str">
        <f>IF(AND(A3353&lt;&gt;"",ISNUMBER(A3353)),VLOOKUP(A3353,Studies!A:BR,2,FALSE),"")</f>
        <v>Phimmasone 2001</v>
      </c>
      <c r="C3353" s="255" t="str">
        <f>IF(AND(A3353&lt;&gt;"",ISNUMBER(A3353)),VLOOKUP(A3353,Studies!A:BR,3,FALSE),"")</f>
        <v>https://www.ncbi.nlm.nih.gov/pubmed/11753266</v>
      </c>
      <c r="D3353" s="255" t="str">
        <f>IF(AND(A3353&lt;&gt;"",ISNUMBER(A3353)),VLOOKUP(A3353,Studies!A:BR,4,FALSE),"")</f>
        <v>Control (Perpetrator Placebo)</v>
      </c>
      <c r="E3353" s="255" t="str">
        <f>IF(AND(A3353&lt;&gt;"",ISNUMBER(A3353)),VLOOKUP(A3353,Studies!A:BR,5,FALSE),"")</f>
        <v>Alfentanil</v>
      </c>
      <c r="F3353" s="256"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4.25" x14ac:dyDescent="0.2">
      <c r="A3354" s="189">
        <v>390</v>
      </c>
      <c r="B3354" s="254" t="str">
        <f>IF(AND(A3354&lt;&gt;"",ISNUMBER(A3354)),VLOOKUP(A3354,Studies!A:BR,2,FALSE),"")</f>
        <v>Phimmasone 2001</v>
      </c>
      <c r="C3354" s="255" t="str">
        <f>IF(AND(A3354&lt;&gt;"",ISNUMBER(A3354)),VLOOKUP(A3354,Studies!A:BR,3,FALSE),"")</f>
        <v>https://www.ncbi.nlm.nih.gov/pubmed/11753266</v>
      </c>
      <c r="D3354" s="255" t="str">
        <f>IF(AND(A3354&lt;&gt;"",ISNUMBER(A3354)),VLOOKUP(A3354,Studies!A:BR,4,FALSE),"")</f>
        <v>Control (Perpetrator Placebo)</v>
      </c>
      <c r="E3354" s="255" t="str">
        <f>IF(AND(A3354&lt;&gt;"",ISNUMBER(A3354)),VLOOKUP(A3354,Studies!A:BR,5,FALSE),"")</f>
        <v>Alfentanil</v>
      </c>
      <c r="F3354" s="256"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4.25" x14ac:dyDescent="0.2">
      <c r="A3355" s="189">
        <v>390</v>
      </c>
      <c r="B3355" s="254" t="str">
        <f>IF(AND(A3355&lt;&gt;"",ISNUMBER(A3355)),VLOOKUP(A3355,Studies!A:BR,2,FALSE),"")</f>
        <v>Phimmasone 2001</v>
      </c>
      <c r="C3355" s="255" t="str">
        <f>IF(AND(A3355&lt;&gt;"",ISNUMBER(A3355)),VLOOKUP(A3355,Studies!A:BR,3,FALSE),"")</f>
        <v>https://www.ncbi.nlm.nih.gov/pubmed/11753266</v>
      </c>
      <c r="D3355" s="255" t="str">
        <f>IF(AND(A3355&lt;&gt;"",ISNUMBER(A3355)),VLOOKUP(A3355,Studies!A:BR,4,FALSE),"")</f>
        <v>Control (Perpetrator Placebo)</v>
      </c>
      <c r="E3355" s="255" t="str">
        <f>IF(AND(A3355&lt;&gt;"",ISNUMBER(A3355)),VLOOKUP(A3355,Studies!A:BR,5,FALSE),"")</f>
        <v>Alfentanil</v>
      </c>
      <c r="F3355" s="256"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4.25" x14ac:dyDescent="0.2">
      <c r="A3356" s="189">
        <v>390</v>
      </c>
      <c r="B3356" s="254" t="str">
        <f>IF(AND(A3356&lt;&gt;"",ISNUMBER(A3356)),VLOOKUP(A3356,Studies!A:BR,2,FALSE),"")</f>
        <v>Phimmasone 2001</v>
      </c>
      <c r="C3356" s="255" t="str">
        <f>IF(AND(A3356&lt;&gt;"",ISNUMBER(A3356)),VLOOKUP(A3356,Studies!A:BR,3,FALSE),"")</f>
        <v>https://www.ncbi.nlm.nih.gov/pubmed/11753266</v>
      </c>
      <c r="D3356" s="255" t="str">
        <f>IF(AND(A3356&lt;&gt;"",ISNUMBER(A3356)),VLOOKUP(A3356,Studies!A:BR,4,FALSE),"")</f>
        <v>Control (Perpetrator Placebo)</v>
      </c>
      <c r="E3356" s="255" t="str">
        <f>IF(AND(A3356&lt;&gt;"",ISNUMBER(A3356)),VLOOKUP(A3356,Studies!A:BR,5,FALSE),"")</f>
        <v>Alfentanil</v>
      </c>
      <c r="F3356" s="256"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4.25" x14ac:dyDescent="0.2">
      <c r="A3357" s="189">
        <v>390</v>
      </c>
      <c r="B3357" s="254" t="str">
        <f>IF(AND(A3357&lt;&gt;"",ISNUMBER(A3357)),VLOOKUP(A3357,Studies!A:BR,2,FALSE),"")</f>
        <v>Phimmasone 2001</v>
      </c>
      <c r="C3357" s="255" t="str">
        <f>IF(AND(A3357&lt;&gt;"",ISNUMBER(A3357)),VLOOKUP(A3357,Studies!A:BR,3,FALSE),"")</f>
        <v>https://www.ncbi.nlm.nih.gov/pubmed/11753266</v>
      </c>
      <c r="D3357" s="255" t="str">
        <f>IF(AND(A3357&lt;&gt;"",ISNUMBER(A3357)),VLOOKUP(A3357,Studies!A:BR,4,FALSE),"")</f>
        <v>Control (Perpetrator Placebo)</v>
      </c>
      <c r="E3357" s="255" t="str">
        <f>IF(AND(A3357&lt;&gt;"",ISNUMBER(A3357)),VLOOKUP(A3357,Studies!A:BR,5,FALSE),"")</f>
        <v>Alfentanil</v>
      </c>
      <c r="F3357" s="256"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4.25" x14ac:dyDescent="0.2">
      <c r="A3358" s="189">
        <v>390</v>
      </c>
      <c r="B3358" s="254" t="str">
        <f>IF(AND(A3358&lt;&gt;"",ISNUMBER(A3358)),VLOOKUP(A3358,Studies!A:BR,2,FALSE),"")</f>
        <v>Phimmasone 2001</v>
      </c>
      <c r="C3358" s="255" t="str">
        <f>IF(AND(A3358&lt;&gt;"",ISNUMBER(A3358)),VLOOKUP(A3358,Studies!A:BR,3,FALSE),"")</f>
        <v>https://www.ncbi.nlm.nih.gov/pubmed/11753266</v>
      </c>
      <c r="D3358" s="255" t="str">
        <f>IF(AND(A3358&lt;&gt;"",ISNUMBER(A3358)),VLOOKUP(A3358,Studies!A:BR,4,FALSE),"")</f>
        <v>Control (Perpetrator Placebo)</v>
      </c>
      <c r="E3358" s="255" t="str">
        <f>IF(AND(A3358&lt;&gt;"",ISNUMBER(A3358)),VLOOKUP(A3358,Studies!A:BR,5,FALSE),"")</f>
        <v>Alfentanil</v>
      </c>
      <c r="F3358" s="256"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4.25" x14ac:dyDescent="0.2">
      <c r="A3359" s="189">
        <v>390</v>
      </c>
      <c r="B3359" s="254" t="str">
        <f>IF(AND(A3359&lt;&gt;"",ISNUMBER(A3359)),VLOOKUP(A3359,Studies!A:BR,2,FALSE),"")</f>
        <v>Phimmasone 2001</v>
      </c>
      <c r="C3359" s="255" t="str">
        <f>IF(AND(A3359&lt;&gt;"",ISNUMBER(A3359)),VLOOKUP(A3359,Studies!A:BR,3,FALSE),"")</f>
        <v>https://www.ncbi.nlm.nih.gov/pubmed/11753266</v>
      </c>
      <c r="D3359" s="255" t="str">
        <f>IF(AND(A3359&lt;&gt;"",ISNUMBER(A3359)),VLOOKUP(A3359,Studies!A:BR,4,FALSE),"")</f>
        <v>Control (Perpetrator Placebo)</v>
      </c>
      <c r="E3359" s="255" t="str">
        <f>IF(AND(A3359&lt;&gt;"",ISNUMBER(A3359)),VLOOKUP(A3359,Studies!A:BR,5,FALSE),"")</f>
        <v>Alfentanil</v>
      </c>
      <c r="F3359" s="256"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4.25" x14ac:dyDescent="0.2">
      <c r="A3360" s="189">
        <v>390</v>
      </c>
      <c r="B3360" s="254" t="str">
        <f>IF(AND(A3360&lt;&gt;"",ISNUMBER(A3360)),VLOOKUP(A3360,Studies!A:BR,2,FALSE),"")</f>
        <v>Phimmasone 2001</v>
      </c>
      <c r="C3360" s="255" t="str">
        <f>IF(AND(A3360&lt;&gt;"",ISNUMBER(A3360)),VLOOKUP(A3360,Studies!A:BR,3,FALSE),"")</f>
        <v>https://www.ncbi.nlm.nih.gov/pubmed/11753266</v>
      </c>
      <c r="D3360" s="255" t="str">
        <f>IF(AND(A3360&lt;&gt;"",ISNUMBER(A3360)),VLOOKUP(A3360,Studies!A:BR,4,FALSE),"")</f>
        <v>Control (Perpetrator Placebo)</v>
      </c>
      <c r="E3360" s="255" t="str">
        <f>IF(AND(A3360&lt;&gt;"",ISNUMBER(A3360)),VLOOKUP(A3360,Studies!A:BR,5,FALSE),"")</f>
        <v>Alfentanil</v>
      </c>
      <c r="F3360" s="256"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4.25" x14ac:dyDescent="0.2">
      <c r="A3361" s="189">
        <v>390</v>
      </c>
      <c r="B3361" s="254" t="str">
        <f>IF(AND(A3361&lt;&gt;"",ISNUMBER(A3361)),VLOOKUP(A3361,Studies!A:BR,2,FALSE),"")</f>
        <v>Phimmasone 2001</v>
      </c>
      <c r="C3361" s="255" t="str">
        <f>IF(AND(A3361&lt;&gt;"",ISNUMBER(A3361)),VLOOKUP(A3361,Studies!A:BR,3,FALSE),"")</f>
        <v>https://www.ncbi.nlm.nih.gov/pubmed/11753266</v>
      </c>
      <c r="D3361" s="255" t="str">
        <f>IF(AND(A3361&lt;&gt;"",ISNUMBER(A3361)),VLOOKUP(A3361,Studies!A:BR,4,FALSE),"")</f>
        <v>Control (Perpetrator Placebo)</v>
      </c>
      <c r="E3361" s="255" t="str">
        <f>IF(AND(A3361&lt;&gt;"",ISNUMBER(A3361)),VLOOKUP(A3361,Studies!A:BR,5,FALSE),"")</f>
        <v>Alfentanil</v>
      </c>
      <c r="F3361" s="256"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4.25" x14ac:dyDescent="0.2">
      <c r="A3362" s="189">
        <v>390</v>
      </c>
      <c r="B3362" s="254" t="str">
        <f>IF(AND(A3362&lt;&gt;"",ISNUMBER(A3362)),VLOOKUP(A3362,Studies!A:BR,2,FALSE),"")</f>
        <v>Phimmasone 2001</v>
      </c>
      <c r="C3362" s="255" t="str">
        <f>IF(AND(A3362&lt;&gt;"",ISNUMBER(A3362)),VLOOKUP(A3362,Studies!A:BR,3,FALSE),"")</f>
        <v>https://www.ncbi.nlm.nih.gov/pubmed/11753266</v>
      </c>
      <c r="D3362" s="255" t="str">
        <f>IF(AND(A3362&lt;&gt;"",ISNUMBER(A3362)),VLOOKUP(A3362,Studies!A:BR,4,FALSE),"")</f>
        <v>Control (Perpetrator Placebo)</v>
      </c>
      <c r="E3362" s="255" t="str">
        <f>IF(AND(A3362&lt;&gt;"",ISNUMBER(A3362)),VLOOKUP(A3362,Studies!A:BR,5,FALSE),"")</f>
        <v>Alfentanil</v>
      </c>
      <c r="F3362" s="256"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4.25" x14ac:dyDescent="0.2">
      <c r="A3363" s="189">
        <v>390</v>
      </c>
      <c r="B3363" s="254" t="str">
        <f>IF(AND(A3363&lt;&gt;"",ISNUMBER(A3363)),VLOOKUP(A3363,Studies!A:BR,2,FALSE),"")</f>
        <v>Phimmasone 2001</v>
      </c>
      <c r="C3363" s="255" t="str">
        <f>IF(AND(A3363&lt;&gt;"",ISNUMBER(A3363)),VLOOKUP(A3363,Studies!A:BR,3,FALSE),"")</f>
        <v>https://www.ncbi.nlm.nih.gov/pubmed/11753266</v>
      </c>
      <c r="D3363" s="255" t="str">
        <f>IF(AND(A3363&lt;&gt;"",ISNUMBER(A3363)),VLOOKUP(A3363,Studies!A:BR,4,FALSE),"")</f>
        <v>Control (Perpetrator Placebo)</v>
      </c>
      <c r="E3363" s="255" t="str">
        <f>IF(AND(A3363&lt;&gt;"",ISNUMBER(A3363)),VLOOKUP(A3363,Studies!A:BR,5,FALSE),"")</f>
        <v>Alfentanil</v>
      </c>
      <c r="F3363" s="256"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4.25" x14ac:dyDescent="0.2">
      <c r="A3364" s="189">
        <v>390</v>
      </c>
      <c r="B3364" s="254" t="str">
        <f>IF(AND(A3364&lt;&gt;"",ISNUMBER(A3364)),VLOOKUP(A3364,Studies!A:BR,2,FALSE),"")</f>
        <v>Phimmasone 2001</v>
      </c>
      <c r="C3364" s="255" t="str">
        <f>IF(AND(A3364&lt;&gt;"",ISNUMBER(A3364)),VLOOKUP(A3364,Studies!A:BR,3,FALSE),"")</f>
        <v>https://www.ncbi.nlm.nih.gov/pubmed/11753266</v>
      </c>
      <c r="D3364" s="255" t="str">
        <f>IF(AND(A3364&lt;&gt;"",ISNUMBER(A3364)),VLOOKUP(A3364,Studies!A:BR,4,FALSE),"")</f>
        <v>Control (Perpetrator Placebo)</v>
      </c>
      <c r="E3364" s="255" t="str">
        <f>IF(AND(A3364&lt;&gt;"",ISNUMBER(A3364)),VLOOKUP(A3364,Studies!A:BR,5,FALSE),"")</f>
        <v>Alfentanil</v>
      </c>
      <c r="F3364" s="256"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4.25" x14ac:dyDescent="0.2">
      <c r="A3365" s="189">
        <v>391</v>
      </c>
      <c r="B3365" s="254" t="str">
        <f>IF(AND(A3365&lt;&gt;"",ISNUMBER(A3365)),VLOOKUP(A3365,Studies!A:BR,2,FALSE),"")</f>
        <v>Phimmasone 2001</v>
      </c>
      <c r="C3365" s="255" t="str">
        <f>IF(AND(A3365&lt;&gt;"",ISNUMBER(A3365)),VLOOKUP(A3365,Studies!A:BR,3,FALSE),"")</f>
        <v>https://www.ncbi.nlm.nih.gov/pubmed/11753266</v>
      </c>
      <c r="D3365" s="255" t="str">
        <f>IF(AND(A3365&lt;&gt;"",ISNUMBER(A3365)),VLOOKUP(A3365,Studies!A:BR,4,FALSE),"")</f>
        <v>with Perpetrator (Rifampicin)</v>
      </c>
      <c r="E3365" s="255" t="str">
        <f>IF(AND(A3365&lt;&gt;"",ISNUMBER(A3365)),VLOOKUP(A3365,Studies!A:BR,5,FALSE),"")</f>
        <v>Alfentanil</v>
      </c>
      <c r="F3365" s="256"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4.25" x14ac:dyDescent="0.2">
      <c r="A3366" s="189">
        <v>391</v>
      </c>
      <c r="B3366" s="254" t="str">
        <f>IF(AND(A3366&lt;&gt;"",ISNUMBER(A3366)),VLOOKUP(A3366,Studies!A:BR,2,FALSE),"")</f>
        <v>Phimmasone 2001</v>
      </c>
      <c r="C3366" s="255" t="str">
        <f>IF(AND(A3366&lt;&gt;"",ISNUMBER(A3366)),VLOOKUP(A3366,Studies!A:BR,3,FALSE),"")</f>
        <v>https://www.ncbi.nlm.nih.gov/pubmed/11753266</v>
      </c>
      <c r="D3366" s="255" t="str">
        <f>IF(AND(A3366&lt;&gt;"",ISNUMBER(A3366)),VLOOKUP(A3366,Studies!A:BR,4,FALSE),"")</f>
        <v>with Perpetrator (Rifampicin)</v>
      </c>
      <c r="E3366" s="255" t="str">
        <f>IF(AND(A3366&lt;&gt;"",ISNUMBER(A3366)),VLOOKUP(A3366,Studies!A:BR,5,FALSE),"")</f>
        <v>Alfentanil</v>
      </c>
      <c r="F3366" s="256"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4.25" x14ac:dyDescent="0.2">
      <c r="A3367" s="189">
        <v>391</v>
      </c>
      <c r="B3367" s="254" t="str">
        <f>IF(AND(A3367&lt;&gt;"",ISNUMBER(A3367)),VLOOKUP(A3367,Studies!A:BR,2,FALSE),"")</f>
        <v>Phimmasone 2001</v>
      </c>
      <c r="C3367" s="255" t="str">
        <f>IF(AND(A3367&lt;&gt;"",ISNUMBER(A3367)),VLOOKUP(A3367,Studies!A:BR,3,FALSE),"")</f>
        <v>https://www.ncbi.nlm.nih.gov/pubmed/11753266</v>
      </c>
      <c r="D3367" s="255" t="str">
        <f>IF(AND(A3367&lt;&gt;"",ISNUMBER(A3367)),VLOOKUP(A3367,Studies!A:BR,4,FALSE),"")</f>
        <v>with Perpetrator (Rifampicin)</v>
      </c>
      <c r="E3367" s="255" t="str">
        <f>IF(AND(A3367&lt;&gt;"",ISNUMBER(A3367)),VLOOKUP(A3367,Studies!A:BR,5,FALSE),"")</f>
        <v>Alfentanil</v>
      </c>
      <c r="F3367" s="256"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4.25" x14ac:dyDescent="0.2">
      <c r="A3368" s="189">
        <v>391</v>
      </c>
      <c r="B3368" s="254" t="str">
        <f>IF(AND(A3368&lt;&gt;"",ISNUMBER(A3368)),VLOOKUP(A3368,Studies!A:BR,2,FALSE),"")</f>
        <v>Phimmasone 2001</v>
      </c>
      <c r="C3368" s="255" t="str">
        <f>IF(AND(A3368&lt;&gt;"",ISNUMBER(A3368)),VLOOKUP(A3368,Studies!A:BR,3,FALSE),"")</f>
        <v>https://www.ncbi.nlm.nih.gov/pubmed/11753266</v>
      </c>
      <c r="D3368" s="255" t="str">
        <f>IF(AND(A3368&lt;&gt;"",ISNUMBER(A3368)),VLOOKUP(A3368,Studies!A:BR,4,FALSE),"")</f>
        <v>with Perpetrator (Rifampicin)</v>
      </c>
      <c r="E3368" s="255" t="str">
        <f>IF(AND(A3368&lt;&gt;"",ISNUMBER(A3368)),VLOOKUP(A3368,Studies!A:BR,5,FALSE),"")</f>
        <v>Alfentanil</v>
      </c>
      <c r="F3368" s="256"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4.25" x14ac:dyDescent="0.2">
      <c r="A3369" s="189">
        <v>391</v>
      </c>
      <c r="B3369" s="254" t="str">
        <f>IF(AND(A3369&lt;&gt;"",ISNUMBER(A3369)),VLOOKUP(A3369,Studies!A:BR,2,FALSE),"")</f>
        <v>Phimmasone 2001</v>
      </c>
      <c r="C3369" s="255" t="str">
        <f>IF(AND(A3369&lt;&gt;"",ISNUMBER(A3369)),VLOOKUP(A3369,Studies!A:BR,3,FALSE),"")</f>
        <v>https://www.ncbi.nlm.nih.gov/pubmed/11753266</v>
      </c>
      <c r="D3369" s="255" t="str">
        <f>IF(AND(A3369&lt;&gt;"",ISNUMBER(A3369)),VLOOKUP(A3369,Studies!A:BR,4,FALSE),"")</f>
        <v>with Perpetrator (Rifampicin)</v>
      </c>
      <c r="E3369" s="255" t="str">
        <f>IF(AND(A3369&lt;&gt;"",ISNUMBER(A3369)),VLOOKUP(A3369,Studies!A:BR,5,FALSE),"")</f>
        <v>Alfentanil</v>
      </c>
      <c r="F3369" s="256"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4.25" x14ac:dyDescent="0.2">
      <c r="A3370" s="189">
        <v>391</v>
      </c>
      <c r="B3370" s="254" t="str">
        <f>IF(AND(A3370&lt;&gt;"",ISNUMBER(A3370)),VLOOKUP(A3370,Studies!A:BR,2,FALSE),"")</f>
        <v>Phimmasone 2001</v>
      </c>
      <c r="C3370" s="255" t="str">
        <f>IF(AND(A3370&lt;&gt;"",ISNUMBER(A3370)),VLOOKUP(A3370,Studies!A:BR,3,FALSE),"")</f>
        <v>https://www.ncbi.nlm.nih.gov/pubmed/11753266</v>
      </c>
      <c r="D3370" s="255" t="str">
        <f>IF(AND(A3370&lt;&gt;"",ISNUMBER(A3370)),VLOOKUP(A3370,Studies!A:BR,4,FALSE),"")</f>
        <v>with Perpetrator (Rifampicin)</v>
      </c>
      <c r="E3370" s="255" t="str">
        <f>IF(AND(A3370&lt;&gt;"",ISNUMBER(A3370)),VLOOKUP(A3370,Studies!A:BR,5,FALSE),"")</f>
        <v>Alfentanil</v>
      </c>
      <c r="F3370" s="256"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4.25" x14ac:dyDescent="0.2">
      <c r="A3371" s="189">
        <v>391</v>
      </c>
      <c r="B3371" s="254" t="str">
        <f>IF(AND(A3371&lt;&gt;"",ISNUMBER(A3371)),VLOOKUP(A3371,Studies!A:BR,2,FALSE),"")</f>
        <v>Phimmasone 2001</v>
      </c>
      <c r="C3371" s="255" t="str">
        <f>IF(AND(A3371&lt;&gt;"",ISNUMBER(A3371)),VLOOKUP(A3371,Studies!A:BR,3,FALSE),"")</f>
        <v>https://www.ncbi.nlm.nih.gov/pubmed/11753266</v>
      </c>
      <c r="D3371" s="255" t="str">
        <f>IF(AND(A3371&lt;&gt;"",ISNUMBER(A3371)),VLOOKUP(A3371,Studies!A:BR,4,FALSE),"")</f>
        <v>with Perpetrator (Rifampicin)</v>
      </c>
      <c r="E3371" s="255" t="str">
        <f>IF(AND(A3371&lt;&gt;"",ISNUMBER(A3371)),VLOOKUP(A3371,Studies!A:BR,5,FALSE),"")</f>
        <v>Alfentanil</v>
      </c>
      <c r="F3371" s="256"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4.25" x14ac:dyDescent="0.2">
      <c r="A3372" s="189">
        <v>391</v>
      </c>
      <c r="B3372" s="254" t="str">
        <f>IF(AND(A3372&lt;&gt;"",ISNUMBER(A3372)),VLOOKUP(A3372,Studies!A:BR,2,FALSE),"")</f>
        <v>Phimmasone 2001</v>
      </c>
      <c r="C3372" s="255" t="str">
        <f>IF(AND(A3372&lt;&gt;"",ISNUMBER(A3372)),VLOOKUP(A3372,Studies!A:BR,3,FALSE),"")</f>
        <v>https://www.ncbi.nlm.nih.gov/pubmed/11753266</v>
      </c>
      <c r="D3372" s="255" t="str">
        <f>IF(AND(A3372&lt;&gt;"",ISNUMBER(A3372)),VLOOKUP(A3372,Studies!A:BR,4,FALSE),"")</f>
        <v>with Perpetrator (Rifampicin)</v>
      </c>
      <c r="E3372" s="255" t="str">
        <f>IF(AND(A3372&lt;&gt;"",ISNUMBER(A3372)),VLOOKUP(A3372,Studies!A:BR,5,FALSE),"")</f>
        <v>Alfentanil</v>
      </c>
      <c r="F3372" s="256"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4.25" x14ac:dyDescent="0.2">
      <c r="A3373" s="189">
        <v>391</v>
      </c>
      <c r="B3373" s="254" t="str">
        <f>IF(AND(A3373&lt;&gt;"",ISNUMBER(A3373)),VLOOKUP(A3373,Studies!A:BR,2,FALSE),"")</f>
        <v>Phimmasone 2001</v>
      </c>
      <c r="C3373" s="255" t="str">
        <f>IF(AND(A3373&lt;&gt;"",ISNUMBER(A3373)),VLOOKUP(A3373,Studies!A:BR,3,FALSE),"")</f>
        <v>https://www.ncbi.nlm.nih.gov/pubmed/11753266</v>
      </c>
      <c r="D3373" s="255" t="str">
        <f>IF(AND(A3373&lt;&gt;"",ISNUMBER(A3373)),VLOOKUP(A3373,Studies!A:BR,4,FALSE),"")</f>
        <v>with Perpetrator (Rifampicin)</v>
      </c>
      <c r="E3373" s="255" t="str">
        <f>IF(AND(A3373&lt;&gt;"",ISNUMBER(A3373)),VLOOKUP(A3373,Studies!A:BR,5,FALSE),"")</f>
        <v>Alfentanil</v>
      </c>
      <c r="F3373" s="256"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4.25" x14ac:dyDescent="0.2">
      <c r="A3374" s="189">
        <v>391</v>
      </c>
      <c r="B3374" s="254" t="str">
        <f>IF(AND(A3374&lt;&gt;"",ISNUMBER(A3374)),VLOOKUP(A3374,Studies!A:BR,2,FALSE),"")</f>
        <v>Phimmasone 2001</v>
      </c>
      <c r="C3374" s="255" t="str">
        <f>IF(AND(A3374&lt;&gt;"",ISNUMBER(A3374)),VLOOKUP(A3374,Studies!A:BR,3,FALSE),"")</f>
        <v>https://www.ncbi.nlm.nih.gov/pubmed/11753266</v>
      </c>
      <c r="D3374" s="255" t="str">
        <f>IF(AND(A3374&lt;&gt;"",ISNUMBER(A3374)),VLOOKUP(A3374,Studies!A:BR,4,FALSE),"")</f>
        <v>with Perpetrator (Rifampicin)</v>
      </c>
      <c r="E3374" s="255" t="str">
        <f>IF(AND(A3374&lt;&gt;"",ISNUMBER(A3374)),VLOOKUP(A3374,Studies!A:BR,5,FALSE),"")</f>
        <v>Alfentanil</v>
      </c>
      <c r="F3374" s="256"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4.25" x14ac:dyDescent="0.2">
      <c r="A3375" s="189">
        <v>391</v>
      </c>
      <c r="B3375" s="254" t="str">
        <f>IF(AND(A3375&lt;&gt;"",ISNUMBER(A3375)),VLOOKUP(A3375,Studies!A:BR,2,FALSE),"")</f>
        <v>Phimmasone 2001</v>
      </c>
      <c r="C3375" s="255" t="str">
        <f>IF(AND(A3375&lt;&gt;"",ISNUMBER(A3375)),VLOOKUP(A3375,Studies!A:BR,3,FALSE),"")</f>
        <v>https://www.ncbi.nlm.nih.gov/pubmed/11753266</v>
      </c>
      <c r="D3375" s="255" t="str">
        <f>IF(AND(A3375&lt;&gt;"",ISNUMBER(A3375)),VLOOKUP(A3375,Studies!A:BR,4,FALSE),"")</f>
        <v>with Perpetrator (Rifampicin)</v>
      </c>
      <c r="E3375" s="255" t="str">
        <f>IF(AND(A3375&lt;&gt;"",ISNUMBER(A3375)),VLOOKUP(A3375,Studies!A:BR,5,FALSE),"")</f>
        <v>Alfentanil</v>
      </c>
      <c r="F3375" s="256"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4.25" x14ac:dyDescent="0.2">
      <c r="A3376" s="189">
        <v>391</v>
      </c>
      <c r="B3376" s="254" t="str">
        <f>IF(AND(A3376&lt;&gt;"",ISNUMBER(A3376)),VLOOKUP(A3376,Studies!A:BR,2,FALSE),"")</f>
        <v>Phimmasone 2001</v>
      </c>
      <c r="C3376" s="255" t="str">
        <f>IF(AND(A3376&lt;&gt;"",ISNUMBER(A3376)),VLOOKUP(A3376,Studies!A:BR,3,FALSE),"")</f>
        <v>https://www.ncbi.nlm.nih.gov/pubmed/11753266</v>
      </c>
      <c r="D3376" s="255" t="str">
        <f>IF(AND(A3376&lt;&gt;"",ISNUMBER(A3376)),VLOOKUP(A3376,Studies!A:BR,4,FALSE),"")</f>
        <v>with Perpetrator (Rifampicin)</v>
      </c>
      <c r="E3376" s="255" t="str">
        <f>IF(AND(A3376&lt;&gt;"",ISNUMBER(A3376)),VLOOKUP(A3376,Studies!A:BR,5,FALSE),"")</f>
        <v>Alfentanil</v>
      </c>
      <c r="F3376" s="256"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4.25" x14ac:dyDescent="0.2">
      <c r="A3377" s="189">
        <v>391</v>
      </c>
      <c r="B3377" s="254" t="str">
        <f>IF(AND(A3377&lt;&gt;"",ISNUMBER(A3377)),VLOOKUP(A3377,Studies!A:BR,2,FALSE),"")</f>
        <v>Phimmasone 2001</v>
      </c>
      <c r="C3377" s="255" t="str">
        <f>IF(AND(A3377&lt;&gt;"",ISNUMBER(A3377)),VLOOKUP(A3377,Studies!A:BR,3,FALSE),"")</f>
        <v>https://www.ncbi.nlm.nih.gov/pubmed/11753266</v>
      </c>
      <c r="D3377" s="255" t="str">
        <f>IF(AND(A3377&lt;&gt;"",ISNUMBER(A3377)),VLOOKUP(A3377,Studies!A:BR,4,FALSE),"")</f>
        <v>with Perpetrator (Rifampicin)</v>
      </c>
      <c r="E3377" s="255" t="str">
        <f>IF(AND(A3377&lt;&gt;"",ISNUMBER(A3377)),VLOOKUP(A3377,Studies!A:BR,5,FALSE),"")</f>
        <v>Alfentanil</v>
      </c>
      <c r="F3377" s="256"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4.25" x14ac:dyDescent="0.2">
      <c r="A3378" s="189">
        <v>391</v>
      </c>
      <c r="B3378" s="254" t="str">
        <f>IF(AND(A3378&lt;&gt;"",ISNUMBER(A3378)),VLOOKUP(A3378,Studies!A:BR,2,FALSE),"")</f>
        <v>Phimmasone 2001</v>
      </c>
      <c r="C3378" s="255" t="str">
        <f>IF(AND(A3378&lt;&gt;"",ISNUMBER(A3378)),VLOOKUP(A3378,Studies!A:BR,3,FALSE),"")</f>
        <v>https://www.ncbi.nlm.nih.gov/pubmed/11753266</v>
      </c>
      <c r="D3378" s="255" t="str">
        <f>IF(AND(A3378&lt;&gt;"",ISNUMBER(A3378)),VLOOKUP(A3378,Studies!A:BR,4,FALSE),"")</f>
        <v>with Perpetrator (Rifampicin)</v>
      </c>
      <c r="E3378" s="255" t="str">
        <f>IF(AND(A3378&lt;&gt;"",ISNUMBER(A3378)),VLOOKUP(A3378,Studies!A:BR,5,FALSE),"")</f>
        <v>Alfentanil</v>
      </c>
      <c r="F3378" s="256"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4.25" x14ac:dyDescent="0.2">
      <c r="A3379" s="183">
        <v>392</v>
      </c>
      <c r="B3379" s="254" t="str">
        <f>IF(AND(A3379&lt;&gt;"",ISNUMBER(A3379)),VLOOKUP(A3379,Studies!A:BR,2,FALSE),"")</f>
        <v>Reitman 2011</v>
      </c>
      <c r="C3379" s="255" t="str">
        <f>IF(AND(A3379&lt;&gt;"",ISNUMBER(A3379)),VLOOKUP(A3379,Studies!A:BR,3,FALSE),"")</f>
        <v>https://www.ncbi.nlm.nih.gov/pubmed/21191377</v>
      </c>
      <c r="D3379" s="255" t="str">
        <f>IF(AND(A3379&lt;&gt;"",ISNUMBER(A3379)),VLOOKUP(A3379,Studies!A:BR,4,FALSE),"")</f>
        <v>Week 0 after Perpetrator (Rifampicin)</v>
      </c>
      <c r="E3379" s="255" t="str">
        <f>IF(AND(A3379&lt;&gt;"",ISNUMBER(A3379)),VLOOKUP(A3379,Studies!A:BR,5,FALSE),"")</f>
        <v>Midazolam</v>
      </c>
      <c r="F3379" s="256"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4.25" x14ac:dyDescent="0.2">
      <c r="A3380" s="183">
        <v>392</v>
      </c>
      <c r="B3380" s="254" t="str">
        <f>IF(AND(A3380&lt;&gt;"",ISNUMBER(A3380)),VLOOKUP(A3380,Studies!A:BR,2,FALSE),"")</f>
        <v>Reitman 2011</v>
      </c>
      <c r="C3380" s="255" t="str">
        <f>IF(AND(A3380&lt;&gt;"",ISNUMBER(A3380)),VLOOKUP(A3380,Studies!A:BR,3,FALSE),"")</f>
        <v>https://www.ncbi.nlm.nih.gov/pubmed/21191377</v>
      </c>
      <c r="D3380" s="255" t="str">
        <f>IF(AND(A3380&lt;&gt;"",ISNUMBER(A3380)),VLOOKUP(A3380,Studies!A:BR,4,FALSE),"")</f>
        <v>Week 0 after Perpetrator (Rifampicin)</v>
      </c>
      <c r="E3380" s="255" t="str">
        <f>IF(AND(A3380&lt;&gt;"",ISNUMBER(A3380)),VLOOKUP(A3380,Studies!A:BR,5,FALSE),"")</f>
        <v>Midazolam</v>
      </c>
      <c r="F3380" s="256"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4.25" x14ac:dyDescent="0.2">
      <c r="A3381" s="183">
        <v>392</v>
      </c>
      <c r="B3381" s="254" t="str">
        <f>IF(AND(A3381&lt;&gt;"",ISNUMBER(A3381)),VLOOKUP(A3381,Studies!A:BR,2,FALSE),"")</f>
        <v>Reitman 2011</v>
      </c>
      <c r="C3381" s="255" t="str">
        <f>IF(AND(A3381&lt;&gt;"",ISNUMBER(A3381)),VLOOKUP(A3381,Studies!A:BR,3,FALSE),"")</f>
        <v>https://www.ncbi.nlm.nih.gov/pubmed/21191377</v>
      </c>
      <c r="D3381" s="255" t="str">
        <f>IF(AND(A3381&lt;&gt;"",ISNUMBER(A3381)),VLOOKUP(A3381,Studies!A:BR,4,FALSE),"")</f>
        <v>Week 0 after Perpetrator (Rifampicin)</v>
      </c>
      <c r="E3381" s="255" t="str">
        <f>IF(AND(A3381&lt;&gt;"",ISNUMBER(A3381)),VLOOKUP(A3381,Studies!A:BR,5,FALSE),"")</f>
        <v>Midazolam</v>
      </c>
      <c r="F3381" s="256"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4.25" x14ac:dyDescent="0.2">
      <c r="A3382" s="183">
        <v>393</v>
      </c>
      <c r="B3382" s="254" t="str">
        <f>IF(AND(A3382&lt;&gt;"",ISNUMBER(A3382)),VLOOKUP(A3382,Studies!A:BR,2,FALSE),"")</f>
        <v>Reitman 2011</v>
      </c>
      <c r="C3382" s="255" t="str">
        <f>IF(AND(A3382&lt;&gt;"",ISNUMBER(A3382)),VLOOKUP(A3382,Studies!A:BR,3,FALSE),"")</f>
        <v>https://www.ncbi.nlm.nih.gov/pubmed/21191377</v>
      </c>
      <c r="D3382" s="255" t="str">
        <f>IF(AND(A3382&lt;&gt;"",ISNUMBER(A3382)),VLOOKUP(A3382,Studies!A:BR,4,FALSE),"")</f>
        <v>Week 1 after Perpetrator (Rifampicin)</v>
      </c>
      <c r="E3382" s="255" t="str">
        <f>IF(AND(A3382&lt;&gt;"",ISNUMBER(A3382)),VLOOKUP(A3382,Studies!A:BR,5,FALSE),"")</f>
        <v>Midazolam</v>
      </c>
      <c r="F3382" s="256"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4.25" x14ac:dyDescent="0.2">
      <c r="A3383" s="183">
        <v>393</v>
      </c>
      <c r="B3383" s="254" t="str">
        <f>IF(AND(A3383&lt;&gt;"",ISNUMBER(A3383)),VLOOKUP(A3383,Studies!A:BR,2,FALSE),"")</f>
        <v>Reitman 2011</v>
      </c>
      <c r="C3383" s="255" t="str">
        <f>IF(AND(A3383&lt;&gt;"",ISNUMBER(A3383)),VLOOKUP(A3383,Studies!A:BR,3,FALSE),"")</f>
        <v>https://www.ncbi.nlm.nih.gov/pubmed/21191377</v>
      </c>
      <c r="D3383" s="255" t="str">
        <f>IF(AND(A3383&lt;&gt;"",ISNUMBER(A3383)),VLOOKUP(A3383,Studies!A:BR,4,FALSE),"")</f>
        <v>Week 1 after Perpetrator (Rifampicin)</v>
      </c>
      <c r="E3383" s="255" t="str">
        <f>IF(AND(A3383&lt;&gt;"",ISNUMBER(A3383)),VLOOKUP(A3383,Studies!A:BR,5,FALSE),"")</f>
        <v>Midazolam</v>
      </c>
      <c r="F3383" s="256"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4.25" x14ac:dyDescent="0.2">
      <c r="A3384" s="183">
        <v>393</v>
      </c>
      <c r="B3384" s="254" t="str">
        <f>IF(AND(A3384&lt;&gt;"",ISNUMBER(A3384)),VLOOKUP(A3384,Studies!A:BR,2,FALSE),"")</f>
        <v>Reitman 2011</v>
      </c>
      <c r="C3384" s="255" t="str">
        <f>IF(AND(A3384&lt;&gt;"",ISNUMBER(A3384)),VLOOKUP(A3384,Studies!A:BR,3,FALSE),"")</f>
        <v>https://www.ncbi.nlm.nih.gov/pubmed/21191377</v>
      </c>
      <c r="D3384" s="255" t="str">
        <f>IF(AND(A3384&lt;&gt;"",ISNUMBER(A3384)),VLOOKUP(A3384,Studies!A:BR,4,FALSE),"")</f>
        <v>Week 1 after Perpetrator (Rifampicin)</v>
      </c>
      <c r="E3384" s="255" t="str">
        <f>IF(AND(A3384&lt;&gt;"",ISNUMBER(A3384)),VLOOKUP(A3384,Studies!A:BR,5,FALSE),"")</f>
        <v>Midazolam</v>
      </c>
      <c r="F3384" s="256"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4.25" x14ac:dyDescent="0.2">
      <c r="A3385" s="183">
        <v>393</v>
      </c>
      <c r="B3385" s="254" t="str">
        <f>IF(AND(A3385&lt;&gt;"",ISNUMBER(A3385)),VLOOKUP(A3385,Studies!A:BR,2,FALSE),"")</f>
        <v>Reitman 2011</v>
      </c>
      <c r="C3385" s="255" t="str">
        <f>IF(AND(A3385&lt;&gt;"",ISNUMBER(A3385)),VLOOKUP(A3385,Studies!A:BR,3,FALSE),"")</f>
        <v>https://www.ncbi.nlm.nih.gov/pubmed/21191377</v>
      </c>
      <c r="D3385" s="255" t="str">
        <f>IF(AND(A3385&lt;&gt;"",ISNUMBER(A3385)),VLOOKUP(A3385,Studies!A:BR,4,FALSE),"")</f>
        <v>Week 1 after Perpetrator (Rifampicin)</v>
      </c>
      <c r="E3385" s="255" t="str">
        <f>IF(AND(A3385&lt;&gt;"",ISNUMBER(A3385)),VLOOKUP(A3385,Studies!A:BR,5,FALSE),"")</f>
        <v>Midazolam</v>
      </c>
      <c r="F3385" s="256"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4.25" x14ac:dyDescent="0.2">
      <c r="A3386" s="183">
        <v>394</v>
      </c>
      <c r="B3386" s="254" t="str">
        <f>IF(AND(A3386&lt;&gt;"",ISNUMBER(A3386)),VLOOKUP(A3386,Studies!A:BR,2,FALSE),"")</f>
        <v>Reitman 2011</v>
      </c>
      <c r="C3386" s="255" t="str">
        <f>IF(AND(A3386&lt;&gt;"",ISNUMBER(A3386)),VLOOKUP(A3386,Studies!A:BR,3,FALSE),"")</f>
        <v>https://www.ncbi.nlm.nih.gov/pubmed/21191377</v>
      </c>
      <c r="D3386" s="255" t="str">
        <f>IF(AND(A3386&lt;&gt;"",ISNUMBER(A3386)),VLOOKUP(A3386,Studies!A:BR,4,FALSE),"")</f>
        <v>Week 2 after Perpetrator (Rifampicin)</v>
      </c>
      <c r="E3386" s="255" t="str">
        <f>IF(AND(A3386&lt;&gt;"",ISNUMBER(A3386)),VLOOKUP(A3386,Studies!A:BR,5,FALSE),"")</f>
        <v>Midazolam</v>
      </c>
      <c r="F3386" s="256"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4.25" x14ac:dyDescent="0.2">
      <c r="A3387" s="183">
        <v>394</v>
      </c>
      <c r="B3387" s="254" t="str">
        <f>IF(AND(A3387&lt;&gt;"",ISNUMBER(A3387)),VLOOKUP(A3387,Studies!A:BR,2,FALSE),"")</f>
        <v>Reitman 2011</v>
      </c>
      <c r="C3387" s="255" t="str">
        <f>IF(AND(A3387&lt;&gt;"",ISNUMBER(A3387)),VLOOKUP(A3387,Studies!A:BR,3,FALSE),"")</f>
        <v>https://www.ncbi.nlm.nih.gov/pubmed/21191377</v>
      </c>
      <c r="D3387" s="255" t="str">
        <f>IF(AND(A3387&lt;&gt;"",ISNUMBER(A3387)),VLOOKUP(A3387,Studies!A:BR,4,FALSE),"")</f>
        <v>Week 2 after Perpetrator (Rifampicin)</v>
      </c>
      <c r="E3387" s="255" t="str">
        <f>IF(AND(A3387&lt;&gt;"",ISNUMBER(A3387)),VLOOKUP(A3387,Studies!A:BR,5,FALSE),"")</f>
        <v>Midazolam</v>
      </c>
      <c r="F3387" s="256"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4.25" x14ac:dyDescent="0.2">
      <c r="A3388" s="183">
        <v>394</v>
      </c>
      <c r="B3388" s="254" t="str">
        <f>IF(AND(A3388&lt;&gt;"",ISNUMBER(A3388)),VLOOKUP(A3388,Studies!A:BR,2,FALSE),"")</f>
        <v>Reitman 2011</v>
      </c>
      <c r="C3388" s="255" t="str">
        <f>IF(AND(A3388&lt;&gt;"",ISNUMBER(A3388)),VLOOKUP(A3388,Studies!A:BR,3,FALSE),"")</f>
        <v>https://www.ncbi.nlm.nih.gov/pubmed/21191377</v>
      </c>
      <c r="D3388" s="255" t="str">
        <f>IF(AND(A3388&lt;&gt;"",ISNUMBER(A3388)),VLOOKUP(A3388,Studies!A:BR,4,FALSE),"")</f>
        <v>Week 2 after Perpetrator (Rifampicin)</v>
      </c>
      <c r="E3388" s="255" t="str">
        <f>IF(AND(A3388&lt;&gt;"",ISNUMBER(A3388)),VLOOKUP(A3388,Studies!A:BR,5,FALSE),"")</f>
        <v>Midazolam</v>
      </c>
      <c r="F3388" s="256"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4.25" x14ac:dyDescent="0.2">
      <c r="A3389" s="183">
        <v>394</v>
      </c>
      <c r="B3389" s="254" t="str">
        <f>IF(AND(A3389&lt;&gt;"",ISNUMBER(A3389)),VLOOKUP(A3389,Studies!A:BR,2,FALSE),"")</f>
        <v>Reitman 2011</v>
      </c>
      <c r="C3389" s="255" t="str">
        <f>IF(AND(A3389&lt;&gt;"",ISNUMBER(A3389)),VLOOKUP(A3389,Studies!A:BR,3,FALSE),"")</f>
        <v>https://www.ncbi.nlm.nih.gov/pubmed/21191377</v>
      </c>
      <c r="D3389" s="255" t="str">
        <f>IF(AND(A3389&lt;&gt;"",ISNUMBER(A3389)),VLOOKUP(A3389,Studies!A:BR,4,FALSE),"")</f>
        <v>Week 2 after Perpetrator (Rifampicin)</v>
      </c>
      <c r="E3389" s="255" t="str">
        <f>IF(AND(A3389&lt;&gt;"",ISNUMBER(A3389)),VLOOKUP(A3389,Studies!A:BR,5,FALSE),"")</f>
        <v>Midazolam</v>
      </c>
      <c r="F3389" s="256"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4.25" x14ac:dyDescent="0.2">
      <c r="A3390" s="183">
        <v>394</v>
      </c>
      <c r="B3390" s="254" t="str">
        <f>IF(AND(A3390&lt;&gt;"",ISNUMBER(A3390)),VLOOKUP(A3390,Studies!A:BR,2,FALSE),"")</f>
        <v>Reitman 2011</v>
      </c>
      <c r="C3390" s="255" t="str">
        <f>IF(AND(A3390&lt;&gt;"",ISNUMBER(A3390)),VLOOKUP(A3390,Studies!A:BR,3,FALSE),"")</f>
        <v>https://www.ncbi.nlm.nih.gov/pubmed/21191377</v>
      </c>
      <c r="D3390" s="255" t="str">
        <f>IF(AND(A3390&lt;&gt;"",ISNUMBER(A3390)),VLOOKUP(A3390,Studies!A:BR,4,FALSE),"")</f>
        <v>Week 2 after Perpetrator (Rifampicin)</v>
      </c>
      <c r="E3390" s="255" t="str">
        <f>IF(AND(A3390&lt;&gt;"",ISNUMBER(A3390)),VLOOKUP(A3390,Studies!A:BR,5,FALSE),"")</f>
        <v>Midazolam</v>
      </c>
      <c r="F3390" s="256"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4.25" x14ac:dyDescent="0.2">
      <c r="A3391" s="183">
        <v>395</v>
      </c>
      <c r="B3391" s="254" t="str">
        <f>IF(AND(A3391&lt;&gt;"",ISNUMBER(A3391)),VLOOKUP(A3391,Studies!A:BR,2,FALSE),"")</f>
        <v>Reitman 2011</v>
      </c>
      <c r="C3391" s="255" t="str">
        <f>IF(AND(A3391&lt;&gt;"",ISNUMBER(A3391)),VLOOKUP(A3391,Studies!A:BR,3,FALSE),"")</f>
        <v>https://www.ncbi.nlm.nih.gov/pubmed/21191377</v>
      </c>
      <c r="D3391" s="255" t="str">
        <f>IF(AND(A3391&lt;&gt;"",ISNUMBER(A3391)),VLOOKUP(A3391,Studies!A:BR,4,FALSE),"")</f>
        <v>Week 4 after Perpetrator (Rifampicin)</v>
      </c>
      <c r="E3391" s="255" t="str">
        <f>IF(AND(A3391&lt;&gt;"",ISNUMBER(A3391)),VLOOKUP(A3391,Studies!A:BR,5,FALSE),"")</f>
        <v>Midazolam</v>
      </c>
      <c r="F3391" s="256"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4.25" x14ac:dyDescent="0.2">
      <c r="A3392" s="183">
        <v>395</v>
      </c>
      <c r="B3392" s="254" t="str">
        <f>IF(AND(A3392&lt;&gt;"",ISNUMBER(A3392)),VLOOKUP(A3392,Studies!A:BR,2,FALSE),"")</f>
        <v>Reitman 2011</v>
      </c>
      <c r="C3392" s="255" t="str">
        <f>IF(AND(A3392&lt;&gt;"",ISNUMBER(A3392)),VLOOKUP(A3392,Studies!A:BR,3,FALSE),"")</f>
        <v>https://www.ncbi.nlm.nih.gov/pubmed/21191377</v>
      </c>
      <c r="D3392" s="255" t="str">
        <f>IF(AND(A3392&lt;&gt;"",ISNUMBER(A3392)),VLOOKUP(A3392,Studies!A:BR,4,FALSE),"")</f>
        <v>Week 4 after Perpetrator (Rifampicin)</v>
      </c>
      <c r="E3392" s="255" t="str">
        <f>IF(AND(A3392&lt;&gt;"",ISNUMBER(A3392)),VLOOKUP(A3392,Studies!A:BR,5,FALSE),"")</f>
        <v>Midazolam</v>
      </c>
      <c r="F3392" s="256"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4.25" x14ac:dyDescent="0.2">
      <c r="A3393" s="183">
        <v>395</v>
      </c>
      <c r="B3393" s="254" t="str">
        <f>IF(AND(A3393&lt;&gt;"",ISNUMBER(A3393)),VLOOKUP(A3393,Studies!A:BR,2,FALSE),"")</f>
        <v>Reitman 2011</v>
      </c>
      <c r="C3393" s="255" t="str">
        <f>IF(AND(A3393&lt;&gt;"",ISNUMBER(A3393)),VLOOKUP(A3393,Studies!A:BR,3,FALSE),"")</f>
        <v>https://www.ncbi.nlm.nih.gov/pubmed/21191377</v>
      </c>
      <c r="D3393" s="255" t="str">
        <f>IF(AND(A3393&lt;&gt;"",ISNUMBER(A3393)),VLOOKUP(A3393,Studies!A:BR,4,FALSE),"")</f>
        <v>Week 4 after Perpetrator (Rifampicin)</v>
      </c>
      <c r="E3393" s="255" t="str">
        <f>IF(AND(A3393&lt;&gt;"",ISNUMBER(A3393)),VLOOKUP(A3393,Studies!A:BR,5,FALSE),"")</f>
        <v>Midazolam</v>
      </c>
      <c r="F3393" s="256"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4.25" x14ac:dyDescent="0.2">
      <c r="A3394" s="183">
        <v>395</v>
      </c>
      <c r="B3394" s="254" t="str">
        <f>IF(AND(A3394&lt;&gt;"",ISNUMBER(A3394)),VLOOKUP(A3394,Studies!A:BR,2,FALSE),"")</f>
        <v>Reitman 2011</v>
      </c>
      <c r="C3394" s="255" t="str">
        <f>IF(AND(A3394&lt;&gt;"",ISNUMBER(A3394)),VLOOKUP(A3394,Studies!A:BR,3,FALSE),"")</f>
        <v>https://www.ncbi.nlm.nih.gov/pubmed/21191377</v>
      </c>
      <c r="D3394" s="255" t="str">
        <f>IF(AND(A3394&lt;&gt;"",ISNUMBER(A3394)),VLOOKUP(A3394,Studies!A:BR,4,FALSE),"")</f>
        <v>Week 4 after Perpetrator (Rifampicin)</v>
      </c>
      <c r="E3394" s="255" t="str">
        <f>IF(AND(A3394&lt;&gt;"",ISNUMBER(A3394)),VLOOKUP(A3394,Studies!A:BR,5,FALSE),"")</f>
        <v>Midazolam</v>
      </c>
      <c r="F3394" s="256"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4.25" x14ac:dyDescent="0.2">
      <c r="A3395" s="183">
        <v>395</v>
      </c>
      <c r="B3395" s="254" t="str">
        <f>IF(AND(A3395&lt;&gt;"",ISNUMBER(A3395)),VLOOKUP(A3395,Studies!A:BR,2,FALSE),"")</f>
        <v>Reitman 2011</v>
      </c>
      <c r="C3395" s="255" t="str">
        <f>IF(AND(A3395&lt;&gt;"",ISNUMBER(A3395)),VLOOKUP(A3395,Studies!A:BR,3,FALSE),"")</f>
        <v>https://www.ncbi.nlm.nih.gov/pubmed/21191377</v>
      </c>
      <c r="D3395" s="255" t="str">
        <f>IF(AND(A3395&lt;&gt;"",ISNUMBER(A3395)),VLOOKUP(A3395,Studies!A:BR,4,FALSE),"")</f>
        <v>Week 4 after Perpetrator (Rifampicin)</v>
      </c>
      <c r="E3395" s="255" t="str">
        <f>IF(AND(A3395&lt;&gt;"",ISNUMBER(A3395)),VLOOKUP(A3395,Studies!A:BR,5,FALSE),"")</f>
        <v>Midazolam</v>
      </c>
      <c r="F3395" s="256"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4.25" x14ac:dyDescent="0.2">
      <c r="A3396" s="183">
        <v>395</v>
      </c>
      <c r="B3396" s="254" t="str">
        <f>IF(AND(A3396&lt;&gt;"",ISNUMBER(A3396)),VLOOKUP(A3396,Studies!A:BR,2,FALSE),"")</f>
        <v>Reitman 2011</v>
      </c>
      <c r="C3396" s="255" t="str">
        <f>IF(AND(A3396&lt;&gt;"",ISNUMBER(A3396)),VLOOKUP(A3396,Studies!A:BR,3,FALSE),"")</f>
        <v>https://www.ncbi.nlm.nih.gov/pubmed/21191377</v>
      </c>
      <c r="D3396" s="255" t="str">
        <f>IF(AND(A3396&lt;&gt;"",ISNUMBER(A3396)),VLOOKUP(A3396,Studies!A:BR,4,FALSE),"")</f>
        <v>Week 4 after Perpetrator (Rifampicin)</v>
      </c>
      <c r="E3396" s="255" t="str">
        <f>IF(AND(A3396&lt;&gt;"",ISNUMBER(A3396)),VLOOKUP(A3396,Studies!A:BR,5,FALSE),"")</f>
        <v>Midazolam</v>
      </c>
      <c r="F3396" s="256"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4.25" x14ac:dyDescent="0.2">
      <c r="A3397" s="183">
        <v>396</v>
      </c>
      <c r="B3397" s="254" t="str">
        <f>IF(AND(A3397&lt;&gt;"",ISNUMBER(A3397)),VLOOKUP(A3397,Studies!A:BR,2,FALSE),"")</f>
        <v>Reitman 2011</v>
      </c>
      <c r="C3397" s="255" t="str">
        <f>IF(AND(A3397&lt;&gt;"",ISNUMBER(A3397)),VLOOKUP(A3397,Studies!A:BR,3,FALSE),"")</f>
        <v>https://www.ncbi.nlm.nih.gov/pubmed/21191377</v>
      </c>
      <c r="D3397" s="255" t="str">
        <f>IF(AND(A3397&lt;&gt;"",ISNUMBER(A3397)),VLOOKUP(A3397,Studies!A:BR,4,FALSE),"")</f>
        <v>Week 0 after Perpetrator (Rifampicin)</v>
      </c>
      <c r="E3397" s="255" t="str">
        <f>IF(AND(A3397&lt;&gt;"",ISNUMBER(A3397)),VLOOKUP(A3397,Studies!A:BR,5,FALSE),"")</f>
        <v>Digoxin</v>
      </c>
      <c r="F3397" s="256"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4.25" x14ac:dyDescent="0.2">
      <c r="A3398" s="183">
        <v>396</v>
      </c>
      <c r="B3398" s="254" t="str">
        <f>IF(AND(A3398&lt;&gt;"",ISNUMBER(A3398)),VLOOKUP(A3398,Studies!A:BR,2,FALSE),"")</f>
        <v>Reitman 2011</v>
      </c>
      <c r="C3398" s="255" t="str">
        <f>IF(AND(A3398&lt;&gt;"",ISNUMBER(A3398)),VLOOKUP(A3398,Studies!A:BR,3,FALSE),"")</f>
        <v>https://www.ncbi.nlm.nih.gov/pubmed/21191377</v>
      </c>
      <c r="D3398" s="255" t="str">
        <f>IF(AND(A3398&lt;&gt;"",ISNUMBER(A3398)),VLOOKUP(A3398,Studies!A:BR,4,FALSE),"")</f>
        <v>Week 0 after Perpetrator (Rifampicin)</v>
      </c>
      <c r="E3398" s="255" t="str">
        <f>IF(AND(A3398&lt;&gt;"",ISNUMBER(A3398)),VLOOKUP(A3398,Studies!A:BR,5,FALSE),"")</f>
        <v>Digoxin</v>
      </c>
      <c r="F3398" s="256"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4.25" x14ac:dyDescent="0.2">
      <c r="A3399" s="183">
        <v>396</v>
      </c>
      <c r="B3399" s="254" t="str">
        <f>IF(AND(A3399&lt;&gt;"",ISNUMBER(A3399)),VLOOKUP(A3399,Studies!A:BR,2,FALSE),"")</f>
        <v>Reitman 2011</v>
      </c>
      <c r="C3399" s="255" t="str">
        <f>IF(AND(A3399&lt;&gt;"",ISNUMBER(A3399)),VLOOKUP(A3399,Studies!A:BR,3,FALSE),"")</f>
        <v>https://www.ncbi.nlm.nih.gov/pubmed/21191377</v>
      </c>
      <c r="D3399" s="255" t="str">
        <f>IF(AND(A3399&lt;&gt;"",ISNUMBER(A3399)),VLOOKUP(A3399,Studies!A:BR,4,FALSE),"")</f>
        <v>Week 0 after Perpetrator (Rifampicin)</v>
      </c>
      <c r="E3399" s="255" t="str">
        <f>IF(AND(A3399&lt;&gt;"",ISNUMBER(A3399)),VLOOKUP(A3399,Studies!A:BR,5,FALSE),"")</f>
        <v>Digoxin</v>
      </c>
      <c r="F3399" s="256"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4.25" x14ac:dyDescent="0.2">
      <c r="A3400" s="183">
        <v>396</v>
      </c>
      <c r="B3400" s="254" t="str">
        <f>IF(AND(A3400&lt;&gt;"",ISNUMBER(A3400)),VLOOKUP(A3400,Studies!A:BR,2,FALSE),"")</f>
        <v>Reitman 2011</v>
      </c>
      <c r="C3400" s="255" t="str">
        <f>IF(AND(A3400&lt;&gt;"",ISNUMBER(A3400)),VLOOKUP(A3400,Studies!A:BR,3,FALSE),"")</f>
        <v>https://www.ncbi.nlm.nih.gov/pubmed/21191377</v>
      </c>
      <c r="D3400" s="255" t="str">
        <f>IF(AND(A3400&lt;&gt;"",ISNUMBER(A3400)),VLOOKUP(A3400,Studies!A:BR,4,FALSE),"")</f>
        <v>Week 0 after Perpetrator (Rifampicin)</v>
      </c>
      <c r="E3400" s="255" t="str">
        <f>IF(AND(A3400&lt;&gt;"",ISNUMBER(A3400)),VLOOKUP(A3400,Studies!A:BR,5,FALSE),"")</f>
        <v>Digoxin</v>
      </c>
      <c r="F3400" s="256"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4.25" x14ac:dyDescent="0.2">
      <c r="A3401" s="183">
        <v>396</v>
      </c>
      <c r="B3401" s="254" t="str">
        <f>IF(AND(A3401&lt;&gt;"",ISNUMBER(A3401)),VLOOKUP(A3401,Studies!A:BR,2,FALSE),"")</f>
        <v>Reitman 2011</v>
      </c>
      <c r="C3401" s="255" t="str">
        <f>IF(AND(A3401&lt;&gt;"",ISNUMBER(A3401)),VLOOKUP(A3401,Studies!A:BR,3,FALSE),"")</f>
        <v>https://www.ncbi.nlm.nih.gov/pubmed/21191377</v>
      </c>
      <c r="D3401" s="255" t="str">
        <f>IF(AND(A3401&lt;&gt;"",ISNUMBER(A3401)),VLOOKUP(A3401,Studies!A:BR,4,FALSE),"")</f>
        <v>Week 0 after Perpetrator (Rifampicin)</v>
      </c>
      <c r="E3401" s="255" t="str">
        <f>IF(AND(A3401&lt;&gt;"",ISNUMBER(A3401)),VLOOKUP(A3401,Studies!A:BR,5,FALSE),"")</f>
        <v>Digoxin</v>
      </c>
      <c r="F3401" s="256"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4.25" x14ac:dyDescent="0.2">
      <c r="A3402" s="183">
        <v>396</v>
      </c>
      <c r="B3402" s="254" t="str">
        <f>IF(AND(A3402&lt;&gt;"",ISNUMBER(A3402)),VLOOKUP(A3402,Studies!A:BR,2,FALSE),"")</f>
        <v>Reitman 2011</v>
      </c>
      <c r="C3402" s="255" t="str">
        <f>IF(AND(A3402&lt;&gt;"",ISNUMBER(A3402)),VLOOKUP(A3402,Studies!A:BR,3,FALSE),"")</f>
        <v>https://www.ncbi.nlm.nih.gov/pubmed/21191377</v>
      </c>
      <c r="D3402" s="255" t="str">
        <f>IF(AND(A3402&lt;&gt;"",ISNUMBER(A3402)),VLOOKUP(A3402,Studies!A:BR,4,FALSE),"")</f>
        <v>Week 0 after Perpetrator (Rifampicin)</v>
      </c>
      <c r="E3402" s="255" t="str">
        <f>IF(AND(A3402&lt;&gt;"",ISNUMBER(A3402)),VLOOKUP(A3402,Studies!A:BR,5,FALSE),"")</f>
        <v>Digoxin</v>
      </c>
      <c r="F3402" s="256"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4.25" x14ac:dyDescent="0.2">
      <c r="A3403" s="183">
        <v>397</v>
      </c>
      <c r="B3403" s="254" t="str">
        <f>IF(AND(A3403&lt;&gt;"",ISNUMBER(A3403)),VLOOKUP(A3403,Studies!A:BR,2,FALSE),"")</f>
        <v>Reitman 2011</v>
      </c>
      <c r="C3403" s="255" t="str">
        <f>IF(AND(A3403&lt;&gt;"",ISNUMBER(A3403)),VLOOKUP(A3403,Studies!A:BR,3,FALSE),"")</f>
        <v>https://www.ncbi.nlm.nih.gov/pubmed/21191377</v>
      </c>
      <c r="D3403" s="255" t="str">
        <f>IF(AND(A3403&lt;&gt;"",ISNUMBER(A3403)),VLOOKUP(A3403,Studies!A:BR,4,FALSE),"")</f>
        <v>Week 1 after Perpetrator (Rifampicin)</v>
      </c>
      <c r="E3403" s="255" t="str">
        <f>IF(AND(A3403&lt;&gt;"",ISNUMBER(A3403)),VLOOKUP(A3403,Studies!A:BR,5,FALSE),"")</f>
        <v>Digoxin</v>
      </c>
      <c r="F3403" s="256"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4.25" x14ac:dyDescent="0.2">
      <c r="A3404" s="183">
        <v>397</v>
      </c>
      <c r="B3404" s="254" t="str">
        <f>IF(AND(A3404&lt;&gt;"",ISNUMBER(A3404)),VLOOKUP(A3404,Studies!A:BR,2,FALSE),"")</f>
        <v>Reitman 2011</v>
      </c>
      <c r="C3404" s="255" t="str">
        <f>IF(AND(A3404&lt;&gt;"",ISNUMBER(A3404)),VLOOKUP(A3404,Studies!A:BR,3,FALSE),"")</f>
        <v>https://www.ncbi.nlm.nih.gov/pubmed/21191377</v>
      </c>
      <c r="D3404" s="255" t="str">
        <f>IF(AND(A3404&lt;&gt;"",ISNUMBER(A3404)),VLOOKUP(A3404,Studies!A:BR,4,FALSE),"")</f>
        <v>Week 1 after Perpetrator (Rifampicin)</v>
      </c>
      <c r="E3404" s="255" t="str">
        <f>IF(AND(A3404&lt;&gt;"",ISNUMBER(A3404)),VLOOKUP(A3404,Studies!A:BR,5,FALSE),"")</f>
        <v>Digoxin</v>
      </c>
      <c r="F3404" s="256"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4.25" x14ac:dyDescent="0.2">
      <c r="A3405" s="183">
        <v>397</v>
      </c>
      <c r="B3405" s="254" t="str">
        <f>IF(AND(A3405&lt;&gt;"",ISNUMBER(A3405)),VLOOKUP(A3405,Studies!A:BR,2,FALSE),"")</f>
        <v>Reitman 2011</v>
      </c>
      <c r="C3405" s="255" t="str">
        <f>IF(AND(A3405&lt;&gt;"",ISNUMBER(A3405)),VLOOKUP(A3405,Studies!A:BR,3,FALSE),"")</f>
        <v>https://www.ncbi.nlm.nih.gov/pubmed/21191377</v>
      </c>
      <c r="D3405" s="255" t="str">
        <f>IF(AND(A3405&lt;&gt;"",ISNUMBER(A3405)),VLOOKUP(A3405,Studies!A:BR,4,FALSE),"")</f>
        <v>Week 1 after Perpetrator (Rifampicin)</v>
      </c>
      <c r="E3405" s="255" t="str">
        <f>IF(AND(A3405&lt;&gt;"",ISNUMBER(A3405)),VLOOKUP(A3405,Studies!A:BR,5,FALSE),"")</f>
        <v>Digoxin</v>
      </c>
      <c r="F3405" s="256"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4.25" x14ac:dyDescent="0.2">
      <c r="A3406" s="183">
        <v>397</v>
      </c>
      <c r="B3406" s="254" t="str">
        <f>IF(AND(A3406&lt;&gt;"",ISNUMBER(A3406)),VLOOKUP(A3406,Studies!A:BR,2,FALSE),"")</f>
        <v>Reitman 2011</v>
      </c>
      <c r="C3406" s="255" t="str">
        <f>IF(AND(A3406&lt;&gt;"",ISNUMBER(A3406)),VLOOKUP(A3406,Studies!A:BR,3,FALSE),"")</f>
        <v>https://www.ncbi.nlm.nih.gov/pubmed/21191377</v>
      </c>
      <c r="D3406" s="255" t="str">
        <f>IF(AND(A3406&lt;&gt;"",ISNUMBER(A3406)),VLOOKUP(A3406,Studies!A:BR,4,FALSE),"")</f>
        <v>Week 1 after Perpetrator (Rifampicin)</v>
      </c>
      <c r="E3406" s="255" t="str">
        <f>IF(AND(A3406&lt;&gt;"",ISNUMBER(A3406)),VLOOKUP(A3406,Studies!A:BR,5,FALSE),"")</f>
        <v>Digoxin</v>
      </c>
      <c r="F3406" s="256"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4.25" x14ac:dyDescent="0.2">
      <c r="A3407" s="183">
        <v>397</v>
      </c>
      <c r="B3407" s="254" t="str">
        <f>IF(AND(A3407&lt;&gt;"",ISNUMBER(A3407)),VLOOKUP(A3407,Studies!A:BR,2,FALSE),"")</f>
        <v>Reitman 2011</v>
      </c>
      <c r="C3407" s="255" t="str">
        <f>IF(AND(A3407&lt;&gt;"",ISNUMBER(A3407)),VLOOKUP(A3407,Studies!A:BR,3,FALSE),"")</f>
        <v>https://www.ncbi.nlm.nih.gov/pubmed/21191377</v>
      </c>
      <c r="D3407" s="255" t="str">
        <f>IF(AND(A3407&lt;&gt;"",ISNUMBER(A3407)),VLOOKUP(A3407,Studies!A:BR,4,FALSE),"")</f>
        <v>Week 1 after Perpetrator (Rifampicin)</v>
      </c>
      <c r="E3407" s="255" t="str">
        <f>IF(AND(A3407&lt;&gt;"",ISNUMBER(A3407)),VLOOKUP(A3407,Studies!A:BR,5,FALSE),"")</f>
        <v>Digoxin</v>
      </c>
      <c r="F3407" s="256"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4.25" x14ac:dyDescent="0.2">
      <c r="A3408" s="183">
        <v>397</v>
      </c>
      <c r="B3408" s="254" t="str">
        <f>IF(AND(A3408&lt;&gt;"",ISNUMBER(A3408)),VLOOKUP(A3408,Studies!A:BR,2,FALSE),"")</f>
        <v>Reitman 2011</v>
      </c>
      <c r="C3408" s="255" t="str">
        <f>IF(AND(A3408&lt;&gt;"",ISNUMBER(A3408)),VLOOKUP(A3408,Studies!A:BR,3,FALSE),"")</f>
        <v>https://www.ncbi.nlm.nih.gov/pubmed/21191377</v>
      </c>
      <c r="D3408" s="255" t="str">
        <f>IF(AND(A3408&lt;&gt;"",ISNUMBER(A3408)),VLOOKUP(A3408,Studies!A:BR,4,FALSE),"")</f>
        <v>Week 1 after Perpetrator (Rifampicin)</v>
      </c>
      <c r="E3408" s="255" t="str">
        <f>IF(AND(A3408&lt;&gt;"",ISNUMBER(A3408)),VLOOKUP(A3408,Studies!A:BR,5,FALSE),"")</f>
        <v>Digoxin</v>
      </c>
      <c r="F3408" s="256"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4.25" x14ac:dyDescent="0.2">
      <c r="A3409" s="183">
        <v>398</v>
      </c>
      <c r="B3409" s="254" t="str">
        <f>IF(AND(A3409&lt;&gt;"",ISNUMBER(A3409)),VLOOKUP(A3409,Studies!A:BR,2,FALSE),"")</f>
        <v>Reitman 2011</v>
      </c>
      <c r="C3409" s="255" t="str">
        <f>IF(AND(A3409&lt;&gt;"",ISNUMBER(A3409)),VLOOKUP(A3409,Studies!A:BR,3,FALSE),"")</f>
        <v>https://www.ncbi.nlm.nih.gov/pubmed/21191377</v>
      </c>
      <c r="D3409" s="255" t="str">
        <f>IF(AND(A3409&lt;&gt;"",ISNUMBER(A3409)),VLOOKUP(A3409,Studies!A:BR,4,FALSE),"")</f>
        <v>Week 2 after Perpetrator (Rifampicin)</v>
      </c>
      <c r="E3409" s="255" t="str">
        <f>IF(AND(A3409&lt;&gt;"",ISNUMBER(A3409)),VLOOKUP(A3409,Studies!A:BR,5,FALSE),"")</f>
        <v>Digoxin</v>
      </c>
      <c r="F3409" s="256"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4.25" x14ac:dyDescent="0.2">
      <c r="A3410" s="183">
        <v>398</v>
      </c>
      <c r="B3410" s="254" t="str">
        <f>IF(AND(A3410&lt;&gt;"",ISNUMBER(A3410)),VLOOKUP(A3410,Studies!A:BR,2,FALSE),"")</f>
        <v>Reitman 2011</v>
      </c>
      <c r="C3410" s="255" t="str">
        <f>IF(AND(A3410&lt;&gt;"",ISNUMBER(A3410)),VLOOKUP(A3410,Studies!A:BR,3,FALSE),"")</f>
        <v>https://www.ncbi.nlm.nih.gov/pubmed/21191377</v>
      </c>
      <c r="D3410" s="255" t="str">
        <f>IF(AND(A3410&lt;&gt;"",ISNUMBER(A3410)),VLOOKUP(A3410,Studies!A:BR,4,FALSE),"")</f>
        <v>Week 2 after Perpetrator (Rifampicin)</v>
      </c>
      <c r="E3410" s="255" t="str">
        <f>IF(AND(A3410&lt;&gt;"",ISNUMBER(A3410)),VLOOKUP(A3410,Studies!A:BR,5,FALSE),"")</f>
        <v>Digoxin</v>
      </c>
      <c r="F3410" s="256"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4.25" x14ac:dyDescent="0.2">
      <c r="A3411" s="183">
        <v>398</v>
      </c>
      <c r="B3411" s="254" t="str">
        <f>IF(AND(A3411&lt;&gt;"",ISNUMBER(A3411)),VLOOKUP(A3411,Studies!A:BR,2,FALSE),"")</f>
        <v>Reitman 2011</v>
      </c>
      <c r="C3411" s="255" t="str">
        <f>IF(AND(A3411&lt;&gt;"",ISNUMBER(A3411)),VLOOKUP(A3411,Studies!A:BR,3,FALSE),"")</f>
        <v>https://www.ncbi.nlm.nih.gov/pubmed/21191377</v>
      </c>
      <c r="D3411" s="255" t="str">
        <f>IF(AND(A3411&lt;&gt;"",ISNUMBER(A3411)),VLOOKUP(A3411,Studies!A:BR,4,FALSE),"")</f>
        <v>Week 2 after Perpetrator (Rifampicin)</v>
      </c>
      <c r="E3411" s="255" t="str">
        <f>IF(AND(A3411&lt;&gt;"",ISNUMBER(A3411)),VLOOKUP(A3411,Studies!A:BR,5,FALSE),"")</f>
        <v>Digoxin</v>
      </c>
      <c r="F3411" s="256"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4.25" x14ac:dyDescent="0.2">
      <c r="A3412" s="183">
        <v>398</v>
      </c>
      <c r="B3412" s="254" t="str">
        <f>IF(AND(A3412&lt;&gt;"",ISNUMBER(A3412)),VLOOKUP(A3412,Studies!A:BR,2,FALSE),"")</f>
        <v>Reitman 2011</v>
      </c>
      <c r="C3412" s="255" t="str">
        <f>IF(AND(A3412&lt;&gt;"",ISNUMBER(A3412)),VLOOKUP(A3412,Studies!A:BR,3,FALSE),"")</f>
        <v>https://www.ncbi.nlm.nih.gov/pubmed/21191377</v>
      </c>
      <c r="D3412" s="255" t="str">
        <f>IF(AND(A3412&lt;&gt;"",ISNUMBER(A3412)),VLOOKUP(A3412,Studies!A:BR,4,FALSE),"")</f>
        <v>Week 2 after Perpetrator (Rifampicin)</v>
      </c>
      <c r="E3412" s="255" t="str">
        <f>IF(AND(A3412&lt;&gt;"",ISNUMBER(A3412)),VLOOKUP(A3412,Studies!A:BR,5,FALSE),"")</f>
        <v>Digoxin</v>
      </c>
      <c r="F3412" s="256"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4.25" x14ac:dyDescent="0.2">
      <c r="A3413" s="183">
        <v>398</v>
      </c>
      <c r="B3413" s="254" t="str">
        <f>IF(AND(A3413&lt;&gt;"",ISNUMBER(A3413)),VLOOKUP(A3413,Studies!A:BR,2,FALSE),"")</f>
        <v>Reitman 2011</v>
      </c>
      <c r="C3413" s="255" t="str">
        <f>IF(AND(A3413&lt;&gt;"",ISNUMBER(A3413)),VLOOKUP(A3413,Studies!A:BR,3,FALSE),"")</f>
        <v>https://www.ncbi.nlm.nih.gov/pubmed/21191377</v>
      </c>
      <c r="D3413" s="255" t="str">
        <f>IF(AND(A3413&lt;&gt;"",ISNUMBER(A3413)),VLOOKUP(A3413,Studies!A:BR,4,FALSE),"")</f>
        <v>Week 2 after Perpetrator (Rifampicin)</v>
      </c>
      <c r="E3413" s="255" t="str">
        <f>IF(AND(A3413&lt;&gt;"",ISNUMBER(A3413)),VLOOKUP(A3413,Studies!A:BR,5,FALSE),"")</f>
        <v>Digoxin</v>
      </c>
      <c r="F3413" s="256"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4.25" x14ac:dyDescent="0.2">
      <c r="A3414" s="183">
        <v>398</v>
      </c>
      <c r="B3414" s="254" t="str">
        <f>IF(AND(A3414&lt;&gt;"",ISNUMBER(A3414)),VLOOKUP(A3414,Studies!A:BR,2,FALSE),"")</f>
        <v>Reitman 2011</v>
      </c>
      <c r="C3414" s="255" t="str">
        <f>IF(AND(A3414&lt;&gt;"",ISNUMBER(A3414)),VLOOKUP(A3414,Studies!A:BR,3,FALSE),"")</f>
        <v>https://www.ncbi.nlm.nih.gov/pubmed/21191377</v>
      </c>
      <c r="D3414" s="255" t="str">
        <f>IF(AND(A3414&lt;&gt;"",ISNUMBER(A3414)),VLOOKUP(A3414,Studies!A:BR,4,FALSE),"")</f>
        <v>Week 2 after Perpetrator (Rifampicin)</v>
      </c>
      <c r="E3414" s="255" t="str">
        <f>IF(AND(A3414&lt;&gt;"",ISNUMBER(A3414)),VLOOKUP(A3414,Studies!A:BR,5,FALSE),"")</f>
        <v>Digoxin</v>
      </c>
      <c r="F3414" s="256"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4.25" x14ac:dyDescent="0.2">
      <c r="A3415" s="183">
        <v>399</v>
      </c>
      <c r="B3415" s="254" t="str">
        <f>IF(AND(A3415&lt;&gt;"",ISNUMBER(A3415)),VLOOKUP(A3415,Studies!A:BR,2,FALSE),"")</f>
        <v>Reitman 2011</v>
      </c>
      <c r="C3415" s="255" t="str">
        <f>IF(AND(A3415&lt;&gt;"",ISNUMBER(A3415)),VLOOKUP(A3415,Studies!A:BR,3,FALSE),"")</f>
        <v>https://www.ncbi.nlm.nih.gov/pubmed/21191377</v>
      </c>
      <c r="D3415" s="255" t="str">
        <f>IF(AND(A3415&lt;&gt;"",ISNUMBER(A3415)),VLOOKUP(A3415,Studies!A:BR,4,FALSE),"")</f>
        <v>Week 4 after Perpetrator (Rifampicin)</v>
      </c>
      <c r="E3415" s="255" t="str">
        <f>IF(AND(A3415&lt;&gt;"",ISNUMBER(A3415)),VLOOKUP(A3415,Studies!A:BR,5,FALSE),"")</f>
        <v>Digoxin</v>
      </c>
      <c r="F3415" s="256"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4.25" x14ac:dyDescent="0.2">
      <c r="A3416" s="183">
        <v>399</v>
      </c>
      <c r="B3416" s="254" t="str">
        <f>IF(AND(A3416&lt;&gt;"",ISNUMBER(A3416)),VLOOKUP(A3416,Studies!A:BR,2,FALSE),"")</f>
        <v>Reitman 2011</v>
      </c>
      <c r="C3416" s="255" t="str">
        <f>IF(AND(A3416&lt;&gt;"",ISNUMBER(A3416)),VLOOKUP(A3416,Studies!A:BR,3,FALSE),"")</f>
        <v>https://www.ncbi.nlm.nih.gov/pubmed/21191377</v>
      </c>
      <c r="D3416" s="255" t="str">
        <f>IF(AND(A3416&lt;&gt;"",ISNUMBER(A3416)),VLOOKUP(A3416,Studies!A:BR,4,FALSE),"")</f>
        <v>Week 4 after Perpetrator (Rifampicin)</v>
      </c>
      <c r="E3416" s="255" t="str">
        <f>IF(AND(A3416&lt;&gt;"",ISNUMBER(A3416)),VLOOKUP(A3416,Studies!A:BR,5,FALSE),"")</f>
        <v>Digoxin</v>
      </c>
      <c r="F3416" s="256"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4.25" x14ac:dyDescent="0.2">
      <c r="A3417" s="183">
        <v>399</v>
      </c>
      <c r="B3417" s="254" t="str">
        <f>IF(AND(A3417&lt;&gt;"",ISNUMBER(A3417)),VLOOKUP(A3417,Studies!A:BR,2,FALSE),"")</f>
        <v>Reitman 2011</v>
      </c>
      <c r="C3417" s="255" t="str">
        <f>IF(AND(A3417&lt;&gt;"",ISNUMBER(A3417)),VLOOKUP(A3417,Studies!A:BR,3,FALSE),"")</f>
        <v>https://www.ncbi.nlm.nih.gov/pubmed/21191377</v>
      </c>
      <c r="D3417" s="255" t="str">
        <f>IF(AND(A3417&lt;&gt;"",ISNUMBER(A3417)),VLOOKUP(A3417,Studies!A:BR,4,FALSE),"")</f>
        <v>Week 4 after Perpetrator (Rifampicin)</v>
      </c>
      <c r="E3417" s="255" t="str">
        <f>IF(AND(A3417&lt;&gt;"",ISNUMBER(A3417)),VLOOKUP(A3417,Studies!A:BR,5,FALSE),"")</f>
        <v>Digoxin</v>
      </c>
      <c r="F3417" s="256"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4.25" x14ac:dyDescent="0.2">
      <c r="A3418" s="183">
        <v>399</v>
      </c>
      <c r="B3418" s="254" t="str">
        <f>IF(AND(A3418&lt;&gt;"",ISNUMBER(A3418)),VLOOKUP(A3418,Studies!A:BR,2,FALSE),"")</f>
        <v>Reitman 2011</v>
      </c>
      <c r="C3418" s="255" t="str">
        <f>IF(AND(A3418&lt;&gt;"",ISNUMBER(A3418)),VLOOKUP(A3418,Studies!A:BR,3,FALSE),"")</f>
        <v>https://www.ncbi.nlm.nih.gov/pubmed/21191377</v>
      </c>
      <c r="D3418" s="255" t="str">
        <f>IF(AND(A3418&lt;&gt;"",ISNUMBER(A3418)),VLOOKUP(A3418,Studies!A:BR,4,FALSE),"")</f>
        <v>Week 4 after Perpetrator (Rifampicin)</v>
      </c>
      <c r="E3418" s="255" t="str">
        <f>IF(AND(A3418&lt;&gt;"",ISNUMBER(A3418)),VLOOKUP(A3418,Studies!A:BR,5,FALSE),"")</f>
        <v>Digoxin</v>
      </c>
      <c r="F3418" s="256"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4.25" x14ac:dyDescent="0.2">
      <c r="A3419" s="183">
        <v>399</v>
      </c>
      <c r="B3419" s="254" t="str">
        <f>IF(AND(A3419&lt;&gt;"",ISNUMBER(A3419)),VLOOKUP(A3419,Studies!A:BR,2,FALSE),"")</f>
        <v>Reitman 2011</v>
      </c>
      <c r="C3419" s="255" t="str">
        <f>IF(AND(A3419&lt;&gt;"",ISNUMBER(A3419)),VLOOKUP(A3419,Studies!A:BR,3,FALSE),"")</f>
        <v>https://www.ncbi.nlm.nih.gov/pubmed/21191377</v>
      </c>
      <c r="D3419" s="255" t="str">
        <f>IF(AND(A3419&lt;&gt;"",ISNUMBER(A3419)),VLOOKUP(A3419,Studies!A:BR,4,FALSE),"")</f>
        <v>Week 4 after Perpetrator (Rifampicin)</v>
      </c>
      <c r="E3419" s="255" t="str">
        <f>IF(AND(A3419&lt;&gt;"",ISNUMBER(A3419)),VLOOKUP(A3419,Studies!A:BR,5,FALSE),"")</f>
        <v>Digoxin</v>
      </c>
      <c r="F3419" s="256"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4.25" x14ac:dyDescent="0.2">
      <c r="A3420" s="183">
        <v>399</v>
      </c>
      <c r="B3420" s="254" t="str">
        <f>IF(AND(A3420&lt;&gt;"",ISNUMBER(A3420)),VLOOKUP(A3420,Studies!A:BR,2,FALSE),"")</f>
        <v>Reitman 2011</v>
      </c>
      <c r="C3420" s="255" t="str">
        <f>IF(AND(A3420&lt;&gt;"",ISNUMBER(A3420)),VLOOKUP(A3420,Studies!A:BR,3,FALSE),"")</f>
        <v>https://www.ncbi.nlm.nih.gov/pubmed/21191377</v>
      </c>
      <c r="D3420" s="255" t="str">
        <f>IF(AND(A3420&lt;&gt;"",ISNUMBER(A3420)),VLOOKUP(A3420,Studies!A:BR,4,FALSE),"")</f>
        <v>Week 4 after Perpetrator (Rifampicin)</v>
      </c>
      <c r="E3420" s="255" t="str">
        <f>IF(AND(A3420&lt;&gt;"",ISNUMBER(A3420)),VLOOKUP(A3420,Studies!A:BR,5,FALSE),"")</f>
        <v>Digoxin</v>
      </c>
      <c r="F3420" s="256"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4.25" x14ac:dyDescent="0.2">
      <c r="A3421" s="189">
        <v>400</v>
      </c>
      <c r="B3421" s="254" t="str">
        <f>IF(AND(A3421&lt;&gt;"",ISNUMBER(A3421)),VLOOKUP(A3421,Studies!A:BR,2,FALSE),"")</f>
        <v>Saari 2006</v>
      </c>
      <c r="C3421" s="255" t="str">
        <f>IF(AND(A3421&lt;&gt;"",ISNUMBER(A3421)),VLOOKUP(A3421,Studies!A:BR,3,FALSE),"")</f>
        <v>https://www.ncbi.nlm.nih.gov/pubmed/16580904</v>
      </c>
      <c r="D3421" s="255" t="str">
        <f>IF(AND(A3421&lt;&gt;"",ISNUMBER(A3421)),VLOOKUP(A3421,Studies!A:BR,4,FALSE),"")</f>
        <v>po Control (Perpetrator Placebo)</v>
      </c>
      <c r="E3421" s="255" t="str">
        <f>IF(AND(A3421&lt;&gt;"",ISNUMBER(A3421)),VLOOKUP(A3421,Studies!A:BR,5,FALSE),"")</f>
        <v>Midazolam</v>
      </c>
      <c r="F3421" s="256"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4.25" x14ac:dyDescent="0.2">
      <c r="A3422" s="189">
        <v>400</v>
      </c>
      <c r="B3422" s="254" t="str">
        <f>IF(AND(A3422&lt;&gt;"",ISNUMBER(A3422)),VLOOKUP(A3422,Studies!A:BR,2,FALSE),"")</f>
        <v>Saari 2006</v>
      </c>
      <c r="C3422" s="255" t="str">
        <f>IF(AND(A3422&lt;&gt;"",ISNUMBER(A3422)),VLOOKUP(A3422,Studies!A:BR,3,FALSE),"")</f>
        <v>https://www.ncbi.nlm.nih.gov/pubmed/16580904</v>
      </c>
      <c r="D3422" s="255" t="str">
        <f>IF(AND(A3422&lt;&gt;"",ISNUMBER(A3422)),VLOOKUP(A3422,Studies!A:BR,4,FALSE),"")</f>
        <v>po Control (Perpetrator Placebo)</v>
      </c>
      <c r="E3422" s="255" t="str">
        <f>IF(AND(A3422&lt;&gt;"",ISNUMBER(A3422)),VLOOKUP(A3422,Studies!A:BR,5,FALSE),"")</f>
        <v>Midazolam</v>
      </c>
      <c r="F3422" s="256"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4.25" x14ac:dyDescent="0.2">
      <c r="A3423" s="189">
        <v>400</v>
      </c>
      <c r="B3423" s="254" t="str">
        <f>IF(AND(A3423&lt;&gt;"",ISNUMBER(A3423)),VLOOKUP(A3423,Studies!A:BR,2,FALSE),"")</f>
        <v>Saari 2006</v>
      </c>
      <c r="C3423" s="255" t="str">
        <f>IF(AND(A3423&lt;&gt;"",ISNUMBER(A3423)),VLOOKUP(A3423,Studies!A:BR,3,FALSE),"")</f>
        <v>https://www.ncbi.nlm.nih.gov/pubmed/16580904</v>
      </c>
      <c r="D3423" s="255" t="str">
        <f>IF(AND(A3423&lt;&gt;"",ISNUMBER(A3423)),VLOOKUP(A3423,Studies!A:BR,4,FALSE),"")</f>
        <v>po Control (Perpetrator Placebo)</v>
      </c>
      <c r="E3423" s="255" t="str">
        <f>IF(AND(A3423&lt;&gt;"",ISNUMBER(A3423)),VLOOKUP(A3423,Studies!A:BR,5,FALSE),"")</f>
        <v>Midazolam</v>
      </c>
      <c r="F3423" s="256"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4.25" x14ac:dyDescent="0.2">
      <c r="A3424" s="189">
        <v>400</v>
      </c>
      <c r="B3424" s="254" t="str">
        <f>IF(AND(A3424&lt;&gt;"",ISNUMBER(A3424)),VLOOKUP(A3424,Studies!A:BR,2,FALSE),"")</f>
        <v>Saari 2006</v>
      </c>
      <c r="C3424" s="255" t="str">
        <f>IF(AND(A3424&lt;&gt;"",ISNUMBER(A3424)),VLOOKUP(A3424,Studies!A:BR,3,FALSE),"")</f>
        <v>https://www.ncbi.nlm.nih.gov/pubmed/16580904</v>
      </c>
      <c r="D3424" s="255" t="str">
        <f>IF(AND(A3424&lt;&gt;"",ISNUMBER(A3424)),VLOOKUP(A3424,Studies!A:BR,4,FALSE),"")</f>
        <v>po Control (Perpetrator Placebo)</v>
      </c>
      <c r="E3424" s="255" t="str">
        <f>IF(AND(A3424&lt;&gt;"",ISNUMBER(A3424)),VLOOKUP(A3424,Studies!A:BR,5,FALSE),"")</f>
        <v>Midazolam</v>
      </c>
      <c r="F3424" s="256"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4.25" x14ac:dyDescent="0.2">
      <c r="A3425" s="189">
        <v>400</v>
      </c>
      <c r="B3425" s="254" t="str">
        <f>IF(AND(A3425&lt;&gt;"",ISNUMBER(A3425)),VLOOKUP(A3425,Studies!A:BR,2,FALSE),"")</f>
        <v>Saari 2006</v>
      </c>
      <c r="C3425" s="255" t="str">
        <f>IF(AND(A3425&lt;&gt;"",ISNUMBER(A3425)),VLOOKUP(A3425,Studies!A:BR,3,FALSE),"")</f>
        <v>https://www.ncbi.nlm.nih.gov/pubmed/16580904</v>
      </c>
      <c r="D3425" s="255" t="str">
        <f>IF(AND(A3425&lt;&gt;"",ISNUMBER(A3425)),VLOOKUP(A3425,Studies!A:BR,4,FALSE),"")</f>
        <v>po Control (Perpetrator Placebo)</v>
      </c>
      <c r="E3425" s="255" t="str">
        <f>IF(AND(A3425&lt;&gt;"",ISNUMBER(A3425)),VLOOKUP(A3425,Studies!A:BR,5,FALSE),"")</f>
        <v>Midazolam</v>
      </c>
      <c r="F3425" s="256"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4.25" x14ac:dyDescent="0.2">
      <c r="A3426" s="189">
        <v>400</v>
      </c>
      <c r="B3426" s="254" t="str">
        <f>IF(AND(A3426&lt;&gt;"",ISNUMBER(A3426)),VLOOKUP(A3426,Studies!A:BR,2,FALSE),"")</f>
        <v>Saari 2006</v>
      </c>
      <c r="C3426" s="255" t="str">
        <f>IF(AND(A3426&lt;&gt;"",ISNUMBER(A3426)),VLOOKUP(A3426,Studies!A:BR,3,FALSE),"")</f>
        <v>https://www.ncbi.nlm.nih.gov/pubmed/16580904</v>
      </c>
      <c r="D3426" s="255" t="str">
        <f>IF(AND(A3426&lt;&gt;"",ISNUMBER(A3426)),VLOOKUP(A3426,Studies!A:BR,4,FALSE),"")</f>
        <v>po Control (Perpetrator Placebo)</v>
      </c>
      <c r="E3426" s="255" t="str">
        <f>IF(AND(A3426&lt;&gt;"",ISNUMBER(A3426)),VLOOKUP(A3426,Studies!A:BR,5,FALSE),"")</f>
        <v>Midazolam</v>
      </c>
      <c r="F3426" s="256"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4.25" x14ac:dyDescent="0.2">
      <c r="A3427" s="189">
        <v>400</v>
      </c>
      <c r="B3427" s="254" t="str">
        <f>IF(AND(A3427&lt;&gt;"",ISNUMBER(A3427)),VLOOKUP(A3427,Studies!A:BR,2,FALSE),"")</f>
        <v>Saari 2006</v>
      </c>
      <c r="C3427" s="255" t="str">
        <f>IF(AND(A3427&lt;&gt;"",ISNUMBER(A3427)),VLOOKUP(A3427,Studies!A:BR,3,FALSE),"")</f>
        <v>https://www.ncbi.nlm.nih.gov/pubmed/16580904</v>
      </c>
      <c r="D3427" s="255" t="str">
        <f>IF(AND(A3427&lt;&gt;"",ISNUMBER(A3427)),VLOOKUP(A3427,Studies!A:BR,4,FALSE),"")</f>
        <v>po Control (Perpetrator Placebo)</v>
      </c>
      <c r="E3427" s="255" t="str">
        <f>IF(AND(A3427&lt;&gt;"",ISNUMBER(A3427)),VLOOKUP(A3427,Studies!A:BR,5,FALSE),"")</f>
        <v>Midazolam</v>
      </c>
      <c r="F3427" s="256"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4.25" x14ac:dyDescent="0.2">
      <c r="A3428" s="189">
        <v>400</v>
      </c>
      <c r="B3428" s="254" t="str">
        <f>IF(AND(A3428&lt;&gt;"",ISNUMBER(A3428)),VLOOKUP(A3428,Studies!A:BR,2,FALSE),"")</f>
        <v>Saari 2006</v>
      </c>
      <c r="C3428" s="255" t="str">
        <f>IF(AND(A3428&lt;&gt;"",ISNUMBER(A3428)),VLOOKUP(A3428,Studies!A:BR,3,FALSE),"")</f>
        <v>https://www.ncbi.nlm.nih.gov/pubmed/16580904</v>
      </c>
      <c r="D3428" s="255" t="str">
        <f>IF(AND(A3428&lt;&gt;"",ISNUMBER(A3428)),VLOOKUP(A3428,Studies!A:BR,4,FALSE),"")</f>
        <v>po Control (Perpetrator Placebo)</v>
      </c>
      <c r="E3428" s="255" t="str">
        <f>IF(AND(A3428&lt;&gt;"",ISNUMBER(A3428)),VLOOKUP(A3428,Studies!A:BR,5,FALSE),"")</f>
        <v>Midazolam</v>
      </c>
      <c r="F3428" s="256"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4.25" x14ac:dyDescent="0.2">
      <c r="A3429" s="189">
        <v>400</v>
      </c>
      <c r="B3429" s="254" t="str">
        <f>IF(AND(A3429&lt;&gt;"",ISNUMBER(A3429)),VLOOKUP(A3429,Studies!A:BR,2,FALSE),"")</f>
        <v>Saari 2006</v>
      </c>
      <c r="C3429" s="255" t="str">
        <f>IF(AND(A3429&lt;&gt;"",ISNUMBER(A3429)),VLOOKUP(A3429,Studies!A:BR,3,FALSE),"")</f>
        <v>https://www.ncbi.nlm.nih.gov/pubmed/16580904</v>
      </c>
      <c r="D3429" s="255" t="str">
        <f>IF(AND(A3429&lt;&gt;"",ISNUMBER(A3429)),VLOOKUP(A3429,Studies!A:BR,4,FALSE),"")</f>
        <v>po Control (Perpetrator Placebo)</v>
      </c>
      <c r="E3429" s="255" t="str">
        <f>IF(AND(A3429&lt;&gt;"",ISNUMBER(A3429)),VLOOKUP(A3429,Studies!A:BR,5,FALSE),"")</f>
        <v>Midazolam</v>
      </c>
      <c r="F3429" s="256"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4.25" x14ac:dyDescent="0.2">
      <c r="A3430" s="189">
        <v>401</v>
      </c>
      <c r="B3430" s="254" t="str">
        <f>IF(AND(A3430&lt;&gt;"",ISNUMBER(A3430)),VLOOKUP(A3430,Studies!A:BR,2,FALSE),"")</f>
        <v>Saari 2006</v>
      </c>
      <c r="C3430" s="255" t="str">
        <f>IF(AND(A3430&lt;&gt;"",ISNUMBER(A3430)),VLOOKUP(A3430,Studies!A:BR,3,FALSE),"")</f>
        <v>https://www.ncbi.nlm.nih.gov/pubmed/16580904</v>
      </c>
      <c r="D3430" s="255" t="str">
        <f>IF(AND(A3430&lt;&gt;"",ISNUMBER(A3430)),VLOOKUP(A3430,Studies!A:BR,4,FALSE),"")</f>
        <v>po with Perpetrator (Voriconazole)</v>
      </c>
      <c r="E3430" s="255" t="str">
        <f>IF(AND(A3430&lt;&gt;"",ISNUMBER(A3430)),VLOOKUP(A3430,Studies!A:BR,5,FALSE),"")</f>
        <v>Midazolam</v>
      </c>
      <c r="F3430" s="256"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4.25" x14ac:dyDescent="0.2">
      <c r="A3431" s="189">
        <v>401</v>
      </c>
      <c r="B3431" s="254" t="str">
        <f>IF(AND(A3431&lt;&gt;"",ISNUMBER(A3431)),VLOOKUP(A3431,Studies!A:BR,2,FALSE),"")</f>
        <v>Saari 2006</v>
      </c>
      <c r="C3431" s="255" t="str">
        <f>IF(AND(A3431&lt;&gt;"",ISNUMBER(A3431)),VLOOKUP(A3431,Studies!A:BR,3,FALSE),"")</f>
        <v>https://www.ncbi.nlm.nih.gov/pubmed/16580904</v>
      </c>
      <c r="D3431" s="255" t="str">
        <f>IF(AND(A3431&lt;&gt;"",ISNUMBER(A3431)),VLOOKUP(A3431,Studies!A:BR,4,FALSE),"")</f>
        <v>po with Perpetrator (Voriconazole)</v>
      </c>
      <c r="E3431" s="255" t="str">
        <f>IF(AND(A3431&lt;&gt;"",ISNUMBER(A3431)),VLOOKUP(A3431,Studies!A:BR,5,FALSE),"")</f>
        <v>Midazolam</v>
      </c>
      <c r="F3431" s="256"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4.25" x14ac:dyDescent="0.2">
      <c r="A3432" s="189">
        <v>401</v>
      </c>
      <c r="B3432" s="254" t="str">
        <f>IF(AND(A3432&lt;&gt;"",ISNUMBER(A3432)),VLOOKUP(A3432,Studies!A:BR,2,FALSE),"")</f>
        <v>Saari 2006</v>
      </c>
      <c r="C3432" s="255" t="str">
        <f>IF(AND(A3432&lt;&gt;"",ISNUMBER(A3432)),VLOOKUP(A3432,Studies!A:BR,3,FALSE),"")</f>
        <v>https://www.ncbi.nlm.nih.gov/pubmed/16580904</v>
      </c>
      <c r="D3432" s="255" t="str">
        <f>IF(AND(A3432&lt;&gt;"",ISNUMBER(A3432)),VLOOKUP(A3432,Studies!A:BR,4,FALSE),"")</f>
        <v>po with Perpetrator (Voriconazole)</v>
      </c>
      <c r="E3432" s="255" t="str">
        <f>IF(AND(A3432&lt;&gt;"",ISNUMBER(A3432)),VLOOKUP(A3432,Studies!A:BR,5,FALSE),"")</f>
        <v>Midazolam</v>
      </c>
      <c r="F3432" s="256"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4.25" x14ac:dyDescent="0.2">
      <c r="A3433" s="189">
        <v>401</v>
      </c>
      <c r="B3433" s="254" t="str">
        <f>IF(AND(A3433&lt;&gt;"",ISNUMBER(A3433)),VLOOKUP(A3433,Studies!A:BR,2,FALSE),"")</f>
        <v>Saari 2006</v>
      </c>
      <c r="C3433" s="255" t="str">
        <f>IF(AND(A3433&lt;&gt;"",ISNUMBER(A3433)),VLOOKUP(A3433,Studies!A:BR,3,FALSE),"")</f>
        <v>https://www.ncbi.nlm.nih.gov/pubmed/16580904</v>
      </c>
      <c r="D3433" s="255" t="str">
        <f>IF(AND(A3433&lt;&gt;"",ISNUMBER(A3433)),VLOOKUP(A3433,Studies!A:BR,4,FALSE),"")</f>
        <v>po with Perpetrator (Voriconazole)</v>
      </c>
      <c r="E3433" s="255" t="str">
        <f>IF(AND(A3433&lt;&gt;"",ISNUMBER(A3433)),VLOOKUP(A3433,Studies!A:BR,5,FALSE),"")</f>
        <v>Midazolam</v>
      </c>
      <c r="F3433" s="256"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4.25" x14ac:dyDescent="0.2">
      <c r="A3434" s="189">
        <v>401</v>
      </c>
      <c r="B3434" s="254" t="str">
        <f>IF(AND(A3434&lt;&gt;"",ISNUMBER(A3434)),VLOOKUP(A3434,Studies!A:BR,2,FALSE),"")</f>
        <v>Saari 2006</v>
      </c>
      <c r="C3434" s="255" t="str">
        <f>IF(AND(A3434&lt;&gt;"",ISNUMBER(A3434)),VLOOKUP(A3434,Studies!A:BR,3,FALSE),"")</f>
        <v>https://www.ncbi.nlm.nih.gov/pubmed/16580904</v>
      </c>
      <c r="D3434" s="255" t="str">
        <f>IF(AND(A3434&lt;&gt;"",ISNUMBER(A3434)),VLOOKUP(A3434,Studies!A:BR,4,FALSE),"")</f>
        <v>po with Perpetrator (Voriconazole)</v>
      </c>
      <c r="E3434" s="255" t="str">
        <f>IF(AND(A3434&lt;&gt;"",ISNUMBER(A3434)),VLOOKUP(A3434,Studies!A:BR,5,FALSE),"")</f>
        <v>Midazolam</v>
      </c>
      <c r="F3434" s="256"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4.25" x14ac:dyDescent="0.2">
      <c r="A3435" s="189">
        <v>401</v>
      </c>
      <c r="B3435" s="254" t="str">
        <f>IF(AND(A3435&lt;&gt;"",ISNUMBER(A3435)),VLOOKUP(A3435,Studies!A:BR,2,FALSE),"")</f>
        <v>Saari 2006</v>
      </c>
      <c r="C3435" s="255" t="str">
        <f>IF(AND(A3435&lt;&gt;"",ISNUMBER(A3435)),VLOOKUP(A3435,Studies!A:BR,3,FALSE),"")</f>
        <v>https://www.ncbi.nlm.nih.gov/pubmed/16580904</v>
      </c>
      <c r="D3435" s="255" t="str">
        <f>IF(AND(A3435&lt;&gt;"",ISNUMBER(A3435)),VLOOKUP(A3435,Studies!A:BR,4,FALSE),"")</f>
        <v>po with Perpetrator (Voriconazole)</v>
      </c>
      <c r="E3435" s="255" t="str">
        <f>IF(AND(A3435&lt;&gt;"",ISNUMBER(A3435)),VLOOKUP(A3435,Studies!A:BR,5,FALSE),"")</f>
        <v>Midazolam</v>
      </c>
      <c r="F3435" s="256"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4.25" x14ac:dyDescent="0.2">
      <c r="A3436" s="189">
        <v>401</v>
      </c>
      <c r="B3436" s="254" t="str">
        <f>IF(AND(A3436&lt;&gt;"",ISNUMBER(A3436)),VLOOKUP(A3436,Studies!A:BR,2,FALSE),"")</f>
        <v>Saari 2006</v>
      </c>
      <c r="C3436" s="255" t="str">
        <f>IF(AND(A3436&lt;&gt;"",ISNUMBER(A3436)),VLOOKUP(A3436,Studies!A:BR,3,FALSE),"")</f>
        <v>https://www.ncbi.nlm.nih.gov/pubmed/16580904</v>
      </c>
      <c r="D3436" s="255" t="str">
        <f>IF(AND(A3436&lt;&gt;"",ISNUMBER(A3436)),VLOOKUP(A3436,Studies!A:BR,4,FALSE),"")</f>
        <v>po with Perpetrator (Voriconazole)</v>
      </c>
      <c r="E3436" s="255" t="str">
        <f>IF(AND(A3436&lt;&gt;"",ISNUMBER(A3436)),VLOOKUP(A3436,Studies!A:BR,5,FALSE),"")</f>
        <v>Midazolam</v>
      </c>
      <c r="F3436" s="256"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4.25" x14ac:dyDescent="0.2">
      <c r="A3437" s="189">
        <v>401</v>
      </c>
      <c r="B3437" s="254" t="str">
        <f>IF(AND(A3437&lt;&gt;"",ISNUMBER(A3437)),VLOOKUP(A3437,Studies!A:BR,2,FALSE),"")</f>
        <v>Saari 2006</v>
      </c>
      <c r="C3437" s="255" t="str">
        <f>IF(AND(A3437&lt;&gt;"",ISNUMBER(A3437)),VLOOKUP(A3437,Studies!A:BR,3,FALSE),"")</f>
        <v>https://www.ncbi.nlm.nih.gov/pubmed/16580904</v>
      </c>
      <c r="D3437" s="255" t="str">
        <f>IF(AND(A3437&lt;&gt;"",ISNUMBER(A3437)),VLOOKUP(A3437,Studies!A:BR,4,FALSE),"")</f>
        <v>po with Perpetrator (Voriconazole)</v>
      </c>
      <c r="E3437" s="255" t="str">
        <f>IF(AND(A3437&lt;&gt;"",ISNUMBER(A3437)),VLOOKUP(A3437,Studies!A:BR,5,FALSE),"")</f>
        <v>Midazolam</v>
      </c>
      <c r="F3437" s="256"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4.25" x14ac:dyDescent="0.2">
      <c r="A3438" s="189">
        <v>401</v>
      </c>
      <c r="B3438" s="254" t="str">
        <f>IF(AND(A3438&lt;&gt;"",ISNUMBER(A3438)),VLOOKUP(A3438,Studies!A:BR,2,FALSE),"")</f>
        <v>Saari 2006</v>
      </c>
      <c r="C3438" s="255" t="str">
        <f>IF(AND(A3438&lt;&gt;"",ISNUMBER(A3438)),VLOOKUP(A3438,Studies!A:BR,3,FALSE),"")</f>
        <v>https://www.ncbi.nlm.nih.gov/pubmed/16580904</v>
      </c>
      <c r="D3438" s="255" t="str">
        <f>IF(AND(A3438&lt;&gt;"",ISNUMBER(A3438)),VLOOKUP(A3438,Studies!A:BR,4,FALSE),"")</f>
        <v>po with Perpetrator (Voriconazole)</v>
      </c>
      <c r="E3438" s="255" t="str">
        <f>IF(AND(A3438&lt;&gt;"",ISNUMBER(A3438)),VLOOKUP(A3438,Studies!A:BR,5,FALSE),"")</f>
        <v>Midazolam</v>
      </c>
      <c r="F3438" s="256"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4.25" x14ac:dyDescent="0.2">
      <c r="A3439" s="189">
        <v>401</v>
      </c>
      <c r="B3439" s="254" t="str">
        <f>IF(AND(A3439&lt;&gt;"",ISNUMBER(A3439)),VLOOKUP(A3439,Studies!A:BR,2,FALSE),"")</f>
        <v>Saari 2006</v>
      </c>
      <c r="C3439" s="255" t="str">
        <f>IF(AND(A3439&lt;&gt;"",ISNUMBER(A3439)),VLOOKUP(A3439,Studies!A:BR,3,FALSE),"")</f>
        <v>https://www.ncbi.nlm.nih.gov/pubmed/16580904</v>
      </c>
      <c r="D3439" s="255" t="str">
        <f>IF(AND(A3439&lt;&gt;"",ISNUMBER(A3439)),VLOOKUP(A3439,Studies!A:BR,4,FALSE),"")</f>
        <v>po with Perpetrator (Voriconazole)</v>
      </c>
      <c r="E3439" s="255" t="str">
        <f>IF(AND(A3439&lt;&gt;"",ISNUMBER(A3439)),VLOOKUP(A3439,Studies!A:BR,5,FALSE),"")</f>
        <v>Midazolam</v>
      </c>
      <c r="F3439" s="256"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4.25" x14ac:dyDescent="0.2">
      <c r="A3440" s="189">
        <v>401</v>
      </c>
      <c r="B3440" s="254" t="str">
        <f>IF(AND(A3440&lt;&gt;"",ISNUMBER(A3440)),VLOOKUP(A3440,Studies!A:BR,2,FALSE),"")</f>
        <v>Saari 2006</v>
      </c>
      <c r="C3440" s="255" t="str">
        <f>IF(AND(A3440&lt;&gt;"",ISNUMBER(A3440)),VLOOKUP(A3440,Studies!A:BR,3,FALSE),"")</f>
        <v>https://www.ncbi.nlm.nih.gov/pubmed/16580904</v>
      </c>
      <c r="D3440" s="255" t="str">
        <f>IF(AND(A3440&lt;&gt;"",ISNUMBER(A3440)),VLOOKUP(A3440,Studies!A:BR,4,FALSE),"")</f>
        <v>po with Perpetrator (Voriconazole)</v>
      </c>
      <c r="E3440" s="255" t="str">
        <f>IF(AND(A3440&lt;&gt;"",ISNUMBER(A3440)),VLOOKUP(A3440,Studies!A:BR,5,FALSE),"")</f>
        <v>Midazolam</v>
      </c>
      <c r="F3440" s="256"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4.25" x14ac:dyDescent="0.2">
      <c r="A3441" s="189">
        <v>401</v>
      </c>
      <c r="B3441" s="254" t="str">
        <f>IF(AND(A3441&lt;&gt;"",ISNUMBER(A3441)),VLOOKUP(A3441,Studies!A:BR,2,FALSE),"")</f>
        <v>Saari 2006</v>
      </c>
      <c r="C3441" s="255" t="str">
        <f>IF(AND(A3441&lt;&gt;"",ISNUMBER(A3441)),VLOOKUP(A3441,Studies!A:BR,3,FALSE),"")</f>
        <v>https://www.ncbi.nlm.nih.gov/pubmed/16580904</v>
      </c>
      <c r="D3441" s="255" t="str">
        <f>IF(AND(A3441&lt;&gt;"",ISNUMBER(A3441)),VLOOKUP(A3441,Studies!A:BR,4,FALSE),"")</f>
        <v>po with Perpetrator (Voriconazole)</v>
      </c>
      <c r="E3441" s="255" t="str">
        <f>IF(AND(A3441&lt;&gt;"",ISNUMBER(A3441)),VLOOKUP(A3441,Studies!A:BR,5,FALSE),"")</f>
        <v>Midazolam</v>
      </c>
      <c r="F3441" s="256"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4.25" x14ac:dyDescent="0.2">
      <c r="A3442" s="189">
        <v>402</v>
      </c>
      <c r="B3442" s="254" t="str">
        <f>IF(AND(A3442&lt;&gt;"",ISNUMBER(A3442)),VLOOKUP(A3442,Studies!A:BR,2,FALSE),"")</f>
        <v>Saari 2006</v>
      </c>
      <c r="C3442" s="255" t="str">
        <f>IF(AND(A3442&lt;&gt;"",ISNUMBER(A3442)),VLOOKUP(A3442,Studies!A:BR,3,FALSE),"")</f>
        <v>https://www.ncbi.nlm.nih.gov/pubmed/16580904</v>
      </c>
      <c r="D3442" s="255" t="str">
        <f>IF(AND(A3442&lt;&gt;"",ISNUMBER(A3442)),VLOOKUP(A3442,Studies!A:BR,4,FALSE),"")</f>
        <v>po with Perpetrator (Voriconazole)</v>
      </c>
      <c r="E3442" s="255" t="str">
        <f>IF(AND(A3442&lt;&gt;"",ISNUMBER(A3442)),VLOOKUP(A3442,Studies!A:BR,5,FALSE),"")</f>
        <v>Voriconazole</v>
      </c>
      <c r="F3442" s="256"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4.25" x14ac:dyDescent="0.2">
      <c r="A3443" s="189">
        <v>402</v>
      </c>
      <c r="B3443" s="254" t="str">
        <f>IF(AND(A3443&lt;&gt;"",ISNUMBER(A3443)),VLOOKUP(A3443,Studies!A:BR,2,FALSE),"")</f>
        <v>Saari 2006</v>
      </c>
      <c r="C3443" s="255" t="str">
        <f>IF(AND(A3443&lt;&gt;"",ISNUMBER(A3443)),VLOOKUP(A3443,Studies!A:BR,3,FALSE),"")</f>
        <v>https://www.ncbi.nlm.nih.gov/pubmed/16580904</v>
      </c>
      <c r="D3443" s="255" t="str">
        <f>IF(AND(A3443&lt;&gt;"",ISNUMBER(A3443)),VLOOKUP(A3443,Studies!A:BR,4,FALSE),"")</f>
        <v>po with Perpetrator (Voriconazole)</v>
      </c>
      <c r="E3443" s="255" t="str">
        <f>IF(AND(A3443&lt;&gt;"",ISNUMBER(A3443)),VLOOKUP(A3443,Studies!A:BR,5,FALSE),"")</f>
        <v>Voriconazole</v>
      </c>
      <c r="F3443" s="256"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4.25" x14ac:dyDescent="0.2">
      <c r="A3444" s="189">
        <v>402</v>
      </c>
      <c r="B3444" s="254" t="str">
        <f>IF(AND(A3444&lt;&gt;"",ISNUMBER(A3444)),VLOOKUP(A3444,Studies!A:BR,2,FALSE),"")</f>
        <v>Saari 2006</v>
      </c>
      <c r="C3444" s="255" t="str">
        <f>IF(AND(A3444&lt;&gt;"",ISNUMBER(A3444)),VLOOKUP(A3444,Studies!A:BR,3,FALSE),"")</f>
        <v>https://www.ncbi.nlm.nih.gov/pubmed/16580904</v>
      </c>
      <c r="D3444" s="255" t="str">
        <f>IF(AND(A3444&lt;&gt;"",ISNUMBER(A3444)),VLOOKUP(A3444,Studies!A:BR,4,FALSE),"")</f>
        <v>po with Perpetrator (Voriconazole)</v>
      </c>
      <c r="E3444" s="255" t="str">
        <f>IF(AND(A3444&lt;&gt;"",ISNUMBER(A3444)),VLOOKUP(A3444,Studies!A:BR,5,FALSE),"")</f>
        <v>Voriconazole</v>
      </c>
      <c r="F3444" s="256"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4.25" x14ac:dyDescent="0.2">
      <c r="A3445" s="189">
        <v>402</v>
      </c>
      <c r="B3445" s="254" t="str">
        <f>IF(AND(A3445&lt;&gt;"",ISNUMBER(A3445)),VLOOKUP(A3445,Studies!A:BR,2,FALSE),"")</f>
        <v>Saari 2006</v>
      </c>
      <c r="C3445" s="255" t="str">
        <f>IF(AND(A3445&lt;&gt;"",ISNUMBER(A3445)),VLOOKUP(A3445,Studies!A:BR,3,FALSE),"")</f>
        <v>https://www.ncbi.nlm.nih.gov/pubmed/16580904</v>
      </c>
      <c r="D3445" s="255" t="str">
        <f>IF(AND(A3445&lt;&gt;"",ISNUMBER(A3445)),VLOOKUP(A3445,Studies!A:BR,4,FALSE),"")</f>
        <v>po with Perpetrator (Voriconazole)</v>
      </c>
      <c r="E3445" s="255" t="str">
        <f>IF(AND(A3445&lt;&gt;"",ISNUMBER(A3445)),VLOOKUP(A3445,Studies!A:BR,5,FALSE),"")</f>
        <v>Voriconazole</v>
      </c>
      <c r="F3445" s="256"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4.25" x14ac:dyDescent="0.2">
      <c r="A3446" s="189">
        <v>402</v>
      </c>
      <c r="B3446" s="254" t="str">
        <f>IF(AND(A3446&lt;&gt;"",ISNUMBER(A3446)),VLOOKUP(A3446,Studies!A:BR,2,FALSE),"")</f>
        <v>Saari 2006</v>
      </c>
      <c r="C3446" s="255" t="str">
        <f>IF(AND(A3446&lt;&gt;"",ISNUMBER(A3446)),VLOOKUP(A3446,Studies!A:BR,3,FALSE),"")</f>
        <v>https://www.ncbi.nlm.nih.gov/pubmed/16580904</v>
      </c>
      <c r="D3446" s="255" t="str">
        <f>IF(AND(A3446&lt;&gt;"",ISNUMBER(A3446)),VLOOKUP(A3446,Studies!A:BR,4,FALSE),"")</f>
        <v>po with Perpetrator (Voriconazole)</v>
      </c>
      <c r="E3446" s="255" t="str">
        <f>IF(AND(A3446&lt;&gt;"",ISNUMBER(A3446)),VLOOKUP(A3446,Studies!A:BR,5,FALSE),"")</f>
        <v>Voriconazole</v>
      </c>
      <c r="F3446" s="256"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4.25" x14ac:dyDescent="0.2">
      <c r="A3447" s="189">
        <v>402</v>
      </c>
      <c r="B3447" s="254" t="str">
        <f>IF(AND(A3447&lt;&gt;"",ISNUMBER(A3447)),VLOOKUP(A3447,Studies!A:BR,2,FALSE),"")</f>
        <v>Saari 2006</v>
      </c>
      <c r="C3447" s="255" t="str">
        <f>IF(AND(A3447&lt;&gt;"",ISNUMBER(A3447)),VLOOKUP(A3447,Studies!A:BR,3,FALSE),"")</f>
        <v>https://www.ncbi.nlm.nih.gov/pubmed/16580904</v>
      </c>
      <c r="D3447" s="255" t="str">
        <f>IF(AND(A3447&lt;&gt;"",ISNUMBER(A3447)),VLOOKUP(A3447,Studies!A:BR,4,FALSE),"")</f>
        <v>po with Perpetrator (Voriconazole)</v>
      </c>
      <c r="E3447" s="255" t="str">
        <f>IF(AND(A3447&lt;&gt;"",ISNUMBER(A3447)),VLOOKUP(A3447,Studies!A:BR,5,FALSE),"")</f>
        <v>Voriconazole</v>
      </c>
      <c r="F3447" s="256"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4.25" x14ac:dyDescent="0.2">
      <c r="A3448" s="189">
        <v>402</v>
      </c>
      <c r="B3448" s="254" t="str">
        <f>IF(AND(A3448&lt;&gt;"",ISNUMBER(A3448)),VLOOKUP(A3448,Studies!A:BR,2,FALSE),"")</f>
        <v>Saari 2006</v>
      </c>
      <c r="C3448" s="255" t="str">
        <f>IF(AND(A3448&lt;&gt;"",ISNUMBER(A3448)),VLOOKUP(A3448,Studies!A:BR,3,FALSE),"")</f>
        <v>https://www.ncbi.nlm.nih.gov/pubmed/16580904</v>
      </c>
      <c r="D3448" s="255" t="str">
        <f>IF(AND(A3448&lt;&gt;"",ISNUMBER(A3448)),VLOOKUP(A3448,Studies!A:BR,4,FALSE),"")</f>
        <v>po with Perpetrator (Voriconazole)</v>
      </c>
      <c r="E3448" s="255" t="str">
        <f>IF(AND(A3448&lt;&gt;"",ISNUMBER(A3448)),VLOOKUP(A3448,Studies!A:BR,5,FALSE),"")</f>
        <v>Voriconazole</v>
      </c>
      <c r="F3448" s="256"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4.25" x14ac:dyDescent="0.2">
      <c r="A3449" s="189">
        <v>402</v>
      </c>
      <c r="B3449" s="254" t="str">
        <f>IF(AND(A3449&lt;&gt;"",ISNUMBER(A3449)),VLOOKUP(A3449,Studies!A:BR,2,FALSE),"")</f>
        <v>Saari 2006</v>
      </c>
      <c r="C3449" s="255" t="str">
        <f>IF(AND(A3449&lt;&gt;"",ISNUMBER(A3449)),VLOOKUP(A3449,Studies!A:BR,3,FALSE),"")</f>
        <v>https://www.ncbi.nlm.nih.gov/pubmed/16580904</v>
      </c>
      <c r="D3449" s="255" t="str">
        <f>IF(AND(A3449&lt;&gt;"",ISNUMBER(A3449)),VLOOKUP(A3449,Studies!A:BR,4,FALSE),"")</f>
        <v>po with Perpetrator (Voriconazole)</v>
      </c>
      <c r="E3449" s="255" t="str">
        <f>IF(AND(A3449&lt;&gt;"",ISNUMBER(A3449)),VLOOKUP(A3449,Studies!A:BR,5,FALSE),"")</f>
        <v>Voriconazole</v>
      </c>
      <c r="F3449" s="256"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4.25" x14ac:dyDescent="0.2">
      <c r="A3450" s="189">
        <v>402</v>
      </c>
      <c r="B3450" s="254" t="str">
        <f>IF(AND(A3450&lt;&gt;"",ISNUMBER(A3450)),VLOOKUP(A3450,Studies!A:BR,2,FALSE),"")</f>
        <v>Saari 2006</v>
      </c>
      <c r="C3450" s="255" t="str">
        <f>IF(AND(A3450&lt;&gt;"",ISNUMBER(A3450)),VLOOKUP(A3450,Studies!A:BR,3,FALSE),"")</f>
        <v>https://www.ncbi.nlm.nih.gov/pubmed/16580904</v>
      </c>
      <c r="D3450" s="255" t="str">
        <f>IF(AND(A3450&lt;&gt;"",ISNUMBER(A3450)),VLOOKUP(A3450,Studies!A:BR,4,FALSE),"")</f>
        <v>po with Perpetrator (Voriconazole)</v>
      </c>
      <c r="E3450" s="255" t="str">
        <f>IF(AND(A3450&lt;&gt;"",ISNUMBER(A3450)),VLOOKUP(A3450,Studies!A:BR,5,FALSE),"")</f>
        <v>Voriconazole</v>
      </c>
      <c r="F3450" s="256"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4.25" x14ac:dyDescent="0.2">
      <c r="A3451" s="189">
        <v>402</v>
      </c>
      <c r="B3451" s="254" t="str">
        <f>IF(AND(A3451&lt;&gt;"",ISNUMBER(A3451)),VLOOKUP(A3451,Studies!A:BR,2,FALSE),"")</f>
        <v>Saari 2006</v>
      </c>
      <c r="C3451" s="255" t="str">
        <f>IF(AND(A3451&lt;&gt;"",ISNUMBER(A3451)),VLOOKUP(A3451,Studies!A:BR,3,FALSE),"")</f>
        <v>https://www.ncbi.nlm.nih.gov/pubmed/16580904</v>
      </c>
      <c r="D3451" s="255" t="str">
        <f>IF(AND(A3451&lt;&gt;"",ISNUMBER(A3451)),VLOOKUP(A3451,Studies!A:BR,4,FALSE),"")</f>
        <v>po with Perpetrator (Voriconazole)</v>
      </c>
      <c r="E3451" s="255" t="str">
        <f>IF(AND(A3451&lt;&gt;"",ISNUMBER(A3451)),VLOOKUP(A3451,Studies!A:BR,5,FALSE),"")</f>
        <v>Voriconazole</v>
      </c>
      <c r="F3451" s="256"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4.25" x14ac:dyDescent="0.2">
      <c r="A3452" s="189">
        <v>403</v>
      </c>
      <c r="B3452" s="254" t="str">
        <f>IF(AND(A3452&lt;&gt;"",ISNUMBER(A3452)),VLOOKUP(A3452,Studies!A:BR,2,FALSE),"")</f>
        <v>Saari 2006</v>
      </c>
      <c r="C3452" s="255" t="str">
        <f>IF(AND(A3452&lt;&gt;"",ISNUMBER(A3452)),VLOOKUP(A3452,Studies!A:BR,3,FALSE),"")</f>
        <v>https://www.ncbi.nlm.nih.gov/pubmed/16580904</v>
      </c>
      <c r="D3452" s="255" t="str">
        <f>IF(AND(A3452&lt;&gt;"",ISNUMBER(A3452)),VLOOKUP(A3452,Studies!A:BR,4,FALSE),"")</f>
        <v>iv Control (Perpetrator Placebo)</v>
      </c>
      <c r="E3452" s="255" t="str">
        <f>IF(AND(A3452&lt;&gt;"",ISNUMBER(A3452)),VLOOKUP(A3452,Studies!A:BR,5,FALSE),"")</f>
        <v>Midazolam</v>
      </c>
      <c r="F3452" s="256"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4.25" x14ac:dyDescent="0.2">
      <c r="A3453" s="189">
        <v>403</v>
      </c>
      <c r="B3453" s="254" t="str">
        <f>IF(AND(A3453&lt;&gt;"",ISNUMBER(A3453)),VLOOKUP(A3453,Studies!A:BR,2,FALSE),"")</f>
        <v>Saari 2006</v>
      </c>
      <c r="C3453" s="255" t="str">
        <f>IF(AND(A3453&lt;&gt;"",ISNUMBER(A3453)),VLOOKUP(A3453,Studies!A:BR,3,FALSE),"")</f>
        <v>https://www.ncbi.nlm.nih.gov/pubmed/16580904</v>
      </c>
      <c r="D3453" s="255" t="str">
        <f>IF(AND(A3453&lt;&gt;"",ISNUMBER(A3453)),VLOOKUP(A3453,Studies!A:BR,4,FALSE),"")</f>
        <v>iv Control (Perpetrator Placebo)</v>
      </c>
      <c r="E3453" s="255" t="str">
        <f>IF(AND(A3453&lt;&gt;"",ISNUMBER(A3453)),VLOOKUP(A3453,Studies!A:BR,5,FALSE),"")</f>
        <v>Midazolam</v>
      </c>
      <c r="F3453" s="256"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4.25" x14ac:dyDescent="0.2">
      <c r="A3454" s="189">
        <v>403</v>
      </c>
      <c r="B3454" s="254" t="str">
        <f>IF(AND(A3454&lt;&gt;"",ISNUMBER(A3454)),VLOOKUP(A3454,Studies!A:BR,2,FALSE),"")</f>
        <v>Saari 2006</v>
      </c>
      <c r="C3454" s="255" t="str">
        <f>IF(AND(A3454&lt;&gt;"",ISNUMBER(A3454)),VLOOKUP(A3454,Studies!A:BR,3,FALSE),"")</f>
        <v>https://www.ncbi.nlm.nih.gov/pubmed/16580904</v>
      </c>
      <c r="D3454" s="255" t="str">
        <f>IF(AND(A3454&lt;&gt;"",ISNUMBER(A3454)),VLOOKUP(A3454,Studies!A:BR,4,FALSE),"")</f>
        <v>iv Control (Perpetrator Placebo)</v>
      </c>
      <c r="E3454" s="255" t="str">
        <f>IF(AND(A3454&lt;&gt;"",ISNUMBER(A3454)),VLOOKUP(A3454,Studies!A:BR,5,FALSE),"")</f>
        <v>Midazolam</v>
      </c>
      <c r="F3454" s="256"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4.25" x14ac:dyDescent="0.2">
      <c r="A3455" s="189">
        <v>403</v>
      </c>
      <c r="B3455" s="254" t="str">
        <f>IF(AND(A3455&lt;&gt;"",ISNUMBER(A3455)),VLOOKUP(A3455,Studies!A:BR,2,FALSE),"")</f>
        <v>Saari 2006</v>
      </c>
      <c r="C3455" s="255" t="str">
        <f>IF(AND(A3455&lt;&gt;"",ISNUMBER(A3455)),VLOOKUP(A3455,Studies!A:BR,3,FALSE),"")</f>
        <v>https://www.ncbi.nlm.nih.gov/pubmed/16580904</v>
      </c>
      <c r="D3455" s="255" t="str">
        <f>IF(AND(A3455&lt;&gt;"",ISNUMBER(A3455)),VLOOKUP(A3455,Studies!A:BR,4,FALSE),"")</f>
        <v>iv Control (Perpetrator Placebo)</v>
      </c>
      <c r="E3455" s="255" t="str">
        <f>IF(AND(A3455&lt;&gt;"",ISNUMBER(A3455)),VLOOKUP(A3455,Studies!A:BR,5,FALSE),"")</f>
        <v>Midazolam</v>
      </c>
      <c r="F3455" s="256"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4.25" x14ac:dyDescent="0.2">
      <c r="A3456" s="189">
        <v>403</v>
      </c>
      <c r="B3456" s="254" t="str">
        <f>IF(AND(A3456&lt;&gt;"",ISNUMBER(A3456)),VLOOKUP(A3456,Studies!A:BR,2,FALSE),"")</f>
        <v>Saari 2006</v>
      </c>
      <c r="C3456" s="255" t="str">
        <f>IF(AND(A3456&lt;&gt;"",ISNUMBER(A3456)),VLOOKUP(A3456,Studies!A:BR,3,FALSE),"")</f>
        <v>https://www.ncbi.nlm.nih.gov/pubmed/16580904</v>
      </c>
      <c r="D3456" s="255" t="str">
        <f>IF(AND(A3456&lt;&gt;"",ISNUMBER(A3456)),VLOOKUP(A3456,Studies!A:BR,4,FALSE),"")</f>
        <v>iv Control (Perpetrator Placebo)</v>
      </c>
      <c r="E3456" s="255" t="str">
        <f>IF(AND(A3456&lt;&gt;"",ISNUMBER(A3456)),VLOOKUP(A3456,Studies!A:BR,5,FALSE),"")</f>
        <v>Midazolam</v>
      </c>
      <c r="F3456" s="256"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4.25" x14ac:dyDescent="0.2">
      <c r="A3457" s="189">
        <v>403</v>
      </c>
      <c r="B3457" s="254" t="str">
        <f>IF(AND(A3457&lt;&gt;"",ISNUMBER(A3457)),VLOOKUP(A3457,Studies!A:BR,2,FALSE),"")</f>
        <v>Saari 2006</v>
      </c>
      <c r="C3457" s="255" t="str">
        <f>IF(AND(A3457&lt;&gt;"",ISNUMBER(A3457)),VLOOKUP(A3457,Studies!A:BR,3,FALSE),"")</f>
        <v>https://www.ncbi.nlm.nih.gov/pubmed/16580904</v>
      </c>
      <c r="D3457" s="255" t="str">
        <f>IF(AND(A3457&lt;&gt;"",ISNUMBER(A3457)),VLOOKUP(A3457,Studies!A:BR,4,FALSE),"")</f>
        <v>iv Control (Perpetrator Placebo)</v>
      </c>
      <c r="E3457" s="255" t="str">
        <f>IF(AND(A3457&lt;&gt;"",ISNUMBER(A3457)),VLOOKUP(A3457,Studies!A:BR,5,FALSE),"")</f>
        <v>Midazolam</v>
      </c>
      <c r="F3457" s="256"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4.25" x14ac:dyDescent="0.2">
      <c r="A3458" s="189">
        <v>403</v>
      </c>
      <c r="B3458" s="254" t="str">
        <f>IF(AND(A3458&lt;&gt;"",ISNUMBER(A3458)),VLOOKUP(A3458,Studies!A:BR,2,FALSE),"")</f>
        <v>Saari 2006</v>
      </c>
      <c r="C3458" s="255" t="str">
        <f>IF(AND(A3458&lt;&gt;"",ISNUMBER(A3458)),VLOOKUP(A3458,Studies!A:BR,3,FALSE),"")</f>
        <v>https://www.ncbi.nlm.nih.gov/pubmed/16580904</v>
      </c>
      <c r="D3458" s="255" t="str">
        <f>IF(AND(A3458&lt;&gt;"",ISNUMBER(A3458)),VLOOKUP(A3458,Studies!A:BR,4,FALSE),"")</f>
        <v>iv Control (Perpetrator Placebo)</v>
      </c>
      <c r="E3458" s="255" t="str">
        <f>IF(AND(A3458&lt;&gt;"",ISNUMBER(A3458)),VLOOKUP(A3458,Studies!A:BR,5,FALSE),"")</f>
        <v>Midazolam</v>
      </c>
      <c r="F3458" s="256"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4.25" x14ac:dyDescent="0.2">
      <c r="A3459" s="189">
        <v>403</v>
      </c>
      <c r="B3459" s="254" t="str">
        <f>IF(AND(A3459&lt;&gt;"",ISNUMBER(A3459)),VLOOKUP(A3459,Studies!A:BR,2,FALSE),"")</f>
        <v>Saari 2006</v>
      </c>
      <c r="C3459" s="255" t="str">
        <f>IF(AND(A3459&lt;&gt;"",ISNUMBER(A3459)),VLOOKUP(A3459,Studies!A:BR,3,FALSE),"")</f>
        <v>https://www.ncbi.nlm.nih.gov/pubmed/16580904</v>
      </c>
      <c r="D3459" s="255" t="str">
        <f>IF(AND(A3459&lt;&gt;"",ISNUMBER(A3459)),VLOOKUP(A3459,Studies!A:BR,4,FALSE),"")</f>
        <v>iv Control (Perpetrator Placebo)</v>
      </c>
      <c r="E3459" s="255" t="str">
        <f>IF(AND(A3459&lt;&gt;"",ISNUMBER(A3459)),VLOOKUP(A3459,Studies!A:BR,5,FALSE),"")</f>
        <v>Midazolam</v>
      </c>
      <c r="F3459" s="256"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4.25" x14ac:dyDescent="0.2">
      <c r="A3460" s="189">
        <v>403</v>
      </c>
      <c r="B3460" s="254" t="str">
        <f>IF(AND(A3460&lt;&gt;"",ISNUMBER(A3460)),VLOOKUP(A3460,Studies!A:BR,2,FALSE),"")</f>
        <v>Saari 2006</v>
      </c>
      <c r="C3460" s="255" t="str">
        <f>IF(AND(A3460&lt;&gt;"",ISNUMBER(A3460)),VLOOKUP(A3460,Studies!A:BR,3,FALSE),"")</f>
        <v>https://www.ncbi.nlm.nih.gov/pubmed/16580904</v>
      </c>
      <c r="D3460" s="255" t="str">
        <f>IF(AND(A3460&lt;&gt;"",ISNUMBER(A3460)),VLOOKUP(A3460,Studies!A:BR,4,FALSE),"")</f>
        <v>iv Control (Perpetrator Placebo)</v>
      </c>
      <c r="E3460" s="255" t="str">
        <f>IF(AND(A3460&lt;&gt;"",ISNUMBER(A3460)),VLOOKUP(A3460,Studies!A:BR,5,FALSE),"")</f>
        <v>Midazolam</v>
      </c>
      <c r="F3460" s="256"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4.25" x14ac:dyDescent="0.2">
      <c r="A3461" s="189">
        <v>403</v>
      </c>
      <c r="B3461" s="254" t="str">
        <f>IF(AND(A3461&lt;&gt;"",ISNUMBER(A3461)),VLOOKUP(A3461,Studies!A:BR,2,FALSE),"")</f>
        <v>Saari 2006</v>
      </c>
      <c r="C3461" s="255" t="str">
        <f>IF(AND(A3461&lt;&gt;"",ISNUMBER(A3461)),VLOOKUP(A3461,Studies!A:BR,3,FALSE),"")</f>
        <v>https://www.ncbi.nlm.nih.gov/pubmed/16580904</v>
      </c>
      <c r="D3461" s="255" t="str">
        <f>IF(AND(A3461&lt;&gt;"",ISNUMBER(A3461)),VLOOKUP(A3461,Studies!A:BR,4,FALSE),"")</f>
        <v>iv Control (Perpetrator Placebo)</v>
      </c>
      <c r="E3461" s="255" t="str">
        <f>IF(AND(A3461&lt;&gt;"",ISNUMBER(A3461)),VLOOKUP(A3461,Studies!A:BR,5,FALSE),"")</f>
        <v>Midazolam</v>
      </c>
      <c r="F3461" s="256"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4.25" x14ac:dyDescent="0.2">
      <c r="A3462" s="189">
        <v>403</v>
      </c>
      <c r="B3462" s="254" t="str">
        <f>IF(AND(A3462&lt;&gt;"",ISNUMBER(A3462)),VLOOKUP(A3462,Studies!A:BR,2,FALSE),"")</f>
        <v>Saari 2006</v>
      </c>
      <c r="C3462" s="255" t="str">
        <f>IF(AND(A3462&lt;&gt;"",ISNUMBER(A3462)),VLOOKUP(A3462,Studies!A:BR,3,FALSE),"")</f>
        <v>https://www.ncbi.nlm.nih.gov/pubmed/16580904</v>
      </c>
      <c r="D3462" s="255" t="str">
        <f>IF(AND(A3462&lt;&gt;"",ISNUMBER(A3462)),VLOOKUP(A3462,Studies!A:BR,4,FALSE),"")</f>
        <v>iv Control (Perpetrator Placebo)</v>
      </c>
      <c r="E3462" s="255" t="str">
        <f>IF(AND(A3462&lt;&gt;"",ISNUMBER(A3462)),VLOOKUP(A3462,Studies!A:BR,5,FALSE),"")</f>
        <v>Midazolam</v>
      </c>
      <c r="F3462" s="256"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4.25" x14ac:dyDescent="0.2">
      <c r="A3463" s="189">
        <v>404</v>
      </c>
      <c r="B3463" s="254" t="str">
        <f>IF(AND(A3463&lt;&gt;"",ISNUMBER(A3463)),VLOOKUP(A3463,Studies!A:BR,2,FALSE),"")</f>
        <v>Saari 2006</v>
      </c>
      <c r="C3463" s="255" t="str">
        <f>IF(AND(A3463&lt;&gt;"",ISNUMBER(A3463)),VLOOKUP(A3463,Studies!A:BR,3,FALSE),"")</f>
        <v>https://www.ncbi.nlm.nih.gov/pubmed/16580904</v>
      </c>
      <c r="D3463" s="255" t="str">
        <f>IF(AND(A3463&lt;&gt;"",ISNUMBER(A3463)),VLOOKUP(A3463,Studies!A:BR,4,FALSE),"")</f>
        <v>iv with Perpetrator (Voriconazole)</v>
      </c>
      <c r="E3463" s="255" t="str">
        <f>IF(AND(A3463&lt;&gt;"",ISNUMBER(A3463)),VLOOKUP(A3463,Studies!A:BR,5,FALSE),"")</f>
        <v>Midazolam</v>
      </c>
      <c r="F3463" s="256"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4.25" x14ac:dyDescent="0.2">
      <c r="A3464" s="189">
        <v>404</v>
      </c>
      <c r="B3464" s="254" t="str">
        <f>IF(AND(A3464&lt;&gt;"",ISNUMBER(A3464)),VLOOKUP(A3464,Studies!A:BR,2,FALSE),"")</f>
        <v>Saari 2006</v>
      </c>
      <c r="C3464" s="255" t="str">
        <f>IF(AND(A3464&lt;&gt;"",ISNUMBER(A3464)),VLOOKUP(A3464,Studies!A:BR,3,FALSE),"")</f>
        <v>https://www.ncbi.nlm.nih.gov/pubmed/16580904</v>
      </c>
      <c r="D3464" s="255" t="str">
        <f>IF(AND(A3464&lt;&gt;"",ISNUMBER(A3464)),VLOOKUP(A3464,Studies!A:BR,4,FALSE),"")</f>
        <v>iv with Perpetrator (Voriconazole)</v>
      </c>
      <c r="E3464" s="255" t="str">
        <f>IF(AND(A3464&lt;&gt;"",ISNUMBER(A3464)),VLOOKUP(A3464,Studies!A:BR,5,FALSE),"")</f>
        <v>Midazolam</v>
      </c>
      <c r="F3464" s="256"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4.25" x14ac:dyDescent="0.2">
      <c r="A3465" s="189">
        <v>404</v>
      </c>
      <c r="B3465" s="254" t="str">
        <f>IF(AND(A3465&lt;&gt;"",ISNUMBER(A3465)),VLOOKUP(A3465,Studies!A:BR,2,FALSE),"")</f>
        <v>Saari 2006</v>
      </c>
      <c r="C3465" s="255" t="str">
        <f>IF(AND(A3465&lt;&gt;"",ISNUMBER(A3465)),VLOOKUP(A3465,Studies!A:BR,3,FALSE),"")</f>
        <v>https://www.ncbi.nlm.nih.gov/pubmed/16580904</v>
      </c>
      <c r="D3465" s="255" t="str">
        <f>IF(AND(A3465&lt;&gt;"",ISNUMBER(A3465)),VLOOKUP(A3465,Studies!A:BR,4,FALSE),"")</f>
        <v>iv with Perpetrator (Voriconazole)</v>
      </c>
      <c r="E3465" s="255" t="str">
        <f>IF(AND(A3465&lt;&gt;"",ISNUMBER(A3465)),VLOOKUP(A3465,Studies!A:BR,5,FALSE),"")</f>
        <v>Midazolam</v>
      </c>
      <c r="F3465" s="256"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4.25" x14ac:dyDescent="0.2">
      <c r="A3466" s="189">
        <v>404</v>
      </c>
      <c r="B3466" s="254" t="str">
        <f>IF(AND(A3466&lt;&gt;"",ISNUMBER(A3466)),VLOOKUP(A3466,Studies!A:BR,2,FALSE),"")</f>
        <v>Saari 2006</v>
      </c>
      <c r="C3466" s="255" t="str">
        <f>IF(AND(A3466&lt;&gt;"",ISNUMBER(A3466)),VLOOKUP(A3466,Studies!A:BR,3,FALSE),"")</f>
        <v>https://www.ncbi.nlm.nih.gov/pubmed/16580904</v>
      </c>
      <c r="D3466" s="255" t="str">
        <f>IF(AND(A3466&lt;&gt;"",ISNUMBER(A3466)),VLOOKUP(A3466,Studies!A:BR,4,FALSE),"")</f>
        <v>iv with Perpetrator (Voriconazole)</v>
      </c>
      <c r="E3466" s="255" t="str">
        <f>IF(AND(A3466&lt;&gt;"",ISNUMBER(A3466)),VLOOKUP(A3466,Studies!A:BR,5,FALSE),"")</f>
        <v>Midazolam</v>
      </c>
      <c r="F3466" s="256"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4.25" x14ac:dyDescent="0.2">
      <c r="A3467" s="189">
        <v>404</v>
      </c>
      <c r="B3467" s="254" t="str">
        <f>IF(AND(A3467&lt;&gt;"",ISNUMBER(A3467)),VLOOKUP(A3467,Studies!A:BR,2,FALSE),"")</f>
        <v>Saari 2006</v>
      </c>
      <c r="C3467" s="255" t="str">
        <f>IF(AND(A3467&lt;&gt;"",ISNUMBER(A3467)),VLOOKUP(A3467,Studies!A:BR,3,FALSE),"")</f>
        <v>https://www.ncbi.nlm.nih.gov/pubmed/16580904</v>
      </c>
      <c r="D3467" s="255" t="str">
        <f>IF(AND(A3467&lt;&gt;"",ISNUMBER(A3467)),VLOOKUP(A3467,Studies!A:BR,4,FALSE),"")</f>
        <v>iv with Perpetrator (Voriconazole)</v>
      </c>
      <c r="E3467" s="255" t="str">
        <f>IF(AND(A3467&lt;&gt;"",ISNUMBER(A3467)),VLOOKUP(A3467,Studies!A:BR,5,FALSE),"")</f>
        <v>Midazolam</v>
      </c>
      <c r="F3467" s="256"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4.25" x14ac:dyDescent="0.2">
      <c r="A3468" s="189">
        <v>404</v>
      </c>
      <c r="B3468" s="254" t="str">
        <f>IF(AND(A3468&lt;&gt;"",ISNUMBER(A3468)),VLOOKUP(A3468,Studies!A:BR,2,FALSE),"")</f>
        <v>Saari 2006</v>
      </c>
      <c r="C3468" s="255" t="str">
        <f>IF(AND(A3468&lt;&gt;"",ISNUMBER(A3468)),VLOOKUP(A3468,Studies!A:BR,3,FALSE),"")</f>
        <v>https://www.ncbi.nlm.nih.gov/pubmed/16580904</v>
      </c>
      <c r="D3468" s="255" t="str">
        <f>IF(AND(A3468&lt;&gt;"",ISNUMBER(A3468)),VLOOKUP(A3468,Studies!A:BR,4,FALSE),"")</f>
        <v>iv with Perpetrator (Voriconazole)</v>
      </c>
      <c r="E3468" s="255" t="str">
        <f>IF(AND(A3468&lt;&gt;"",ISNUMBER(A3468)),VLOOKUP(A3468,Studies!A:BR,5,FALSE),"")</f>
        <v>Midazolam</v>
      </c>
      <c r="F3468" s="256"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4.25" x14ac:dyDescent="0.2">
      <c r="A3469" s="189">
        <v>404</v>
      </c>
      <c r="B3469" s="254" t="str">
        <f>IF(AND(A3469&lt;&gt;"",ISNUMBER(A3469)),VLOOKUP(A3469,Studies!A:BR,2,FALSE),"")</f>
        <v>Saari 2006</v>
      </c>
      <c r="C3469" s="255" t="str">
        <f>IF(AND(A3469&lt;&gt;"",ISNUMBER(A3469)),VLOOKUP(A3469,Studies!A:BR,3,FALSE),"")</f>
        <v>https://www.ncbi.nlm.nih.gov/pubmed/16580904</v>
      </c>
      <c r="D3469" s="255" t="str">
        <f>IF(AND(A3469&lt;&gt;"",ISNUMBER(A3469)),VLOOKUP(A3469,Studies!A:BR,4,FALSE),"")</f>
        <v>iv with Perpetrator (Voriconazole)</v>
      </c>
      <c r="E3469" s="255" t="str">
        <f>IF(AND(A3469&lt;&gt;"",ISNUMBER(A3469)),VLOOKUP(A3469,Studies!A:BR,5,FALSE),"")</f>
        <v>Midazolam</v>
      </c>
      <c r="F3469" s="256"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4.25" x14ac:dyDescent="0.2">
      <c r="A3470" s="189">
        <v>404</v>
      </c>
      <c r="B3470" s="254" t="str">
        <f>IF(AND(A3470&lt;&gt;"",ISNUMBER(A3470)),VLOOKUP(A3470,Studies!A:BR,2,FALSE),"")</f>
        <v>Saari 2006</v>
      </c>
      <c r="C3470" s="255" t="str">
        <f>IF(AND(A3470&lt;&gt;"",ISNUMBER(A3470)),VLOOKUP(A3470,Studies!A:BR,3,FALSE),"")</f>
        <v>https://www.ncbi.nlm.nih.gov/pubmed/16580904</v>
      </c>
      <c r="D3470" s="255" t="str">
        <f>IF(AND(A3470&lt;&gt;"",ISNUMBER(A3470)),VLOOKUP(A3470,Studies!A:BR,4,FALSE),"")</f>
        <v>iv with Perpetrator (Voriconazole)</v>
      </c>
      <c r="E3470" s="255" t="str">
        <f>IF(AND(A3470&lt;&gt;"",ISNUMBER(A3470)),VLOOKUP(A3470,Studies!A:BR,5,FALSE),"")</f>
        <v>Midazolam</v>
      </c>
      <c r="F3470" s="256"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4.25" x14ac:dyDescent="0.2">
      <c r="A3471" s="189">
        <v>404</v>
      </c>
      <c r="B3471" s="254" t="str">
        <f>IF(AND(A3471&lt;&gt;"",ISNUMBER(A3471)),VLOOKUP(A3471,Studies!A:BR,2,FALSE),"")</f>
        <v>Saari 2006</v>
      </c>
      <c r="C3471" s="255" t="str">
        <f>IF(AND(A3471&lt;&gt;"",ISNUMBER(A3471)),VLOOKUP(A3471,Studies!A:BR,3,FALSE),"")</f>
        <v>https://www.ncbi.nlm.nih.gov/pubmed/16580904</v>
      </c>
      <c r="D3471" s="255" t="str">
        <f>IF(AND(A3471&lt;&gt;"",ISNUMBER(A3471)),VLOOKUP(A3471,Studies!A:BR,4,FALSE),"")</f>
        <v>iv with Perpetrator (Voriconazole)</v>
      </c>
      <c r="E3471" s="255" t="str">
        <f>IF(AND(A3471&lt;&gt;"",ISNUMBER(A3471)),VLOOKUP(A3471,Studies!A:BR,5,FALSE),"")</f>
        <v>Midazolam</v>
      </c>
      <c r="F3471" s="256"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4.25" x14ac:dyDescent="0.2">
      <c r="A3472" s="189">
        <v>404</v>
      </c>
      <c r="B3472" s="254" t="str">
        <f>IF(AND(A3472&lt;&gt;"",ISNUMBER(A3472)),VLOOKUP(A3472,Studies!A:BR,2,FALSE),"")</f>
        <v>Saari 2006</v>
      </c>
      <c r="C3472" s="255" t="str">
        <f>IF(AND(A3472&lt;&gt;"",ISNUMBER(A3472)),VLOOKUP(A3472,Studies!A:BR,3,FALSE),"")</f>
        <v>https://www.ncbi.nlm.nih.gov/pubmed/16580904</v>
      </c>
      <c r="D3472" s="255" t="str">
        <f>IF(AND(A3472&lt;&gt;"",ISNUMBER(A3472)),VLOOKUP(A3472,Studies!A:BR,4,FALSE),"")</f>
        <v>iv with Perpetrator (Voriconazole)</v>
      </c>
      <c r="E3472" s="255" t="str">
        <f>IF(AND(A3472&lt;&gt;"",ISNUMBER(A3472)),VLOOKUP(A3472,Studies!A:BR,5,FALSE),"")</f>
        <v>Midazolam</v>
      </c>
      <c r="F3472" s="256"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4.25" x14ac:dyDescent="0.2">
      <c r="A3473" s="189">
        <v>404</v>
      </c>
      <c r="B3473" s="254" t="str">
        <f>IF(AND(A3473&lt;&gt;"",ISNUMBER(A3473)),VLOOKUP(A3473,Studies!A:BR,2,FALSE),"")</f>
        <v>Saari 2006</v>
      </c>
      <c r="C3473" s="255" t="str">
        <f>IF(AND(A3473&lt;&gt;"",ISNUMBER(A3473)),VLOOKUP(A3473,Studies!A:BR,3,FALSE),"")</f>
        <v>https://www.ncbi.nlm.nih.gov/pubmed/16580904</v>
      </c>
      <c r="D3473" s="255" t="str">
        <f>IF(AND(A3473&lt;&gt;"",ISNUMBER(A3473)),VLOOKUP(A3473,Studies!A:BR,4,FALSE),"")</f>
        <v>iv with Perpetrator (Voriconazole)</v>
      </c>
      <c r="E3473" s="255" t="str">
        <f>IF(AND(A3473&lt;&gt;"",ISNUMBER(A3473)),VLOOKUP(A3473,Studies!A:BR,5,FALSE),"")</f>
        <v>Midazolam</v>
      </c>
      <c r="F3473" s="256"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4.25" x14ac:dyDescent="0.2">
      <c r="A3474" s="189">
        <v>404</v>
      </c>
      <c r="B3474" s="254" t="str">
        <f>IF(AND(A3474&lt;&gt;"",ISNUMBER(A3474)),VLOOKUP(A3474,Studies!A:BR,2,FALSE),"")</f>
        <v>Saari 2006</v>
      </c>
      <c r="C3474" s="255" t="str">
        <f>IF(AND(A3474&lt;&gt;"",ISNUMBER(A3474)),VLOOKUP(A3474,Studies!A:BR,3,FALSE),"")</f>
        <v>https://www.ncbi.nlm.nih.gov/pubmed/16580904</v>
      </c>
      <c r="D3474" s="255" t="str">
        <f>IF(AND(A3474&lt;&gt;"",ISNUMBER(A3474)),VLOOKUP(A3474,Studies!A:BR,4,FALSE),"")</f>
        <v>iv with Perpetrator (Voriconazole)</v>
      </c>
      <c r="E3474" s="255" t="str">
        <f>IF(AND(A3474&lt;&gt;"",ISNUMBER(A3474)),VLOOKUP(A3474,Studies!A:BR,5,FALSE),"")</f>
        <v>Midazolam</v>
      </c>
      <c r="F3474" s="256"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4.25" x14ac:dyDescent="0.2">
      <c r="A3475" s="189">
        <v>405</v>
      </c>
      <c r="B3475" s="254" t="str">
        <f>IF(AND(A3475&lt;&gt;"",ISNUMBER(A3475)),VLOOKUP(A3475,Studies!A:BR,2,FALSE),"")</f>
        <v>Saari 2006</v>
      </c>
      <c r="C3475" s="255" t="str">
        <f>IF(AND(A3475&lt;&gt;"",ISNUMBER(A3475)),VLOOKUP(A3475,Studies!A:BR,3,FALSE),"")</f>
        <v>https://www.ncbi.nlm.nih.gov/pubmed/16580904</v>
      </c>
      <c r="D3475" s="255" t="str">
        <f>IF(AND(A3475&lt;&gt;"",ISNUMBER(A3475)),VLOOKUP(A3475,Studies!A:BR,4,FALSE),"")</f>
        <v>iv with Perpetrator (Voriconazole)</v>
      </c>
      <c r="E3475" s="255" t="str">
        <f>IF(AND(A3475&lt;&gt;"",ISNUMBER(A3475)),VLOOKUP(A3475,Studies!A:BR,5,FALSE),"")</f>
        <v>Voriconazole</v>
      </c>
      <c r="F3475" s="256"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4.25" x14ac:dyDescent="0.2">
      <c r="A3476" s="189">
        <v>405</v>
      </c>
      <c r="B3476" s="254" t="str">
        <f>IF(AND(A3476&lt;&gt;"",ISNUMBER(A3476)),VLOOKUP(A3476,Studies!A:BR,2,FALSE),"")</f>
        <v>Saari 2006</v>
      </c>
      <c r="C3476" s="255" t="str">
        <f>IF(AND(A3476&lt;&gt;"",ISNUMBER(A3476)),VLOOKUP(A3476,Studies!A:BR,3,FALSE),"")</f>
        <v>https://www.ncbi.nlm.nih.gov/pubmed/16580904</v>
      </c>
      <c r="D3476" s="255" t="str">
        <f>IF(AND(A3476&lt;&gt;"",ISNUMBER(A3476)),VLOOKUP(A3476,Studies!A:BR,4,FALSE),"")</f>
        <v>iv with Perpetrator (Voriconazole)</v>
      </c>
      <c r="E3476" s="255" t="str">
        <f>IF(AND(A3476&lt;&gt;"",ISNUMBER(A3476)),VLOOKUP(A3476,Studies!A:BR,5,FALSE),"")</f>
        <v>Voriconazole</v>
      </c>
      <c r="F3476" s="256"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4.25" x14ac:dyDescent="0.2">
      <c r="A3477" s="189">
        <v>405</v>
      </c>
      <c r="B3477" s="254" t="str">
        <f>IF(AND(A3477&lt;&gt;"",ISNUMBER(A3477)),VLOOKUP(A3477,Studies!A:BR,2,FALSE),"")</f>
        <v>Saari 2006</v>
      </c>
      <c r="C3477" s="255" t="str">
        <f>IF(AND(A3477&lt;&gt;"",ISNUMBER(A3477)),VLOOKUP(A3477,Studies!A:BR,3,FALSE),"")</f>
        <v>https://www.ncbi.nlm.nih.gov/pubmed/16580904</v>
      </c>
      <c r="D3477" s="255" t="str">
        <f>IF(AND(A3477&lt;&gt;"",ISNUMBER(A3477)),VLOOKUP(A3477,Studies!A:BR,4,FALSE),"")</f>
        <v>iv with Perpetrator (Voriconazole)</v>
      </c>
      <c r="E3477" s="255" t="str">
        <f>IF(AND(A3477&lt;&gt;"",ISNUMBER(A3477)),VLOOKUP(A3477,Studies!A:BR,5,FALSE),"")</f>
        <v>Voriconazole</v>
      </c>
      <c r="F3477" s="256"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4.25" x14ac:dyDescent="0.2">
      <c r="A3478" s="189">
        <v>405</v>
      </c>
      <c r="B3478" s="254" t="str">
        <f>IF(AND(A3478&lt;&gt;"",ISNUMBER(A3478)),VLOOKUP(A3478,Studies!A:BR,2,FALSE),"")</f>
        <v>Saari 2006</v>
      </c>
      <c r="C3478" s="255" t="str">
        <f>IF(AND(A3478&lt;&gt;"",ISNUMBER(A3478)),VLOOKUP(A3478,Studies!A:BR,3,FALSE),"")</f>
        <v>https://www.ncbi.nlm.nih.gov/pubmed/16580904</v>
      </c>
      <c r="D3478" s="255" t="str">
        <f>IF(AND(A3478&lt;&gt;"",ISNUMBER(A3478)),VLOOKUP(A3478,Studies!A:BR,4,FALSE),"")</f>
        <v>iv with Perpetrator (Voriconazole)</v>
      </c>
      <c r="E3478" s="255" t="str">
        <f>IF(AND(A3478&lt;&gt;"",ISNUMBER(A3478)),VLOOKUP(A3478,Studies!A:BR,5,FALSE),"")</f>
        <v>Voriconazole</v>
      </c>
      <c r="F3478" s="256"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4.25" x14ac:dyDescent="0.2">
      <c r="A3479" s="189">
        <v>405</v>
      </c>
      <c r="B3479" s="254" t="str">
        <f>IF(AND(A3479&lt;&gt;"",ISNUMBER(A3479)),VLOOKUP(A3479,Studies!A:BR,2,FALSE),"")</f>
        <v>Saari 2006</v>
      </c>
      <c r="C3479" s="255" t="str">
        <f>IF(AND(A3479&lt;&gt;"",ISNUMBER(A3479)),VLOOKUP(A3479,Studies!A:BR,3,FALSE),"")</f>
        <v>https://www.ncbi.nlm.nih.gov/pubmed/16580904</v>
      </c>
      <c r="D3479" s="255" t="str">
        <f>IF(AND(A3479&lt;&gt;"",ISNUMBER(A3479)),VLOOKUP(A3479,Studies!A:BR,4,FALSE),"")</f>
        <v>iv with Perpetrator (Voriconazole)</v>
      </c>
      <c r="E3479" s="255" t="str">
        <f>IF(AND(A3479&lt;&gt;"",ISNUMBER(A3479)),VLOOKUP(A3479,Studies!A:BR,5,FALSE),"")</f>
        <v>Voriconazole</v>
      </c>
      <c r="F3479" s="256"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4.25" x14ac:dyDescent="0.2">
      <c r="A3480" s="189">
        <v>405</v>
      </c>
      <c r="B3480" s="254" t="str">
        <f>IF(AND(A3480&lt;&gt;"",ISNUMBER(A3480)),VLOOKUP(A3480,Studies!A:BR,2,FALSE),"")</f>
        <v>Saari 2006</v>
      </c>
      <c r="C3480" s="255" t="str">
        <f>IF(AND(A3480&lt;&gt;"",ISNUMBER(A3480)),VLOOKUP(A3480,Studies!A:BR,3,FALSE),"")</f>
        <v>https://www.ncbi.nlm.nih.gov/pubmed/16580904</v>
      </c>
      <c r="D3480" s="255" t="str">
        <f>IF(AND(A3480&lt;&gt;"",ISNUMBER(A3480)),VLOOKUP(A3480,Studies!A:BR,4,FALSE),"")</f>
        <v>iv with Perpetrator (Voriconazole)</v>
      </c>
      <c r="E3480" s="255" t="str">
        <f>IF(AND(A3480&lt;&gt;"",ISNUMBER(A3480)),VLOOKUP(A3480,Studies!A:BR,5,FALSE),"")</f>
        <v>Voriconazole</v>
      </c>
      <c r="F3480" s="256"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4.25" x14ac:dyDescent="0.2">
      <c r="A3481" s="189">
        <v>405</v>
      </c>
      <c r="B3481" s="254" t="str">
        <f>IF(AND(A3481&lt;&gt;"",ISNUMBER(A3481)),VLOOKUP(A3481,Studies!A:BR,2,FALSE),"")</f>
        <v>Saari 2006</v>
      </c>
      <c r="C3481" s="255" t="str">
        <f>IF(AND(A3481&lt;&gt;"",ISNUMBER(A3481)),VLOOKUP(A3481,Studies!A:BR,3,FALSE),"")</f>
        <v>https://www.ncbi.nlm.nih.gov/pubmed/16580904</v>
      </c>
      <c r="D3481" s="255" t="str">
        <f>IF(AND(A3481&lt;&gt;"",ISNUMBER(A3481)),VLOOKUP(A3481,Studies!A:BR,4,FALSE),"")</f>
        <v>iv with Perpetrator (Voriconazole)</v>
      </c>
      <c r="E3481" s="255" t="str">
        <f>IF(AND(A3481&lt;&gt;"",ISNUMBER(A3481)),VLOOKUP(A3481,Studies!A:BR,5,FALSE),"")</f>
        <v>Voriconazole</v>
      </c>
      <c r="F3481" s="256"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4.25" x14ac:dyDescent="0.2">
      <c r="A3482" s="189">
        <v>405</v>
      </c>
      <c r="B3482" s="254" t="str">
        <f>IF(AND(A3482&lt;&gt;"",ISNUMBER(A3482)),VLOOKUP(A3482,Studies!A:BR,2,FALSE),"")</f>
        <v>Saari 2006</v>
      </c>
      <c r="C3482" s="255" t="str">
        <f>IF(AND(A3482&lt;&gt;"",ISNUMBER(A3482)),VLOOKUP(A3482,Studies!A:BR,3,FALSE),"")</f>
        <v>https://www.ncbi.nlm.nih.gov/pubmed/16580904</v>
      </c>
      <c r="D3482" s="255" t="str">
        <f>IF(AND(A3482&lt;&gt;"",ISNUMBER(A3482)),VLOOKUP(A3482,Studies!A:BR,4,FALSE),"")</f>
        <v>iv with Perpetrator (Voriconazole)</v>
      </c>
      <c r="E3482" s="255" t="str">
        <f>IF(AND(A3482&lt;&gt;"",ISNUMBER(A3482)),VLOOKUP(A3482,Studies!A:BR,5,FALSE),"")</f>
        <v>Voriconazole</v>
      </c>
      <c r="F3482" s="256"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4.25" x14ac:dyDescent="0.2">
      <c r="A3483" s="189">
        <v>405</v>
      </c>
      <c r="B3483" s="254" t="str">
        <f>IF(AND(A3483&lt;&gt;"",ISNUMBER(A3483)),VLOOKUP(A3483,Studies!A:BR,2,FALSE),"")</f>
        <v>Saari 2006</v>
      </c>
      <c r="C3483" s="255" t="str">
        <f>IF(AND(A3483&lt;&gt;"",ISNUMBER(A3483)),VLOOKUP(A3483,Studies!A:BR,3,FALSE),"")</f>
        <v>https://www.ncbi.nlm.nih.gov/pubmed/16580904</v>
      </c>
      <c r="D3483" s="255" t="str">
        <f>IF(AND(A3483&lt;&gt;"",ISNUMBER(A3483)),VLOOKUP(A3483,Studies!A:BR,4,FALSE),"")</f>
        <v>iv with Perpetrator (Voriconazole)</v>
      </c>
      <c r="E3483" s="255" t="str">
        <f>IF(AND(A3483&lt;&gt;"",ISNUMBER(A3483)),VLOOKUP(A3483,Studies!A:BR,5,FALSE),"")</f>
        <v>Voriconazole</v>
      </c>
      <c r="F3483" s="256"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4.25" x14ac:dyDescent="0.2">
      <c r="A3484" s="189">
        <v>405</v>
      </c>
      <c r="B3484" s="254" t="str">
        <f>IF(AND(A3484&lt;&gt;"",ISNUMBER(A3484)),VLOOKUP(A3484,Studies!A:BR,2,FALSE),"")</f>
        <v>Saari 2006</v>
      </c>
      <c r="C3484" s="255" t="str">
        <f>IF(AND(A3484&lt;&gt;"",ISNUMBER(A3484)),VLOOKUP(A3484,Studies!A:BR,3,FALSE),"")</f>
        <v>https://www.ncbi.nlm.nih.gov/pubmed/16580904</v>
      </c>
      <c r="D3484" s="255" t="str">
        <f>IF(AND(A3484&lt;&gt;"",ISNUMBER(A3484)),VLOOKUP(A3484,Studies!A:BR,4,FALSE),"")</f>
        <v>iv with Perpetrator (Voriconazole)</v>
      </c>
      <c r="E3484" s="255" t="str">
        <f>IF(AND(A3484&lt;&gt;"",ISNUMBER(A3484)),VLOOKUP(A3484,Studies!A:BR,5,FALSE),"")</f>
        <v>Voriconazole</v>
      </c>
      <c r="F3484" s="256"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4.25" x14ac:dyDescent="0.2">
      <c r="A3485" s="189">
        <v>405</v>
      </c>
      <c r="B3485" s="254" t="str">
        <f>IF(AND(A3485&lt;&gt;"",ISNUMBER(A3485)),VLOOKUP(A3485,Studies!A:BR,2,FALSE),"")</f>
        <v>Saari 2006</v>
      </c>
      <c r="C3485" s="255" t="str">
        <f>IF(AND(A3485&lt;&gt;"",ISNUMBER(A3485)),VLOOKUP(A3485,Studies!A:BR,3,FALSE),"")</f>
        <v>https://www.ncbi.nlm.nih.gov/pubmed/16580904</v>
      </c>
      <c r="D3485" s="255" t="str">
        <f>IF(AND(A3485&lt;&gt;"",ISNUMBER(A3485)),VLOOKUP(A3485,Studies!A:BR,4,FALSE),"")</f>
        <v>iv with Perpetrator (Voriconazole)</v>
      </c>
      <c r="E3485" s="255" t="str">
        <f>IF(AND(A3485&lt;&gt;"",ISNUMBER(A3485)),VLOOKUP(A3485,Studies!A:BR,5,FALSE),"")</f>
        <v>Voriconazole</v>
      </c>
      <c r="F3485" s="256"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4.25" x14ac:dyDescent="0.2">
      <c r="A3486" s="183">
        <v>406</v>
      </c>
      <c r="B3486" s="254" t="str">
        <f>IF(AND(A3486&lt;&gt;"",ISNUMBER(A3486)),VLOOKUP(A3486,Studies!A:BR,2,FALSE),"")</f>
        <v>sanofi-aventis U.S. LLC. 2013</v>
      </c>
      <c r="C3486" s="255" t="str">
        <f>IF(AND(A3486&lt;&gt;"",ISNUMBER(A3486)),VLOOKUP(A3486,Studies!A:BR,3,FALSE),"")</f>
        <v>https://www.accessdata.fda.gov/drugsatfda_docs/label/2013/050420s075,050627s014lbl.pdf</v>
      </c>
      <c r="D3486" s="255" t="str">
        <f>IF(AND(A3486&lt;&gt;"",ISNUMBER(A3486)),VLOOKUP(A3486,Studies!A:BR,4,FALSE),"")</f>
        <v>300 mg</v>
      </c>
      <c r="E3486" s="255" t="str">
        <f>IF(AND(A3486&lt;&gt;"",ISNUMBER(A3486)),VLOOKUP(A3486,Studies!A:BR,5,FALSE),"")</f>
        <v>Rifampicin</v>
      </c>
      <c r="F3486" s="256"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4.25" x14ac:dyDescent="0.2">
      <c r="A3487" s="183">
        <v>406</v>
      </c>
      <c r="B3487" s="254" t="str">
        <f>IF(AND(A3487&lt;&gt;"",ISNUMBER(A3487)),VLOOKUP(A3487,Studies!A:BR,2,FALSE),"")</f>
        <v>sanofi-aventis U.S. LLC. 2013</v>
      </c>
      <c r="C3487" s="255" t="str">
        <f>IF(AND(A3487&lt;&gt;"",ISNUMBER(A3487)),VLOOKUP(A3487,Studies!A:BR,3,FALSE),"")</f>
        <v>https://www.accessdata.fda.gov/drugsatfda_docs/label/2013/050420s075,050627s014lbl.pdf</v>
      </c>
      <c r="D3487" s="255" t="str">
        <f>IF(AND(A3487&lt;&gt;"",ISNUMBER(A3487)),VLOOKUP(A3487,Studies!A:BR,4,FALSE),"")</f>
        <v>300 mg</v>
      </c>
      <c r="E3487" s="255" t="str">
        <f>IF(AND(A3487&lt;&gt;"",ISNUMBER(A3487)),VLOOKUP(A3487,Studies!A:BR,5,FALSE),"")</f>
        <v>Rifampicin</v>
      </c>
      <c r="F3487" s="256"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4.25" x14ac:dyDescent="0.2">
      <c r="A3488" s="183">
        <v>406</v>
      </c>
      <c r="B3488" s="254" t="str">
        <f>IF(AND(A3488&lt;&gt;"",ISNUMBER(A3488)),VLOOKUP(A3488,Studies!A:BR,2,FALSE),"")</f>
        <v>sanofi-aventis U.S. LLC. 2013</v>
      </c>
      <c r="C3488" s="255" t="str">
        <f>IF(AND(A3488&lt;&gt;"",ISNUMBER(A3488)),VLOOKUP(A3488,Studies!A:BR,3,FALSE),"")</f>
        <v>https://www.accessdata.fda.gov/drugsatfda_docs/label/2013/050420s075,050627s014lbl.pdf</v>
      </c>
      <c r="D3488" s="255" t="str">
        <f>IF(AND(A3488&lt;&gt;"",ISNUMBER(A3488)),VLOOKUP(A3488,Studies!A:BR,4,FALSE),"")</f>
        <v>300 mg</v>
      </c>
      <c r="E3488" s="255" t="str">
        <f>IF(AND(A3488&lt;&gt;"",ISNUMBER(A3488)),VLOOKUP(A3488,Studies!A:BR,5,FALSE),"")</f>
        <v>Rifampicin</v>
      </c>
      <c r="F3488" s="256"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8" ht="14.25" x14ac:dyDescent="0.2">
      <c r="A3489" s="183">
        <v>406</v>
      </c>
      <c r="B3489" s="254" t="str">
        <f>IF(AND(A3489&lt;&gt;"",ISNUMBER(A3489)),VLOOKUP(A3489,Studies!A:BR,2,FALSE),"")</f>
        <v>sanofi-aventis U.S. LLC. 2013</v>
      </c>
      <c r="C3489" s="255" t="str">
        <f>IF(AND(A3489&lt;&gt;"",ISNUMBER(A3489)),VLOOKUP(A3489,Studies!A:BR,3,FALSE),"")</f>
        <v>https://www.accessdata.fda.gov/drugsatfda_docs/label/2013/050420s075,050627s014lbl.pdf</v>
      </c>
      <c r="D3489" s="255" t="str">
        <f>IF(AND(A3489&lt;&gt;"",ISNUMBER(A3489)),VLOOKUP(A3489,Studies!A:BR,4,FALSE),"")</f>
        <v>300 mg</v>
      </c>
      <c r="E3489" s="255" t="str">
        <f>IF(AND(A3489&lt;&gt;"",ISNUMBER(A3489)),VLOOKUP(A3489,Studies!A:BR,5,FALSE),"")</f>
        <v>Rifampicin</v>
      </c>
      <c r="F3489" s="256"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8" ht="14.25" x14ac:dyDescent="0.2">
      <c r="A3490" s="183">
        <v>406</v>
      </c>
      <c r="B3490" s="254" t="str">
        <f>IF(AND(A3490&lt;&gt;"",ISNUMBER(A3490)),VLOOKUP(A3490,Studies!A:BR,2,FALSE),"")</f>
        <v>sanofi-aventis U.S. LLC. 2013</v>
      </c>
      <c r="C3490" s="255" t="str">
        <f>IF(AND(A3490&lt;&gt;"",ISNUMBER(A3490)),VLOOKUP(A3490,Studies!A:BR,3,FALSE),"")</f>
        <v>https://www.accessdata.fda.gov/drugsatfda_docs/label/2013/050420s075,050627s014lbl.pdf</v>
      </c>
      <c r="D3490" s="255" t="str">
        <f>IF(AND(A3490&lt;&gt;"",ISNUMBER(A3490)),VLOOKUP(A3490,Studies!A:BR,4,FALSE),"")</f>
        <v>300 mg</v>
      </c>
      <c r="E3490" s="255" t="str">
        <f>IF(AND(A3490&lt;&gt;"",ISNUMBER(A3490)),VLOOKUP(A3490,Studies!A:BR,5,FALSE),"")</f>
        <v>Rifampicin</v>
      </c>
      <c r="F3490" s="256"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8" ht="14.25" x14ac:dyDescent="0.2">
      <c r="A3491" s="183">
        <v>406</v>
      </c>
      <c r="B3491" s="254" t="str">
        <f>IF(AND(A3491&lt;&gt;"",ISNUMBER(A3491)),VLOOKUP(A3491,Studies!A:BR,2,FALSE),"")</f>
        <v>sanofi-aventis U.S. LLC. 2013</v>
      </c>
      <c r="C3491" s="255" t="str">
        <f>IF(AND(A3491&lt;&gt;"",ISNUMBER(A3491)),VLOOKUP(A3491,Studies!A:BR,3,FALSE),"")</f>
        <v>https://www.accessdata.fda.gov/drugsatfda_docs/label/2013/050420s075,050627s014lbl.pdf</v>
      </c>
      <c r="D3491" s="255" t="str">
        <f>IF(AND(A3491&lt;&gt;"",ISNUMBER(A3491)),VLOOKUP(A3491,Studies!A:BR,4,FALSE),"")</f>
        <v>300 mg</v>
      </c>
      <c r="E3491" s="255" t="str">
        <f>IF(AND(A3491&lt;&gt;"",ISNUMBER(A3491)),VLOOKUP(A3491,Studies!A:BR,5,FALSE),"")</f>
        <v>Rifampicin</v>
      </c>
      <c r="F3491" s="256"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8" ht="14.25" x14ac:dyDescent="0.2">
      <c r="A3492" s="183">
        <v>407</v>
      </c>
      <c r="B3492" s="254" t="str">
        <f>IF(AND(A3492&lt;&gt;"",ISNUMBER(A3492)),VLOOKUP(A3492,Studies!A:BR,2,FALSE),"")</f>
        <v>sanofi-aventis U.S. LLC. 2013</v>
      </c>
      <c r="C3492" s="255" t="str">
        <f>IF(AND(A3492&lt;&gt;"",ISNUMBER(A3492)),VLOOKUP(A3492,Studies!A:BR,3,FALSE),"")</f>
        <v>https://www.accessdata.fda.gov/drugsatfda_docs/label/2013/050420s075,050627s014lbl.pdf</v>
      </c>
      <c r="D3492" s="255" t="str">
        <f>IF(AND(A3492&lt;&gt;"",ISNUMBER(A3492)),VLOOKUP(A3492,Studies!A:BR,4,FALSE),"")</f>
        <v>600 mg</v>
      </c>
      <c r="E3492" s="255" t="str">
        <f>IF(AND(A3492&lt;&gt;"",ISNUMBER(A3492)),VLOOKUP(A3492,Studies!A:BR,5,FALSE),"")</f>
        <v>Rifampicin</v>
      </c>
      <c r="F3492" s="256"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8" ht="14.25" x14ac:dyDescent="0.2">
      <c r="A3493" s="183">
        <v>407</v>
      </c>
      <c r="B3493" s="254" t="str">
        <f>IF(AND(A3493&lt;&gt;"",ISNUMBER(A3493)),VLOOKUP(A3493,Studies!A:BR,2,FALSE),"")</f>
        <v>sanofi-aventis U.S. LLC. 2013</v>
      </c>
      <c r="C3493" s="255" t="str">
        <f>IF(AND(A3493&lt;&gt;"",ISNUMBER(A3493)),VLOOKUP(A3493,Studies!A:BR,3,FALSE),"")</f>
        <v>https://www.accessdata.fda.gov/drugsatfda_docs/label/2013/050420s075,050627s014lbl.pdf</v>
      </c>
      <c r="D3493" s="255" t="str">
        <f>IF(AND(A3493&lt;&gt;"",ISNUMBER(A3493)),VLOOKUP(A3493,Studies!A:BR,4,FALSE),"")</f>
        <v>600 mg</v>
      </c>
      <c r="E3493" s="255" t="str">
        <f>IF(AND(A3493&lt;&gt;"",ISNUMBER(A3493)),VLOOKUP(A3493,Studies!A:BR,5,FALSE),"")</f>
        <v>Rifampicin</v>
      </c>
      <c r="F3493" s="256"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8" ht="14.25" x14ac:dyDescent="0.2">
      <c r="A3494" s="183">
        <v>407</v>
      </c>
      <c r="B3494" s="254" t="str">
        <f>IF(AND(A3494&lt;&gt;"",ISNUMBER(A3494)),VLOOKUP(A3494,Studies!A:BR,2,FALSE),"")</f>
        <v>sanofi-aventis U.S. LLC. 2013</v>
      </c>
      <c r="C3494" s="255" t="str">
        <f>IF(AND(A3494&lt;&gt;"",ISNUMBER(A3494)),VLOOKUP(A3494,Studies!A:BR,3,FALSE),"")</f>
        <v>https://www.accessdata.fda.gov/drugsatfda_docs/label/2013/050420s075,050627s014lbl.pdf</v>
      </c>
      <c r="D3494" s="255" t="str">
        <f>IF(AND(A3494&lt;&gt;"",ISNUMBER(A3494)),VLOOKUP(A3494,Studies!A:BR,4,FALSE),"")</f>
        <v>600 mg</v>
      </c>
      <c r="E3494" s="255" t="str">
        <f>IF(AND(A3494&lt;&gt;"",ISNUMBER(A3494)),VLOOKUP(A3494,Studies!A:BR,5,FALSE),"")</f>
        <v>Rifampicin</v>
      </c>
      <c r="F3494" s="256"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8" ht="14.25" x14ac:dyDescent="0.2">
      <c r="A3495" s="183">
        <v>407</v>
      </c>
      <c r="B3495" s="254" t="str">
        <f>IF(AND(A3495&lt;&gt;"",ISNUMBER(A3495)),VLOOKUP(A3495,Studies!A:BR,2,FALSE),"")</f>
        <v>sanofi-aventis U.S. LLC. 2013</v>
      </c>
      <c r="C3495" s="255" t="str">
        <f>IF(AND(A3495&lt;&gt;"",ISNUMBER(A3495)),VLOOKUP(A3495,Studies!A:BR,3,FALSE),"")</f>
        <v>https://www.accessdata.fda.gov/drugsatfda_docs/label/2013/050420s075,050627s014lbl.pdf</v>
      </c>
      <c r="D3495" s="255" t="str">
        <f>IF(AND(A3495&lt;&gt;"",ISNUMBER(A3495)),VLOOKUP(A3495,Studies!A:BR,4,FALSE),"")</f>
        <v>600 mg</v>
      </c>
      <c r="E3495" s="255" t="str">
        <f>IF(AND(A3495&lt;&gt;"",ISNUMBER(A3495)),VLOOKUP(A3495,Studies!A:BR,5,FALSE),"")</f>
        <v>Rifampicin</v>
      </c>
      <c r="F3495" s="256"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8" ht="14.25" x14ac:dyDescent="0.2">
      <c r="A3496" s="183">
        <v>407</v>
      </c>
      <c r="B3496" s="254" t="str">
        <f>IF(AND(A3496&lt;&gt;"",ISNUMBER(A3496)),VLOOKUP(A3496,Studies!A:BR,2,FALSE),"")</f>
        <v>sanofi-aventis U.S. LLC. 2013</v>
      </c>
      <c r="C3496" s="255" t="str">
        <f>IF(AND(A3496&lt;&gt;"",ISNUMBER(A3496)),VLOOKUP(A3496,Studies!A:BR,3,FALSE),"")</f>
        <v>https://www.accessdata.fda.gov/drugsatfda_docs/label/2013/050420s075,050627s014lbl.pdf</v>
      </c>
      <c r="D3496" s="255" t="str">
        <f>IF(AND(A3496&lt;&gt;"",ISNUMBER(A3496)),VLOOKUP(A3496,Studies!A:BR,4,FALSE),"")</f>
        <v>600 mg</v>
      </c>
      <c r="E3496" s="255" t="str">
        <f>IF(AND(A3496&lt;&gt;"",ISNUMBER(A3496)),VLOOKUP(A3496,Studies!A:BR,5,FALSE),"")</f>
        <v>Rifampicin</v>
      </c>
      <c r="F3496" s="256"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8" ht="14.25" x14ac:dyDescent="0.2">
      <c r="A3497" s="183">
        <v>407</v>
      </c>
      <c r="B3497" s="254" t="str">
        <f>IF(AND(A3497&lt;&gt;"",ISNUMBER(A3497)),VLOOKUP(A3497,Studies!A:BR,2,FALSE),"")</f>
        <v>sanofi-aventis U.S. LLC. 2013</v>
      </c>
      <c r="C3497" s="255" t="str">
        <f>IF(AND(A3497&lt;&gt;"",ISNUMBER(A3497)),VLOOKUP(A3497,Studies!A:BR,3,FALSE),"")</f>
        <v>https://www.accessdata.fda.gov/drugsatfda_docs/label/2013/050420s075,050627s014lbl.pdf</v>
      </c>
      <c r="D3497" s="255" t="str">
        <f>IF(AND(A3497&lt;&gt;"",ISNUMBER(A3497)),VLOOKUP(A3497,Studies!A:BR,4,FALSE),"")</f>
        <v>600 mg</v>
      </c>
      <c r="E3497" s="255" t="str">
        <f>IF(AND(A3497&lt;&gt;"",ISNUMBER(A3497)),VLOOKUP(A3497,Studies!A:BR,5,FALSE),"")</f>
        <v>Rifampicin</v>
      </c>
      <c r="F3497" s="256"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row>
    <row r="3498" spans="1:18" ht="14.25" x14ac:dyDescent="0.2">
      <c r="A3498" s="189">
        <v>414</v>
      </c>
      <c r="B3498" s="254" t="str">
        <f>IF(AND(A3498&lt;&gt;"",ISNUMBER(A3498)),VLOOKUP(A3498,Studies!A:BR,2,FALSE),"")</f>
        <v>Schwagmeier 1998</v>
      </c>
      <c r="C3498" s="255" t="str">
        <f>IF(AND(A3498&lt;&gt;"",ISNUMBER(A3498)),VLOOKUP(A3498,Studies!A:BR,3,FALSE),"")</f>
        <v>https://www.ncbi.nlm.nih.gov/pubmed/9764959</v>
      </c>
      <c r="D3498" s="255" t="str">
        <f>IF(AND(A3498&lt;&gt;"",ISNUMBER(A3498)),VLOOKUP(A3498,Studies!A:BR,4,FALSE),"")</f>
        <v>iv administration</v>
      </c>
      <c r="E3498" s="255" t="str">
        <f>IF(AND(A3498&lt;&gt;"",ISNUMBER(A3498)),VLOOKUP(A3498,Studies!A:BR,5,FALSE),"")</f>
        <v>Midazolam</v>
      </c>
      <c r="F3498" s="256"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c r="R3498" s="183"/>
    </row>
    <row r="3499" spans="1:18" ht="14.25" x14ac:dyDescent="0.2">
      <c r="A3499" s="189">
        <v>414</v>
      </c>
      <c r="B3499" s="254" t="str">
        <f>IF(AND(A3499&lt;&gt;"",ISNUMBER(A3499)),VLOOKUP(A3499,Studies!A:BR,2,FALSE),"")</f>
        <v>Schwagmeier 1998</v>
      </c>
      <c r="C3499" s="255" t="str">
        <f>IF(AND(A3499&lt;&gt;"",ISNUMBER(A3499)),VLOOKUP(A3499,Studies!A:BR,3,FALSE),"")</f>
        <v>https://www.ncbi.nlm.nih.gov/pubmed/9764959</v>
      </c>
      <c r="D3499" s="255" t="str">
        <f>IF(AND(A3499&lt;&gt;"",ISNUMBER(A3499)),VLOOKUP(A3499,Studies!A:BR,4,FALSE),"")</f>
        <v>iv administration</v>
      </c>
      <c r="E3499" s="255" t="str">
        <f>IF(AND(A3499&lt;&gt;"",ISNUMBER(A3499)),VLOOKUP(A3499,Studies!A:BR,5,FALSE),"")</f>
        <v>Midazolam</v>
      </c>
      <c r="F3499" s="256"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c r="R3499" s="183"/>
    </row>
    <row r="3500" spans="1:18" ht="14.25" x14ac:dyDescent="0.2">
      <c r="A3500" s="189">
        <v>414</v>
      </c>
      <c r="B3500" s="254" t="str">
        <f>IF(AND(A3500&lt;&gt;"",ISNUMBER(A3500)),VLOOKUP(A3500,Studies!A:BR,2,FALSE),"")</f>
        <v>Schwagmeier 1998</v>
      </c>
      <c r="C3500" s="255" t="str">
        <f>IF(AND(A3500&lt;&gt;"",ISNUMBER(A3500)),VLOOKUP(A3500,Studies!A:BR,3,FALSE),"")</f>
        <v>https://www.ncbi.nlm.nih.gov/pubmed/9764959</v>
      </c>
      <c r="D3500" s="255" t="str">
        <f>IF(AND(A3500&lt;&gt;"",ISNUMBER(A3500)),VLOOKUP(A3500,Studies!A:BR,4,FALSE),"")</f>
        <v>iv administration</v>
      </c>
      <c r="E3500" s="255" t="str">
        <f>IF(AND(A3500&lt;&gt;"",ISNUMBER(A3500)),VLOOKUP(A3500,Studies!A:BR,5,FALSE),"")</f>
        <v>Midazolam</v>
      </c>
      <c r="F3500" s="256"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c r="R3500" s="183"/>
    </row>
    <row r="3501" spans="1:18" ht="14.25" x14ac:dyDescent="0.2">
      <c r="A3501" s="189">
        <v>414</v>
      </c>
      <c r="B3501" s="254" t="str">
        <f>IF(AND(A3501&lt;&gt;"",ISNUMBER(A3501)),VLOOKUP(A3501,Studies!A:BR,2,FALSE),"")</f>
        <v>Schwagmeier 1998</v>
      </c>
      <c r="C3501" s="255" t="str">
        <f>IF(AND(A3501&lt;&gt;"",ISNUMBER(A3501)),VLOOKUP(A3501,Studies!A:BR,3,FALSE),"")</f>
        <v>https://www.ncbi.nlm.nih.gov/pubmed/9764959</v>
      </c>
      <c r="D3501" s="255" t="str">
        <f>IF(AND(A3501&lt;&gt;"",ISNUMBER(A3501)),VLOOKUP(A3501,Studies!A:BR,4,FALSE),"")</f>
        <v>iv administration</v>
      </c>
      <c r="E3501" s="255" t="str">
        <f>IF(AND(A3501&lt;&gt;"",ISNUMBER(A3501)),VLOOKUP(A3501,Studies!A:BR,5,FALSE),"")</f>
        <v>Midazolam</v>
      </c>
      <c r="F3501" s="256"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c r="R3501" s="183"/>
    </row>
    <row r="3502" spans="1:18" ht="14.25" x14ac:dyDescent="0.2">
      <c r="A3502" s="189">
        <v>414</v>
      </c>
      <c r="B3502" s="254" t="str">
        <f>IF(AND(A3502&lt;&gt;"",ISNUMBER(A3502)),VLOOKUP(A3502,Studies!A:BR,2,FALSE),"")</f>
        <v>Schwagmeier 1998</v>
      </c>
      <c r="C3502" s="255" t="str">
        <f>IF(AND(A3502&lt;&gt;"",ISNUMBER(A3502)),VLOOKUP(A3502,Studies!A:BR,3,FALSE),"")</f>
        <v>https://www.ncbi.nlm.nih.gov/pubmed/9764959</v>
      </c>
      <c r="D3502" s="255" t="str">
        <f>IF(AND(A3502&lt;&gt;"",ISNUMBER(A3502)),VLOOKUP(A3502,Studies!A:BR,4,FALSE),"")</f>
        <v>iv administration</v>
      </c>
      <c r="E3502" s="255" t="str">
        <f>IF(AND(A3502&lt;&gt;"",ISNUMBER(A3502)),VLOOKUP(A3502,Studies!A:BR,5,FALSE),"")</f>
        <v>Midazolam</v>
      </c>
      <c r="F3502" s="256"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c r="R3502" s="183"/>
    </row>
    <row r="3503" spans="1:18" ht="14.25" x14ac:dyDescent="0.2">
      <c r="A3503" s="189">
        <v>414</v>
      </c>
      <c r="B3503" s="254" t="str">
        <f>IF(AND(A3503&lt;&gt;"",ISNUMBER(A3503)),VLOOKUP(A3503,Studies!A:BR,2,FALSE),"")</f>
        <v>Schwagmeier 1998</v>
      </c>
      <c r="C3503" s="255" t="str">
        <f>IF(AND(A3503&lt;&gt;"",ISNUMBER(A3503)),VLOOKUP(A3503,Studies!A:BR,3,FALSE),"")</f>
        <v>https://www.ncbi.nlm.nih.gov/pubmed/9764959</v>
      </c>
      <c r="D3503" s="255" t="str">
        <f>IF(AND(A3503&lt;&gt;"",ISNUMBER(A3503)),VLOOKUP(A3503,Studies!A:BR,4,FALSE),"")</f>
        <v>iv administration</v>
      </c>
      <c r="E3503" s="255" t="str">
        <f>IF(AND(A3503&lt;&gt;"",ISNUMBER(A3503)),VLOOKUP(A3503,Studies!A:BR,5,FALSE),"")</f>
        <v>Midazolam</v>
      </c>
      <c r="F3503" s="256"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c r="R3503" s="183"/>
    </row>
    <row r="3504" spans="1:18" ht="14.25" x14ac:dyDescent="0.2">
      <c r="A3504" s="189">
        <v>414</v>
      </c>
      <c r="B3504" s="254" t="str">
        <f>IF(AND(A3504&lt;&gt;"",ISNUMBER(A3504)),VLOOKUP(A3504,Studies!A:BR,2,FALSE),"")</f>
        <v>Schwagmeier 1998</v>
      </c>
      <c r="C3504" s="255" t="str">
        <f>IF(AND(A3504&lt;&gt;"",ISNUMBER(A3504)),VLOOKUP(A3504,Studies!A:BR,3,FALSE),"")</f>
        <v>https://www.ncbi.nlm.nih.gov/pubmed/9764959</v>
      </c>
      <c r="D3504" s="255" t="str">
        <f>IF(AND(A3504&lt;&gt;"",ISNUMBER(A3504)),VLOOKUP(A3504,Studies!A:BR,4,FALSE),"")</f>
        <v>iv administration</v>
      </c>
      <c r="E3504" s="255" t="str">
        <f>IF(AND(A3504&lt;&gt;"",ISNUMBER(A3504)),VLOOKUP(A3504,Studies!A:BR,5,FALSE),"")</f>
        <v>Midazolam</v>
      </c>
      <c r="F3504" s="256"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c r="R3504" s="183"/>
    </row>
    <row r="3505" spans="1:18" ht="14.25" x14ac:dyDescent="0.2">
      <c r="A3505" s="189">
        <v>414</v>
      </c>
      <c r="B3505" s="254" t="str">
        <f>IF(AND(A3505&lt;&gt;"",ISNUMBER(A3505)),VLOOKUP(A3505,Studies!A:BR,2,FALSE),"")</f>
        <v>Schwagmeier 1998</v>
      </c>
      <c r="C3505" s="255" t="str">
        <f>IF(AND(A3505&lt;&gt;"",ISNUMBER(A3505)),VLOOKUP(A3505,Studies!A:BR,3,FALSE),"")</f>
        <v>https://www.ncbi.nlm.nih.gov/pubmed/9764959</v>
      </c>
      <c r="D3505" s="255" t="str">
        <f>IF(AND(A3505&lt;&gt;"",ISNUMBER(A3505)),VLOOKUP(A3505,Studies!A:BR,4,FALSE),"")</f>
        <v>iv administration</v>
      </c>
      <c r="E3505" s="255" t="str">
        <f>IF(AND(A3505&lt;&gt;"",ISNUMBER(A3505)),VLOOKUP(A3505,Studies!A:BR,5,FALSE),"")</f>
        <v>Midazolam</v>
      </c>
      <c r="F3505" s="256"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c r="R3505" s="183"/>
    </row>
    <row r="3506" spans="1:18" ht="14.25" x14ac:dyDescent="0.2">
      <c r="A3506" s="189">
        <v>414</v>
      </c>
      <c r="B3506" s="254" t="str">
        <f>IF(AND(A3506&lt;&gt;"",ISNUMBER(A3506)),VLOOKUP(A3506,Studies!A:BR,2,FALSE),"")</f>
        <v>Schwagmeier 1998</v>
      </c>
      <c r="C3506" s="255" t="str">
        <f>IF(AND(A3506&lt;&gt;"",ISNUMBER(A3506)),VLOOKUP(A3506,Studies!A:BR,3,FALSE),"")</f>
        <v>https://www.ncbi.nlm.nih.gov/pubmed/9764959</v>
      </c>
      <c r="D3506" s="255" t="str">
        <f>IF(AND(A3506&lt;&gt;"",ISNUMBER(A3506)),VLOOKUP(A3506,Studies!A:BR,4,FALSE),"")</f>
        <v>iv administration</v>
      </c>
      <c r="E3506" s="255" t="str">
        <f>IF(AND(A3506&lt;&gt;"",ISNUMBER(A3506)),VLOOKUP(A3506,Studies!A:BR,5,FALSE),"")</f>
        <v>Midazolam</v>
      </c>
      <c r="F3506" s="256"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c r="R3506" s="183"/>
    </row>
    <row r="3507" spans="1:18" ht="14.25" x14ac:dyDescent="0.2">
      <c r="A3507" s="189">
        <v>414</v>
      </c>
      <c r="B3507" s="254" t="str">
        <f>IF(AND(A3507&lt;&gt;"",ISNUMBER(A3507)),VLOOKUP(A3507,Studies!A:BR,2,FALSE),"")</f>
        <v>Schwagmeier 1998</v>
      </c>
      <c r="C3507" s="255" t="str">
        <f>IF(AND(A3507&lt;&gt;"",ISNUMBER(A3507)),VLOOKUP(A3507,Studies!A:BR,3,FALSE),"")</f>
        <v>https://www.ncbi.nlm.nih.gov/pubmed/9764959</v>
      </c>
      <c r="D3507" s="255" t="str">
        <f>IF(AND(A3507&lt;&gt;"",ISNUMBER(A3507)),VLOOKUP(A3507,Studies!A:BR,4,FALSE),"")</f>
        <v>iv administration</v>
      </c>
      <c r="E3507" s="255" t="str">
        <f>IF(AND(A3507&lt;&gt;"",ISNUMBER(A3507)),VLOOKUP(A3507,Studies!A:BR,5,FALSE),"")</f>
        <v>Midazolam</v>
      </c>
      <c r="F3507" s="256"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c r="R3507" s="183"/>
    </row>
    <row r="3508" spans="1:18" ht="14.25" x14ac:dyDescent="0.2">
      <c r="A3508" s="189">
        <v>414</v>
      </c>
      <c r="B3508" s="254" t="str">
        <f>IF(AND(A3508&lt;&gt;"",ISNUMBER(A3508)),VLOOKUP(A3508,Studies!A:BR,2,FALSE),"")</f>
        <v>Schwagmeier 1998</v>
      </c>
      <c r="C3508" s="255" t="str">
        <f>IF(AND(A3508&lt;&gt;"",ISNUMBER(A3508)),VLOOKUP(A3508,Studies!A:BR,3,FALSE),"")</f>
        <v>https://www.ncbi.nlm.nih.gov/pubmed/9764959</v>
      </c>
      <c r="D3508" s="255" t="str">
        <f>IF(AND(A3508&lt;&gt;"",ISNUMBER(A3508)),VLOOKUP(A3508,Studies!A:BR,4,FALSE),"")</f>
        <v>iv administration</v>
      </c>
      <c r="E3508" s="255" t="str">
        <f>IF(AND(A3508&lt;&gt;"",ISNUMBER(A3508)),VLOOKUP(A3508,Studies!A:BR,5,FALSE),"")</f>
        <v>Midazolam</v>
      </c>
      <c r="F3508" s="256"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c r="R3508" s="183"/>
    </row>
    <row r="3509" spans="1:18" ht="14.25" x14ac:dyDescent="0.2">
      <c r="A3509" s="189">
        <v>414</v>
      </c>
      <c r="B3509" s="254" t="str">
        <f>IF(AND(A3509&lt;&gt;"",ISNUMBER(A3509)),VLOOKUP(A3509,Studies!A:BR,2,FALSE),"")</f>
        <v>Schwagmeier 1998</v>
      </c>
      <c r="C3509" s="255" t="str">
        <f>IF(AND(A3509&lt;&gt;"",ISNUMBER(A3509)),VLOOKUP(A3509,Studies!A:BR,3,FALSE),"")</f>
        <v>https://www.ncbi.nlm.nih.gov/pubmed/9764959</v>
      </c>
      <c r="D3509" s="255" t="str">
        <f>IF(AND(A3509&lt;&gt;"",ISNUMBER(A3509)),VLOOKUP(A3509,Studies!A:BR,4,FALSE),"")</f>
        <v>iv administration</v>
      </c>
      <c r="E3509" s="255" t="str">
        <f>IF(AND(A3509&lt;&gt;"",ISNUMBER(A3509)),VLOOKUP(A3509,Studies!A:BR,5,FALSE),"")</f>
        <v>Midazolam</v>
      </c>
      <c r="F3509" s="256"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c r="R3509" s="183"/>
    </row>
    <row r="3510" spans="1:18" ht="14.25" x14ac:dyDescent="0.2">
      <c r="A3510" s="189">
        <v>414</v>
      </c>
      <c r="B3510" s="254" t="str">
        <f>IF(AND(A3510&lt;&gt;"",ISNUMBER(A3510)),VLOOKUP(A3510,Studies!A:BR,2,FALSE),"")</f>
        <v>Schwagmeier 1998</v>
      </c>
      <c r="C3510" s="255" t="str">
        <f>IF(AND(A3510&lt;&gt;"",ISNUMBER(A3510)),VLOOKUP(A3510,Studies!A:BR,3,FALSE),"")</f>
        <v>https://www.ncbi.nlm.nih.gov/pubmed/9764959</v>
      </c>
      <c r="D3510" s="255" t="str">
        <f>IF(AND(A3510&lt;&gt;"",ISNUMBER(A3510)),VLOOKUP(A3510,Studies!A:BR,4,FALSE),"")</f>
        <v>iv administration</v>
      </c>
      <c r="E3510" s="255" t="str">
        <f>IF(AND(A3510&lt;&gt;"",ISNUMBER(A3510)),VLOOKUP(A3510,Studies!A:BR,5,FALSE),"")</f>
        <v>Midazolam</v>
      </c>
      <c r="F3510" s="256"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c r="R3510" s="183"/>
    </row>
    <row r="3511" spans="1:18" ht="14.25" x14ac:dyDescent="0.2">
      <c r="A3511" s="189">
        <v>414</v>
      </c>
      <c r="B3511" s="254" t="str">
        <f>IF(AND(A3511&lt;&gt;"",ISNUMBER(A3511)),VLOOKUP(A3511,Studies!A:BR,2,FALSE),"")</f>
        <v>Schwagmeier 1998</v>
      </c>
      <c r="C3511" s="255" t="str">
        <f>IF(AND(A3511&lt;&gt;"",ISNUMBER(A3511)),VLOOKUP(A3511,Studies!A:BR,3,FALSE),"")</f>
        <v>https://www.ncbi.nlm.nih.gov/pubmed/9764959</v>
      </c>
      <c r="D3511" s="255" t="str">
        <f>IF(AND(A3511&lt;&gt;"",ISNUMBER(A3511)),VLOOKUP(A3511,Studies!A:BR,4,FALSE),"")</f>
        <v>iv administration</v>
      </c>
      <c r="E3511" s="255" t="str">
        <f>IF(AND(A3511&lt;&gt;"",ISNUMBER(A3511)),VLOOKUP(A3511,Studies!A:BR,5,FALSE),"")</f>
        <v>Midazolam</v>
      </c>
      <c r="F3511" s="256"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c r="R3511" s="183"/>
    </row>
    <row r="3512" spans="1:18" ht="14.25" x14ac:dyDescent="0.2">
      <c r="A3512" s="183">
        <v>415</v>
      </c>
      <c r="B3512" s="254" t="str">
        <f>IF(AND(A3512&lt;&gt;"",ISNUMBER(A3512)),VLOOKUP(A3512,Studies!A:BR,2,FALSE),"")</f>
        <v>Smith 1981</v>
      </c>
      <c r="C3512" s="255" t="str">
        <f>IF(AND(A3512&lt;&gt;"",ISNUMBER(A3512)),VLOOKUP(A3512,Studies!A:BR,3,FALSE),"")</f>
        <v>https://www.ncbi.nlm.nih.gov/pubmed/6116606</v>
      </c>
      <c r="D3512" s="255" t="str">
        <f>IF(AND(A3512&lt;&gt;"",ISNUMBER(A3512)),VLOOKUP(A3512,Studies!A:BR,4,FALSE),"")</f>
        <v>iv 5 mg</v>
      </c>
      <c r="E3512" s="255" t="str">
        <f>IF(AND(A3512&lt;&gt;"",ISNUMBER(A3512)),VLOOKUP(A3512,Studies!A:BR,5,FALSE),"")</f>
        <v>Midazolam</v>
      </c>
      <c r="F3512" s="256"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c r="R3512" s="183"/>
    </row>
    <row r="3513" spans="1:18" ht="14.25" x14ac:dyDescent="0.2">
      <c r="A3513" s="183">
        <v>415</v>
      </c>
      <c r="B3513" s="254" t="str">
        <f>IF(AND(A3513&lt;&gt;"",ISNUMBER(A3513)),VLOOKUP(A3513,Studies!A:BR,2,FALSE),"")</f>
        <v>Smith 1981</v>
      </c>
      <c r="C3513" s="255" t="str">
        <f>IF(AND(A3513&lt;&gt;"",ISNUMBER(A3513)),VLOOKUP(A3513,Studies!A:BR,3,FALSE),"")</f>
        <v>https://www.ncbi.nlm.nih.gov/pubmed/6116606</v>
      </c>
      <c r="D3513" s="255" t="str">
        <f>IF(AND(A3513&lt;&gt;"",ISNUMBER(A3513)),VLOOKUP(A3513,Studies!A:BR,4,FALSE),"")</f>
        <v>iv 5 mg</v>
      </c>
      <c r="E3513" s="255" t="str">
        <f>IF(AND(A3513&lt;&gt;"",ISNUMBER(A3513)),VLOOKUP(A3513,Studies!A:BR,5,FALSE),"")</f>
        <v>Midazolam</v>
      </c>
      <c r="F3513" s="256"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c r="R3513" s="183"/>
    </row>
    <row r="3514" spans="1:18" ht="14.25" x14ac:dyDescent="0.2">
      <c r="A3514" s="183">
        <v>415</v>
      </c>
      <c r="B3514" s="254" t="str">
        <f>IF(AND(A3514&lt;&gt;"",ISNUMBER(A3514)),VLOOKUP(A3514,Studies!A:BR,2,FALSE),"")</f>
        <v>Smith 1981</v>
      </c>
      <c r="C3514" s="255" t="str">
        <f>IF(AND(A3514&lt;&gt;"",ISNUMBER(A3514)),VLOOKUP(A3514,Studies!A:BR,3,FALSE),"")</f>
        <v>https://www.ncbi.nlm.nih.gov/pubmed/6116606</v>
      </c>
      <c r="D3514" s="255" t="str">
        <f>IF(AND(A3514&lt;&gt;"",ISNUMBER(A3514)),VLOOKUP(A3514,Studies!A:BR,4,FALSE),"")</f>
        <v>iv 5 mg</v>
      </c>
      <c r="E3514" s="255" t="str">
        <f>IF(AND(A3514&lt;&gt;"",ISNUMBER(A3514)),VLOOKUP(A3514,Studies!A:BR,5,FALSE),"")</f>
        <v>Midazolam</v>
      </c>
      <c r="F3514" s="256"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c r="R3514" s="183"/>
    </row>
    <row r="3515" spans="1:18" ht="14.25" x14ac:dyDescent="0.2">
      <c r="A3515" s="183">
        <v>415</v>
      </c>
      <c r="B3515" s="254" t="str">
        <f>IF(AND(A3515&lt;&gt;"",ISNUMBER(A3515)),VLOOKUP(A3515,Studies!A:BR,2,FALSE),"")</f>
        <v>Smith 1981</v>
      </c>
      <c r="C3515" s="255" t="str">
        <f>IF(AND(A3515&lt;&gt;"",ISNUMBER(A3515)),VLOOKUP(A3515,Studies!A:BR,3,FALSE),"")</f>
        <v>https://www.ncbi.nlm.nih.gov/pubmed/6116606</v>
      </c>
      <c r="D3515" s="255" t="str">
        <f>IF(AND(A3515&lt;&gt;"",ISNUMBER(A3515)),VLOOKUP(A3515,Studies!A:BR,4,FALSE),"")</f>
        <v>iv 5 mg</v>
      </c>
      <c r="E3515" s="255" t="str">
        <f>IF(AND(A3515&lt;&gt;"",ISNUMBER(A3515)),VLOOKUP(A3515,Studies!A:BR,5,FALSE),"")</f>
        <v>Midazolam</v>
      </c>
      <c r="F3515" s="256"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c r="R3515" s="183"/>
    </row>
    <row r="3516" spans="1:18" ht="14.25" x14ac:dyDescent="0.2">
      <c r="A3516" s="183">
        <v>415</v>
      </c>
      <c r="B3516" s="254" t="str">
        <f>IF(AND(A3516&lt;&gt;"",ISNUMBER(A3516)),VLOOKUP(A3516,Studies!A:BR,2,FALSE),"")</f>
        <v>Smith 1981</v>
      </c>
      <c r="C3516" s="255" t="str">
        <f>IF(AND(A3516&lt;&gt;"",ISNUMBER(A3516)),VLOOKUP(A3516,Studies!A:BR,3,FALSE),"")</f>
        <v>https://www.ncbi.nlm.nih.gov/pubmed/6116606</v>
      </c>
      <c r="D3516" s="255" t="str">
        <f>IF(AND(A3516&lt;&gt;"",ISNUMBER(A3516)),VLOOKUP(A3516,Studies!A:BR,4,FALSE),"")</f>
        <v>iv 5 mg</v>
      </c>
      <c r="E3516" s="255" t="str">
        <f>IF(AND(A3516&lt;&gt;"",ISNUMBER(A3516)),VLOOKUP(A3516,Studies!A:BR,5,FALSE),"")</f>
        <v>Midazolam</v>
      </c>
      <c r="F3516" s="256"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c r="R3516" s="183"/>
    </row>
    <row r="3517" spans="1:18" ht="14.25" x14ac:dyDescent="0.2">
      <c r="A3517" s="183">
        <v>415</v>
      </c>
      <c r="B3517" s="254" t="str">
        <f>IF(AND(A3517&lt;&gt;"",ISNUMBER(A3517)),VLOOKUP(A3517,Studies!A:BR,2,FALSE),"")</f>
        <v>Smith 1981</v>
      </c>
      <c r="C3517" s="255" t="str">
        <f>IF(AND(A3517&lt;&gt;"",ISNUMBER(A3517)),VLOOKUP(A3517,Studies!A:BR,3,FALSE),"")</f>
        <v>https://www.ncbi.nlm.nih.gov/pubmed/6116606</v>
      </c>
      <c r="D3517" s="255" t="str">
        <f>IF(AND(A3517&lt;&gt;"",ISNUMBER(A3517)),VLOOKUP(A3517,Studies!A:BR,4,FALSE),"")</f>
        <v>iv 5 mg</v>
      </c>
      <c r="E3517" s="255" t="str">
        <f>IF(AND(A3517&lt;&gt;"",ISNUMBER(A3517)),VLOOKUP(A3517,Studies!A:BR,5,FALSE),"")</f>
        <v>Midazolam</v>
      </c>
      <c r="F3517" s="256"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c r="R3517" s="183"/>
    </row>
    <row r="3518" spans="1:18" ht="14.25" x14ac:dyDescent="0.2">
      <c r="A3518" s="183">
        <v>415</v>
      </c>
      <c r="B3518" s="254" t="str">
        <f>IF(AND(A3518&lt;&gt;"",ISNUMBER(A3518)),VLOOKUP(A3518,Studies!A:BR,2,FALSE),"")</f>
        <v>Smith 1981</v>
      </c>
      <c r="C3518" s="255" t="str">
        <f>IF(AND(A3518&lt;&gt;"",ISNUMBER(A3518)),VLOOKUP(A3518,Studies!A:BR,3,FALSE),"")</f>
        <v>https://www.ncbi.nlm.nih.gov/pubmed/6116606</v>
      </c>
      <c r="D3518" s="255" t="str">
        <f>IF(AND(A3518&lt;&gt;"",ISNUMBER(A3518)),VLOOKUP(A3518,Studies!A:BR,4,FALSE),"")</f>
        <v>iv 5 mg</v>
      </c>
      <c r="E3518" s="255" t="str">
        <f>IF(AND(A3518&lt;&gt;"",ISNUMBER(A3518)),VLOOKUP(A3518,Studies!A:BR,5,FALSE),"")</f>
        <v>Midazolam</v>
      </c>
      <c r="F3518" s="256"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c r="R3518" s="183"/>
    </row>
    <row r="3519" spans="1:18" ht="14.25" x14ac:dyDescent="0.2">
      <c r="A3519" s="183">
        <v>415</v>
      </c>
      <c r="B3519" s="254" t="str">
        <f>IF(AND(A3519&lt;&gt;"",ISNUMBER(A3519)),VLOOKUP(A3519,Studies!A:BR,2,FALSE),"")</f>
        <v>Smith 1981</v>
      </c>
      <c r="C3519" s="255" t="str">
        <f>IF(AND(A3519&lt;&gt;"",ISNUMBER(A3519)),VLOOKUP(A3519,Studies!A:BR,3,FALSE),"")</f>
        <v>https://www.ncbi.nlm.nih.gov/pubmed/6116606</v>
      </c>
      <c r="D3519" s="255" t="str">
        <f>IF(AND(A3519&lt;&gt;"",ISNUMBER(A3519)),VLOOKUP(A3519,Studies!A:BR,4,FALSE),"")</f>
        <v>iv 5 mg</v>
      </c>
      <c r="E3519" s="255" t="str">
        <f>IF(AND(A3519&lt;&gt;"",ISNUMBER(A3519)),VLOOKUP(A3519,Studies!A:BR,5,FALSE),"")</f>
        <v>Midazolam</v>
      </c>
      <c r="F3519" s="256"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c r="R3519" s="183"/>
    </row>
    <row r="3520" spans="1:18" ht="14.25" x14ac:dyDescent="0.2">
      <c r="A3520" s="183">
        <v>415</v>
      </c>
      <c r="B3520" s="254" t="str">
        <f>IF(AND(A3520&lt;&gt;"",ISNUMBER(A3520)),VLOOKUP(A3520,Studies!A:BR,2,FALSE),"")</f>
        <v>Smith 1981</v>
      </c>
      <c r="C3520" s="255" t="str">
        <f>IF(AND(A3520&lt;&gt;"",ISNUMBER(A3520)),VLOOKUP(A3520,Studies!A:BR,3,FALSE),"")</f>
        <v>https://www.ncbi.nlm.nih.gov/pubmed/6116606</v>
      </c>
      <c r="D3520" s="255" t="str">
        <f>IF(AND(A3520&lt;&gt;"",ISNUMBER(A3520)),VLOOKUP(A3520,Studies!A:BR,4,FALSE),"")</f>
        <v>iv 5 mg</v>
      </c>
      <c r="E3520" s="255" t="str">
        <f>IF(AND(A3520&lt;&gt;"",ISNUMBER(A3520)),VLOOKUP(A3520,Studies!A:BR,5,FALSE),"")</f>
        <v>Midazolam</v>
      </c>
      <c r="F3520" s="256"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c r="R3520" s="183"/>
    </row>
    <row r="3521" spans="1:18" ht="14.25" x14ac:dyDescent="0.2">
      <c r="A3521" s="183">
        <v>415</v>
      </c>
      <c r="B3521" s="254" t="str">
        <f>IF(AND(A3521&lt;&gt;"",ISNUMBER(A3521)),VLOOKUP(A3521,Studies!A:BR,2,FALSE),"")</f>
        <v>Smith 1981</v>
      </c>
      <c r="C3521" s="255" t="str">
        <f>IF(AND(A3521&lt;&gt;"",ISNUMBER(A3521)),VLOOKUP(A3521,Studies!A:BR,3,FALSE),"")</f>
        <v>https://www.ncbi.nlm.nih.gov/pubmed/6116606</v>
      </c>
      <c r="D3521" s="255" t="str">
        <f>IF(AND(A3521&lt;&gt;"",ISNUMBER(A3521)),VLOOKUP(A3521,Studies!A:BR,4,FALSE),"")</f>
        <v>iv 5 mg</v>
      </c>
      <c r="E3521" s="255" t="str">
        <f>IF(AND(A3521&lt;&gt;"",ISNUMBER(A3521)),VLOOKUP(A3521,Studies!A:BR,5,FALSE),"")</f>
        <v>Midazolam</v>
      </c>
      <c r="F3521" s="256"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c r="R3521" s="183"/>
    </row>
    <row r="3522" spans="1:18" ht="14.25" x14ac:dyDescent="0.2">
      <c r="A3522" s="183">
        <v>415</v>
      </c>
      <c r="B3522" s="254" t="str">
        <f>IF(AND(A3522&lt;&gt;"",ISNUMBER(A3522)),VLOOKUP(A3522,Studies!A:BR,2,FALSE),"")</f>
        <v>Smith 1981</v>
      </c>
      <c r="C3522" s="255" t="str">
        <f>IF(AND(A3522&lt;&gt;"",ISNUMBER(A3522)),VLOOKUP(A3522,Studies!A:BR,3,FALSE),"")</f>
        <v>https://www.ncbi.nlm.nih.gov/pubmed/6116606</v>
      </c>
      <c r="D3522" s="255" t="str">
        <f>IF(AND(A3522&lt;&gt;"",ISNUMBER(A3522)),VLOOKUP(A3522,Studies!A:BR,4,FALSE),"")</f>
        <v>iv 5 mg</v>
      </c>
      <c r="E3522" s="255" t="str">
        <f>IF(AND(A3522&lt;&gt;"",ISNUMBER(A3522)),VLOOKUP(A3522,Studies!A:BR,5,FALSE),"")</f>
        <v>Midazolam</v>
      </c>
      <c r="F3522" s="256"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c r="R3522" s="183"/>
    </row>
    <row r="3523" spans="1:18" ht="14.25" x14ac:dyDescent="0.2">
      <c r="A3523" s="183">
        <v>415</v>
      </c>
      <c r="B3523" s="254" t="str">
        <f>IF(AND(A3523&lt;&gt;"",ISNUMBER(A3523)),VLOOKUP(A3523,Studies!A:BR,2,FALSE),"")</f>
        <v>Smith 1981</v>
      </c>
      <c r="C3523" s="255" t="str">
        <f>IF(AND(A3523&lt;&gt;"",ISNUMBER(A3523)),VLOOKUP(A3523,Studies!A:BR,3,FALSE),"")</f>
        <v>https://www.ncbi.nlm.nih.gov/pubmed/6116606</v>
      </c>
      <c r="D3523" s="255" t="str">
        <f>IF(AND(A3523&lt;&gt;"",ISNUMBER(A3523)),VLOOKUP(A3523,Studies!A:BR,4,FALSE),"")</f>
        <v>iv 5 mg</v>
      </c>
      <c r="E3523" s="255" t="str">
        <f>IF(AND(A3523&lt;&gt;"",ISNUMBER(A3523)),VLOOKUP(A3523,Studies!A:BR,5,FALSE),"")</f>
        <v>Midazolam</v>
      </c>
      <c r="F3523" s="256"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c r="R3523" s="183"/>
    </row>
    <row r="3524" spans="1:18" ht="14.25" x14ac:dyDescent="0.2">
      <c r="A3524" s="183">
        <v>415</v>
      </c>
      <c r="B3524" s="254" t="str">
        <f>IF(AND(A3524&lt;&gt;"",ISNUMBER(A3524)),VLOOKUP(A3524,Studies!A:BR,2,FALSE),"")</f>
        <v>Smith 1981</v>
      </c>
      <c r="C3524" s="255" t="str">
        <f>IF(AND(A3524&lt;&gt;"",ISNUMBER(A3524)),VLOOKUP(A3524,Studies!A:BR,3,FALSE),"")</f>
        <v>https://www.ncbi.nlm.nih.gov/pubmed/6116606</v>
      </c>
      <c r="D3524" s="255" t="str">
        <f>IF(AND(A3524&lt;&gt;"",ISNUMBER(A3524)),VLOOKUP(A3524,Studies!A:BR,4,FALSE),"")</f>
        <v>iv 5 mg</v>
      </c>
      <c r="E3524" s="255" t="str">
        <f>IF(AND(A3524&lt;&gt;"",ISNUMBER(A3524)),VLOOKUP(A3524,Studies!A:BR,5,FALSE),"")</f>
        <v>Midazolam</v>
      </c>
      <c r="F3524" s="256"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c r="R3524" s="183"/>
    </row>
    <row r="3525" spans="1:18" ht="14.25" x14ac:dyDescent="0.2">
      <c r="A3525" s="183">
        <v>416</v>
      </c>
      <c r="B3525" s="254" t="str">
        <f>IF(AND(A3525&lt;&gt;"",ISNUMBER(A3525)),VLOOKUP(A3525,Studies!A:BR,2,FALSE),"")</f>
        <v>Smith 1981</v>
      </c>
      <c r="C3525" s="255" t="str">
        <f>IF(AND(A3525&lt;&gt;"",ISNUMBER(A3525)),VLOOKUP(A3525,Studies!A:BR,3,FALSE),"")</f>
        <v>https://www.ncbi.nlm.nih.gov/pubmed/6116606</v>
      </c>
      <c r="D3525" s="255" t="str">
        <f>IF(AND(A3525&lt;&gt;"",ISNUMBER(A3525)),VLOOKUP(A3525,Studies!A:BR,4,FALSE),"")</f>
        <v>oral solution 10 mg</v>
      </c>
      <c r="E3525" s="255" t="str">
        <f>IF(AND(A3525&lt;&gt;"",ISNUMBER(A3525)),VLOOKUP(A3525,Studies!A:BR,5,FALSE),"")</f>
        <v>Midazolam</v>
      </c>
      <c r="F3525" s="256"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c r="R3525" s="183"/>
    </row>
    <row r="3526" spans="1:18" ht="14.25" x14ac:dyDescent="0.2">
      <c r="A3526" s="183">
        <v>416</v>
      </c>
      <c r="B3526" s="254" t="str">
        <f>IF(AND(A3526&lt;&gt;"",ISNUMBER(A3526)),VLOOKUP(A3526,Studies!A:BR,2,FALSE),"")</f>
        <v>Smith 1981</v>
      </c>
      <c r="C3526" s="255" t="str">
        <f>IF(AND(A3526&lt;&gt;"",ISNUMBER(A3526)),VLOOKUP(A3526,Studies!A:BR,3,FALSE),"")</f>
        <v>https://www.ncbi.nlm.nih.gov/pubmed/6116606</v>
      </c>
      <c r="D3526" s="255" t="str">
        <f>IF(AND(A3526&lt;&gt;"",ISNUMBER(A3526)),VLOOKUP(A3526,Studies!A:BR,4,FALSE),"")</f>
        <v>oral solution 10 mg</v>
      </c>
      <c r="E3526" s="255" t="str">
        <f>IF(AND(A3526&lt;&gt;"",ISNUMBER(A3526)),VLOOKUP(A3526,Studies!A:BR,5,FALSE),"")</f>
        <v>Midazolam</v>
      </c>
      <c r="F3526" s="256"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c r="R3526" s="183"/>
    </row>
    <row r="3527" spans="1:18" ht="14.25" x14ac:dyDescent="0.2">
      <c r="A3527" s="183">
        <v>416</v>
      </c>
      <c r="B3527" s="254" t="str">
        <f>IF(AND(A3527&lt;&gt;"",ISNUMBER(A3527)),VLOOKUP(A3527,Studies!A:BR,2,FALSE),"")</f>
        <v>Smith 1981</v>
      </c>
      <c r="C3527" s="255" t="str">
        <f>IF(AND(A3527&lt;&gt;"",ISNUMBER(A3527)),VLOOKUP(A3527,Studies!A:BR,3,FALSE),"")</f>
        <v>https://www.ncbi.nlm.nih.gov/pubmed/6116606</v>
      </c>
      <c r="D3527" s="255" t="str">
        <f>IF(AND(A3527&lt;&gt;"",ISNUMBER(A3527)),VLOOKUP(A3527,Studies!A:BR,4,FALSE),"")</f>
        <v>oral solution 10 mg</v>
      </c>
      <c r="E3527" s="255" t="str">
        <f>IF(AND(A3527&lt;&gt;"",ISNUMBER(A3527)),VLOOKUP(A3527,Studies!A:BR,5,FALSE),"")</f>
        <v>Midazolam</v>
      </c>
      <c r="F3527" s="256"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c r="R3527" s="183"/>
    </row>
    <row r="3528" spans="1:18" ht="14.25" x14ac:dyDescent="0.2">
      <c r="A3528" s="183">
        <v>416</v>
      </c>
      <c r="B3528" s="254" t="str">
        <f>IF(AND(A3528&lt;&gt;"",ISNUMBER(A3528)),VLOOKUP(A3528,Studies!A:BR,2,FALSE),"")</f>
        <v>Smith 1981</v>
      </c>
      <c r="C3528" s="255" t="str">
        <f>IF(AND(A3528&lt;&gt;"",ISNUMBER(A3528)),VLOOKUP(A3528,Studies!A:BR,3,FALSE),"")</f>
        <v>https://www.ncbi.nlm.nih.gov/pubmed/6116606</v>
      </c>
      <c r="D3528" s="255" t="str">
        <f>IF(AND(A3528&lt;&gt;"",ISNUMBER(A3528)),VLOOKUP(A3528,Studies!A:BR,4,FALSE),"")</f>
        <v>oral solution 10 mg</v>
      </c>
      <c r="E3528" s="255" t="str">
        <f>IF(AND(A3528&lt;&gt;"",ISNUMBER(A3528)),VLOOKUP(A3528,Studies!A:BR,5,FALSE),"")</f>
        <v>Midazolam</v>
      </c>
      <c r="F3528" s="256"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8" ht="14.25" x14ac:dyDescent="0.2">
      <c r="A3529" s="183">
        <v>416</v>
      </c>
      <c r="B3529" s="254" t="str">
        <f>IF(AND(A3529&lt;&gt;"",ISNUMBER(A3529)),VLOOKUP(A3529,Studies!A:BR,2,FALSE),"")</f>
        <v>Smith 1981</v>
      </c>
      <c r="C3529" s="255" t="str">
        <f>IF(AND(A3529&lt;&gt;"",ISNUMBER(A3529)),VLOOKUP(A3529,Studies!A:BR,3,FALSE),"")</f>
        <v>https://www.ncbi.nlm.nih.gov/pubmed/6116606</v>
      </c>
      <c r="D3529" s="255" t="str">
        <f>IF(AND(A3529&lt;&gt;"",ISNUMBER(A3529)),VLOOKUP(A3529,Studies!A:BR,4,FALSE),"")</f>
        <v>oral solution 10 mg</v>
      </c>
      <c r="E3529" s="255" t="str">
        <f>IF(AND(A3529&lt;&gt;"",ISNUMBER(A3529)),VLOOKUP(A3529,Studies!A:BR,5,FALSE),"")</f>
        <v>Midazolam</v>
      </c>
      <c r="F3529" s="256"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8" ht="14.25" x14ac:dyDescent="0.2">
      <c r="A3530" s="183">
        <v>416</v>
      </c>
      <c r="B3530" s="254" t="str">
        <f>IF(AND(A3530&lt;&gt;"",ISNUMBER(A3530)),VLOOKUP(A3530,Studies!A:BR,2,FALSE),"")</f>
        <v>Smith 1981</v>
      </c>
      <c r="C3530" s="255" t="str">
        <f>IF(AND(A3530&lt;&gt;"",ISNUMBER(A3530)),VLOOKUP(A3530,Studies!A:BR,3,FALSE),"")</f>
        <v>https://www.ncbi.nlm.nih.gov/pubmed/6116606</v>
      </c>
      <c r="D3530" s="255" t="str">
        <f>IF(AND(A3530&lt;&gt;"",ISNUMBER(A3530)),VLOOKUP(A3530,Studies!A:BR,4,FALSE),"")</f>
        <v>oral solution 10 mg</v>
      </c>
      <c r="E3530" s="255" t="str">
        <f>IF(AND(A3530&lt;&gt;"",ISNUMBER(A3530)),VLOOKUP(A3530,Studies!A:BR,5,FALSE),"")</f>
        <v>Midazolam</v>
      </c>
      <c r="F3530" s="256"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8" ht="14.25" x14ac:dyDescent="0.2">
      <c r="A3531" s="183">
        <v>416</v>
      </c>
      <c r="B3531" s="254" t="str">
        <f>IF(AND(A3531&lt;&gt;"",ISNUMBER(A3531)),VLOOKUP(A3531,Studies!A:BR,2,FALSE),"")</f>
        <v>Smith 1981</v>
      </c>
      <c r="C3531" s="255" t="str">
        <f>IF(AND(A3531&lt;&gt;"",ISNUMBER(A3531)),VLOOKUP(A3531,Studies!A:BR,3,FALSE),"")</f>
        <v>https://www.ncbi.nlm.nih.gov/pubmed/6116606</v>
      </c>
      <c r="D3531" s="255" t="str">
        <f>IF(AND(A3531&lt;&gt;"",ISNUMBER(A3531)),VLOOKUP(A3531,Studies!A:BR,4,FALSE),"")</f>
        <v>oral solution 10 mg</v>
      </c>
      <c r="E3531" s="255" t="str">
        <f>IF(AND(A3531&lt;&gt;"",ISNUMBER(A3531)),VLOOKUP(A3531,Studies!A:BR,5,FALSE),"")</f>
        <v>Midazolam</v>
      </c>
      <c r="F3531" s="256"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8" ht="14.25" x14ac:dyDescent="0.2">
      <c r="A3532" s="183">
        <v>416</v>
      </c>
      <c r="B3532" s="254" t="str">
        <f>IF(AND(A3532&lt;&gt;"",ISNUMBER(A3532)),VLOOKUP(A3532,Studies!A:BR,2,FALSE),"")</f>
        <v>Smith 1981</v>
      </c>
      <c r="C3532" s="255" t="str">
        <f>IF(AND(A3532&lt;&gt;"",ISNUMBER(A3532)),VLOOKUP(A3532,Studies!A:BR,3,FALSE),"")</f>
        <v>https://www.ncbi.nlm.nih.gov/pubmed/6116606</v>
      </c>
      <c r="D3532" s="255" t="str">
        <f>IF(AND(A3532&lt;&gt;"",ISNUMBER(A3532)),VLOOKUP(A3532,Studies!A:BR,4,FALSE),"")</f>
        <v>oral solution 10 mg</v>
      </c>
      <c r="E3532" s="255" t="str">
        <f>IF(AND(A3532&lt;&gt;"",ISNUMBER(A3532)),VLOOKUP(A3532,Studies!A:BR,5,FALSE),"")</f>
        <v>Midazolam</v>
      </c>
      <c r="F3532" s="256"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8" ht="14.25" x14ac:dyDescent="0.2">
      <c r="A3533" s="183">
        <v>416</v>
      </c>
      <c r="B3533" s="254" t="str">
        <f>IF(AND(A3533&lt;&gt;"",ISNUMBER(A3533)),VLOOKUP(A3533,Studies!A:BR,2,FALSE),"")</f>
        <v>Smith 1981</v>
      </c>
      <c r="C3533" s="255" t="str">
        <f>IF(AND(A3533&lt;&gt;"",ISNUMBER(A3533)),VLOOKUP(A3533,Studies!A:BR,3,FALSE),"")</f>
        <v>https://www.ncbi.nlm.nih.gov/pubmed/6116606</v>
      </c>
      <c r="D3533" s="255" t="str">
        <f>IF(AND(A3533&lt;&gt;"",ISNUMBER(A3533)),VLOOKUP(A3533,Studies!A:BR,4,FALSE),"")</f>
        <v>oral solution 10 mg</v>
      </c>
      <c r="E3533" s="255" t="str">
        <f>IF(AND(A3533&lt;&gt;"",ISNUMBER(A3533)),VLOOKUP(A3533,Studies!A:BR,5,FALSE),"")</f>
        <v>Midazolam</v>
      </c>
      <c r="F3533" s="256"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8" ht="14.25" x14ac:dyDescent="0.2">
      <c r="A3534" s="183">
        <v>416</v>
      </c>
      <c r="B3534" s="254" t="str">
        <f>IF(AND(A3534&lt;&gt;"",ISNUMBER(A3534)),VLOOKUP(A3534,Studies!A:BR,2,FALSE),"")</f>
        <v>Smith 1981</v>
      </c>
      <c r="C3534" s="255" t="str">
        <f>IF(AND(A3534&lt;&gt;"",ISNUMBER(A3534)),VLOOKUP(A3534,Studies!A:BR,3,FALSE),"")</f>
        <v>https://www.ncbi.nlm.nih.gov/pubmed/6116606</v>
      </c>
      <c r="D3534" s="255" t="str">
        <f>IF(AND(A3534&lt;&gt;"",ISNUMBER(A3534)),VLOOKUP(A3534,Studies!A:BR,4,FALSE),"")</f>
        <v>oral solution 10 mg</v>
      </c>
      <c r="E3534" s="255" t="str">
        <f>IF(AND(A3534&lt;&gt;"",ISNUMBER(A3534)),VLOOKUP(A3534,Studies!A:BR,5,FALSE),"")</f>
        <v>Midazolam</v>
      </c>
      <c r="F3534" s="256"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8" ht="14.25" x14ac:dyDescent="0.2">
      <c r="A3535" s="183">
        <v>416</v>
      </c>
      <c r="B3535" s="254" t="str">
        <f>IF(AND(A3535&lt;&gt;"",ISNUMBER(A3535)),VLOOKUP(A3535,Studies!A:BR,2,FALSE),"")</f>
        <v>Smith 1981</v>
      </c>
      <c r="C3535" s="255" t="str">
        <f>IF(AND(A3535&lt;&gt;"",ISNUMBER(A3535)),VLOOKUP(A3535,Studies!A:BR,3,FALSE),"")</f>
        <v>https://www.ncbi.nlm.nih.gov/pubmed/6116606</v>
      </c>
      <c r="D3535" s="255" t="str">
        <f>IF(AND(A3535&lt;&gt;"",ISNUMBER(A3535)),VLOOKUP(A3535,Studies!A:BR,4,FALSE),"")</f>
        <v>oral solution 10 mg</v>
      </c>
      <c r="E3535" s="255" t="str">
        <f>IF(AND(A3535&lt;&gt;"",ISNUMBER(A3535)),VLOOKUP(A3535,Studies!A:BR,5,FALSE),"")</f>
        <v>Midazolam</v>
      </c>
      <c r="F3535" s="256"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8" ht="14.25" x14ac:dyDescent="0.2">
      <c r="A3536" s="183">
        <v>416</v>
      </c>
      <c r="B3536" s="254" t="str">
        <f>IF(AND(A3536&lt;&gt;"",ISNUMBER(A3536)),VLOOKUP(A3536,Studies!A:BR,2,FALSE),"")</f>
        <v>Smith 1981</v>
      </c>
      <c r="C3536" s="255" t="str">
        <f>IF(AND(A3536&lt;&gt;"",ISNUMBER(A3536)),VLOOKUP(A3536,Studies!A:BR,3,FALSE),"")</f>
        <v>https://www.ncbi.nlm.nih.gov/pubmed/6116606</v>
      </c>
      <c r="D3536" s="255" t="str">
        <f>IF(AND(A3536&lt;&gt;"",ISNUMBER(A3536)),VLOOKUP(A3536,Studies!A:BR,4,FALSE),"")</f>
        <v>oral solution 10 mg</v>
      </c>
      <c r="E3536" s="255" t="str">
        <f>IF(AND(A3536&lt;&gt;"",ISNUMBER(A3536)),VLOOKUP(A3536,Studies!A:BR,5,FALSE),"")</f>
        <v>Midazolam</v>
      </c>
      <c r="F3536" s="256"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4.25" x14ac:dyDescent="0.2">
      <c r="A3537" s="183">
        <v>416</v>
      </c>
      <c r="B3537" s="254" t="str">
        <f>IF(AND(A3537&lt;&gt;"",ISNUMBER(A3537)),VLOOKUP(A3537,Studies!A:BR,2,FALSE),"")</f>
        <v>Smith 1981</v>
      </c>
      <c r="C3537" s="255" t="str">
        <f>IF(AND(A3537&lt;&gt;"",ISNUMBER(A3537)),VLOOKUP(A3537,Studies!A:BR,3,FALSE),"")</f>
        <v>https://www.ncbi.nlm.nih.gov/pubmed/6116606</v>
      </c>
      <c r="D3537" s="255" t="str">
        <f>IF(AND(A3537&lt;&gt;"",ISNUMBER(A3537)),VLOOKUP(A3537,Studies!A:BR,4,FALSE),"")</f>
        <v>oral solution 10 mg</v>
      </c>
      <c r="E3537" s="255" t="str">
        <f>IF(AND(A3537&lt;&gt;"",ISNUMBER(A3537)),VLOOKUP(A3537,Studies!A:BR,5,FALSE),"")</f>
        <v>Midazolam</v>
      </c>
      <c r="F3537" s="256"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4.25" x14ac:dyDescent="0.2">
      <c r="A3538" s="183">
        <v>417</v>
      </c>
      <c r="B3538" s="254" t="str">
        <f>IF(AND(A3538&lt;&gt;"",ISNUMBER(A3538)),VLOOKUP(A3538,Studies!A:BR,2,FALSE),"")</f>
        <v>Smith 1981</v>
      </c>
      <c r="C3538" s="255" t="str">
        <f>IF(AND(A3538&lt;&gt;"",ISNUMBER(A3538)),VLOOKUP(A3538,Studies!A:BR,3,FALSE),"")</f>
        <v>https://www.ncbi.nlm.nih.gov/pubmed/6116606</v>
      </c>
      <c r="D3538" s="255" t="str">
        <f>IF(AND(A3538&lt;&gt;"",ISNUMBER(A3538)),VLOOKUP(A3538,Studies!A:BR,4,FALSE),"")</f>
        <v>oral tablet 10 mg</v>
      </c>
      <c r="E3538" s="255" t="str">
        <f>IF(AND(A3538&lt;&gt;"",ISNUMBER(A3538)),VLOOKUP(A3538,Studies!A:BR,5,FALSE),"")</f>
        <v>Midazolam</v>
      </c>
      <c r="F3538" s="256"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4.25" x14ac:dyDescent="0.2">
      <c r="A3539" s="183">
        <v>417</v>
      </c>
      <c r="B3539" s="254" t="str">
        <f>IF(AND(A3539&lt;&gt;"",ISNUMBER(A3539)),VLOOKUP(A3539,Studies!A:BR,2,FALSE),"")</f>
        <v>Smith 1981</v>
      </c>
      <c r="C3539" s="255" t="str">
        <f>IF(AND(A3539&lt;&gt;"",ISNUMBER(A3539)),VLOOKUP(A3539,Studies!A:BR,3,FALSE),"")</f>
        <v>https://www.ncbi.nlm.nih.gov/pubmed/6116606</v>
      </c>
      <c r="D3539" s="255" t="str">
        <f>IF(AND(A3539&lt;&gt;"",ISNUMBER(A3539)),VLOOKUP(A3539,Studies!A:BR,4,FALSE),"")</f>
        <v>oral tablet 10 mg</v>
      </c>
      <c r="E3539" s="255" t="str">
        <f>IF(AND(A3539&lt;&gt;"",ISNUMBER(A3539)),VLOOKUP(A3539,Studies!A:BR,5,FALSE),"")</f>
        <v>Midazolam</v>
      </c>
      <c r="F3539" s="256"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4.25" x14ac:dyDescent="0.2">
      <c r="A3540" s="183">
        <v>417</v>
      </c>
      <c r="B3540" s="254" t="str">
        <f>IF(AND(A3540&lt;&gt;"",ISNUMBER(A3540)),VLOOKUP(A3540,Studies!A:BR,2,FALSE),"")</f>
        <v>Smith 1981</v>
      </c>
      <c r="C3540" s="255" t="str">
        <f>IF(AND(A3540&lt;&gt;"",ISNUMBER(A3540)),VLOOKUP(A3540,Studies!A:BR,3,FALSE),"")</f>
        <v>https://www.ncbi.nlm.nih.gov/pubmed/6116606</v>
      </c>
      <c r="D3540" s="255" t="str">
        <f>IF(AND(A3540&lt;&gt;"",ISNUMBER(A3540)),VLOOKUP(A3540,Studies!A:BR,4,FALSE),"")</f>
        <v>oral tablet 10 mg</v>
      </c>
      <c r="E3540" s="255" t="str">
        <f>IF(AND(A3540&lt;&gt;"",ISNUMBER(A3540)),VLOOKUP(A3540,Studies!A:BR,5,FALSE),"")</f>
        <v>Midazolam</v>
      </c>
      <c r="F3540" s="256"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4.25" x14ac:dyDescent="0.2">
      <c r="A3541" s="183">
        <v>417</v>
      </c>
      <c r="B3541" s="254" t="str">
        <f>IF(AND(A3541&lt;&gt;"",ISNUMBER(A3541)),VLOOKUP(A3541,Studies!A:BR,2,FALSE),"")</f>
        <v>Smith 1981</v>
      </c>
      <c r="C3541" s="255" t="str">
        <f>IF(AND(A3541&lt;&gt;"",ISNUMBER(A3541)),VLOOKUP(A3541,Studies!A:BR,3,FALSE),"")</f>
        <v>https://www.ncbi.nlm.nih.gov/pubmed/6116606</v>
      </c>
      <c r="D3541" s="255" t="str">
        <f>IF(AND(A3541&lt;&gt;"",ISNUMBER(A3541)),VLOOKUP(A3541,Studies!A:BR,4,FALSE),"")</f>
        <v>oral tablet 10 mg</v>
      </c>
      <c r="E3541" s="255" t="str">
        <f>IF(AND(A3541&lt;&gt;"",ISNUMBER(A3541)),VLOOKUP(A3541,Studies!A:BR,5,FALSE),"")</f>
        <v>Midazolam</v>
      </c>
      <c r="F3541" s="256"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4.25" x14ac:dyDescent="0.2">
      <c r="A3542" s="183">
        <v>417</v>
      </c>
      <c r="B3542" s="254" t="str">
        <f>IF(AND(A3542&lt;&gt;"",ISNUMBER(A3542)),VLOOKUP(A3542,Studies!A:BR,2,FALSE),"")</f>
        <v>Smith 1981</v>
      </c>
      <c r="C3542" s="255" t="str">
        <f>IF(AND(A3542&lt;&gt;"",ISNUMBER(A3542)),VLOOKUP(A3542,Studies!A:BR,3,FALSE),"")</f>
        <v>https://www.ncbi.nlm.nih.gov/pubmed/6116606</v>
      </c>
      <c r="D3542" s="255" t="str">
        <f>IF(AND(A3542&lt;&gt;"",ISNUMBER(A3542)),VLOOKUP(A3542,Studies!A:BR,4,FALSE),"")</f>
        <v>oral tablet 10 mg</v>
      </c>
      <c r="E3542" s="255" t="str">
        <f>IF(AND(A3542&lt;&gt;"",ISNUMBER(A3542)),VLOOKUP(A3542,Studies!A:BR,5,FALSE),"")</f>
        <v>Midazolam</v>
      </c>
      <c r="F3542" s="256"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4.25" x14ac:dyDescent="0.2">
      <c r="A3543" s="183">
        <v>417</v>
      </c>
      <c r="B3543" s="254" t="str">
        <f>IF(AND(A3543&lt;&gt;"",ISNUMBER(A3543)),VLOOKUP(A3543,Studies!A:BR,2,FALSE),"")</f>
        <v>Smith 1981</v>
      </c>
      <c r="C3543" s="255" t="str">
        <f>IF(AND(A3543&lt;&gt;"",ISNUMBER(A3543)),VLOOKUP(A3543,Studies!A:BR,3,FALSE),"")</f>
        <v>https://www.ncbi.nlm.nih.gov/pubmed/6116606</v>
      </c>
      <c r="D3543" s="255" t="str">
        <f>IF(AND(A3543&lt;&gt;"",ISNUMBER(A3543)),VLOOKUP(A3543,Studies!A:BR,4,FALSE),"")</f>
        <v>oral tablet 10 mg</v>
      </c>
      <c r="E3543" s="255" t="str">
        <f>IF(AND(A3543&lt;&gt;"",ISNUMBER(A3543)),VLOOKUP(A3543,Studies!A:BR,5,FALSE),"")</f>
        <v>Midazolam</v>
      </c>
      <c r="F3543" s="256"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4.25" x14ac:dyDescent="0.2">
      <c r="A3544" s="183">
        <v>417</v>
      </c>
      <c r="B3544" s="254" t="str">
        <f>IF(AND(A3544&lt;&gt;"",ISNUMBER(A3544)),VLOOKUP(A3544,Studies!A:BR,2,FALSE),"")</f>
        <v>Smith 1981</v>
      </c>
      <c r="C3544" s="255" t="str">
        <f>IF(AND(A3544&lt;&gt;"",ISNUMBER(A3544)),VLOOKUP(A3544,Studies!A:BR,3,FALSE),"")</f>
        <v>https://www.ncbi.nlm.nih.gov/pubmed/6116606</v>
      </c>
      <c r="D3544" s="255" t="str">
        <f>IF(AND(A3544&lt;&gt;"",ISNUMBER(A3544)),VLOOKUP(A3544,Studies!A:BR,4,FALSE),"")</f>
        <v>oral tablet 10 mg</v>
      </c>
      <c r="E3544" s="255" t="str">
        <f>IF(AND(A3544&lt;&gt;"",ISNUMBER(A3544)),VLOOKUP(A3544,Studies!A:BR,5,FALSE),"")</f>
        <v>Midazolam</v>
      </c>
      <c r="F3544" s="256"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4.25" x14ac:dyDescent="0.2">
      <c r="A3545" s="183">
        <v>417</v>
      </c>
      <c r="B3545" s="254" t="str">
        <f>IF(AND(A3545&lt;&gt;"",ISNUMBER(A3545)),VLOOKUP(A3545,Studies!A:BR,2,FALSE),"")</f>
        <v>Smith 1981</v>
      </c>
      <c r="C3545" s="255" t="str">
        <f>IF(AND(A3545&lt;&gt;"",ISNUMBER(A3545)),VLOOKUP(A3545,Studies!A:BR,3,FALSE),"")</f>
        <v>https://www.ncbi.nlm.nih.gov/pubmed/6116606</v>
      </c>
      <c r="D3545" s="255" t="str">
        <f>IF(AND(A3545&lt;&gt;"",ISNUMBER(A3545)),VLOOKUP(A3545,Studies!A:BR,4,FALSE),"")</f>
        <v>oral tablet 10 mg</v>
      </c>
      <c r="E3545" s="255" t="str">
        <f>IF(AND(A3545&lt;&gt;"",ISNUMBER(A3545)),VLOOKUP(A3545,Studies!A:BR,5,FALSE),"")</f>
        <v>Midazolam</v>
      </c>
      <c r="F3545" s="256"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4.25" x14ac:dyDescent="0.2">
      <c r="A3546" s="183">
        <v>417</v>
      </c>
      <c r="B3546" s="254" t="str">
        <f>IF(AND(A3546&lt;&gt;"",ISNUMBER(A3546)),VLOOKUP(A3546,Studies!A:BR,2,FALSE),"")</f>
        <v>Smith 1981</v>
      </c>
      <c r="C3546" s="255" t="str">
        <f>IF(AND(A3546&lt;&gt;"",ISNUMBER(A3546)),VLOOKUP(A3546,Studies!A:BR,3,FALSE),"")</f>
        <v>https://www.ncbi.nlm.nih.gov/pubmed/6116606</v>
      </c>
      <c r="D3546" s="255" t="str">
        <f>IF(AND(A3546&lt;&gt;"",ISNUMBER(A3546)),VLOOKUP(A3546,Studies!A:BR,4,FALSE),"")</f>
        <v>oral tablet 10 mg</v>
      </c>
      <c r="E3546" s="255" t="str">
        <f>IF(AND(A3546&lt;&gt;"",ISNUMBER(A3546)),VLOOKUP(A3546,Studies!A:BR,5,FALSE),"")</f>
        <v>Midazolam</v>
      </c>
      <c r="F3546" s="256"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4.25" x14ac:dyDescent="0.2">
      <c r="A3547" s="183">
        <v>417</v>
      </c>
      <c r="B3547" s="254" t="str">
        <f>IF(AND(A3547&lt;&gt;"",ISNUMBER(A3547)),VLOOKUP(A3547,Studies!A:BR,2,FALSE),"")</f>
        <v>Smith 1981</v>
      </c>
      <c r="C3547" s="255" t="str">
        <f>IF(AND(A3547&lt;&gt;"",ISNUMBER(A3547)),VLOOKUP(A3547,Studies!A:BR,3,FALSE),"")</f>
        <v>https://www.ncbi.nlm.nih.gov/pubmed/6116606</v>
      </c>
      <c r="D3547" s="255" t="str">
        <f>IF(AND(A3547&lt;&gt;"",ISNUMBER(A3547)),VLOOKUP(A3547,Studies!A:BR,4,FALSE),"")</f>
        <v>oral tablet 10 mg</v>
      </c>
      <c r="E3547" s="255" t="str">
        <f>IF(AND(A3547&lt;&gt;"",ISNUMBER(A3547)),VLOOKUP(A3547,Studies!A:BR,5,FALSE),"")</f>
        <v>Midazolam</v>
      </c>
      <c r="F3547" s="256"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4.25" x14ac:dyDescent="0.2">
      <c r="A3548" s="183">
        <v>417</v>
      </c>
      <c r="B3548" s="254" t="str">
        <f>IF(AND(A3548&lt;&gt;"",ISNUMBER(A3548)),VLOOKUP(A3548,Studies!A:BR,2,FALSE),"")</f>
        <v>Smith 1981</v>
      </c>
      <c r="C3548" s="255" t="str">
        <f>IF(AND(A3548&lt;&gt;"",ISNUMBER(A3548)),VLOOKUP(A3548,Studies!A:BR,3,FALSE),"")</f>
        <v>https://www.ncbi.nlm.nih.gov/pubmed/6116606</v>
      </c>
      <c r="D3548" s="255" t="str">
        <f>IF(AND(A3548&lt;&gt;"",ISNUMBER(A3548)),VLOOKUP(A3548,Studies!A:BR,4,FALSE),"")</f>
        <v>oral tablet 10 mg</v>
      </c>
      <c r="E3548" s="255" t="str">
        <f>IF(AND(A3548&lt;&gt;"",ISNUMBER(A3548)),VLOOKUP(A3548,Studies!A:BR,5,FALSE),"")</f>
        <v>Midazolam</v>
      </c>
      <c r="F3548" s="256"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4.25" x14ac:dyDescent="0.2">
      <c r="A3549" s="183">
        <v>418</v>
      </c>
      <c r="B3549" s="254" t="str">
        <f>IF(AND(A3549&lt;&gt;"",ISNUMBER(A3549)),VLOOKUP(A3549,Studies!A:BR,2,FALSE),"")</f>
        <v>Stone 2004</v>
      </c>
      <c r="C3549" s="255" t="str">
        <f>IF(AND(A3549&lt;&gt;"",ISNUMBER(A3549)),VLOOKUP(A3549,Studies!A:BR,3,FALSE),"")</f>
        <v>https://www.ncbi.nlm.nih.gov/pubmed/4037525</v>
      </c>
      <c r="D3549" s="255" t="str">
        <f>IF(AND(A3549&lt;&gt;"",ISNUMBER(A3549)),VLOOKUP(A3549,Studies!A:BR,4,FALSE),"")</f>
        <v>Day 14 of Rifampin alone</v>
      </c>
      <c r="E3549" s="255" t="str">
        <f>IF(AND(A3549&lt;&gt;"",ISNUMBER(A3549)),VLOOKUP(A3549,Studies!A:BR,5,FALSE),"")</f>
        <v>Rifampicin</v>
      </c>
      <c r="F3549" s="256"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4.25" x14ac:dyDescent="0.2">
      <c r="A3550" s="183">
        <v>418</v>
      </c>
      <c r="B3550" s="254" t="str">
        <f>IF(AND(A3550&lt;&gt;"",ISNUMBER(A3550)),VLOOKUP(A3550,Studies!A:BR,2,FALSE),"")</f>
        <v>Stone 2004</v>
      </c>
      <c r="C3550" s="255" t="str">
        <f>IF(AND(A3550&lt;&gt;"",ISNUMBER(A3550)),VLOOKUP(A3550,Studies!A:BR,3,FALSE),"")</f>
        <v>https://www.ncbi.nlm.nih.gov/pubmed/4037525</v>
      </c>
      <c r="D3550" s="255" t="str">
        <f>IF(AND(A3550&lt;&gt;"",ISNUMBER(A3550)),VLOOKUP(A3550,Studies!A:BR,4,FALSE),"")</f>
        <v>Day 14 of Rifampin alone</v>
      </c>
      <c r="E3550" s="255" t="str">
        <f>IF(AND(A3550&lt;&gt;"",ISNUMBER(A3550)),VLOOKUP(A3550,Studies!A:BR,5,FALSE),"")</f>
        <v>Rifampicin</v>
      </c>
      <c r="F3550" s="256"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4.25" x14ac:dyDescent="0.2">
      <c r="A3551" s="183">
        <v>418</v>
      </c>
      <c r="B3551" s="254" t="str">
        <f>IF(AND(A3551&lt;&gt;"",ISNUMBER(A3551)),VLOOKUP(A3551,Studies!A:BR,2,FALSE),"")</f>
        <v>Stone 2004</v>
      </c>
      <c r="C3551" s="255" t="str">
        <f>IF(AND(A3551&lt;&gt;"",ISNUMBER(A3551)),VLOOKUP(A3551,Studies!A:BR,3,FALSE),"")</f>
        <v>https://www.ncbi.nlm.nih.gov/pubmed/4037525</v>
      </c>
      <c r="D3551" s="255" t="str">
        <f>IF(AND(A3551&lt;&gt;"",ISNUMBER(A3551)),VLOOKUP(A3551,Studies!A:BR,4,FALSE),"")</f>
        <v>Day 14 of Rifampin alone</v>
      </c>
      <c r="E3551" s="255" t="str">
        <f>IF(AND(A3551&lt;&gt;"",ISNUMBER(A3551)),VLOOKUP(A3551,Studies!A:BR,5,FALSE),"")</f>
        <v>Rifampicin</v>
      </c>
      <c r="F3551" s="256"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4.25" x14ac:dyDescent="0.2">
      <c r="A3552" s="183">
        <v>418</v>
      </c>
      <c r="B3552" s="254" t="str">
        <f>IF(AND(A3552&lt;&gt;"",ISNUMBER(A3552)),VLOOKUP(A3552,Studies!A:BR,2,FALSE),"")</f>
        <v>Stone 2004</v>
      </c>
      <c r="C3552" s="255" t="str">
        <f>IF(AND(A3552&lt;&gt;"",ISNUMBER(A3552)),VLOOKUP(A3552,Studies!A:BR,3,FALSE),"")</f>
        <v>https://www.ncbi.nlm.nih.gov/pubmed/4037525</v>
      </c>
      <c r="D3552" s="255" t="str">
        <f>IF(AND(A3552&lt;&gt;"",ISNUMBER(A3552)),VLOOKUP(A3552,Studies!A:BR,4,FALSE),"")</f>
        <v>Day 14 of Rifampin alone</v>
      </c>
      <c r="E3552" s="255" t="str">
        <f>IF(AND(A3552&lt;&gt;"",ISNUMBER(A3552)),VLOOKUP(A3552,Studies!A:BR,5,FALSE),"")</f>
        <v>Rifampicin</v>
      </c>
      <c r="F3552" s="256"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4.25" x14ac:dyDescent="0.2">
      <c r="A3553" s="183">
        <v>418</v>
      </c>
      <c r="B3553" s="254" t="str">
        <f>IF(AND(A3553&lt;&gt;"",ISNUMBER(A3553)),VLOOKUP(A3553,Studies!A:BR,2,FALSE),"")</f>
        <v>Stone 2004</v>
      </c>
      <c r="C3553" s="255" t="str">
        <f>IF(AND(A3553&lt;&gt;"",ISNUMBER(A3553)),VLOOKUP(A3553,Studies!A:BR,3,FALSE),"")</f>
        <v>https://www.ncbi.nlm.nih.gov/pubmed/4037525</v>
      </c>
      <c r="D3553" s="255" t="str">
        <f>IF(AND(A3553&lt;&gt;"",ISNUMBER(A3553)),VLOOKUP(A3553,Studies!A:BR,4,FALSE),"")</f>
        <v>Day 14 of Rifampin alone</v>
      </c>
      <c r="E3553" s="255" t="str">
        <f>IF(AND(A3553&lt;&gt;"",ISNUMBER(A3553)),VLOOKUP(A3553,Studies!A:BR,5,FALSE),"")</f>
        <v>Rifampicin</v>
      </c>
      <c r="F3553" s="256"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4.25" x14ac:dyDescent="0.2">
      <c r="A3554" s="183">
        <v>418</v>
      </c>
      <c r="B3554" s="254" t="str">
        <f>IF(AND(A3554&lt;&gt;"",ISNUMBER(A3554)),VLOOKUP(A3554,Studies!A:BR,2,FALSE),"")</f>
        <v>Stone 2004</v>
      </c>
      <c r="C3554" s="255" t="str">
        <f>IF(AND(A3554&lt;&gt;"",ISNUMBER(A3554)),VLOOKUP(A3554,Studies!A:BR,3,FALSE),"")</f>
        <v>https://www.ncbi.nlm.nih.gov/pubmed/4037525</v>
      </c>
      <c r="D3554" s="255" t="str">
        <f>IF(AND(A3554&lt;&gt;"",ISNUMBER(A3554)),VLOOKUP(A3554,Studies!A:BR,4,FALSE),"")</f>
        <v>Day 14 of Rifampin alone</v>
      </c>
      <c r="E3554" s="255" t="str">
        <f>IF(AND(A3554&lt;&gt;"",ISNUMBER(A3554)),VLOOKUP(A3554,Studies!A:BR,5,FALSE),"")</f>
        <v>Rifampicin</v>
      </c>
      <c r="F3554" s="256"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
      <c r="A3555" s="189">
        <v>419</v>
      </c>
      <c r="B3555" s="254" t="str">
        <f>IF(AND(A3555&lt;&gt;"",ISNUMBER(A3555)),VLOOKUP(A3555,Studies!A:BR,2,FALSE),"")</f>
        <v>Swart 2002</v>
      </c>
      <c r="C3555" s="255" t="str">
        <f>IF(AND(A3555&lt;&gt;"",ISNUMBER(A3555)),VLOOKUP(A3555,Studies!A:BR,3,FALSE),"")</f>
        <v xml:space="preserve">https://www.ncbi.nlm.nih.gov/pubmed/11851636 </v>
      </c>
      <c r="D3555" s="255" t="str">
        <f>IF(AND(A3555&lt;&gt;"",ISNUMBER(A3555)),VLOOKUP(A3555,Studies!A:BR,4,FALSE),"")</f>
        <v>day 5 Control (Perpetrator Placebo)</v>
      </c>
      <c r="E3555" s="255" t="str">
        <f>IF(AND(A3555&lt;&gt;"",ISNUMBER(A3555)),VLOOKUP(A3555,Studies!A:BR,5,FALSE),"")</f>
        <v>Midazolam</v>
      </c>
      <c r="F3555" s="256"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1337</v>
      </c>
      <c r="Q3555" s="183"/>
    </row>
    <row r="3556" spans="1:17" x14ac:dyDescent="0.2">
      <c r="A3556" s="189">
        <v>419</v>
      </c>
      <c r="B3556" s="254" t="str">
        <f>IF(AND(A3556&lt;&gt;"",ISNUMBER(A3556)),VLOOKUP(A3556,Studies!A:BR,2,FALSE),"")</f>
        <v>Swart 2002</v>
      </c>
      <c r="C3556" s="255" t="str">
        <f>IF(AND(A3556&lt;&gt;"",ISNUMBER(A3556)),VLOOKUP(A3556,Studies!A:BR,3,FALSE),"")</f>
        <v xml:space="preserve">https://www.ncbi.nlm.nih.gov/pubmed/11851636 </v>
      </c>
      <c r="D3556" s="255" t="str">
        <f>IF(AND(A3556&lt;&gt;"",ISNUMBER(A3556)),VLOOKUP(A3556,Studies!A:BR,4,FALSE),"")</f>
        <v>day 5 Control (Perpetrator Placebo)</v>
      </c>
      <c r="E3556" s="255" t="str">
        <f>IF(AND(A3556&lt;&gt;"",ISNUMBER(A3556)),VLOOKUP(A3556,Studies!A:BR,5,FALSE),"")</f>
        <v>Midazolam</v>
      </c>
      <c r="F3556" s="256"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54" t="str">
        <f>IF(AND(A3557&lt;&gt;"",ISNUMBER(A3557)),VLOOKUP(A3557,Studies!A:BR,2,FALSE),"")</f>
        <v>Swart 2002</v>
      </c>
      <c r="C3557" s="255" t="str">
        <f>IF(AND(A3557&lt;&gt;"",ISNUMBER(A3557)),VLOOKUP(A3557,Studies!A:BR,3,FALSE),"")</f>
        <v xml:space="preserve">https://www.ncbi.nlm.nih.gov/pubmed/11851636 </v>
      </c>
      <c r="D3557" s="255" t="str">
        <f>IF(AND(A3557&lt;&gt;"",ISNUMBER(A3557)),VLOOKUP(A3557,Studies!A:BR,4,FALSE),"")</f>
        <v>day 5 Control (Perpetrator Placebo)</v>
      </c>
      <c r="E3557" s="255" t="str">
        <f>IF(AND(A3557&lt;&gt;"",ISNUMBER(A3557)),VLOOKUP(A3557,Studies!A:BR,5,FALSE),"")</f>
        <v>Midazolam</v>
      </c>
      <c r="F3557" s="256"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54" t="str">
        <f>IF(AND(A3558&lt;&gt;"",ISNUMBER(A3558)),VLOOKUP(A3558,Studies!A:BR,2,FALSE),"")</f>
        <v>Swart 2002</v>
      </c>
      <c r="C3558" s="255" t="str">
        <f>IF(AND(A3558&lt;&gt;"",ISNUMBER(A3558)),VLOOKUP(A3558,Studies!A:BR,3,FALSE),"")</f>
        <v xml:space="preserve">https://www.ncbi.nlm.nih.gov/pubmed/11851636 </v>
      </c>
      <c r="D3558" s="255" t="str">
        <f>IF(AND(A3558&lt;&gt;"",ISNUMBER(A3558)),VLOOKUP(A3558,Studies!A:BR,4,FALSE),"")</f>
        <v>day 5 Control (Perpetrator Placebo)</v>
      </c>
      <c r="E3558" s="255" t="str">
        <f>IF(AND(A3558&lt;&gt;"",ISNUMBER(A3558)),VLOOKUP(A3558,Studies!A:BR,5,FALSE),"")</f>
        <v>Midazolam</v>
      </c>
      <c r="F3558" s="256"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54" t="str">
        <f>IF(AND(A3559&lt;&gt;"",ISNUMBER(A3559)),VLOOKUP(A3559,Studies!A:BR,2,FALSE),"")</f>
        <v>Swart 2002</v>
      </c>
      <c r="C3559" s="255" t="str">
        <f>IF(AND(A3559&lt;&gt;"",ISNUMBER(A3559)),VLOOKUP(A3559,Studies!A:BR,3,FALSE),"")</f>
        <v xml:space="preserve">https://www.ncbi.nlm.nih.gov/pubmed/11851636 </v>
      </c>
      <c r="D3559" s="255" t="str">
        <f>IF(AND(A3559&lt;&gt;"",ISNUMBER(A3559)),VLOOKUP(A3559,Studies!A:BR,4,FALSE),"")</f>
        <v>day 5 Control (Perpetrator Placebo)</v>
      </c>
      <c r="E3559" s="255" t="str">
        <f>IF(AND(A3559&lt;&gt;"",ISNUMBER(A3559)),VLOOKUP(A3559,Studies!A:BR,5,FALSE),"")</f>
        <v>Midazolam</v>
      </c>
      <c r="F3559" s="256"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54" t="str">
        <f>IF(AND(A3560&lt;&gt;"",ISNUMBER(A3560)),VLOOKUP(A3560,Studies!A:BR,2,FALSE),"")</f>
        <v>Swart 2002</v>
      </c>
      <c r="C3560" s="255" t="str">
        <f>IF(AND(A3560&lt;&gt;"",ISNUMBER(A3560)),VLOOKUP(A3560,Studies!A:BR,3,FALSE),"")</f>
        <v xml:space="preserve">https://www.ncbi.nlm.nih.gov/pubmed/11851636 </v>
      </c>
      <c r="D3560" s="255" t="str">
        <f>IF(AND(A3560&lt;&gt;"",ISNUMBER(A3560)),VLOOKUP(A3560,Studies!A:BR,4,FALSE),"")</f>
        <v>day 5 Control (Perpetrator Placebo)</v>
      </c>
      <c r="E3560" s="255" t="str">
        <f>IF(AND(A3560&lt;&gt;"",ISNUMBER(A3560)),VLOOKUP(A3560,Studies!A:BR,5,FALSE),"")</f>
        <v>Midazolam</v>
      </c>
      <c r="F3560" s="256"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54" t="str">
        <f>IF(AND(A3561&lt;&gt;"",ISNUMBER(A3561)),VLOOKUP(A3561,Studies!A:BR,2,FALSE),"")</f>
        <v>Swart 2002</v>
      </c>
      <c r="C3561" s="255" t="str">
        <f>IF(AND(A3561&lt;&gt;"",ISNUMBER(A3561)),VLOOKUP(A3561,Studies!A:BR,3,FALSE),"")</f>
        <v xml:space="preserve">https://www.ncbi.nlm.nih.gov/pubmed/11851636 </v>
      </c>
      <c r="D3561" s="255" t="str">
        <f>IF(AND(A3561&lt;&gt;"",ISNUMBER(A3561)),VLOOKUP(A3561,Studies!A:BR,4,FALSE),"")</f>
        <v>day 5 Control (Perpetrator Placebo)</v>
      </c>
      <c r="E3561" s="255" t="str">
        <f>IF(AND(A3561&lt;&gt;"",ISNUMBER(A3561)),VLOOKUP(A3561,Studies!A:BR,5,FALSE),"")</f>
        <v>Midazolam</v>
      </c>
      <c r="F3561" s="256"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54" t="str">
        <f>IF(AND(A3562&lt;&gt;"",ISNUMBER(A3562)),VLOOKUP(A3562,Studies!A:BR,2,FALSE),"")</f>
        <v>Swart 2002</v>
      </c>
      <c r="C3562" s="255" t="str">
        <f>IF(AND(A3562&lt;&gt;"",ISNUMBER(A3562)),VLOOKUP(A3562,Studies!A:BR,3,FALSE),"")</f>
        <v xml:space="preserve">https://www.ncbi.nlm.nih.gov/pubmed/11851636 </v>
      </c>
      <c r="D3562" s="255" t="str">
        <f>IF(AND(A3562&lt;&gt;"",ISNUMBER(A3562)),VLOOKUP(A3562,Studies!A:BR,4,FALSE),"")</f>
        <v>day 5 Control (Perpetrator Placebo)</v>
      </c>
      <c r="E3562" s="255" t="str">
        <f>IF(AND(A3562&lt;&gt;"",ISNUMBER(A3562)),VLOOKUP(A3562,Studies!A:BR,5,FALSE),"")</f>
        <v>Midazolam</v>
      </c>
      <c r="F3562" s="256"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54" t="str">
        <f>IF(AND(A3563&lt;&gt;"",ISNUMBER(A3563)),VLOOKUP(A3563,Studies!A:BR,2,FALSE),"")</f>
        <v>Swart 2002</v>
      </c>
      <c r="C3563" s="255" t="str">
        <f>IF(AND(A3563&lt;&gt;"",ISNUMBER(A3563)),VLOOKUP(A3563,Studies!A:BR,3,FALSE),"")</f>
        <v xml:space="preserve">https://www.ncbi.nlm.nih.gov/pubmed/11851636 </v>
      </c>
      <c r="D3563" s="255" t="str">
        <f>IF(AND(A3563&lt;&gt;"",ISNUMBER(A3563)),VLOOKUP(A3563,Studies!A:BR,4,FALSE),"")</f>
        <v>day 5 Control (Perpetrator Placebo)</v>
      </c>
      <c r="E3563" s="255" t="str">
        <f>IF(AND(A3563&lt;&gt;"",ISNUMBER(A3563)),VLOOKUP(A3563,Studies!A:BR,5,FALSE),"")</f>
        <v>Midazolam</v>
      </c>
      <c r="F3563" s="256"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1338</v>
      </c>
      <c r="Q3563" s="183"/>
    </row>
    <row r="3564" spans="1:17" x14ac:dyDescent="0.2">
      <c r="A3564" s="189">
        <v>420</v>
      </c>
      <c r="B3564" s="254" t="str">
        <f>IF(AND(A3564&lt;&gt;"",ISNUMBER(A3564)),VLOOKUP(A3564,Studies!A:BR,2,FALSE),"")</f>
        <v>Swart 2002</v>
      </c>
      <c r="C3564" s="255" t="str">
        <f>IF(AND(A3564&lt;&gt;"",ISNUMBER(A3564)),VLOOKUP(A3564,Studies!A:BR,3,FALSE),"")</f>
        <v xml:space="preserve">https://www.ncbi.nlm.nih.gov/pubmed/11851636 </v>
      </c>
      <c r="D3564" s="255" t="str">
        <f>IF(AND(A3564&lt;&gt;"",ISNUMBER(A3564)),VLOOKUP(A3564,Studies!A:BR,4,FALSE),"")</f>
        <v>day 10 Control with Perpetrator (Erythromycin)</v>
      </c>
      <c r="E3564" s="255" t="str">
        <f>IF(AND(A3564&lt;&gt;"",ISNUMBER(A3564)),VLOOKUP(A3564,Studies!A:BR,5,FALSE),"")</f>
        <v>Midazolam</v>
      </c>
      <c r="F3564" s="256"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54" t="str">
        <f>IF(AND(A3565&lt;&gt;"",ISNUMBER(A3565)),VLOOKUP(A3565,Studies!A:BR,2,FALSE),"")</f>
        <v>Swart 2002</v>
      </c>
      <c r="C3565" s="255" t="str">
        <f>IF(AND(A3565&lt;&gt;"",ISNUMBER(A3565)),VLOOKUP(A3565,Studies!A:BR,3,FALSE),"")</f>
        <v xml:space="preserve">https://www.ncbi.nlm.nih.gov/pubmed/11851636 </v>
      </c>
      <c r="D3565" s="255" t="str">
        <f>IF(AND(A3565&lt;&gt;"",ISNUMBER(A3565)),VLOOKUP(A3565,Studies!A:BR,4,FALSE),"")</f>
        <v>day 10 Control with Perpetrator (Erythromycin)</v>
      </c>
      <c r="E3565" s="255" t="str">
        <f>IF(AND(A3565&lt;&gt;"",ISNUMBER(A3565)),VLOOKUP(A3565,Studies!A:BR,5,FALSE),"")</f>
        <v>Midazolam</v>
      </c>
      <c r="F3565" s="256"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54" t="str">
        <f>IF(AND(A3566&lt;&gt;"",ISNUMBER(A3566)),VLOOKUP(A3566,Studies!A:BR,2,FALSE),"")</f>
        <v>Swart 2002</v>
      </c>
      <c r="C3566" s="255" t="str">
        <f>IF(AND(A3566&lt;&gt;"",ISNUMBER(A3566)),VLOOKUP(A3566,Studies!A:BR,3,FALSE),"")</f>
        <v xml:space="preserve">https://www.ncbi.nlm.nih.gov/pubmed/11851636 </v>
      </c>
      <c r="D3566" s="255" t="str">
        <f>IF(AND(A3566&lt;&gt;"",ISNUMBER(A3566)),VLOOKUP(A3566,Studies!A:BR,4,FALSE),"")</f>
        <v>day 10 Control with Perpetrator (Erythromycin)</v>
      </c>
      <c r="E3566" s="255" t="str">
        <f>IF(AND(A3566&lt;&gt;"",ISNUMBER(A3566)),VLOOKUP(A3566,Studies!A:BR,5,FALSE),"")</f>
        <v>Midazolam</v>
      </c>
      <c r="F3566" s="256"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54" t="str">
        <f>IF(AND(A3567&lt;&gt;"",ISNUMBER(A3567)),VLOOKUP(A3567,Studies!A:BR,2,FALSE),"")</f>
        <v>Swart 2002</v>
      </c>
      <c r="C3567" s="255" t="str">
        <f>IF(AND(A3567&lt;&gt;"",ISNUMBER(A3567)),VLOOKUP(A3567,Studies!A:BR,3,FALSE),"")</f>
        <v xml:space="preserve">https://www.ncbi.nlm.nih.gov/pubmed/11851636 </v>
      </c>
      <c r="D3567" s="255" t="str">
        <f>IF(AND(A3567&lt;&gt;"",ISNUMBER(A3567)),VLOOKUP(A3567,Studies!A:BR,4,FALSE),"")</f>
        <v>day 10 Control with Perpetrator (Erythromycin)</v>
      </c>
      <c r="E3567" s="255" t="str">
        <f>IF(AND(A3567&lt;&gt;"",ISNUMBER(A3567)),VLOOKUP(A3567,Studies!A:BR,5,FALSE),"")</f>
        <v>Midazolam</v>
      </c>
      <c r="F3567" s="256"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54" t="str">
        <f>IF(AND(A3568&lt;&gt;"",ISNUMBER(A3568)),VLOOKUP(A3568,Studies!A:BR,2,FALSE),"")</f>
        <v>Swart 2002</v>
      </c>
      <c r="C3568" s="255" t="str">
        <f>IF(AND(A3568&lt;&gt;"",ISNUMBER(A3568)),VLOOKUP(A3568,Studies!A:BR,3,FALSE),"")</f>
        <v xml:space="preserve">https://www.ncbi.nlm.nih.gov/pubmed/11851636 </v>
      </c>
      <c r="D3568" s="255" t="str">
        <f>IF(AND(A3568&lt;&gt;"",ISNUMBER(A3568)),VLOOKUP(A3568,Studies!A:BR,4,FALSE),"")</f>
        <v>day 10 Control with Perpetrator (Erythromycin)</v>
      </c>
      <c r="E3568" s="255" t="str">
        <f>IF(AND(A3568&lt;&gt;"",ISNUMBER(A3568)),VLOOKUP(A3568,Studies!A:BR,5,FALSE),"")</f>
        <v>Midazolam</v>
      </c>
      <c r="F3568" s="256"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54" t="str">
        <f>IF(AND(A3569&lt;&gt;"",ISNUMBER(A3569)),VLOOKUP(A3569,Studies!A:BR,2,FALSE),"")</f>
        <v>Swart 2002</v>
      </c>
      <c r="C3569" s="255" t="str">
        <f>IF(AND(A3569&lt;&gt;"",ISNUMBER(A3569)),VLOOKUP(A3569,Studies!A:BR,3,FALSE),"")</f>
        <v xml:space="preserve">https://www.ncbi.nlm.nih.gov/pubmed/11851636 </v>
      </c>
      <c r="D3569" s="255" t="str">
        <f>IF(AND(A3569&lt;&gt;"",ISNUMBER(A3569)),VLOOKUP(A3569,Studies!A:BR,4,FALSE),"")</f>
        <v>day 10 Control with Perpetrator (Erythromycin)</v>
      </c>
      <c r="E3569" s="255" t="str">
        <f>IF(AND(A3569&lt;&gt;"",ISNUMBER(A3569)),VLOOKUP(A3569,Studies!A:BR,5,FALSE),"")</f>
        <v>Midazolam</v>
      </c>
      <c r="F3569" s="256"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54" t="str">
        <f>IF(AND(A3570&lt;&gt;"",ISNUMBER(A3570)),VLOOKUP(A3570,Studies!A:BR,2,FALSE),"")</f>
        <v>Swart 2002</v>
      </c>
      <c r="C3570" s="255" t="str">
        <f>IF(AND(A3570&lt;&gt;"",ISNUMBER(A3570)),VLOOKUP(A3570,Studies!A:BR,3,FALSE),"")</f>
        <v xml:space="preserve">https://www.ncbi.nlm.nih.gov/pubmed/11851636 </v>
      </c>
      <c r="D3570" s="255" t="str">
        <f>IF(AND(A3570&lt;&gt;"",ISNUMBER(A3570)),VLOOKUP(A3570,Studies!A:BR,4,FALSE),"")</f>
        <v>day 10 Control with Perpetrator (Erythromycin)</v>
      </c>
      <c r="E3570" s="255" t="str">
        <f>IF(AND(A3570&lt;&gt;"",ISNUMBER(A3570)),VLOOKUP(A3570,Studies!A:BR,5,FALSE),"")</f>
        <v>Midazolam</v>
      </c>
      <c r="F3570" s="256"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54" t="str">
        <f>IF(AND(A3571&lt;&gt;"",ISNUMBER(A3571)),VLOOKUP(A3571,Studies!A:BR,2,FALSE),"")</f>
        <v>Swart 2002</v>
      </c>
      <c r="C3571" s="255" t="str">
        <f>IF(AND(A3571&lt;&gt;"",ISNUMBER(A3571)),VLOOKUP(A3571,Studies!A:BR,3,FALSE),"")</f>
        <v xml:space="preserve">https://www.ncbi.nlm.nih.gov/pubmed/11851636 </v>
      </c>
      <c r="D3571" s="255" t="str">
        <f>IF(AND(A3571&lt;&gt;"",ISNUMBER(A3571)),VLOOKUP(A3571,Studies!A:BR,4,FALSE),"")</f>
        <v>day 10 Control with Perpetrator (Erythromycin)</v>
      </c>
      <c r="E3571" s="255" t="str">
        <f>IF(AND(A3571&lt;&gt;"",ISNUMBER(A3571)),VLOOKUP(A3571,Studies!A:BR,5,FALSE),"")</f>
        <v>Midazolam</v>
      </c>
      <c r="F3571" s="256"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54" t="str">
        <f>IF(AND(A3572&lt;&gt;"",ISNUMBER(A3572)),VLOOKUP(A3572,Studies!A:BR,2,FALSE),"")</f>
        <v>Swart 2002</v>
      </c>
      <c r="C3572" s="255" t="str">
        <f>IF(AND(A3572&lt;&gt;"",ISNUMBER(A3572)),VLOOKUP(A3572,Studies!A:BR,3,FALSE),"")</f>
        <v xml:space="preserve">https://www.ncbi.nlm.nih.gov/pubmed/11851636 </v>
      </c>
      <c r="D3572" s="255" t="str">
        <f>IF(AND(A3572&lt;&gt;"",ISNUMBER(A3572)),VLOOKUP(A3572,Studies!A:BR,4,FALSE),"")</f>
        <v>day 10 Control with Perpetrator (Erythromycin)</v>
      </c>
      <c r="E3572" s="255" t="str">
        <f>IF(AND(A3572&lt;&gt;"",ISNUMBER(A3572)),VLOOKUP(A3572,Studies!A:BR,5,FALSE),"")</f>
        <v>Midazolam</v>
      </c>
      <c r="F3572" s="256"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1339</v>
      </c>
      <c r="Q3572" s="183"/>
    </row>
    <row r="3573" spans="1:17" ht="14.25" x14ac:dyDescent="0.2">
      <c r="A3573" s="189">
        <v>421</v>
      </c>
      <c r="B3573" s="254" t="str">
        <f>IF(AND(A3573&lt;&gt;"",ISNUMBER(A3573)),VLOOKUP(A3573,Studies!A:BR,2,FALSE),"")</f>
        <v>Szalat 2007</v>
      </c>
      <c r="C3573" s="255" t="str">
        <f>IF(AND(A3573&lt;&gt;"",ISNUMBER(A3573)),VLOOKUP(A3573,Studies!A:BR,3,FALSE),"")</f>
        <v>https://www.ncbi.nlm.nih.gov/pubmed/17553741</v>
      </c>
      <c r="D3573" s="255" t="str">
        <f>IF(AND(A3573&lt;&gt;"",ISNUMBER(A3573)),VLOOKUP(A3573,Studies!A:BR,4,FALSE),"")</f>
        <v>Control (Perpetrator Placebo)</v>
      </c>
      <c r="E3573" s="255" t="str">
        <f>IF(AND(A3573&lt;&gt;"",ISNUMBER(A3573)),VLOOKUP(A3573,Studies!A:BR,5,FALSE),"")</f>
        <v>Midazolam</v>
      </c>
      <c r="F3573" s="256"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4.25" x14ac:dyDescent="0.2">
      <c r="A3574" s="189">
        <v>421</v>
      </c>
      <c r="B3574" s="254" t="str">
        <f>IF(AND(A3574&lt;&gt;"",ISNUMBER(A3574)),VLOOKUP(A3574,Studies!A:BR,2,FALSE),"")</f>
        <v>Szalat 2007</v>
      </c>
      <c r="C3574" s="255" t="str">
        <f>IF(AND(A3574&lt;&gt;"",ISNUMBER(A3574)),VLOOKUP(A3574,Studies!A:BR,3,FALSE),"")</f>
        <v>https://www.ncbi.nlm.nih.gov/pubmed/17553741</v>
      </c>
      <c r="D3574" s="255" t="str">
        <f>IF(AND(A3574&lt;&gt;"",ISNUMBER(A3574)),VLOOKUP(A3574,Studies!A:BR,4,FALSE),"")</f>
        <v>Control (Perpetrator Placebo)</v>
      </c>
      <c r="E3574" s="255" t="str">
        <f>IF(AND(A3574&lt;&gt;"",ISNUMBER(A3574)),VLOOKUP(A3574,Studies!A:BR,5,FALSE),"")</f>
        <v>Midazolam</v>
      </c>
      <c r="F3574" s="256"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4.25" x14ac:dyDescent="0.2">
      <c r="A3575" s="189">
        <v>421</v>
      </c>
      <c r="B3575" s="254" t="str">
        <f>IF(AND(A3575&lt;&gt;"",ISNUMBER(A3575)),VLOOKUP(A3575,Studies!A:BR,2,FALSE),"")</f>
        <v>Szalat 2007</v>
      </c>
      <c r="C3575" s="255" t="str">
        <f>IF(AND(A3575&lt;&gt;"",ISNUMBER(A3575)),VLOOKUP(A3575,Studies!A:BR,3,FALSE),"")</f>
        <v>https://www.ncbi.nlm.nih.gov/pubmed/17553741</v>
      </c>
      <c r="D3575" s="255" t="str">
        <f>IF(AND(A3575&lt;&gt;"",ISNUMBER(A3575)),VLOOKUP(A3575,Studies!A:BR,4,FALSE),"")</f>
        <v>Control (Perpetrator Placebo)</v>
      </c>
      <c r="E3575" s="255" t="str">
        <f>IF(AND(A3575&lt;&gt;"",ISNUMBER(A3575)),VLOOKUP(A3575,Studies!A:BR,5,FALSE),"")</f>
        <v>Midazolam</v>
      </c>
      <c r="F3575" s="256"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4.25" x14ac:dyDescent="0.2">
      <c r="A3576" s="189">
        <v>421</v>
      </c>
      <c r="B3576" s="254" t="str">
        <f>IF(AND(A3576&lt;&gt;"",ISNUMBER(A3576)),VLOOKUP(A3576,Studies!A:BR,2,FALSE),"")</f>
        <v>Szalat 2007</v>
      </c>
      <c r="C3576" s="255" t="str">
        <f>IF(AND(A3576&lt;&gt;"",ISNUMBER(A3576)),VLOOKUP(A3576,Studies!A:BR,3,FALSE),"")</f>
        <v>https://www.ncbi.nlm.nih.gov/pubmed/17553741</v>
      </c>
      <c r="D3576" s="255" t="str">
        <f>IF(AND(A3576&lt;&gt;"",ISNUMBER(A3576)),VLOOKUP(A3576,Studies!A:BR,4,FALSE),"")</f>
        <v>Control (Perpetrator Placebo)</v>
      </c>
      <c r="E3576" s="255" t="str">
        <f>IF(AND(A3576&lt;&gt;"",ISNUMBER(A3576)),VLOOKUP(A3576,Studies!A:BR,5,FALSE),"")</f>
        <v>Midazolam</v>
      </c>
      <c r="F3576" s="256"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4.25" x14ac:dyDescent="0.2">
      <c r="A3577" s="189">
        <v>421</v>
      </c>
      <c r="B3577" s="254" t="str">
        <f>IF(AND(A3577&lt;&gt;"",ISNUMBER(A3577)),VLOOKUP(A3577,Studies!A:BR,2,FALSE),"")</f>
        <v>Szalat 2007</v>
      </c>
      <c r="C3577" s="255" t="str">
        <f>IF(AND(A3577&lt;&gt;"",ISNUMBER(A3577)),VLOOKUP(A3577,Studies!A:BR,3,FALSE),"")</f>
        <v>https://www.ncbi.nlm.nih.gov/pubmed/17553741</v>
      </c>
      <c r="D3577" s="255" t="str">
        <f>IF(AND(A3577&lt;&gt;"",ISNUMBER(A3577)),VLOOKUP(A3577,Studies!A:BR,4,FALSE),"")</f>
        <v>Control (Perpetrator Placebo)</v>
      </c>
      <c r="E3577" s="255" t="str">
        <f>IF(AND(A3577&lt;&gt;"",ISNUMBER(A3577)),VLOOKUP(A3577,Studies!A:BR,5,FALSE),"")</f>
        <v>Midazolam</v>
      </c>
      <c r="F3577" s="256"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4.25" x14ac:dyDescent="0.2">
      <c r="A3578" s="189">
        <v>421</v>
      </c>
      <c r="B3578" s="254" t="str">
        <f>IF(AND(A3578&lt;&gt;"",ISNUMBER(A3578)),VLOOKUP(A3578,Studies!A:BR,2,FALSE),"")</f>
        <v>Szalat 2007</v>
      </c>
      <c r="C3578" s="255" t="str">
        <f>IF(AND(A3578&lt;&gt;"",ISNUMBER(A3578)),VLOOKUP(A3578,Studies!A:BR,3,FALSE),"")</f>
        <v>https://www.ncbi.nlm.nih.gov/pubmed/17553741</v>
      </c>
      <c r="D3578" s="255" t="str">
        <f>IF(AND(A3578&lt;&gt;"",ISNUMBER(A3578)),VLOOKUP(A3578,Studies!A:BR,4,FALSE),"")</f>
        <v>Control (Perpetrator Placebo)</v>
      </c>
      <c r="E3578" s="255" t="str">
        <f>IF(AND(A3578&lt;&gt;"",ISNUMBER(A3578)),VLOOKUP(A3578,Studies!A:BR,5,FALSE),"")</f>
        <v>Midazolam</v>
      </c>
      <c r="F3578" s="256"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4.25" x14ac:dyDescent="0.2">
      <c r="A3579" s="189">
        <v>421</v>
      </c>
      <c r="B3579" s="254" t="str">
        <f>IF(AND(A3579&lt;&gt;"",ISNUMBER(A3579)),VLOOKUP(A3579,Studies!A:BR,2,FALSE),"")</f>
        <v>Szalat 2007</v>
      </c>
      <c r="C3579" s="255" t="str">
        <f>IF(AND(A3579&lt;&gt;"",ISNUMBER(A3579)),VLOOKUP(A3579,Studies!A:BR,3,FALSE),"")</f>
        <v>https://www.ncbi.nlm.nih.gov/pubmed/17553741</v>
      </c>
      <c r="D3579" s="255" t="str">
        <f>IF(AND(A3579&lt;&gt;"",ISNUMBER(A3579)),VLOOKUP(A3579,Studies!A:BR,4,FALSE),"")</f>
        <v>Control (Perpetrator Placebo)</v>
      </c>
      <c r="E3579" s="255" t="str">
        <f>IF(AND(A3579&lt;&gt;"",ISNUMBER(A3579)),VLOOKUP(A3579,Studies!A:BR,5,FALSE),"")</f>
        <v>Midazolam</v>
      </c>
      <c r="F3579" s="256"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4.25" x14ac:dyDescent="0.2">
      <c r="A3580" s="189">
        <v>421</v>
      </c>
      <c r="B3580" s="254" t="str">
        <f>IF(AND(A3580&lt;&gt;"",ISNUMBER(A3580)),VLOOKUP(A3580,Studies!A:BR,2,FALSE),"")</f>
        <v>Szalat 2007</v>
      </c>
      <c r="C3580" s="255" t="str">
        <f>IF(AND(A3580&lt;&gt;"",ISNUMBER(A3580)),VLOOKUP(A3580,Studies!A:BR,3,FALSE),"")</f>
        <v>https://www.ncbi.nlm.nih.gov/pubmed/17553741</v>
      </c>
      <c r="D3580" s="255" t="str">
        <f>IF(AND(A3580&lt;&gt;"",ISNUMBER(A3580)),VLOOKUP(A3580,Studies!A:BR,4,FALSE),"")</f>
        <v>Control (Perpetrator Placebo)</v>
      </c>
      <c r="E3580" s="255" t="str">
        <f>IF(AND(A3580&lt;&gt;"",ISNUMBER(A3580)),VLOOKUP(A3580,Studies!A:BR,5,FALSE),"")</f>
        <v>Midazolam</v>
      </c>
      <c r="F3580" s="256"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4.25" x14ac:dyDescent="0.2">
      <c r="A3581" s="189">
        <v>422</v>
      </c>
      <c r="B3581" s="254" t="str">
        <f>IF(AND(A3581&lt;&gt;"",ISNUMBER(A3581)),VLOOKUP(A3581,Studies!A:BR,2,FALSE),"")</f>
        <v>Szalat 2007</v>
      </c>
      <c r="C3581" s="255" t="str">
        <f>IF(AND(A3581&lt;&gt;"",ISNUMBER(A3581)),VLOOKUP(A3581,Studies!A:BR,3,FALSE),"")</f>
        <v>https://www.ncbi.nlm.nih.gov/pubmed/17553741</v>
      </c>
      <c r="D3581" s="255" t="str">
        <f>IF(AND(A3581&lt;&gt;"",ISNUMBER(A3581)),VLOOKUP(A3581,Studies!A:BR,4,FALSE),"")</f>
        <v>with Perpetrator (Rifampicin)</v>
      </c>
      <c r="E3581" s="255" t="str">
        <f>IF(AND(A3581&lt;&gt;"",ISNUMBER(A3581)),VLOOKUP(A3581,Studies!A:BR,5,FALSE),"")</f>
        <v>Midazolam</v>
      </c>
      <c r="F3581" s="256"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4.25" x14ac:dyDescent="0.2">
      <c r="A3582" s="189">
        <v>422</v>
      </c>
      <c r="B3582" s="254" t="str">
        <f>IF(AND(A3582&lt;&gt;"",ISNUMBER(A3582)),VLOOKUP(A3582,Studies!A:BR,2,FALSE),"")</f>
        <v>Szalat 2007</v>
      </c>
      <c r="C3582" s="255" t="str">
        <f>IF(AND(A3582&lt;&gt;"",ISNUMBER(A3582)),VLOOKUP(A3582,Studies!A:BR,3,FALSE),"")</f>
        <v>https://www.ncbi.nlm.nih.gov/pubmed/17553741</v>
      </c>
      <c r="D3582" s="255" t="str">
        <f>IF(AND(A3582&lt;&gt;"",ISNUMBER(A3582)),VLOOKUP(A3582,Studies!A:BR,4,FALSE),"")</f>
        <v>with Perpetrator (Rifampicin)</v>
      </c>
      <c r="E3582" s="255" t="str">
        <f>IF(AND(A3582&lt;&gt;"",ISNUMBER(A3582)),VLOOKUP(A3582,Studies!A:BR,5,FALSE),"")</f>
        <v>Midazolam</v>
      </c>
      <c r="F3582" s="256"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4.25" x14ac:dyDescent="0.2">
      <c r="A3583" s="189">
        <v>422</v>
      </c>
      <c r="B3583" s="254" t="str">
        <f>IF(AND(A3583&lt;&gt;"",ISNUMBER(A3583)),VLOOKUP(A3583,Studies!A:BR,2,FALSE),"")</f>
        <v>Szalat 2007</v>
      </c>
      <c r="C3583" s="255" t="str">
        <f>IF(AND(A3583&lt;&gt;"",ISNUMBER(A3583)),VLOOKUP(A3583,Studies!A:BR,3,FALSE),"")</f>
        <v>https://www.ncbi.nlm.nih.gov/pubmed/17553741</v>
      </c>
      <c r="D3583" s="255" t="str">
        <f>IF(AND(A3583&lt;&gt;"",ISNUMBER(A3583)),VLOOKUP(A3583,Studies!A:BR,4,FALSE),"")</f>
        <v>with Perpetrator (Rifampicin)</v>
      </c>
      <c r="E3583" s="255" t="str">
        <f>IF(AND(A3583&lt;&gt;"",ISNUMBER(A3583)),VLOOKUP(A3583,Studies!A:BR,5,FALSE),"")</f>
        <v>Midazolam</v>
      </c>
      <c r="F3583" s="256"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4.25" x14ac:dyDescent="0.2">
      <c r="A3584" s="189">
        <v>422</v>
      </c>
      <c r="B3584" s="254" t="str">
        <f>IF(AND(A3584&lt;&gt;"",ISNUMBER(A3584)),VLOOKUP(A3584,Studies!A:BR,2,FALSE),"")</f>
        <v>Szalat 2007</v>
      </c>
      <c r="C3584" s="255" t="str">
        <f>IF(AND(A3584&lt;&gt;"",ISNUMBER(A3584)),VLOOKUP(A3584,Studies!A:BR,3,FALSE),"")</f>
        <v>https://www.ncbi.nlm.nih.gov/pubmed/17553741</v>
      </c>
      <c r="D3584" s="255" t="str">
        <f>IF(AND(A3584&lt;&gt;"",ISNUMBER(A3584)),VLOOKUP(A3584,Studies!A:BR,4,FALSE),"")</f>
        <v>with Perpetrator (Rifampicin)</v>
      </c>
      <c r="E3584" s="255" t="str">
        <f>IF(AND(A3584&lt;&gt;"",ISNUMBER(A3584)),VLOOKUP(A3584,Studies!A:BR,5,FALSE),"")</f>
        <v>Midazolam</v>
      </c>
      <c r="F3584" s="256"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4.25" x14ac:dyDescent="0.2">
      <c r="A3585" s="189">
        <v>422</v>
      </c>
      <c r="B3585" s="254" t="str">
        <f>IF(AND(A3585&lt;&gt;"",ISNUMBER(A3585)),VLOOKUP(A3585,Studies!A:BR,2,FALSE),"")</f>
        <v>Szalat 2007</v>
      </c>
      <c r="C3585" s="255" t="str">
        <f>IF(AND(A3585&lt;&gt;"",ISNUMBER(A3585)),VLOOKUP(A3585,Studies!A:BR,3,FALSE),"")</f>
        <v>https://www.ncbi.nlm.nih.gov/pubmed/17553741</v>
      </c>
      <c r="D3585" s="255" t="str">
        <f>IF(AND(A3585&lt;&gt;"",ISNUMBER(A3585)),VLOOKUP(A3585,Studies!A:BR,4,FALSE),"")</f>
        <v>with Perpetrator (Rifampicin)</v>
      </c>
      <c r="E3585" s="255" t="str">
        <f>IF(AND(A3585&lt;&gt;"",ISNUMBER(A3585)),VLOOKUP(A3585,Studies!A:BR,5,FALSE),"")</f>
        <v>Midazolam</v>
      </c>
      <c r="F3585" s="256"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4.25" x14ac:dyDescent="0.2">
      <c r="A3586" s="189">
        <v>422</v>
      </c>
      <c r="B3586" s="254" t="str">
        <f>IF(AND(A3586&lt;&gt;"",ISNUMBER(A3586)),VLOOKUP(A3586,Studies!A:BR,2,FALSE),"")</f>
        <v>Szalat 2007</v>
      </c>
      <c r="C3586" s="255" t="str">
        <f>IF(AND(A3586&lt;&gt;"",ISNUMBER(A3586)),VLOOKUP(A3586,Studies!A:BR,3,FALSE),"")</f>
        <v>https://www.ncbi.nlm.nih.gov/pubmed/17553741</v>
      </c>
      <c r="D3586" s="255" t="str">
        <f>IF(AND(A3586&lt;&gt;"",ISNUMBER(A3586)),VLOOKUP(A3586,Studies!A:BR,4,FALSE),"")</f>
        <v>with Perpetrator (Rifampicin)</v>
      </c>
      <c r="E3586" s="255" t="str">
        <f>IF(AND(A3586&lt;&gt;"",ISNUMBER(A3586)),VLOOKUP(A3586,Studies!A:BR,5,FALSE),"")</f>
        <v>Midazolam</v>
      </c>
      <c r="F3586" s="256"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4.25" x14ac:dyDescent="0.2">
      <c r="A3587" s="189">
        <v>422</v>
      </c>
      <c r="B3587" s="254" t="str">
        <f>IF(AND(A3587&lt;&gt;"",ISNUMBER(A3587)),VLOOKUP(A3587,Studies!A:BR,2,FALSE),"")</f>
        <v>Szalat 2007</v>
      </c>
      <c r="C3587" s="255" t="str">
        <f>IF(AND(A3587&lt;&gt;"",ISNUMBER(A3587)),VLOOKUP(A3587,Studies!A:BR,3,FALSE),"")</f>
        <v>https://www.ncbi.nlm.nih.gov/pubmed/17553741</v>
      </c>
      <c r="D3587" s="255" t="str">
        <f>IF(AND(A3587&lt;&gt;"",ISNUMBER(A3587)),VLOOKUP(A3587,Studies!A:BR,4,FALSE),"")</f>
        <v>with Perpetrator (Rifampicin)</v>
      </c>
      <c r="E3587" s="255" t="str">
        <f>IF(AND(A3587&lt;&gt;"",ISNUMBER(A3587)),VLOOKUP(A3587,Studies!A:BR,5,FALSE),"")</f>
        <v>Midazolam</v>
      </c>
      <c r="F3587" s="256"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4.25" x14ac:dyDescent="0.2">
      <c r="A3588" s="189">
        <v>422</v>
      </c>
      <c r="B3588" s="254" t="str">
        <f>IF(AND(A3588&lt;&gt;"",ISNUMBER(A3588)),VLOOKUP(A3588,Studies!A:BR,2,FALSE),"")</f>
        <v>Szalat 2007</v>
      </c>
      <c r="C3588" s="255" t="str">
        <f>IF(AND(A3588&lt;&gt;"",ISNUMBER(A3588)),VLOOKUP(A3588,Studies!A:BR,3,FALSE),"")</f>
        <v>https://www.ncbi.nlm.nih.gov/pubmed/17553741</v>
      </c>
      <c r="D3588" s="255" t="str">
        <f>IF(AND(A3588&lt;&gt;"",ISNUMBER(A3588)),VLOOKUP(A3588,Studies!A:BR,4,FALSE),"")</f>
        <v>with Perpetrator (Rifampicin)</v>
      </c>
      <c r="E3588" s="255" t="str">
        <f>IF(AND(A3588&lt;&gt;"",ISNUMBER(A3588)),VLOOKUP(A3588,Studies!A:BR,5,FALSE),"")</f>
        <v>Midazolam</v>
      </c>
      <c r="F3588" s="256"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4.25" x14ac:dyDescent="0.2">
      <c r="A3589" s="189">
        <v>423</v>
      </c>
      <c r="B3589" s="254" t="str">
        <f>IF(AND(A3589&lt;&gt;"",ISNUMBER(A3589)),VLOOKUP(A3589,Studies!A:BR,2,FALSE),"")</f>
        <v>Templeton 2010</v>
      </c>
      <c r="C3589" s="255" t="str">
        <f>IF(AND(A3589&lt;&gt;"",ISNUMBER(A3589)),VLOOKUP(A3589,Studies!A:BR,3,FALSE),"")</f>
        <v>https://www.ncbi.nlm.nih.gov/pubmed/20739919</v>
      </c>
      <c r="D3589" s="255" t="str">
        <f>IF(AND(A3589&lt;&gt;"",ISNUMBER(A3589)),VLOOKUP(A3589,Studies!A:BR,4,FALSE),"")</f>
        <v>Control (Perpetrator Placebo)</v>
      </c>
      <c r="E3589" s="255" t="str">
        <f>IF(AND(A3589&lt;&gt;"",ISNUMBER(A3589)),VLOOKUP(A3589,Studies!A:BR,5,FALSE),"")</f>
        <v>Midazolam</v>
      </c>
      <c r="F3589" s="256"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4.25" x14ac:dyDescent="0.2">
      <c r="A3590" s="189">
        <v>423</v>
      </c>
      <c r="B3590" s="254" t="str">
        <f>IF(AND(A3590&lt;&gt;"",ISNUMBER(A3590)),VLOOKUP(A3590,Studies!A:BR,2,FALSE),"")</f>
        <v>Templeton 2010</v>
      </c>
      <c r="C3590" s="255" t="str">
        <f>IF(AND(A3590&lt;&gt;"",ISNUMBER(A3590)),VLOOKUP(A3590,Studies!A:BR,3,FALSE),"")</f>
        <v>https://www.ncbi.nlm.nih.gov/pubmed/20739919</v>
      </c>
      <c r="D3590" s="255" t="str">
        <f>IF(AND(A3590&lt;&gt;"",ISNUMBER(A3590)),VLOOKUP(A3590,Studies!A:BR,4,FALSE),"")</f>
        <v>Control (Perpetrator Placebo)</v>
      </c>
      <c r="E3590" s="255" t="str">
        <f>IF(AND(A3590&lt;&gt;"",ISNUMBER(A3590)),VLOOKUP(A3590,Studies!A:BR,5,FALSE),"")</f>
        <v>Midazolam</v>
      </c>
      <c r="F3590" s="256"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4.25" x14ac:dyDescent="0.2">
      <c r="A3591" s="189">
        <v>423</v>
      </c>
      <c r="B3591" s="254" t="str">
        <f>IF(AND(A3591&lt;&gt;"",ISNUMBER(A3591)),VLOOKUP(A3591,Studies!A:BR,2,FALSE),"")</f>
        <v>Templeton 2010</v>
      </c>
      <c r="C3591" s="255" t="str">
        <f>IF(AND(A3591&lt;&gt;"",ISNUMBER(A3591)),VLOOKUP(A3591,Studies!A:BR,3,FALSE),"")</f>
        <v>https://www.ncbi.nlm.nih.gov/pubmed/20739919</v>
      </c>
      <c r="D3591" s="255" t="str">
        <f>IF(AND(A3591&lt;&gt;"",ISNUMBER(A3591)),VLOOKUP(A3591,Studies!A:BR,4,FALSE),"")</f>
        <v>Control (Perpetrator Placebo)</v>
      </c>
      <c r="E3591" s="255" t="str">
        <f>IF(AND(A3591&lt;&gt;"",ISNUMBER(A3591)),VLOOKUP(A3591,Studies!A:BR,5,FALSE),"")</f>
        <v>Midazolam</v>
      </c>
      <c r="F3591" s="256"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4.25" x14ac:dyDescent="0.2">
      <c r="A3592" s="189">
        <v>423</v>
      </c>
      <c r="B3592" s="254" t="str">
        <f>IF(AND(A3592&lt;&gt;"",ISNUMBER(A3592)),VLOOKUP(A3592,Studies!A:BR,2,FALSE),"")</f>
        <v>Templeton 2010</v>
      </c>
      <c r="C3592" s="255" t="str">
        <f>IF(AND(A3592&lt;&gt;"",ISNUMBER(A3592)),VLOOKUP(A3592,Studies!A:BR,3,FALSE),"")</f>
        <v>https://www.ncbi.nlm.nih.gov/pubmed/20739919</v>
      </c>
      <c r="D3592" s="255" t="str">
        <f>IF(AND(A3592&lt;&gt;"",ISNUMBER(A3592)),VLOOKUP(A3592,Studies!A:BR,4,FALSE),"")</f>
        <v>Control (Perpetrator Placebo)</v>
      </c>
      <c r="E3592" s="255" t="str">
        <f>IF(AND(A3592&lt;&gt;"",ISNUMBER(A3592)),VLOOKUP(A3592,Studies!A:BR,5,FALSE),"")</f>
        <v>Midazolam</v>
      </c>
      <c r="F3592" s="256"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4.25" x14ac:dyDescent="0.2">
      <c r="A3593" s="189">
        <v>423</v>
      </c>
      <c r="B3593" s="254" t="str">
        <f>IF(AND(A3593&lt;&gt;"",ISNUMBER(A3593)),VLOOKUP(A3593,Studies!A:BR,2,FALSE),"")</f>
        <v>Templeton 2010</v>
      </c>
      <c r="C3593" s="255" t="str">
        <f>IF(AND(A3593&lt;&gt;"",ISNUMBER(A3593)),VLOOKUP(A3593,Studies!A:BR,3,FALSE),"")</f>
        <v>https://www.ncbi.nlm.nih.gov/pubmed/20739919</v>
      </c>
      <c r="D3593" s="255" t="str">
        <f>IF(AND(A3593&lt;&gt;"",ISNUMBER(A3593)),VLOOKUP(A3593,Studies!A:BR,4,FALSE),"")</f>
        <v>Control (Perpetrator Placebo)</v>
      </c>
      <c r="E3593" s="255" t="str">
        <f>IF(AND(A3593&lt;&gt;"",ISNUMBER(A3593)),VLOOKUP(A3593,Studies!A:BR,5,FALSE),"")</f>
        <v>Midazolam</v>
      </c>
      <c r="F3593" s="256"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4.25" x14ac:dyDescent="0.2">
      <c r="A3594" s="189">
        <v>423</v>
      </c>
      <c r="B3594" s="254" t="str">
        <f>IF(AND(A3594&lt;&gt;"",ISNUMBER(A3594)),VLOOKUP(A3594,Studies!A:BR,2,FALSE),"")</f>
        <v>Templeton 2010</v>
      </c>
      <c r="C3594" s="255" t="str">
        <f>IF(AND(A3594&lt;&gt;"",ISNUMBER(A3594)),VLOOKUP(A3594,Studies!A:BR,3,FALSE),"")</f>
        <v>https://www.ncbi.nlm.nih.gov/pubmed/20739919</v>
      </c>
      <c r="D3594" s="255" t="str">
        <f>IF(AND(A3594&lt;&gt;"",ISNUMBER(A3594)),VLOOKUP(A3594,Studies!A:BR,4,FALSE),"")</f>
        <v>Control (Perpetrator Placebo)</v>
      </c>
      <c r="E3594" s="255" t="str">
        <f>IF(AND(A3594&lt;&gt;"",ISNUMBER(A3594)),VLOOKUP(A3594,Studies!A:BR,5,FALSE),"")</f>
        <v>Midazolam</v>
      </c>
      <c r="F3594" s="256"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4.25" x14ac:dyDescent="0.2">
      <c r="A3595" s="189">
        <v>423</v>
      </c>
      <c r="B3595" s="254" t="str">
        <f>IF(AND(A3595&lt;&gt;"",ISNUMBER(A3595)),VLOOKUP(A3595,Studies!A:BR,2,FALSE),"")</f>
        <v>Templeton 2010</v>
      </c>
      <c r="C3595" s="255" t="str">
        <f>IF(AND(A3595&lt;&gt;"",ISNUMBER(A3595)),VLOOKUP(A3595,Studies!A:BR,3,FALSE),"")</f>
        <v>https://www.ncbi.nlm.nih.gov/pubmed/20739919</v>
      </c>
      <c r="D3595" s="255" t="str">
        <f>IF(AND(A3595&lt;&gt;"",ISNUMBER(A3595)),VLOOKUP(A3595,Studies!A:BR,4,FALSE),"")</f>
        <v>Control (Perpetrator Placebo)</v>
      </c>
      <c r="E3595" s="255" t="str">
        <f>IF(AND(A3595&lt;&gt;"",ISNUMBER(A3595)),VLOOKUP(A3595,Studies!A:BR,5,FALSE),"")</f>
        <v>Midazolam</v>
      </c>
      <c r="F3595" s="256"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4.25" x14ac:dyDescent="0.2">
      <c r="A3596" s="189">
        <v>423</v>
      </c>
      <c r="B3596" s="254" t="str">
        <f>IF(AND(A3596&lt;&gt;"",ISNUMBER(A3596)),VLOOKUP(A3596,Studies!A:BR,2,FALSE),"")</f>
        <v>Templeton 2010</v>
      </c>
      <c r="C3596" s="255" t="str">
        <f>IF(AND(A3596&lt;&gt;"",ISNUMBER(A3596)),VLOOKUP(A3596,Studies!A:BR,3,FALSE),"")</f>
        <v>https://www.ncbi.nlm.nih.gov/pubmed/20739919</v>
      </c>
      <c r="D3596" s="255" t="str">
        <f>IF(AND(A3596&lt;&gt;"",ISNUMBER(A3596)),VLOOKUP(A3596,Studies!A:BR,4,FALSE),"")</f>
        <v>Control (Perpetrator Placebo)</v>
      </c>
      <c r="E3596" s="255" t="str">
        <f>IF(AND(A3596&lt;&gt;"",ISNUMBER(A3596)),VLOOKUP(A3596,Studies!A:BR,5,FALSE),"")</f>
        <v>Midazolam</v>
      </c>
      <c r="F3596" s="256"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4.25" x14ac:dyDescent="0.2">
      <c r="A3597" s="189">
        <v>423</v>
      </c>
      <c r="B3597" s="254" t="str">
        <f>IF(AND(A3597&lt;&gt;"",ISNUMBER(A3597)),VLOOKUP(A3597,Studies!A:BR,2,FALSE),"")</f>
        <v>Templeton 2010</v>
      </c>
      <c r="C3597" s="255" t="str">
        <f>IF(AND(A3597&lt;&gt;"",ISNUMBER(A3597)),VLOOKUP(A3597,Studies!A:BR,3,FALSE),"")</f>
        <v>https://www.ncbi.nlm.nih.gov/pubmed/20739919</v>
      </c>
      <c r="D3597" s="255" t="str">
        <f>IF(AND(A3597&lt;&gt;"",ISNUMBER(A3597)),VLOOKUP(A3597,Studies!A:BR,4,FALSE),"")</f>
        <v>Control (Perpetrator Placebo)</v>
      </c>
      <c r="E3597" s="255" t="str">
        <f>IF(AND(A3597&lt;&gt;"",ISNUMBER(A3597)),VLOOKUP(A3597,Studies!A:BR,5,FALSE),"")</f>
        <v>Midazolam</v>
      </c>
      <c r="F3597" s="256"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4.25" x14ac:dyDescent="0.2">
      <c r="A3598" s="189">
        <v>423</v>
      </c>
      <c r="B3598" s="254" t="str">
        <f>IF(AND(A3598&lt;&gt;"",ISNUMBER(A3598)),VLOOKUP(A3598,Studies!A:BR,2,FALSE),"")</f>
        <v>Templeton 2010</v>
      </c>
      <c r="C3598" s="255" t="str">
        <f>IF(AND(A3598&lt;&gt;"",ISNUMBER(A3598)),VLOOKUP(A3598,Studies!A:BR,3,FALSE),"")</f>
        <v>https://www.ncbi.nlm.nih.gov/pubmed/20739919</v>
      </c>
      <c r="D3598" s="255" t="str">
        <f>IF(AND(A3598&lt;&gt;"",ISNUMBER(A3598)),VLOOKUP(A3598,Studies!A:BR,4,FALSE),"")</f>
        <v>Control (Perpetrator Placebo)</v>
      </c>
      <c r="E3598" s="255" t="str">
        <f>IF(AND(A3598&lt;&gt;"",ISNUMBER(A3598)),VLOOKUP(A3598,Studies!A:BR,5,FALSE),"")</f>
        <v>Midazolam</v>
      </c>
      <c r="F3598" s="256"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4.25" x14ac:dyDescent="0.2">
      <c r="A3599" s="189">
        <v>424</v>
      </c>
      <c r="B3599" s="254" t="str">
        <f>IF(AND(A3599&lt;&gt;"",ISNUMBER(A3599)),VLOOKUP(A3599,Studies!A:BR,2,FALSE),"")</f>
        <v>Templeton 2010</v>
      </c>
      <c r="C3599" s="255" t="str">
        <f>IF(AND(A3599&lt;&gt;"",ISNUMBER(A3599)),VLOOKUP(A3599,Studies!A:BR,3,FALSE),"")</f>
        <v>https://www.ncbi.nlm.nih.gov/pubmed/20739919</v>
      </c>
      <c r="D3599" s="255" t="str">
        <f>IF(AND(A3599&lt;&gt;"",ISNUMBER(A3599)),VLOOKUP(A3599,Studies!A:BR,4,FALSE),"")</f>
        <v>with Perpetrator (Itraconazole @ 50 mg)</v>
      </c>
      <c r="E3599" s="255" t="str">
        <f>IF(AND(A3599&lt;&gt;"",ISNUMBER(A3599)),VLOOKUP(A3599,Studies!A:BR,5,FALSE),"")</f>
        <v>Midazolam</v>
      </c>
      <c r="F3599" s="256"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4.25" x14ac:dyDescent="0.2">
      <c r="A3600" s="189">
        <v>424</v>
      </c>
      <c r="B3600" s="254" t="str">
        <f>IF(AND(A3600&lt;&gt;"",ISNUMBER(A3600)),VLOOKUP(A3600,Studies!A:BR,2,FALSE),"")</f>
        <v>Templeton 2010</v>
      </c>
      <c r="C3600" s="255" t="str">
        <f>IF(AND(A3600&lt;&gt;"",ISNUMBER(A3600)),VLOOKUP(A3600,Studies!A:BR,3,FALSE),"")</f>
        <v>https://www.ncbi.nlm.nih.gov/pubmed/20739919</v>
      </c>
      <c r="D3600" s="255" t="str">
        <f>IF(AND(A3600&lt;&gt;"",ISNUMBER(A3600)),VLOOKUP(A3600,Studies!A:BR,4,FALSE),"")</f>
        <v>with Perpetrator (Itraconazole @ 50 mg)</v>
      </c>
      <c r="E3600" s="255" t="str">
        <f>IF(AND(A3600&lt;&gt;"",ISNUMBER(A3600)),VLOOKUP(A3600,Studies!A:BR,5,FALSE),"")</f>
        <v>Midazolam</v>
      </c>
      <c r="F3600" s="256"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4.25" x14ac:dyDescent="0.2">
      <c r="A3601" s="189">
        <v>424</v>
      </c>
      <c r="B3601" s="254" t="str">
        <f>IF(AND(A3601&lt;&gt;"",ISNUMBER(A3601)),VLOOKUP(A3601,Studies!A:BR,2,FALSE),"")</f>
        <v>Templeton 2010</v>
      </c>
      <c r="C3601" s="255" t="str">
        <f>IF(AND(A3601&lt;&gt;"",ISNUMBER(A3601)),VLOOKUP(A3601,Studies!A:BR,3,FALSE),"")</f>
        <v>https://www.ncbi.nlm.nih.gov/pubmed/20739919</v>
      </c>
      <c r="D3601" s="255" t="str">
        <f>IF(AND(A3601&lt;&gt;"",ISNUMBER(A3601)),VLOOKUP(A3601,Studies!A:BR,4,FALSE),"")</f>
        <v>with Perpetrator (Itraconazole @ 50 mg)</v>
      </c>
      <c r="E3601" s="255" t="str">
        <f>IF(AND(A3601&lt;&gt;"",ISNUMBER(A3601)),VLOOKUP(A3601,Studies!A:BR,5,FALSE),"")</f>
        <v>Midazolam</v>
      </c>
      <c r="F3601" s="256"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4.25" x14ac:dyDescent="0.2">
      <c r="A3602" s="189">
        <v>424</v>
      </c>
      <c r="B3602" s="254" t="str">
        <f>IF(AND(A3602&lt;&gt;"",ISNUMBER(A3602)),VLOOKUP(A3602,Studies!A:BR,2,FALSE),"")</f>
        <v>Templeton 2010</v>
      </c>
      <c r="C3602" s="255" t="str">
        <f>IF(AND(A3602&lt;&gt;"",ISNUMBER(A3602)),VLOOKUP(A3602,Studies!A:BR,3,FALSE),"")</f>
        <v>https://www.ncbi.nlm.nih.gov/pubmed/20739919</v>
      </c>
      <c r="D3602" s="255" t="str">
        <f>IF(AND(A3602&lt;&gt;"",ISNUMBER(A3602)),VLOOKUP(A3602,Studies!A:BR,4,FALSE),"")</f>
        <v>with Perpetrator (Itraconazole @ 50 mg)</v>
      </c>
      <c r="E3602" s="255" t="str">
        <f>IF(AND(A3602&lt;&gt;"",ISNUMBER(A3602)),VLOOKUP(A3602,Studies!A:BR,5,FALSE),"")</f>
        <v>Midazolam</v>
      </c>
      <c r="F3602" s="256"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4.25" x14ac:dyDescent="0.2">
      <c r="A3603" s="189">
        <v>424</v>
      </c>
      <c r="B3603" s="254" t="str">
        <f>IF(AND(A3603&lt;&gt;"",ISNUMBER(A3603)),VLOOKUP(A3603,Studies!A:BR,2,FALSE),"")</f>
        <v>Templeton 2010</v>
      </c>
      <c r="C3603" s="255" t="str">
        <f>IF(AND(A3603&lt;&gt;"",ISNUMBER(A3603)),VLOOKUP(A3603,Studies!A:BR,3,FALSE),"")</f>
        <v>https://www.ncbi.nlm.nih.gov/pubmed/20739919</v>
      </c>
      <c r="D3603" s="255" t="str">
        <f>IF(AND(A3603&lt;&gt;"",ISNUMBER(A3603)),VLOOKUP(A3603,Studies!A:BR,4,FALSE),"")</f>
        <v>with Perpetrator (Itraconazole @ 50 mg)</v>
      </c>
      <c r="E3603" s="255" t="str">
        <f>IF(AND(A3603&lt;&gt;"",ISNUMBER(A3603)),VLOOKUP(A3603,Studies!A:BR,5,FALSE),"")</f>
        <v>Midazolam</v>
      </c>
      <c r="F3603" s="256"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4.25" x14ac:dyDescent="0.2">
      <c r="A3604" s="189">
        <v>424</v>
      </c>
      <c r="B3604" s="254" t="str">
        <f>IF(AND(A3604&lt;&gt;"",ISNUMBER(A3604)),VLOOKUP(A3604,Studies!A:BR,2,FALSE),"")</f>
        <v>Templeton 2010</v>
      </c>
      <c r="C3604" s="255" t="str">
        <f>IF(AND(A3604&lt;&gt;"",ISNUMBER(A3604)),VLOOKUP(A3604,Studies!A:BR,3,FALSE),"")</f>
        <v>https://www.ncbi.nlm.nih.gov/pubmed/20739919</v>
      </c>
      <c r="D3604" s="255" t="str">
        <f>IF(AND(A3604&lt;&gt;"",ISNUMBER(A3604)),VLOOKUP(A3604,Studies!A:BR,4,FALSE),"")</f>
        <v>with Perpetrator (Itraconazole @ 50 mg)</v>
      </c>
      <c r="E3604" s="255" t="str">
        <f>IF(AND(A3604&lt;&gt;"",ISNUMBER(A3604)),VLOOKUP(A3604,Studies!A:BR,5,FALSE),"")</f>
        <v>Midazolam</v>
      </c>
      <c r="F3604" s="256"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4.25" x14ac:dyDescent="0.2">
      <c r="A3605" s="189">
        <v>424</v>
      </c>
      <c r="B3605" s="254" t="str">
        <f>IF(AND(A3605&lt;&gt;"",ISNUMBER(A3605)),VLOOKUP(A3605,Studies!A:BR,2,FALSE),"")</f>
        <v>Templeton 2010</v>
      </c>
      <c r="C3605" s="255" t="str">
        <f>IF(AND(A3605&lt;&gt;"",ISNUMBER(A3605)),VLOOKUP(A3605,Studies!A:BR,3,FALSE),"")</f>
        <v>https://www.ncbi.nlm.nih.gov/pubmed/20739919</v>
      </c>
      <c r="D3605" s="255" t="str">
        <f>IF(AND(A3605&lt;&gt;"",ISNUMBER(A3605)),VLOOKUP(A3605,Studies!A:BR,4,FALSE),"")</f>
        <v>with Perpetrator (Itraconazole @ 50 mg)</v>
      </c>
      <c r="E3605" s="255" t="str">
        <f>IF(AND(A3605&lt;&gt;"",ISNUMBER(A3605)),VLOOKUP(A3605,Studies!A:BR,5,FALSE),"")</f>
        <v>Midazolam</v>
      </c>
      <c r="F3605" s="256"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4.25" x14ac:dyDescent="0.2">
      <c r="A3606" s="189">
        <v>424</v>
      </c>
      <c r="B3606" s="254" t="str">
        <f>IF(AND(A3606&lt;&gt;"",ISNUMBER(A3606)),VLOOKUP(A3606,Studies!A:BR,2,FALSE),"")</f>
        <v>Templeton 2010</v>
      </c>
      <c r="C3606" s="255" t="str">
        <f>IF(AND(A3606&lt;&gt;"",ISNUMBER(A3606)),VLOOKUP(A3606,Studies!A:BR,3,FALSE),"")</f>
        <v>https://www.ncbi.nlm.nih.gov/pubmed/20739919</v>
      </c>
      <c r="D3606" s="255" t="str">
        <f>IF(AND(A3606&lt;&gt;"",ISNUMBER(A3606)),VLOOKUP(A3606,Studies!A:BR,4,FALSE),"")</f>
        <v>with Perpetrator (Itraconazole @ 50 mg)</v>
      </c>
      <c r="E3606" s="255" t="str">
        <f>IF(AND(A3606&lt;&gt;"",ISNUMBER(A3606)),VLOOKUP(A3606,Studies!A:BR,5,FALSE),"")</f>
        <v>Midazolam</v>
      </c>
      <c r="F3606" s="256"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4.25" x14ac:dyDescent="0.2">
      <c r="A3607" s="189">
        <v>424</v>
      </c>
      <c r="B3607" s="254" t="str">
        <f>IF(AND(A3607&lt;&gt;"",ISNUMBER(A3607)),VLOOKUP(A3607,Studies!A:BR,2,FALSE),"")</f>
        <v>Templeton 2010</v>
      </c>
      <c r="C3607" s="255" t="str">
        <f>IF(AND(A3607&lt;&gt;"",ISNUMBER(A3607)),VLOOKUP(A3607,Studies!A:BR,3,FALSE),"")</f>
        <v>https://www.ncbi.nlm.nih.gov/pubmed/20739919</v>
      </c>
      <c r="D3607" s="255" t="str">
        <f>IF(AND(A3607&lt;&gt;"",ISNUMBER(A3607)),VLOOKUP(A3607,Studies!A:BR,4,FALSE),"")</f>
        <v>with Perpetrator (Itraconazole @ 50 mg)</v>
      </c>
      <c r="E3607" s="255" t="str">
        <f>IF(AND(A3607&lt;&gt;"",ISNUMBER(A3607)),VLOOKUP(A3607,Studies!A:BR,5,FALSE),"")</f>
        <v>Midazolam</v>
      </c>
      <c r="F3607" s="256"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4.25" x14ac:dyDescent="0.2">
      <c r="A3608" s="189">
        <v>424</v>
      </c>
      <c r="B3608" s="254" t="str">
        <f>IF(AND(A3608&lt;&gt;"",ISNUMBER(A3608)),VLOOKUP(A3608,Studies!A:BR,2,FALSE),"")</f>
        <v>Templeton 2010</v>
      </c>
      <c r="C3608" s="255" t="str">
        <f>IF(AND(A3608&lt;&gt;"",ISNUMBER(A3608)),VLOOKUP(A3608,Studies!A:BR,3,FALSE),"")</f>
        <v>https://www.ncbi.nlm.nih.gov/pubmed/20739919</v>
      </c>
      <c r="D3608" s="255" t="str">
        <f>IF(AND(A3608&lt;&gt;"",ISNUMBER(A3608)),VLOOKUP(A3608,Studies!A:BR,4,FALSE),"")</f>
        <v>with Perpetrator (Itraconazole @ 50 mg)</v>
      </c>
      <c r="E3608" s="255" t="str">
        <f>IF(AND(A3608&lt;&gt;"",ISNUMBER(A3608)),VLOOKUP(A3608,Studies!A:BR,5,FALSE),"")</f>
        <v>Midazolam</v>
      </c>
      <c r="F3608" s="256"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4.25" x14ac:dyDescent="0.2">
      <c r="A3609" s="189">
        <v>425</v>
      </c>
      <c r="B3609" s="254" t="str">
        <f>IF(AND(A3609&lt;&gt;"",ISNUMBER(A3609)),VLOOKUP(A3609,Studies!A:BR,2,FALSE),"")</f>
        <v>Templeton 2010</v>
      </c>
      <c r="C3609" s="255" t="str">
        <f>IF(AND(A3609&lt;&gt;"",ISNUMBER(A3609)),VLOOKUP(A3609,Studies!A:BR,3,FALSE),"")</f>
        <v>https://www.ncbi.nlm.nih.gov/pubmed/20739919</v>
      </c>
      <c r="D3609" s="255" t="str">
        <f>IF(AND(A3609&lt;&gt;"",ISNUMBER(A3609)),VLOOKUP(A3609,Studies!A:BR,4,FALSE),"")</f>
        <v>with Perpetrator (Itraconazole @ 200 mg)</v>
      </c>
      <c r="E3609" s="255" t="str">
        <f>IF(AND(A3609&lt;&gt;"",ISNUMBER(A3609)),VLOOKUP(A3609,Studies!A:BR,5,FALSE),"")</f>
        <v>Midazolam</v>
      </c>
      <c r="F3609" s="256"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4.25" x14ac:dyDescent="0.2">
      <c r="A3610" s="189">
        <v>425</v>
      </c>
      <c r="B3610" s="254" t="str">
        <f>IF(AND(A3610&lt;&gt;"",ISNUMBER(A3610)),VLOOKUP(A3610,Studies!A:BR,2,FALSE),"")</f>
        <v>Templeton 2010</v>
      </c>
      <c r="C3610" s="255" t="str">
        <f>IF(AND(A3610&lt;&gt;"",ISNUMBER(A3610)),VLOOKUP(A3610,Studies!A:BR,3,FALSE),"")</f>
        <v>https://www.ncbi.nlm.nih.gov/pubmed/20739919</v>
      </c>
      <c r="D3610" s="255" t="str">
        <f>IF(AND(A3610&lt;&gt;"",ISNUMBER(A3610)),VLOOKUP(A3610,Studies!A:BR,4,FALSE),"")</f>
        <v>with Perpetrator (Itraconazole @ 200 mg)</v>
      </c>
      <c r="E3610" s="255" t="str">
        <f>IF(AND(A3610&lt;&gt;"",ISNUMBER(A3610)),VLOOKUP(A3610,Studies!A:BR,5,FALSE),"")</f>
        <v>Midazolam</v>
      </c>
      <c r="F3610" s="256"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4.25" x14ac:dyDescent="0.2">
      <c r="A3611" s="189">
        <v>425</v>
      </c>
      <c r="B3611" s="254" t="str">
        <f>IF(AND(A3611&lt;&gt;"",ISNUMBER(A3611)),VLOOKUP(A3611,Studies!A:BR,2,FALSE),"")</f>
        <v>Templeton 2010</v>
      </c>
      <c r="C3611" s="255" t="str">
        <f>IF(AND(A3611&lt;&gt;"",ISNUMBER(A3611)),VLOOKUP(A3611,Studies!A:BR,3,FALSE),"")</f>
        <v>https://www.ncbi.nlm.nih.gov/pubmed/20739919</v>
      </c>
      <c r="D3611" s="255" t="str">
        <f>IF(AND(A3611&lt;&gt;"",ISNUMBER(A3611)),VLOOKUP(A3611,Studies!A:BR,4,FALSE),"")</f>
        <v>with Perpetrator (Itraconazole @ 200 mg)</v>
      </c>
      <c r="E3611" s="255" t="str">
        <f>IF(AND(A3611&lt;&gt;"",ISNUMBER(A3611)),VLOOKUP(A3611,Studies!A:BR,5,FALSE),"")</f>
        <v>Midazolam</v>
      </c>
      <c r="F3611" s="256"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4.25" x14ac:dyDescent="0.2">
      <c r="A3612" s="189">
        <v>425</v>
      </c>
      <c r="B3612" s="254" t="str">
        <f>IF(AND(A3612&lt;&gt;"",ISNUMBER(A3612)),VLOOKUP(A3612,Studies!A:BR,2,FALSE),"")</f>
        <v>Templeton 2010</v>
      </c>
      <c r="C3612" s="255" t="str">
        <f>IF(AND(A3612&lt;&gt;"",ISNUMBER(A3612)),VLOOKUP(A3612,Studies!A:BR,3,FALSE),"")</f>
        <v>https://www.ncbi.nlm.nih.gov/pubmed/20739919</v>
      </c>
      <c r="D3612" s="255" t="str">
        <f>IF(AND(A3612&lt;&gt;"",ISNUMBER(A3612)),VLOOKUP(A3612,Studies!A:BR,4,FALSE),"")</f>
        <v>with Perpetrator (Itraconazole @ 200 mg)</v>
      </c>
      <c r="E3612" s="255" t="str">
        <f>IF(AND(A3612&lt;&gt;"",ISNUMBER(A3612)),VLOOKUP(A3612,Studies!A:BR,5,FALSE),"")</f>
        <v>Midazolam</v>
      </c>
      <c r="F3612" s="256"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4.25" x14ac:dyDescent="0.2">
      <c r="A3613" s="189">
        <v>425</v>
      </c>
      <c r="B3613" s="254" t="str">
        <f>IF(AND(A3613&lt;&gt;"",ISNUMBER(A3613)),VLOOKUP(A3613,Studies!A:BR,2,FALSE),"")</f>
        <v>Templeton 2010</v>
      </c>
      <c r="C3613" s="255" t="str">
        <f>IF(AND(A3613&lt;&gt;"",ISNUMBER(A3613)),VLOOKUP(A3613,Studies!A:BR,3,FALSE),"")</f>
        <v>https://www.ncbi.nlm.nih.gov/pubmed/20739919</v>
      </c>
      <c r="D3613" s="255" t="str">
        <f>IF(AND(A3613&lt;&gt;"",ISNUMBER(A3613)),VLOOKUP(A3613,Studies!A:BR,4,FALSE),"")</f>
        <v>with Perpetrator (Itraconazole @ 200 mg)</v>
      </c>
      <c r="E3613" s="255" t="str">
        <f>IF(AND(A3613&lt;&gt;"",ISNUMBER(A3613)),VLOOKUP(A3613,Studies!A:BR,5,FALSE),"")</f>
        <v>Midazolam</v>
      </c>
      <c r="F3613" s="256"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4.25" x14ac:dyDescent="0.2">
      <c r="A3614" s="189">
        <v>425</v>
      </c>
      <c r="B3614" s="254" t="str">
        <f>IF(AND(A3614&lt;&gt;"",ISNUMBER(A3614)),VLOOKUP(A3614,Studies!A:BR,2,FALSE),"")</f>
        <v>Templeton 2010</v>
      </c>
      <c r="C3614" s="255" t="str">
        <f>IF(AND(A3614&lt;&gt;"",ISNUMBER(A3614)),VLOOKUP(A3614,Studies!A:BR,3,FALSE),"")</f>
        <v>https://www.ncbi.nlm.nih.gov/pubmed/20739919</v>
      </c>
      <c r="D3614" s="255" t="str">
        <f>IF(AND(A3614&lt;&gt;"",ISNUMBER(A3614)),VLOOKUP(A3614,Studies!A:BR,4,FALSE),"")</f>
        <v>with Perpetrator (Itraconazole @ 200 mg)</v>
      </c>
      <c r="E3614" s="255" t="str">
        <f>IF(AND(A3614&lt;&gt;"",ISNUMBER(A3614)),VLOOKUP(A3614,Studies!A:BR,5,FALSE),"")</f>
        <v>Midazolam</v>
      </c>
      <c r="F3614" s="256"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4.25" x14ac:dyDescent="0.2">
      <c r="A3615" s="189">
        <v>425</v>
      </c>
      <c r="B3615" s="254" t="str">
        <f>IF(AND(A3615&lt;&gt;"",ISNUMBER(A3615)),VLOOKUP(A3615,Studies!A:BR,2,FALSE),"")</f>
        <v>Templeton 2010</v>
      </c>
      <c r="C3615" s="255" t="str">
        <f>IF(AND(A3615&lt;&gt;"",ISNUMBER(A3615)),VLOOKUP(A3615,Studies!A:BR,3,FALSE),"")</f>
        <v>https://www.ncbi.nlm.nih.gov/pubmed/20739919</v>
      </c>
      <c r="D3615" s="255" t="str">
        <f>IF(AND(A3615&lt;&gt;"",ISNUMBER(A3615)),VLOOKUP(A3615,Studies!A:BR,4,FALSE),"")</f>
        <v>with Perpetrator (Itraconazole @ 200 mg)</v>
      </c>
      <c r="E3615" s="255" t="str">
        <f>IF(AND(A3615&lt;&gt;"",ISNUMBER(A3615)),VLOOKUP(A3615,Studies!A:BR,5,FALSE),"")</f>
        <v>Midazolam</v>
      </c>
      <c r="F3615" s="256"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4.25" x14ac:dyDescent="0.2">
      <c r="A3616" s="189">
        <v>425</v>
      </c>
      <c r="B3616" s="254" t="str">
        <f>IF(AND(A3616&lt;&gt;"",ISNUMBER(A3616)),VLOOKUP(A3616,Studies!A:BR,2,FALSE),"")</f>
        <v>Templeton 2010</v>
      </c>
      <c r="C3616" s="255" t="str">
        <f>IF(AND(A3616&lt;&gt;"",ISNUMBER(A3616)),VLOOKUP(A3616,Studies!A:BR,3,FALSE),"")</f>
        <v>https://www.ncbi.nlm.nih.gov/pubmed/20739919</v>
      </c>
      <c r="D3616" s="255" t="str">
        <f>IF(AND(A3616&lt;&gt;"",ISNUMBER(A3616)),VLOOKUP(A3616,Studies!A:BR,4,FALSE),"")</f>
        <v>with Perpetrator (Itraconazole @ 200 mg)</v>
      </c>
      <c r="E3616" s="255" t="str">
        <f>IF(AND(A3616&lt;&gt;"",ISNUMBER(A3616)),VLOOKUP(A3616,Studies!A:BR,5,FALSE),"")</f>
        <v>Midazolam</v>
      </c>
      <c r="F3616" s="256"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4.25" x14ac:dyDescent="0.2">
      <c r="A3617" s="189">
        <v>425</v>
      </c>
      <c r="B3617" s="254" t="str">
        <f>IF(AND(A3617&lt;&gt;"",ISNUMBER(A3617)),VLOOKUP(A3617,Studies!A:BR,2,FALSE),"")</f>
        <v>Templeton 2010</v>
      </c>
      <c r="C3617" s="255" t="str">
        <f>IF(AND(A3617&lt;&gt;"",ISNUMBER(A3617)),VLOOKUP(A3617,Studies!A:BR,3,FALSE),"")</f>
        <v>https://www.ncbi.nlm.nih.gov/pubmed/20739919</v>
      </c>
      <c r="D3617" s="255" t="str">
        <f>IF(AND(A3617&lt;&gt;"",ISNUMBER(A3617)),VLOOKUP(A3617,Studies!A:BR,4,FALSE),"")</f>
        <v>with Perpetrator (Itraconazole @ 200 mg)</v>
      </c>
      <c r="E3617" s="255" t="str">
        <f>IF(AND(A3617&lt;&gt;"",ISNUMBER(A3617)),VLOOKUP(A3617,Studies!A:BR,5,FALSE),"")</f>
        <v>Midazolam</v>
      </c>
      <c r="F3617" s="256"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4.25" x14ac:dyDescent="0.2">
      <c r="A3618" s="189">
        <v>425</v>
      </c>
      <c r="B3618" s="254" t="str">
        <f>IF(AND(A3618&lt;&gt;"",ISNUMBER(A3618)),VLOOKUP(A3618,Studies!A:BR,2,FALSE),"")</f>
        <v>Templeton 2010</v>
      </c>
      <c r="C3618" s="255" t="str">
        <f>IF(AND(A3618&lt;&gt;"",ISNUMBER(A3618)),VLOOKUP(A3618,Studies!A:BR,3,FALSE),"")</f>
        <v>https://www.ncbi.nlm.nih.gov/pubmed/20739919</v>
      </c>
      <c r="D3618" s="255" t="str">
        <f>IF(AND(A3618&lt;&gt;"",ISNUMBER(A3618)),VLOOKUP(A3618,Studies!A:BR,4,FALSE),"")</f>
        <v>with Perpetrator (Itraconazole @ 200 mg)</v>
      </c>
      <c r="E3618" s="255" t="str">
        <f>IF(AND(A3618&lt;&gt;"",ISNUMBER(A3618)),VLOOKUP(A3618,Studies!A:BR,5,FALSE),"")</f>
        <v>Midazolam</v>
      </c>
      <c r="F3618" s="256"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4.25" x14ac:dyDescent="0.2">
      <c r="A3619" s="189">
        <v>426</v>
      </c>
      <c r="B3619" s="254" t="str">
        <f>IF(AND(A3619&lt;&gt;"",ISNUMBER(A3619)),VLOOKUP(A3619,Studies!A:BR,2,FALSE),"")</f>
        <v>Templeton 2010</v>
      </c>
      <c r="C3619" s="255" t="str">
        <f>IF(AND(A3619&lt;&gt;"",ISNUMBER(A3619)),VLOOKUP(A3619,Studies!A:BR,3,FALSE),"")</f>
        <v>https://www.ncbi.nlm.nih.gov/pubmed/20739919</v>
      </c>
      <c r="D3619" s="255" t="str">
        <f>IF(AND(A3619&lt;&gt;"",ISNUMBER(A3619)),VLOOKUP(A3619,Studies!A:BR,4,FALSE),"")</f>
        <v>with Perpetrator (Itraconazole @ 400 mg)</v>
      </c>
      <c r="E3619" s="255" t="str">
        <f>IF(AND(A3619&lt;&gt;"",ISNUMBER(A3619)),VLOOKUP(A3619,Studies!A:BR,5,FALSE),"")</f>
        <v>Midazolam</v>
      </c>
      <c r="F3619" s="256"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4.25" x14ac:dyDescent="0.2">
      <c r="A3620" s="189">
        <v>426</v>
      </c>
      <c r="B3620" s="254" t="str">
        <f>IF(AND(A3620&lt;&gt;"",ISNUMBER(A3620)),VLOOKUP(A3620,Studies!A:BR,2,FALSE),"")</f>
        <v>Templeton 2010</v>
      </c>
      <c r="C3620" s="255" t="str">
        <f>IF(AND(A3620&lt;&gt;"",ISNUMBER(A3620)),VLOOKUP(A3620,Studies!A:BR,3,FALSE),"")</f>
        <v>https://www.ncbi.nlm.nih.gov/pubmed/20739919</v>
      </c>
      <c r="D3620" s="255" t="str">
        <f>IF(AND(A3620&lt;&gt;"",ISNUMBER(A3620)),VLOOKUP(A3620,Studies!A:BR,4,FALSE),"")</f>
        <v>with Perpetrator (Itraconazole @ 400 mg)</v>
      </c>
      <c r="E3620" s="255" t="str">
        <f>IF(AND(A3620&lt;&gt;"",ISNUMBER(A3620)),VLOOKUP(A3620,Studies!A:BR,5,FALSE),"")</f>
        <v>Midazolam</v>
      </c>
      <c r="F3620" s="256"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4.25" x14ac:dyDescent="0.2">
      <c r="A3621" s="189">
        <v>426</v>
      </c>
      <c r="B3621" s="254" t="str">
        <f>IF(AND(A3621&lt;&gt;"",ISNUMBER(A3621)),VLOOKUP(A3621,Studies!A:BR,2,FALSE),"")</f>
        <v>Templeton 2010</v>
      </c>
      <c r="C3621" s="255" t="str">
        <f>IF(AND(A3621&lt;&gt;"",ISNUMBER(A3621)),VLOOKUP(A3621,Studies!A:BR,3,FALSE),"")</f>
        <v>https://www.ncbi.nlm.nih.gov/pubmed/20739919</v>
      </c>
      <c r="D3621" s="255" t="str">
        <f>IF(AND(A3621&lt;&gt;"",ISNUMBER(A3621)),VLOOKUP(A3621,Studies!A:BR,4,FALSE),"")</f>
        <v>with Perpetrator (Itraconazole @ 400 mg)</v>
      </c>
      <c r="E3621" s="255" t="str">
        <f>IF(AND(A3621&lt;&gt;"",ISNUMBER(A3621)),VLOOKUP(A3621,Studies!A:BR,5,FALSE),"")</f>
        <v>Midazolam</v>
      </c>
      <c r="F3621" s="256"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4.25" x14ac:dyDescent="0.2">
      <c r="A3622" s="189">
        <v>426</v>
      </c>
      <c r="B3622" s="254" t="str">
        <f>IF(AND(A3622&lt;&gt;"",ISNUMBER(A3622)),VLOOKUP(A3622,Studies!A:BR,2,FALSE),"")</f>
        <v>Templeton 2010</v>
      </c>
      <c r="C3622" s="255" t="str">
        <f>IF(AND(A3622&lt;&gt;"",ISNUMBER(A3622)),VLOOKUP(A3622,Studies!A:BR,3,FALSE),"")</f>
        <v>https://www.ncbi.nlm.nih.gov/pubmed/20739919</v>
      </c>
      <c r="D3622" s="255" t="str">
        <f>IF(AND(A3622&lt;&gt;"",ISNUMBER(A3622)),VLOOKUP(A3622,Studies!A:BR,4,FALSE),"")</f>
        <v>with Perpetrator (Itraconazole @ 400 mg)</v>
      </c>
      <c r="E3622" s="255" t="str">
        <f>IF(AND(A3622&lt;&gt;"",ISNUMBER(A3622)),VLOOKUP(A3622,Studies!A:BR,5,FALSE),"")</f>
        <v>Midazolam</v>
      </c>
      <c r="F3622" s="256"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4.25" x14ac:dyDescent="0.2">
      <c r="A3623" s="189">
        <v>426</v>
      </c>
      <c r="B3623" s="254" t="str">
        <f>IF(AND(A3623&lt;&gt;"",ISNUMBER(A3623)),VLOOKUP(A3623,Studies!A:BR,2,FALSE),"")</f>
        <v>Templeton 2010</v>
      </c>
      <c r="C3623" s="255" t="str">
        <f>IF(AND(A3623&lt;&gt;"",ISNUMBER(A3623)),VLOOKUP(A3623,Studies!A:BR,3,FALSE),"")</f>
        <v>https://www.ncbi.nlm.nih.gov/pubmed/20739919</v>
      </c>
      <c r="D3623" s="255" t="str">
        <f>IF(AND(A3623&lt;&gt;"",ISNUMBER(A3623)),VLOOKUP(A3623,Studies!A:BR,4,FALSE),"")</f>
        <v>with Perpetrator (Itraconazole @ 400 mg)</v>
      </c>
      <c r="E3623" s="255" t="str">
        <f>IF(AND(A3623&lt;&gt;"",ISNUMBER(A3623)),VLOOKUP(A3623,Studies!A:BR,5,FALSE),"")</f>
        <v>Midazolam</v>
      </c>
      <c r="F3623" s="256"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4.25" x14ac:dyDescent="0.2">
      <c r="A3624" s="189">
        <v>426</v>
      </c>
      <c r="B3624" s="254" t="str">
        <f>IF(AND(A3624&lt;&gt;"",ISNUMBER(A3624)),VLOOKUP(A3624,Studies!A:BR,2,FALSE),"")</f>
        <v>Templeton 2010</v>
      </c>
      <c r="C3624" s="255" t="str">
        <f>IF(AND(A3624&lt;&gt;"",ISNUMBER(A3624)),VLOOKUP(A3624,Studies!A:BR,3,FALSE),"")</f>
        <v>https://www.ncbi.nlm.nih.gov/pubmed/20739919</v>
      </c>
      <c r="D3624" s="255" t="str">
        <f>IF(AND(A3624&lt;&gt;"",ISNUMBER(A3624)),VLOOKUP(A3624,Studies!A:BR,4,FALSE),"")</f>
        <v>with Perpetrator (Itraconazole @ 400 mg)</v>
      </c>
      <c r="E3624" s="255" t="str">
        <f>IF(AND(A3624&lt;&gt;"",ISNUMBER(A3624)),VLOOKUP(A3624,Studies!A:BR,5,FALSE),"")</f>
        <v>Midazolam</v>
      </c>
      <c r="F3624" s="256"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4.25" x14ac:dyDescent="0.2">
      <c r="A3625" s="189">
        <v>426</v>
      </c>
      <c r="B3625" s="254" t="str">
        <f>IF(AND(A3625&lt;&gt;"",ISNUMBER(A3625)),VLOOKUP(A3625,Studies!A:BR,2,FALSE),"")</f>
        <v>Templeton 2010</v>
      </c>
      <c r="C3625" s="255" t="str">
        <f>IF(AND(A3625&lt;&gt;"",ISNUMBER(A3625)),VLOOKUP(A3625,Studies!A:BR,3,FALSE),"")</f>
        <v>https://www.ncbi.nlm.nih.gov/pubmed/20739919</v>
      </c>
      <c r="D3625" s="255" t="str">
        <f>IF(AND(A3625&lt;&gt;"",ISNUMBER(A3625)),VLOOKUP(A3625,Studies!A:BR,4,FALSE),"")</f>
        <v>with Perpetrator (Itraconazole @ 400 mg)</v>
      </c>
      <c r="E3625" s="255" t="str">
        <f>IF(AND(A3625&lt;&gt;"",ISNUMBER(A3625)),VLOOKUP(A3625,Studies!A:BR,5,FALSE),"")</f>
        <v>Midazolam</v>
      </c>
      <c r="F3625" s="256"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4.25" x14ac:dyDescent="0.2">
      <c r="A3626" s="189">
        <v>426</v>
      </c>
      <c r="B3626" s="254" t="str">
        <f>IF(AND(A3626&lt;&gt;"",ISNUMBER(A3626)),VLOOKUP(A3626,Studies!A:BR,2,FALSE),"")</f>
        <v>Templeton 2010</v>
      </c>
      <c r="C3626" s="255" t="str">
        <f>IF(AND(A3626&lt;&gt;"",ISNUMBER(A3626)),VLOOKUP(A3626,Studies!A:BR,3,FALSE),"")</f>
        <v>https://www.ncbi.nlm.nih.gov/pubmed/20739919</v>
      </c>
      <c r="D3626" s="255" t="str">
        <f>IF(AND(A3626&lt;&gt;"",ISNUMBER(A3626)),VLOOKUP(A3626,Studies!A:BR,4,FALSE),"")</f>
        <v>with Perpetrator (Itraconazole @ 400 mg)</v>
      </c>
      <c r="E3626" s="255" t="str">
        <f>IF(AND(A3626&lt;&gt;"",ISNUMBER(A3626)),VLOOKUP(A3626,Studies!A:BR,5,FALSE),"")</f>
        <v>Midazolam</v>
      </c>
      <c r="F3626" s="256"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4.25" x14ac:dyDescent="0.2">
      <c r="A3627" s="189">
        <v>426</v>
      </c>
      <c r="B3627" s="254" t="str">
        <f>IF(AND(A3627&lt;&gt;"",ISNUMBER(A3627)),VLOOKUP(A3627,Studies!A:BR,2,FALSE),"")</f>
        <v>Templeton 2010</v>
      </c>
      <c r="C3627" s="255" t="str">
        <f>IF(AND(A3627&lt;&gt;"",ISNUMBER(A3627)),VLOOKUP(A3627,Studies!A:BR,3,FALSE),"")</f>
        <v>https://www.ncbi.nlm.nih.gov/pubmed/20739919</v>
      </c>
      <c r="D3627" s="255" t="str">
        <f>IF(AND(A3627&lt;&gt;"",ISNUMBER(A3627)),VLOOKUP(A3627,Studies!A:BR,4,FALSE),"")</f>
        <v>with Perpetrator (Itraconazole @ 400 mg)</v>
      </c>
      <c r="E3627" s="255" t="str">
        <f>IF(AND(A3627&lt;&gt;"",ISNUMBER(A3627)),VLOOKUP(A3627,Studies!A:BR,5,FALSE),"")</f>
        <v>Midazolam</v>
      </c>
      <c r="F3627" s="256"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4.25" x14ac:dyDescent="0.2">
      <c r="A3628" s="189">
        <v>426</v>
      </c>
      <c r="B3628" s="254" t="str">
        <f>IF(AND(A3628&lt;&gt;"",ISNUMBER(A3628)),VLOOKUP(A3628,Studies!A:BR,2,FALSE),"")</f>
        <v>Templeton 2010</v>
      </c>
      <c r="C3628" s="255" t="str">
        <f>IF(AND(A3628&lt;&gt;"",ISNUMBER(A3628)),VLOOKUP(A3628,Studies!A:BR,3,FALSE),"")</f>
        <v>https://www.ncbi.nlm.nih.gov/pubmed/20739919</v>
      </c>
      <c r="D3628" s="255" t="str">
        <f>IF(AND(A3628&lt;&gt;"",ISNUMBER(A3628)),VLOOKUP(A3628,Studies!A:BR,4,FALSE),"")</f>
        <v>with Perpetrator (Itraconazole @ 400 mg)</v>
      </c>
      <c r="E3628" s="255" t="str">
        <f>IF(AND(A3628&lt;&gt;"",ISNUMBER(A3628)),VLOOKUP(A3628,Studies!A:BR,5,FALSE),"")</f>
        <v>Midazolam</v>
      </c>
      <c r="F3628" s="256"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4.25" x14ac:dyDescent="0.2">
      <c r="A3629" s="189">
        <v>427</v>
      </c>
      <c r="B3629" s="254" t="str">
        <f>IF(AND(A3629&lt;&gt;"",ISNUMBER(A3629)),VLOOKUP(A3629,Studies!A:BR,2,FALSE),"")</f>
        <v>Tham 2006</v>
      </c>
      <c r="C3629" s="255" t="str">
        <f>IF(AND(A3629&lt;&gt;"",ISNUMBER(A3629)),VLOOKUP(A3629,Studies!A:BR,3,FALSE),"")</f>
        <v>https://www.ncbi.nlm.nih.gov/pubmed/16628140</v>
      </c>
      <c r="D3629" s="255" t="str">
        <f>IF(AND(A3629&lt;&gt;"",ISNUMBER(A3629)),VLOOKUP(A3629,Studies!A:BR,4,FALSE),"")</f>
        <v>Control (Perpetrator Placebo)</v>
      </c>
      <c r="E3629" s="255" t="str">
        <f>IF(AND(A3629&lt;&gt;"",ISNUMBER(A3629)),VLOOKUP(A3629,Studies!A:BR,5,FALSE),"")</f>
        <v>Midazolam</v>
      </c>
      <c r="F3629" s="256"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4.25" x14ac:dyDescent="0.2">
      <c r="A3630" s="189">
        <v>427</v>
      </c>
      <c r="B3630" s="254" t="str">
        <f>IF(AND(A3630&lt;&gt;"",ISNUMBER(A3630)),VLOOKUP(A3630,Studies!A:BR,2,FALSE),"")</f>
        <v>Tham 2006</v>
      </c>
      <c r="C3630" s="255" t="str">
        <f>IF(AND(A3630&lt;&gt;"",ISNUMBER(A3630)),VLOOKUP(A3630,Studies!A:BR,3,FALSE),"")</f>
        <v>https://www.ncbi.nlm.nih.gov/pubmed/16628140</v>
      </c>
      <c r="D3630" s="255" t="str">
        <f>IF(AND(A3630&lt;&gt;"",ISNUMBER(A3630)),VLOOKUP(A3630,Studies!A:BR,4,FALSE),"")</f>
        <v>Control (Perpetrator Placebo)</v>
      </c>
      <c r="E3630" s="255" t="str">
        <f>IF(AND(A3630&lt;&gt;"",ISNUMBER(A3630)),VLOOKUP(A3630,Studies!A:BR,5,FALSE),"")</f>
        <v>Midazolam</v>
      </c>
      <c r="F3630" s="256"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4.25" x14ac:dyDescent="0.2">
      <c r="A3631" s="189">
        <v>427</v>
      </c>
      <c r="B3631" s="254" t="str">
        <f>IF(AND(A3631&lt;&gt;"",ISNUMBER(A3631)),VLOOKUP(A3631,Studies!A:BR,2,FALSE),"")</f>
        <v>Tham 2006</v>
      </c>
      <c r="C3631" s="255" t="str">
        <f>IF(AND(A3631&lt;&gt;"",ISNUMBER(A3631)),VLOOKUP(A3631,Studies!A:BR,3,FALSE),"")</f>
        <v>https://www.ncbi.nlm.nih.gov/pubmed/16628140</v>
      </c>
      <c r="D3631" s="255" t="str">
        <f>IF(AND(A3631&lt;&gt;"",ISNUMBER(A3631)),VLOOKUP(A3631,Studies!A:BR,4,FALSE),"")</f>
        <v>Control (Perpetrator Placebo)</v>
      </c>
      <c r="E3631" s="255" t="str">
        <f>IF(AND(A3631&lt;&gt;"",ISNUMBER(A3631)),VLOOKUP(A3631,Studies!A:BR,5,FALSE),"")</f>
        <v>Midazolam</v>
      </c>
      <c r="F3631" s="256"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4.25" x14ac:dyDescent="0.2">
      <c r="A3632" s="189">
        <v>427</v>
      </c>
      <c r="B3632" s="254" t="str">
        <f>IF(AND(A3632&lt;&gt;"",ISNUMBER(A3632)),VLOOKUP(A3632,Studies!A:BR,2,FALSE),"")</f>
        <v>Tham 2006</v>
      </c>
      <c r="C3632" s="255" t="str">
        <f>IF(AND(A3632&lt;&gt;"",ISNUMBER(A3632)),VLOOKUP(A3632,Studies!A:BR,3,FALSE),"")</f>
        <v>https://www.ncbi.nlm.nih.gov/pubmed/16628140</v>
      </c>
      <c r="D3632" s="255" t="str">
        <f>IF(AND(A3632&lt;&gt;"",ISNUMBER(A3632)),VLOOKUP(A3632,Studies!A:BR,4,FALSE),"")</f>
        <v>Control (Perpetrator Placebo)</v>
      </c>
      <c r="E3632" s="255" t="str">
        <f>IF(AND(A3632&lt;&gt;"",ISNUMBER(A3632)),VLOOKUP(A3632,Studies!A:BR,5,FALSE),"")</f>
        <v>Midazolam</v>
      </c>
      <c r="F3632" s="256"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4.25" x14ac:dyDescent="0.2">
      <c r="A3633" s="189">
        <v>427</v>
      </c>
      <c r="B3633" s="254" t="str">
        <f>IF(AND(A3633&lt;&gt;"",ISNUMBER(A3633)),VLOOKUP(A3633,Studies!A:BR,2,FALSE),"")</f>
        <v>Tham 2006</v>
      </c>
      <c r="C3633" s="255" t="str">
        <f>IF(AND(A3633&lt;&gt;"",ISNUMBER(A3633)),VLOOKUP(A3633,Studies!A:BR,3,FALSE),"")</f>
        <v>https://www.ncbi.nlm.nih.gov/pubmed/16628140</v>
      </c>
      <c r="D3633" s="255" t="str">
        <f>IF(AND(A3633&lt;&gt;"",ISNUMBER(A3633)),VLOOKUP(A3633,Studies!A:BR,4,FALSE),"")</f>
        <v>Control (Perpetrator Placebo)</v>
      </c>
      <c r="E3633" s="255" t="str">
        <f>IF(AND(A3633&lt;&gt;"",ISNUMBER(A3633)),VLOOKUP(A3633,Studies!A:BR,5,FALSE),"")</f>
        <v>Midazolam</v>
      </c>
      <c r="F3633" s="256"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4.25" x14ac:dyDescent="0.2">
      <c r="A3634" s="189">
        <v>427</v>
      </c>
      <c r="B3634" s="254" t="str">
        <f>IF(AND(A3634&lt;&gt;"",ISNUMBER(A3634)),VLOOKUP(A3634,Studies!A:BR,2,FALSE),"")</f>
        <v>Tham 2006</v>
      </c>
      <c r="C3634" s="255" t="str">
        <f>IF(AND(A3634&lt;&gt;"",ISNUMBER(A3634)),VLOOKUP(A3634,Studies!A:BR,3,FALSE),"")</f>
        <v>https://www.ncbi.nlm.nih.gov/pubmed/16628140</v>
      </c>
      <c r="D3634" s="255" t="str">
        <f>IF(AND(A3634&lt;&gt;"",ISNUMBER(A3634)),VLOOKUP(A3634,Studies!A:BR,4,FALSE),"")</f>
        <v>Control (Perpetrator Placebo)</v>
      </c>
      <c r="E3634" s="255" t="str">
        <f>IF(AND(A3634&lt;&gt;"",ISNUMBER(A3634)),VLOOKUP(A3634,Studies!A:BR,5,FALSE),"")</f>
        <v>Midazolam</v>
      </c>
      <c r="F3634" s="256"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4.25" x14ac:dyDescent="0.2">
      <c r="A3635" s="189">
        <v>427</v>
      </c>
      <c r="B3635" s="254" t="str">
        <f>IF(AND(A3635&lt;&gt;"",ISNUMBER(A3635)),VLOOKUP(A3635,Studies!A:BR,2,FALSE),"")</f>
        <v>Tham 2006</v>
      </c>
      <c r="C3635" s="255" t="str">
        <f>IF(AND(A3635&lt;&gt;"",ISNUMBER(A3635)),VLOOKUP(A3635,Studies!A:BR,3,FALSE),"")</f>
        <v>https://www.ncbi.nlm.nih.gov/pubmed/16628140</v>
      </c>
      <c r="D3635" s="255" t="str">
        <f>IF(AND(A3635&lt;&gt;"",ISNUMBER(A3635)),VLOOKUP(A3635,Studies!A:BR,4,FALSE),"")</f>
        <v>Control (Perpetrator Placebo)</v>
      </c>
      <c r="E3635" s="255" t="str">
        <f>IF(AND(A3635&lt;&gt;"",ISNUMBER(A3635)),VLOOKUP(A3635,Studies!A:BR,5,FALSE),"")</f>
        <v>Midazolam</v>
      </c>
      <c r="F3635" s="256"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4.25" x14ac:dyDescent="0.2">
      <c r="A3636" s="189">
        <v>427</v>
      </c>
      <c r="B3636" s="254" t="str">
        <f>IF(AND(A3636&lt;&gt;"",ISNUMBER(A3636)),VLOOKUP(A3636,Studies!A:BR,2,FALSE),"")</f>
        <v>Tham 2006</v>
      </c>
      <c r="C3636" s="255" t="str">
        <f>IF(AND(A3636&lt;&gt;"",ISNUMBER(A3636)),VLOOKUP(A3636,Studies!A:BR,3,FALSE),"")</f>
        <v>https://www.ncbi.nlm.nih.gov/pubmed/16628140</v>
      </c>
      <c r="D3636" s="255" t="str">
        <f>IF(AND(A3636&lt;&gt;"",ISNUMBER(A3636)),VLOOKUP(A3636,Studies!A:BR,4,FALSE),"")</f>
        <v>Control (Perpetrator Placebo)</v>
      </c>
      <c r="E3636" s="255" t="str">
        <f>IF(AND(A3636&lt;&gt;"",ISNUMBER(A3636)),VLOOKUP(A3636,Studies!A:BR,5,FALSE),"")</f>
        <v>Midazolam</v>
      </c>
      <c r="F3636" s="256"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4.25" x14ac:dyDescent="0.2">
      <c r="A3637" s="189">
        <v>428</v>
      </c>
      <c r="B3637" s="254" t="str">
        <f>IF(AND(A3637&lt;&gt;"",ISNUMBER(A3637)),VLOOKUP(A3637,Studies!A:BR,2,FALSE),"")</f>
        <v>Tham 2006</v>
      </c>
      <c r="C3637" s="255" t="str">
        <f>IF(AND(A3637&lt;&gt;"",ISNUMBER(A3637)),VLOOKUP(A3637,Studies!A:BR,3,FALSE),"")</f>
        <v>https://www.ncbi.nlm.nih.gov/pubmed/16628140</v>
      </c>
      <c r="D3637" s="255" t="str">
        <f>IF(AND(A3637&lt;&gt;"",ISNUMBER(A3637)),VLOOKUP(A3637,Studies!A:BR,4,FALSE),"")</f>
        <v>with Perpetrator (Ketoconazole 50 mg)</v>
      </c>
      <c r="E3637" s="255" t="str">
        <f>IF(AND(A3637&lt;&gt;"",ISNUMBER(A3637)),VLOOKUP(A3637,Studies!A:BR,5,FALSE),"")</f>
        <v>Midazolam</v>
      </c>
      <c r="F3637" s="256"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4.25" x14ac:dyDescent="0.2">
      <c r="A3638" s="189">
        <v>428</v>
      </c>
      <c r="B3638" s="254" t="str">
        <f>IF(AND(A3638&lt;&gt;"",ISNUMBER(A3638)),VLOOKUP(A3638,Studies!A:BR,2,FALSE),"")</f>
        <v>Tham 2006</v>
      </c>
      <c r="C3638" s="255" t="str">
        <f>IF(AND(A3638&lt;&gt;"",ISNUMBER(A3638)),VLOOKUP(A3638,Studies!A:BR,3,FALSE),"")</f>
        <v>https://www.ncbi.nlm.nih.gov/pubmed/16628140</v>
      </c>
      <c r="D3638" s="255" t="str">
        <f>IF(AND(A3638&lt;&gt;"",ISNUMBER(A3638)),VLOOKUP(A3638,Studies!A:BR,4,FALSE),"")</f>
        <v>with Perpetrator (Ketoconazole 50 mg)</v>
      </c>
      <c r="E3638" s="255" t="str">
        <f>IF(AND(A3638&lt;&gt;"",ISNUMBER(A3638)),VLOOKUP(A3638,Studies!A:BR,5,FALSE),"")</f>
        <v>Midazolam</v>
      </c>
      <c r="F3638" s="256"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4.25" x14ac:dyDescent="0.2">
      <c r="A3639" s="189">
        <v>428</v>
      </c>
      <c r="B3639" s="254" t="str">
        <f>IF(AND(A3639&lt;&gt;"",ISNUMBER(A3639)),VLOOKUP(A3639,Studies!A:BR,2,FALSE),"")</f>
        <v>Tham 2006</v>
      </c>
      <c r="C3639" s="255" t="str">
        <f>IF(AND(A3639&lt;&gt;"",ISNUMBER(A3639)),VLOOKUP(A3639,Studies!A:BR,3,FALSE),"")</f>
        <v>https://www.ncbi.nlm.nih.gov/pubmed/16628140</v>
      </c>
      <c r="D3639" s="255" t="str">
        <f>IF(AND(A3639&lt;&gt;"",ISNUMBER(A3639)),VLOOKUP(A3639,Studies!A:BR,4,FALSE),"")</f>
        <v>with Perpetrator (Ketoconazole 50 mg)</v>
      </c>
      <c r="E3639" s="255" t="str">
        <f>IF(AND(A3639&lt;&gt;"",ISNUMBER(A3639)),VLOOKUP(A3639,Studies!A:BR,5,FALSE),"")</f>
        <v>Midazolam</v>
      </c>
      <c r="F3639" s="256"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4.25" x14ac:dyDescent="0.2">
      <c r="A3640" s="189">
        <v>428</v>
      </c>
      <c r="B3640" s="254" t="str">
        <f>IF(AND(A3640&lt;&gt;"",ISNUMBER(A3640)),VLOOKUP(A3640,Studies!A:BR,2,FALSE),"")</f>
        <v>Tham 2006</v>
      </c>
      <c r="C3640" s="255" t="str">
        <f>IF(AND(A3640&lt;&gt;"",ISNUMBER(A3640)),VLOOKUP(A3640,Studies!A:BR,3,FALSE),"")</f>
        <v>https://www.ncbi.nlm.nih.gov/pubmed/16628140</v>
      </c>
      <c r="D3640" s="255" t="str">
        <f>IF(AND(A3640&lt;&gt;"",ISNUMBER(A3640)),VLOOKUP(A3640,Studies!A:BR,4,FALSE),"")</f>
        <v>with Perpetrator (Ketoconazole 50 mg)</v>
      </c>
      <c r="E3640" s="255" t="str">
        <f>IF(AND(A3640&lt;&gt;"",ISNUMBER(A3640)),VLOOKUP(A3640,Studies!A:BR,5,FALSE),"")</f>
        <v>Midazolam</v>
      </c>
      <c r="F3640" s="256"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4.25" x14ac:dyDescent="0.2">
      <c r="A3641" s="189">
        <v>428</v>
      </c>
      <c r="B3641" s="254" t="str">
        <f>IF(AND(A3641&lt;&gt;"",ISNUMBER(A3641)),VLOOKUP(A3641,Studies!A:BR,2,FALSE),"")</f>
        <v>Tham 2006</v>
      </c>
      <c r="C3641" s="255" t="str">
        <f>IF(AND(A3641&lt;&gt;"",ISNUMBER(A3641)),VLOOKUP(A3641,Studies!A:BR,3,FALSE),"")</f>
        <v>https://www.ncbi.nlm.nih.gov/pubmed/16628140</v>
      </c>
      <c r="D3641" s="255" t="str">
        <f>IF(AND(A3641&lt;&gt;"",ISNUMBER(A3641)),VLOOKUP(A3641,Studies!A:BR,4,FALSE),"")</f>
        <v>with Perpetrator (Ketoconazole 50 mg)</v>
      </c>
      <c r="E3641" s="255" t="str">
        <f>IF(AND(A3641&lt;&gt;"",ISNUMBER(A3641)),VLOOKUP(A3641,Studies!A:BR,5,FALSE),"")</f>
        <v>Midazolam</v>
      </c>
      <c r="F3641" s="256"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4.25" x14ac:dyDescent="0.2">
      <c r="A3642" s="183">
        <v>429</v>
      </c>
      <c r="B3642" s="254" t="str">
        <f>IF(AND(A3642&lt;&gt;"",ISNUMBER(A3642)),VLOOKUP(A3642,Studies!A:BR,2,FALSE),"")</f>
        <v>Thummel 1996</v>
      </c>
      <c r="C3642" s="255" t="str">
        <f>IF(AND(A3642&lt;&gt;"",ISNUMBER(A3642)),VLOOKUP(A3642,Studies!A:BR,3,FALSE),"")</f>
        <v>https://www.ncbi.nlm.nih.gov/pubmed/8646820</v>
      </c>
      <c r="D3642" s="255" t="str">
        <f>IF(AND(A3642&lt;&gt;"",ISNUMBER(A3642)),VLOOKUP(A3642,Studies!A:BR,4,FALSE),"")</f>
        <v>iv - female</v>
      </c>
      <c r="E3642" s="255" t="str">
        <f>IF(AND(A3642&lt;&gt;"",ISNUMBER(A3642)),VLOOKUP(A3642,Studies!A:BR,5,FALSE),"")</f>
        <v>Midazolam</v>
      </c>
      <c r="F3642" s="256"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4.25" x14ac:dyDescent="0.2">
      <c r="A3643" s="183">
        <v>430</v>
      </c>
      <c r="B3643" s="254" t="str">
        <f>IF(AND(A3643&lt;&gt;"",ISNUMBER(A3643)),VLOOKUP(A3643,Studies!A:BR,2,FALSE),"")</f>
        <v>Thummel 1996</v>
      </c>
      <c r="C3643" s="255" t="str">
        <f>IF(AND(A3643&lt;&gt;"",ISNUMBER(A3643)),VLOOKUP(A3643,Studies!A:BR,3,FALSE),"")</f>
        <v>https://www.ncbi.nlm.nih.gov/pubmed/8646820</v>
      </c>
      <c r="D3643" s="255" t="str">
        <f>IF(AND(A3643&lt;&gt;"",ISNUMBER(A3643)),VLOOKUP(A3643,Studies!A:BR,4,FALSE),"")</f>
        <v>iv - male</v>
      </c>
      <c r="E3643" s="255" t="str">
        <f>IF(AND(A3643&lt;&gt;"",ISNUMBER(A3643)),VLOOKUP(A3643,Studies!A:BR,5,FALSE),"")</f>
        <v>Midazolam</v>
      </c>
      <c r="F3643" s="256"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4.25" x14ac:dyDescent="0.2">
      <c r="A3644" s="183">
        <v>431</v>
      </c>
      <c r="B3644" s="254" t="str">
        <f>IF(AND(A3644&lt;&gt;"",ISNUMBER(A3644)),VLOOKUP(A3644,Studies!A:BR,2,FALSE),"")</f>
        <v>Thummel 1996</v>
      </c>
      <c r="C3644" s="255" t="str">
        <f>IF(AND(A3644&lt;&gt;"",ISNUMBER(A3644)),VLOOKUP(A3644,Studies!A:BR,3,FALSE),"")</f>
        <v>https://www.ncbi.nlm.nih.gov/pubmed/8646820</v>
      </c>
      <c r="D3644" s="255" t="str">
        <f>IF(AND(A3644&lt;&gt;"",ISNUMBER(A3644)),VLOOKUP(A3644,Studies!A:BR,4,FALSE),"")</f>
        <v>po - female</v>
      </c>
      <c r="E3644" s="255" t="str">
        <f>IF(AND(A3644&lt;&gt;"",ISNUMBER(A3644)),VLOOKUP(A3644,Studies!A:BR,5,FALSE),"")</f>
        <v>Midazolam</v>
      </c>
      <c r="F3644" s="256"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4.25" x14ac:dyDescent="0.2">
      <c r="A3645" s="183">
        <v>432</v>
      </c>
      <c r="B3645" s="254" t="str">
        <f>IF(AND(A3645&lt;&gt;"",ISNUMBER(A3645)),VLOOKUP(A3645,Studies!A:BR,2,FALSE),"")</f>
        <v>Thummel 1996</v>
      </c>
      <c r="C3645" s="255" t="str">
        <f>IF(AND(A3645&lt;&gt;"",ISNUMBER(A3645)),VLOOKUP(A3645,Studies!A:BR,3,FALSE),"")</f>
        <v>https://www.ncbi.nlm.nih.gov/pubmed/8646820</v>
      </c>
      <c r="D3645" s="255" t="str">
        <f>IF(AND(A3645&lt;&gt;"",ISNUMBER(A3645)),VLOOKUP(A3645,Studies!A:BR,4,FALSE),"")</f>
        <v>po - male</v>
      </c>
      <c r="E3645" s="255" t="str">
        <f>IF(AND(A3645&lt;&gt;"",ISNUMBER(A3645)),VLOOKUP(A3645,Studies!A:BR,5,FALSE),"")</f>
        <v>Midazolam</v>
      </c>
      <c r="F3645" s="256"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4.25" x14ac:dyDescent="0.2">
      <c r="A3646" s="183">
        <v>468</v>
      </c>
      <c r="B3646" s="254" t="str">
        <f>IF(AND(A3646&lt;&gt;"",ISNUMBER(A3646)),VLOOKUP(A3646,Studies!A:BR,2,FALSE),"")</f>
        <v>Yeates 1996</v>
      </c>
      <c r="C3646" s="255" t="str">
        <f>IF(AND(A3646&lt;&gt;"",ISNUMBER(A3646)),VLOOKUP(A3646,Studies!A:BR,3,FALSE),"")</f>
        <v>http://www.ncbi.nlm.nih.gov/pubmed/8880291</v>
      </c>
      <c r="D3646" s="255" t="str">
        <f>IF(AND(A3646&lt;&gt;"",ISNUMBER(A3646)),VLOOKUP(A3646,Studies!A:BR,4,FALSE),"")</f>
        <v>Control (Perpetrator Placebo)</v>
      </c>
      <c r="E3646" s="255" t="str">
        <f>IF(AND(A3646&lt;&gt;"",ISNUMBER(A3646)),VLOOKUP(A3646,Studies!A:BR,5,FALSE),"")</f>
        <v>Midazolam</v>
      </c>
      <c r="F3646" s="256"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v>0</v>
      </c>
    </row>
    <row r="3647" spans="1:17" ht="14.25" x14ac:dyDescent="0.2">
      <c r="A3647" s="183">
        <v>468</v>
      </c>
      <c r="B3647" s="254" t="str">
        <f>IF(AND(A3647&lt;&gt;"",ISNUMBER(A3647)),VLOOKUP(A3647,Studies!A:BR,2,FALSE),"")</f>
        <v>Yeates 1996</v>
      </c>
      <c r="C3647" s="255" t="str">
        <f>IF(AND(A3647&lt;&gt;"",ISNUMBER(A3647)),VLOOKUP(A3647,Studies!A:BR,3,FALSE),"")</f>
        <v>http://www.ncbi.nlm.nih.gov/pubmed/8880291</v>
      </c>
      <c r="D3647" s="255" t="str">
        <f>IF(AND(A3647&lt;&gt;"",ISNUMBER(A3647)),VLOOKUP(A3647,Studies!A:BR,4,FALSE),"")</f>
        <v>Control (Perpetrator Placebo)</v>
      </c>
      <c r="E3647" s="255" t="str">
        <f>IF(AND(A3647&lt;&gt;"",ISNUMBER(A3647)),VLOOKUP(A3647,Studies!A:BR,5,FALSE),"")</f>
        <v>Midazolam</v>
      </c>
      <c r="F3647" s="256"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v>0</v>
      </c>
    </row>
    <row r="3648" spans="1:17" ht="14.25" x14ac:dyDescent="0.2">
      <c r="A3648" s="183">
        <v>468</v>
      </c>
      <c r="B3648" s="254" t="str">
        <f>IF(AND(A3648&lt;&gt;"",ISNUMBER(A3648)),VLOOKUP(A3648,Studies!A:BR,2,FALSE),"")</f>
        <v>Yeates 1996</v>
      </c>
      <c r="C3648" s="255" t="str">
        <f>IF(AND(A3648&lt;&gt;"",ISNUMBER(A3648)),VLOOKUP(A3648,Studies!A:BR,3,FALSE),"")</f>
        <v>http://www.ncbi.nlm.nih.gov/pubmed/8880291</v>
      </c>
      <c r="D3648" s="255" t="str">
        <f>IF(AND(A3648&lt;&gt;"",ISNUMBER(A3648)),VLOOKUP(A3648,Studies!A:BR,4,FALSE),"")</f>
        <v>Control (Perpetrator Placebo)</v>
      </c>
      <c r="E3648" s="255" t="str">
        <f>IF(AND(A3648&lt;&gt;"",ISNUMBER(A3648)),VLOOKUP(A3648,Studies!A:BR,5,FALSE),"")</f>
        <v>Midazolam</v>
      </c>
      <c r="F3648" s="256"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v>0</v>
      </c>
    </row>
    <row r="3649" spans="1:17" ht="14.25" x14ac:dyDescent="0.2">
      <c r="A3649" s="183">
        <v>468</v>
      </c>
      <c r="B3649" s="254" t="str">
        <f>IF(AND(A3649&lt;&gt;"",ISNUMBER(A3649)),VLOOKUP(A3649,Studies!A:BR,2,FALSE),"")</f>
        <v>Yeates 1996</v>
      </c>
      <c r="C3649" s="255" t="str">
        <f>IF(AND(A3649&lt;&gt;"",ISNUMBER(A3649)),VLOOKUP(A3649,Studies!A:BR,3,FALSE),"")</f>
        <v>http://www.ncbi.nlm.nih.gov/pubmed/8880291</v>
      </c>
      <c r="D3649" s="255" t="str">
        <f>IF(AND(A3649&lt;&gt;"",ISNUMBER(A3649)),VLOOKUP(A3649,Studies!A:BR,4,FALSE),"")</f>
        <v>Control (Perpetrator Placebo)</v>
      </c>
      <c r="E3649" s="255" t="str">
        <f>IF(AND(A3649&lt;&gt;"",ISNUMBER(A3649)),VLOOKUP(A3649,Studies!A:BR,5,FALSE),"")</f>
        <v>Midazolam</v>
      </c>
      <c r="F3649" s="256"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v>0</v>
      </c>
    </row>
    <row r="3650" spans="1:17" ht="14.25" x14ac:dyDescent="0.2">
      <c r="A3650" s="183">
        <v>468</v>
      </c>
      <c r="B3650" s="254" t="str">
        <f>IF(AND(A3650&lt;&gt;"",ISNUMBER(A3650)),VLOOKUP(A3650,Studies!A:BR,2,FALSE),"")</f>
        <v>Yeates 1996</v>
      </c>
      <c r="C3650" s="255" t="str">
        <f>IF(AND(A3650&lt;&gt;"",ISNUMBER(A3650)),VLOOKUP(A3650,Studies!A:BR,3,FALSE),"")</f>
        <v>http://www.ncbi.nlm.nih.gov/pubmed/8880291</v>
      </c>
      <c r="D3650" s="255" t="str">
        <f>IF(AND(A3650&lt;&gt;"",ISNUMBER(A3650)),VLOOKUP(A3650,Studies!A:BR,4,FALSE),"")</f>
        <v>Control (Perpetrator Placebo)</v>
      </c>
      <c r="E3650" s="255" t="str">
        <f>IF(AND(A3650&lt;&gt;"",ISNUMBER(A3650)),VLOOKUP(A3650,Studies!A:BR,5,FALSE),"")</f>
        <v>Midazolam</v>
      </c>
      <c r="F3650" s="256"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4.25" x14ac:dyDescent="0.2">
      <c r="A3651" s="183">
        <v>468</v>
      </c>
      <c r="B3651" s="254" t="str">
        <f>IF(AND(A3651&lt;&gt;"",ISNUMBER(A3651)),VLOOKUP(A3651,Studies!A:BR,2,FALSE),"")</f>
        <v>Yeates 1996</v>
      </c>
      <c r="C3651" s="255" t="str">
        <f>IF(AND(A3651&lt;&gt;"",ISNUMBER(A3651)),VLOOKUP(A3651,Studies!A:BR,3,FALSE),"")</f>
        <v>http://www.ncbi.nlm.nih.gov/pubmed/8880291</v>
      </c>
      <c r="D3651" s="255" t="str">
        <f>IF(AND(A3651&lt;&gt;"",ISNUMBER(A3651)),VLOOKUP(A3651,Studies!A:BR,4,FALSE),"")</f>
        <v>Control (Perpetrator Placebo)</v>
      </c>
      <c r="E3651" s="255" t="str">
        <f>IF(AND(A3651&lt;&gt;"",ISNUMBER(A3651)),VLOOKUP(A3651,Studies!A:BR,5,FALSE),"")</f>
        <v>Midazolam</v>
      </c>
      <c r="F3651" s="256"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4.25" x14ac:dyDescent="0.2">
      <c r="A3652" s="183">
        <v>468</v>
      </c>
      <c r="B3652" s="254" t="str">
        <f>IF(AND(A3652&lt;&gt;"",ISNUMBER(A3652)),VLOOKUP(A3652,Studies!A:BR,2,FALSE),"")</f>
        <v>Yeates 1996</v>
      </c>
      <c r="C3652" s="255" t="str">
        <f>IF(AND(A3652&lt;&gt;"",ISNUMBER(A3652)),VLOOKUP(A3652,Studies!A:BR,3,FALSE),"")</f>
        <v>http://www.ncbi.nlm.nih.gov/pubmed/8880291</v>
      </c>
      <c r="D3652" s="255" t="str">
        <f>IF(AND(A3652&lt;&gt;"",ISNUMBER(A3652)),VLOOKUP(A3652,Studies!A:BR,4,FALSE),"")</f>
        <v>Control (Perpetrator Placebo)</v>
      </c>
      <c r="E3652" s="255" t="str">
        <f>IF(AND(A3652&lt;&gt;"",ISNUMBER(A3652)),VLOOKUP(A3652,Studies!A:BR,5,FALSE),"")</f>
        <v>Midazolam</v>
      </c>
      <c r="F3652" s="256"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4.25" x14ac:dyDescent="0.2">
      <c r="A3653" s="183">
        <v>468</v>
      </c>
      <c r="B3653" s="254" t="str">
        <f>IF(AND(A3653&lt;&gt;"",ISNUMBER(A3653)),VLOOKUP(A3653,Studies!A:BR,2,FALSE),"")</f>
        <v>Yeates 1996</v>
      </c>
      <c r="C3653" s="255" t="str">
        <f>IF(AND(A3653&lt;&gt;"",ISNUMBER(A3653)),VLOOKUP(A3653,Studies!A:BR,3,FALSE),"")</f>
        <v>http://www.ncbi.nlm.nih.gov/pubmed/8880291</v>
      </c>
      <c r="D3653" s="255" t="str">
        <f>IF(AND(A3653&lt;&gt;"",ISNUMBER(A3653)),VLOOKUP(A3653,Studies!A:BR,4,FALSE),"")</f>
        <v>Control (Perpetrator Placebo)</v>
      </c>
      <c r="E3653" s="255" t="str">
        <f>IF(AND(A3653&lt;&gt;"",ISNUMBER(A3653)),VLOOKUP(A3653,Studies!A:BR,5,FALSE),"")</f>
        <v>Midazolam</v>
      </c>
      <c r="F3653" s="256"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4.25" x14ac:dyDescent="0.2">
      <c r="A3654" s="183">
        <v>468</v>
      </c>
      <c r="B3654" s="254" t="str">
        <f>IF(AND(A3654&lt;&gt;"",ISNUMBER(A3654)),VLOOKUP(A3654,Studies!A:BR,2,FALSE),"")</f>
        <v>Yeates 1996</v>
      </c>
      <c r="C3654" s="255" t="str">
        <f>IF(AND(A3654&lt;&gt;"",ISNUMBER(A3654)),VLOOKUP(A3654,Studies!A:BR,3,FALSE),"")</f>
        <v>http://www.ncbi.nlm.nih.gov/pubmed/8880291</v>
      </c>
      <c r="D3654" s="255" t="str">
        <f>IF(AND(A3654&lt;&gt;"",ISNUMBER(A3654)),VLOOKUP(A3654,Studies!A:BR,4,FALSE),"")</f>
        <v>Control (Perpetrator Placebo)</v>
      </c>
      <c r="E3654" s="255" t="str">
        <f>IF(AND(A3654&lt;&gt;"",ISNUMBER(A3654)),VLOOKUP(A3654,Studies!A:BR,5,FALSE),"")</f>
        <v>Midazolam</v>
      </c>
      <c r="F3654" s="256"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4.25" x14ac:dyDescent="0.2">
      <c r="A3655" s="183">
        <v>468</v>
      </c>
      <c r="B3655" s="254" t="str">
        <f>IF(AND(A3655&lt;&gt;"",ISNUMBER(A3655)),VLOOKUP(A3655,Studies!A:BR,2,FALSE),"")</f>
        <v>Yeates 1996</v>
      </c>
      <c r="C3655" s="255" t="str">
        <f>IF(AND(A3655&lt;&gt;"",ISNUMBER(A3655)),VLOOKUP(A3655,Studies!A:BR,3,FALSE),"")</f>
        <v>http://www.ncbi.nlm.nih.gov/pubmed/8880291</v>
      </c>
      <c r="D3655" s="255" t="str">
        <f>IF(AND(A3655&lt;&gt;"",ISNUMBER(A3655)),VLOOKUP(A3655,Studies!A:BR,4,FALSE),"")</f>
        <v>Control (Perpetrator Placebo)</v>
      </c>
      <c r="E3655" s="255" t="str">
        <f>IF(AND(A3655&lt;&gt;"",ISNUMBER(A3655)),VLOOKUP(A3655,Studies!A:BR,5,FALSE),"")</f>
        <v>Midazolam</v>
      </c>
      <c r="F3655" s="256"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4.25" x14ac:dyDescent="0.2">
      <c r="A3656" s="183">
        <v>469</v>
      </c>
      <c r="B3656" s="254" t="str">
        <f>IF(AND(A3656&lt;&gt;"",ISNUMBER(A3656)),VLOOKUP(A3656,Studies!A:BR,2,FALSE),"")</f>
        <v>Yeates 1996</v>
      </c>
      <c r="C3656" s="255" t="str">
        <f>IF(AND(A3656&lt;&gt;"",ISNUMBER(A3656)),VLOOKUP(A3656,Studies!A:BR,3,FALSE),"")</f>
        <v>http://www.ncbi.nlm.nih.gov/pubmed/8880291</v>
      </c>
      <c r="D3656" s="255" t="str">
        <f>IF(AND(A3656&lt;&gt;"",ISNUMBER(A3656)),VLOOKUP(A3656,Studies!A:BR,4,FALSE),"")</f>
        <v>with Perpetrator (Clarithromycin)</v>
      </c>
      <c r="E3656" s="255" t="str">
        <f>IF(AND(A3656&lt;&gt;"",ISNUMBER(A3656)),VLOOKUP(A3656,Studies!A:BR,5,FALSE),"")</f>
        <v>Midazolam</v>
      </c>
      <c r="F3656" s="256"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v>0</v>
      </c>
    </row>
    <row r="3657" spans="1:17" ht="14.25" x14ac:dyDescent="0.2">
      <c r="A3657" s="183">
        <v>469</v>
      </c>
      <c r="B3657" s="254" t="str">
        <f>IF(AND(A3657&lt;&gt;"",ISNUMBER(A3657)),VLOOKUP(A3657,Studies!A:BR,2,FALSE),"")</f>
        <v>Yeates 1996</v>
      </c>
      <c r="C3657" s="255" t="str">
        <f>IF(AND(A3657&lt;&gt;"",ISNUMBER(A3657)),VLOOKUP(A3657,Studies!A:BR,3,FALSE),"")</f>
        <v>http://www.ncbi.nlm.nih.gov/pubmed/8880291</v>
      </c>
      <c r="D3657" s="255" t="str">
        <f>IF(AND(A3657&lt;&gt;"",ISNUMBER(A3657)),VLOOKUP(A3657,Studies!A:BR,4,FALSE),"")</f>
        <v>with Perpetrator (Clarithromycin)</v>
      </c>
      <c r="E3657" s="255" t="str">
        <f>IF(AND(A3657&lt;&gt;"",ISNUMBER(A3657)),VLOOKUP(A3657,Studies!A:BR,5,FALSE),"")</f>
        <v>Midazolam</v>
      </c>
      <c r="F3657" s="256"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v>0</v>
      </c>
    </row>
    <row r="3658" spans="1:17" ht="14.25" x14ac:dyDescent="0.2">
      <c r="A3658" s="183">
        <v>469</v>
      </c>
      <c r="B3658" s="254" t="str">
        <f>IF(AND(A3658&lt;&gt;"",ISNUMBER(A3658)),VLOOKUP(A3658,Studies!A:BR,2,FALSE),"")</f>
        <v>Yeates 1996</v>
      </c>
      <c r="C3658" s="255" t="str">
        <f>IF(AND(A3658&lt;&gt;"",ISNUMBER(A3658)),VLOOKUP(A3658,Studies!A:BR,3,FALSE),"")</f>
        <v>http://www.ncbi.nlm.nih.gov/pubmed/8880291</v>
      </c>
      <c r="D3658" s="255" t="str">
        <f>IF(AND(A3658&lt;&gt;"",ISNUMBER(A3658)),VLOOKUP(A3658,Studies!A:BR,4,FALSE),"")</f>
        <v>with Perpetrator (Clarithromycin)</v>
      </c>
      <c r="E3658" s="255" t="str">
        <f>IF(AND(A3658&lt;&gt;"",ISNUMBER(A3658)),VLOOKUP(A3658,Studies!A:BR,5,FALSE),"")</f>
        <v>Midazolam</v>
      </c>
      <c r="F3658" s="256"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v>0</v>
      </c>
    </row>
    <row r="3659" spans="1:17" ht="14.25" x14ac:dyDescent="0.2">
      <c r="A3659" s="183">
        <v>469</v>
      </c>
      <c r="B3659" s="254" t="str">
        <f>IF(AND(A3659&lt;&gt;"",ISNUMBER(A3659)),VLOOKUP(A3659,Studies!A:BR,2,FALSE),"")</f>
        <v>Yeates 1996</v>
      </c>
      <c r="C3659" s="255" t="str">
        <f>IF(AND(A3659&lt;&gt;"",ISNUMBER(A3659)),VLOOKUP(A3659,Studies!A:BR,3,FALSE),"")</f>
        <v>http://www.ncbi.nlm.nih.gov/pubmed/8880291</v>
      </c>
      <c r="D3659" s="255" t="str">
        <f>IF(AND(A3659&lt;&gt;"",ISNUMBER(A3659)),VLOOKUP(A3659,Studies!A:BR,4,FALSE),"")</f>
        <v>with Perpetrator (Clarithromycin)</v>
      </c>
      <c r="E3659" s="255" t="str">
        <f>IF(AND(A3659&lt;&gt;"",ISNUMBER(A3659)),VLOOKUP(A3659,Studies!A:BR,5,FALSE),"")</f>
        <v>Midazolam</v>
      </c>
      <c r="F3659" s="256"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v>0</v>
      </c>
    </row>
    <row r="3660" spans="1:17" ht="14.25" x14ac:dyDescent="0.2">
      <c r="A3660" s="183">
        <v>469</v>
      </c>
      <c r="B3660" s="254" t="str">
        <f>IF(AND(A3660&lt;&gt;"",ISNUMBER(A3660)),VLOOKUP(A3660,Studies!A:BR,2,FALSE),"")</f>
        <v>Yeates 1996</v>
      </c>
      <c r="C3660" s="255" t="str">
        <f>IF(AND(A3660&lt;&gt;"",ISNUMBER(A3660)),VLOOKUP(A3660,Studies!A:BR,3,FALSE),"")</f>
        <v>http://www.ncbi.nlm.nih.gov/pubmed/8880291</v>
      </c>
      <c r="D3660" s="255" t="str">
        <f>IF(AND(A3660&lt;&gt;"",ISNUMBER(A3660)),VLOOKUP(A3660,Studies!A:BR,4,FALSE),"")</f>
        <v>with Perpetrator (Clarithromycin)</v>
      </c>
      <c r="E3660" s="255" t="str">
        <f>IF(AND(A3660&lt;&gt;"",ISNUMBER(A3660)),VLOOKUP(A3660,Studies!A:BR,5,FALSE),"")</f>
        <v>Midazolam</v>
      </c>
      <c r="F3660" s="256"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v>0</v>
      </c>
    </row>
    <row r="3661" spans="1:17" ht="14.25" x14ac:dyDescent="0.2">
      <c r="A3661" s="183">
        <v>469</v>
      </c>
      <c r="B3661" s="254" t="str">
        <f>IF(AND(A3661&lt;&gt;"",ISNUMBER(A3661)),VLOOKUP(A3661,Studies!A:BR,2,FALSE),"")</f>
        <v>Yeates 1996</v>
      </c>
      <c r="C3661" s="255" t="str">
        <f>IF(AND(A3661&lt;&gt;"",ISNUMBER(A3661)),VLOOKUP(A3661,Studies!A:BR,3,FALSE),"")</f>
        <v>http://www.ncbi.nlm.nih.gov/pubmed/8880291</v>
      </c>
      <c r="D3661" s="255" t="str">
        <f>IF(AND(A3661&lt;&gt;"",ISNUMBER(A3661)),VLOOKUP(A3661,Studies!A:BR,4,FALSE),"")</f>
        <v>with Perpetrator (Clarithromycin)</v>
      </c>
      <c r="E3661" s="255" t="str">
        <f>IF(AND(A3661&lt;&gt;"",ISNUMBER(A3661)),VLOOKUP(A3661,Studies!A:BR,5,FALSE),"")</f>
        <v>Midazolam</v>
      </c>
      <c r="F3661" s="256"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v>0</v>
      </c>
    </row>
    <row r="3662" spans="1:17" ht="14.25" x14ac:dyDescent="0.2">
      <c r="A3662" s="183">
        <v>469</v>
      </c>
      <c r="B3662" s="254" t="str">
        <f>IF(AND(A3662&lt;&gt;"",ISNUMBER(A3662)),VLOOKUP(A3662,Studies!A:BR,2,FALSE),"")</f>
        <v>Yeates 1996</v>
      </c>
      <c r="C3662" s="255" t="str">
        <f>IF(AND(A3662&lt;&gt;"",ISNUMBER(A3662)),VLOOKUP(A3662,Studies!A:BR,3,FALSE),"")</f>
        <v>http://www.ncbi.nlm.nih.gov/pubmed/8880291</v>
      </c>
      <c r="D3662" s="255" t="str">
        <f>IF(AND(A3662&lt;&gt;"",ISNUMBER(A3662)),VLOOKUP(A3662,Studies!A:BR,4,FALSE),"")</f>
        <v>with Perpetrator (Clarithromycin)</v>
      </c>
      <c r="E3662" s="255" t="str">
        <f>IF(AND(A3662&lt;&gt;"",ISNUMBER(A3662)),VLOOKUP(A3662,Studies!A:BR,5,FALSE),"")</f>
        <v>Midazolam</v>
      </c>
      <c r="F3662" s="256"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v>0</v>
      </c>
    </row>
    <row r="3663" spans="1:17" ht="14.25" x14ac:dyDescent="0.2">
      <c r="A3663" s="183">
        <v>469</v>
      </c>
      <c r="B3663" s="254" t="str">
        <f>IF(AND(A3663&lt;&gt;"",ISNUMBER(A3663)),VLOOKUP(A3663,Studies!A:BR,2,FALSE),"")</f>
        <v>Yeates 1996</v>
      </c>
      <c r="C3663" s="255" t="str">
        <f>IF(AND(A3663&lt;&gt;"",ISNUMBER(A3663)),VLOOKUP(A3663,Studies!A:BR,3,FALSE),"")</f>
        <v>http://www.ncbi.nlm.nih.gov/pubmed/8880291</v>
      </c>
      <c r="D3663" s="255" t="str">
        <f>IF(AND(A3663&lt;&gt;"",ISNUMBER(A3663)),VLOOKUP(A3663,Studies!A:BR,4,FALSE),"")</f>
        <v>with Perpetrator (Clarithromycin)</v>
      </c>
      <c r="E3663" s="255" t="str">
        <f>IF(AND(A3663&lt;&gt;"",ISNUMBER(A3663)),VLOOKUP(A3663,Studies!A:BR,5,FALSE),"")</f>
        <v>Midazolam</v>
      </c>
      <c r="F3663" s="256"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4.25" x14ac:dyDescent="0.2">
      <c r="A3664" s="183">
        <v>469</v>
      </c>
      <c r="B3664" s="254" t="str">
        <f>IF(AND(A3664&lt;&gt;"",ISNUMBER(A3664)),VLOOKUP(A3664,Studies!A:BR,2,FALSE),"")</f>
        <v>Yeates 1996</v>
      </c>
      <c r="C3664" s="255" t="str">
        <f>IF(AND(A3664&lt;&gt;"",ISNUMBER(A3664)),VLOOKUP(A3664,Studies!A:BR,3,FALSE),"")</f>
        <v>http://www.ncbi.nlm.nih.gov/pubmed/8880291</v>
      </c>
      <c r="D3664" s="255" t="str">
        <f>IF(AND(A3664&lt;&gt;"",ISNUMBER(A3664)),VLOOKUP(A3664,Studies!A:BR,4,FALSE),"")</f>
        <v>with Perpetrator (Clarithromycin)</v>
      </c>
      <c r="E3664" s="255" t="str">
        <f>IF(AND(A3664&lt;&gt;"",ISNUMBER(A3664)),VLOOKUP(A3664,Studies!A:BR,5,FALSE),"")</f>
        <v>Midazolam</v>
      </c>
      <c r="F3664" s="256" t="str">
        <f>IF(AND(A3664&lt;&gt;"",ISNUMBER(A3664)),VLOOKUP(A3664,Studies!A:BR,6,FALSE),"")</f>
        <v>Plasma</v>
      </c>
      <c r="G3664" s="194">
        <v>109.5</v>
      </c>
      <c r="H3664" s="194" t="s">
        <v>60</v>
      </c>
      <c r="I3664" s="187">
        <v>17.753799438476562</v>
      </c>
      <c r="J3664" s="187" t="s">
        <v>941</v>
      </c>
      <c r="K3664" s="187" t="s">
        <v>116</v>
      </c>
      <c r="M3664" s="195"/>
      <c r="N3664" s="195"/>
      <c r="O3664" s="199"/>
      <c r="P3664" s="188"/>
      <c r="Q3664" s="174">
        <v>0</v>
      </c>
    </row>
    <row r="3665" spans="1:17" ht="14.25" x14ac:dyDescent="0.2">
      <c r="A3665" s="183">
        <v>469</v>
      </c>
      <c r="B3665" s="254" t="str">
        <f>IF(AND(A3665&lt;&gt;"",ISNUMBER(A3665)),VLOOKUP(A3665,Studies!A:BR,2,FALSE),"")</f>
        <v>Yeates 1996</v>
      </c>
      <c r="C3665" s="255" t="str">
        <f>IF(AND(A3665&lt;&gt;"",ISNUMBER(A3665)),VLOOKUP(A3665,Studies!A:BR,3,FALSE),"")</f>
        <v>http://www.ncbi.nlm.nih.gov/pubmed/8880291</v>
      </c>
      <c r="D3665" s="255" t="str">
        <f>IF(AND(A3665&lt;&gt;"",ISNUMBER(A3665)),VLOOKUP(A3665,Studies!A:BR,4,FALSE),"")</f>
        <v>with Perpetrator (Clarithromycin)</v>
      </c>
      <c r="E3665" s="255" t="str">
        <f>IF(AND(A3665&lt;&gt;"",ISNUMBER(A3665)),VLOOKUP(A3665,Studies!A:BR,5,FALSE),"")</f>
        <v>Midazolam</v>
      </c>
      <c r="F3665" s="256"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4.25" x14ac:dyDescent="0.2">
      <c r="A3666" s="183">
        <v>470</v>
      </c>
      <c r="B3666" s="254" t="str">
        <f>IF(AND(A3666&lt;&gt;"",ISNUMBER(A3666)),VLOOKUP(A3666,Studies!A:BR,2,FALSE),"")</f>
        <v>Zimmermann 1996</v>
      </c>
      <c r="C3666" s="255" t="str">
        <f>IF(AND(A3666&lt;&gt;"",ISNUMBER(A3666)),VLOOKUP(A3666,Studies!A:BR,3,FALSE),"")</f>
        <v>https://www.ncbi.nlm.nih.gov/pubmed/8720318</v>
      </c>
      <c r="D3666" s="255" t="str">
        <f>IF(AND(A3666&lt;&gt;"",ISNUMBER(A3666)),VLOOKUP(A3666,Studies!A:BR,4,FALSE),"")</f>
        <v>Control (Perpetrator Placebo)</v>
      </c>
      <c r="E3666" s="255" t="str">
        <f>IF(AND(A3666&lt;&gt;"",ISNUMBER(A3666)),VLOOKUP(A3666,Studies!A:BR,5,FALSE),"")</f>
        <v>Midazolam</v>
      </c>
      <c r="F3666" s="256"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4.25" x14ac:dyDescent="0.2">
      <c r="A3667" s="183">
        <v>470</v>
      </c>
      <c r="B3667" s="254" t="str">
        <f>IF(AND(A3667&lt;&gt;"",ISNUMBER(A3667)),VLOOKUP(A3667,Studies!A:BR,2,FALSE),"")</f>
        <v>Zimmermann 1996</v>
      </c>
      <c r="C3667" s="255" t="str">
        <f>IF(AND(A3667&lt;&gt;"",ISNUMBER(A3667)),VLOOKUP(A3667,Studies!A:BR,3,FALSE),"")</f>
        <v>https://www.ncbi.nlm.nih.gov/pubmed/8720318</v>
      </c>
      <c r="D3667" s="255" t="str">
        <f>IF(AND(A3667&lt;&gt;"",ISNUMBER(A3667)),VLOOKUP(A3667,Studies!A:BR,4,FALSE),"")</f>
        <v>Control (Perpetrator Placebo)</v>
      </c>
      <c r="E3667" s="255" t="str">
        <f>IF(AND(A3667&lt;&gt;"",ISNUMBER(A3667)),VLOOKUP(A3667,Studies!A:BR,5,FALSE),"")</f>
        <v>Midazolam</v>
      </c>
      <c r="F3667" s="256"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4.25" x14ac:dyDescent="0.2">
      <c r="A3668" s="183">
        <v>470</v>
      </c>
      <c r="B3668" s="254" t="str">
        <f>IF(AND(A3668&lt;&gt;"",ISNUMBER(A3668)),VLOOKUP(A3668,Studies!A:BR,2,FALSE),"")</f>
        <v>Zimmermann 1996</v>
      </c>
      <c r="C3668" s="255" t="str">
        <f>IF(AND(A3668&lt;&gt;"",ISNUMBER(A3668)),VLOOKUP(A3668,Studies!A:BR,3,FALSE),"")</f>
        <v>https://www.ncbi.nlm.nih.gov/pubmed/8720318</v>
      </c>
      <c r="D3668" s="255" t="str">
        <f>IF(AND(A3668&lt;&gt;"",ISNUMBER(A3668)),VLOOKUP(A3668,Studies!A:BR,4,FALSE),"")</f>
        <v>Control (Perpetrator Placebo)</v>
      </c>
      <c r="E3668" s="255" t="str">
        <f>IF(AND(A3668&lt;&gt;"",ISNUMBER(A3668)),VLOOKUP(A3668,Studies!A:BR,5,FALSE),"")</f>
        <v>Midazolam</v>
      </c>
      <c r="F3668" s="256"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4.25" x14ac:dyDescent="0.2">
      <c r="A3669" s="183">
        <v>470</v>
      </c>
      <c r="B3669" s="254" t="str">
        <f>IF(AND(A3669&lt;&gt;"",ISNUMBER(A3669)),VLOOKUP(A3669,Studies!A:BR,2,FALSE),"")</f>
        <v>Zimmermann 1996</v>
      </c>
      <c r="C3669" s="255" t="str">
        <f>IF(AND(A3669&lt;&gt;"",ISNUMBER(A3669)),VLOOKUP(A3669,Studies!A:BR,3,FALSE),"")</f>
        <v>https://www.ncbi.nlm.nih.gov/pubmed/8720318</v>
      </c>
      <c r="D3669" s="255" t="str">
        <f>IF(AND(A3669&lt;&gt;"",ISNUMBER(A3669)),VLOOKUP(A3669,Studies!A:BR,4,FALSE),"")</f>
        <v>Control (Perpetrator Placebo)</v>
      </c>
      <c r="E3669" s="255" t="str">
        <f>IF(AND(A3669&lt;&gt;"",ISNUMBER(A3669)),VLOOKUP(A3669,Studies!A:BR,5,FALSE),"")</f>
        <v>Midazolam</v>
      </c>
      <c r="F3669" s="256"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4.25" x14ac:dyDescent="0.2">
      <c r="A3670" s="183">
        <v>470</v>
      </c>
      <c r="B3670" s="254" t="str">
        <f>IF(AND(A3670&lt;&gt;"",ISNUMBER(A3670)),VLOOKUP(A3670,Studies!A:BR,2,FALSE),"")</f>
        <v>Zimmermann 1996</v>
      </c>
      <c r="C3670" s="255" t="str">
        <f>IF(AND(A3670&lt;&gt;"",ISNUMBER(A3670)),VLOOKUP(A3670,Studies!A:BR,3,FALSE),"")</f>
        <v>https://www.ncbi.nlm.nih.gov/pubmed/8720318</v>
      </c>
      <c r="D3670" s="255" t="str">
        <f>IF(AND(A3670&lt;&gt;"",ISNUMBER(A3670)),VLOOKUP(A3670,Studies!A:BR,4,FALSE),"")</f>
        <v>Control (Perpetrator Placebo)</v>
      </c>
      <c r="E3670" s="255" t="str">
        <f>IF(AND(A3670&lt;&gt;"",ISNUMBER(A3670)),VLOOKUP(A3670,Studies!A:BR,5,FALSE),"")</f>
        <v>Midazolam</v>
      </c>
      <c r="F3670" s="256"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4.25" x14ac:dyDescent="0.2">
      <c r="A3671" s="183">
        <v>470</v>
      </c>
      <c r="B3671" s="254" t="str">
        <f>IF(AND(A3671&lt;&gt;"",ISNUMBER(A3671)),VLOOKUP(A3671,Studies!A:BR,2,FALSE),"")</f>
        <v>Zimmermann 1996</v>
      </c>
      <c r="C3671" s="255" t="str">
        <f>IF(AND(A3671&lt;&gt;"",ISNUMBER(A3671)),VLOOKUP(A3671,Studies!A:BR,3,FALSE),"")</f>
        <v>https://www.ncbi.nlm.nih.gov/pubmed/8720318</v>
      </c>
      <c r="D3671" s="255" t="str">
        <f>IF(AND(A3671&lt;&gt;"",ISNUMBER(A3671)),VLOOKUP(A3671,Studies!A:BR,4,FALSE),"")</f>
        <v>Control (Perpetrator Placebo)</v>
      </c>
      <c r="E3671" s="255" t="str">
        <f>IF(AND(A3671&lt;&gt;"",ISNUMBER(A3671)),VLOOKUP(A3671,Studies!A:BR,5,FALSE),"")</f>
        <v>Midazolam</v>
      </c>
      <c r="F3671" s="256"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4.25" x14ac:dyDescent="0.2">
      <c r="A3672" s="183">
        <v>470</v>
      </c>
      <c r="B3672" s="254" t="str">
        <f>IF(AND(A3672&lt;&gt;"",ISNUMBER(A3672)),VLOOKUP(A3672,Studies!A:BR,2,FALSE),"")</f>
        <v>Zimmermann 1996</v>
      </c>
      <c r="C3672" s="255" t="str">
        <f>IF(AND(A3672&lt;&gt;"",ISNUMBER(A3672)),VLOOKUP(A3672,Studies!A:BR,3,FALSE),"")</f>
        <v>https://www.ncbi.nlm.nih.gov/pubmed/8720318</v>
      </c>
      <c r="D3672" s="255" t="str">
        <f>IF(AND(A3672&lt;&gt;"",ISNUMBER(A3672)),VLOOKUP(A3672,Studies!A:BR,4,FALSE),"")</f>
        <v>Control (Perpetrator Placebo)</v>
      </c>
      <c r="E3672" s="255" t="str">
        <f>IF(AND(A3672&lt;&gt;"",ISNUMBER(A3672)),VLOOKUP(A3672,Studies!A:BR,5,FALSE),"")</f>
        <v>Midazolam</v>
      </c>
      <c r="F3672" s="256"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4.25" x14ac:dyDescent="0.2">
      <c r="A3673" s="183">
        <v>470</v>
      </c>
      <c r="B3673" s="254" t="str">
        <f>IF(AND(A3673&lt;&gt;"",ISNUMBER(A3673)),VLOOKUP(A3673,Studies!A:BR,2,FALSE),"")</f>
        <v>Zimmermann 1996</v>
      </c>
      <c r="C3673" s="255" t="str">
        <f>IF(AND(A3673&lt;&gt;"",ISNUMBER(A3673)),VLOOKUP(A3673,Studies!A:BR,3,FALSE),"")</f>
        <v>https://www.ncbi.nlm.nih.gov/pubmed/8720318</v>
      </c>
      <c r="D3673" s="255" t="str">
        <f>IF(AND(A3673&lt;&gt;"",ISNUMBER(A3673)),VLOOKUP(A3673,Studies!A:BR,4,FALSE),"")</f>
        <v>Control (Perpetrator Placebo)</v>
      </c>
      <c r="E3673" s="255" t="str">
        <f>IF(AND(A3673&lt;&gt;"",ISNUMBER(A3673)),VLOOKUP(A3673,Studies!A:BR,5,FALSE),"")</f>
        <v>Midazolam</v>
      </c>
      <c r="F3673" s="256"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4.25" x14ac:dyDescent="0.2">
      <c r="A3674" s="183">
        <v>470</v>
      </c>
      <c r="B3674" s="254" t="str">
        <f>IF(AND(A3674&lt;&gt;"",ISNUMBER(A3674)),VLOOKUP(A3674,Studies!A:BR,2,FALSE),"")</f>
        <v>Zimmermann 1996</v>
      </c>
      <c r="C3674" s="255" t="str">
        <f>IF(AND(A3674&lt;&gt;"",ISNUMBER(A3674)),VLOOKUP(A3674,Studies!A:BR,3,FALSE),"")</f>
        <v>https://www.ncbi.nlm.nih.gov/pubmed/8720318</v>
      </c>
      <c r="D3674" s="255" t="str">
        <f>IF(AND(A3674&lt;&gt;"",ISNUMBER(A3674)),VLOOKUP(A3674,Studies!A:BR,4,FALSE),"")</f>
        <v>Control (Perpetrator Placebo)</v>
      </c>
      <c r="E3674" s="255" t="str">
        <f>IF(AND(A3674&lt;&gt;"",ISNUMBER(A3674)),VLOOKUP(A3674,Studies!A:BR,5,FALSE),"")</f>
        <v>Midazolam</v>
      </c>
      <c r="F3674" s="256"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4.25" x14ac:dyDescent="0.2">
      <c r="A3675" s="183">
        <v>471</v>
      </c>
      <c r="B3675" s="254" t="str">
        <f>IF(AND(A3675&lt;&gt;"",ISNUMBER(A3675)),VLOOKUP(A3675,Studies!A:BR,2,FALSE),"")</f>
        <v>Zimmermann 1996</v>
      </c>
      <c r="C3675" s="255" t="str">
        <f>IF(AND(A3675&lt;&gt;"",ISNUMBER(A3675)),VLOOKUP(A3675,Studies!A:BR,3,FALSE),"")</f>
        <v>https://www.ncbi.nlm.nih.gov/pubmed/8720318</v>
      </c>
      <c r="D3675" s="255" t="str">
        <f>IF(AND(A3675&lt;&gt;"",ISNUMBER(A3675)),VLOOKUP(A3675,Studies!A:BR,4,FALSE),"")</f>
        <v>with Perpetrator (Erythromycin)</v>
      </c>
      <c r="E3675" s="255" t="str">
        <f>IF(AND(A3675&lt;&gt;"",ISNUMBER(A3675)),VLOOKUP(A3675,Studies!A:BR,5,FALSE),"")</f>
        <v>Midazolam</v>
      </c>
      <c r="F3675" s="256"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4.25" x14ac:dyDescent="0.2">
      <c r="A3676" s="183">
        <v>471</v>
      </c>
      <c r="B3676" s="254" t="str">
        <f>IF(AND(A3676&lt;&gt;"",ISNUMBER(A3676)),VLOOKUP(A3676,Studies!A:BR,2,FALSE),"")</f>
        <v>Zimmermann 1996</v>
      </c>
      <c r="C3676" s="255" t="str">
        <f>IF(AND(A3676&lt;&gt;"",ISNUMBER(A3676)),VLOOKUP(A3676,Studies!A:BR,3,FALSE),"")</f>
        <v>https://www.ncbi.nlm.nih.gov/pubmed/8720318</v>
      </c>
      <c r="D3676" s="255" t="str">
        <f>IF(AND(A3676&lt;&gt;"",ISNUMBER(A3676)),VLOOKUP(A3676,Studies!A:BR,4,FALSE),"")</f>
        <v>with Perpetrator (Erythromycin)</v>
      </c>
      <c r="E3676" s="255" t="str">
        <f>IF(AND(A3676&lt;&gt;"",ISNUMBER(A3676)),VLOOKUP(A3676,Studies!A:BR,5,FALSE),"")</f>
        <v>Midazolam</v>
      </c>
      <c r="F3676" s="256"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4.25" x14ac:dyDescent="0.2">
      <c r="A3677" s="183">
        <v>471</v>
      </c>
      <c r="B3677" s="254" t="str">
        <f>IF(AND(A3677&lt;&gt;"",ISNUMBER(A3677)),VLOOKUP(A3677,Studies!A:BR,2,FALSE),"")</f>
        <v>Zimmermann 1996</v>
      </c>
      <c r="C3677" s="255" t="str">
        <f>IF(AND(A3677&lt;&gt;"",ISNUMBER(A3677)),VLOOKUP(A3677,Studies!A:BR,3,FALSE),"")</f>
        <v>https://www.ncbi.nlm.nih.gov/pubmed/8720318</v>
      </c>
      <c r="D3677" s="255" t="str">
        <f>IF(AND(A3677&lt;&gt;"",ISNUMBER(A3677)),VLOOKUP(A3677,Studies!A:BR,4,FALSE),"")</f>
        <v>with Perpetrator (Erythromycin)</v>
      </c>
      <c r="E3677" s="255" t="str">
        <f>IF(AND(A3677&lt;&gt;"",ISNUMBER(A3677)),VLOOKUP(A3677,Studies!A:BR,5,FALSE),"")</f>
        <v>Midazolam</v>
      </c>
      <c r="F3677" s="256"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4.25" x14ac:dyDescent="0.2">
      <c r="A3678" s="183">
        <v>471</v>
      </c>
      <c r="B3678" s="254" t="str">
        <f>IF(AND(A3678&lt;&gt;"",ISNUMBER(A3678)),VLOOKUP(A3678,Studies!A:BR,2,FALSE),"")</f>
        <v>Zimmermann 1996</v>
      </c>
      <c r="C3678" s="255" t="str">
        <f>IF(AND(A3678&lt;&gt;"",ISNUMBER(A3678)),VLOOKUP(A3678,Studies!A:BR,3,FALSE),"")</f>
        <v>https://www.ncbi.nlm.nih.gov/pubmed/8720318</v>
      </c>
      <c r="D3678" s="255" t="str">
        <f>IF(AND(A3678&lt;&gt;"",ISNUMBER(A3678)),VLOOKUP(A3678,Studies!A:BR,4,FALSE),"")</f>
        <v>with Perpetrator (Erythromycin)</v>
      </c>
      <c r="E3678" s="255" t="str">
        <f>IF(AND(A3678&lt;&gt;"",ISNUMBER(A3678)),VLOOKUP(A3678,Studies!A:BR,5,FALSE),"")</f>
        <v>Midazolam</v>
      </c>
      <c r="F3678" s="256"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4.25" x14ac:dyDescent="0.2">
      <c r="A3679" s="183">
        <v>471</v>
      </c>
      <c r="B3679" s="254" t="str">
        <f>IF(AND(A3679&lt;&gt;"",ISNUMBER(A3679)),VLOOKUP(A3679,Studies!A:BR,2,FALSE),"")</f>
        <v>Zimmermann 1996</v>
      </c>
      <c r="C3679" s="255" t="str">
        <f>IF(AND(A3679&lt;&gt;"",ISNUMBER(A3679)),VLOOKUP(A3679,Studies!A:BR,3,FALSE),"")</f>
        <v>https://www.ncbi.nlm.nih.gov/pubmed/8720318</v>
      </c>
      <c r="D3679" s="255" t="str">
        <f>IF(AND(A3679&lt;&gt;"",ISNUMBER(A3679)),VLOOKUP(A3679,Studies!A:BR,4,FALSE),"")</f>
        <v>with Perpetrator (Erythromycin)</v>
      </c>
      <c r="E3679" s="255" t="str">
        <f>IF(AND(A3679&lt;&gt;"",ISNUMBER(A3679)),VLOOKUP(A3679,Studies!A:BR,5,FALSE),"")</f>
        <v>Midazolam</v>
      </c>
      <c r="F3679" s="256"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4.25" x14ac:dyDescent="0.2">
      <c r="A3680" s="183">
        <v>471</v>
      </c>
      <c r="B3680" s="254" t="str">
        <f>IF(AND(A3680&lt;&gt;"",ISNUMBER(A3680)),VLOOKUP(A3680,Studies!A:BR,2,FALSE),"")</f>
        <v>Zimmermann 1996</v>
      </c>
      <c r="C3680" s="255" t="str">
        <f>IF(AND(A3680&lt;&gt;"",ISNUMBER(A3680)),VLOOKUP(A3680,Studies!A:BR,3,FALSE),"")</f>
        <v>https://www.ncbi.nlm.nih.gov/pubmed/8720318</v>
      </c>
      <c r="D3680" s="255" t="str">
        <f>IF(AND(A3680&lt;&gt;"",ISNUMBER(A3680)),VLOOKUP(A3680,Studies!A:BR,4,FALSE),"")</f>
        <v>with Perpetrator (Erythromycin)</v>
      </c>
      <c r="E3680" s="255" t="str">
        <f>IF(AND(A3680&lt;&gt;"",ISNUMBER(A3680)),VLOOKUP(A3680,Studies!A:BR,5,FALSE),"")</f>
        <v>Midazolam</v>
      </c>
      <c r="F3680" s="256"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4.25" x14ac:dyDescent="0.2">
      <c r="A3681" s="183">
        <v>471</v>
      </c>
      <c r="B3681" s="254" t="str">
        <f>IF(AND(A3681&lt;&gt;"",ISNUMBER(A3681)),VLOOKUP(A3681,Studies!A:BR,2,FALSE),"")</f>
        <v>Zimmermann 1996</v>
      </c>
      <c r="C3681" s="255" t="str">
        <f>IF(AND(A3681&lt;&gt;"",ISNUMBER(A3681)),VLOOKUP(A3681,Studies!A:BR,3,FALSE),"")</f>
        <v>https://www.ncbi.nlm.nih.gov/pubmed/8720318</v>
      </c>
      <c r="D3681" s="255" t="str">
        <f>IF(AND(A3681&lt;&gt;"",ISNUMBER(A3681)),VLOOKUP(A3681,Studies!A:BR,4,FALSE),"")</f>
        <v>with Perpetrator (Erythromycin)</v>
      </c>
      <c r="E3681" s="255" t="str">
        <f>IF(AND(A3681&lt;&gt;"",ISNUMBER(A3681)),VLOOKUP(A3681,Studies!A:BR,5,FALSE),"")</f>
        <v>Midazolam</v>
      </c>
      <c r="F3681" s="256"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4.25" x14ac:dyDescent="0.2">
      <c r="A3682" s="183">
        <v>471</v>
      </c>
      <c r="B3682" s="254" t="str">
        <f>IF(AND(A3682&lt;&gt;"",ISNUMBER(A3682)),VLOOKUP(A3682,Studies!A:BR,2,FALSE),"")</f>
        <v>Zimmermann 1996</v>
      </c>
      <c r="C3682" s="255" t="str">
        <f>IF(AND(A3682&lt;&gt;"",ISNUMBER(A3682)),VLOOKUP(A3682,Studies!A:BR,3,FALSE),"")</f>
        <v>https://www.ncbi.nlm.nih.gov/pubmed/8720318</v>
      </c>
      <c r="D3682" s="255" t="str">
        <f>IF(AND(A3682&lt;&gt;"",ISNUMBER(A3682)),VLOOKUP(A3682,Studies!A:BR,4,FALSE),"")</f>
        <v>with Perpetrator (Erythromycin)</v>
      </c>
      <c r="E3682" s="255" t="str">
        <f>IF(AND(A3682&lt;&gt;"",ISNUMBER(A3682)),VLOOKUP(A3682,Studies!A:BR,5,FALSE),"")</f>
        <v>Midazolam</v>
      </c>
      <c r="F3682" s="256"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4.25" x14ac:dyDescent="0.2">
      <c r="A3683" s="183">
        <v>471</v>
      </c>
      <c r="B3683" s="254" t="str">
        <f>IF(AND(A3683&lt;&gt;"",ISNUMBER(A3683)),VLOOKUP(A3683,Studies!A:BR,2,FALSE),"")</f>
        <v>Zimmermann 1996</v>
      </c>
      <c r="C3683" s="255" t="str">
        <f>IF(AND(A3683&lt;&gt;"",ISNUMBER(A3683)),VLOOKUP(A3683,Studies!A:BR,3,FALSE),"")</f>
        <v>https://www.ncbi.nlm.nih.gov/pubmed/8720318</v>
      </c>
      <c r="D3683" s="255" t="str">
        <f>IF(AND(A3683&lt;&gt;"",ISNUMBER(A3683)),VLOOKUP(A3683,Studies!A:BR,4,FALSE),"")</f>
        <v>with Perpetrator (Erythromycin)</v>
      </c>
      <c r="E3683" s="255" t="str">
        <f>IF(AND(A3683&lt;&gt;"",ISNUMBER(A3683)),VLOOKUP(A3683,Studies!A:BR,5,FALSE),"")</f>
        <v>Midazolam</v>
      </c>
      <c r="F3683" s="256"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4.25" x14ac:dyDescent="0.2">
      <c r="A3684" s="183">
        <v>471</v>
      </c>
      <c r="B3684" s="254" t="str">
        <f>IF(AND(A3684&lt;&gt;"",ISNUMBER(A3684)),VLOOKUP(A3684,Studies!A:BR,2,FALSE),"")</f>
        <v>Zimmermann 1996</v>
      </c>
      <c r="C3684" s="255" t="str">
        <f>IF(AND(A3684&lt;&gt;"",ISNUMBER(A3684)),VLOOKUP(A3684,Studies!A:BR,3,FALSE),"")</f>
        <v>https://www.ncbi.nlm.nih.gov/pubmed/8720318</v>
      </c>
      <c r="D3684" s="255" t="str">
        <f>IF(AND(A3684&lt;&gt;"",ISNUMBER(A3684)),VLOOKUP(A3684,Studies!A:BR,4,FALSE),"")</f>
        <v>with Perpetrator (Erythromycin)</v>
      </c>
      <c r="E3684" s="255" t="str">
        <f>IF(AND(A3684&lt;&gt;"",ISNUMBER(A3684)),VLOOKUP(A3684,Studies!A:BR,5,FALSE),"")</f>
        <v>Midazolam</v>
      </c>
      <c r="F3684" s="256"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4.25" x14ac:dyDescent="0.2">
      <c r="A3685" s="183">
        <v>472</v>
      </c>
      <c r="B3685" s="254" t="str">
        <f>IF(AND(A3685&lt;&gt;"",ISNUMBER(A3685)),VLOOKUP(A3685,Studies!A:BR,2,FALSE),"")</f>
        <v>Templeton 2008</v>
      </c>
      <c r="C3685" s="255" t="str">
        <f>IF(AND(A3685&lt;&gt;"",ISNUMBER(A3685)),VLOOKUP(A3685,Studies!A:BR,3,FALSE),"")</f>
        <v>https://www.ncbi.nlm.nih.gov/pubmed/17495874</v>
      </c>
      <c r="D3685" s="255" t="str">
        <f>IF(AND(A3685&lt;&gt;"",ISNUMBER(A3685)),VLOOKUP(A3685,Studies!A:BR,4,FALSE),"")</f>
        <v>ITZ day 1</v>
      </c>
      <c r="E3685" s="255" t="str">
        <f>IF(AND(A3685&lt;&gt;"",ISNUMBER(A3685)),VLOOKUP(A3685,Studies!A:BR,5,FALSE),"")</f>
        <v>Itraconazole</v>
      </c>
      <c r="F3685" s="256"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4.25" x14ac:dyDescent="0.2">
      <c r="A3686" s="183">
        <v>472</v>
      </c>
      <c r="B3686" s="254" t="str">
        <f>IF(AND(A3686&lt;&gt;"",ISNUMBER(A3686)),VLOOKUP(A3686,Studies!A:BR,2,FALSE),"")</f>
        <v>Templeton 2008</v>
      </c>
      <c r="C3686" s="255" t="str">
        <f>IF(AND(A3686&lt;&gt;"",ISNUMBER(A3686)),VLOOKUP(A3686,Studies!A:BR,3,FALSE),"")</f>
        <v>https://www.ncbi.nlm.nih.gov/pubmed/17495874</v>
      </c>
      <c r="D3686" s="255" t="str">
        <f>IF(AND(A3686&lt;&gt;"",ISNUMBER(A3686)),VLOOKUP(A3686,Studies!A:BR,4,FALSE),"")</f>
        <v>ITZ day 1</v>
      </c>
      <c r="E3686" s="255" t="str">
        <f>IF(AND(A3686&lt;&gt;"",ISNUMBER(A3686)),VLOOKUP(A3686,Studies!A:BR,5,FALSE),"")</f>
        <v>Itraconazole</v>
      </c>
      <c r="F3686" s="256"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4.25" x14ac:dyDescent="0.2">
      <c r="A3687" s="183">
        <v>472</v>
      </c>
      <c r="B3687" s="254" t="str">
        <f>IF(AND(A3687&lt;&gt;"",ISNUMBER(A3687)),VLOOKUP(A3687,Studies!A:BR,2,FALSE),"")</f>
        <v>Templeton 2008</v>
      </c>
      <c r="C3687" s="255" t="str">
        <f>IF(AND(A3687&lt;&gt;"",ISNUMBER(A3687)),VLOOKUP(A3687,Studies!A:BR,3,FALSE),"")</f>
        <v>https://www.ncbi.nlm.nih.gov/pubmed/17495874</v>
      </c>
      <c r="D3687" s="255" t="str">
        <f>IF(AND(A3687&lt;&gt;"",ISNUMBER(A3687)),VLOOKUP(A3687,Studies!A:BR,4,FALSE),"")</f>
        <v>ITZ day 1</v>
      </c>
      <c r="E3687" s="255" t="str">
        <f>IF(AND(A3687&lt;&gt;"",ISNUMBER(A3687)),VLOOKUP(A3687,Studies!A:BR,5,FALSE),"")</f>
        <v>Itraconazole</v>
      </c>
      <c r="F3687" s="256"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4.25" x14ac:dyDescent="0.2">
      <c r="A3688" s="183">
        <v>472</v>
      </c>
      <c r="B3688" s="254" t="str">
        <f>IF(AND(A3688&lt;&gt;"",ISNUMBER(A3688)),VLOOKUP(A3688,Studies!A:BR,2,FALSE),"")</f>
        <v>Templeton 2008</v>
      </c>
      <c r="C3688" s="255" t="str">
        <f>IF(AND(A3688&lt;&gt;"",ISNUMBER(A3688)),VLOOKUP(A3688,Studies!A:BR,3,FALSE),"")</f>
        <v>https://www.ncbi.nlm.nih.gov/pubmed/17495874</v>
      </c>
      <c r="D3688" s="255" t="str">
        <f>IF(AND(A3688&lt;&gt;"",ISNUMBER(A3688)),VLOOKUP(A3688,Studies!A:BR,4,FALSE),"")</f>
        <v>ITZ day 1</v>
      </c>
      <c r="E3688" s="255" t="str">
        <f>IF(AND(A3688&lt;&gt;"",ISNUMBER(A3688)),VLOOKUP(A3688,Studies!A:BR,5,FALSE),"")</f>
        <v>Itraconazole</v>
      </c>
      <c r="F3688" s="256"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4.25" x14ac:dyDescent="0.2">
      <c r="A3689" s="183">
        <v>472</v>
      </c>
      <c r="B3689" s="254" t="str">
        <f>IF(AND(A3689&lt;&gt;"",ISNUMBER(A3689)),VLOOKUP(A3689,Studies!A:BR,2,FALSE),"")</f>
        <v>Templeton 2008</v>
      </c>
      <c r="C3689" s="255" t="str">
        <f>IF(AND(A3689&lt;&gt;"",ISNUMBER(A3689)),VLOOKUP(A3689,Studies!A:BR,3,FALSE),"")</f>
        <v>https://www.ncbi.nlm.nih.gov/pubmed/17495874</v>
      </c>
      <c r="D3689" s="255" t="str">
        <f>IF(AND(A3689&lt;&gt;"",ISNUMBER(A3689)),VLOOKUP(A3689,Studies!A:BR,4,FALSE),"")</f>
        <v>ITZ day 1</v>
      </c>
      <c r="E3689" s="255" t="str">
        <f>IF(AND(A3689&lt;&gt;"",ISNUMBER(A3689)),VLOOKUP(A3689,Studies!A:BR,5,FALSE),"")</f>
        <v>Itraconazole</v>
      </c>
      <c r="F3689" s="256"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4.25" x14ac:dyDescent="0.2">
      <c r="A3690" s="183">
        <v>472</v>
      </c>
      <c r="B3690" s="254" t="str">
        <f>IF(AND(A3690&lt;&gt;"",ISNUMBER(A3690)),VLOOKUP(A3690,Studies!A:BR,2,FALSE),"")</f>
        <v>Templeton 2008</v>
      </c>
      <c r="C3690" s="255" t="str">
        <f>IF(AND(A3690&lt;&gt;"",ISNUMBER(A3690)),VLOOKUP(A3690,Studies!A:BR,3,FALSE),"")</f>
        <v>https://www.ncbi.nlm.nih.gov/pubmed/17495874</v>
      </c>
      <c r="D3690" s="255" t="str">
        <f>IF(AND(A3690&lt;&gt;"",ISNUMBER(A3690)),VLOOKUP(A3690,Studies!A:BR,4,FALSE),"")</f>
        <v>ITZ day 1</v>
      </c>
      <c r="E3690" s="255" t="str">
        <f>IF(AND(A3690&lt;&gt;"",ISNUMBER(A3690)),VLOOKUP(A3690,Studies!A:BR,5,FALSE),"")</f>
        <v>Itraconazole</v>
      </c>
      <c r="F3690" s="256"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4.25" x14ac:dyDescent="0.2">
      <c r="A3691" s="183">
        <v>472</v>
      </c>
      <c r="B3691" s="254" t="str">
        <f>IF(AND(A3691&lt;&gt;"",ISNUMBER(A3691)),VLOOKUP(A3691,Studies!A:BR,2,FALSE),"")</f>
        <v>Templeton 2008</v>
      </c>
      <c r="C3691" s="255" t="str">
        <f>IF(AND(A3691&lt;&gt;"",ISNUMBER(A3691)),VLOOKUP(A3691,Studies!A:BR,3,FALSE),"")</f>
        <v>https://www.ncbi.nlm.nih.gov/pubmed/17495874</v>
      </c>
      <c r="D3691" s="255" t="str">
        <f>IF(AND(A3691&lt;&gt;"",ISNUMBER(A3691)),VLOOKUP(A3691,Studies!A:BR,4,FALSE),"")</f>
        <v>ITZ day 1</v>
      </c>
      <c r="E3691" s="255" t="str">
        <f>IF(AND(A3691&lt;&gt;"",ISNUMBER(A3691)),VLOOKUP(A3691,Studies!A:BR,5,FALSE),"")</f>
        <v>Itraconazole</v>
      </c>
      <c r="F3691" s="256"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4.25" x14ac:dyDescent="0.2">
      <c r="A3692" s="183">
        <v>472</v>
      </c>
      <c r="B3692" s="254" t="str">
        <f>IF(AND(A3692&lt;&gt;"",ISNUMBER(A3692)),VLOOKUP(A3692,Studies!A:BR,2,FALSE),"")</f>
        <v>Templeton 2008</v>
      </c>
      <c r="C3692" s="255" t="str">
        <f>IF(AND(A3692&lt;&gt;"",ISNUMBER(A3692)),VLOOKUP(A3692,Studies!A:BR,3,FALSE),"")</f>
        <v>https://www.ncbi.nlm.nih.gov/pubmed/17495874</v>
      </c>
      <c r="D3692" s="255" t="str">
        <f>IF(AND(A3692&lt;&gt;"",ISNUMBER(A3692)),VLOOKUP(A3692,Studies!A:BR,4,FALSE),"")</f>
        <v>ITZ day 1</v>
      </c>
      <c r="E3692" s="255" t="str">
        <f>IF(AND(A3692&lt;&gt;"",ISNUMBER(A3692)),VLOOKUP(A3692,Studies!A:BR,5,FALSE),"")</f>
        <v>Itraconazole</v>
      </c>
      <c r="F3692" s="256"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4.25" x14ac:dyDescent="0.2">
      <c r="A3693" s="183">
        <v>472</v>
      </c>
      <c r="B3693" s="254" t="str">
        <f>IF(AND(A3693&lt;&gt;"",ISNUMBER(A3693)),VLOOKUP(A3693,Studies!A:BR,2,FALSE),"")</f>
        <v>Templeton 2008</v>
      </c>
      <c r="C3693" s="255" t="str">
        <f>IF(AND(A3693&lt;&gt;"",ISNUMBER(A3693)),VLOOKUP(A3693,Studies!A:BR,3,FALSE),"")</f>
        <v>https://www.ncbi.nlm.nih.gov/pubmed/17495874</v>
      </c>
      <c r="D3693" s="255" t="str">
        <f>IF(AND(A3693&lt;&gt;"",ISNUMBER(A3693)),VLOOKUP(A3693,Studies!A:BR,4,FALSE),"")</f>
        <v>ITZ day 1</v>
      </c>
      <c r="E3693" s="255" t="str">
        <f>IF(AND(A3693&lt;&gt;"",ISNUMBER(A3693)),VLOOKUP(A3693,Studies!A:BR,5,FALSE),"")</f>
        <v>Itraconazole</v>
      </c>
      <c r="F3693" s="256"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4.25" x14ac:dyDescent="0.2">
      <c r="A3694" s="183">
        <v>473</v>
      </c>
      <c r="B3694" s="254" t="str">
        <f>IF(AND(A3694&lt;&gt;"",ISNUMBER(A3694)),VLOOKUP(A3694,Studies!A:BR,2,FALSE),"")</f>
        <v>Templeton 2008</v>
      </c>
      <c r="C3694" s="255" t="str">
        <f>IF(AND(A3694&lt;&gt;"",ISNUMBER(A3694)),VLOOKUP(A3694,Studies!A:BR,3,FALSE),"")</f>
        <v>https://www.ncbi.nlm.nih.gov/pubmed/17495874</v>
      </c>
      <c r="D3694" s="255" t="str">
        <f>IF(AND(A3694&lt;&gt;"",ISNUMBER(A3694)),VLOOKUP(A3694,Studies!A:BR,4,FALSE),"")</f>
        <v>ITZ day 7</v>
      </c>
      <c r="E3694" s="255" t="str">
        <f>IF(AND(A3694&lt;&gt;"",ISNUMBER(A3694)),VLOOKUP(A3694,Studies!A:BR,5,FALSE),"")</f>
        <v>Itraconazole</v>
      </c>
      <c r="F3694" s="256"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4.25" x14ac:dyDescent="0.2">
      <c r="A3695" s="183">
        <v>473</v>
      </c>
      <c r="B3695" s="254" t="str">
        <f>IF(AND(A3695&lt;&gt;"",ISNUMBER(A3695)),VLOOKUP(A3695,Studies!A:BR,2,FALSE),"")</f>
        <v>Templeton 2008</v>
      </c>
      <c r="C3695" s="255" t="str">
        <f>IF(AND(A3695&lt;&gt;"",ISNUMBER(A3695)),VLOOKUP(A3695,Studies!A:BR,3,FALSE),"")</f>
        <v>https://www.ncbi.nlm.nih.gov/pubmed/17495874</v>
      </c>
      <c r="D3695" s="255" t="str">
        <f>IF(AND(A3695&lt;&gt;"",ISNUMBER(A3695)),VLOOKUP(A3695,Studies!A:BR,4,FALSE),"")</f>
        <v>ITZ day 7</v>
      </c>
      <c r="E3695" s="255" t="str">
        <f>IF(AND(A3695&lt;&gt;"",ISNUMBER(A3695)),VLOOKUP(A3695,Studies!A:BR,5,FALSE),"")</f>
        <v>Itraconazole</v>
      </c>
      <c r="F3695" s="256"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4.25" x14ac:dyDescent="0.2">
      <c r="A3696" s="183">
        <v>473</v>
      </c>
      <c r="B3696" s="254" t="str">
        <f>IF(AND(A3696&lt;&gt;"",ISNUMBER(A3696)),VLOOKUP(A3696,Studies!A:BR,2,FALSE),"")</f>
        <v>Templeton 2008</v>
      </c>
      <c r="C3696" s="255" t="str">
        <f>IF(AND(A3696&lt;&gt;"",ISNUMBER(A3696)),VLOOKUP(A3696,Studies!A:BR,3,FALSE),"")</f>
        <v>https://www.ncbi.nlm.nih.gov/pubmed/17495874</v>
      </c>
      <c r="D3696" s="255" t="str">
        <f>IF(AND(A3696&lt;&gt;"",ISNUMBER(A3696)),VLOOKUP(A3696,Studies!A:BR,4,FALSE),"")</f>
        <v>ITZ day 7</v>
      </c>
      <c r="E3696" s="255" t="str">
        <f>IF(AND(A3696&lt;&gt;"",ISNUMBER(A3696)),VLOOKUP(A3696,Studies!A:BR,5,FALSE),"")</f>
        <v>Itraconazole</v>
      </c>
      <c r="F3696" s="256"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4.25" x14ac:dyDescent="0.2">
      <c r="A3697" s="183">
        <v>473</v>
      </c>
      <c r="B3697" s="254" t="str">
        <f>IF(AND(A3697&lt;&gt;"",ISNUMBER(A3697)),VLOOKUP(A3697,Studies!A:BR,2,FALSE),"")</f>
        <v>Templeton 2008</v>
      </c>
      <c r="C3697" s="255" t="str">
        <f>IF(AND(A3697&lt;&gt;"",ISNUMBER(A3697)),VLOOKUP(A3697,Studies!A:BR,3,FALSE),"")</f>
        <v>https://www.ncbi.nlm.nih.gov/pubmed/17495874</v>
      </c>
      <c r="D3697" s="255" t="str">
        <f>IF(AND(A3697&lt;&gt;"",ISNUMBER(A3697)),VLOOKUP(A3697,Studies!A:BR,4,FALSE),"")</f>
        <v>ITZ day 7</v>
      </c>
      <c r="E3697" s="255" t="str">
        <f>IF(AND(A3697&lt;&gt;"",ISNUMBER(A3697)),VLOOKUP(A3697,Studies!A:BR,5,FALSE),"")</f>
        <v>Itraconazole</v>
      </c>
      <c r="F3697" s="256"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4.25" x14ac:dyDescent="0.2">
      <c r="A3698" s="183">
        <v>473</v>
      </c>
      <c r="B3698" s="254" t="str">
        <f>IF(AND(A3698&lt;&gt;"",ISNUMBER(A3698)),VLOOKUP(A3698,Studies!A:BR,2,FALSE),"")</f>
        <v>Templeton 2008</v>
      </c>
      <c r="C3698" s="255" t="str">
        <f>IF(AND(A3698&lt;&gt;"",ISNUMBER(A3698)),VLOOKUP(A3698,Studies!A:BR,3,FALSE),"")</f>
        <v>https://www.ncbi.nlm.nih.gov/pubmed/17495874</v>
      </c>
      <c r="D3698" s="255" t="str">
        <f>IF(AND(A3698&lt;&gt;"",ISNUMBER(A3698)),VLOOKUP(A3698,Studies!A:BR,4,FALSE),"")</f>
        <v>ITZ day 7</v>
      </c>
      <c r="E3698" s="255" t="str">
        <f>IF(AND(A3698&lt;&gt;"",ISNUMBER(A3698)),VLOOKUP(A3698,Studies!A:BR,5,FALSE),"")</f>
        <v>Itraconazole</v>
      </c>
      <c r="F3698" s="256"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4.25" x14ac:dyDescent="0.2">
      <c r="A3699" s="183">
        <v>473</v>
      </c>
      <c r="B3699" s="254" t="str">
        <f>IF(AND(A3699&lt;&gt;"",ISNUMBER(A3699)),VLOOKUP(A3699,Studies!A:BR,2,FALSE),"")</f>
        <v>Templeton 2008</v>
      </c>
      <c r="C3699" s="255" t="str">
        <f>IF(AND(A3699&lt;&gt;"",ISNUMBER(A3699)),VLOOKUP(A3699,Studies!A:BR,3,FALSE),"")</f>
        <v>https://www.ncbi.nlm.nih.gov/pubmed/17495874</v>
      </c>
      <c r="D3699" s="255" t="str">
        <f>IF(AND(A3699&lt;&gt;"",ISNUMBER(A3699)),VLOOKUP(A3699,Studies!A:BR,4,FALSE),"")</f>
        <v>ITZ day 7</v>
      </c>
      <c r="E3699" s="255" t="str">
        <f>IF(AND(A3699&lt;&gt;"",ISNUMBER(A3699)),VLOOKUP(A3699,Studies!A:BR,5,FALSE),"")</f>
        <v>Itraconazole</v>
      </c>
      <c r="F3699" s="256"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4.25" x14ac:dyDescent="0.2">
      <c r="A3700" s="183">
        <v>473</v>
      </c>
      <c r="B3700" s="254" t="str">
        <f>IF(AND(A3700&lt;&gt;"",ISNUMBER(A3700)),VLOOKUP(A3700,Studies!A:BR,2,FALSE),"")</f>
        <v>Templeton 2008</v>
      </c>
      <c r="C3700" s="255" t="str">
        <f>IF(AND(A3700&lt;&gt;"",ISNUMBER(A3700)),VLOOKUP(A3700,Studies!A:BR,3,FALSE),"")</f>
        <v>https://www.ncbi.nlm.nih.gov/pubmed/17495874</v>
      </c>
      <c r="D3700" s="255" t="str">
        <f>IF(AND(A3700&lt;&gt;"",ISNUMBER(A3700)),VLOOKUP(A3700,Studies!A:BR,4,FALSE),"")</f>
        <v>ITZ day 7</v>
      </c>
      <c r="E3700" s="255" t="str">
        <f>IF(AND(A3700&lt;&gt;"",ISNUMBER(A3700)),VLOOKUP(A3700,Studies!A:BR,5,FALSE),"")</f>
        <v>Itraconazole</v>
      </c>
      <c r="F3700" s="256"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4.25" x14ac:dyDescent="0.2">
      <c r="A3701" s="183">
        <v>473</v>
      </c>
      <c r="B3701" s="254" t="str">
        <f>IF(AND(A3701&lt;&gt;"",ISNUMBER(A3701)),VLOOKUP(A3701,Studies!A:BR,2,FALSE),"")</f>
        <v>Templeton 2008</v>
      </c>
      <c r="C3701" s="255" t="str">
        <f>IF(AND(A3701&lt;&gt;"",ISNUMBER(A3701)),VLOOKUP(A3701,Studies!A:BR,3,FALSE),"")</f>
        <v>https://www.ncbi.nlm.nih.gov/pubmed/17495874</v>
      </c>
      <c r="D3701" s="255" t="str">
        <f>IF(AND(A3701&lt;&gt;"",ISNUMBER(A3701)),VLOOKUP(A3701,Studies!A:BR,4,FALSE),"")</f>
        <v>ITZ day 7</v>
      </c>
      <c r="E3701" s="255" t="str">
        <f>IF(AND(A3701&lt;&gt;"",ISNUMBER(A3701)),VLOOKUP(A3701,Studies!A:BR,5,FALSE),"")</f>
        <v>Itraconazole</v>
      </c>
      <c r="F3701" s="256"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4.25" x14ac:dyDescent="0.2">
      <c r="A3702" s="183">
        <v>473</v>
      </c>
      <c r="B3702" s="254" t="str">
        <f>IF(AND(A3702&lt;&gt;"",ISNUMBER(A3702)),VLOOKUP(A3702,Studies!A:BR,2,FALSE),"")</f>
        <v>Templeton 2008</v>
      </c>
      <c r="C3702" s="255" t="str">
        <f>IF(AND(A3702&lt;&gt;"",ISNUMBER(A3702)),VLOOKUP(A3702,Studies!A:BR,3,FALSE),"")</f>
        <v>https://www.ncbi.nlm.nih.gov/pubmed/17495874</v>
      </c>
      <c r="D3702" s="255" t="str">
        <f>IF(AND(A3702&lt;&gt;"",ISNUMBER(A3702)),VLOOKUP(A3702,Studies!A:BR,4,FALSE),"")</f>
        <v>ITZ day 7</v>
      </c>
      <c r="E3702" s="255" t="str">
        <f>IF(AND(A3702&lt;&gt;"",ISNUMBER(A3702)),VLOOKUP(A3702,Studies!A:BR,5,FALSE),"")</f>
        <v>Itraconazole</v>
      </c>
      <c r="F3702" s="256"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4.25" x14ac:dyDescent="0.2">
      <c r="A3703" s="183">
        <v>473</v>
      </c>
      <c r="B3703" s="254" t="str">
        <f>IF(AND(A3703&lt;&gt;"",ISNUMBER(A3703)),VLOOKUP(A3703,Studies!A:BR,2,FALSE),"")</f>
        <v>Templeton 2008</v>
      </c>
      <c r="C3703" s="255" t="str">
        <f>IF(AND(A3703&lt;&gt;"",ISNUMBER(A3703)),VLOOKUP(A3703,Studies!A:BR,3,FALSE),"")</f>
        <v>https://www.ncbi.nlm.nih.gov/pubmed/17495874</v>
      </c>
      <c r="D3703" s="255" t="str">
        <f>IF(AND(A3703&lt;&gt;"",ISNUMBER(A3703)),VLOOKUP(A3703,Studies!A:BR,4,FALSE),"")</f>
        <v>ITZ day 7</v>
      </c>
      <c r="E3703" s="255" t="str">
        <f>IF(AND(A3703&lt;&gt;"",ISNUMBER(A3703)),VLOOKUP(A3703,Studies!A:BR,5,FALSE),"")</f>
        <v>Itraconazole</v>
      </c>
      <c r="F3703" s="256"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4.25" x14ac:dyDescent="0.2">
      <c r="A3704" s="183">
        <v>474</v>
      </c>
      <c r="B3704" s="254" t="str">
        <f>IF(AND(A3704&lt;&gt;"",ISNUMBER(A3704)),VLOOKUP(A3704,Studies!A:BR,2,FALSE),"")</f>
        <v>Templeton 2008</v>
      </c>
      <c r="C3704" s="255" t="str">
        <f>IF(AND(A3704&lt;&gt;"",ISNUMBER(A3704)),VLOOKUP(A3704,Studies!A:BR,3,FALSE),"")</f>
        <v>https://www.ncbi.nlm.nih.gov/pubmed/17495874</v>
      </c>
      <c r="D3704" s="255" t="str">
        <f>IF(AND(A3704&lt;&gt;"",ISNUMBER(A3704)),VLOOKUP(A3704,Studies!A:BR,4,FALSE),"")</f>
        <v>OH-ITZ day 1</v>
      </c>
      <c r="E3704" s="255" t="str">
        <f>IF(AND(A3704&lt;&gt;"",ISNUMBER(A3704)),VLOOKUP(A3704,Studies!A:BR,5,FALSE),"")</f>
        <v>Hydroxy-Itraconazole</v>
      </c>
      <c r="F3704" s="256"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4.25" x14ac:dyDescent="0.2">
      <c r="A3705" s="183">
        <v>474</v>
      </c>
      <c r="B3705" s="254" t="str">
        <f>IF(AND(A3705&lt;&gt;"",ISNUMBER(A3705)),VLOOKUP(A3705,Studies!A:BR,2,FALSE),"")</f>
        <v>Templeton 2008</v>
      </c>
      <c r="C3705" s="255" t="str">
        <f>IF(AND(A3705&lt;&gt;"",ISNUMBER(A3705)),VLOOKUP(A3705,Studies!A:BR,3,FALSE),"")</f>
        <v>https://www.ncbi.nlm.nih.gov/pubmed/17495874</v>
      </c>
      <c r="D3705" s="255" t="str">
        <f>IF(AND(A3705&lt;&gt;"",ISNUMBER(A3705)),VLOOKUP(A3705,Studies!A:BR,4,FALSE),"")</f>
        <v>OH-ITZ day 1</v>
      </c>
      <c r="E3705" s="255" t="str">
        <f>IF(AND(A3705&lt;&gt;"",ISNUMBER(A3705)),VLOOKUP(A3705,Studies!A:BR,5,FALSE),"")</f>
        <v>Hydroxy-Itraconazole</v>
      </c>
      <c r="F3705" s="256"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4.25" x14ac:dyDescent="0.2">
      <c r="A3706" s="183">
        <v>474</v>
      </c>
      <c r="B3706" s="254" t="str">
        <f>IF(AND(A3706&lt;&gt;"",ISNUMBER(A3706)),VLOOKUP(A3706,Studies!A:BR,2,FALSE),"")</f>
        <v>Templeton 2008</v>
      </c>
      <c r="C3706" s="255" t="str">
        <f>IF(AND(A3706&lt;&gt;"",ISNUMBER(A3706)),VLOOKUP(A3706,Studies!A:BR,3,FALSE),"")</f>
        <v>https://www.ncbi.nlm.nih.gov/pubmed/17495874</v>
      </c>
      <c r="D3706" s="255" t="str">
        <f>IF(AND(A3706&lt;&gt;"",ISNUMBER(A3706)),VLOOKUP(A3706,Studies!A:BR,4,FALSE),"")</f>
        <v>OH-ITZ day 1</v>
      </c>
      <c r="E3706" s="255" t="str">
        <f>IF(AND(A3706&lt;&gt;"",ISNUMBER(A3706)),VLOOKUP(A3706,Studies!A:BR,5,FALSE),"")</f>
        <v>Hydroxy-Itraconazole</v>
      </c>
      <c r="F3706" s="256"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4.25" x14ac:dyDescent="0.2">
      <c r="A3707" s="183">
        <v>474</v>
      </c>
      <c r="B3707" s="254" t="str">
        <f>IF(AND(A3707&lt;&gt;"",ISNUMBER(A3707)),VLOOKUP(A3707,Studies!A:BR,2,FALSE),"")</f>
        <v>Templeton 2008</v>
      </c>
      <c r="C3707" s="255" t="str">
        <f>IF(AND(A3707&lt;&gt;"",ISNUMBER(A3707)),VLOOKUP(A3707,Studies!A:BR,3,FALSE),"")</f>
        <v>https://www.ncbi.nlm.nih.gov/pubmed/17495874</v>
      </c>
      <c r="D3707" s="255" t="str">
        <f>IF(AND(A3707&lt;&gt;"",ISNUMBER(A3707)),VLOOKUP(A3707,Studies!A:BR,4,FALSE),"")</f>
        <v>OH-ITZ day 1</v>
      </c>
      <c r="E3707" s="255" t="str">
        <f>IF(AND(A3707&lt;&gt;"",ISNUMBER(A3707)),VLOOKUP(A3707,Studies!A:BR,5,FALSE),"")</f>
        <v>Hydroxy-Itraconazole</v>
      </c>
      <c r="F3707" s="256"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4.25" x14ac:dyDescent="0.2">
      <c r="A3708" s="183">
        <v>474</v>
      </c>
      <c r="B3708" s="254" t="str">
        <f>IF(AND(A3708&lt;&gt;"",ISNUMBER(A3708)),VLOOKUP(A3708,Studies!A:BR,2,FALSE),"")</f>
        <v>Templeton 2008</v>
      </c>
      <c r="C3708" s="255" t="str">
        <f>IF(AND(A3708&lt;&gt;"",ISNUMBER(A3708)),VLOOKUP(A3708,Studies!A:BR,3,FALSE),"")</f>
        <v>https://www.ncbi.nlm.nih.gov/pubmed/17495874</v>
      </c>
      <c r="D3708" s="255" t="str">
        <f>IF(AND(A3708&lt;&gt;"",ISNUMBER(A3708)),VLOOKUP(A3708,Studies!A:BR,4,FALSE),"")</f>
        <v>OH-ITZ day 1</v>
      </c>
      <c r="E3708" s="255" t="str">
        <f>IF(AND(A3708&lt;&gt;"",ISNUMBER(A3708)),VLOOKUP(A3708,Studies!A:BR,5,FALSE),"")</f>
        <v>Hydroxy-Itraconazole</v>
      </c>
      <c r="F3708" s="256"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4.25" x14ac:dyDescent="0.2">
      <c r="A3709" s="183">
        <v>474</v>
      </c>
      <c r="B3709" s="254" t="str">
        <f>IF(AND(A3709&lt;&gt;"",ISNUMBER(A3709)),VLOOKUP(A3709,Studies!A:BR,2,FALSE),"")</f>
        <v>Templeton 2008</v>
      </c>
      <c r="C3709" s="255" t="str">
        <f>IF(AND(A3709&lt;&gt;"",ISNUMBER(A3709)),VLOOKUP(A3709,Studies!A:BR,3,FALSE),"")</f>
        <v>https://www.ncbi.nlm.nih.gov/pubmed/17495874</v>
      </c>
      <c r="D3709" s="255" t="str">
        <f>IF(AND(A3709&lt;&gt;"",ISNUMBER(A3709)),VLOOKUP(A3709,Studies!A:BR,4,FALSE),"")</f>
        <v>OH-ITZ day 1</v>
      </c>
      <c r="E3709" s="255" t="str">
        <f>IF(AND(A3709&lt;&gt;"",ISNUMBER(A3709)),VLOOKUP(A3709,Studies!A:BR,5,FALSE),"")</f>
        <v>Hydroxy-Itraconazole</v>
      </c>
      <c r="F3709" s="256"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4.25" x14ac:dyDescent="0.2">
      <c r="A3710" s="183">
        <v>474</v>
      </c>
      <c r="B3710" s="254" t="str">
        <f>IF(AND(A3710&lt;&gt;"",ISNUMBER(A3710)),VLOOKUP(A3710,Studies!A:BR,2,FALSE),"")</f>
        <v>Templeton 2008</v>
      </c>
      <c r="C3710" s="255" t="str">
        <f>IF(AND(A3710&lt;&gt;"",ISNUMBER(A3710)),VLOOKUP(A3710,Studies!A:BR,3,FALSE),"")</f>
        <v>https://www.ncbi.nlm.nih.gov/pubmed/17495874</v>
      </c>
      <c r="D3710" s="255" t="str">
        <f>IF(AND(A3710&lt;&gt;"",ISNUMBER(A3710)),VLOOKUP(A3710,Studies!A:BR,4,FALSE),"")</f>
        <v>OH-ITZ day 1</v>
      </c>
      <c r="E3710" s="255" t="str">
        <f>IF(AND(A3710&lt;&gt;"",ISNUMBER(A3710)),VLOOKUP(A3710,Studies!A:BR,5,FALSE),"")</f>
        <v>Hydroxy-Itraconazole</v>
      </c>
      <c r="F3710" s="256"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4.25" x14ac:dyDescent="0.2">
      <c r="A3711" s="183">
        <v>474</v>
      </c>
      <c r="B3711" s="254" t="str">
        <f>IF(AND(A3711&lt;&gt;"",ISNUMBER(A3711)),VLOOKUP(A3711,Studies!A:BR,2,FALSE),"")</f>
        <v>Templeton 2008</v>
      </c>
      <c r="C3711" s="255" t="str">
        <f>IF(AND(A3711&lt;&gt;"",ISNUMBER(A3711)),VLOOKUP(A3711,Studies!A:BR,3,FALSE),"")</f>
        <v>https://www.ncbi.nlm.nih.gov/pubmed/17495874</v>
      </c>
      <c r="D3711" s="255" t="str">
        <f>IF(AND(A3711&lt;&gt;"",ISNUMBER(A3711)),VLOOKUP(A3711,Studies!A:BR,4,FALSE),"")</f>
        <v>OH-ITZ day 1</v>
      </c>
      <c r="E3711" s="255" t="str">
        <f>IF(AND(A3711&lt;&gt;"",ISNUMBER(A3711)),VLOOKUP(A3711,Studies!A:BR,5,FALSE),"")</f>
        <v>Hydroxy-Itraconazole</v>
      </c>
      <c r="F3711" s="256"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4.25" x14ac:dyDescent="0.2">
      <c r="A3712" s="183">
        <v>474</v>
      </c>
      <c r="B3712" s="254" t="str">
        <f>IF(AND(A3712&lt;&gt;"",ISNUMBER(A3712)),VLOOKUP(A3712,Studies!A:BR,2,FALSE),"")</f>
        <v>Templeton 2008</v>
      </c>
      <c r="C3712" s="255" t="str">
        <f>IF(AND(A3712&lt;&gt;"",ISNUMBER(A3712)),VLOOKUP(A3712,Studies!A:BR,3,FALSE),"")</f>
        <v>https://www.ncbi.nlm.nih.gov/pubmed/17495874</v>
      </c>
      <c r="D3712" s="255" t="str">
        <f>IF(AND(A3712&lt;&gt;"",ISNUMBER(A3712)),VLOOKUP(A3712,Studies!A:BR,4,FALSE),"")</f>
        <v>OH-ITZ day 1</v>
      </c>
      <c r="E3712" s="255" t="str">
        <f>IF(AND(A3712&lt;&gt;"",ISNUMBER(A3712)),VLOOKUP(A3712,Studies!A:BR,5,FALSE),"")</f>
        <v>Hydroxy-Itraconazole</v>
      </c>
      <c r="F3712" s="256"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4.25" x14ac:dyDescent="0.2">
      <c r="A3713" s="183">
        <v>475</v>
      </c>
      <c r="B3713" s="254" t="str">
        <f>IF(AND(A3713&lt;&gt;"",ISNUMBER(A3713)),VLOOKUP(A3713,Studies!A:BR,2,FALSE),"")</f>
        <v>Templeton 2008</v>
      </c>
      <c r="C3713" s="255" t="str">
        <f>IF(AND(A3713&lt;&gt;"",ISNUMBER(A3713)),VLOOKUP(A3713,Studies!A:BR,3,FALSE),"")</f>
        <v>https://www.ncbi.nlm.nih.gov/pubmed/17495874</v>
      </c>
      <c r="D3713" s="255" t="str">
        <f>IF(AND(A3713&lt;&gt;"",ISNUMBER(A3713)),VLOOKUP(A3713,Studies!A:BR,4,FALSE),"")</f>
        <v>OH-ITZ day 7</v>
      </c>
      <c r="E3713" s="255" t="str">
        <f>IF(AND(A3713&lt;&gt;"",ISNUMBER(A3713)),VLOOKUP(A3713,Studies!A:BR,5,FALSE),"")</f>
        <v>Hydroxy-Itraconazole</v>
      </c>
      <c r="F3713" s="256"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4.25" x14ac:dyDescent="0.2">
      <c r="A3714" s="183">
        <v>475</v>
      </c>
      <c r="B3714" s="254" t="str">
        <f>IF(AND(A3714&lt;&gt;"",ISNUMBER(A3714)),VLOOKUP(A3714,Studies!A:BR,2,FALSE),"")</f>
        <v>Templeton 2008</v>
      </c>
      <c r="C3714" s="255" t="str">
        <f>IF(AND(A3714&lt;&gt;"",ISNUMBER(A3714)),VLOOKUP(A3714,Studies!A:BR,3,FALSE),"")</f>
        <v>https://www.ncbi.nlm.nih.gov/pubmed/17495874</v>
      </c>
      <c r="D3714" s="255" t="str">
        <f>IF(AND(A3714&lt;&gt;"",ISNUMBER(A3714)),VLOOKUP(A3714,Studies!A:BR,4,FALSE),"")</f>
        <v>OH-ITZ day 7</v>
      </c>
      <c r="E3714" s="255" t="str">
        <f>IF(AND(A3714&lt;&gt;"",ISNUMBER(A3714)),VLOOKUP(A3714,Studies!A:BR,5,FALSE),"")</f>
        <v>Hydroxy-Itraconazole</v>
      </c>
      <c r="F3714" s="256"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4.25" x14ac:dyDescent="0.2">
      <c r="A3715" s="183">
        <v>475</v>
      </c>
      <c r="B3715" s="254" t="str">
        <f>IF(AND(A3715&lt;&gt;"",ISNUMBER(A3715)),VLOOKUP(A3715,Studies!A:BR,2,FALSE),"")</f>
        <v>Templeton 2008</v>
      </c>
      <c r="C3715" s="255" t="str">
        <f>IF(AND(A3715&lt;&gt;"",ISNUMBER(A3715)),VLOOKUP(A3715,Studies!A:BR,3,FALSE),"")</f>
        <v>https://www.ncbi.nlm.nih.gov/pubmed/17495874</v>
      </c>
      <c r="D3715" s="255" t="str">
        <f>IF(AND(A3715&lt;&gt;"",ISNUMBER(A3715)),VLOOKUP(A3715,Studies!A:BR,4,FALSE),"")</f>
        <v>OH-ITZ day 7</v>
      </c>
      <c r="E3715" s="255" t="str">
        <f>IF(AND(A3715&lt;&gt;"",ISNUMBER(A3715)),VLOOKUP(A3715,Studies!A:BR,5,FALSE),"")</f>
        <v>Hydroxy-Itraconazole</v>
      </c>
      <c r="F3715" s="256"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4.25" x14ac:dyDescent="0.2">
      <c r="A3716" s="183">
        <v>475</v>
      </c>
      <c r="B3716" s="254" t="str">
        <f>IF(AND(A3716&lt;&gt;"",ISNUMBER(A3716)),VLOOKUP(A3716,Studies!A:BR,2,FALSE),"")</f>
        <v>Templeton 2008</v>
      </c>
      <c r="C3716" s="255" t="str">
        <f>IF(AND(A3716&lt;&gt;"",ISNUMBER(A3716)),VLOOKUP(A3716,Studies!A:BR,3,FALSE),"")</f>
        <v>https://www.ncbi.nlm.nih.gov/pubmed/17495874</v>
      </c>
      <c r="D3716" s="255" t="str">
        <f>IF(AND(A3716&lt;&gt;"",ISNUMBER(A3716)),VLOOKUP(A3716,Studies!A:BR,4,FALSE),"")</f>
        <v>OH-ITZ day 7</v>
      </c>
      <c r="E3716" s="255" t="str">
        <f>IF(AND(A3716&lt;&gt;"",ISNUMBER(A3716)),VLOOKUP(A3716,Studies!A:BR,5,FALSE),"")</f>
        <v>Hydroxy-Itraconazole</v>
      </c>
      <c r="F3716" s="256"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4.25" x14ac:dyDescent="0.2">
      <c r="A3717" s="183">
        <v>475</v>
      </c>
      <c r="B3717" s="254" t="str">
        <f>IF(AND(A3717&lt;&gt;"",ISNUMBER(A3717)),VLOOKUP(A3717,Studies!A:BR,2,FALSE),"")</f>
        <v>Templeton 2008</v>
      </c>
      <c r="C3717" s="255" t="str">
        <f>IF(AND(A3717&lt;&gt;"",ISNUMBER(A3717)),VLOOKUP(A3717,Studies!A:BR,3,FALSE),"")</f>
        <v>https://www.ncbi.nlm.nih.gov/pubmed/17495874</v>
      </c>
      <c r="D3717" s="255" t="str">
        <f>IF(AND(A3717&lt;&gt;"",ISNUMBER(A3717)),VLOOKUP(A3717,Studies!A:BR,4,FALSE),"")</f>
        <v>OH-ITZ day 7</v>
      </c>
      <c r="E3717" s="255" t="str">
        <f>IF(AND(A3717&lt;&gt;"",ISNUMBER(A3717)),VLOOKUP(A3717,Studies!A:BR,5,FALSE),"")</f>
        <v>Hydroxy-Itraconazole</v>
      </c>
      <c r="F3717" s="256"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4.25" x14ac:dyDescent="0.2">
      <c r="A3718" s="183">
        <v>475</v>
      </c>
      <c r="B3718" s="254" t="str">
        <f>IF(AND(A3718&lt;&gt;"",ISNUMBER(A3718)),VLOOKUP(A3718,Studies!A:BR,2,FALSE),"")</f>
        <v>Templeton 2008</v>
      </c>
      <c r="C3718" s="255" t="str">
        <f>IF(AND(A3718&lt;&gt;"",ISNUMBER(A3718)),VLOOKUP(A3718,Studies!A:BR,3,FALSE),"")</f>
        <v>https://www.ncbi.nlm.nih.gov/pubmed/17495874</v>
      </c>
      <c r="D3718" s="255" t="str">
        <f>IF(AND(A3718&lt;&gt;"",ISNUMBER(A3718)),VLOOKUP(A3718,Studies!A:BR,4,FALSE),"")</f>
        <v>OH-ITZ day 7</v>
      </c>
      <c r="E3718" s="255" t="str">
        <f>IF(AND(A3718&lt;&gt;"",ISNUMBER(A3718)),VLOOKUP(A3718,Studies!A:BR,5,FALSE),"")</f>
        <v>Hydroxy-Itraconazole</v>
      </c>
      <c r="F3718" s="256"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4.25" x14ac:dyDescent="0.2">
      <c r="A3719" s="183">
        <v>475</v>
      </c>
      <c r="B3719" s="254" t="str">
        <f>IF(AND(A3719&lt;&gt;"",ISNUMBER(A3719)),VLOOKUP(A3719,Studies!A:BR,2,FALSE),"")</f>
        <v>Templeton 2008</v>
      </c>
      <c r="C3719" s="255" t="str">
        <f>IF(AND(A3719&lt;&gt;"",ISNUMBER(A3719)),VLOOKUP(A3719,Studies!A:BR,3,FALSE),"")</f>
        <v>https://www.ncbi.nlm.nih.gov/pubmed/17495874</v>
      </c>
      <c r="D3719" s="255" t="str">
        <f>IF(AND(A3719&lt;&gt;"",ISNUMBER(A3719)),VLOOKUP(A3719,Studies!A:BR,4,FALSE),"")</f>
        <v>OH-ITZ day 7</v>
      </c>
      <c r="E3719" s="255" t="str">
        <f>IF(AND(A3719&lt;&gt;"",ISNUMBER(A3719)),VLOOKUP(A3719,Studies!A:BR,5,FALSE),"")</f>
        <v>Hydroxy-Itraconazole</v>
      </c>
      <c r="F3719" s="256"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4.25" x14ac:dyDescent="0.2">
      <c r="A3720" s="183">
        <v>475</v>
      </c>
      <c r="B3720" s="254" t="str">
        <f>IF(AND(A3720&lt;&gt;"",ISNUMBER(A3720)),VLOOKUP(A3720,Studies!A:BR,2,FALSE),"")</f>
        <v>Templeton 2008</v>
      </c>
      <c r="C3720" s="255" t="str">
        <f>IF(AND(A3720&lt;&gt;"",ISNUMBER(A3720)),VLOOKUP(A3720,Studies!A:BR,3,FALSE),"")</f>
        <v>https://www.ncbi.nlm.nih.gov/pubmed/17495874</v>
      </c>
      <c r="D3720" s="255" t="str">
        <f>IF(AND(A3720&lt;&gt;"",ISNUMBER(A3720)),VLOOKUP(A3720,Studies!A:BR,4,FALSE),"")</f>
        <v>OH-ITZ day 7</v>
      </c>
      <c r="E3720" s="255" t="str">
        <f>IF(AND(A3720&lt;&gt;"",ISNUMBER(A3720)),VLOOKUP(A3720,Studies!A:BR,5,FALSE),"")</f>
        <v>Hydroxy-Itraconazole</v>
      </c>
      <c r="F3720" s="256"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4.25" x14ac:dyDescent="0.2">
      <c r="A3721" s="183">
        <v>475</v>
      </c>
      <c r="B3721" s="254" t="str">
        <f>IF(AND(A3721&lt;&gt;"",ISNUMBER(A3721)),VLOOKUP(A3721,Studies!A:BR,2,FALSE),"")</f>
        <v>Templeton 2008</v>
      </c>
      <c r="C3721" s="255" t="str">
        <f>IF(AND(A3721&lt;&gt;"",ISNUMBER(A3721)),VLOOKUP(A3721,Studies!A:BR,3,FALSE),"")</f>
        <v>https://www.ncbi.nlm.nih.gov/pubmed/17495874</v>
      </c>
      <c r="D3721" s="255" t="str">
        <f>IF(AND(A3721&lt;&gt;"",ISNUMBER(A3721)),VLOOKUP(A3721,Studies!A:BR,4,FALSE),"")</f>
        <v>OH-ITZ day 7</v>
      </c>
      <c r="E3721" s="255" t="str">
        <f>IF(AND(A3721&lt;&gt;"",ISNUMBER(A3721)),VLOOKUP(A3721,Studies!A:BR,5,FALSE),"")</f>
        <v>Hydroxy-Itraconazole</v>
      </c>
      <c r="F3721" s="256"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4.25" x14ac:dyDescent="0.2">
      <c r="A3722" s="183">
        <v>475</v>
      </c>
      <c r="B3722" s="254" t="str">
        <f>IF(AND(A3722&lt;&gt;"",ISNUMBER(A3722)),VLOOKUP(A3722,Studies!A:BR,2,FALSE),"")</f>
        <v>Templeton 2008</v>
      </c>
      <c r="C3722" s="255" t="str">
        <f>IF(AND(A3722&lt;&gt;"",ISNUMBER(A3722)),VLOOKUP(A3722,Studies!A:BR,3,FALSE),"")</f>
        <v>https://www.ncbi.nlm.nih.gov/pubmed/17495874</v>
      </c>
      <c r="D3722" s="255" t="str">
        <f>IF(AND(A3722&lt;&gt;"",ISNUMBER(A3722)),VLOOKUP(A3722,Studies!A:BR,4,FALSE),"")</f>
        <v>OH-ITZ day 7</v>
      </c>
      <c r="E3722" s="255" t="str">
        <f>IF(AND(A3722&lt;&gt;"",ISNUMBER(A3722)),VLOOKUP(A3722,Studies!A:BR,5,FALSE),"")</f>
        <v>Hydroxy-Itraconazole</v>
      </c>
      <c r="F3722" s="256"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4.25" x14ac:dyDescent="0.2">
      <c r="A3723" s="183">
        <v>476</v>
      </c>
      <c r="B3723" s="254" t="str">
        <f>IF(AND(A3723&lt;&gt;"",ISNUMBER(A3723)),VLOOKUP(A3723,Studies!A:BR,2,FALSE),"")</f>
        <v>Templeton 2008</v>
      </c>
      <c r="C3723" s="255" t="str">
        <f>IF(AND(A3723&lt;&gt;"",ISNUMBER(A3723)),VLOOKUP(A3723,Studies!A:BR,3,FALSE),"")</f>
        <v>https://www.ncbi.nlm.nih.gov/pubmed/17495874</v>
      </c>
      <c r="D3723" s="255" t="str">
        <f>IF(AND(A3723&lt;&gt;"",ISNUMBER(A3723)),VLOOKUP(A3723,Studies!A:BR,4,FALSE),"")</f>
        <v>keto-ITZ day 1</v>
      </c>
      <c r="E3723" s="255" t="str">
        <f>IF(AND(A3723&lt;&gt;"",ISNUMBER(A3723)),VLOOKUP(A3723,Studies!A:BR,5,FALSE),"")</f>
        <v>Keto-Itraconazole</v>
      </c>
      <c r="F3723" s="256"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4.25" x14ac:dyDescent="0.2">
      <c r="A3724" s="183">
        <v>476</v>
      </c>
      <c r="B3724" s="254" t="str">
        <f>IF(AND(A3724&lt;&gt;"",ISNUMBER(A3724)),VLOOKUP(A3724,Studies!A:BR,2,FALSE),"")</f>
        <v>Templeton 2008</v>
      </c>
      <c r="C3724" s="255" t="str">
        <f>IF(AND(A3724&lt;&gt;"",ISNUMBER(A3724)),VLOOKUP(A3724,Studies!A:BR,3,FALSE),"")</f>
        <v>https://www.ncbi.nlm.nih.gov/pubmed/17495874</v>
      </c>
      <c r="D3724" s="255" t="str">
        <f>IF(AND(A3724&lt;&gt;"",ISNUMBER(A3724)),VLOOKUP(A3724,Studies!A:BR,4,FALSE),"")</f>
        <v>keto-ITZ day 1</v>
      </c>
      <c r="E3724" s="255" t="str">
        <f>IF(AND(A3724&lt;&gt;"",ISNUMBER(A3724)),VLOOKUP(A3724,Studies!A:BR,5,FALSE),"")</f>
        <v>Keto-Itraconazole</v>
      </c>
      <c r="F3724" s="256"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4.25" x14ac:dyDescent="0.2">
      <c r="A3725" s="183">
        <v>476</v>
      </c>
      <c r="B3725" s="254" t="str">
        <f>IF(AND(A3725&lt;&gt;"",ISNUMBER(A3725)),VLOOKUP(A3725,Studies!A:BR,2,FALSE),"")</f>
        <v>Templeton 2008</v>
      </c>
      <c r="C3725" s="255" t="str">
        <f>IF(AND(A3725&lt;&gt;"",ISNUMBER(A3725)),VLOOKUP(A3725,Studies!A:BR,3,FALSE),"")</f>
        <v>https://www.ncbi.nlm.nih.gov/pubmed/17495874</v>
      </c>
      <c r="D3725" s="255" t="str">
        <f>IF(AND(A3725&lt;&gt;"",ISNUMBER(A3725)),VLOOKUP(A3725,Studies!A:BR,4,FALSE),"")</f>
        <v>keto-ITZ day 1</v>
      </c>
      <c r="E3725" s="255" t="str">
        <f>IF(AND(A3725&lt;&gt;"",ISNUMBER(A3725)),VLOOKUP(A3725,Studies!A:BR,5,FALSE),"")</f>
        <v>Keto-Itraconazole</v>
      </c>
      <c r="F3725" s="256"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4.25" x14ac:dyDescent="0.2">
      <c r="A3726" s="183">
        <v>476</v>
      </c>
      <c r="B3726" s="254" t="str">
        <f>IF(AND(A3726&lt;&gt;"",ISNUMBER(A3726)),VLOOKUP(A3726,Studies!A:BR,2,FALSE),"")</f>
        <v>Templeton 2008</v>
      </c>
      <c r="C3726" s="255" t="str">
        <f>IF(AND(A3726&lt;&gt;"",ISNUMBER(A3726)),VLOOKUP(A3726,Studies!A:BR,3,FALSE),"")</f>
        <v>https://www.ncbi.nlm.nih.gov/pubmed/17495874</v>
      </c>
      <c r="D3726" s="255" t="str">
        <f>IF(AND(A3726&lt;&gt;"",ISNUMBER(A3726)),VLOOKUP(A3726,Studies!A:BR,4,FALSE),"")</f>
        <v>keto-ITZ day 1</v>
      </c>
      <c r="E3726" s="255" t="str">
        <f>IF(AND(A3726&lt;&gt;"",ISNUMBER(A3726)),VLOOKUP(A3726,Studies!A:BR,5,FALSE),"")</f>
        <v>Keto-Itraconazole</v>
      </c>
      <c r="F3726" s="256"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4.25" x14ac:dyDescent="0.2">
      <c r="A3727" s="183">
        <v>476</v>
      </c>
      <c r="B3727" s="254" t="str">
        <f>IF(AND(A3727&lt;&gt;"",ISNUMBER(A3727)),VLOOKUP(A3727,Studies!A:BR,2,FALSE),"")</f>
        <v>Templeton 2008</v>
      </c>
      <c r="C3727" s="255" t="str">
        <f>IF(AND(A3727&lt;&gt;"",ISNUMBER(A3727)),VLOOKUP(A3727,Studies!A:BR,3,FALSE),"")</f>
        <v>https://www.ncbi.nlm.nih.gov/pubmed/17495874</v>
      </c>
      <c r="D3727" s="255" t="str">
        <f>IF(AND(A3727&lt;&gt;"",ISNUMBER(A3727)),VLOOKUP(A3727,Studies!A:BR,4,FALSE),"")</f>
        <v>keto-ITZ day 1</v>
      </c>
      <c r="E3727" s="255" t="str">
        <f>IF(AND(A3727&lt;&gt;"",ISNUMBER(A3727)),VLOOKUP(A3727,Studies!A:BR,5,FALSE),"")</f>
        <v>Keto-Itraconazole</v>
      </c>
      <c r="F3727" s="256"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4.25" x14ac:dyDescent="0.2">
      <c r="A3728" s="183">
        <v>476</v>
      </c>
      <c r="B3728" s="254" t="str">
        <f>IF(AND(A3728&lt;&gt;"",ISNUMBER(A3728)),VLOOKUP(A3728,Studies!A:BR,2,FALSE),"")</f>
        <v>Templeton 2008</v>
      </c>
      <c r="C3728" s="255" t="str">
        <f>IF(AND(A3728&lt;&gt;"",ISNUMBER(A3728)),VLOOKUP(A3728,Studies!A:BR,3,FALSE),"")</f>
        <v>https://www.ncbi.nlm.nih.gov/pubmed/17495874</v>
      </c>
      <c r="D3728" s="255" t="str">
        <f>IF(AND(A3728&lt;&gt;"",ISNUMBER(A3728)),VLOOKUP(A3728,Studies!A:BR,4,FALSE),"")</f>
        <v>keto-ITZ day 1</v>
      </c>
      <c r="E3728" s="255" t="str">
        <f>IF(AND(A3728&lt;&gt;"",ISNUMBER(A3728)),VLOOKUP(A3728,Studies!A:BR,5,FALSE),"")</f>
        <v>Keto-Itraconazole</v>
      </c>
      <c r="F3728" s="256"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4.25" x14ac:dyDescent="0.2">
      <c r="A3729" s="183">
        <v>476</v>
      </c>
      <c r="B3729" s="254" t="str">
        <f>IF(AND(A3729&lt;&gt;"",ISNUMBER(A3729)),VLOOKUP(A3729,Studies!A:BR,2,FALSE),"")</f>
        <v>Templeton 2008</v>
      </c>
      <c r="C3729" s="255" t="str">
        <f>IF(AND(A3729&lt;&gt;"",ISNUMBER(A3729)),VLOOKUP(A3729,Studies!A:BR,3,FALSE),"")</f>
        <v>https://www.ncbi.nlm.nih.gov/pubmed/17495874</v>
      </c>
      <c r="D3729" s="255" t="str">
        <f>IF(AND(A3729&lt;&gt;"",ISNUMBER(A3729)),VLOOKUP(A3729,Studies!A:BR,4,FALSE),"")</f>
        <v>keto-ITZ day 1</v>
      </c>
      <c r="E3729" s="255" t="str">
        <f>IF(AND(A3729&lt;&gt;"",ISNUMBER(A3729)),VLOOKUP(A3729,Studies!A:BR,5,FALSE),"")</f>
        <v>Keto-Itraconazole</v>
      </c>
      <c r="F3729" s="256"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4.25" x14ac:dyDescent="0.2">
      <c r="A3730" s="183">
        <v>476</v>
      </c>
      <c r="B3730" s="254" t="str">
        <f>IF(AND(A3730&lt;&gt;"",ISNUMBER(A3730)),VLOOKUP(A3730,Studies!A:BR,2,FALSE),"")</f>
        <v>Templeton 2008</v>
      </c>
      <c r="C3730" s="255" t="str">
        <f>IF(AND(A3730&lt;&gt;"",ISNUMBER(A3730)),VLOOKUP(A3730,Studies!A:BR,3,FALSE),"")</f>
        <v>https://www.ncbi.nlm.nih.gov/pubmed/17495874</v>
      </c>
      <c r="D3730" s="255" t="str">
        <f>IF(AND(A3730&lt;&gt;"",ISNUMBER(A3730)),VLOOKUP(A3730,Studies!A:BR,4,FALSE),"")</f>
        <v>keto-ITZ day 1</v>
      </c>
      <c r="E3730" s="255" t="str">
        <f>IF(AND(A3730&lt;&gt;"",ISNUMBER(A3730)),VLOOKUP(A3730,Studies!A:BR,5,FALSE),"")</f>
        <v>Keto-Itraconazole</v>
      </c>
      <c r="F3730" s="256"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4.25" x14ac:dyDescent="0.2">
      <c r="A3731" s="183">
        <v>476</v>
      </c>
      <c r="B3731" s="254" t="str">
        <f>IF(AND(A3731&lt;&gt;"",ISNUMBER(A3731)),VLOOKUP(A3731,Studies!A:BR,2,FALSE),"")</f>
        <v>Templeton 2008</v>
      </c>
      <c r="C3731" s="255" t="str">
        <f>IF(AND(A3731&lt;&gt;"",ISNUMBER(A3731)),VLOOKUP(A3731,Studies!A:BR,3,FALSE),"")</f>
        <v>https://www.ncbi.nlm.nih.gov/pubmed/17495874</v>
      </c>
      <c r="D3731" s="255" t="str">
        <f>IF(AND(A3731&lt;&gt;"",ISNUMBER(A3731)),VLOOKUP(A3731,Studies!A:BR,4,FALSE),"")</f>
        <v>keto-ITZ day 1</v>
      </c>
      <c r="E3731" s="255" t="str">
        <f>IF(AND(A3731&lt;&gt;"",ISNUMBER(A3731)),VLOOKUP(A3731,Studies!A:BR,5,FALSE),"")</f>
        <v>Keto-Itraconazole</v>
      </c>
      <c r="F3731" s="256"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4.25" x14ac:dyDescent="0.2">
      <c r="A3732" s="183">
        <v>477</v>
      </c>
      <c r="B3732" s="254" t="str">
        <f>IF(AND(A3732&lt;&gt;"",ISNUMBER(A3732)),VLOOKUP(A3732,Studies!A:BR,2,FALSE),"")</f>
        <v>Templeton 2008</v>
      </c>
      <c r="C3732" s="255" t="str">
        <f>IF(AND(A3732&lt;&gt;"",ISNUMBER(A3732)),VLOOKUP(A3732,Studies!A:BR,3,FALSE),"")</f>
        <v>https://www.ncbi.nlm.nih.gov/pubmed/17495874</v>
      </c>
      <c r="D3732" s="255" t="str">
        <f>IF(AND(A3732&lt;&gt;"",ISNUMBER(A3732)),VLOOKUP(A3732,Studies!A:BR,4,FALSE),"")</f>
        <v>keto-ITZ day 7</v>
      </c>
      <c r="E3732" s="255" t="str">
        <f>IF(AND(A3732&lt;&gt;"",ISNUMBER(A3732)),VLOOKUP(A3732,Studies!A:BR,5,FALSE),"")</f>
        <v>Keto-Itraconazole</v>
      </c>
      <c r="F3732" s="256"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4.25" x14ac:dyDescent="0.2">
      <c r="A3733" s="183">
        <v>477</v>
      </c>
      <c r="B3733" s="254" t="str">
        <f>IF(AND(A3733&lt;&gt;"",ISNUMBER(A3733)),VLOOKUP(A3733,Studies!A:BR,2,FALSE),"")</f>
        <v>Templeton 2008</v>
      </c>
      <c r="C3733" s="255" t="str">
        <f>IF(AND(A3733&lt;&gt;"",ISNUMBER(A3733)),VLOOKUP(A3733,Studies!A:BR,3,FALSE),"")</f>
        <v>https://www.ncbi.nlm.nih.gov/pubmed/17495874</v>
      </c>
      <c r="D3733" s="255" t="str">
        <f>IF(AND(A3733&lt;&gt;"",ISNUMBER(A3733)),VLOOKUP(A3733,Studies!A:BR,4,FALSE),"")</f>
        <v>keto-ITZ day 7</v>
      </c>
      <c r="E3733" s="255" t="str">
        <f>IF(AND(A3733&lt;&gt;"",ISNUMBER(A3733)),VLOOKUP(A3733,Studies!A:BR,5,FALSE),"")</f>
        <v>Keto-Itraconazole</v>
      </c>
      <c r="F3733" s="256"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4.25" x14ac:dyDescent="0.2">
      <c r="A3734" s="183">
        <v>477</v>
      </c>
      <c r="B3734" s="254" t="str">
        <f>IF(AND(A3734&lt;&gt;"",ISNUMBER(A3734)),VLOOKUP(A3734,Studies!A:BR,2,FALSE),"")</f>
        <v>Templeton 2008</v>
      </c>
      <c r="C3734" s="255" t="str">
        <f>IF(AND(A3734&lt;&gt;"",ISNUMBER(A3734)),VLOOKUP(A3734,Studies!A:BR,3,FALSE),"")</f>
        <v>https://www.ncbi.nlm.nih.gov/pubmed/17495874</v>
      </c>
      <c r="D3734" s="255" t="str">
        <f>IF(AND(A3734&lt;&gt;"",ISNUMBER(A3734)),VLOOKUP(A3734,Studies!A:BR,4,FALSE),"")</f>
        <v>keto-ITZ day 7</v>
      </c>
      <c r="E3734" s="255" t="str">
        <f>IF(AND(A3734&lt;&gt;"",ISNUMBER(A3734)),VLOOKUP(A3734,Studies!A:BR,5,FALSE),"")</f>
        <v>Keto-Itraconazole</v>
      </c>
      <c r="F3734" s="256"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4.25" x14ac:dyDescent="0.2">
      <c r="A3735" s="183">
        <v>477</v>
      </c>
      <c r="B3735" s="254" t="str">
        <f>IF(AND(A3735&lt;&gt;"",ISNUMBER(A3735)),VLOOKUP(A3735,Studies!A:BR,2,FALSE),"")</f>
        <v>Templeton 2008</v>
      </c>
      <c r="C3735" s="255" t="str">
        <f>IF(AND(A3735&lt;&gt;"",ISNUMBER(A3735)),VLOOKUP(A3735,Studies!A:BR,3,FALSE),"")</f>
        <v>https://www.ncbi.nlm.nih.gov/pubmed/17495874</v>
      </c>
      <c r="D3735" s="255" t="str">
        <f>IF(AND(A3735&lt;&gt;"",ISNUMBER(A3735)),VLOOKUP(A3735,Studies!A:BR,4,FALSE),"")</f>
        <v>keto-ITZ day 7</v>
      </c>
      <c r="E3735" s="255" t="str">
        <f>IF(AND(A3735&lt;&gt;"",ISNUMBER(A3735)),VLOOKUP(A3735,Studies!A:BR,5,FALSE),"")</f>
        <v>Keto-Itraconazole</v>
      </c>
      <c r="F3735" s="256"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4.25" x14ac:dyDescent="0.2">
      <c r="A3736" s="183">
        <v>477</v>
      </c>
      <c r="B3736" s="254" t="str">
        <f>IF(AND(A3736&lt;&gt;"",ISNUMBER(A3736)),VLOOKUP(A3736,Studies!A:BR,2,FALSE),"")</f>
        <v>Templeton 2008</v>
      </c>
      <c r="C3736" s="255" t="str">
        <f>IF(AND(A3736&lt;&gt;"",ISNUMBER(A3736)),VLOOKUP(A3736,Studies!A:BR,3,FALSE),"")</f>
        <v>https://www.ncbi.nlm.nih.gov/pubmed/17495874</v>
      </c>
      <c r="D3736" s="255" t="str">
        <f>IF(AND(A3736&lt;&gt;"",ISNUMBER(A3736)),VLOOKUP(A3736,Studies!A:BR,4,FALSE),"")</f>
        <v>keto-ITZ day 7</v>
      </c>
      <c r="E3736" s="255" t="str">
        <f>IF(AND(A3736&lt;&gt;"",ISNUMBER(A3736)),VLOOKUP(A3736,Studies!A:BR,5,FALSE),"")</f>
        <v>Keto-Itraconazole</v>
      </c>
      <c r="F3736" s="256"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4.25" x14ac:dyDescent="0.2">
      <c r="A3737" s="183">
        <v>477</v>
      </c>
      <c r="B3737" s="254" t="str">
        <f>IF(AND(A3737&lt;&gt;"",ISNUMBER(A3737)),VLOOKUP(A3737,Studies!A:BR,2,FALSE),"")</f>
        <v>Templeton 2008</v>
      </c>
      <c r="C3737" s="255" t="str">
        <f>IF(AND(A3737&lt;&gt;"",ISNUMBER(A3737)),VLOOKUP(A3737,Studies!A:BR,3,FALSE),"")</f>
        <v>https://www.ncbi.nlm.nih.gov/pubmed/17495874</v>
      </c>
      <c r="D3737" s="255" t="str">
        <f>IF(AND(A3737&lt;&gt;"",ISNUMBER(A3737)),VLOOKUP(A3737,Studies!A:BR,4,FALSE),"")</f>
        <v>keto-ITZ day 7</v>
      </c>
      <c r="E3737" s="255" t="str">
        <f>IF(AND(A3737&lt;&gt;"",ISNUMBER(A3737)),VLOOKUP(A3737,Studies!A:BR,5,FALSE),"")</f>
        <v>Keto-Itraconazole</v>
      </c>
      <c r="F3737" s="256"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4.25" x14ac:dyDescent="0.2">
      <c r="A3738" s="183">
        <v>477</v>
      </c>
      <c r="B3738" s="254" t="str">
        <f>IF(AND(A3738&lt;&gt;"",ISNUMBER(A3738)),VLOOKUP(A3738,Studies!A:BR,2,FALSE),"")</f>
        <v>Templeton 2008</v>
      </c>
      <c r="C3738" s="255" t="str">
        <f>IF(AND(A3738&lt;&gt;"",ISNUMBER(A3738)),VLOOKUP(A3738,Studies!A:BR,3,FALSE),"")</f>
        <v>https://www.ncbi.nlm.nih.gov/pubmed/17495874</v>
      </c>
      <c r="D3738" s="255" t="str">
        <f>IF(AND(A3738&lt;&gt;"",ISNUMBER(A3738)),VLOOKUP(A3738,Studies!A:BR,4,FALSE),"")</f>
        <v>keto-ITZ day 7</v>
      </c>
      <c r="E3738" s="255" t="str">
        <f>IF(AND(A3738&lt;&gt;"",ISNUMBER(A3738)),VLOOKUP(A3738,Studies!A:BR,5,FALSE),"")</f>
        <v>Keto-Itraconazole</v>
      </c>
      <c r="F3738" s="256"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4.25" x14ac:dyDescent="0.2">
      <c r="A3739" s="183">
        <v>477</v>
      </c>
      <c r="B3739" s="254" t="str">
        <f>IF(AND(A3739&lt;&gt;"",ISNUMBER(A3739)),VLOOKUP(A3739,Studies!A:BR,2,FALSE),"")</f>
        <v>Templeton 2008</v>
      </c>
      <c r="C3739" s="255" t="str">
        <f>IF(AND(A3739&lt;&gt;"",ISNUMBER(A3739)),VLOOKUP(A3739,Studies!A:BR,3,FALSE),"")</f>
        <v>https://www.ncbi.nlm.nih.gov/pubmed/17495874</v>
      </c>
      <c r="D3739" s="255" t="str">
        <f>IF(AND(A3739&lt;&gt;"",ISNUMBER(A3739)),VLOOKUP(A3739,Studies!A:BR,4,FALSE),"")</f>
        <v>keto-ITZ day 7</v>
      </c>
      <c r="E3739" s="255" t="str">
        <f>IF(AND(A3739&lt;&gt;"",ISNUMBER(A3739)),VLOOKUP(A3739,Studies!A:BR,5,FALSE),"")</f>
        <v>Keto-Itraconazole</v>
      </c>
      <c r="F3739" s="256"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4.25" x14ac:dyDescent="0.2">
      <c r="A3740" s="183">
        <v>477</v>
      </c>
      <c r="B3740" s="254" t="str">
        <f>IF(AND(A3740&lt;&gt;"",ISNUMBER(A3740)),VLOOKUP(A3740,Studies!A:BR,2,FALSE),"")</f>
        <v>Templeton 2008</v>
      </c>
      <c r="C3740" s="255" t="str">
        <f>IF(AND(A3740&lt;&gt;"",ISNUMBER(A3740)),VLOOKUP(A3740,Studies!A:BR,3,FALSE),"")</f>
        <v>https://www.ncbi.nlm.nih.gov/pubmed/17495874</v>
      </c>
      <c r="D3740" s="255" t="str">
        <f>IF(AND(A3740&lt;&gt;"",ISNUMBER(A3740)),VLOOKUP(A3740,Studies!A:BR,4,FALSE),"")</f>
        <v>keto-ITZ day 7</v>
      </c>
      <c r="E3740" s="255" t="str">
        <f>IF(AND(A3740&lt;&gt;"",ISNUMBER(A3740)),VLOOKUP(A3740,Studies!A:BR,5,FALSE),"")</f>
        <v>Keto-Itraconazole</v>
      </c>
      <c r="F3740" s="256"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4.25" x14ac:dyDescent="0.2">
      <c r="A3741" s="183">
        <v>477</v>
      </c>
      <c r="B3741" s="254" t="str">
        <f>IF(AND(A3741&lt;&gt;"",ISNUMBER(A3741)),VLOOKUP(A3741,Studies!A:BR,2,FALSE),"")</f>
        <v>Templeton 2008</v>
      </c>
      <c r="C3741" s="255" t="str">
        <f>IF(AND(A3741&lt;&gt;"",ISNUMBER(A3741)),VLOOKUP(A3741,Studies!A:BR,3,FALSE),"")</f>
        <v>https://www.ncbi.nlm.nih.gov/pubmed/17495874</v>
      </c>
      <c r="D3741" s="255" t="str">
        <f>IF(AND(A3741&lt;&gt;"",ISNUMBER(A3741)),VLOOKUP(A3741,Studies!A:BR,4,FALSE),"")</f>
        <v>keto-ITZ day 7</v>
      </c>
      <c r="E3741" s="255" t="str">
        <f>IF(AND(A3741&lt;&gt;"",ISNUMBER(A3741)),VLOOKUP(A3741,Studies!A:BR,5,FALSE),"")</f>
        <v>Keto-Itraconazole</v>
      </c>
      <c r="F3741" s="256"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4.25" x14ac:dyDescent="0.2">
      <c r="A3742" s="183">
        <v>478</v>
      </c>
      <c r="B3742" s="254" t="str">
        <f>IF(AND(A3742&lt;&gt;"",ISNUMBER(A3742)),VLOOKUP(A3742,Studies!A:BR,2,FALSE),"")</f>
        <v>Templeton 2008</v>
      </c>
      <c r="C3742" s="255" t="str">
        <f>IF(AND(A3742&lt;&gt;"",ISNUMBER(A3742)),VLOOKUP(A3742,Studies!A:BR,3,FALSE),"")</f>
        <v>https://www.ncbi.nlm.nih.gov/pubmed/17495874</v>
      </c>
      <c r="D3742" s="255" t="str">
        <f>IF(AND(A3742&lt;&gt;"",ISNUMBER(A3742)),VLOOKUP(A3742,Studies!A:BR,4,FALSE),"")</f>
        <v>ND-OH-ITZ day 1</v>
      </c>
      <c r="E3742" s="255" t="str">
        <f>IF(AND(A3742&lt;&gt;"",ISNUMBER(A3742)),VLOOKUP(A3742,Studies!A:BR,5,FALSE),"")</f>
        <v>N-desalkyl-Itraconazole</v>
      </c>
      <c r="F3742" s="256"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4.25" x14ac:dyDescent="0.2">
      <c r="A3743" s="183">
        <v>478</v>
      </c>
      <c r="B3743" s="254" t="str">
        <f>IF(AND(A3743&lt;&gt;"",ISNUMBER(A3743)),VLOOKUP(A3743,Studies!A:BR,2,FALSE),"")</f>
        <v>Templeton 2008</v>
      </c>
      <c r="C3743" s="255" t="str">
        <f>IF(AND(A3743&lt;&gt;"",ISNUMBER(A3743)),VLOOKUP(A3743,Studies!A:BR,3,FALSE),"")</f>
        <v>https://www.ncbi.nlm.nih.gov/pubmed/17495874</v>
      </c>
      <c r="D3743" s="255" t="str">
        <f>IF(AND(A3743&lt;&gt;"",ISNUMBER(A3743)),VLOOKUP(A3743,Studies!A:BR,4,FALSE),"")</f>
        <v>ND-OH-ITZ day 1</v>
      </c>
      <c r="E3743" s="255" t="str">
        <f>IF(AND(A3743&lt;&gt;"",ISNUMBER(A3743)),VLOOKUP(A3743,Studies!A:BR,5,FALSE),"")</f>
        <v>N-desalkyl-Itraconazole</v>
      </c>
      <c r="F3743" s="256"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4.25" x14ac:dyDescent="0.2">
      <c r="A3744" s="183">
        <v>478</v>
      </c>
      <c r="B3744" s="254" t="str">
        <f>IF(AND(A3744&lt;&gt;"",ISNUMBER(A3744)),VLOOKUP(A3744,Studies!A:BR,2,FALSE),"")</f>
        <v>Templeton 2008</v>
      </c>
      <c r="C3744" s="255" t="str">
        <f>IF(AND(A3744&lt;&gt;"",ISNUMBER(A3744)),VLOOKUP(A3744,Studies!A:BR,3,FALSE),"")</f>
        <v>https://www.ncbi.nlm.nih.gov/pubmed/17495874</v>
      </c>
      <c r="D3744" s="255" t="str">
        <f>IF(AND(A3744&lt;&gt;"",ISNUMBER(A3744)),VLOOKUP(A3744,Studies!A:BR,4,FALSE),"")</f>
        <v>ND-OH-ITZ day 1</v>
      </c>
      <c r="E3744" s="255" t="str">
        <f>IF(AND(A3744&lt;&gt;"",ISNUMBER(A3744)),VLOOKUP(A3744,Studies!A:BR,5,FALSE),"")</f>
        <v>N-desalkyl-Itraconazole</v>
      </c>
      <c r="F3744" s="256"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4.25" x14ac:dyDescent="0.2">
      <c r="A3745" s="183">
        <v>478</v>
      </c>
      <c r="B3745" s="254" t="str">
        <f>IF(AND(A3745&lt;&gt;"",ISNUMBER(A3745)),VLOOKUP(A3745,Studies!A:BR,2,FALSE),"")</f>
        <v>Templeton 2008</v>
      </c>
      <c r="C3745" s="255" t="str">
        <f>IF(AND(A3745&lt;&gt;"",ISNUMBER(A3745)),VLOOKUP(A3745,Studies!A:BR,3,FALSE),"")</f>
        <v>https://www.ncbi.nlm.nih.gov/pubmed/17495874</v>
      </c>
      <c r="D3745" s="255" t="str">
        <f>IF(AND(A3745&lt;&gt;"",ISNUMBER(A3745)),VLOOKUP(A3745,Studies!A:BR,4,FALSE),"")</f>
        <v>ND-OH-ITZ day 1</v>
      </c>
      <c r="E3745" s="255" t="str">
        <f>IF(AND(A3745&lt;&gt;"",ISNUMBER(A3745)),VLOOKUP(A3745,Studies!A:BR,5,FALSE),"")</f>
        <v>N-desalkyl-Itraconazole</v>
      </c>
      <c r="F3745" s="256"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4.25" x14ac:dyDescent="0.2">
      <c r="A3746" s="183">
        <v>478</v>
      </c>
      <c r="B3746" s="254" t="str">
        <f>IF(AND(A3746&lt;&gt;"",ISNUMBER(A3746)),VLOOKUP(A3746,Studies!A:BR,2,FALSE),"")</f>
        <v>Templeton 2008</v>
      </c>
      <c r="C3746" s="255" t="str">
        <f>IF(AND(A3746&lt;&gt;"",ISNUMBER(A3746)),VLOOKUP(A3746,Studies!A:BR,3,FALSE),"")</f>
        <v>https://www.ncbi.nlm.nih.gov/pubmed/17495874</v>
      </c>
      <c r="D3746" s="255" t="str">
        <f>IF(AND(A3746&lt;&gt;"",ISNUMBER(A3746)),VLOOKUP(A3746,Studies!A:BR,4,FALSE),"")</f>
        <v>ND-OH-ITZ day 1</v>
      </c>
      <c r="E3746" s="255" t="str">
        <f>IF(AND(A3746&lt;&gt;"",ISNUMBER(A3746)),VLOOKUP(A3746,Studies!A:BR,5,FALSE),"")</f>
        <v>N-desalkyl-Itraconazole</v>
      </c>
      <c r="F3746" s="256"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4.25" x14ac:dyDescent="0.2">
      <c r="A3747" s="183">
        <v>478</v>
      </c>
      <c r="B3747" s="254" t="str">
        <f>IF(AND(A3747&lt;&gt;"",ISNUMBER(A3747)),VLOOKUP(A3747,Studies!A:BR,2,FALSE),"")</f>
        <v>Templeton 2008</v>
      </c>
      <c r="C3747" s="255" t="str">
        <f>IF(AND(A3747&lt;&gt;"",ISNUMBER(A3747)),VLOOKUP(A3747,Studies!A:BR,3,FALSE),"")</f>
        <v>https://www.ncbi.nlm.nih.gov/pubmed/17495874</v>
      </c>
      <c r="D3747" s="255" t="str">
        <f>IF(AND(A3747&lt;&gt;"",ISNUMBER(A3747)),VLOOKUP(A3747,Studies!A:BR,4,FALSE),"")</f>
        <v>ND-OH-ITZ day 1</v>
      </c>
      <c r="E3747" s="255" t="str">
        <f>IF(AND(A3747&lt;&gt;"",ISNUMBER(A3747)),VLOOKUP(A3747,Studies!A:BR,5,FALSE),"")</f>
        <v>N-desalkyl-Itraconazole</v>
      </c>
      <c r="F3747" s="256"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4.25" x14ac:dyDescent="0.2">
      <c r="A3748" s="183">
        <v>478</v>
      </c>
      <c r="B3748" s="254" t="str">
        <f>IF(AND(A3748&lt;&gt;"",ISNUMBER(A3748)),VLOOKUP(A3748,Studies!A:BR,2,FALSE),"")</f>
        <v>Templeton 2008</v>
      </c>
      <c r="C3748" s="255" t="str">
        <f>IF(AND(A3748&lt;&gt;"",ISNUMBER(A3748)),VLOOKUP(A3748,Studies!A:BR,3,FALSE),"")</f>
        <v>https://www.ncbi.nlm.nih.gov/pubmed/17495874</v>
      </c>
      <c r="D3748" s="255" t="str">
        <f>IF(AND(A3748&lt;&gt;"",ISNUMBER(A3748)),VLOOKUP(A3748,Studies!A:BR,4,FALSE),"")</f>
        <v>ND-OH-ITZ day 1</v>
      </c>
      <c r="E3748" s="255" t="str">
        <f>IF(AND(A3748&lt;&gt;"",ISNUMBER(A3748)),VLOOKUP(A3748,Studies!A:BR,5,FALSE),"")</f>
        <v>N-desalkyl-Itraconazole</v>
      </c>
      <c r="F3748" s="256"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4.25" x14ac:dyDescent="0.2">
      <c r="A3749" s="183">
        <v>478</v>
      </c>
      <c r="B3749" s="254" t="str">
        <f>IF(AND(A3749&lt;&gt;"",ISNUMBER(A3749)),VLOOKUP(A3749,Studies!A:BR,2,FALSE),"")</f>
        <v>Templeton 2008</v>
      </c>
      <c r="C3749" s="255" t="str">
        <f>IF(AND(A3749&lt;&gt;"",ISNUMBER(A3749)),VLOOKUP(A3749,Studies!A:BR,3,FALSE),"")</f>
        <v>https://www.ncbi.nlm.nih.gov/pubmed/17495874</v>
      </c>
      <c r="D3749" s="255" t="str">
        <f>IF(AND(A3749&lt;&gt;"",ISNUMBER(A3749)),VLOOKUP(A3749,Studies!A:BR,4,FALSE),"")</f>
        <v>ND-OH-ITZ day 1</v>
      </c>
      <c r="E3749" s="255" t="str">
        <f>IF(AND(A3749&lt;&gt;"",ISNUMBER(A3749)),VLOOKUP(A3749,Studies!A:BR,5,FALSE),"")</f>
        <v>N-desalkyl-Itraconazole</v>
      </c>
      <c r="F3749" s="256"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4.25" x14ac:dyDescent="0.2">
      <c r="A3750" s="183">
        <v>478</v>
      </c>
      <c r="B3750" s="254" t="str">
        <f>IF(AND(A3750&lt;&gt;"",ISNUMBER(A3750)),VLOOKUP(A3750,Studies!A:BR,2,FALSE),"")</f>
        <v>Templeton 2008</v>
      </c>
      <c r="C3750" s="255" t="str">
        <f>IF(AND(A3750&lt;&gt;"",ISNUMBER(A3750)),VLOOKUP(A3750,Studies!A:BR,3,FALSE),"")</f>
        <v>https://www.ncbi.nlm.nih.gov/pubmed/17495874</v>
      </c>
      <c r="D3750" s="255" t="str">
        <f>IF(AND(A3750&lt;&gt;"",ISNUMBER(A3750)),VLOOKUP(A3750,Studies!A:BR,4,FALSE),"")</f>
        <v>ND-OH-ITZ day 1</v>
      </c>
      <c r="E3750" s="255" t="str">
        <f>IF(AND(A3750&lt;&gt;"",ISNUMBER(A3750)),VLOOKUP(A3750,Studies!A:BR,5,FALSE),"")</f>
        <v>N-desalkyl-Itraconazole</v>
      </c>
      <c r="F3750" s="256"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4.25" x14ac:dyDescent="0.2">
      <c r="A3751" s="183">
        <v>479</v>
      </c>
      <c r="B3751" s="254" t="str">
        <f>IF(AND(A3751&lt;&gt;"",ISNUMBER(A3751)),VLOOKUP(A3751,Studies!A:BR,2,FALSE),"")</f>
        <v>Templeton 2008</v>
      </c>
      <c r="C3751" s="255" t="str">
        <f>IF(AND(A3751&lt;&gt;"",ISNUMBER(A3751)),VLOOKUP(A3751,Studies!A:BR,3,FALSE),"")</f>
        <v>https://www.ncbi.nlm.nih.gov/pubmed/17495874</v>
      </c>
      <c r="D3751" s="255" t="str">
        <f>IF(AND(A3751&lt;&gt;"",ISNUMBER(A3751)),VLOOKUP(A3751,Studies!A:BR,4,FALSE),"")</f>
        <v>ND-OH-ITZ day 7</v>
      </c>
      <c r="E3751" s="255" t="str">
        <f>IF(AND(A3751&lt;&gt;"",ISNUMBER(A3751)),VLOOKUP(A3751,Studies!A:BR,5,FALSE),"")</f>
        <v>N-desalkyl-Itraconazole</v>
      </c>
      <c r="F3751" s="256"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4.25" x14ac:dyDescent="0.2">
      <c r="A3752" s="183">
        <v>479</v>
      </c>
      <c r="B3752" s="254" t="str">
        <f>IF(AND(A3752&lt;&gt;"",ISNUMBER(A3752)),VLOOKUP(A3752,Studies!A:BR,2,FALSE),"")</f>
        <v>Templeton 2008</v>
      </c>
      <c r="C3752" s="255" t="str">
        <f>IF(AND(A3752&lt;&gt;"",ISNUMBER(A3752)),VLOOKUP(A3752,Studies!A:BR,3,FALSE),"")</f>
        <v>https://www.ncbi.nlm.nih.gov/pubmed/17495874</v>
      </c>
      <c r="D3752" s="255" t="str">
        <f>IF(AND(A3752&lt;&gt;"",ISNUMBER(A3752)),VLOOKUP(A3752,Studies!A:BR,4,FALSE),"")</f>
        <v>ND-OH-ITZ day 7</v>
      </c>
      <c r="E3752" s="255" t="str">
        <f>IF(AND(A3752&lt;&gt;"",ISNUMBER(A3752)),VLOOKUP(A3752,Studies!A:BR,5,FALSE),"")</f>
        <v>N-desalkyl-Itraconazole</v>
      </c>
      <c r="F3752" s="256"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4.25" x14ac:dyDescent="0.2">
      <c r="A3753" s="183">
        <v>479</v>
      </c>
      <c r="B3753" s="254" t="str">
        <f>IF(AND(A3753&lt;&gt;"",ISNUMBER(A3753)),VLOOKUP(A3753,Studies!A:BR,2,FALSE),"")</f>
        <v>Templeton 2008</v>
      </c>
      <c r="C3753" s="255" t="str">
        <f>IF(AND(A3753&lt;&gt;"",ISNUMBER(A3753)),VLOOKUP(A3753,Studies!A:BR,3,FALSE),"")</f>
        <v>https://www.ncbi.nlm.nih.gov/pubmed/17495874</v>
      </c>
      <c r="D3753" s="255" t="str">
        <f>IF(AND(A3753&lt;&gt;"",ISNUMBER(A3753)),VLOOKUP(A3753,Studies!A:BR,4,FALSE),"")</f>
        <v>ND-OH-ITZ day 7</v>
      </c>
      <c r="E3753" s="255" t="str">
        <f>IF(AND(A3753&lt;&gt;"",ISNUMBER(A3753)),VLOOKUP(A3753,Studies!A:BR,5,FALSE),"")</f>
        <v>N-desalkyl-Itraconazole</v>
      </c>
      <c r="F3753" s="256"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4.25" x14ac:dyDescent="0.2">
      <c r="A3754" s="183">
        <v>479</v>
      </c>
      <c r="B3754" s="254" t="str">
        <f>IF(AND(A3754&lt;&gt;"",ISNUMBER(A3754)),VLOOKUP(A3754,Studies!A:BR,2,FALSE),"")</f>
        <v>Templeton 2008</v>
      </c>
      <c r="C3754" s="255" t="str">
        <f>IF(AND(A3754&lt;&gt;"",ISNUMBER(A3754)),VLOOKUP(A3754,Studies!A:BR,3,FALSE),"")</f>
        <v>https://www.ncbi.nlm.nih.gov/pubmed/17495874</v>
      </c>
      <c r="D3754" s="255" t="str">
        <f>IF(AND(A3754&lt;&gt;"",ISNUMBER(A3754)),VLOOKUP(A3754,Studies!A:BR,4,FALSE),"")</f>
        <v>ND-OH-ITZ day 7</v>
      </c>
      <c r="E3754" s="255" t="str">
        <f>IF(AND(A3754&lt;&gt;"",ISNUMBER(A3754)),VLOOKUP(A3754,Studies!A:BR,5,FALSE),"")</f>
        <v>N-desalkyl-Itraconazole</v>
      </c>
      <c r="F3754" s="256"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54" t="str">
        <f>IF(AND(A3755&lt;&gt;"",ISNUMBER(A3755)),VLOOKUP(A3755,Studies!A:BR,2,FALSE),"")</f>
        <v>Templeton 2008</v>
      </c>
      <c r="C3755" s="255" t="str">
        <f>IF(AND(A3755&lt;&gt;"",ISNUMBER(A3755)),VLOOKUP(A3755,Studies!A:BR,3,FALSE),"")</f>
        <v>https://www.ncbi.nlm.nih.gov/pubmed/17495874</v>
      </c>
      <c r="D3755" s="255" t="str">
        <f>IF(AND(A3755&lt;&gt;"",ISNUMBER(A3755)),VLOOKUP(A3755,Studies!A:BR,4,FALSE),"")</f>
        <v>ND-OH-ITZ day 7</v>
      </c>
      <c r="E3755" s="255" t="str">
        <f>IF(AND(A3755&lt;&gt;"",ISNUMBER(A3755)),VLOOKUP(A3755,Studies!A:BR,5,FALSE),"")</f>
        <v>N-desalkyl-Itraconazole</v>
      </c>
      <c r="F3755" s="256"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54" t="str">
        <f>IF(AND(A3756&lt;&gt;"",ISNUMBER(A3756)),VLOOKUP(A3756,Studies!A:BR,2,FALSE),"")</f>
        <v>Templeton 2008</v>
      </c>
      <c r="C3756" s="255" t="str">
        <f>IF(AND(A3756&lt;&gt;"",ISNUMBER(A3756)),VLOOKUP(A3756,Studies!A:BR,3,FALSE),"")</f>
        <v>https://www.ncbi.nlm.nih.gov/pubmed/17495874</v>
      </c>
      <c r="D3756" s="255" t="str">
        <f>IF(AND(A3756&lt;&gt;"",ISNUMBER(A3756)),VLOOKUP(A3756,Studies!A:BR,4,FALSE),"")</f>
        <v>ND-OH-ITZ day 7</v>
      </c>
      <c r="E3756" s="255" t="str">
        <f>IF(AND(A3756&lt;&gt;"",ISNUMBER(A3756)),VLOOKUP(A3756,Studies!A:BR,5,FALSE),"")</f>
        <v>N-desalkyl-Itraconazole</v>
      </c>
      <c r="F3756" s="256"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4.25" x14ac:dyDescent="0.2">
      <c r="A3757" s="183">
        <v>479</v>
      </c>
      <c r="B3757" s="254" t="str">
        <f>IF(AND(A3757&lt;&gt;"",ISNUMBER(A3757)),VLOOKUP(A3757,Studies!A:BR,2,FALSE),"")</f>
        <v>Templeton 2008</v>
      </c>
      <c r="C3757" s="255" t="str">
        <f>IF(AND(A3757&lt;&gt;"",ISNUMBER(A3757)),VLOOKUP(A3757,Studies!A:BR,3,FALSE),"")</f>
        <v>https://www.ncbi.nlm.nih.gov/pubmed/17495874</v>
      </c>
      <c r="D3757" s="255" t="str">
        <f>IF(AND(A3757&lt;&gt;"",ISNUMBER(A3757)),VLOOKUP(A3757,Studies!A:BR,4,FALSE),"")</f>
        <v>ND-OH-ITZ day 7</v>
      </c>
      <c r="E3757" s="255" t="str">
        <f>IF(AND(A3757&lt;&gt;"",ISNUMBER(A3757)),VLOOKUP(A3757,Studies!A:BR,5,FALSE),"")</f>
        <v>N-desalkyl-Itraconazole</v>
      </c>
      <c r="F3757" s="256"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4.25" x14ac:dyDescent="0.2">
      <c r="A3758" s="183">
        <v>479</v>
      </c>
      <c r="B3758" s="254" t="str">
        <f>IF(AND(A3758&lt;&gt;"",ISNUMBER(A3758)),VLOOKUP(A3758,Studies!A:BR,2,FALSE),"")</f>
        <v>Templeton 2008</v>
      </c>
      <c r="C3758" s="255" t="str">
        <f>IF(AND(A3758&lt;&gt;"",ISNUMBER(A3758)),VLOOKUP(A3758,Studies!A:BR,3,FALSE),"")</f>
        <v>https://www.ncbi.nlm.nih.gov/pubmed/17495874</v>
      </c>
      <c r="D3758" s="255" t="str">
        <f>IF(AND(A3758&lt;&gt;"",ISNUMBER(A3758)),VLOOKUP(A3758,Studies!A:BR,4,FALSE),"")</f>
        <v>ND-OH-ITZ day 7</v>
      </c>
      <c r="E3758" s="255" t="str">
        <f>IF(AND(A3758&lt;&gt;"",ISNUMBER(A3758)),VLOOKUP(A3758,Studies!A:BR,5,FALSE),"")</f>
        <v>N-desalkyl-Itraconazole</v>
      </c>
      <c r="F3758" s="256"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4.25" x14ac:dyDescent="0.2">
      <c r="A3759" s="183">
        <v>479</v>
      </c>
      <c r="B3759" s="254" t="str">
        <f>IF(AND(A3759&lt;&gt;"",ISNUMBER(A3759)),VLOOKUP(A3759,Studies!A:BR,2,FALSE),"")</f>
        <v>Templeton 2008</v>
      </c>
      <c r="C3759" s="255" t="str">
        <f>IF(AND(A3759&lt;&gt;"",ISNUMBER(A3759)),VLOOKUP(A3759,Studies!A:BR,3,FALSE),"")</f>
        <v>https://www.ncbi.nlm.nih.gov/pubmed/17495874</v>
      </c>
      <c r="D3759" s="255" t="str">
        <f>IF(AND(A3759&lt;&gt;"",ISNUMBER(A3759)),VLOOKUP(A3759,Studies!A:BR,4,FALSE),"")</f>
        <v>ND-OH-ITZ day 7</v>
      </c>
      <c r="E3759" s="255" t="str">
        <f>IF(AND(A3759&lt;&gt;"",ISNUMBER(A3759)),VLOOKUP(A3759,Studies!A:BR,5,FALSE),"")</f>
        <v>N-desalkyl-Itraconazole</v>
      </c>
      <c r="F3759" s="256"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54" t="str">
        <f>IF(AND(A3760&lt;&gt;"",ISNUMBER(A3760)),VLOOKUP(A3760,Studies!A:BR,2,FALSE),"")</f>
        <v>Templeton 2008</v>
      </c>
      <c r="C3760" s="255" t="str">
        <f>IF(AND(A3760&lt;&gt;"",ISNUMBER(A3760)),VLOOKUP(A3760,Studies!A:BR,3,FALSE),"")</f>
        <v>https://www.ncbi.nlm.nih.gov/pubmed/17495874</v>
      </c>
      <c r="D3760" s="255" t="str">
        <f>IF(AND(A3760&lt;&gt;"",ISNUMBER(A3760)),VLOOKUP(A3760,Studies!A:BR,4,FALSE),"")</f>
        <v>ND-OH-ITZ day 7</v>
      </c>
      <c r="E3760" s="255" t="str">
        <f>IF(AND(A3760&lt;&gt;"",ISNUMBER(A3760)),VLOOKUP(A3760,Studies!A:BR,5,FALSE),"")</f>
        <v>N-desalkyl-Itraconazole</v>
      </c>
      <c r="F3760" s="256"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4.25" x14ac:dyDescent="0.2">
      <c r="A3761" s="183">
        <v>480</v>
      </c>
      <c r="B3761" s="254" t="str">
        <f>IF(AND(A3761&lt;&gt;"",ISNUMBER(A3761)),VLOOKUP(A3761,Studies!A:BR,2,FALSE),"")</f>
        <v>Van de Velde 1996</v>
      </c>
      <c r="C3761" s="255" t="str">
        <f>IF(AND(A3761&lt;&gt;"",ISNUMBER(A3761)),VLOOKUP(A3761,Studies!A:BR,3,FALSE),"")</f>
        <v>https://www.ncbi.nlm.nih.gov/pubmed/8726601</v>
      </c>
      <c r="D3761" s="255" t="str">
        <f>IF(AND(A3761&lt;&gt;"",ISNUMBER(A3761)),VLOOKUP(A3761,Studies!A:BR,4,FALSE),"")</f>
        <v>Fasting ITZ</v>
      </c>
      <c r="E3761" s="255" t="str">
        <f>IF(AND(A3761&lt;&gt;"",ISNUMBER(A3761)),VLOOKUP(A3761,Studies!A:BR,5,FALSE),"")</f>
        <v>Itraconazole</v>
      </c>
      <c r="F3761" s="256"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4.25" x14ac:dyDescent="0.2">
      <c r="A3762" s="183">
        <v>480</v>
      </c>
      <c r="B3762" s="254" t="str">
        <f>IF(AND(A3762&lt;&gt;"",ISNUMBER(A3762)),VLOOKUP(A3762,Studies!A:BR,2,FALSE),"")</f>
        <v>Van de Velde 1996</v>
      </c>
      <c r="C3762" s="255" t="str">
        <f>IF(AND(A3762&lt;&gt;"",ISNUMBER(A3762)),VLOOKUP(A3762,Studies!A:BR,3,FALSE),"")</f>
        <v>https://www.ncbi.nlm.nih.gov/pubmed/8726601</v>
      </c>
      <c r="D3762" s="255" t="str">
        <f>IF(AND(A3762&lt;&gt;"",ISNUMBER(A3762)),VLOOKUP(A3762,Studies!A:BR,4,FALSE),"")</f>
        <v>Fasting ITZ</v>
      </c>
      <c r="E3762" s="255" t="str">
        <f>IF(AND(A3762&lt;&gt;"",ISNUMBER(A3762)),VLOOKUP(A3762,Studies!A:BR,5,FALSE),"")</f>
        <v>Itraconazole</v>
      </c>
      <c r="F3762" s="256"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4.25" x14ac:dyDescent="0.2">
      <c r="A3763" s="183">
        <v>480</v>
      </c>
      <c r="B3763" s="254" t="str">
        <f>IF(AND(A3763&lt;&gt;"",ISNUMBER(A3763)),VLOOKUP(A3763,Studies!A:BR,2,FALSE),"")</f>
        <v>Van de Velde 1996</v>
      </c>
      <c r="C3763" s="255" t="str">
        <f>IF(AND(A3763&lt;&gt;"",ISNUMBER(A3763)),VLOOKUP(A3763,Studies!A:BR,3,FALSE),"")</f>
        <v>https://www.ncbi.nlm.nih.gov/pubmed/8726601</v>
      </c>
      <c r="D3763" s="255" t="str">
        <f>IF(AND(A3763&lt;&gt;"",ISNUMBER(A3763)),VLOOKUP(A3763,Studies!A:BR,4,FALSE),"")</f>
        <v>Fasting ITZ</v>
      </c>
      <c r="E3763" s="255" t="str">
        <f>IF(AND(A3763&lt;&gt;"",ISNUMBER(A3763)),VLOOKUP(A3763,Studies!A:BR,5,FALSE),"")</f>
        <v>Itraconazole</v>
      </c>
      <c r="F3763" s="256"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4.25" x14ac:dyDescent="0.2">
      <c r="A3764" s="183">
        <v>480</v>
      </c>
      <c r="B3764" s="254" t="str">
        <f>IF(AND(A3764&lt;&gt;"",ISNUMBER(A3764)),VLOOKUP(A3764,Studies!A:BR,2,FALSE),"")</f>
        <v>Van de Velde 1996</v>
      </c>
      <c r="C3764" s="255" t="str">
        <f>IF(AND(A3764&lt;&gt;"",ISNUMBER(A3764)),VLOOKUP(A3764,Studies!A:BR,3,FALSE),"")</f>
        <v>https://www.ncbi.nlm.nih.gov/pubmed/8726601</v>
      </c>
      <c r="D3764" s="255" t="str">
        <f>IF(AND(A3764&lt;&gt;"",ISNUMBER(A3764)),VLOOKUP(A3764,Studies!A:BR,4,FALSE),"")</f>
        <v>Fasting ITZ</v>
      </c>
      <c r="E3764" s="255" t="str">
        <f>IF(AND(A3764&lt;&gt;"",ISNUMBER(A3764)),VLOOKUP(A3764,Studies!A:BR,5,FALSE),"")</f>
        <v>Itraconazole</v>
      </c>
      <c r="F3764" s="256"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4.25" x14ac:dyDescent="0.2">
      <c r="A3765" s="183">
        <v>480</v>
      </c>
      <c r="B3765" s="254" t="str">
        <f>IF(AND(A3765&lt;&gt;"",ISNUMBER(A3765)),VLOOKUP(A3765,Studies!A:BR,2,FALSE),"")</f>
        <v>Van de Velde 1996</v>
      </c>
      <c r="C3765" s="255" t="str">
        <f>IF(AND(A3765&lt;&gt;"",ISNUMBER(A3765)),VLOOKUP(A3765,Studies!A:BR,3,FALSE),"")</f>
        <v>https://www.ncbi.nlm.nih.gov/pubmed/8726601</v>
      </c>
      <c r="D3765" s="255" t="str">
        <f>IF(AND(A3765&lt;&gt;"",ISNUMBER(A3765)),VLOOKUP(A3765,Studies!A:BR,4,FALSE),"")</f>
        <v>Fasting ITZ</v>
      </c>
      <c r="E3765" s="255" t="str">
        <f>IF(AND(A3765&lt;&gt;"",ISNUMBER(A3765)),VLOOKUP(A3765,Studies!A:BR,5,FALSE),"")</f>
        <v>Itraconazole</v>
      </c>
      <c r="F3765" s="256"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4.25" x14ac:dyDescent="0.2">
      <c r="A3766" s="183">
        <v>480</v>
      </c>
      <c r="B3766" s="254" t="str">
        <f>IF(AND(A3766&lt;&gt;"",ISNUMBER(A3766)),VLOOKUP(A3766,Studies!A:BR,2,FALSE),"")</f>
        <v>Van de Velde 1996</v>
      </c>
      <c r="C3766" s="255" t="str">
        <f>IF(AND(A3766&lt;&gt;"",ISNUMBER(A3766)),VLOOKUP(A3766,Studies!A:BR,3,FALSE),"")</f>
        <v>https://www.ncbi.nlm.nih.gov/pubmed/8726601</v>
      </c>
      <c r="D3766" s="255" t="str">
        <f>IF(AND(A3766&lt;&gt;"",ISNUMBER(A3766)),VLOOKUP(A3766,Studies!A:BR,4,FALSE),"")</f>
        <v>Fasting ITZ</v>
      </c>
      <c r="E3766" s="255" t="str">
        <f>IF(AND(A3766&lt;&gt;"",ISNUMBER(A3766)),VLOOKUP(A3766,Studies!A:BR,5,FALSE),"")</f>
        <v>Itraconazole</v>
      </c>
      <c r="F3766" s="256"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4.25" x14ac:dyDescent="0.2">
      <c r="A3767" s="183">
        <v>480</v>
      </c>
      <c r="B3767" s="254" t="str">
        <f>IF(AND(A3767&lt;&gt;"",ISNUMBER(A3767)),VLOOKUP(A3767,Studies!A:BR,2,FALSE),"")</f>
        <v>Van de Velde 1996</v>
      </c>
      <c r="C3767" s="255" t="str">
        <f>IF(AND(A3767&lt;&gt;"",ISNUMBER(A3767)),VLOOKUP(A3767,Studies!A:BR,3,FALSE),"")</f>
        <v>https://www.ncbi.nlm.nih.gov/pubmed/8726601</v>
      </c>
      <c r="D3767" s="255" t="str">
        <f>IF(AND(A3767&lt;&gt;"",ISNUMBER(A3767)),VLOOKUP(A3767,Studies!A:BR,4,FALSE),"")</f>
        <v>Fasting ITZ</v>
      </c>
      <c r="E3767" s="255" t="str">
        <f>IF(AND(A3767&lt;&gt;"",ISNUMBER(A3767)),VLOOKUP(A3767,Studies!A:BR,5,FALSE),"")</f>
        <v>Itraconazole</v>
      </c>
      <c r="F3767" s="256"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4.25" x14ac:dyDescent="0.2">
      <c r="A3768" s="183">
        <v>480</v>
      </c>
      <c r="B3768" s="254" t="str">
        <f>IF(AND(A3768&lt;&gt;"",ISNUMBER(A3768)),VLOOKUP(A3768,Studies!A:BR,2,FALSE),"")</f>
        <v>Van de Velde 1996</v>
      </c>
      <c r="C3768" s="255" t="str">
        <f>IF(AND(A3768&lt;&gt;"",ISNUMBER(A3768)),VLOOKUP(A3768,Studies!A:BR,3,FALSE),"")</f>
        <v>https://www.ncbi.nlm.nih.gov/pubmed/8726601</v>
      </c>
      <c r="D3768" s="255" t="str">
        <f>IF(AND(A3768&lt;&gt;"",ISNUMBER(A3768)),VLOOKUP(A3768,Studies!A:BR,4,FALSE),"")</f>
        <v>Fasting ITZ</v>
      </c>
      <c r="E3768" s="255" t="str">
        <f>IF(AND(A3768&lt;&gt;"",ISNUMBER(A3768)),VLOOKUP(A3768,Studies!A:BR,5,FALSE),"")</f>
        <v>Itraconazole</v>
      </c>
      <c r="F3768" s="256"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4.25" x14ac:dyDescent="0.2">
      <c r="A3769" s="183">
        <v>480</v>
      </c>
      <c r="B3769" s="254" t="str">
        <f>IF(AND(A3769&lt;&gt;"",ISNUMBER(A3769)),VLOOKUP(A3769,Studies!A:BR,2,FALSE),"")</f>
        <v>Van de Velde 1996</v>
      </c>
      <c r="C3769" s="255" t="str">
        <f>IF(AND(A3769&lt;&gt;"",ISNUMBER(A3769)),VLOOKUP(A3769,Studies!A:BR,3,FALSE),"")</f>
        <v>https://www.ncbi.nlm.nih.gov/pubmed/8726601</v>
      </c>
      <c r="D3769" s="255" t="str">
        <f>IF(AND(A3769&lt;&gt;"",ISNUMBER(A3769)),VLOOKUP(A3769,Studies!A:BR,4,FALSE),"")</f>
        <v>Fasting ITZ</v>
      </c>
      <c r="E3769" s="255" t="str">
        <f>IF(AND(A3769&lt;&gt;"",ISNUMBER(A3769)),VLOOKUP(A3769,Studies!A:BR,5,FALSE),"")</f>
        <v>Itraconazole</v>
      </c>
      <c r="F3769" s="256"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4.25" x14ac:dyDescent="0.2">
      <c r="A3770" s="183">
        <v>480</v>
      </c>
      <c r="B3770" s="254" t="str">
        <f>IF(AND(A3770&lt;&gt;"",ISNUMBER(A3770)),VLOOKUP(A3770,Studies!A:BR,2,FALSE),"")</f>
        <v>Van de Velde 1996</v>
      </c>
      <c r="C3770" s="255" t="str">
        <f>IF(AND(A3770&lt;&gt;"",ISNUMBER(A3770)),VLOOKUP(A3770,Studies!A:BR,3,FALSE),"")</f>
        <v>https://www.ncbi.nlm.nih.gov/pubmed/8726601</v>
      </c>
      <c r="D3770" s="255" t="str">
        <f>IF(AND(A3770&lt;&gt;"",ISNUMBER(A3770)),VLOOKUP(A3770,Studies!A:BR,4,FALSE),"")</f>
        <v>Fasting ITZ</v>
      </c>
      <c r="E3770" s="255" t="str">
        <f>IF(AND(A3770&lt;&gt;"",ISNUMBER(A3770)),VLOOKUP(A3770,Studies!A:BR,5,FALSE),"")</f>
        <v>Itraconazole</v>
      </c>
      <c r="F3770" s="256"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4.25" x14ac:dyDescent="0.2">
      <c r="A3771" s="183">
        <v>480</v>
      </c>
      <c r="B3771" s="254" t="str">
        <f>IF(AND(A3771&lt;&gt;"",ISNUMBER(A3771)),VLOOKUP(A3771,Studies!A:BR,2,FALSE),"")</f>
        <v>Van de Velde 1996</v>
      </c>
      <c r="C3771" s="255" t="str">
        <f>IF(AND(A3771&lt;&gt;"",ISNUMBER(A3771)),VLOOKUP(A3771,Studies!A:BR,3,FALSE),"")</f>
        <v>https://www.ncbi.nlm.nih.gov/pubmed/8726601</v>
      </c>
      <c r="D3771" s="255" t="str">
        <f>IF(AND(A3771&lt;&gt;"",ISNUMBER(A3771)),VLOOKUP(A3771,Studies!A:BR,4,FALSE),"")</f>
        <v>Fasting ITZ</v>
      </c>
      <c r="E3771" s="255" t="str">
        <f>IF(AND(A3771&lt;&gt;"",ISNUMBER(A3771)),VLOOKUP(A3771,Studies!A:BR,5,FALSE),"")</f>
        <v>Itraconazole</v>
      </c>
      <c r="F3771" s="256"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4.25" x14ac:dyDescent="0.2">
      <c r="A3772" s="183">
        <v>480</v>
      </c>
      <c r="B3772" s="254" t="str">
        <f>IF(AND(A3772&lt;&gt;"",ISNUMBER(A3772)),VLOOKUP(A3772,Studies!A:BR,2,FALSE),"")</f>
        <v>Van de Velde 1996</v>
      </c>
      <c r="C3772" s="255" t="str">
        <f>IF(AND(A3772&lt;&gt;"",ISNUMBER(A3772)),VLOOKUP(A3772,Studies!A:BR,3,FALSE),"")</f>
        <v>https://www.ncbi.nlm.nih.gov/pubmed/8726601</v>
      </c>
      <c r="D3772" s="255" t="str">
        <f>IF(AND(A3772&lt;&gt;"",ISNUMBER(A3772)),VLOOKUP(A3772,Studies!A:BR,4,FALSE),"")</f>
        <v>Fasting ITZ</v>
      </c>
      <c r="E3772" s="255" t="str">
        <f>IF(AND(A3772&lt;&gt;"",ISNUMBER(A3772)),VLOOKUP(A3772,Studies!A:BR,5,FALSE),"")</f>
        <v>Itraconazole</v>
      </c>
      <c r="F3772" s="256"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4.25" x14ac:dyDescent="0.2">
      <c r="A3773" s="183">
        <v>480</v>
      </c>
      <c r="B3773" s="254" t="str">
        <f>IF(AND(A3773&lt;&gt;"",ISNUMBER(A3773)),VLOOKUP(A3773,Studies!A:BR,2,FALSE),"")</f>
        <v>Van de Velde 1996</v>
      </c>
      <c r="C3773" s="255" t="str">
        <f>IF(AND(A3773&lt;&gt;"",ISNUMBER(A3773)),VLOOKUP(A3773,Studies!A:BR,3,FALSE),"")</f>
        <v>https://www.ncbi.nlm.nih.gov/pubmed/8726601</v>
      </c>
      <c r="D3773" s="255" t="str">
        <f>IF(AND(A3773&lt;&gt;"",ISNUMBER(A3773)),VLOOKUP(A3773,Studies!A:BR,4,FALSE),"")</f>
        <v>Fasting ITZ</v>
      </c>
      <c r="E3773" s="255" t="str">
        <f>IF(AND(A3773&lt;&gt;"",ISNUMBER(A3773)),VLOOKUP(A3773,Studies!A:BR,5,FALSE),"")</f>
        <v>Itraconazole</v>
      </c>
      <c r="F3773" s="256"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4.25" x14ac:dyDescent="0.2">
      <c r="A3774" s="183">
        <v>480</v>
      </c>
      <c r="B3774" s="254" t="str">
        <f>IF(AND(A3774&lt;&gt;"",ISNUMBER(A3774)),VLOOKUP(A3774,Studies!A:BR,2,FALSE),"")</f>
        <v>Van de Velde 1996</v>
      </c>
      <c r="C3774" s="255" t="str">
        <f>IF(AND(A3774&lt;&gt;"",ISNUMBER(A3774)),VLOOKUP(A3774,Studies!A:BR,3,FALSE),"")</f>
        <v>https://www.ncbi.nlm.nih.gov/pubmed/8726601</v>
      </c>
      <c r="D3774" s="255" t="str">
        <f>IF(AND(A3774&lt;&gt;"",ISNUMBER(A3774)),VLOOKUP(A3774,Studies!A:BR,4,FALSE),"")</f>
        <v>Fasting ITZ</v>
      </c>
      <c r="E3774" s="255" t="str">
        <f>IF(AND(A3774&lt;&gt;"",ISNUMBER(A3774)),VLOOKUP(A3774,Studies!A:BR,5,FALSE),"")</f>
        <v>Itraconazole</v>
      </c>
      <c r="F3774" s="256"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4.25" x14ac:dyDescent="0.2">
      <c r="A3775" s="183">
        <v>480</v>
      </c>
      <c r="B3775" s="254" t="str">
        <f>IF(AND(A3775&lt;&gt;"",ISNUMBER(A3775)),VLOOKUP(A3775,Studies!A:BR,2,FALSE),"")</f>
        <v>Van de Velde 1996</v>
      </c>
      <c r="C3775" s="255" t="str">
        <f>IF(AND(A3775&lt;&gt;"",ISNUMBER(A3775)),VLOOKUP(A3775,Studies!A:BR,3,FALSE),"")</f>
        <v>https://www.ncbi.nlm.nih.gov/pubmed/8726601</v>
      </c>
      <c r="D3775" s="255" t="str">
        <f>IF(AND(A3775&lt;&gt;"",ISNUMBER(A3775)),VLOOKUP(A3775,Studies!A:BR,4,FALSE),"")</f>
        <v>Fasting ITZ</v>
      </c>
      <c r="E3775" s="255" t="str">
        <f>IF(AND(A3775&lt;&gt;"",ISNUMBER(A3775)),VLOOKUP(A3775,Studies!A:BR,5,FALSE),"")</f>
        <v>Itraconazole</v>
      </c>
      <c r="F3775" s="256"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4.25" x14ac:dyDescent="0.2">
      <c r="A3776" s="183">
        <v>481</v>
      </c>
      <c r="B3776" s="254" t="str">
        <f>IF(AND(A3776&lt;&gt;"",ISNUMBER(A3776)),VLOOKUP(A3776,Studies!A:BR,2,FALSE),"")</f>
        <v>Van de Velde 1996</v>
      </c>
      <c r="C3776" s="255" t="str">
        <f>IF(AND(A3776&lt;&gt;"",ISNUMBER(A3776)),VLOOKUP(A3776,Studies!A:BR,3,FALSE),"")</f>
        <v>https://www.ncbi.nlm.nih.gov/pubmed/8726601</v>
      </c>
      <c r="D3776" s="255" t="str">
        <f>IF(AND(A3776&lt;&gt;"",ISNUMBER(A3776)),VLOOKUP(A3776,Studies!A:BR,4,FALSE),"")</f>
        <v>Fasting OH-ITZ</v>
      </c>
      <c r="E3776" s="255" t="str">
        <f>IF(AND(A3776&lt;&gt;"",ISNUMBER(A3776)),VLOOKUP(A3776,Studies!A:BR,5,FALSE),"")</f>
        <v>Hydroxy-Itraconazole</v>
      </c>
      <c r="F3776" s="256"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4.25" x14ac:dyDescent="0.2">
      <c r="A3777" s="183">
        <v>481</v>
      </c>
      <c r="B3777" s="254" t="str">
        <f>IF(AND(A3777&lt;&gt;"",ISNUMBER(A3777)),VLOOKUP(A3777,Studies!A:BR,2,FALSE),"")</f>
        <v>Van de Velde 1996</v>
      </c>
      <c r="C3777" s="255" t="str">
        <f>IF(AND(A3777&lt;&gt;"",ISNUMBER(A3777)),VLOOKUP(A3777,Studies!A:BR,3,FALSE),"")</f>
        <v>https://www.ncbi.nlm.nih.gov/pubmed/8726601</v>
      </c>
      <c r="D3777" s="255" t="str">
        <f>IF(AND(A3777&lt;&gt;"",ISNUMBER(A3777)),VLOOKUP(A3777,Studies!A:BR,4,FALSE),"")</f>
        <v>Fasting OH-ITZ</v>
      </c>
      <c r="E3777" s="255" t="str">
        <f>IF(AND(A3777&lt;&gt;"",ISNUMBER(A3777)),VLOOKUP(A3777,Studies!A:BR,5,FALSE),"")</f>
        <v>Hydroxy-Itraconazole</v>
      </c>
      <c r="F3777" s="256"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4.25" x14ac:dyDescent="0.2">
      <c r="A3778" s="183">
        <v>481</v>
      </c>
      <c r="B3778" s="254" t="str">
        <f>IF(AND(A3778&lt;&gt;"",ISNUMBER(A3778)),VLOOKUP(A3778,Studies!A:BR,2,FALSE),"")</f>
        <v>Van de Velde 1996</v>
      </c>
      <c r="C3778" s="255" t="str">
        <f>IF(AND(A3778&lt;&gt;"",ISNUMBER(A3778)),VLOOKUP(A3778,Studies!A:BR,3,FALSE),"")</f>
        <v>https://www.ncbi.nlm.nih.gov/pubmed/8726601</v>
      </c>
      <c r="D3778" s="255" t="str">
        <f>IF(AND(A3778&lt;&gt;"",ISNUMBER(A3778)),VLOOKUP(A3778,Studies!A:BR,4,FALSE),"")</f>
        <v>Fasting OH-ITZ</v>
      </c>
      <c r="E3778" s="255" t="str">
        <f>IF(AND(A3778&lt;&gt;"",ISNUMBER(A3778)),VLOOKUP(A3778,Studies!A:BR,5,FALSE),"")</f>
        <v>Hydroxy-Itraconazole</v>
      </c>
      <c r="F3778" s="256"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4.25" x14ac:dyDescent="0.2">
      <c r="A3779" s="183">
        <v>481</v>
      </c>
      <c r="B3779" s="254" t="str">
        <f>IF(AND(A3779&lt;&gt;"",ISNUMBER(A3779)),VLOOKUP(A3779,Studies!A:BR,2,FALSE),"")</f>
        <v>Van de Velde 1996</v>
      </c>
      <c r="C3779" s="255" t="str">
        <f>IF(AND(A3779&lt;&gt;"",ISNUMBER(A3779)),VLOOKUP(A3779,Studies!A:BR,3,FALSE),"")</f>
        <v>https://www.ncbi.nlm.nih.gov/pubmed/8726601</v>
      </c>
      <c r="D3779" s="255" t="str">
        <f>IF(AND(A3779&lt;&gt;"",ISNUMBER(A3779)),VLOOKUP(A3779,Studies!A:BR,4,FALSE),"")</f>
        <v>Fasting OH-ITZ</v>
      </c>
      <c r="E3779" s="255" t="str">
        <f>IF(AND(A3779&lt;&gt;"",ISNUMBER(A3779)),VLOOKUP(A3779,Studies!A:BR,5,FALSE),"")</f>
        <v>Hydroxy-Itraconazole</v>
      </c>
      <c r="F3779" s="256"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4.25" x14ac:dyDescent="0.2">
      <c r="A3780" s="183">
        <v>481</v>
      </c>
      <c r="B3780" s="254" t="str">
        <f>IF(AND(A3780&lt;&gt;"",ISNUMBER(A3780)),VLOOKUP(A3780,Studies!A:BR,2,FALSE),"")</f>
        <v>Van de Velde 1996</v>
      </c>
      <c r="C3780" s="255" t="str">
        <f>IF(AND(A3780&lt;&gt;"",ISNUMBER(A3780)),VLOOKUP(A3780,Studies!A:BR,3,FALSE),"")</f>
        <v>https://www.ncbi.nlm.nih.gov/pubmed/8726601</v>
      </c>
      <c r="D3780" s="255" t="str">
        <f>IF(AND(A3780&lt;&gt;"",ISNUMBER(A3780)),VLOOKUP(A3780,Studies!A:BR,4,FALSE),"")</f>
        <v>Fasting OH-ITZ</v>
      </c>
      <c r="E3780" s="255" t="str">
        <f>IF(AND(A3780&lt;&gt;"",ISNUMBER(A3780)),VLOOKUP(A3780,Studies!A:BR,5,FALSE),"")</f>
        <v>Hydroxy-Itraconazole</v>
      </c>
      <c r="F3780" s="256"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4.25" x14ac:dyDescent="0.2">
      <c r="A3781" s="183">
        <v>481</v>
      </c>
      <c r="B3781" s="254" t="str">
        <f>IF(AND(A3781&lt;&gt;"",ISNUMBER(A3781)),VLOOKUP(A3781,Studies!A:BR,2,FALSE),"")</f>
        <v>Van de Velde 1996</v>
      </c>
      <c r="C3781" s="255" t="str">
        <f>IF(AND(A3781&lt;&gt;"",ISNUMBER(A3781)),VLOOKUP(A3781,Studies!A:BR,3,FALSE),"")</f>
        <v>https://www.ncbi.nlm.nih.gov/pubmed/8726601</v>
      </c>
      <c r="D3781" s="255" t="str">
        <f>IF(AND(A3781&lt;&gt;"",ISNUMBER(A3781)),VLOOKUP(A3781,Studies!A:BR,4,FALSE),"")</f>
        <v>Fasting OH-ITZ</v>
      </c>
      <c r="E3781" s="255" t="str">
        <f>IF(AND(A3781&lt;&gt;"",ISNUMBER(A3781)),VLOOKUP(A3781,Studies!A:BR,5,FALSE),"")</f>
        <v>Hydroxy-Itraconazole</v>
      </c>
      <c r="F3781" s="256"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4.25" x14ac:dyDescent="0.2">
      <c r="A3782" s="183">
        <v>481</v>
      </c>
      <c r="B3782" s="254" t="str">
        <f>IF(AND(A3782&lt;&gt;"",ISNUMBER(A3782)),VLOOKUP(A3782,Studies!A:BR,2,FALSE),"")</f>
        <v>Van de Velde 1996</v>
      </c>
      <c r="C3782" s="255" t="str">
        <f>IF(AND(A3782&lt;&gt;"",ISNUMBER(A3782)),VLOOKUP(A3782,Studies!A:BR,3,FALSE),"")</f>
        <v>https://www.ncbi.nlm.nih.gov/pubmed/8726601</v>
      </c>
      <c r="D3782" s="255" t="str">
        <f>IF(AND(A3782&lt;&gt;"",ISNUMBER(A3782)),VLOOKUP(A3782,Studies!A:BR,4,FALSE),"")</f>
        <v>Fasting OH-ITZ</v>
      </c>
      <c r="E3782" s="255" t="str">
        <f>IF(AND(A3782&lt;&gt;"",ISNUMBER(A3782)),VLOOKUP(A3782,Studies!A:BR,5,FALSE),"")</f>
        <v>Hydroxy-Itraconazole</v>
      </c>
      <c r="F3782" s="256"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4.25" x14ac:dyDescent="0.2">
      <c r="A3783" s="183">
        <v>481</v>
      </c>
      <c r="B3783" s="254" t="str">
        <f>IF(AND(A3783&lt;&gt;"",ISNUMBER(A3783)),VLOOKUP(A3783,Studies!A:BR,2,FALSE),"")</f>
        <v>Van de Velde 1996</v>
      </c>
      <c r="C3783" s="255" t="str">
        <f>IF(AND(A3783&lt;&gt;"",ISNUMBER(A3783)),VLOOKUP(A3783,Studies!A:BR,3,FALSE),"")</f>
        <v>https://www.ncbi.nlm.nih.gov/pubmed/8726601</v>
      </c>
      <c r="D3783" s="255" t="str">
        <f>IF(AND(A3783&lt;&gt;"",ISNUMBER(A3783)),VLOOKUP(A3783,Studies!A:BR,4,FALSE),"")</f>
        <v>Fasting OH-ITZ</v>
      </c>
      <c r="E3783" s="255" t="str">
        <f>IF(AND(A3783&lt;&gt;"",ISNUMBER(A3783)),VLOOKUP(A3783,Studies!A:BR,5,FALSE),"")</f>
        <v>Hydroxy-Itraconazole</v>
      </c>
      <c r="F3783" s="256"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4.25" x14ac:dyDescent="0.2">
      <c r="A3784" s="183">
        <v>481</v>
      </c>
      <c r="B3784" s="254" t="str">
        <f>IF(AND(A3784&lt;&gt;"",ISNUMBER(A3784)),VLOOKUP(A3784,Studies!A:BR,2,FALSE),"")</f>
        <v>Van de Velde 1996</v>
      </c>
      <c r="C3784" s="255" t="str">
        <f>IF(AND(A3784&lt;&gt;"",ISNUMBER(A3784)),VLOOKUP(A3784,Studies!A:BR,3,FALSE),"")</f>
        <v>https://www.ncbi.nlm.nih.gov/pubmed/8726601</v>
      </c>
      <c r="D3784" s="255" t="str">
        <f>IF(AND(A3784&lt;&gt;"",ISNUMBER(A3784)),VLOOKUP(A3784,Studies!A:BR,4,FALSE),"")</f>
        <v>Fasting OH-ITZ</v>
      </c>
      <c r="E3784" s="255" t="str">
        <f>IF(AND(A3784&lt;&gt;"",ISNUMBER(A3784)),VLOOKUP(A3784,Studies!A:BR,5,FALSE),"")</f>
        <v>Hydroxy-Itraconazole</v>
      </c>
      <c r="F3784" s="256"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4.25" x14ac:dyDescent="0.2">
      <c r="A3785" s="183">
        <v>481</v>
      </c>
      <c r="B3785" s="254" t="str">
        <f>IF(AND(A3785&lt;&gt;"",ISNUMBER(A3785)),VLOOKUP(A3785,Studies!A:BR,2,FALSE),"")</f>
        <v>Van de Velde 1996</v>
      </c>
      <c r="C3785" s="255" t="str">
        <f>IF(AND(A3785&lt;&gt;"",ISNUMBER(A3785)),VLOOKUP(A3785,Studies!A:BR,3,FALSE),"")</f>
        <v>https://www.ncbi.nlm.nih.gov/pubmed/8726601</v>
      </c>
      <c r="D3785" s="255" t="str">
        <f>IF(AND(A3785&lt;&gt;"",ISNUMBER(A3785)),VLOOKUP(A3785,Studies!A:BR,4,FALSE),"")</f>
        <v>Fasting OH-ITZ</v>
      </c>
      <c r="E3785" s="255" t="str">
        <f>IF(AND(A3785&lt;&gt;"",ISNUMBER(A3785)),VLOOKUP(A3785,Studies!A:BR,5,FALSE),"")</f>
        <v>Hydroxy-Itraconazole</v>
      </c>
      <c r="F3785" s="256"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4.25" x14ac:dyDescent="0.2">
      <c r="A3786" s="183">
        <v>481</v>
      </c>
      <c r="B3786" s="254" t="str">
        <f>IF(AND(A3786&lt;&gt;"",ISNUMBER(A3786)),VLOOKUP(A3786,Studies!A:BR,2,FALSE),"")</f>
        <v>Van de Velde 1996</v>
      </c>
      <c r="C3786" s="255" t="str">
        <f>IF(AND(A3786&lt;&gt;"",ISNUMBER(A3786)),VLOOKUP(A3786,Studies!A:BR,3,FALSE),"")</f>
        <v>https://www.ncbi.nlm.nih.gov/pubmed/8726601</v>
      </c>
      <c r="D3786" s="255" t="str">
        <f>IF(AND(A3786&lt;&gt;"",ISNUMBER(A3786)),VLOOKUP(A3786,Studies!A:BR,4,FALSE),"")</f>
        <v>Fasting OH-ITZ</v>
      </c>
      <c r="E3786" s="255" t="str">
        <f>IF(AND(A3786&lt;&gt;"",ISNUMBER(A3786)),VLOOKUP(A3786,Studies!A:BR,5,FALSE),"")</f>
        <v>Hydroxy-Itraconazole</v>
      </c>
      <c r="F3786" s="256"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4.25" x14ac:dyDescent="0.2">
      <c r="A3787" s="183">
        <v>482</v>
      </c>
      <c r="B3787" s="254" t="str">
        <f>IF(AND(A3787&lt;&gt;"",ISNUMBER(A3787)),VLOOKUP(A3787,Studies!A:BR,2,FALSE),"")</f>
        <v>Van de Velde 1996</v>
      </c>
      <c r="C3787" s="255" t="str">
        <f>IF(AND(A3787&lt;&gt;"",ISNUMBER(A3787)),VLOOKUP(A3787,Studies!A:BR,3,FALSE),"")</f>
        <v>https://www.ncbi.nlm.nih.gov/pubmed/8726601</v>
      </c>
      <c r="D3787" s="255" t="str">
        <f>IF(AND(A3787&lt;&gt;"",ISNUMBER(A3787)),VLOOKUP(A3787,Studies!A:BR,4,FALSE),"")</f>
        <v>Fed ITZ</v>
      </c>
      <c r="E3787" s="255" t="str">
        <f>IF(AND(A3787&lt;&gt;"",ISNUMBER(A3787)),VLOOKUP(A3787,Studies!A:BR,5,FALSE),"")</f>
        <v>Itraconazole</v>
      </c>
      <c r="F3787" s="256"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4.25" x14ac:dyDescent="0.2">
      <c r="A3788" s="183">
        <v>482</v>
      </c>
      <c r="B3788" s="254" t="str">
        <f>IF(AND(A3788&lt;&gt;"",ISNUMBER(A3788)),VLOOKUP(A3788,Studies!A:BR,2,FALSE),"")</f>
        <v>Van de Velde 1996</v>
      </c>
      <c r="C3788" s="255" t="str">
        <f>IF(AND(A3788&lt;&gt;"",ISNUMBER(A3788)),VLOOKUP(A3788,Studies!A:BR,3,FALSE),"")</f>
        <v>https://www.ncbi.nlm.nih.gov/pubmed/8726601</v>
      </c>
      <c r="D3788" s="255" t="str">
        <f>IF(AND(A3788&lt;&gt;"",ISNUMBER(A3788)),VLOOKUP(A3788,Studies!A:BR,4,FALSE),"")</f>
        <v>Fed ITZ</v>
      </c>
      <c r="E3788" s="255" t="str">
        <f>IF(AND(A3788&lt;&gt;"",ISNUMBER(A3788)),VLOOKUP(A3788,Studies!A:BR,5,FALSE),"")</f>
        <v>Itraconazole</v>
      </c>
      <c r="F3788" s="256"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4.25" x14ac:dyDescent="0.2">
      <c r="A3789" s="183">
        <v>482</v>
      </c>
      <c r="B3789" s="254" t="str">
        <f>IF(AND(A3789&lt;&gt;"",ISNUMBER(A3789)),VLOOKUP(A3789,Studies!A:BR,2,FALSE),"")</f>
        <v>Van de Velde 1996</v>
      </c>
      <c r="C3789" s="255" t="str">
        <f>IF(AND(A3789&lt;&gt;"",ISNUMBER(A3789)),VLOOKUP(A3789,Studies!A:BR,3,FALSE),"")</f>
        <v>https://www.ncbi.nlm.nih.gov/pubmed/8726601</v>
      </c>
      <c r="D3789" s="255" t="str">
        <f>IF(AND(A3789&lt;&gt;"",ISNUMBER(A3789)),VLOOKUP(A3789,Studies!A:BR,4,FALSE),"")</f>
        <v>Fed ITZ</v>
      </c>
      <c r="E3789" s="255" t="str">
        <f>IF(AND(A3789&lt;&gt;"",ISNUMBER(A3789)),VLOOKUP(A3789,Studies!A:BR,5,FALSE),"")</f>
        <v>Itraconazole</v>
      </c>
      <c r="F3789" s="256"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4.25" x14ac:dyDescent="0.2">
      <c r="A3790" s="183">
        <v>482</v>
      </c>
      <c r="B3790" s="254" t="str">
        <f>IF(AND(A3790&lt;&gt;"",ISNUMBER(A3790)),VLOOKUP(A3790,Studies!A:BR,2,FALSE),"")</f>
        <v>Van de Velde 1996</v>
      </c>
      <c r="C3790" s="255" t="str">
        <f>IF(AND(A3790&lt;&gt;"",ISNUMBER(A3790)),VLOOKUP(A3790,Studies!A:BR,3,FALSE),"")</f>
        <v>https://www.ncbi.nlm.nih.gov/pubmed/8726601</v>
      </c>
      <c r="D3790" s="255" t="str">
        <f>IF(AND(A3790&lt;&gt;"",ISNUMBER(A3790)),VLOOKUP(A3790,Studies!A:BR,4,FALSE),"")</f>
        <v>Fed ITZ</v>
      </c>
      <c r="E3790" s="255" t="str">
        <f>IF(AND(A3790&lt;&gt;"",ISNUMBER(A3790)),VLOOKUP(A3790,Studies!A:BR,5,FALSE),"")</f>
        <v>Itraconazole</v>
      </c>
      <c r="F3790" s="256"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4.25" x14ac:dyDescent="0.2">
      <c r="A3791" s="183">
        <v>482</v>
      </c>
      <c r="B3791" s="254" t="str">
        <f>IF(AND(A3791&lt;&gt;"",ISNUMBER(A3791)),VLOOKUP(A3791,Studies!A:BR,2,FALSE),"")</f>
        <v>Van de Velde 1996</v>
      </c>
      <c r="C3791" s="255" t="str">
        <f>IF(AND(A3791&lt;&gt;"",ISNUMBER(A3791)),VLOOKUP(A3791,Studies!A:BR,3,FALSE),"")</f>
        <v>https://www.ncbi.nlm.nih.gov/pubmed/8726601</v>
      </c>
      <c r="D3791" s="255" t="str">
        <f>IF(AND(A3791&lt;&gt;"",ISNUMBER(A3791)),VLOOKUP(A3791,Studies!A:BR,4,FALSE),"")</f>
        <v>Fed ITZ</v>
      </c>
      <c r="E3791" s="255" t="str">
        <f>IF(AND(A3791&lt;&gt;"",ISNUMBER(A3791)),VLOOKUP(A3791,Studies!A:BR,5,FALSE),"")</f>
        <v>Itraconazole</v>
      </c>
      <c r="F3791" s="256"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4.25" x14ac:dyDescent="0.2">
      <c r="A3792" s="183">
        <v>482</v>
      </c>
      <c r="B3792" s="254" t="str">
        <f>IF(AND(A3792&lt;&gt;"",ISNUMBER(A3792)),VLOOKUP(A3792,Studies!A:BR,2,FALSE),"")</f>
        <v>Van de Velde 1996</v>
      </c>
      <c r="C3792" s="255" t="str">
        <f>IF(AND(A3792&lt;&gt;"",ISNUMBER(A3792)),VLOOKUP(A3792,Studies!A:BR,3,FALSE),"")</f>
        <v>https://www.ncbi.nlm.nih.gov/pubmed/8726601</v>
      </c>
      <c r="D3792" s="255" t="str">
        <f>IF(AND(A3792&lt;&gt;"",ISNUMBER(A3792)),VLOOKUP(A3792,Studies!A:BR,4,FALSE),"")</f>
        <v>Fed ITZ</v>
      </c>
      <c r="E3792" s="255" t="str">
        <f>IF(AND(A3792&lt;&gt;"",ISNUMBER(A3792)),VLOOKUP(A3792,Studies!A:BR,5,FALSE),"")</f>
        <v>Itraconazole</v>
      </c>
      <c r="F3792" s="256"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4.25" x14ac:dyDescent="0.2">
      <c r="A3793" s="183">
        <v>482</v>
      </c>
      <c r="B3793" s="254" t="str">
        <f>IF(AND(A3793&lt;&gt;"",ISNUMBER(A3793)),VLOOKUP(A3793,Studies!A:BR,2,FALSE),"")</f>
        <v>Van de Velde 1996</v>
      </c>
      <c r="C3793" s="255" t="str">
        <f>IF(AND(A3793&lt;&gt;"",ISNUMBER(A3793)),VLOOKUP(A3793,Studies!A:BR,3,FALSE),"")</f>
        <v>https://www.ncbi.nlm.nih.gov/pubmed/8726601</v>
      </c>
      <c r="D3793" s="255" t="str">
        <f>IF(AND(A3793&lt;&gt;"",ISNUMBER(A3793)),VLOOKUP(A3793,Studies!A:BR,4,FALSE),"")</f>
        <v>Fed ITZ</v>
      </c>
      <c r="E3793" s="255" t="str">
        <f>IF(AND(A3793&lt;&gt;"",ISNUMBER(A3793)),VLOOKUP(A3793,Studies!A:BR,5,FALSE),"")</f>
        <v>Itraconazole</v>
      </c>
      <c r="F3793" s="256"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4.25" x14ac:dyDescent="0.2">
      <c r="A3794" s="183">
        <v>482</v>
      </c>
      <c r="B3794" s="254" t="str">
        <f>IF(AND(A3794&lt;&gt;"",ISNUMBER(A3794)),VLOOKUP(A3794,Studies!A:BR,2,FALSE),"")</f>
        <v>Van de Velde 1996</v>
      </c>
      <c r="C3794" s="255" t="str">
        <f>IF(AND(A3794&lt;&gt;"",ISNUMBER(A3794)),VLOOKUP(A3794,Studies!A:BR,3,FALSE),"")</f>
        <v>https://www.ncbi.nlm.nih.gov/pubmed/8726601</v>
      </c>
      <c r="D3794" s="255" t="str">
        <f>IF(AND(A3794&lt;&gt;"",ISNUMBER(A3794)),VLOOKUP(A3794,Studies!A:BR,4,FALSE),"")</f>
        <v>Fed ITZ</v>
      </c>
      <c r="E3794" s="255" t="str">
        <f>IF(AND(A3794&lt;&gt;"",ISNUMBER(A3794)),VLOOKUP(A3794,Studies!A:BR,5,FALSE),"")</f>
        <v>Itraconazole</v>
      </c>
      <c r="F3794" s="256"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4.25" x14ac:dyDescent="0.2">
      <c r="A3795" s="183">
        <v>482</v>
      </c>
      <c r="B3795" s="254" t="str">
        <f>IF(AND(A3795&lt;&gt;"",ISNUMBER(A3795)),VLOOKUP(A3795,Studies!A:BR,2,FALSE),"")</f>
        <v>Van de Velde 1996</v>
      </c>
      <c r="C3795" s="255" t="str">
        <f>IF(AND(A3795&lt;&gt;"",ISNUMBER(A3795)),VLOOKUP(A3795,Studies!A:BR,3,FALSE),"")</f>
        <v>https://www.ncbi.nlm.nih.gov/pubmed/8726601</v>
      </c>
      <c r="D3795" s="255" t="str">
        <f>IF(AND(A3795&lt;&gt;"",ISNUMBER(A3795)),VLOOKUP(A3795,Studies!A:BR,4,FALSE),"")</f>
        <v>Fed ITZ</v>
      </c>
      <c r="E3795" s="255" t="str">
        <f>IF(AND(A3795&lt;&gt;"",ISNUMBER(A3795)),VLOOKUP(A3795,Studies!A:BR,5,FALSE),"")</f>
        <v>Itraconazole</v>
      </c>
      <c r="F3795" s="256"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4.25" x14ac:dyDescent="0.2">
      <c r="A3796" s="183">
        <v>482</v>
      </c>
      <c r="B3796" s="254" t="str">
        <f>IF(AND(A3796&lt;&gt;"",ISNUMBER(A3796)),VLOOKUP(A3796,Studies!A:BR,2,FALSE),"")</f>
        <v>Van de Velde 1996</v>
      </c>
      <c r="C3796" s="255" t="str">
        <f>IF(AND(A3796&lt;&gt;"",ISNUMBER(A3796)),VLOOKUP(A3796,Studies!A:BR,3,FALSE),"")</f>
        <v>https://www.ncbi.nlm.nih.gov/pubmed/8726601</v>
      </c>
      <c r="D3796" s="255" t="str">
        <f>IF(AND(A3796&lt;&gt;"",ISNUMBER(A3796)),VLOOKUP(A3796,Studies!A:BR,4,FALSE),"")</f>
        <v>Fed ITZ</v>
      </c>
      <c r="E3796" s="255" t="str">
        <f>IF(AND(A3796&lt;&gt;"",ISNUMBER(A3796)),VLOOKUP(A3796,Studies!A:BR,5,FALSE),"")</f>
        <v>Itraconazole</v>
      </c>
      <c r="F3796" s="256"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4.25" x14ac:dyDescent="0.2">
      <c r="A3797" s="183">
        <v>482</v>
      </c>
      <c r="B3797" s="254" t="str">
        <f>IF(AND(A3797&lt;&gt;"",ISNUMBER(A3797)),VLOOKUP(A3797,Studies!A:BR,2,FALSE),"")</f>
        <v>Van de Velde 1996</v>
      </c>
      <c r="C3797" s="255" t="str">
        <f>IF(AND(A3797&lt;&gt;"",ISNUMBER(A3797)),VLOOKUP(A3797,Studies!A:BR,3,FALSE),"")</f>
        <v>https://www.ncbi.nlm.nih.gov/pubmed/8726601</v>
      </c>
      <c r="D3797" s="255" t="str">
        <f>IF(AND(A3797&lt;&gt;"",ISNUMBER(A3797)),VLOOKUP(A3797,Studies!A:BR,4,FALSE),"")</f>
        <v>Fed ITZ</v>
      </c>
      <c r="E3797" s="255" t="str">
        <f>IF(AND(A3797&lt;&gt;"",ISNUMBER(A3797)),VLOOKUP(A3797,Studies!A:BR,5,FALSE),"")</f>
        <v>Itraconazole</v>
      </c>
      <c r="F3797" s="256"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4.25" x14ac:dyDescent="0.2">
      <c r="A3798" s="183">
        <v>482</v>
      </c>
      <c r="B3798" s="254" t="str">
        <f>IF(AND(A3798&lt;&gt;"",ISNUMBER(A3798)),VLOOKUP(A3798,Studies!A:BR,2,FALSE),"")</f>
        <v>Van de Velde 1996</v>
      </c>
      <c r="C3798" s="255" t="str">
        <f>IF(AND(A3798&lt;&gt;"",ISNUMBER(A3798)),VLOOKUP(A3798,Studies!A:BR,3,FALSE),"")</f>
        <v>https://www.ncbi.nlm.nih.gov/pubmed/8726601</v>
      </c>
      <c r="D3798" s="255" t="str">
        <f>IF(AND(A3798&lt;&gt;"",ISNUMBER(A3798)),VLOOKUP(A3798,Studies!A:BR,4,FALSE),"")</f>
        <v>Fed ITZ</v>
      </c>
      <c r="E3798" s="255" t="str">
        <f>IF(AND(A3798&lt;&gt;"",ISNUMBER(A3798)),VLOOKUP(A3798,Studies!A:BR,5,FALSE),"")</f>
        <v>Itraconazole</v>
      </c>
      <c r="F3798" s="256"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4.25" x14ac:dyDescent="0.2">
      <c r="A3799" s="183">
        <v>482</v>
      </c>
      <c r="B3799" s="254" t="str">
        <f>IF(AND(A3799&lt;&gt;"",ISNUMBER(A3799)),VLOOKUP(A3799,Studies!A:BR,2,FALSE),"")</f>
        <v>Van de Velde 1996</v>
      </c>
      <c r="C3799" s="255" t="str">
        <f>IF(AND(A3799&lt;&gt;"",ISNUMBER(A3799)),VLOOKUP(A3799,Studies!A:BR,3,FALSE),"")</f>
        <v>https://www.ncbi.nlm.nih.gov/pubmed/8726601</v>
      </c>
      <c r="D3799" s="255" t="str">
        <f>IF(AND(A3799&lt;&gt;"",ISNUMBER(A3799)),VLOOKUP(A3799,Studies!A:BR,4,FALSE),"")</f>
        <v>Fed ITZ</v>
      </c>
      <c r="E3799" s="255" t="str">
        <f>IF(AND(A3799&lt;&gt;"",ISNUMBER(A3799)),VLOOKUP(A3799,Studies!A:BR,5,FALSE),"")</f>
        <v>Itraconazole</v>
      </c>
      <c r="F3799" s="256"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4.25" x14ac:dyDescent="0.2">
      <c r="A3800" s="183">
        <v>482</v>
      </c>
      <c r="B3800" s="254" t="str">
        <f>IF(AND(A3800&lt;&gt;"",ISNUMBER(A3800)),VLOOKUP(A3800,Studies!A:BR,2,FALSE),"")</f>
        <v>Van de Velde 1996</v>
      </c>
      <c r="C3800" s="255" t="str">
        <f>IF(AND(A3800&lt;&gt;"",ISNUMBER(A3800)),VLOOKUP(A3800,Studies!A:BR,3,FALSE),"")</f>
        <v>https://www.ncbi.nlm.nih.gov/pubmed/8726601</v>
      </c>
      <c r="D3800" s="255" t="str">
        <f>IF(AND(A3800&lt;&gt;"",ISNUMBER(A3800)),VLOOKUP(A3800,Studies!A:BR,4,FALSE),"")</f>
        <v>Fed ITZ</v>
      </c>
      <c r="E3800" s="255" t="str">
        <f>IF(AND(A3800&lt;&gt;"",ISNUMBER(A3800)),VLOOKUP(A3800,Studies!A:BR,5,FALSE),"")</f>
        <v>Itraconazole</v>
      </c>
      <c r="F3800" s="256"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4.25" x14ac:dyDescent="0.2">
      <c r="A3801" s="183">
        <v>482</v>
      </c>
      <c r="B3801" s="254" t="str">
        <f>IF(AND(A3801&lt;&gt;"",ISNUMBER(A3801)),VLOOKUP(A3801,Studies!A:BR,2,FALSE),"")</f>
        <v>Van de Velde 1996</v>
      </c>
      <c r="C3801" s="255" t="str">
        <f>IF(AND(A3801&lt;&gt;"",ISNUMBER(A3801)),VLOOKUP(A3801,Studies!A:BR,3,FALSE),"")</f>
        <v>https://www.ncbi.nlm.nih.gov/pubmed/8726601</v>
      </c>
      <c r="D3801" s="255" t="str">
        <f>IF(AND(A3801&lt;&gt;"",ISNUMBER(A3801)),VLOOKUP(A3801,Studies!A:BR,4,FALSE),"")</f>
        <v>Fed ITZ</v>
      </c>
      <c r="E3801" s="255" t="str">
        <f>IF(AND(A3801&lt;&gt;"",ISNUMBER(A3801)),VLOOKUP(A3801,Studies!A:BR,5,FALSE),"")</f>
        <v>Itraconazole</v>
      </c>
      <c r="F3801" s="256"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4.25" x14ac:dyDescent="0.2">
      <c r="A3802" s="183">
        <v>483</v>
      </c>
      <c r="B3802" s="254" t="str">
        <f>IF(AND(A3802&lt;&gt;"",ISNUMBER(A3802)),VLOOKUP(A3802,Studies!A:BR,2,FALSE),"")</f>
        <v>Van de Velde 1996</v>
      </c>
      <c r="C3802" s="255" t="str">
        <f>IF(AND(A3802&lt;&gt;"",ISNUMBER(A3802)),VLOOKUP(A3802,Studies!A:BR,3,FALSE),"")</f>
        <v>https://www.ncbi.nlm.nih.gov/pubmed/8726601</v>
      </c>
      <c r="D3802" s="255" t="str">
        <f>IF(AND(A3802&lt;&gt;"",ISNUMBER(A3802)),VLOOKUP(A3802,Studies!A:BR,4,FALSE),"")</f>
        <v>Fed OH-ITZ</v>
      </c>
      <c r="E3802" s="255" t="str">
        <f>IF(AND(A3802&lt;&gt;"",ISNUMBER(A3802)),VLOOKUP(A3802,Studies!A:BR,5,FALSE),"")</f>
        <v>Hydroxy-Itraconazole</v>
      </c>
      <c r="F3802" s="256"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4.25" x14ac:dyDescent="0.2">
      <c r="A3803" s="183">
        <v>483</v>
      </c>
      <c r="B3803" s="254" t="str">
        <f>IF(AND(A3803&lt;&gt;"",ISNUMBER(A3803)),VLOOKUP(A3803,Studies!A:BR,2,FALSE),"")</f>
        <v>Van de Velde 1996</v>
      </c>
      <c r="C3803" s="255" t="str">
        <f>IF(AND(A3803&lt;&gt;"",ISNUMBER(A3803)),VLOOKUP(A3803,Studies!A:BR,3,FALSE),"")</f>
        <v>https://www.ncbi.nlm.nih.gov/pubmed/8726601</v>
      </c>
      <c r="D3803" s="255" t="str">
        <f>IF(AND(A3803&lt;&gt;"",ISNUMBER(A3803)),VLOOKUP(A3803,Studies!A:BR,4,FALSE),"")</f>
        <v>Fed OH-ITZ</v>
      </c>
      <c r="E3803" s="255" t="str">
        <f>IF(AND(A3803&lt;&gt;"",ISNUMBER(A3803)),VLOOKUP(A3803,Studies!A:BR,5,FALSE),"")</f>
        <v>Hydroxy-Itraconazole</v>
      </c>
      <c r="F3803" s="256"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4.25" x14ac:dyDescent="0.2">
      <c r="A3804" s="183">
        <v>483</v>
      </c>
      <c r="B3804" s="254" t="str">
        <f>IF(AND(A3804&lt;&gt;"",ISNUMBER(A3804)),VLOOKUP(A3804,Studies!A:BR,2,FALSE),"")</f>
        <v>Van de Velde 1996</v>
      </c>
      <c r="C3804" s="255" t="str">
        <f>IF(AND(A3804&lt;&gt;"",ISNUMBER(A3804)),VLOOKUP(A3804,Studies!A:BR,3,FALSE),"")</f>
        <v>https://www.ncbi.nlm.nih.gov/pubmed/8726601</v>
      </c>
      <c r="D3804" s="255" t="str">
        <f>IF(AND(A3804&lt;&gt;"",ISNUMBER(A3804)),VLOOKUP(A3804,Studies!A:BR,4,FALSE),"")</f>
        <v>Fed OH-ITZ</v>
      </c>
      <c r="E3804" s="255" t="str">
        <f>IF(AND(A3804&lt;&gt;"",ISNUMBER(A3804)),VLOOKUP(A3804,Studies!A:BR,5,FALSE),"")</f>
        <v>Hydroxy-Itraconazole</v>
      </c>
      <c r="F3804" s="256"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4.25" x14ac:dyDescent="0.2">
      <c r="A3805" s="183">
        <v>483</v>
      </c>
      <c r="B3805" s="254" t="str">
        <f>IF(AND(A3805&lt;&gt;"",ISNUMBER(A3805)),VLOOKUP(A3805,Studies!A:BR,2,FALSE),"")</f>
        <v>Van de Velde 1996</v>
      </c>
      <c r="C3805" s="255" t="str">
        <f>IF(AND(A3805&lt;&gt;"",ISNUMBER(A3805)),VLOOKUP(A3805,Studies!A:BR,3,FALSE),"")</f>
        <v>https://www.ncbi.nlm.nih.gov/pubmed/8726601</v>
      </c>
      <c r="D3805" s="255" t="str">
        <f>IF(AND(A3805&lt;&gt;"",ISNUMBER(A3805)),VLOOKUP(A3805,Studies!A:BR,4,FALSE),"")</f>
        <v>Fed OH-ITZ</v>
      </c>
      <c r="E3805" s="255" t="str">
        <f>IF(AND(A3805&lt;&gt;"",ISNUMBER(A3805)),VLOOKUP(A3805,Studies!A:BR,5,FALSE),"")</f>
        <v>Hydroxy-Itraconazole</v>
      </c>
      <c r="F3805" s="256"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4.25" x14ac:dyDescent="0.2">
      <c r="A3806" s="183">
        <v>483</v>
      </c>
      <c r="B3806" s="254" t="str">
        <f>IF(AND(A3806&lt;&gt;"",ISNUMBER(A3806)),VLOOKUP(A3806,Studies!A:BR,2,FALSE),"")</f>
        <v>Van de Velde 1996</v>
      </c>
      <c r="C3806" s="255" t="str">
        <f>IF(AND(A3806&lt;&gt;"",ISNUMBER(A3806)),VLOOKUP(A3806,Studies!A:BR,3,FALSE),"")</f>
        <v>https://www.ncbi.nlm.nih.gov/pubmed/8726601</v>
      </c>
      <c r="D3806" s="255" t="str">
        <f>IF(AND(A3806&lt;&gt;"",ISNUMBER(A3806)),VLOOKUP(A3806,Studies!A:BR,4,FALSE),"")</f>
        <v>Fed OH-ITZ</v>
      </c>
      <c r="E3806" s="255" t="str">
        <f>IF(AND(A3806&lt;&gt;"",ISNUMBER(A3806)),VLOOKUP(A3806,Studies!A:BR,5,FALSE),"")</f>
        <v>Hydroxy-Itraconazole</v>
      </c>
      <c r="F3806" s="256" t="str">
        <f>IF(AND(A3806&lt;&gt;"",ISNUMBER(A3806)),VLOOKUP(A3806,Studies!A:BR,6,FALSE),"")</f>
        <v>Plasma</v>
      </c>
      <c r="G3806" s="194">
        <v>3</v>
      </c>
      <c r="H3806" s="194" t="s">
        <v>60</v>
      </c>
      <c r="I3806" s="187">
        <v>199.32357788085937</v>
      </c>
      <c r="J3806" s="187" t="s">
        <v>941</v>
      </c>
      <c r="K3806" s="187" t="s">
        <v>116</v>
      </c>
      <c r="M3806" s="195"/>
      <c r="N3806" s="195"/>
      <c r="O3806" s="199"/>
      <c r="P3806" s="188"/>
      <c r="Q3806" s="174">
        <v>0</v>
      </c>
    </row>
    <row r="3807" spans="1:17" ht="14.25" x14ac:dyDescent="0.2">
      <c r="A3807" s="183">
        <v>483</v>
      </c>
      <c r="B3807" s="254" t="str">
        <f>IF(AND(A3807&lt;&gt;"",ISNUMBER(A3807)),VLOOKUP(A3807,Studies!A:BR,2,FALSE),"")</f>
        <v>Van de Velde 1996</v>
      </c>
      <c r="C3807" s="255" t="str">
        <f>IF(AND(A3807&lt;&gt;"",ISNUMBER(A3807)),VLOOKUP(A3807,Studies!A:BR,3,FALSE),"")</f>
        <v>https://www.ncbi.nlm.nih.gov/pubmed/8726601</v>
      </c>
      <c r="D3807" s="255" t="str">
        <f>IF(AND(A3807&lt;&gt;"",ISNUMBER(A3807)),VLOOKUP(A3807,Studies!A:BR,4,FALSE),"")</f>
        <v>Fed OH-ITZ</v>
      </c>
      <c r="E3807" s="255" t="str">
        <f>IF(AND(A3807&lt;&gt;"",ISNUMBER(A3807)),VLOOKUP(A3807,Studies!A:BR,5,FALSE),"")</f>
        <v>Hydroxy-Itraconazole</v>
      </c>
      <c r="F3807" s="256"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4.25" x14ac:dyDescent="0.2">
      <c r="A3808" s="183">
        <v>483</v>
      </c>
      <c r="B3808" s="254" t="str">
        <f>IF(AND(A3808&lt;&gt;"",ISNUMBER(A3808)),VLOOKUP(A3808,Studies!A:BR,2,FALSE),"")</f>
        <v>Van de Velde 1996</v>
      </c>
      <c r="C3808" s="255" t="str">
        <f>IF(AND(A3808&lt;&gt;"",ISNUMBER(A3808)),VLOOKUP(A3808,Studies!A:BR,3,FALSE),"")</f>
        <v>https://www.ncbi.nlm.nih.gov/pubmed/8726601</v>
      </c>
      <c r="D3808" s="255" t="str">
        <f>IF(AND(A3808&lt;&gt;"",ISNUMBER(A3808)),VLOOKUP(A3808,Studies!A:BR,4,FALSE),"")</f>
        <v>Fed OH-ITZ</v>
      </c>
      <c r="E3808" s="255" t="str">
        <f>IF(AND(A3808&lt;&gt;"",ISNUMBER(A3808)),VLOOKUP(A3808,Studies!A:BR,5,FALSE),"")</f>
        <v>Hydroxy-Itraconazole</v>
      </c>
      <c r="F3808" s="256" t="str">
        <f>IF(AND(A3808&lt;&gt;"",ISNUMBER(A3808)),VLOOKUP(A3808,Studies!A:BR,6,FALSE),"")</f>
        <v>Plasma</v>
      </c>
      <c r="G3808" s="194">
        <v>6</v>
      </c>
      <c r="H3808" s="194" t="s">
        <v>60</v>
      </c>
      <c r="I3808" s="187">
        <v>227.64151000976562</v>
      </c>
      <c r="J3808" s="187" t="s">
        <v>941</v>
      </c>
      <c r="K3808" s="187" t="s">
        <v>116</v>
      </c>
      <c r="M3808" s="195"/>
      <c r="N3808" s="195"/>
      <c r="O3808" s="199"/>
      <c r="P3808" s="188"/>
      <c r="Q3808" s="174">
        <v>0</v>
      </c>
    </row>
    <row r="3809" spans="1:17" ht="14.25" x14ac:dyDescent="0.2">
      <c r="A3809" s="183">
        <v>483</v>
      </c>
      <c r="B3809" s="254" t="str">
        <f>IF(AND(A3809&lt;&gt;"",ISNUMBER(A3809)),VLOOKUP(A3809,Studies!A:BR,2,FALSE),"")</f>
        <v>Van de Velde 1996</v>
      </c>
      <c r="C3809" s="255" t="str">
        <f>IF(AND(A3809&lt;&gt;"",ISNUMBER(A3809)),VLOOKUP(A3809,Studies!A:BR,3,FALSE),"")</f>
        <v>https://www.ncbi.nlm.nih.gov/pubmed/8726601</v>
      </c>
      <c r="D3809" s="255" t="str">
        <f>IF(AND(A3809&lt;&gt;"",ISNUMBER(A3809)),VLOOKUP(A3809,Studies!A:BR,4,FALSE),"")</f>
        <v>Fed OH-ITZ</v>
      </c>
      <c r="E3809" s="255" t="str">
        <f>IF(AND(A3809&lt;&gt;"",ISNUMBER(A3809)),VLOOKUP(A3809,Studies!A:BR,5,FALSE),"")</f>
        <v>Hydroxy-Itraconazole</v>
      </c>
      <c r="F3809" s="256"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4.25" x14ac:dyDescent="0.2">
      <c r="A3810" s="183">
        <v>483</v>
      </c>
      <c r="B3810" s="254" t="str">
        <f>IF(AND(A3810&lt;&gt;"",ISNUMBER(A3810)),VLOOKUP(A3810,Studies!A:BR,2,FALSE),"")</f>
        <v>Van de Velde 1996</v>
      </c>
      <c r="C3810" s="255" t="str">
        <f>IF(AND(A3810&lt;&gt;"",ISNUMBER(A3810)),VLOOKUP(A3810,Studies!A:BR,3,FALSE),"")</f>
        <v>https://www.ncbi.nlm.nih.gov/pubmed/8726601</v>
      </c>
      <c r="D3810" s="255" t="str">
        <f>IF(AND(A3810&lt;&gt;"",ISNUMBER(A3810)),VLOOKUP(A3810,Studies!A:BR,4,FALSE),"")</f>
        <v>Fed OH-ITZ</v>
      </c>
      <c r="E3810" s="255" t="str">
        <f>IF(AND(A3810&lt;&gt;"",ISNUMBER(A3810)),VLOOKUP(A3810,Studies!A:BR,5,FALSE),"")</f>
        <v>Hydroxy-Itraconazole</v>
      </c>
      <c r="F3810" s="256"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4.25" x14ac:dyDescent="0.2">
      <c r="A3811" s="183">
        <v>483</v>
      </c>
      <c r="B3811" s="254" t="str">
        <f>IF(AND(A3811&lt;&gt;"",ISNUMBER(A3811)),VLOOKUP(A3811,Studies!A:BR,2,FALSE),"")</f>
        <v>Van de Velde 1996</v>
      </c>
      <c r="C3811" s="255" t="str">
        <f>IF(AND(A3811&lt;&gt;"",ISNUMBER(A3811)),VLOOKUP(A3811,Studies!A:BR,3,FALSE),"")</f>
        <v>https://www.ncbi.nlm.nih.gov/pubmed/8726601</v>
      </c>
      <c r="D3811" s="255" t="str">
        <f>IF(AND(A3811&lt;&gt;"",ISNUMBER(A3811)),VLOOKUP(A3811,Studies!A:BR,4,FALSE),"")</f>
        <v>Fed OH-ITZ</v>
      </c>
      <c r="E3811" s="255" t="str">
        <f>IF(AND(A3811&lt;&gt;"",ISNUMBER(A3811)),VLOOKUP(A3811,Studies!A:BR,5,FALSE),"")</f>
        <v>Hydroxy-Itraconazole</v>
      </c>
      <c r="F3811" s="256"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4.25" x14ac:dyDescent="0.2">
      <c r="A3812" s="183">
        <v>484</v>
      </c>
      <c r="B3812" s="254" t="str">
        <f>IF(AND(A3812&lt;&gt;"",ISNUMBER(A3812)),VLOOKUP(A3812,Studies!A:BR,2,FALSE),"")</f>
        <v>Van Peer 1989</v>
      </c>
      <c r="C3812" s="255" t="str">
        <f>IF(AND(A3812&lt;&gt;"",ISNUMBER(A3812)),VLOOKUP(A3812,Studies!A:BR,3,FALSE),"")</f>
        <v>https://www.ncbi.nlm.nih.gov/pubmed/2544431</v>
      </c>
      <c r="D3812" s="255" t="str">
        <f>IF(AND(A3812&lt;&gt;"",ISNUMBER(A3812)),VLOOKUP(A3812,Studies!A:BR,4,FALSE),"")</f>
        <v>100 mg Solution, fasting</v>
      </c>
      <c r="E3812" s="255" t="str">
        <f>IF(AND(A3812&lt;&gt;"",ISNUMBER(A3812)),VLOOKUP(A3812,Studies!A:BR,5,FALSE),"")</f>
        <v>Itraconazole</v>
      </c>
      <c r="F3812" s="256"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4.25" x14ac:dyDescent="0.2">
      <c r="A3813" s="183">
        <v>484</v>
      </c>
      <c r="B3813" s="254" t="str">
        <f>IF(AND(A3813&lt;&gt;"",ISNUMBER(A3813)),VLOOKUP(A3813,Studies!A:BR,2,FALSE),"")</f>
        <v>Van Peer 1989</v>
      </c>
      <c r="C3813" s="255" t="str">
        <f>IF(AND(A3813&lt;&gt;"",ISNUMBER(A3813)),VLOOKUP(A3813,Studies!A:BR,3,FALSE),"")</f>
        <v>https://www.ncbi.nlm.nih.gov/pubmed/2544431</v>
      </c>
      <c r="D3813" s="255" t="str">
        <f>IF(AND(A3813&lt;&gt;"",ISNUMBER(A3813)),VLOOKUP(A3813,Studies!A:BR,4,FALSE),"")</f>
        <v>100 mg Solution, fasting</v>
      </c>
      <c r="E3813" s="255" t="str">
        <f>IF(AND(A3813&lt;&gt;"",ISNUMBER(A3813)),VLOOKUP(A3813,Studies!A:BR,5,FALSE),"")</f>
        <v>Itraconazole</v>
      </c>
      <c r="F3813" s="256"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4.25" x14ac:dyDescent="0.2">
      <c r="A3814" s="183">
        <v>484</v>
      </c>
      <c r="B3814" s="254" t="str">
        <f>IF(AND(A3814&lt;&gt;"",ISNUMBER(A3814)),VLOOKUP(A3814,Studies!A:BR,2,FALSE),"")</f>
        <v>Van Peer 1989</v>
      </c>
      <c r="C3814" s="255" t="str">
        <f>IF(AND(A3814&lt;&gt;"",ISNUMBER(A3814)),VLOOKUP(A3814,Studies!A:BR,3,FALSE),"")</f>
        <v>https://www.ncbi.nlm.nih.gov/pubmed/2544431</v>
      </c>
      <c r="D3814" s="255" t="str">
        <f>IF(AND(A3814&lt;&gt;"",ISNUMBER(A3814)),VLOOKUP(A3814,Studies!A:BR,4,FALSE),"")</f>
        <v>100 mg Solution, fasting</v>
      </c>
      <c r="E3814" s="255" t="str">
        <f>IF(AND(A3814&lt;&gt;"",ISNUMBER(A3814)),VLOOKUP(A3814,Studies!A:BR,5,FALSE),"")</f>
        <v>Itraconazole</v>
      </c>
      <c r="F3814" s="256"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4.25" x14ac:dyDescent="0.2">
      <c r="A3815" s="183">
        <v>484</v>
      </c>
      <c r="B3815" s="254" t="str">
        <f>IF(AND(A3815&lt;&gt;"",ISNUMBER(A3815)),VLOOKUP(A3815,Studies!A:BR,2,FALSE),"")</f>
        <v>Van Peer 1989</v>
      </c>
      <c r="C3815" s="255" t="str">
        <f>IF(AND(A3815&lt;&gt;"",ISNUMBER(A3815)),VLOOKUP(A3815,Studies!A:BR,3,FALSE),"")</f>
        <v>https://www.ncbi.nlm.nih.gov/pubmed/2544431</v>
      </c>
      <c r="D3815" s="255" t="str">
        <f>IF(AND(A3815&lt;&gt;"",ISNUMBER(A3815)),VLOOKUP(A3815,Studies!A:BR,4,FALSE),"")</f>
        <v>100 mg Solution, fasting</v>
      </c>
      <c r="E3815" s="255" t="str">
        <f>IF(AND(A3815&lt;&gt;"",ISNUMBER(A3815)),VLOOKUP(A3815,Studies!A:BR,5,FALSE),"")</f>
        <v>Itraconazole</v>
      </c>
      <c r="F3815" s="256"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4.25" x14ac:dyDescent="0.2">
      <c r="A3816" s="183">
        <v>484</v>
      </c>
      <c r="B3816" s="254" t="str">
        <f>IF(AND(A3816&lt;&gt;"",ISNUMBER(A3816)),VLOOKUP(A3816,Studies!A:BR,2,FALSE),"")</f>
        <v>Van Peer 1989</v>
      </c>
      <c r="C3816" s="255" t="str">
        <f>IF(AND(A3816&lt;&gt;"",ISNUMBER(A3816)),VLOOKUP(A3816,Studies!A:BR,3,FALSE),"")</f>
        <v>https://www.ncbi.nlm.nih.gov/pubmed/2544431</v>
      </c>
      <c r="D3816" s="255" t="str">
        <f>IF(AND(A3816&lt;&gt;"",ISNUMBER(A3816)),VLOOKUP(A3816,Studies!A:BR,4,FALSE),"")</f>
        <v>100 mg Solution, fasting</v>
      </c>
      <c r="E3816" s="255" t="str">
        <f>IF(AND(A3816&lt;&gt;"",ISNUMBER(A3816)),VLOOKUP(A3816,Studies!A:BR,5,FALSE),"")</f>
        <v>Itraconazole</v>
      </c>
      <c r="F3816" s="256"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4.25" x14ac:dyDescent="0.2">
      <c r="A3817" s="183">
        <v>484</v>
      </c>
      <c r="B3817" s="254" t="str">
        <f>IF(AND(A3817&lt;&gt;"",ISNUMBER(A3817)),VLOOKUP(A3817,Studies!A:BR,2,FALSE),"")</f>
        <v>Van Peer 1989</v>
      </c>
      <c r="C3817" s="255" t="str">
        <f>IF(AND(A3817&lt;&gt;"",ISNUMBER(A3817)),VLOOKUP(A3817,Studies!A:BR,3,FALSE),"")</f>
        <v>https://www.ncbi.nlm.nih.gov/pubmed/2544431</v>
      </c>
      <c r="D3817" s="255" t="str">
        <f>IF(AND(A3817&lt;&gt;"",ISNUMBER(A3817)),VLOOKUP(A3817,Studies!A:BR,4,FALSE),"")</f>
        <v>100 mg Solution, fasting</v>
      </c>
      <c r="E3817" s="255" t="str">
        <f>IF(AND(A3817&lt;&gt;"",ISNUMBER(A3817)),VLOOKUP(A3817,Studies!A:BR,5,FALSE),"")</f>
        <v>Itraconazole</v>
      </c>
      <c r="F3817" s="256"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4.25" x14ac:dyDescent="0.2">
      <c r="A3818" s="183">
        <v>484</v>
      </c>
      <c r="B3818" s="254" t="str">
        <f>IF(AND(A3818&lt;&gt;"",ISNUMBER(A3818)),VLOOKUP(A3818,Studies!A:BR,2,FALSE),"")</f>
        <v>Van Peer 1989</v>
      </c>
      <c r="C3818" s="255" t="str">
        <f>IF(AND(A3818&lt;&gt;"",ISNUMBER(A3818)),VLOOKUP(A3818,Studies!A:BR,3,FALSE),"")</f>
        <v>https://www.ncbi.nlm.nih.gov/pubmed/2544431</v>
      </c>
      <c r="D3818" s="255" t="str">
        <f>IF(AND(A3818&lt;&gt;"",ISNUMBER(A3818)),VLOOKUP(A3818,Studies!A:BR,4,FALSE),"")</f>
        <v>100 mg Solution, fasting</v>
      </c>
      <c r="E3818" s="255" t="str">
        <f>IF(AND(A3818&lt;&gt;"",ISNUMBER(A3818)),VLOOKUP(A3818,Studies!A:BR,5,FALSE),"")</f>
        <v>Itraconazole</v>
      </c>
      <c r="F3818" s="256"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4.25" x14ac:dyDescent="0.2">
      <c r="A3819" s="183">
        <v>484</v>
      </c>
      <c r="B3819" s="254" t="str">
        <f>IF(AND(A3819&lt;&gt;"",ISNUMBER(A3819)),VLOOKUP(A3819,Studies!A:BR,2,FALSE),"")</f>
        <v>Van Peer 1989</v>
      </c>
      <c r="C3819" s="255" t="str">
        <f>IF(AND(A3819&lt;&gt;"",ISNUMBER(A3819)),VLOOKUP(A3819,Studies!A:BR,3,FALSE),"")</f>
        <v>https://www.ncbi.nlm.nih.gov/pubmed/2544431</v>
      </c>
      <c r="D3819" s="255" t="str">
        <f>IF(AND(A3819&lt;&gt;"",ISNUMBER(A3819)),VLOOKUP(A3819,Studies!A:BR,4,FALSE),"")</f>
        <v>100 mg Solution, fasting</v>
      </c>
      <c r="E3819" s="255" t="str">
        <f>IF(AND(A3819&lt;&gt;"",ISNUMBER(A3819)),VLOOKUP(A3819,Studies!A:BR,5,FALSE),"")</f>
        <v>Itraconazole</v>
      </c>
      <c r="F3819" s="256"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4.25" x14ac:dyDescent="0.2">
      <c r="A3820" s="183">
        <v>484</v>
      </c>
      <c r="B3820" s="254" t="str">
        <f>IF(AND(A3820&lt;&gt;"",ISNUMBER(A3820)),VLOOKUP(A3820,Studies!A:BR,2,FALSE),"")</f>
        <v>Van Peer 1989</v>
      </c>
      <c r="C3820" s="255" t="str">
        <f>IF(AND(A3820&lt;&gt;"",ISNUMBER(A3820)),VLOOKUP(A3820,Studies!A:BR,3,FALSE),"")</f>
        <v>https://www.ncbi.nlm.nih.gov/pubmed/2544431</v>
      </c>
      <c r="D3820" s="255" t="str">
        <f>IF(AND(A3820&lt;&gt;"",ISNUMBER(A3820)),VLOOKUP(A3820,Studies!A:BR,4,FALSE),"")</f>
        <v>100 mg Solution, fasting</v>
      </c>
      <c r="E3820" s="255" t="str">
        <f>IF(AND(A3820&lt;&gt;"",ISNUMBER(A3820)),VLOOKUP(A3820,Studies!A:BR,5,FALSE),"")</f>
        <v>Itraconazole</v>
      </c>
      <c r="F3820" s="256"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4.25" x14ac:dyDescent="0.2">
      <c r="A3821" s="183">
        <v>484</v>
      </c>
      <c r="B3821" s="254" t="str">
        <f>IF(AND(A3821&lt;&gt;"",ISNUMBER(A3821)),VLOOKUP(A3821,Studies!A:BR,2,FALSE),"")</f>
        <v>Van Peer 1989</v>
      </c>
      <c r="C3821" s="255" t="str">
        <f>IF(AND(A3821&lt;&gt;"",ISNUMBER(A3821)),VLOOKUP(A3821,Studies!A:BR,3,FALSE),"")</f>
        <v>https://www.ncbi.nlm.nih.gov/pubmed/2544431</v>
      </c>
      <c r="D3821" s="255" t="str">
        <f>IF(AND(A3821&lt;&gt;"",ISNUMBER(A3821)),VLOOKUP(A3821,Studies!A:BR,4,FALSE),"")</f>
        <v>100 mg Solution, fasting</v>
      </c>
      <c r="E3821" s="255" t="str">
        <f>IF(AND(A3821&lt;&gt;"",ISNUMBER(A3821)),VLOOKUP(A3821,Studies!A:BR,5,FALSE),"")</f>
        <v>Itraconazole</v>
      </c>
      <c r="F3821" s="256"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4.25" x14ac:dyDescent="0.2">
      <c r="A3822" s="183">
        <v>484</v>
      </c>
      <c r="B3822" s="254" t="str">
        <f>IF(AND(A3822&lt;&gt;"",ISNUMBER(A3822)),VLOOKUP(A3822,Studies!A:BR,2,FALSE),"")</f>
        <v>Van Peer 1989</v>
      </c>
      <c r="C3822" s="255" t="str">
        <f>IF(AND(A3822&lt;&gt;"",ISNUMBER(A3822)),VLOOKUP(A3822,Studies!A:BR,3,FALSE),"")</f>
        <v>https://www.ncbi.nlm.nih.gov/pubmed/2544431</v>
      </c>
      <c r="D3822" s="255" t="str">
        <f>IF(AND(A3822&lt;&gt;"",ISNUMBER(A3822)),VLOOKUP(A3822,Studies!A:BR,4,FALSE),"")</f>
        <v>100 mg Solution, fasting</v>
      </c>
      <c r="E3822" s="255" t="str">
        <f>IF(AND(A3822&lt;&gt;"",ISNUMBER(A3822)),VLOOKUP(A3822,Studies!A:BR,5,FALSE),"")</f>
        <v>Itraconazole</v>
      </c>
      <c r="F3822" s="256"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4.25" x14ac:dyDescent="0.2">
      <c r="A3823" s="183">
        <v>484</v>
      </c>
      <c r="B3823" s="254" t="str">
        <f>IF(AND(A3823&lt;&gt;"",ISNUMBER(A3823)),VLOOKUP(A3823,Studies!A:BR,2,FALSE),"")</f>
        <v>Van Peer 1989</v>
      </c>
      <c r="C3823" s="255" t="str">
        <f>IF(AND(A3823&lt;&gt;"",ISNUMBER(A3823)),VLOOKUP(A3823,Studies!A:BR,3,FALSE),"")</f>
        <v>https://www.ncbi.nlm.nih.gov/pubmed/2544431</v>
      </c>
      <c r="D3823" s="255" t="str">
        <f>IF(AND(A3823&lt;&gt;"",ISNUMBER(A3823)),VLOOKUP(A3823,Studies!A:BR,4,FALSE),"")</f>
        <v>100 mg Solution, fasting</v>
      </c>
      <c r="E3823" s="255" t="str">
        <f>IF(AND(A3823&lt;&gt;"",ISNUMBER(A3823)),VLOOKUP(A3823,Studies!A:BR,5,FALSE),"")</f>
        <v>Itraconazole</v>
      </c>
      <c r="F3823" s="256"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4.25" x14ac:dyDescent="0.2">
      <c r="A3824" s="183">
        <v>484</v>
      </c>
      <c r="B3824" s="254" t="str">
        <f>IF(AND(A3824&lt;&gt;"",ISNUMBER(A3824)),VLOOKUP(A3824,Studies!A:BR,2,FALSE),"")</f>
        <v>Van Peer 1989</v>
      </c>
      <c r="C3824" s="255" t="str">
        <f>IF(AND(A3824&lt;&gt;"",ISNUMBER(A3824)),VLOOKUP(A3824,Studies!A:BR,3,FALSE),"")</f>
        <v>https://www.ncbi.nlm.nih.gov/pubmed/2544431</v>
      </c>
      <c r="D3824" s="255" t="str">
        <f>IF(AND(A3824&lt;&gt;"",ISNUMBER(A3824)),VLOOKUP(A3824,Studies!A:BR,4,FALSE),"")</f>
        <v>100 mg Solution, fasting</v>
      </c>
      <c r="E3824" s="255" t="str">
        <f>IF(AND(A3824&lt;&gt;"",ISNUMBER(A3824)),VLOOKUP(A3824,Studies!A:BR,5,FALSE),"")</f>
        <v>Itraconazole</v>
      </c>
      <c r="F3824" s="256"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4.25" x14ac:dyDescent="0.2">
      <c r="A3825" s="183">
        <v>484</v>
      </c>
      <c r="B3825" s="254" t="str">
        <f>IF(AND(A3825&lt;&gt;"",ISNUMBER(A3825)),VLOOKUP(A3825,Studies!A:BR,2,FALSE),"")</f>
        <v>Van Peer 1989</v>
      </c>
      <c r="C3825" s="255" t="str">
        <f>IF(AND(A3825&lt;&gt;"",ISNUMBER(A3825)),VLOOKUP(A3825,Studies!A:BR,3,FALSE),"")</f>
        <v>https://www.ncbi.nlm.nih.gov/pubmed/2544431</v>
      </c>
      <c r="D3825" s="255" t="str">
        <f>IF(AND(A3825&lt;&gt;"",ISNUMBER(A3825)),VLOOKUP(A3825,Studies!A:BR,4,FALSE),"")</f>
        <v>100 mg Solution, fasting</v>
      </c>
      <c r="E3825" s="255" t="str">
        <f>IF(AND(A3825&lt;&gt;"",ISNUMBER(A3825)),VLOOKUP(A3825,Studies!A:BR,5,FALSE),"")</f>
        <v>Itraconazole</v>
      </c>
      <c r="F3825" s="256"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4.25" x14ac:dyDescent="0.2">
      <c r="A3826" s="183">
        <v>485</v>
      </c>
      <c r="B3826" s="254" t="str">
        <f>IF(AND(A3826&lt;&gt;"",ISNUMBER(A3826)),VLOOKUP(A3826,Studies!A:BR,2,FALSE),"")</f>
        <v>Van Peer 1989</v>
      </c>
      <c r="C3826" s="255" t="str">
        <f>IF(AND(A3826&lt;&gt;"",ISNUMBER(A3826)),VLOOKUP(A3826,Studies!A:BR,3,FALSE),"")</f>
        <v>https://www.ncbi.nlm.nih.gov/pubmed/2544431</v>
      </c>
      <c r="D3826" s="255" t="str">
        <f>IF(AND(A3826&lt;&gt;"",ISNUMBER(A3826)),VLOOKUP(A3826,Studies!A:BR,4,FALSE),"")</f>
        <v>100 mg Capsules, fasting</v>
      </c>
      <c r="E3826" s="255" t="str">
        <f>IF(AND(A3826&lt;&gt;"",ISNUMBER(A3826)),VLOOKUP(A3826,Studies!A:BR,5,FALSE),"")</f>
        <v>Itraconazole</v>
      </c>
      <c r="F3826" s="256"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4.25" x14ac:dyDescent="0.2">
      <c r="A3827" s="183">
        <v>485</v>
      </c>
      <c r="B3827" s="254" t="str">
        <f>IF(AND(A3827&lt;&gt;"",ISNUMBER(A3827)),VLOOKUP(A3827,Studies!A:BR,2,FALSE),"")</f>
        <v>Van Peer 1989</v>
      </c>
      <c r="C3827" s="255" t="str">
        <f>IF(AND(A3827&lt;&gt;"",ISNUMBER(A3827)),VLOOKUP(A3827,Studies!A:BR,3,FALSE),"")</f>
        <v>https://www.ncbi.nlm.nih.gov/pubmed/2544431</v>
      </c>
      <c r="D3827" s="255" t="str">
        <f>IF(AND(A3827&lt;&gt;"",ISNUMBER(A3827)),VLOOKUP(A3827,Studies!A:BR,4,FALSE),"")</f>
        <v>100 mg Capsules, fasting</v>
      </c>
      <c r="E3827" s="255" t="str">
        <f>IF(AND(A3827&lt;&gt;"",ISNUMBER(A3827)),VLOOKUP(A3827,Studies!A:BR,5,FALSE),"")</f>
        <v>Itraconazole</v>
      </c>
      <c r="F3827" s="256"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4.25" x14ac:dyDescent="0.2">
      <c r="A3828" s="183">
        <v>485</v>
      </c>
      <c r="B3828" s="254" t="str">
        <f>IF(AND(A3828&lt;&gt;"",ISNUMBER(A3828)),VLOOKUP(A3828,Studies!A:BR,2,FALSE),"")</f>
        <v>Van Peer 1989</v>
      </c>
      <c r="C3828" s="255" t="str">
        <f>IF(AND(A3828&lt;&gt;"",ISNUMBER(A3828)),VLOOKUP(A3828,Studies!A:BR,3,FALSE),"")</f>
        <v>https://www.ncbi.nlm.nih.gov/pubmed/2544431</v>
      </c>
      <c r="D3828" s="255" t="str">
        <f>IF(AND(A3828&lt;&gt;"",ISNUMBER(A3828)),VLOOKUP(A3828,Studies!A:BR,4,FALSE),"")</f>
        <v>100 mg Capsules, fasting</v>
      </c>
      <c r="E3828" s="255" t="str">
        <f>IF(AND(A3828&lt;&gt;"",ISNUMBER(A3828)),VLOOKUP(A3828,Studies!A:BR,5,FALSE),"")</f>
        <v>Itraconazole</v>
      </c>
      <c r="F3828" s="256"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4.25" x14ac:dyDescent="0.2">
      <c r="A3829" s="183">
        <v>485</v>
      </c>
      <c r="B3829" s="254" t="str">
        <f>IF(AND(A3829&lt;&gt;"",ISNUMBER(A3829)),VLOOKUP(A3829,Studies!A:BR,2,FALSE),"")</f>
        <v>Van Peer 1989</v>
      </c>
      <c r="C3829" s="255" t="str">
        <f>IF(AND(A3829&lt;&gt;"",ISNUMBER(A3829)),VLOOKUP(A3829,Studies!A:BR,3,FALSE),"")</f>
        <v>https://www.ncbi.nlm.nih.gov/pubmed/2544431</v>
      </c>
      <c r="D3829" s="255" t="str">
        <f>IF(AND(A3829&lt;&gt;"",ISNUMBER(A3829)),VLOOKUP(A3829,Studies!A:BR,4,FALSE),"")</f>
        <v>100 mg Capsules, fasting</v>
      </c>
      <c r="E3829" s="255" t="str">
        <f>IF(AND(A3829&lt;&gt;"",ISNUMBER(A3829)),VLOOKUP(A3829,Studies!A:BR,5,FALSE),"")</f>
        <v>Itraconazole</v>
      </c>
      <c r="F3829" s="256"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4.25" x14ac:dyDescent="0.2">
      <c r="A3830" s="183">
        <v>485</v>
      </c>
      <c r="B3830" s="254" t="str">
        <f>IF(AND(A3830&lt;&gt;"",ISNUMBER(A3830)),VLOOKUP(A3830,Studies!A:BR,2,FALSE),"")</f>
        <v>Van Peer 1989</v>
      </c>
      <c r="C3830" s="255" t="str">
        <f>IF(AND(A3830&lt;&gt;"",ISNUMBER(A3830)),VLOOKUP(A3830,Studies!A:BR,3,FALSE),"")</f>
        <v>https://www.ncbi.nlm.nih.gov/pubmed/2544431</v>
      </c>
      <c r="D3830" s="255" t="str">
        <f>IF(AND(A3830&lt;&gt;"",ISNUMBER(A3830)),VLOOKUP(A3830,Studies!A:BR,4,FALSE),"")</f>
        <v>100 mg Capsules, fasting</v>
      </c>
      <c r="E3830" s="255" t="str">
        <f>IF(AND(A3830&lt;&gt;"",ISNUMBER(A3830)),VLOOKUP(A3830,Studies!A:BR,5,FALSE),"")</f>
        <v>Itraconazole</v>
      </c>
      <c r="F3830" s="256"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4.25" x14ac:dyDescent="0.2">
      <c r="A3831" s="183">
        <v>485</v>
      </c>
      <c r="B3831" s="254" t="str">
        <f>IF(AND(A3831&lt;&gt;"",ISNUMBER(A3831)),VLOOKUP(A3831,Studies!A:BR,2,FALSE),"")</f>
        <v>Van Peer 1989</v>
      </c>
      <c r="C3831" s="255" t="str">
        <f>IF(AND(A3831&lt;&gt;"",ISNUMBER(A3831)),VLOOKUP(A3831,Studies!A:BR,3,FALSE),"")</f>
        <v>https://www.ncbi.nlm.nih.gov/pubmed/2544431</v>
      </c>
      <c r="D3831" s="255" t="str">
        <f>IF(AND(A3831&lt;&gt;"",ISNUMBER(A3831)),VLOOKUP(A3831,Studies!A:BR,4,FALSE),"")</f>
        <v>100 mg Capsules, fasting</v>
      </c>
      <c r="E3831" s="255" t="str">
        <f>IF(AND(A3831&lt;&gt;"",ISNUMBER(A3831)),VLOOKUP(A3831,Studies!A:BR,5,FALSE),"")</f>
        <v>Itraconazole</v>
      </c>
      <c r="F3831" s="256"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4.25" x14ac:dyDescent="0.2">
      <c r="A3832" s="183">
        <v>485</v>
      </c>
      <c r="B3832" s="254" t="str">
        <f>IF(AND(A3832&lt;&gt;"",ISNUMBER(A3832)),VLOOKUP(A3832,Studies!A:BR,2,FALSE),"")</f>
        <v>Van Peer 1989</v>
      </c>
      <c r="C3832" s="255" t="str">
        <f>IF(AND(A3832&lt;&gt;"",ISNUMBER(A3832)),VLOOKUP(A3832,Studies!A:BR,3,FALSE),"")</f>
        <v>https://www.ncbi.nlm.nih.gov/pubmed/2544431</v>
      </c>
      <c r="D3832" s="255" t="str">
        <f>IF(AND(A3832&lt;&gt;"",ISNUMBER(A3832)),VLOOKUP(A3832,Studies!A:BR,4,FALSE),"")</f>
        <v>100 mg Capsules, fasting</v>
      </c>
      <c r="E3832" s="255" t="str">
        <f>IF(AND(A3832&lt;&gt;"",ISNUMBER(A3832)),VLOOKUP(A3832,Studies!A:BR,5,FALSE),"")</f>
        <v>Itraconazole</v>
      </c>
      <c r="F3832" s="256"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4.25" x14ac:dyDescent="0.2">
      <c r="A3833" s="183">
        <v>485</v>
      </c>
      <c r="B3833" s="254" t="str">
        <f>IF(AND(A3833&lt;&gt;"",ISNUMBER(A3833)),VLOOKUP(A3833,Studies!A:BR,2,FALSE),"")</f>
        <v>Van Peer 1989</v>
      </c>
      <c r="C3833" s="255" t="str">
        <f>IF(AND(A3833&lt;&gt;"",ISNUMBER(A3833)),VLOOKUP(A3833,Studies!A:BR,3,FALSE),"")</f>
        <v>https://www.ncbi.nlm.nih.gov/pubmed/2544431</v>
      </c>
      <c r="D3833" s="255" t="str">
        <f>IF(AND(A3833&lt;&gt;"",ISNUMBER(A3833)),VLOOKUP(A3833,Studies!A:BR,4,FALSE),"")</f>
        <v>100 mg Capsules, fasting</v>
      </c>
      <c r="E3833" s="255" t="str">
        <f>IF(AND(A3833&lt;&gt;"",ISNUMBER(A3833)),VLOOKUP(A3833,Studies!A:BR,5,FALSE),"")</f>
        <v>Itraconazole</v>
      </c>
      <c r="F3833" s="256"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4.25" x14ac:dyDescent="0.2">
      <c r="A3834" s="183">
        <v>485</v>
      </c>
      <c r="B3834" s="254" t="str">
        <f>IF(AND(A3834&lt;&gt;"",ISNUMBER(A3834)),VLOOKUP(A3834,Studies!A:BR,2,FALSE),"")</f>
        <v>Van Peer 1989</v>
      </c>
      <c r="C3834" s="255" t="str">
        <f>IF(AND(A3834&lt;&gt;"",ISNUMBER(A3834)),VLOOKUP(A3834,Studies!A:BR,3,FALSE),"")</f>
        <v>https://www.ncbi.nlm.nih.gov/pubmed/2544431</v>
      </c>
      <c r="D3834" s="255" t="str">
        <f>IF(AND(A3834&lt;&gt;"",ISNUMBER(A3834)),VLOOKUP(A3834,Studies!A:BR,4,FALSE),"")</f>
        <v>100 mg Capsules, fasting</v>
      </c>
      <c r="E3834" s="255" t="str">
        <f>IF(AND(A3834&lt;&gt;"",ISNUMBER(A3834)),VLOOKUP(A3834,Studies!A:BR,5,FALSE),"")</f>
        <v>Itraconazole</v>
      </c>
      <c r="F3834" s="256"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4.25" x14ac:dyDescent="0.2">
      <c r="A3835" s="183">
        <v>485</v>
      </c>
      <c r="B3835" s="254" t="str">
        <f>IF(AND(A3835&lt;&gt;"",ISNUMBER(A3835)),VLOOKUP(A3835,Studies!A:BR,2,FALSE),"")</f>
        <v>Van Peer 1989</v>
      </c>
      <c r="C3835" s="255" t="str">
        <f>IF(AND(A3835&lt;&gt;"",ISNUMBER(A3835)),VLOOKUP(A3835,Studies!A:BR,3,FALSE),"")</f>
        <v>https://www.ncbi.nlm.nih.gov/pubmed/2544431</v>
      </c>
      <c r="D3835" s="255" t="str">
        <f>IF(AND(A3835&lt;&gt;"",ISNUMBER(A3835)),VLOOKUP(A3835,Studies!A:BR,4,FALSE),"")</f>
        <v>100 mg Capsules, fasting</v>
      </c>
      <c r="E3835" s="255" t="str">
        <f>IF(AND(A3835&lt;&gt;"",ISNUMBER(A3835)),VLOOKUP(A3835,Studies!A:BR,5,FALSE),"")</f>
        <v>Itraconazole</v>
      </c>
      <c r="F3835" s="256"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4.25" x14ac:dyDescent="0.2">
      <c r="A3836" s="183">
        <v>485</v>
      </c>
      <c r="B3836" s="254" t="str">
        <f>IF(AND(A3836&lt;&gt;"",ISNUMBER(A3836)),VLOOKUP(A3836,Studies!A:BR,2,FALSE),"")</f>
        <v>Van Peer 1989</v>
      </c>
      <c r="C3836" s="255" t="str">
        <f>IF(AND(A3836&lt;&gt;"",ISNUMBER(A3836)),VLOOKUP(A3836,Studies!A:BR,3,FALSE),"")</f>
        <v>https://www.ncbi.nlm.nih.gov/pubmed/2544431</v>
      </c>
      <c r="D3836" s="255" t="str">
        <f>IF(AND(A3836&lt;&gt;"",ISNUMBER(A3836)),VLOOKUP(A3836,Studies!A:BR,4,FALSE),"")</f>
        <v>100 mg Capsules, fasting</v>
      </c>
      <c r="E3836" s="255" t="str">
        <f>IF(AND(A3836&lt;&gt;"",ISNUMBER(A3836)),VLOOKUP(A3836,Studies!A:BR,5,FALSE),"")</f>
        <v>Itraconazole</v>
      </c>
      <c r="F3836" s="256"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4.25" x14ac:dyDescent="0.2">
      <c r="A3837" s="183">
        <v>485</v>
      </c>
      <c r="B3837" s="254" t="str">
        <f>IF(AND(A3837&lt;&gt;"",ISNUMBER(A3837)),VLOOKUP(A3837,Studies!A:BR,2,FALSE),"")</f>
        <v>Van Peer 1989</v>
      </c>
      <c r="C3837" s="255" t="str">
        <f>IF(AND(A3837&lt;&gt;"",ISNUMBER(A3837)),VLOOKUP(A3837,Studies!A:BR,3,FALSE),"")</f>
        <v>https://www.ncbi.nlm.nih.gov/pubmed/2544431</v>
      </c>
      <c r="D3837" s="255" t="str">
        <f>IF(AND(A3837&lt;&gt;"",ISNUMBER(A3837)),VLOOKUP(A3837,Studies!A:BR,4,FALSE),"")</f>
        <v>100 mg Capsules, fasting</v>
      </c>
      <c r="E3837" s="255" t="str">
        <f>IF(AND(A3837&lt;&gt;"",ISNUMBER(A3837)),VLOOKUP(A3837,Studies!A:BR,5,FALSE),"")</f>
        <v>Itraconazole</v>
      </c>
      <c r="F3837" s="256"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4.25" x14ac:dyDescent="0.2">
      <c r="A3838" s="183">
        <v>485</v>
      </c>
      <c r="B3838" s="254" t="str">
        <f>IF(AND(A3838&lt;&gt;"",ISNUMBER(A3838)),VLOOKUP(A3838,Studies!A:BR,2,FALSE),"")</f>
        <v>Van Peer 1989</v>
      </c>
      <c r="C3838" s="255" t="str">
        <f>IF(AND(A3838&lt;&gt;"",ISNUMBER(A3838)),VLOOKUP(A3838,Studies!A:BR,3,FALSE),"")</f>
        <v>https://www.ncbi.nlm.nih.gov/pubmed/2544431</v>
      </c>
      <c r="D3838" s="255" t="str">
        <f>IF(AND(A3838&lt;&gt;"",ISNUMBER(A3838)),VLOOKUP(A3838,Studies!A:BR,4,FALSE),"")</f>
        <v>100 mg Capsules, fasting</v>
      </c>
      <c r="E3838" s="255" t="str">
        <f>IF(AND(A3838&lt;&gt;"",ISNUMBER(A3838)),VLOOKUP(A3838,Studies!A:BR,5,FALSE),"")</f>
        <v>Itraconazole</v>
      </c>
      <c r="F3838" s="256"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4.25" x14ac:dyDescent="0.2">
      <c r="A3839" s="183">
        <v>485</v>
      </c>
      <c r="B3839" s="254" t="str">
        <f>IF(AND(A3839&lt;&gt;"",ISNUMBER(A3839)),VLOOKUP(A3839,Studies!A:BR,2,FALSE),"")</f>
        <v>Van Peer 1989</v>
      </c>
      <c r="C3839" s="255" t="str">
        <f>IF(AND(A3839&lt;&gt;"",ISNUMBER(A3839)),VLOOKUP(A3839,Studies!A:BR,3,FALSE),"")</f>
        <v>https://www.ncbi.nlm.nih.gov/pubmed/2544431</v>
      </c>
      <c r="D3839" s="255" t="str">
        <f>IF(AND(A3839&lt;&gt;"",ISNUMBER(A3839)),VLOOKUP(A3839,Studies!A:BR,4,FALSE),"")</f>
        <v>100 mg Capsules, fasting</v>
      </c>
      <c r="E3839" s="255" t="str">
        <f>IF(AND(A3839&lt;&gt;"",ISNUMBER(A3839)),VLOOKUP(A3839,Studies!A:BR,5,FALSE),"")</f>
        <v>Itraconazole</v>
      </c>
      <c r="F3839" s="256"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4.25" x14ac:dyDescent="0.2">
      <c r="A3840" s="183">
        <v>486</v>
      </c>
      <c r="B3840" s="254" t="str">
        <f>IF(AND(A3840&lt;&gt;"",ISNUMBER(A3840)),VLOOKUP(A3840,Studies!A:BR,2,FALSE),"")</f>
        <v>Van Peer 1989</v>
      </c>
      <c r="C3840" s="255" t="str">
        <f>IF(AND(A3840&lt;&gt;"",ISNUMBER(A3840)),VLOOKUP(A3840,Studies!A:BR,3,FALSE),"")</f>
        <v>https://www.ncbi.nlm.nih.gov/pubmed/2544431</v>
      </c>
      <c r="D3840" s="255" t="str">
        <f>IF(AND(A3840&lt;&gt;"",ISNUMBER(A3840)),VLOOKUP(A3840,Studies!A:BR,4,FALSE),"")</f>
        <v>100 mg Capsules, with food</v>
      </c>
      <c r="E3840" s="255" t="str">
        <f>IF(AND(A3840&lt;&gt;"",ISNUMBER(A3840)),VLOOKUP(A3840,Studies!A:BR,5,FALSE),"")</f>
        <v>Itraconazole</v>
      </c>
      <c r="F3840" s="256"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4.25" x14ac:dyDescent="0.2">
      <c r="A3841" s="183">
        <v>486</v>
      </c>
      <c r="B3841" s="254" t="str">
        <f>IF(AND(A3841&lt;&gt;"",ISNUMBER(A3841)),VLOOKUP(A3841,Studies!A:BR,2,FALSE),"")</f>
        <v>Van Peer 1989</v>
      </c>
      <c r="C3841" s="255" t="str">
        <f>IF(AND(A3841&lt;&gt;"",ISNUMBER(A3841)),VLOOKUP(A3841,Studies!A:BR,3,FALSE),"")</f>
        <v>https://www.ncbi.nlm.nih.gov/pubmed/2544431</v>
      </c>
      <c r="D3841" s="255" t="str">
        <f>IF(AND(A3841&lt;&gt;"",ISNUMBER(A3841)),VLOOKUP(A3841,Studies!A:BR,4,FALSE),"")</f>
        <v>100 mg Capsules, with food</v>
      </c>
      <c r="E3841" s="255" t="str">
        <f>IF(AND(A3841&lt;&gt;"",ISNUMBER(A3841)),VLOOKUP(A3841,Studies!A:BR,5,FALSE),"")</f>
        <v>Itraconazole</v>
      </c>
      <c r="F3841" s="256"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4.25" x14ac:dyDescent="0.2">
      <c r="A3842" s="183">
        <v>486</v>
      </c>
      <c r="B3842" s="254" t="str">
        <f>IF(AND(A3842&lt;&gt;"",ISNUMBER(A3842)),VLOOKUP(A3842,Studies!A:BR,2,FALSE),"")</f>
        <v>Van Peer 1989</v>
      </c>
      <c r="C3842" s="255" t="str">
        <f>IF(AND(A3842&lt;&gt;"",ISNUMBER(A3842)),VLOOKUP(A3842,Studies!A:BR,3,FALSE),"")</f>
        <v>https://www.ncbi.nlm.nih.gov/pubmed/2544431</v>
      </c>
      <c r="D3842" s="255" t="str">
        <f>IF(AND(A3842&lt;&gt;"",ISNUMBER(A3842)),VLOOKUP(A3842,Studies!A:BR,4,FALSE),"")</f>
        <v>100 mg Capsules, with food</v>
      </c>
      <c r="E3842" s="255" t="str">
        <f>IF(AND(A3842&lt;&gt;"",ISNUMBER(A3842)),VLOOKUP(A3842,Studies!A:BR,5,FALSE),"")</f>
        <v>Itraconazole</v>
      </c>
      <c r="F3842" s="256"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4.25" x14ac:dyDescent="0.2">
      <c r="A3843" s="183">
        <v>486</v>
      </c>
      <c r="B3843" s="254" t="str">
        <f>IF(AND(A3843&lt;&gt;"",ISNUMBER(A3843)),VLOOKUP(A3843,Studies!A:BR,2,FALSE),"")</f>
        <v>Van Peer 1989</v>
      </c>
      <c r="C3843" s="255" t="str">
        <f>IF(AND(A3843&lt;&gt;"",ISNUMBER(A3843)),VLOOKUP(A3843,Studies!A:BR,3,FALSE),"")</f>
        <v>https://www.ncbi.nlm.nih.gov/pubmed/2544431</v>
      </c>
      <c r="D3843" s="255" t="str">
        <f>IF(AND(A3843&lt;&gt;"",ISNUMBER(A3843)),VLOOKUP(A3843,Studies!A:BR,4,FALSE),"")</f>
        <v>100 mg Capsules, with food</v>
      </c>
      <c r="E3843" s="255" t="str">
        <f>IF(AND(A3843&lt;&gt;"",ISNUMBER(A3843)),VLOOKUP(A3843,Studies!A:BR,5,FALSE),"")</f>
        <v>Itraconazole</v>
      </c>
      <c r="F3843" s="256"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4.25" x14ac:dyDescent="0.2">
      <c r="A3844" s="183">
        <v>486</v>
      </c>
      <c r="B3844" s="254" t="str">
        <f>IF(AND(A3844&lt;&gt;"",ISNUMBER(A3844)),VLOOKUP(A3844,Studies!A:BR,2,FALSE),"")</f>
        <v>Van Peer 1989</v>
      </c>
      <c r="C3844" s="255" t="str">
        <f>IF(AND(A3844&lt;&gt;"",ISNUMBER(A3844)),VLOOKUP(A3844,Studies!A:BR,3,FALSE),"")</f>
        <v>https://www.ncbi.nlm.nih.gov/pubmed/2544431</v>
      </c>
      <c r="D3844" s="255" t="str">
        <f>IF(AND(A3844&lt;&gt;"",ISNUMBER(A3844)),VLOOKUP(A3844,Studies!A:BR,4,FALSE),"")</f>
        <v>100 mg Capsules, with food</v>
      </c>
      <c r="E3844" s="255" t="str">
        <f>IF(AND(A3844&lt;&gt;"",ISNUMBER(A3844)),VLOOKUP(A3844,Studies!A:BR,5,FALSE),"")</f>
        <v>Itraconazole</v>
      </c>
      <c r="F3844" s="256"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4.25" x14ac:dyDescent="0.2">
      <c r="A3845" s="183">
        <v>486</v>
      </c>
      <c r="B3845" s="254" t="str">
        <f>IF(AND(A3845&lt;&gt;"",ISNUMBER(A3845)),VLOOKUP(A3845,Studies!A:BR,2,FALSE),"")</f>
        <v>Van Peer 1989</v>
      </c>
      <c r="C3845" s="255" t="str">
        <f>IF(AND(A3845&lt;&gt;"",ISNUMBER(A3845)),VLOOKUP(A3845,Studies!A:BR,3,FALSE),"")</f>
        <v>https://www.ncbi.nlm.nih.gov/pubmed/2544431</v>
      </c>
      <c r="D3845" s="255" t="str">
        <f>IF(AND(A3845&lt;&gt;"",ISNUMBER(A3845)),VLOOKUP(A3845,Studies!A:BR,4,FALSE),"")</f>
        <v>100 mg Capsules, with food</v>
      </c>
      <c r="E3845" s="255" t="str">
        <f>IF(AND(A3845&lt;&gt;"",ISNUMBER(A3845)),VLOOKUP(A3845,Studies!A:BR,5,FALSE),"")</f>
        <v>Itraconazole</v>
      </c>
      <c r="F3845" s="256"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4.25" x14ac:dyDescent="0.2">
      <c r="A3846" s="183">
        <v>486</v>
      </c>
      <c r="B3846" s="254" t="str">
        <f>IF(AND(A3846&lt;&gt;"",ISNUMBER(A3846)),VLOOKUP(A3846,Studies!A:BR,2,FALSE),"")</f>
        <v>Van Peer 1989</v>
      </c>
      <c r="C3846" s="255" t="str">
        <f>IF(AND(A3846&lt;&gt;"",ISNUMBER(A3846)),VLOOKUP(A3846,Studies!A:BR,3,FALSE),"")</f>
        <v>https://www.ncbi.nlm.nih.gov/pubmed/2544431</v>
      </c>
      <c r="D3846" s="255" t="str">
        <f>IF(AND(A3846&lt;&gt;"",ISNUMBER(A3846)),VLOOKUP(A3846,Studies!A:BR,4,FALSE),"")</f>
        <v>100 mg Capsules, with food</v>
      </c>
      <c r="E3846" s="255" t="str">
        <f>IF(AND(A3846&lt;&gt;"",ISNUMBER(A3846)),VLOOKUP(A3846,Studies!A:BR,5,FALSE),"")</f>
        <v>Itraconazole</v>
      </c>
      <c r="F3846" s="256"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ht="14.25" x14ac:dyDescent="0.2">
      <c r="A3847" s="183">
        <v>486</v>
      </c>
      <c r="B3847" s="254" t="str">
        <f>IF(AND(A3847&lt;&gt;"",ISNUMBER(A3847)),VLOOKUP(A3847,Studies!A:BR,2,FALSE),"")</f>
        <v>Van Peer 1989</v>
      </c>
      <c r="C3847" s="255" t="str">
        <f>IF(AND(A3847&lt;&gt;"",ISNUMBER(A3847)),VLOOKUP(A3847,Studies!A:BR,3,FALSE),"")</f>
        <v>https://www.ncbi.nlm.nih.gov/pubmed/2544431</v>
      </c>
      <c r="D3847" s="255" t="str">
        <f>IF(AND(A3847&lt;&gt;"",ISNUMBER(A3847)),VLOOKUP(A3847,Studies!A:BR,4,FALSE),"")</f>
        <v>100 mg Capsules, with food</v>
      </c>
      <c r="E3847" s="255" t="str">
        <f>IF(AND(A3847&lt;&gt;"",ISNUMBER(A3847)),VLOOKUP(A3847,Studies!A:BR,5,FALSE),"")</f>
        <v>Itraconazole</v>
      </c>
      <c r="F3847" s="256" t="str">
        <f>IF(AND(A3847&lt;&gt;"",ISNUMBER(A3847)),VLOOKUP(A3847,Studies!A:BR,6,FALSE),"")</f>
        <v>Plasma</v>
      </c>
      <c r="G3847" s="194">
        <v>8</v>
      </c>
      <c r="H3847" s="194" t="s">
        <v>60</v>
      </c>
      <c r="I3847" s="187">
        <v>76.862938702106476</v>
      </c>
      <c r="J3847" s="187" t="s">
        <v>941</v>
      </c>
      <c r="K3847" s="187" t="s">
        <v>116</v>
      </c>
      <c r="M3847" s="195"/>
      <c r="N3847" s="195"/>
      <c r="O3847" s="199"/>
      <c r="P3847" s="188"/>
      <c r="Q3847" s="174">
        <v>0</v>
      </c>
    </row>
    <row r="3848" spans="1:17" s="183" customFormat="1" ht="14.25" x14ac:dyDescent="0.2">
      <c r="A3848" s="183">
        <v>486</v>
      </c>
      <c r="B3848" s="254" t="str">
        <f>IF(AND(A3848&lt;&gt;"",ISNUMBER(A3848)),VLOOKUP(A3848,Studies!A:BR,2,FALSE),"")</f>
        <v>Van Peer 1989</v>
      </c>
      <c r="C3848" s="255" t="str">
        <f>IF(AND(A3848&lt;&gt;"",ISNUMBER(A3848)),VLOOKUP(A3848,Studies!A:BR,3,FALSE),"")</f>
        <v>https://www.ncbi.nlm.nih.gov/pubmed/2544431</v>
      </c>
      <c r="D3848" s="255" t="str">
        <f>IF(AND(A3848&lt;&gt;"",ISNUMBER(A3848)),VLOOKUP(A3848,Studies!A:BR,4,FALSE),"")</f>
        <v>100 mg Capsules, with food</v>
      </c>
      <c r="E3848" s="255" t="str">
        <f>IF(AND(A3848&lt;&gt;"",ISNUMBER(A3848)),VLOOKUP(A3848,Studies!A:BR,5,FALSE),"")</f>
        <v>Itraconazole</v>
      </c>
      <c r="F3848" s="256"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4.25" x14ac:dyDescent="0.2">
      <c r="A3849" s="183">
        <v>486</v>
      </c>
      <c r="B3849" s="254" t="str">
        <f>IF(AND(A3849&lt;&gt;"",ISNUMBER(A3849)),VLOOKUP(A3849,Studies!A:BR,2,FALSE),"")</f>
        <v>Van Peer 1989</v>
      </c>
      <c r="C3849" s="255" t="str">
        <f>IF(AND(A3849&lt;&gt;"",ISNUMBER(A3849)),VLOOKUP(A3849,Studies!A:BR,3,FALSE),"")</f>
        <v>https://www.ncbi.nlm.nih.gov/pubmed/2544431</v>
      </c>
      <c r="D3849" s="255" t="str">
        <f>IF(AND(A3849&lt;&gt;"",ISNUMBER(A3849)),VLOOKUP(A3849,Studies!A:BR,4,FALSE),"")</f>
        <v>100 mg Capsules, with food</v>
      </c>
      <c r="E3849" s="255" t="str">
        <f>IF(AND(A3849&lt;&gt;"",ISNUMBER(A3849)),VLOOKUP(A3849,Studies!A:BR,5,FALSE),"")</f>
        <v>Itraconazole</v>
      </c>
      <c r="F3849" s="256"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4.25" x14ac:dyDescent="0.2">
      <c r="A3850" s="183">
        <v>486</v>
      </c>
      <c r="B3850" s="254" t="str">
        <f>IF(AND(A3850&lt;&gt;"",ISNUMBER(A3850)),VLOOKUP(A3850,Studies!A:BR,2,FALSE),"")</f>
        <v>Van Peer 1989</v>
      </c>
      <c r="C3850" s="255" t="str">
        <f>IF(AND(A3850&lt;&gt;"",ISNUMBER(A3850)),VLOOKUP(A3850,Studies!A:BR,3,FALSE),"")</f>
        <v>https://www.ncbi.nlm.nih.gov/pubmed/2544431</v>
      </c>
      <c r="D3850" s="255" t="str">
        <f>IF(AND(A3850&lt;&gt;"",ISNUMBER(A3850)),VLOOKUP(A3850,Studies!A:BR,4,FALSE),"")</f>
        <v>100 mg Capsules, with food</v>
      </c>
      <c r="E3850" s="255" t="str">
        <f>IF(AND(A3850&lt;&gt;"",ISNUMBER(A3850)),VLOOKUP(A3850,Studies!A:BR,5,FALSE),"")</f>
        <v>Itraconazole</v>
      </c>
      <c r="F3850" s="256"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4.25" x14ac:dyDescent="0.2">
      <c r="A3851" s="183">
        <v>486</v>
      </c>
      <c r="B3851" s="254" t="str">
        <f>IF(AND(A3851&lt;&gt;"",ISNUMBER(A3851)),VLOOKUP(A3851,Studies!A:BR,2,FALSE),"")</f>
        <v>Van Peer 1989</v>
      </c>
      <c r="C3851" s="255" t="str">
        <f>IF(AND(A3851&lt;&gt;"",ISNUMBER(A3851)),VLOOKUP(A3851,Studies!A:BR,3,FALSE),"")</f>
        <v>https://www.ncbi.nlm.nih.gov/pubmed/2544431</v>
      </c>
      <c r="D3851" s="255" t="str">
        <f>IF(AND(A3851&lt;&gt;"",ISNUMBER(A3851)),VLOOKUP(A3851,Studies!A:BR,4,FALSE),"")</f>
        <v>100 mg Capsules, with food</v>
      </c>
      <c r="E3851" s="255" t="str">
        <f>IF(AND(A3851&lt;&gt;"",ISNUMBER(A3851)),VLOOKUP(A3851,Studies!A:BR,5,FALSE),"")</f>
        <v>Itraconazole</v>
      </c>
      <c r="F3851" s="256"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4.25" x14ac:dyDescent="0.2">
      <c r="A3852" s="183">
        <v>486</v>
      </c>
      <c r="B3852" s="254" t="str">
        <f>IF(AND(A3852&lt;&gt;"",ISNUMBER(A3852)),VLOOKUP(A3852,Studies!A:BR,2,FALSE),"")</f>
        <v>Van Peer 1989</v>
      </c>
      <c r="C3852" s="255" t="str">
        <f>IF(AND(A3852&lt;&gt;"",ISNUMBER(A3852)),VLOOKUP(A3852,Studies!A:BR,3,FALSE),"")</f>
        <v>https://www.ncbi.nlm.nih.gov/pubmed/2544431</v>
      </c>
      <c r="D3852" s="255" t="str">
        <f>IF(AND(A3852&lt;&gt;"",ISNUMBER(A3852)),VLOOKUP(A3852,Studies!A:BR,4,FALSE),"")</f>
        <v>100 mg Capsules, with food</v>
      </c>
      <c r="E3852" s="255" t="str">
        <f>IF(AND(A3852&lt;&gt;"",ISNUMBER(A3852)),VLOOKUP(A3852,Studies!A:BR,5,FALSE),"")</f>
        <v>Itraconazole</v>
      </c>
      <c r="F3852" s="256"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4.25" x14ac:dyDescent="0.2">
      <c r="A3853" s="183">
        <v>486</v>
      </c>
      <c r="B3853" s="254" t="str">
        <f>IF(AND(A3853&lt;&gt;"",ISNUMBER(A3853)),VLOOKUP(A3853,Studies!A:BR,2,FALSE),"")</f>
        <v>Van Peer 1989</v>
      </c>
      <c r="C3853" s="255" t="str">
        <f>IF(AND(A3853&lt;&gt;"",ISNUMBER(A3853)),VLOOKUP(A3853,Studies!A:BR,3,FALSE),"")</f>
        <v>https://www.ncbi.nlm.nih.gov/pubmed/2544431</v>
      </c>
      <c r="D3853" s="255" t="str">
        <f>IF(AND(A3853&lt;&gt;"",ISNUMBER(A3853)),VLOOKUP(A3853,Studies!A:BR,4,FALSE),"")</f>
        <v>100 mg Capsules, with food</v>
      </c>
      <c r="E3853" s="255" t="str">
        <f>IF(AND(A3853&lt;&gt;"",ISNUMBER(A3853)),VLOOKUP(A3853,Studies!A:BR,5,FALSE),"")</f>
        <v>Itraconazole</v>
      </c>
      <c r="F3853" s="256"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4.25" x14ac:dyDescent="0.2">
      <c r="A3854" s="183">
        <v>487</v>
      </c>
      <c r="B3854" s="254" t="str">
        <f>IF(AND(A3854&lt;&gt;"",ISNUMBER(A3854)),VLOOKUP(A3854,Studies!A:BR,2,FALSE),"")</f>
        <v>Van Peer 1989</v>
      </c>
      <c r="C3854" s="255" t="str">
        <f>IF(AND(A3854&lt;&gt;"",ISNUMBER(A3854)),VLOOKUP(A3854,Studies!A:BR,3,FALSE),"")</f>
        <v>https://www.ncbi.nlm.nih.gov/pubmed/2544431</v>
      </c>
      <c r="D3854" s="255" t="str">
        <f>IF(AND(A3854&lt;&gt;"",ISNUMBER(A3854)),VLOOKUP(A3854,Studies!A:BR,4,FALSE),"")</f>
        <v>100 mg Capsules, with food, 15 days MD</v>
      </c>
      <c r="E3854" s="255" t="str">
        <f>IF(AND(A3854&lt;&gt;"",ISNUMBER(A3854)),VLOOKUP(A3854,Studies!A:BR,5,FALSE),"")</f>
        <v>Itraconazole</v>
      </c>
      <c r="F3854" s="256"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4.25" x14ac:dyDescent="0.2">
      <c r="A3855" s="183">
        <v>487</v>
      </c>
      <c r="B3855" s="254" t="str">
        <f>IF(AND(A3855&lt;&gt;"",ISNUMBER(A3855)),VLOOKUP(A3855,Studies!A:BR,2,FALSE),"")</f>
        <v>Van Peer 1989</v>
      </c>
      <c r="C3855" s="255" t="str">
        <f>IF(AND(A3855&lt;&gt;"",ISNUMBER(A3855)),VLOOKUP(A3855,Studies!A:BR,3,FALSE),"")</f>
        <v>https://www.ncbi.nlm.nih.gov/pubmed/2544431</v>
      </c>
      <c r="D3855" s="255" t="str">
        <f>IF(AND(A3855&lt;&gt;"",ISNUMBER(A3855)),VLOOKUP(A3855,Studies!A:BR,4,FALSE),"")</f>
        <v>100 mg Capsules, with food, 15 days MD</v>
      </c>
      <c r="E3855" s="255" t="str">
        <f>IF(AND(A3855&lt;&gt;"",ISNUMBER(A3855)),VLOOKUP(A3855,Studies!A:BR,5,FALSE),"")</f>
        <v>Itraconazole</v>
      </c>
      <c r="F3855" s="256"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4.25" x14ac:dyDescent="0.2">
      <c r="A3856" s="183">
        <v>487</v>
      </c>
      <c r="B3856" s="254" t="str">
        <f>IF(AND(A3856&lt;&gt;"",ISNUMBER(A3856)),VLOOKUP(A3856,Studies!A:BR,2,FALSE),"")</f>
        <v>Van Peer 1989</v>
      </c>
      <c r="C3856" s="255" t="str">
        <f>IF(AND(A3856&lt;&gt;"",ISNUMBER(A3856)),VLOOKUP(A3856,Studies!A:BR,3,FALSE),"")</f>
        <v>https://www.ncbi.nlm.nih.gov/pubmed/2544431</v>
      </c>
      <c r="D3856" s="255" t="str">
        <f>IF(AND(A3856&lt;&gt;"",ISNUMBER(A3856)),VLOOKUP(A3856,Studies!A:BR,4,FALSE),"")</f>
        <v>100 mg Capsules, with food, 15 days MD</v>
      </c>
      <c r="E3856" s="255" t="str">
        <f>IF(AND(A3856&lt;&gt;"",ISNUMBER(A3856)),VLOOKUP(A3856,Studies!A:BR,5,FALSE),"")</f>
        <v>Itraconazole</v>
      </c>
      <c r="F3856" s="256"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4.25" x14ac:dyDescent="0.2">
      <c r="A3857" s="183">
        <v>487</v>
      </c>
      <c r="B3857" s="254" t="str">
        <f>IF(AND(A3857&lt;&gt;"",ISNUMBER(A3857)),VLOOKUP(A3857,Studies!A:BR,2,FALSE),"")</f>
        <v>Van Peer 1989</v>
      </c>
      <c r="C3857" s="255" t="str">
        <f>IF(AND(A3857&lt;&gt;"",ISNUMBER(A3857)),VLOOKUP(A3857,Studies!A:BR,3,FALSE),"")</f>
        <v>https://www.ncbi.nlm.nih.gov/pubmed/2544431</v>
      </c>
      <c r="D3857" s="255" t="str">
        <f>IF(AND(A3857&lt;&gt;"",ISNUMBER(A3857)),VLOOKUP(A3857,Studies!A:BR,4,FALSE),"")</f>
        <v>100 mg Capsules, with food, 15 days MD</v>
      </c>
      <c r="E3857" s="255" t="str">
        <f>IF(AND(A3857&lt;&gt;"",ISNUMBER(A3857)),VLOOKUP(A3857,Studies!A:BR,5,FALSE),"")</f>
        <v>Itraconazole</v>
      </c>
      <c r="F3857" s="256"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4.25" x14ac:dyDescent="0.2">
      <c r="A3858" s="183">
        <v>487</v>
      </c>
      <c r="B3858" s="254" t="str">
        <f>IF(AND(A3858&lt;&gt;"",ISNUMBER(A3858)),VLOOKUP(A3858,Studies!A:BR,2,FALSE),"")</f>
        <v>Van Peer 1989</v>
      </c>
      <c r="C3858" s="255" t="str">
        <f>IF(AND(A3858&lt;&gt;"",ISNUMBER(A3858)),VLOOKUP(A3858,Studies!A:BR,3,FALSE),"")</f>
        <v>https://www.ncbi.nlm.nih.gov/pubmed/2544431</v>
      </c>
      <c r="D3858" s="255" t="str">
        <f>IF(AND(A3858&lt;&gt;"",ISNUMBER(A3858)),VLOOKUP(A3858,Studies!A:BR,4,FALSE),"")</f>
        <v>100 mg Capsules, with food, 15 days MD</v>
      </c>
      <c r="E3858" s="255" t="str">
        <f>IF(AND(A3858&lt;&gt;"",ISNUMBER(A3858)),VLOOKUP(A3858,Studies!A:BR,5,FALSE),"")</f>
        <v>Itraconazole</v>
      </c>
      <c r="F3858" s="256"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4.25" x14ac:dyDescent="0.2">
      <c r="A3859" s="183">
        <v>487</v>
      </c>
      <c r="B3859" s="254" t="str">
        <f>IF(AND(A3859&lt;&gt;"",ISNUMBER(A3859)),VLOOKUP(A3859,Studies!A:BR,2,FALSE),"")</f>
        <v>Van Peer 1989</v>
      </c>
      <c r="C3859" s="255" t="str">
        <f>IF(AND(A3859&lt;&gt;"",ISNUMBER(A3859)),VLOOKUP(A3859,Studies!A:BR,3,FALSE),"")</f>
        <v>https://www.ncbi.nlm.nih.gov/pubmed/2544431</v>
      </c>
      <c r="D3859" s="255" t="str">
        <f>IF(AND(A3859&lt;&gt;"",ISNUMBER(A3859)),VLOOKUP(A3859,Studies!A:BR,4,FALSE),"")</f>
        <v>100 mg Capsules, with food, 15 days MD</v>
      </c>
      <c r="E3859" s="255" t="str">
        <f>IF(AND(A3859&lt;&gt;"",ISNUMBER(A3859)),VLOOKUP(A3859,Studies!A:BR,5,FALSE),"")</f>
        <v>Itraconazole</v>
      </c>
      <c r="F3859" s="256"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4.25" x14ac:dyDescent="0.2">
      <c r="A3860" s="183">
        <v>487</v>
      </c>
      <c r="B3860" s="254" t="str">
        <f>IF(AND(A3860&lt;&gt;"",ISNUMBER(A3860)),VLOOKUP(A3860,Studies!A:BR,2,FALSE),"")</f>
        <v>Van Peer 1989</v>
      </c>
      <c r="C3860" s="255" t="str">
        <f>IF(AND(A3860&lt;&gt;"",ISNUMBER(A3860)),VLOOKUP(A3860,Studies!A:BR,3,FALSE),"")</f>
        <v>https://www.ncbi.nlm.nih.gov/pubmed/2544431</v>
      </c>
      <c r="D3860" s="255" t="str">
        <f>IF(AND(A3860&lt;&gt;"",ISNUMBER(A3860)),VLOOKUP(A3860,Studies!A:BR,4,FALSE),"")</f>
        <v>100 mg Capsules, with food, 15 days MD</v>
      </c>
      <c r="E3860" s="255" t="str">
        <f>IF(AND(A3860&lt;&gt;"",ISNUMBER(A3860)),VLOOKUP(A3860,Studies!A:BR,5,FALSE),"")</f>
        <v>Itraconazole</v>
      </c>
      <c r="F3860" s="256"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4.25" x14ac:dyDescent="0.2">
      <c r="A3861" s="183">
        <v>487</v>
      </c>
      <c r="B3861" s="254" t="str">
        <f>IF(AND(A3861&lt;&gt;"",ISNUMBER(A3861)),VLOOKUP(A3861,Studies!A:BR,2,FALSE),"")</f>
        <v>Van Peer 1989</v>
      </c>
      <c r="C3861" s="255" t="str">
        <f>IF(AND(A3861&lt;&gt;"",ISNUMBER(A3861)),VLOOKUP(A3861,Studies!A:BR,3,FALSE),"")</f>
        <v>https://www.ncbi.nlm.nih.gov/pubmed/2544431</v>
      </c>
      <c r="D3861" s="255" t="str">
        <f>IF(AND(A3861&lt;&gt;"",ISNUMBER(A3861)),VLOOKUP(A3861,Studies!A:BR,4,FALSE),"")</f>
        <v>100 mg Capsules, with food, 15 days MD</v>
      </c>
      <c r="E3861" s="255" t="str">
        <f>IF(AND(A3861&lt;&gt;"",ISNUMBER(A3861)),VLOOKUP(A3861,Studies!A:BR,5,FALSE),"")</f>
        <v>Itraconazole</v>
      </c>
      <c r="F3861" s="256"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4.25" x14ac:dyDescent="0.2">
      <c r="A3862" s="183">
        <v>487</v>
      </c>
      <c r="B3862" s="254" t="str">
        <f>IF(AND(A3862&lt;&gt;"",ISNUMBER(A3862)),VLOOKUP(A3862,Studies!A:BR,2,FALSE),"")</f>
        <v>Van Peer 1989</v>
      </c>
      <c r="C3862" s="255" t="str">
        <f>IF(AND(A3862&lt;&gt;"",ISNUMBER(A3862)),VLOOKUP(A3862,Studies!A:BR,3,FALSE),"")</f>
        <v>https://www.ncbi.nlm.nih.gov/pubmed/2544431</v>
      </c>
      <c r="D3862" s="255" t="str">
        <f>IF(AND(A3862&lt;&gt;"",ISNUMBER(A3862)),VLOOKUP(A3862,Studies!A:BR,4,FALSE),"")</f>
        <v>100 mg Capsules, with food, 15 days MD</v>
      </c>
      <c r="E3862" s="255" t="str">
        <f>IF(AND(A3862&lt;&gt;"",ISNUMBER(A3862)),VLOOKUP(A3862,Studies!A:BR,5,FALSE),"")</f>
        <v>Itraconazole</v>
      </c>
      <c r="F3862" s="256"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4.25" x14ac:dyDescent="0.2">
      <c r="A3863" s="183">
        <v>487</v>
      </c>
      <c r="B3863" s="254" t="str">
        <f>IF(AND(A3863&lt;&gt;"",ISNUMBER(A3863)),VLOOKUP(A3863,Studies!A:BR,2,FALSE),"")</f>
        <v>Van Peer 1989</v>
      </c>
      <c r="C3863" s="255" t="str">
        <f>IF(AND(A3863&lt;&gt;"",ISNUMBER(A3863)),VLOOKUP(A3863,Studies!A:BR,3,FALSE),"")</f>
        <v>https://www.ncbi.nlm.nih.gov/pubmed/2544431</v>
      </c>
      <c r="D3863" s="255" t="str">
        <f>IF(AND(A3863&lt;&gt;"",ISNUMBER(A3863)),VLOOKUP(A3863,Studies!A:BR,4,FALSE),"")</f>
        <v>100 mg Capsules, with food, 15 days MD</v>
      </c>
      <c r="E3863" s="255" t="str">
        <f>IF(AND(A3863&lt;&gt;"",ISNUMBER(A3863)),VLOOKUP(A3863,Studies!A:BR,5,FALSE),"")</f>
        <v>Itraconazole</v>
      </c>
      <c r="F3863" s="256"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4.25" x14ac:dyDescent="0.2">
      <c r="A3864" s="183">
        <v>487</v>
      </c>
      <c r="B3864" s="254" t="str">
        <f>IF(AND(A3864&lt;&gt;"",ISNUMBER(A3864)),VLOOKUP(A3864,Studies!A:BR,2,FALSE),"")</f>
        <v>Van Peer 1989</v>
      </c>
      <c r="C3864" s="255" t="str">
        <f>IF(AND(A3864&lt;&gt;"",ISNUMBER(A3864)),VLOOKUP(A3864,Studies!A:BR,3,FALSE),"")</f>
        <v>https://www.ncbi.nlm.nih.gov/pubmed/2544431</v>
      </c>
      <c r="D3864" s="255" t="str">
        <f>IF(AND(A3864&lt;&gt;"",ISNUMBER(A3864)),VLOOKUP(A3864,Studies!A:BR,4,FALSE),"")</f>
        <v>100 mg Capsules, with food, 15 days MD</v>
      </c>
      <c r="E3864" s="255" t="str">
        <f>IF(AND(A3864&lt;&gt;"",ISNUMBER(A3864)),VLOOKUP(A3864,Studies!A:BR,5,FALSE),"")</f>
        <v>Itraconazole</v>
      </c>
      <c r="F3864" s="256"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4.25" x14ac:dyDescent="0.2">
      <c r="A3865" s="183">
        <v>487</v>
      </c>
      <c r="B3865" s="254" t="str">
        <f>IF(AND(A3865&lt;&gt;"",ISNUMBER(A3865)),VLOOKUP(A3865,Studies!A:BR,2,FALSE),"")</f>
        <v>Van Peer 1989</v>
      </c>
      <c r="C3865" s="255" t="str">
        <f>IF(AND(A3865&lt;&gt;"",ISNUMBER(A3865)),VLOOKUP(A3865,Studies!A:BR,3,FALSE),"")</f>
        <v>https://www.ncbi.nlm.nih.gov/pubmed/2544431</v>
      </c>
      <c r="D3865" s="255" t="str">
        <f>IF(AND(A3865&lt;&gt;"",ISNUMBER(A3865)),VLOOKUP(A3865,Studies!A:BR,4,FALSE),"")</f>
        <v>100 mg Capsules, with food, 15 days MD</v>
      </c>
      <c r="E3865" s="255" t="str">
        <f>IF(AND(A3865&lt;&gt;"",ISNUMBER(A3865)),VLOOKUP(A3865,Studies!A:BR,5,FALSE),"")</f>
        <v>Itraconazole</v>
      </c>
      <c r="F3865" s="256"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4.25" x14ac:dyDescent="0.2">
      <c r="A3866" s="183">
        <v>487</v>
      </c>
      <c r="B3866" s="254" t="str">
        <f>IF(AND(A3866&lt;&gt;"",ISNUMBER(A3866)),VLOOKUP(A3866,Studies!A:BR,2,FALSE),"")</f>
        <v>Van Peer 1989</v>
      </c>
      <c r="C3866" s="255" t="str">
        <f>IF(AND(A3866&lt;&gt;"",ISNUMBER(A3866)),VLOOKUP(A3866,Studies!A:BR,3,FALSE),"")</f>
        <v>https://www.ncbi.nlm.nih.gov/pubmed/2544431</v>
      </c>
      <c r="D3866" s="255" t="str">
        <f>IF(AND(A3866&lt;&gt;"",ISNUMBER(A3866)),VLOOKUP(A3866,Studies!A:BR,4,FALSE),"")</f>
        <v>100 mg Capsules, with food, 15 days MD</v>
      </c>
      <c r="E3866" s="255" t="str">
        <f>IF(AND(A3866&lt;&gt;"",ISNUMBER(A3866)),VLOOKUP(A3866,Studies!A:BR,5,FALSE),"")</f>
        <v>Itraconazole</v>
      </c>
      <c r="F3866" s="256"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4.25" x14ac:dyDescent="0.2">
      <c r="A3867" s="183">
        <v>487</v>
      </c>
      <c r="B3867" s="254" t="str">
        <f>IF(AND(A3867&lt;&gt;"",ISNUMBER(A3867)),VLOOKUP(A3867,Studies!A:BR,2,FALSE),"")</f>
        <v>Van Peer 1989</v>
      </c>
      <c r="C3867" s="255" t="str">
        <f>IF(AND(A3867&lt;&gt;"",ISNUMBER(A3867)),VLOOKUP(A3867,Studies!A:BR,3,FALSE),"")</f>
        <v>https://www.ncbi.nlm.nih.gov/pubmed/2544431</v>
      </c>
      <c r="D3867" s="255" t="str">
        <f>IF(AND(A3867&lt;&gt;"",ISNUMBER(A3867)),VLOOKUP(A3867,Studies!A:BR,4,FALSE),"")</f>
        <v>100 mg Capsules, with food, 15 days MD</v>
      </c>
      <c r="E3867" s="255" t="str">
        <f>IF(AND(A3867&lt;&gt;"",ISNUMBER(A3867)),VLOOKUP(A3867,Studies!A:BR,5,FALSE),"")</f>
        <v>Itraconazole</v>
      </c>
      <c r="F3867" s="256"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4.25" x14ac:dyDescent="0.2">
      <c r="A3868" s="183">
        <v>487</v>
      </c>
      <c r="B3868" s="254" t="str">
        <f>IF(AND(A3868&lt;&gt;"",ISNUMBER(A3868)),VLOOKUP(A3868,Studies!A:BR,2,FALSE),"")</f>
        <v>Van Peer 1989</v>
      </c>
      <c r="C3868" s="255" t="str">
        <f>IF(AND(A3868&lt;&gt;"",ISNUMBER(A3868)),VLOOKUP(A3868,Studies!A:BR,3,FALSE),"")</f>
        <v>https://www.ncbi.nlm.nih.gov/pubmed/2544431</v>
      </c>
      <c r="D3868" s="255" t="str">
        <f>IF(AND(A3868&lt;&gt;"",ISNUMBER(A3868)),VLOOKUP(A3868,Studies!A:BR,4,FALSE),"")</f>
        <v>100 mg Capsules, with food, 15 days MD</v>
      </c>
      <c r="E3868" s="255" t="str">
        <f>IF(AND(A3868&lt;&gt;"",ISNUMBER(A3868)),VLOOKUP(A3868,Studies!A:BR,5,FALSE),"")</f>
        <v>Itraconazole</v>
      </c>
      <c r="F3868" s="256"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4.25" x14ac:dyDescent="0.2">
      <c r="A3869" s="183">
        <v>487</v>
      </c>
      <c r="B3869" s="254" t="str">
        <f>IF(AND(A3869&lt;&gt;"",ISNUMBER(A3869)),VLOOKUP(A3869,Studies!A:BR,2,FALSE),"")</f>
        <v>Van Peer 1989</v>
      </c>
      <c r="C3869" s="255" t="str">
        <f>IF(AND(A3869&lt;&gt;"",ISNUMBER(A3869)),VLOOKUP(A3869,Studies!A:BR,3,FALSE),"")</f>
        <v>https://www.ncbi.nlm.nih.gov/pubmed/2544431</v>
      </c>
      <c r="D3869" s="255" t="str">
        <f>IF(AND(A3869&lt;&gt;"",ISNUMBER(A3869)),VLOOKUP(A3869,Studies!A:BR,4,FALSE),"")</f>
        <v>100 mg Capsules, with food, 15 days MD</v>
      </c>
      <c r="E3869" s="255" t="str">
        <f>IF(AND(A3869&lt;&gt;"",ISNUMBER(A3869)),VLOOKUP(A3869,Studies!A:BR,5,FALSE),"")</f>
        <v>Itraconazole</v>
      </c>
      <c r="F3869" s="256"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4.25" x14ac:dyDescent="0.2">
      <c r="A3870" s="183">
        <v>487</v>
      </c>
      <c r="B3870" s="254" t="str">
        <f>IF(AND(A3870&lt;&gt;"",ISNUMBER(A3870)),VLOOKUP(A3870,Studies!A:BR,2,FALSE),"")</f>
        <v>Van Peer 1989</v>
      </c>
      <c r="C3870" s="255" t="str">
        <f>IF(AND(A3870&lt;&gt;"",ISNUMBER(A3870)),VLOOKUP(A3870,Studies!A:BR,3,FALSE),"")</f>
        <v>https://www.ncbi.nlm.nih.gov/pubmed/2544431</v>
      </c>
      <c r="D3870" s="255" t="str">
        <f>IF(AND(A3870&lt;&gt;"",ISNUMBER(A3870)),VLOOKUP(A3870,Studies!A:BR,4,FALSE),"")</f>
        <v>100 mg Capsules, with food, 15 days MD</v>
      </c>
      <c r="E3870" s="255" t="str">
        <f>IF(AND(A3870&lt;&gt;"",ISNUMBER(A3870)),VLOOKUP(A3870,Studies!A:BR,5,FALSE),"")</f>
        <v>Itraconazole</v>
      </c>
      <c r="F3870" s="256"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4.25" x14ac:dyDescent="0.2">
      <c r="A3871" s="183">
        <v>487</v>
      </c>
      <c r="B3871" s="254" t="str">
        <f>IF(AND(A3871&lt;&gt;"",ISNUMBER(A3871)),VLOOKUP(A3871,Studies!A:BR,2,FALSE),"")</f>
        <v>Van Peer 1989</v>
      </c>
      <c r="C3871" s="255" t="str">
        <f>IF(AND(A3871&lt;&gt;"",ISNUMBER(A3871)),VLOOKUP(A3871,Studies!A:BR,3,FALSE),"")</f>
        <v>https://www.ncbi.nlm.nih.gov/pubmed/2544431</v>
      </c>
      <c r="D3871" s="255" t="str">
        <f>IF(AND(A3871&lt;&gt;"",ISNUMBER(A3871)),VLOOKUP(A3871,Studies!A:BR,4,FALSE),"")</f>
        <v>100 mg Capsules, with food, 15 days MD</v>
      </c>
      <c r="E3871" s="255" t="str">
        <f>IF(AND(A3871&lt;&gt;"",ISNUMBER(A3871)),VLOOKUP(A3871,Studies!A:BR,5,FALSE),"")</f>
        <v>Itraconazole</v>
      </c>
      <c r="F3871" s="256"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4.25" x14ac:dyDescent="0.2">
      <c r="A3872" s="183">
        <v>487</v>
      </c>
      <c r="B3872" s="254" t="str">
        <f>IF(AND(A3872&lt;&gt;"",ISNUMBER(A3872)),VLOOKUP(A3872,Studies!A:BR,2,FALSE),"")</f>
        <v>Van Peer 1989</v>
      </c>
      <c r="C3872" s="255" t="str">
        <f>IF(AND(A3872&lt;&gt;"",ISNUMBER(A3872)),VLOOKUP(A3872,Studies!A:BR,3,FALSE),"")</f>
        <v>https://www.ncbi.nlm.nih.gov/pubmed/2544431</v>
      </c>
      <c r="D3872" s="255" t="str">
        <f>IF(AND(A3872&lt;&gt;"",ISNUMBER(A3872)),VLOOKUP(A3872,Studies!A:BR,4,FALSE),"")</f>
        <v>100 mg Capsules, with food, 15 days MD</v>
      </c>
      <c r="E3872" s="255" t="str">
        <f>IF(AND(A3872&lt;&gt;"",ISNUMBER(A3872)),VLOOKUP(A3872,Studies!A:BR,5,FALSE),"")</f>
        <v>Itraconazole</v>
      </c>
      <c r="F3872" s="256"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4.25" x14ac:dyDescent="0.2">
      <c r="A3873" s="183">
        <v>487</v>
      </c>
      <c r="B3873" s="254" t="str">
        <f>IF(AND(A3873&lt;&gt;"",ISNUMBER(A3873)),VLOOKUP(A3873,Studies!A:BR,2,FALSE),"")</f>
        <v>Van Peer 1989</v>
      </c>
      <c r="C3873" s="255" t="str">
        <f>IF(AND(A3873&lt;&gt;"",ISNUMBER(A3873)),VLOOKUP(A3873,Studies!A:BR,3,FALSE),"")</f>
        <v>https://www.ncbi.nlm.nih.gov/pubmed/2544431</v>
      </c>
      <c r="D3873" s="255" t="str">
        <f>IF(AND(A3873&lt;&gt;"",ISNUMBER(A3873)),VLOOKUP(A3873,Studies!A:BR,4,FALSE),"")</f>
        <v>100 mg Capsules, with food, 15 days MD</v>
      </c>
      <c r="E3873" s="255" t="str">
        <f>IF(AND(A3873&lt;&gt;"",ISNUMBER(A3873)),VLOOKUP(A3873,Studies!A:BR,5,FALSE),"")</f>
        <v>Itraconazole</v>
      </c>
      <c r="F3873" s="256"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4.25" x14ac:dyDescent="0.2">
      <c r="A3874" s="183">
        <v>487</v>
      </c>
      <c r="B3874" s="254" t="str">
        <f>IF(AND(A3874&lt;&gt;"",ISNUMBER(A3874)),VLOOKUP(A3874,Studies!A:BR,2,FALSE),"")</f>
        <v>Van Peer 1989</v>
      </c>
      <c r="C3874" s="255" t="str">
        <f>IF(AND(A3874&lt;&gt;"",ISNUMBER(A3874)),VLOOKUP(A3874,Studies!A:BR,3,FALSE),"")</f>
        <v>https://www.ncbi.nlm.nih.gov/pubmed/2544431</v>
      </c>
      <c r="D3874" s="255" t="str">
        <f>IF(AND(A3874&lt;&gt;"",ISNUMBER(A3874)),VLOOKUP(A3874,Studies!A:BR,4,FALSE),"")</f>
        <v>100 mg Capsules, with food, 15 days MD</v>
      </c>
      <c r="E3874" s="255" t="str">
        <f>IF(AND(A3874&lt;&gt;"",ISNUMBER(A3874)),VLOOKUP(A3874,Studies!A:BR,5,FALSE),"")</f>
        <v>Itraconazole</v>
      </c>
      <c r="F3874" s="256"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4.25" x14ac:dyDescent="0.2">
      <c r="A3875" s="183">
        <v>487</v>
      </c>
      <c r="B3875" s="254" t="str">
        <f>IF(AND(A3875&lt;&gt;"",ISNUMBER(A3875)),VLOOKUP(A3875,Studies!A:BR,2,FALSE),"")</f>
        <v>Van Peer 1989</v>
      </c>
      <c r="C3875" s="255" t="str">
        <f>IF(AND(A3875&lt;&gt;"",ISNUMBER(A3875)),VLOOKUP(A3875,Studies!A:BR,3,FALSE),"")</f>
        <v>https://www.ncbi.nlm.nih.gov/pubmed/2544431</v>
      </c>
      <c r="D3875" s="255" t="str">
        <f>IF(AND(A3875&lt;&gt;"",ISNUMBER(A3875)),VLOOKUP(A3875,Studies!A:BR,4,FALSE),"")</f>
        <v>100 mg Capsules, with food, 15 days MD</v>
      </c>
      <c r="E3875" s="255" t="str">
        <f>IF(AND(A3875&lt;&gt;"",ISNUMBER(A3875)),VLOOKUP(A3875,Studies!A:BR,5,FALSE),"")</f>
        <v>Itraconazole</v>
      </c>
      <c r="F3875" s="256"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4.25" x14ac:dyDescent="0.2">
      <c r="A3876" s="183">
        <v>487</v>
      </c>
      <c r="B3876" s="254" t="str">
        <f>IF(AND(A3876&lt;&gt;"",ISNUMBER(A3876)),VLOOKUP(A3876,Studies!A:BR,2,FALSE),"")</f>
        <v>Van Peer 1989</v>
      </c>
      <c r="C3876" s="255" t="str">
        <f>IF(AND(A3876&lt;&gt;"",ISNUMBER(A3876)),VLOOKUP(A3876,Studies!A:BR,3,FALSE),"")</f>
        <v>https://www.ncbi.nlm.nih.gov/pubmed/2544431</v>
      </c>
      <c r="D3876" s="255" t="str">
        <f>IF(AND(A3876&lt;&gt;"",ISNUMBER(A3876)),VLOOKUP(A3876,Studies!A:BR,4,FALSE),"")</f>
        <v>100 mg Capsules, with food, 15 days MD</v>
      </c>
      <c r="E3876" s="255" t="str">
        <f>IF(AND(A3876&lt;&gt;"",ISNUMBER(A3876)),VLOOKUP(A3876,Studies!A:BR,5,FALSE),"")</f>
        <v>Itraconazole</v>
      </c>
      <c r="F3876" s="256"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4.25" x14ac:dyDescent="0.2">
      <c r="A3877" s="183">
        <v>487</v>
      </c>
      <c r="B3877" s="254" t="str">
        <f>IF(AND(A3877&lt;&gt;"",ISNUMBER(A3877)),VLOOKUP(A3877,Studies!A:BR,2,FALSE),"")</f>
        <v>Van Peer 1989</v>
      </c>
      <c r="C3877" s="255" t="str">
        <f>IF(AND(A3877&lt;&gt;"",ISNUMBER(A3877)),VLOOKUP(A3877,Studies!A:BR,3,FALSE),"")</f>
        <v>https://www.ncbi.nlm.nih.gov/pubmed/2544431</v>
      </c>
      <c r="D3877" s="255" t="str">
        <f>IF(AND(A3877&lt;&gt;"",ISNUMBER(A3877)),VLOOKUP(A3877,Studies!A:BR,4,FALSE),"")</f>
        <v>100 mg Capsules, with food, 15 days MD</v>
      </c>
      <c r="E3877" s="255" t="str">
        <f>IF(AND(A3877&lt;&gt;"",ISNUMBER(A3877)),VLOOKUP(A3877,Studies!A:BR,5,FALSE),"")</f>
        <v>Itraconazole</v>
      </c>
      <c r="F3877" s="256"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4.25" x14ac:dyDescent="0.2">
      <c r="A3878" s="183">
        <v>487</v>
      </c>
      <c r="B3878" s="254" t="str">
        <f>IF(AND(A3878&lt;&gt;"",ISNUMBER(A3878)),VLOOKUP(A3878,Studies!A:BR,2,FALSE),"")</f>
        <v>Van Peer 1989</v>
      </c>
      <c r="C3878" s="255" t="str">
        <f>IF(AND(A3878&lt;&gt;"",ISNUMBER(A3878)),VLOOKUP(A3878,Studies!A:BR,3,FALSE),"")</f>
        <v>https://www.ncbi.nlm.nih.gov/pubmed/2544431</v>
      </c>
      <c r="D3878" s="255" t="str">
        <f>IF(AND(A3878&lt;&gt;"",ISNUMBER(A3878)),VLOOKUP(A3878,Studies!A:BR,4,FALSE),"")</f>
        <v>100 mg Capsules, with food, 15 days MD</v>
      </c>
      <c r="E3878" s="255" t="str">
        <f>IF(AND(A3878&lt;&gt;"",ISNUMBER(A3878)),VLOOKUP(A3878,Studies!A:BR,5,FALSE),"")</f>
        <v>Itraconazole</v>
      </c>
      <c r="F3878" s="256"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4.25" x14ac:dyDescent="0.2">
      <c r="A3879" s="183">
        <v>487</v>
      </c>
      <c r="B3879" s="254" t="str">
        <f>IF(AND(A3879&lt;&gt;"",ISNUMBER(A3879)),VLOOKUP(A3879,Studies!A:BR,2,FALSE),"")</f>
        <v>Van Peer 1989</v>
      </c>
      <c r="C3879" s="255" t="str">
        <f>IF(AND(A3879&lt;&gt;"",ISNUMBER(A3879)),VLOOKUP(A3879,Studies!A:BR,3,FALSE),"")</f>
        <v>https://www.ncbi.nlm.nih.gov/pubmed/2544431</v>
      </c>
      <c r="D3879" s="255" t="str">
        <f>IF(AND(A3879&lt;&gt;"",ISNUMBER(A3879)),VLOOKUP(A3879,Studies!A:BR,4,FALSE),"")</f>
        <v>100 mg Capsules, with food, 15 days MD</v>
      </c>
      <c r="E3879" s="255" t="str">
        <f>IF(AND(A3879&lt;&gt;"",ISNUMBER(A3879)),VLOOKUP(A3879,Studies!A:BR,5,FALSE),"")</f>
        <v>Itraconazole</v>
      </c>
      <c r="F3879" s="256"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4.25" x14ac:dyDescent="0.2">
      <c r="A3880" s="183">
        <v>487</v>
      </c>
      <c r="B3880" s="254" t="str">
        <f>IF(AND(A3880&lt;&gt;"",ISNUMBER(A3880)),VLOOKUP(A3880,Studies!A:BR,2,FALSE),"")</f>
        <v>Van Peer 1989</v>
      </c>
      <c r="C3880" s="255" t="str">
        <f>IF(AND(A3880&lt;&gt;"",ISNUMBER(A3880)),VLOOKUP(A3880,Studies!A:BR,3,FALSE),"")</f>
        <v>https://www.ncbi.nlm.nih.gov/pubmed/2544431</v>
      </c>
      <c r="D3880" s="255" t="str">
        <f>IF(AND(A3880&lt;&gt;"",ISNUMBER(A3880)),VLOOKUP(A3880,Studies!A:BR,4,FALSE),"")</f>
        <v>100 mg Capsules, with food, 15 days MD</v>
      </c>
      <c r="E3880" s="255" t="str">
        <f>IF(AND(A3880&lt;&gt;"",ISNUMBER(A3880)),VLOOKUP(A3880,Studies!A:BR,5,FALSE),"")</f>
        <v>Itraconazole</v>
      </c>
      <c r="F3880" s="256"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4.25" x14ac:dyDescent="0.2">
      <c r="A3881" s="183">
        <v>487</v>
      </c>
      <c r="B3881" s="254" t="str">
        <f>IF(AND(A3881&lt;&gt;"",ISNUMBER(A3881)),VLOOKUP(A3881,Studies!A:BR,2,FALSE),"")</f>
        <v>Van Peer 1989</v>
      </c>
      <c r="C3881" s="255" t="str">
        <f>IF(AND(A3881&lt;&gt;"",ISNUMBER(A3881)),VLOOKUP(A3881,Studies!A:BR,3,FALSE),"")</f>
        <v>https://www.ncbi.nlm.nih.gov/pubmed/2544431</v>
      </c>
      <c r="D3881" s="255" t="str">
        <f>IF(AND(A3881&lt;&gt;"",ISNUMBER(A3881)),VLOOKUP(A3881,Studies!A:BR,4,FALSE),"")</f>
        <v>100 mg Capsules, with food, 15 days MD</v>
      </c>
      <c r="E3881" s="255" t="str">
        <f>IF(AND(A3881&lt;&gt;"",ISNUMBER(A3881)),VLOOKUP(A3881,Studies!A:BR,5,FALSE),"")</f>
        <v>Itraconazole</v>
      </c>
      <c r="F3881" s="256"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4.25" x14ac:dyDescent="0.2">
      <c r="A3882" s="183">
        <v>487</v>
      </c>
      <c r="B3882" s="254" t="str">
        <f>IF(AND(A3882&lt;&gt;"",ISNUMBER(A3882)),VLOOKUP(A3882,Studies!A:BR,2,FALSE),"")</f>
        <v>Van Peer 1989</v>
      </c>
      <c r="C3882" s="255" t="str">
        <f>IF(AND(A3882&lt;&gt;"",ISNUMBER(A3882)),VLOOKUP(A3882,Studies!A:BR,3,FALSE),"")</f>
        <v>https://www.ncbi.nlm.nih.gov/pubmed/2544431</v>
      </c>
      <c r="D3882" s="255" t="str">
        <f>IF(AND(A3882&lt;&gt;"",ISNUMBER(A3882)),VLOOKUP(A3882,Studies!A:BR,4,FALSE),"")</f>
        <v>100 mg Capsules, with food, 15 days MD</v>
      </c>
      <c r="E3882" s="255" t="str">
        <f>IF(AND(A3882&lt;&gt;"",ISNUMBER(A3882)),VLOOKUP(A3882,Studies!A:BR,5,FALSE),"")</f>
        <v>Itraconazole</v>
      </c>
      <c r="F3882" s="256"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4.25" x14ac:dyDescent="0.2">
      <c r="A3883" s="183">
        <v>487</v>
      </c>
      <c r="B3883" s="254" t="str">
        <f>IF(AND(A3883&lt;&gt;"",ISNUMBER(A3883)),VLOOKUP(A3883,Studies!A:BR,2,FALSE),"")</f>
        <v>Van Peer 1989</v>
      </c>
      <c r="C3883" s="255" t="str">
        <f>IF(AND(A3883&lt;&gt;"",ISNUMBER(A3883)),VLOOKUP(A3883,Studies!A:BR,3,FALSE),"")</f>
        <v>https://www.ncbi.nlm.nih.gov/pubmed/2544431</v>
      </c>
      <c r="D3883" s="255" t="str">
        <f>IF(AND(A3883&lt;&gt;"",ISNUMBER(A3883)),VLOOKUP(A3883,Studies!A:BR,4,FALSE),"")</f>
        <v>100 mg Capsules, with food, 15 days MD</v>
      </c>
      <c r="E3883" s="255" t="str">
        <f>IF(AND(A3883&lt;&gt;"",ISNUMBER(A3883)),VLOOKUP(A3883,Studies!A:BR,5,FALSE),"")</f>
        <v>Itraconazole</v>
      </c>
      <c r="F3883" s="256"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4.25" x14ac:dyDescent="0.2">
      <c r="A3884" s="183">
        <v>487</v>
      </c>
      <c r="B3884" s="254" t="str">
        <f>IF(AND(A3884&lt;&gt;"",ISNUMBER(A3884)),VLOOKUP(A3884,Studies!A:BR,2,FALSE),"")</f>
        <v>Van Peer 1989</v>
      </c>
      <c r="C3884" s="255" t="str">
        <f>IF(AND(A3884&lt;&gt;"",ISNUMBER(A3884)),VLOOKUP(A3884,Studies!A:BR,3,FALSE),"")</f>
        <v>https://www.ncbi.nlm.nih.gov/pubmed/2544431</v>
      </c>
      <c r="D3884" s="255" t="str">
        <f>IF(AND(A3884&lt;&gt;"",ISNUMBER(A3884)),VLOOKUP(A3884,Studies!A:BR,4,FALSE),"")</f>
        <v>100 mg Capsules, with food, 15 days MD</v>
      </c>
      <c r="E3884" s="255" t="str">
        <f>IF(AND(A3884&lt;&gt;"",ISNUMBER(A3884)),VLOOKUP(A3884,Studies!A:BR,5,FALSE),"")</f>
        <v>Itraconazole</v>
      </c>
      <c r="F3884" s="256"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4.25" x14ac:dyDescent="0.2">
      <c r="A3885" s="183">
        <v>490</v>
      </c>
      <c r="B3885" s="254" t="str">
        <f>IF(AND(A3885&lt;&gt;"",ISNUMBER(A3885)),VLOOKUP(A3885,Studies!A:BR,2,FALSE),"")</f>
        <v>Heykants 1989</v>
      </c>
      <c r="C3885" s="255" t="str">
        <f>IF(AND(A3885&lt;&gt;"",ISNUMBER(A3885)),VLOOKUP(A3885,Studies!A:BR,3,FALSE),"")</f>
        <v>https://www.ncbi.nlm.nih.gov/pubmed/2561187</v>
      </c>
      <c r="D3885" s="255" t="str">
        <f>IF(AND(A3885&lt;&gt;"",ISNUMBER(A3885)),VLOOKUP(A3885,Studies!A:BR,4,FALSE),"")</f>
        <v>iv 100 mg SD</v>
      </c>
      <c r="E3885" s="255" t="str">
        <f>IF(AND(A3885&lt;&gt;"",ISNUMBER(A3885)),VLOOKUP(A3885,Studies!A:BR,5,FALSE),"")</f>
        <v>Itraconazole</v>
      </c>
      <c r="F3885" s="256"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4.25" x14ac:dyDescent="0.2">
      <c r="A3886" s="183">
        <v>490</v>
      </c>
      <c r="B3886" s="254" t="str">
        <f>IF(AND(A3886&lt;&gt;"",ISNUMBER(A3886)),VLOOKUP(A3886,Studies!A:BR,2,FALSE),"")</f>
        <v>Heykants 1989</v>
      </c>
      <c r="C3886" s="255" t="str">
        <f>IF(AND(A3886&lt;&gt;"",ISNUMBER(A3886)),VLOOKUP(A3886,Studies!A:BR,3,FALSE),"")</f>
        <v>https://www.ncbi.nlm.nih.gov/pubmed/2561187</v>
      </c>
      <c r="D3886" s="255" t="str">
        <f>IF(AND(A3886&lt;&gt;"",ISNUMBER(A3886)),VLOOKUP(A3886,Studies!A:BR,4,FALSE),"")</f>
        <v>iv 100 mg SD</v>
      </c>
      <c r="E3886" s="255" t="str">
        <f>IF(AND(A3886&lt;&gt;"",ISNUMBER(A3886)),VLOOKUP(A3886,Studies!A:BR,5,FALSE),"")</f>
        <v>Itraconazole</v>
      </c>
      <c r="F3886" s="256"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4.25" x14ac:dyDescent="0.2">
      <c r="A3887" s="183">
        <v>490</v>
      </c>
      <c r="B3887" s="254" t="str">
        <f>IF(AND(A3887&lt;&gt;"",ISNUMBER(A3887)),VLOOKUP(A3887,Studies!A:BR,2,FALSE),"")</f>
        <v>Heykants 1989</v>
      </c>
      <c r="C3887" s="255" t="str">
        <f>IF(AND(A3887&lt;&gt;"",ISNUMBER(A3887)),VLOOKUP(A3887,Studies!A:BR,3,FALSE),"")</f>
        <v>https://www.ncbi.nlm.nih.gov/pubmed/2561187</v>
      </c>
      <c r="D3887" s="255" t="str">
        <f>IF(AND(A3887&lt;&gt;"",ISNUMBER(A3887)),VLOOKUP(A3887,Studies!A:BR,4,FALSE),"")</f>
        <v>iv 100 mg SD</v>
      </c>
      <c r="E3887" s="255" t="str">
        <f>IF(AND(A3887&lt;&gt;"",ISNUMBER(A3887)),VLOOKUP(A3887,Studies!A:BR,5,FALSE),"")</f>
        <v>Itraconazole</v>
      </c>
      <c r="F3887" s="256"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4.25" x14ac:dyDescent="0.2">
      <c r="A3888" s="183">
        <v>490</v>
      </c>
      <c r="B3888" s="254" t="str">
        <f>IF(AND(A3888&lt;&gt;"",ISNUMBER(A3888)),VLOOKUP(A3888,Studies!A:BR,2,FALSE),"")</f>
        <v>Heykants 1989</v>
      </c>
      <c r="C3888" s="255" t="str">
        <f>IF(AND(A3888&lt;&gt;"",ISNUMBER(A3888)),VLOOKUP(A3888,Studies!A:BR,3,FALSE),"")</f>
        <v>https://www.ncbi.nlm.nih.gov/pubmed/2561187</v>
      </c>
      <c r="D3888" s="255" t="str">
        <f>IF(AND(A3888&lt;&gt;"",ISNUMBER(A3888)),VLOOKUP(A3888,Studies!A:BR,4,FALSE),"")</f>
        <v>iv 100 mg SD</v>
      </c>
      <c r="E3888" s="255" t="str">
        <f>IF(AND(A3888&lt;&gt;"",ISNUMBER(A3888)),VLOOKUP(A3888,Studies!A:BR,5,FALSE),"")</f>
        <v>Itraconazole</v>
      </c>
      <c r="F3888" s="256"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4.25" x14ac:dyDescent="0.2">
      <c r="A3889" s="183">
        <v>490</v>
      </c>
      <c r="B3889" s="254" t="str">
        <f>IF(AND(A3889&lt;&gt;"",ISNUMBER(A3889)),VLOOKUP(A3889,Studies!A:BR,2,FALSE),"")</f>
        <v>Heykants 1989</v>
      </c>
      <c r="C3889" s="255" t="str">
        <f>IF(AND(A3889&lt;&gt;"",ISNUMBER(A3889)),VLOOKUP(A3889,Studies!A:BR,3,FALSE),"")</f>
        <v>https://www.ncbi.nlm.nih.gov/pubmed/2561187</v>
      </c>
      <c r="D3889" s="255" t="str">
        <f>IF(AND(A3889&lt;&gt;"",ISNUMBER(A3889)),VLOOKUP(A3889,Studies!A:BR,4,FALSE),"")</f>
        <v>iv 100 mg SD</v>
      </c>
      <c r="E3889" s="255" t="str">
        <f>IF(AND(A3889&lt;&gt;"",ISNUMBER(A3889)),VLOOKUP(A3889,Studies!A:BR,5,FALSE),"")</f>
        <v>Itraconazole</v>
      </c>
      <c r="F3889" s="256"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4.25" x14ac:dyDescent="0.2">
      <c r="A3890" s="183">
        <v>490</v>
      </c>
      <c r="B3890" s="254" t="str">
        <f>IF(AND(A3890&lt;&gt;"",ISNUMBER(A3890)),VLOOKUP(A3890,Studies!A:BR,2,FALSE),"")</f>
        <v>Heykants 1989</v>
      </c>
      <c r="C3890" s="255" t="str">
        <f>IF(AND(A3890&lt;&gt;"",ISNUMBER(A3890)),VLOOKUP(A3890,Studies!A:BR,3,FALSE),"")</f>
        <v>https://www.ncbi.nlm.nih.gov/pubmed/2561187</v>
      </c>
      <c r="D3890" s="255" t="str">
        <f>IF(AND(A3890&lt;&gt;"",ISNUMBER(A3890)),VLOOKUP(A3890,Studies!A:BR,4,FALSE),"")</f>
        <v>iv 100 mg SD</v>
      </c>
      <c r="E3890" s="255" t="str">
        <f>IF(AND(A3890&lt;&gt;"",ISNUMBER(A3890)),VLOOKUP(A3890,Studies!A:BR,5,FALSE),"")</f>
        <v>Itraconazole</v>
      </c>
      <c r="F3890" s="256"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4.25" x14ac:dyDescent="0.2">
      <c r="A3891" s="183">
        <v>490</v>
      </c>
      <c r="B3891" s="254" t="str">
        <f>IF(AND(A3891&lt;&gt;"",ISNUMBER(A3891)),VLOOKUP(A3891,Studies!A:BR,2,FALSE),"")</f>
        <v>Heykants 1989</v>
      </c>
      <c r="C3891" s="255" t="str">
        <f>IF(AND(A3891&lt;&gt;"",ISNUMBER(A3891)),VLOOKUP(A3891,Studies!A:BR,3,FALSE),"")</f>
        <v>https://www.ncbi.nlm.nih.gov/pubmed/2561187</v>
      </c>
      <c r="D3891" s="255" t="str">
        <f>IF(AND(A3891&lt;&gt;"",ISNUMBER(A3891)),VLOOKUP(A3891,Studies!A:BR,4,FALSE),"")</f>
        <v>iv 100 mg SD</v>
      </c>
      <c r="E3891" s="255" t="str">
        <f>IF(AND(A3891&lt;&gt;"",ISNUMBER(A3891)),VLOOKUP(A3891,Studies!A:BR,5,FALSE),"")</f>
        <v>Itraconazole</v>
      </c>
      <c r="F3891" s="256"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4.25" x14ac:dyDescent="0.2">
      <c r="A3892" s="183">
        <v>490</v>
      </c>
      <c r="B3892" s="254" t="str">
        <f>IF(AND(A3892&lt;&gt;"",ISNUMBER(A3892)),VLOOKUP(A3892,Studies!A:BR,2,FALSE),"")</f>
        <v>Heykants 1989</v>
      </c>
      <c r="C3892" s="255" t="str">
        <f>IF(AND(A3892&lt;&gt;"",ISNUMBER(A3892)),VLOOKUP(A3892,Studies!A:BR,3,FALSE),"")</f>
        <v>https://www.ncbi.nlm.nih.gov/pubmed/2561187</v>
      </c>
      <c r="D3892" s="255" t="str">
        <f>IF(AND(A3892&lt;&gt;"",ISNUMBER(A3892)),VLOOKUP(A3892,Studies!A:BR,4,FALSE),"")</f>
        <v>iv 100 mg SD</v>
      </c>
      <c r="E3892" s="255" t="str">
        <f>IF(AND(A3892&lt;&gt;"",ISNUMBER(A3892)),VLOOKUP(A3892,Studies!A:BR,5,FALSE),"")</f>
        <v>Itraconazole</v>
      </c>
      <c r="F3892" s="256"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4.25" x14ac:dyDescent="0.2">
      <c r="A3893" s="183">
        <v>490</v>
      </c>
      <c r="B3893" s="254" t="str">
        <f>IF(AND(A3893&lt;&gt;"",ISNUMBER(A3893)),VLOOKUP(A3893,Studies!A:BR,2,FALSE),"")</f>
        <v>Heykants 1989</v>
      </c>
      <c r="C3893" s="255" t="str">
        <f>IF(AND(A3893&lt;&gt;"",ISNUMBER(A3893)),VLOOKUP(A3893,Studies!A:BR,3,FALSE),"")</f>
        <v>https://www.ncbi.nlm.nih.gov/pubmed/2561187</v>
      </c>
      <c r="D3893" s="255" t="str">
        <f>IF(AND(A3893&lt;&gt;"",ISNUMBER(A3893)),VLOOKUP(A3893,Studies!A:BR,4,FALSE),"")</f>
        <v>iv 100 mg SD</v>
      </c>
      <c r="E3893" s="255" t="str">
        <f>IF(AND(A3893&lt;&gt;"",ISNUMBER(A3893)),VLOOKUP(A3893,Studies!A:BR,5,FALSE),"")</f>
        <v>Itraconazole</v>
      </c>
      <c r="F3893" s="256"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4.25" x14ac:dyDescent="0.2">
      <c r="A3894" s="183">
        <v>490</v>
      </c>
      <c r="B3894" s="254" t="str">
        <f>IF(AND(A3894&lt;&gt;"",ISNUMBER(A3894)),VLOOKUP(A3894,Studies!A:BR,2,FALSE),"")</f>
        <v>Heykants 1989</v>
      </c>
      <c r="C3894" s="255" t="str">
        <f>IF(AND(A3894&lt;&gt;"",ISNUMBER(A3894)),VLOOKUP(A3894,Studies!A:BR,3,FALSE),"")</f>
        <v>https://www.ncbi.nlm.nih.gov/pubmed/2561187</v>
      </c>
      <c r="D3894" s="255" t="str">
        <f>IF(AND(A3894&lt;&gt;"",ISNUMBER(A3894)),VLOOKUP(A3894,Studies!A:BR,4,FALSE),"")</f>
        <v>iv 100 mg SD</v>
      </c>
      <c r="E3894" s="255" t="str">
        <f>IF(AND(A3894&lt;&gt;"",ISNUMBER(A3894)),VLOOKUP(A3894,Studies!A:BR,5,FALSE),"")</f>
        <v>Itraconazole</v>
      </c>
      <c r="F3894" s="256"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4.25" x14ac:dyDescent="0.2">
      <c r="A3895" s="183">
        <v>490</v>
      </c>
      <c r="B3895" s="254" t="str">
        <f>IF(AND(A3895&lt;&gt;"",ISNUMBER(A3895)),VLOOKUP(A3895,Studies!A:BR,2,FALSE),"")</f>
        <v>Heykants 1989</v>
      </c>
      <c r="C3895" s="255" t="str">
        <f>IF(AND(A3895&lt;&gt;"",ISNUMBER(A3895)),VLOOKUP(A3895,Studies!A:BR,3,FALSE),"")</f>
        <v>https://www.ncbi.nlm.nih.gov/pubmed/2561187</v>
      </c>
      <c r="D3895" s="255" t="str">
        <f>IF(AND(A3895&lt;&gt;"",ISNUMBER(A3895)),VLOOKUP(A3895,Studies!A:BR,4,FALSE),"")</f>
        <v>iv 100 mg SD</v>
      </c>
      <c r="E3895" s="255" t="str">
        <f>IF(AND(A3895&lt;&gt;"",ISNUMBER(A3895)),VLOOKUP(A3895,Studies!A:BR,5,FALSE),"")</f>
        <v>Itraconazole</v>
      </c>
      <c r="F3895" s="256"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4.25" x14ac:dyDescent="0.2">
      <c r="A3896" s="183">
        <v>490</v>
      </c>
      <c r="B3896" s="254" t="str">
        <f>IF(AND(A3896&lt;&gt;"",ISNUMBER(A3896)),VLOOKUP(A3896,Studies!A:BR,2,FALSE),"")</f>
        <v>Heykants 1989</v>
      </c>
      <c r="C3896" s="255" t="str">
        <f>IF(AND(A3896&lt;&gt;"",ISNUMBER(A3896)),VLOOKUP(A3896,Studies!A:BR,3,FALSE),"")</f>
        <v>https://www.ncbi.nlm.nih.gov/pubmed/2561187</v>
      </c>
      <c r="D3896" s="255" t="str">
        <f>IF(AND(A3896&lt;&gt;"",ISNUMBER(A3896)),VLOOKUP(A3896,Studies!A:BR,4,FALSE),"")</f>
        <v>iv 100 mg SD</v>
      </c>
      <c r="E3896" s="255" t="str">
        <f>IF(AND(A3896&lt;&gt;"",ISNUMBER(A3896)),VLOOKUP(A3896,Studies!A:BR,5,FALSE),"")</f>
        <v>Itraconazole</v>
      </c>
      <c r="F3896" s="256"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4.25" x14ac:dyDescent="0.2">
      <c r="A3897" s="183">
        <v>490</v>
      </c>
      <c r="B3897" s="254" t="str">
        <f>IF(AND(A3897&lt;&gt;"",ISNUMBER(A3897)),VLOOKUP(A3897,Studies!A:BR,2,FALSE),"")</f>
        <v>Heykants 1989</v>
      </c>
      <c r="C3897" s="255" t="str">
        <f>IF(AND(A3897&lt;&gt;"",ISNUMBER(A3897)),VLOOKUP(A3897,Studies!A:BR,3,FALSE),"")</f>
        <v>https://www.ncbi.nlm.nih.gov/pubmed/2561187</v>
      </c>
      <c r="D3897" s="255" t="str">
        <f>IF(AND(A3897&lt;&gt;"",ISNUMBER(A3897)),VLOOKUP(A3897,Studies!A:BR,4,FALSE),"")</f>
        <v>iv 100 mg SD</v>
      </c>
      <c r="E3897" s="255" t="str">
        <f>IF(AND(A3897&lt;&gt;"",ISNUMBER(A3897)),VLOOKUP(A3897,Studies!A:BR,5,FALSE),"")</f>
        <v>Itraconazole</v>
      </c>
      <c r="F3897" s="256"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4.25" x14ac:dyDescent="0.2">
      <c r="A3898" s="183">
        <v>490</v>
      </c>
      <c r="B3898" s="254" t="str">
        <f>IF(AND(A3898&lt;&gt;"",ISNUMBER(A3898)),VLOOKUP(A3898,Studies!A:BR,2,FALSE),"")</f>
        <v>Heykants 1989</v>
      </c>
      <c r="C3898" s="255" t="str">
        <f>IF(AND(A3898&lt;&gt;"",ISNUMBER(A3898)),VLOOKUP(A3898,Studies!A:BR,3,FALSE),"")</f>
        <v>https://www.ncbi.nlm.nih.gov/pubmed/2561187</v>
      </c>
      <c r="D3898" s="255" t="str">
        <f>IF(AND(A3898&lt;&gt;"",ISNUMBER(A3898)),VLOOKUP(A3898,Studies!A:BR,4,FALSE),"")</f>
        <v>iv 100 mg SD</v>
      </c>
      <c r="E3898" s="255" t="str">
        <f>IF(AND(A3898&lt;&gt;"",ISNUMBER(A3898)),VLOOKUP(A3898,Studies!A:BR,5,FALSE),"")</f>
        <v>Itraconazole</v>
      </c>
      <c r="F3898" s="256"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4.25" x14ac:dyDescent="0.2">
      <c r="A3899" s="183">
        <v>491</v>
      </c>
      <c r="B3899" s="254" t="str">
        <f>IF(AND(A3899&lt;&gt;"",ISNUMBER(A3899)),VLOOKUP(A3899,Studies!A:BR,2,FALSE),"")</f>
        <v>Heykants 1989</v>
      </c>
      <c r="C3899" s="255" t="str">
        <f>IF(AND(A3899&lt;&gt;"",ISNUMBER(A3899)),VLOOKUP(A3899,Studies!A:BR,3,FALSE),"")</f>
        <v>https://www.ncbi.nlm.nih.gov/pubmed/2561187</v>
      </c>
      <c r="D3899" s="255" t="str">
        <f>IF(AND(A3899&lt;&gt;"",ISNUMBER(A3899)),VLOOKUP(A3899,Studies!A:BR,4,FALSE),"")</f>
        <v>po 100 mg SD fed</v>
      </c>
      <c r="E3899" s="255" t="str">
        <f>IF(AND(A3899&lt;&gt;"",ISNUMBER(A3899)),VLOOKUP(A3899,Studies!A:BR,5,FALSE),"")</f>
        <v>Itraconazole</v>
      </c>
      <c r="F3899" s="256"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4.25" x14ac:dyDescent="0.2">
      <c r="A3900" s="183">
        <v>491</v>
      </c>
      <c r="B3900" s="254" t="str">
        <f>IF(AND(A3900&lt;&gt;"",ISNUMBER(A3900)),VLOOKUP(A3900,Studies!A:BR,2,FALSE),"")</f>
        <v>Heykants 1989</v>
      </c>
      <c r="C3900" s="255" t="str">
        <f>IF(AND(A3900&lt;&gt;"",ISNUMBER(A3900)),VLOOKUP(A3900,Studies!A:BR,3,FALSE),"")</f>
        <v>https://www.ncbi.nlm.nih.gov/pubmed/2561187</v>
      </c>
      <c r="D3900" s="255" t="str">
        <f>IF(AND(A3900&lt;&gt;"",ISNUMBER(A3900)),VLOOKUP(A3900,Studies!A:BR,4,FALSE),"")</f>
        <v>po 100 mg SD fed</v>
      </c>
      <c r="E3900" s="255" t="str">
        <f>IF(AND(A3900&lt;&gt;"",ISNUMBER(A3900)),VLOOKUP(A3900,Studies!A:BR,5,FALSE),"")</f>
        <v>Itraconazole</v>
      </c>
      <c r="F3900" s="256"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4.25" x14ac:dyDescent="0.2">
      <c r="A3901" s="183">
        <v>491</v>
      </c>
      <c r="B3901" s="254" t="str">
        <f>IF(AND(A3901&lt;&gt;"",ISNUMBER(A3901)),VLOOKUP(A3901,Studies!A:BR,2,FALSE),"")</f>
        <v>Heykants 1989</v>
      </c>
      <c r="C3901" s="255" t="str">
        <f>IF(AND(A3901&lt;&gt;"",ISNUMBER(A3901)),VLOOKUP(A3901,Studies!A:BR,3,FALSE),"")</f>
        <v>https://www.ncbi.nlm.nih.gov/pubmed/2561187</v>
      </c>
      <c r="D3901" s="255" t="str">
        <f>IF(AND(A3901&lt;&gt;"",ISNUMBER(A3901)),VLOOKUP(A3901,Studies!A:BR,4,FALSE),"")</f>
        <v>po 100 mg SD fed</v>
      </c>
      <c r="E3901" s="255" t="str">
        <f>IF(AND(A3901&lt;&gt;"",ISNUMBER(A3901)),VLOOKUP(A3901,Studies!A:BR,5,FALSE),"")</f>
        <v>Itraconazole</v>
      </c>
      <c r="F3901" s="256"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4.25" x14ac:dyDescent="0.2">
      <c r="A3902" s="183">
        <v>491</v>
      </c>
      <c r="B3902" s="254" t="str">
        <f>IF(AND(A3902&lt;&gt;"",ISNUMBER(A3902)),VLOOKUP(A3902,Studies!A:BR,2,FALSE),"")</f>
        <v>Heykants 1989</v>
      </c>
      <c r="C3902" s="255" t="str">
        <f>IF(AND(A3902&lt;&gt;"",ISNUMBER(A3902)),VLOOKUP(A3902,Studies!A:BR,3,FALSE),"")</f>
        <v>https://www.ncbi.nlm.nih.gov/pubmed/2561187</v>
      </c>
      <c r="D3902" s="255" t="str">
        <f>IF(AND(A3902&lt;&gt;"",ISNUMBER(A3902)),VLOOKUP(A3902,Studies!A:BR,4,FALSE),"")</f>
        <v>po 100 mg SD fed</v>
      </c>
      <c r="E3902" s="255" t="str">
        <f>IF(AND(A3902&lt;&gt;"",ISNUMBER(A3902)),VLOOKUP(A3902,Studies!A:BR,5,FALSE),"")</f>
        <v>Itraconazole</v>
      </c>
      <c r="F3902" s="256"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4.25" x14ac:dyDescent="0.2">
      <c r="A3903" s="183">
        <v>491</v>
      </c>
      <c r="B3903" s="254" t="str">
        <f>IF(AND(A3903&lt;&gt;"",ISNUMBER(A3903)),VLOOKUP(A3903,Studies!A:BR,2,FALSE),"")</f>
        <v>Heykants 1989</v>
      </c>
      <c r="C3903" s="255" t="str">
        <f>IF(AND(A3903&lt;&gt;"",ISNUMBER(A3903)),VLOOKUP(A3903,Studies!A:BR,3,FALSE),"")</f>
        <v>https://www.ncbi.nlm.nih.gov/pubmed/2561187</v>
      </c>
      <c r="D3903" s="255" t="str">
        <f>IF(AND(A3903&lt;&gt;"",ISNUMBER(A3903)),VLOOKUP(A3903,Studies!A:BR,4,FALSE),"")</f>
        <v>po 100 mg SD fed</v>
      </c>
      <c r="E3903" s="255" t="str">
        <f>IF(AND(A3903&lt;&gt;"",ISNUMBER(A3903)),VLOOKUP(A3903,Studies!A:BR,5,FALSE),"")</f>
        <v>Itraconazole</v>
      </c>
      <c r="F3903" s="256"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4.25" x14ac:dyDescent="0.2">
      <c r="A3904" s="183">
        <v>491</v>
      </c>
      <c r="B3904" s="254" t="str">
        <f>IF(AND(A3904&lt;&gt;"",ISNUMBER(A3904)),VLOOKUP(A3904,Studies!A:BR,2,FALSE),"")</f>
        <v>Heykants 1989</v>
      </c>
      <c r="C3904" s="255" t="str">
        <f>IF(AND(A3904&lt;&gt;"",ISNUMBER(A3904)),VLOOKUP(A3904,Studies!A:BR,3,FALSE),"")</f>
        <v>https://www.ncbi.nlm.nih.gov/pubmed/2561187</v>
      </c>
      <c r="D3904" s="255" t="str">
        <f>IF(AND(A3904&lt;&gt;"",ISNUMBER(A3904)),VLOOKUP(A3904,Studies!A:BR,4,FALSE),"")</f>
        <v>po 100 mg SD fed</v>
      </c>
      <c r="E3904" s="255" t="str">
        <f>IF(AND(A3904&lt;&gt;"",ISNUMBER(A3904)),VLOOKUP(A3904,Studies!A:BR,5,FALSE),"")</f>
        <v>Itraconazole</v>
      </c>
      <c r="F3904" s="256"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4.25" x14ac:dyDescent="0.2">
      <c r="A3905" s="183">
        <v>491</v>
      </c>
      <c r="B3905" s="254" t="str">
        <f>IF(AND(A3905&lt;&gt;"",ISNUMBER(A3905)),VLOOKUP(A3905,Studies!A:BR,2,FALSE),"")</f>
        <v>Heykants 1989</v>
      </c>
      <c r="C3905" s="255" t="str">
        <f>IF(AND(A3905&lt;&gt;"",ISNUMBER(A3905)),VLOOKUP(A3905,Studies!A:BR,3,FALSE),"")</f>
        <v>https://www.ncbi.nlm.nih.gov/pubmed/2561187</v>
      </c>
      <c r="D3905" s="255" t="str">
        <f>IF(AND(A3905&lt;&gt;"",ISNUMBER(A3905)),VLOOKUP(A3905,Studies!A:BR,4,FALSE),"")</f>
        <v>po 100 mg SD fed</v>
      </c>
      <c r="E3905" s="255" t="str">
        <f>IF(AND(A3905&lt;&gt;"",ISNUMBER(A3905)),VLOOKUP(A3905,Studies!A:BR,5,FALSE),"")</f>
        <v>Itraconazole</v>
      </c>
      <c r="F3905" s="256"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4.25" x14ac:dyDescent="0.2">
      <c r="A3906" s="183">
        <v>491</v>
      </c>
      <c r="B3906" s="254" t="str">
        <f>IF(AND(A3906&lt;&gt;"",ISNUMBER(A3906)),VLOOKUP(A3906,Studies!A:BR,2,FALSE),"")</f>
        <v>Heykants 1989</v>
      </c>
      <c r="C3906" s="255" t="str">
        <f>IF(AND(A3906&lt;&gt;"",ISNUMBER(A3906)),VLOOKUP(A3906,Studies!A:BR,3,FALSE),"")</f>
        <v>https://www.ncbi.nlm.nih.gov/pubmed/2561187</v>
      </c>
      <c r="D3906" s="255" t="str">
        <f>IF(AND(A3906&lt;&gt;"",ISNUMBER(A3906)),VLOOKUP(A3906,Studies!A:BR,4,FALSE),"")</f>
        <v>po 100 mg SD fed</v>
      </c>
      <c r="E3906" s="255" t="str">
        <f>IF(AND(A3906&lt;&gt;"",ISNUMBER(A3906)),VLOOKUP(A3906,Studies!A:BR,5,FALSE),"")</f>
        <v>Itraconazole</v>
      </c>
      <c r="F3906" s="256"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4.25" x14ac:dyDescent="0.2">
      <c r="A3907" s="183">
        <v>491</v>
      </c>
      <c r="B3907" s="254" t="str">
        <f>IF(AND(A3907&lt;&gt;"",ISNUMBER(A3907)),VLOOKUP(A3907,Studies!A:BR,2,FALSE),"")</f>
        <v>Heykants 1989</v>
      </c>
      <c r="C3907" s="255" t="str">
        <f>IF(AND(A3907&lt;&gt;"",ISNUMBER(A3907)),VLOOKUP(A3907,Studies!A:BR,3,FALSE),"")</f>
        <v>https://www.ncbi.nlm.nih.gov/pubmed/2561187</v>
      </c>
      <c r="D3907" s="255" t="str">
        <f>IF(AND(A3907&lt;&gt;"",ISNUMBER(A3907)),VLOOKUP(A3907,Studies!A:BR,4,FALSE),"")</f>
        <v>po 100 mg SD fed</v>
      </c>
      <c r="E3907" s="255" t="str">
        <f>IF(AND(A3907&lt;&gt;"",ISNUMBER(A3907)),VLOOKUP(A3907,Studies!A:BR,5,FALSE),"")</f>
        <v>Itraconazole</v>
      </c>
      <c r="F3907" s="256"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4.25" x14ac:dyDescent="0.2">
      <c r="A3908" s="183">
        <v>491</v>
      </c>
      <c r="B3908" s="254" t="str">
        <f>IF(AND(A3908&lt;&gt;"",ISNUMBER(A3908)),VLOOKUP(A3908,Studies!A:BR,2,FALSE),"")</f>
        <v>Heykants 1989</v>
      </c>
      <c r="C3908" s="255" t="str">
        <f>IF(AND(A3908&lt;&gt;"",ISNUMBER(A3908)),VLOOKUP(A3908,Studies!A:BR,3,FALSE),"")</f>
        <v>https://www.ncbi.nlm.nih.gov/pubmed/2561187</v>
      </c>
      <c r="D3908" s="255" t="str">
        <f>IF(AND(A3908&lt;&gt;"",ISNUMBER(A3908)),VLOOKUP(A3908,Studies!A:BR,4,FALSE),"")</f>
        <v>po 100 mg SD fed</v>
      </c>
      <c r="E3908" s="255" t="str">
        <f>IF(AND(A3908&lt;&gt;"",ISNUMBER(A3908)),VLOOKUP(A3908,Studies!A:BR,5,FALSE),"")</f>
        <v>Itraconazole</v>
      </c>
      <c r="F3908" s="256"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4.25" x14ac:dyDescent="0.2">
      <c r="A3909" s="183">
        <v>491</v>
      </c>
      <c r="B3909" s="254" t="str">
        <f>IF(AND(A3909&lt;&gt;"",ISNUMBER(A3909)),VLOOKUP(A3909,Studies!A:BR,2,FALSE),"")</f>
        <v>Heykants 1989</v>
      </c>
      <c r="C3909" s="255" t="str">
        <f>IF(AND(A3909&lt;&gt;"",ISNUMBER(A3909)),VLOOKUP(A3909,Studies!A:BR,3,FALSE),"")</f>
        <v>https://www.ncbi.nlm.nih.gov/pubmed/2561187</v>
      </c>
      <c r="D3909" s="255" t="str">
        <f>IF(AND(A3909&lt;&gt;"",ISNUMBER(A3909)),VLOOKUP(A3909,Studies!A:BR,4,FALSE),"")</f>
        <v>po 100 mg SD fed</v>
      </c>
      <c r="E3909" s="255" t="str">
        <f>IF(AND(A3909&lt;&gt;"",ISNUMBER(A3909)),VLOOKUP(A3909,Studies!A:BR,5,FALSE),"")</f>
        <v>Itraconazole</v>
      </c>
      <c r="F3909" s="256"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4.25" x14ac:dyDescent="0.2">
      <c r="A3910" s="183">
        <v>491</v>
      </c>
      <c r="B3910" s="254" t="str">
        <f>IF(AND(A3910&lt;&gt;"",ISNUMBER(A3910)),VLOOKUP(A3910,Studies!A:BR,2,FALSE),"")</f>
        <v>Heykants 1989</v>
      </c>
      <c r="C3910" s="255" t="str">
        <f>IF(AND(A3910&lt;&gt;"",ISNUMBER(A3910)),VLOOKUP(A3910,Studies!A:BR,3,FALSE),"")</f>
        <v>https://www.ncbi.nlm.nih.gov/pubmed/2561187</v>
      </c>
      <c r="D3910" s="255" t="str">
        <f>IF(AND(A3910&lt;&gt;"",ISNUMBER(A3910)),VLOOKUP(A3910,Studies!A:BR,4,FALSE),"")</f>
        <v>po 100 mg SD fed</v>
      </c>
      <c r="E3910" s="255" t="str">
        <f>IF(AND(A3910&lt;&gt;"",ISNUMBER(A3910)),VLOOKUP(A3910,Studies!A:BR,5,FALSE),"")</f>
        <v>Itraconazole</v>
      </c>
      <c r="F3910" s="256"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4.25" x14ac:dyDescent="0.2">
      <c r="A3911" s="183">
        <v>492</v>
      </c>
      <c r="B3911" s="254" t="str">
        <f>IF(AND(A3911&lt;&gt;"",ISNUMBER(A3911)),VLOOKUP(A3911,Studies!A:BR,2,FALSE),"")</f>
        <v>Heykants 1989</v>
      </c>
      <c r="C3911" s="255" t="str">
        <f>IF(AND(A3911&lt;&gt;"",ISNUMBER(A3911)),VLOOKUP(A3911,Studies!A:BR,3,FALSE),"")</f>
        <v>https://www.ncbi.nlm.nih.gov/pubmed/2561187</v>
      </c>
      <c r="D3911" s="255" t="str">
        <f>IF(AND(A3911&lt;&gt;"",ISNUMBER(A3911)),VLOOKUP(A3911,Studies!A:BR,4,FALSE),"")</f>
        <v>po 100 mg SD (metabolite screening)</v>
      </c>
      <c r="E3911" s="255" t="str">
        <f>IF(AND(A3911&lt;&gt;"",ISNUMBER(A3911)),VLOOKUP(A3911,Studies!A:BR,5,FALSE),"")</f>
        <v>Itraconazole</v>
      </c>
      <c r="F3911" s="256"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4.25" x14ac:dyDescent="0.2">
      <c r="A3912" s="183">
        <v>492</v>
      </c>
      <c r="B3912" s="254" t="str">
        <f>IF(AND(A3912&lt;&gt;"",ISNUMBER(A3912)),VLOOKUP(A3912,Studies!A:BR,2,FALSE),"")</f>
        <v>Heykants 1989</v>
      </c>
      <c r="C3912" s="255" t="str">
        <f>IF(AND(A3912&lt;&gt;"",ISNUMBER(A3912)),VLOOKUP(A3912,Studies!A:BR,3,FALSE),"")</f>
        <v>https://www.ncbi.nlm.nih.gov/pubmed/2561187</v>
      </c>
      <c r="D3912" s="255" t="str">
        <f>IF(AND(A3912&lt;&gt;"",ISNUMBER(A3912)),VLOOKUP(A3912,Studies!A:BR,4,FALSE),"")</f>
        <v>po 100 mg SD (metabolite screening)</v>
      </c>
      <c r="E3912" s="255" t="str">
        <f>IF(AND(A3912&lt;&gt;"",ISNUMBER(A3912)),VLOOKUP(A3912,Studies!A:BR,5,FALSE),"")</f>
        <v>Itraconazole</v>
      </c>
      <c r="F3912" s="256"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4.25" x14ac:dyDescent="0.2">
      <c r="A3913" s="183">
        <v>492</v>
      </c>
      <c r="B3913" s="254" t="str">
        <f>IF(AND(A3913&lt;&gt;"",ISNUMBER(A3913)),VLOOKUP(A3913,Studies!A:BR,2,FALSE),"")</f>
        <v>Heykants 1989</v>
      </c>
      <c r="C3913" s="255" t="str">
        <f>IF(AND(A3913&lt;&gt;"",ISNUMBER(A3913)),VLOOKUP(A3913,Studies!A:BR,3,FALSE),"")</f>
        <v>https://www.ncbi.nlm.nih.gov/pubmed/2561187</v>
      </c>
      <c r="D3913" s="255" t="str">
        <f>IF(AND(A3913&lt;&gt;"",ISNUMBER(A3913)),VLOOKUP(A3913,Studies!A:BR,4,FALSE),"")</f>
        <v>po 100 mg SD (metabolite screening)</v>
      </c>
      <c r="E3913" s="255" t="str">
        <f>IF(AND(A3913&lt;&gt;"",ISNUMBER(A3913)),VLOOKUP(A3913,Studies!A:BR,5,FALSE),"")</f>
        <v>Itraconazole</v>
      </c>
      <c r="F3913" s="256"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4.25" x14ac:dyDescent="0.2">
      <c r="A3914" s="183">
        <v>492</v>
      </c>
      <c r="B3914" s="254" t="str">
        <f>IF(AND(A3914&lt;&gt;"",ISNUMBER(A3914)),VLOOKUP(A3914,Studies!A:BR,2,FALSE),"")</f>
        <v>Heykants 1989</v>
      </c>
      <c r="C3914" s="255" t="str">
        <f>IF(AND(A3914&lt;&gt;"",ISNUMBER(A3914)),VLOOKUP(A3914,Studies!A:BR,3,FALSE),"")</f>
        <v>https://www.ncbi.nlm.nih.gov/pubmed/2561187</v>
      </c>
      <c r="D3914" s="255" t="str">
        <f>IF(AND(A3914&lt;&gt;"",ISNUMBER(A3914)),VLOOKUP(A3914,Studies!A:BR,4,FALSE),"")</f>
        <v>po 100 mg SD (metabolite screening)</v>
      </c>
      <c r="E3914" s="255" t="str">
        <f>IF(AND(A3914&lt;&gt;"",ISNUMBER(A3914)),VLOOKUP(A3914,Studies!A:BR,5,FALSE),"")</f>
        <v>Itraconazole</v>
      </c>
      <c r="F3914" s="256"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4.25" x14ac:dyDescent="0.2">
      <c r="A3915" s="183">
        <v>492</v>
      </c>
      <c r="B3915" s="254" t="str">
        <f>IF(AND(A3915&lt;&gt;"",ISNUMBER(A3915)),VLOOKUP(A3915,Studies!A:BR,2,FALSE),"")</f>
        <v>Heykants 1989</v>
      </c>
      <c r="C3915" s="255" t="str">
        <f>IF(AND(A3915&lt;&gt;"",ISNUMBER(A3915)),VLOOKUP(A3915,Studies!A:BR,3,FALSE),"")</f>
        <v>https://www.ncbi.nlm.nih.gov/pubmed/2561187</v>
      </c>
      <c r="D3915" s="255" t="str">
        <f>IF(AND(A3915&lt;&gt;"",ISNUMBER(A3915)),VLOOKUP(A3915,Studies!A:BR,4,FALSE),"")</f>
        <v>po 100 mg SD (metabolite screening)</v>
      </c>
      <c r="E3915" s="255" t="str">
        <f>IF(AND(A3915&lt;&gt;"",ISNUMBER(A3915)),VLOOKUP(A3915,Studies!A:BR,5,FALSE),"")</f>
        <v>Itraconazole</v>
      </c>
      <c r="F3915" s="256"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4.25" x14ac:dyDescent="0.2">
      <c r="A3916" s="183">
        <v>492</v>
      </c>
      <c r="B3916" s="254" t="str">
        <f>IF(AND(A3916&lt;&gt;"",ISNUMBER(A3916)),VLOOKUP(A3916,Studies!A:BR,2,FALSE),"")</f>
        <v>Heykants 1989</v>
      </c>
      <c r="C3916" s="255" t="str">
        <f>IF(AND(A3916&lt;&gt;"",ISNUMBER(A3916)),VLOOKUP(A3916,Studies!A:BR,3,FALSE),"")</f>
        <v>https://www.ncbi.nlm.nih.gov/pubmed/2561187</v>
      </c>
      <c r="D3916" s="255" t="str">
        <f>IF(AND(A3916&lt;&gt;"",ISNUMBER(A3916)),VLOOKUP(A3916,Studies!A:BR,4,FALSE),"")</f>
        <v>po 100 mg SD (metabolite screening)</v>
      </c>
      <c r="E3916" s="255" t="str">
        <f>IF(AND(A3916&lt;&gt;"",ISNUMBER(A3916)),VLOOKUP(A3916,Studies!A:BR,5,FALSE),"")</f>
        <v>Itraconazole</v>
      </c>
      <c r="F3916" s="256"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4.25" x14ac:dyDescent="0.2">
      <c r="A3917" s="183">
        <v>492</v>
      </c>
      <c r="B3917" s="254" t="str">
        <f>IF(AND(A3917&lt;&gt;"",ISNUMBER(A3917)),VLOOKUP(A3917,Studies!A:BR,2,FALSE),"")</f>
        <v>Heykants 1989</v>
      </c>
      <c r="C3917" s="255" t="str">
        <f>IF(AND(A3917&lt;&gt;"",ISNUMBER(A3917)),VLOOKUP(A3917,Studies!A:BR,3,FALSE),"")</f>
        <v>https://www.ncbi.nlm.nih.gov/pubmed/2561187</v>
      </c>
      <c r="D3917" s="255" t="str">
        <f>IF(AND(A3917&lt;&gt;"",ISNUMBER(A3917)),VLOOKUP(A3917,Studies!A:BR,4,FALSE),"")</f>
        <v>po 100 mg SD (metabolite screening)</v>
      </c>
      <c r="E3917" s="255" t="str">
        <f>IF(AND(A3917&lt;&gt;"",ISNUMBER(A3917)),VLOOKUP(A3917,Studies!A:BR,5,FALSE),"")</f>
        <v>Itraconazole</v>
      </c>
      <c r="F3917" s="256"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4.25" x14ac:dyDescent="0.2">
      <c r="A3918" s="183">
        <v>492</v>
      </c>
      <c r="B3918" s="254" t="str">
        <f>IF(AND(A3918&lt;&gt;"",ISNUMBER(A3918)),VLOOKUP(A3918,Studies!A:BR,2,FALSE),"")</f>
        <v>Heykants 1989</v>
      </c>
      <c r="C3918" s="255" t="str">
        <f>IF(AND(A3918&lt;&gt;"",ISNUMBER(A3918)),VLOOKUP(A3918,Studies!A:BR,3,FALSE),"")</f>
        <v>https://www.ncbi.nlm.nih.gov/pubmed/2561187</v>
      </c>
      <c r="D3918" s="255" t="str">
        <f>IF(AND(A3918&lt;&gt;"",ISNUMBER(A3918)),VLOOKUP(A3918,Studies!A:BR,4,FALSE),"")</f>
        <v>po 100 mg SD (metabolite screening)</v>
      </c>
      <c r="E3918" s="255" t="str">
        <f>IF(AND(A3918&lt;&gt;"",ISNUMBER(A3918)),VLOOKUP(A3918,Studies!A:BR,5,FALSE),"")</f>
        <v>Itraconazole</v>
      </c>
      <c r="F3918" s="256"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4.25" x14ac:dyDescent="0.2">
      <c r="A3919" s="183">
        <v>492</v>
      </c>
      <c r="B3919" s="254" t="str">
        <f>IF(AND(A3919&lt;&gt;"",ISNUMBER(A3919)),VLOOKUP(A3919,Studies!A:BR,2,FALSE),"")</f>
        <v>Heykants 1989</v>
      </c>
      <c r="C3919" s="255" t="str">
        <f>IF(AND(A3919&lt;&gt;"",ISNUMBER(A3919)),VLOOKUP(A3919,Studies!A:BR,3,FALSE),"")</f>
        <v>https://www.ncbi.nlm.nih.gov/pubmed/2561187</v>
      </c>
      <c r="D3919" s="255" t="str">
        <f>IF(AND(A3919&lt;&gt;"",ISNUMBER(A3919)),VLOOKUP(A3919,Studies!A:BR,4,FALSE),"")</f>
        <v>po 100 mg SD (metabolite screening)</v>
      </c>
      <c r="E3919" s="255" t="str">
        <f>IF(AND(A3919&lt;&gt;"",ISNUMBER(A3919)),VLOOKUP(A3919,Studies!A:BR,5,FALSE),"")</f>
        <v>Itraconazole</v>
      </c>
      <c r="F3919" s="256"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4.25" x14ac:dyDescent="0.2">
      <c r="A3920" s="183">
        <v>492</v>
      </c>
      <c r="B3920" s="254" t="str">
        <f>IF(AND(A3920&lt;&gt;"",ISNUMBER(A3920)),VLOOKUP(A3920,Studies!A:BR,2,FALSE),"")</f>
        <v>Heykants 1989</v>
      </c>
      <c r="C3920" s="255" t="str">
        <f>IF(AND(A3920&lt;&gt;"",ISNUMBER(A3920)),VLOOKUP(A3920,Studies!A:BR,3,FALSE),"")</f>
        <v>https://www.ncbi.nlm.nih.gov/pubmed/2561187</v>
      </c>
      <c r="D3920" s="255" t="str">
        <f>IF(AND(A3920&lt;&gt;"",ISNUMBER(A3920)),VLOOKUP(A3920,Studies!A:BR,4,FALSE),"")</f>
        <v>po 100 mg SD (metabolite screening)</v>
      </c>
      <c r="E3920" s="255" t="str">
        <f>IF(AND(A3920&lt;&gt;"",ISNUMBER(A3920)),VLOOKUP(A3920,Studies!A:BR,5,FALSE),"")</f>
        <v>Itraconazole</v>
      </c>
      <c r="F3920" s="256"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4.25" x14ac:dyDescent="0.2">
      <c r="A3921" s="183">
        <v>492</v>
      </c>
      <c r="B3921" s="254" t="str">
        <f>IF(AND(A3921&lt;&gt;"",ISNUMBER(A3921)),VLOOKUP(A3921,Studies!A:BR,2,FALSE),"")</f>
        <v>Heykants 1989</v>
      </c>
      <c r="C3921" s="255" t="str">
        <f>IF(AND(A3921&lt;&gt;"",ISNUMBER(A3921)),VLOOKUP(A3921,Studies!A:BR,3,FALSE),"")</f>
        <v>https://www.ncbi.nlm.nih.gov/pubmed/2561187</v>
      </c>
      <c r="D3921" s="255" t="str">
        <f>IF(AND(A3921&lt;&gt;"",ISNUMBER(A3921)),VLOOKUP(A3921,Studies!A:BR,4,FALSE),"")</f>
        <v>po 100 mg SD (metabolite screening)</v>
      </c>
      <c r="E3921" s="255" t="str">
        <f>IF(AND(A3921&lt;&gt;"",ISNUMBER(A3921)),VLOOKUP(A3921,Studies!A:BR,5,FALSE),"")</f>
        <v>Itraconazole</v>
      </c>
      <c r="F3921" s="256"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4.25" x14ac:dyDescent="0.2">
      <c r="A3922" s="183">
        <v>492</v>
      </c>
      <c r="B3922" s="254" t="str">
        <f>IF(AND(A3922&lt;&gt;"",ISNUMBER(A3922)),VLOOKUP(A3922,Studies!A:BR,2,FALSE),"")</f>
        <v>Heykants 1989</v>
      </c>
      <c r="C3922" s="255" t="str">
        <f>IF(AND(A3922&lt;&gt;"",ISNUMBER(A3922)),VLOOKUP(A3922,Studies!A:BR,3,FALSE),"")</f>
        <v>https://www.ncbi.nlm.nih.gov/pubmed/2561187</v>
      </c>
      <c r="D3922" s="255" t="str">
        <f>IF(AND(A3922&lt;&gt;"",ISNUMBER(A3922)),VLOOKUP(A3922,Studies!A:BR,4,FALSE),"")</f>
        <v>po 100 mg SD (metabolite screening)</v>
      </c>
      <c r="E3922" s="255" t="str">
        <f>IF(AND(A3922&lt;&gt;"",ISNUMBER(A3922)),VLOOKUP(A3922,Studies!A:BR,5,FALSE),"")</f>
        <v>Itraconazole</v>
      </c>
      <c r="F3922" s="256"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4.25" x14ac:dyDescent="0.2">
      <c r="A3923" s="183">
        <v>492</v>
      </c>
      <c r="B3923" s="254" t="str">
        <f>IF(AND(A3923&lt;&gt;"",ISNUMBER(A3923)),VLOOKUP(A3923,Studies!A:BR,2,FALSE),"")</f>
        <v>Heykants 1989</v>
      </c>
      <c r="C3923" s="255" t="str">
        <f>IF(AND(A3923&lt;&gt;"",ISNUMBER(A3923)),VLOOKUP(A3923,Studies!A:BR,3,FALSE),"")</f>
        <v>https://www.ncbi.nlm.nih.gov/pubmed/2561187</v>
      </c>
      <c r="D3923" s="255" t="str">
        <f>IF(AND(A3923&lt;&gt;"",ISNUMBER(A3923)),VLOOKUP(A3923,Studies!A:BR,4,FALSE),"")</f>
        <v>po 100 mg SD (metabolite screening)</v>
      </c>
      <c r="E3923" s="255" t="str">
        <f>IF(AND(A3923&lt;&gt;"",ISNUMBER(A3923)),VLOOKUP(A3923,Studies!A:BR,5,FALSE),"")</f>
        <v>Itraconazole</v>
      </c>
      <c r="F3923" s="256"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4.25" x14ac:dyDescent="0.2">
      <c r="A3924" s="183">
        <v>492</v>
      </c>
      <c r="B3924" s="254" t="str">
        <f>IF(AND(A3924&lt;&gt;"",ISNUMBER(A3924)),VLOOKUP(A3924,Studies!A:BR,2,FALSE),"")</f>
        <v>Heykants 1989</v>
      </c>
      <c r="C3924" s="255" t="str">
        <f>IF(AND(A3924&lt;&gt;"",ISNUMBER(A3924)),VLOOKUP(A3924,Studies!A:BR,3,FALSE),"")</f>
        <v>https://www.ncbi.nlm.nih.gov/pubmed/2561187</v>
      </c>
      <c r="D3924" s="255" t="str">
        <f>IF(AND(A3924&lt;&gt;"",ISNUMBER(A3924)),VLOOKUP(A3924,Studies!A:BR,4,FALSE),"")</f>
        <v>po 100 mg SD (metabolite screening)</v>
      </c>
      <c r="E3924" s="255" t="str">
        <f>IF(AND(A3924&lt;&gt;"",ISNUMBER(A3924)),VLOOKUP(A3924,Studies!A:BR,5,FALSE),"")</f>
        <v>Itraconazole</v>
      </c>
      <c r="F3924" s="256"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4.25" x14ac:dyDescent="0.2">
      <c r="A3925" s="183">
        <v>492</v>
      </c>
      <c r="B3925" s="254" t="str">
        <f>IF(AND(A3925&lt;&gt;"",ISNUMBER(A3925)),VLOOKUP(A3925,Studies!A:BR,2,FALSE),"")</f>
        <v>Heykants 1989</v>
      </c>
      <c r="C3925" s="255" t="str">
        <f>IF(AND(A3925&lt;&gt;"",ISNUMBER(A3925)),VLOOKUP(A3925,Studies!A:BR,3,FALSE),"")</f>
        <v>https://www.ncbi.nlm.nih.gov/pubmed/2561187</v>
      </c>
      <c r="D3925" s="255" t="str">
        <f>IF(AND(A3925&lt;&gt;"",ISNUMBER(A3925)),VLOOKUP(A3925,Studies!A:BR,4,FALSE),"")</f>
        <v>po 100 mg SD (metabolite screening)</v>
      </c>
      <c r="E3925" s="255" t="str">
        <f>IF(AND(A3925&lt;&gt;"",ISNUMBER(A3925)),VLOOKUP(A3925,Studies!A:BR,5,FALSE),"")</f>
        <v>Itraconazole</v>
      </c>
      <c r="F3925" s="256"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4.25" x14ac:dyDescent="0.2">
      <c r="A3926" s="183">
        <v>493</v>
      </c>
      <c r="B3926" s="254" t="str">
        <f>IF(AND(A3926&lt;&gt;"",ISNUMBER(A3926)),VLOOKUP(A3926,Studies!A:BR,2,FALSE),"")</f>
        <v>Heykants 1989</v>
      </c>
      <c r="C3926" s="255" t="str">
        <f>IF(AND(A3926&lt;&gt;"",ISNUMBER(A3926)),VLOOKUP(A3926,Studies!A:BR,3,FALSE),"")</f>
        <v>https://www.ncbi.nlm.nih.gov/pubmed/2561187</v>
      </c>
      <c r="D3926" s="255" t="str">
        <f>IF(AND(A3926&lt;&gt;"",ISNUMBER(A3926)),VLOOKUP(A3926,Studies!A:BR,4,FALSE),"")</f>
        <v>po 100 mg SD (metabolite screening)</v>
      </c>
      <c r="E3926" s="255" t="str">
        <f>IF(AND(A3926&lt;&gt;"",ISNUMBER(A3926)),VLOOKUP(A3926,Studies!A:BR,5,FALSE),"")</f>
        <v>Hydroxy-Itraconazole</v>
      </c>
      <c r="F3926" s="256"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4.25" x14ac:dyDescent="0.2">
      <c r="A3927" s="183">
        <v>493</v>
      </c>
      <c r="B3927" s="254" t="str">
        <f>IF(AND(A3927&lt;&gt;"",ISNUMBER(A3927)),VLOOKUP(A3927,Studies!A:BR,2,FALSE),"")</f>
        <v>Heykants 1989</v>
      </c>
      <c r="C3927" s="255" t="str">
        <f>IF(AND(A3927&lt;&gt;"",ISNUMBER(A3927)),VLOOKUP(A3927,Studies!A:BR,3,FALSE),"")</f>
        <v>https://www.ncbi.nlm.nih.gov/pubmed/2561187</v>
      </c>
      <c r="D3927" s="255" t="str">
        <f>IF(AND(A3927&lt;&gt;"",ISNUMBER(A3927)),VLOOKUP(A3927,Studies!A:BR,4,FALSE),"")</f>
        <v>po 100 mg SD (metabolite screening)</v>
      </c>
      <c r="E3927" s="255" t="str">
        <f>IF(AND(A3927&lt;&gt;"",ISNUMBER(A3927)),VLOOKUP(A3927,Studies!A:BR,5,FALSE),"")</f>
        <v>Hydroxy-Itraconazole</v>
      </c>
      <c r="F3927" s="256"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4.25" x14ac:dyDescent="0.2">
      <c r="A3928" s="183">
        <v>493</v>
      </c>
      <c r="B3928" s="254" t="str">
        <f>IF(AND(A3928&lt;&gt;"",ISNUMBER(A3928)),VLOOKUP(A3928,Studies!A:BR,2,FALSE),"")</f>
        <v>Heykants 1989</v>
      </c>
      <c r="C3928" s="255" t="str">
        <f>IF(AND(A3928&lt;&gt;"",ISNUMBER(A3928)),VLOOKUP(A3928,Studies!A:BR,3,FALSE),"")</f>
        <v>https://www.ncbi.nlm.nih.gov/pubmed/2561187</v>
      </c>
      <c r="D3928" s="255" t="str">
        <f>IF(AND(A3928&lt;&gt;"",ISNUMBER(A3928)),VLOOKUP(A3928,Studies!A:BR,4,FALSE),"")</f>
        <v>po 100 mg SD (metabolite screening)</v>
      </c>
      <c r="E3928" s="255" t="str">
        <f>IF(AND(A3928&lt;&gt;"",ISNUMBER(A3928)),VLOOKUP(A3928,Studies!A:BR,5,FALSE),"")</f>
        <v>Hydroxy-Itraconazole</v>
      </c>
      <c r="F3928" s="256"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4.25" x14ac:dyDescent="0.2">
      <c r="A3929" s="183">
        <v>493</v>
      </c>
      <c r="B3929" s="254" t="str">
        <f>IF(AND(A3929&lt;&gt;"",ISNUMBER(A3929)),VLOOKUP(A3929,Studies!A:BR,2,FALSE),"")</f>
        <v>Heykants 1989</v>
      </c>
      <c r="C3929" s="255" t="str">
        <f>IF(AND(A3929&lt;&gt;"",ISNUMBER(A3929)),VLOOKUP(A3929,Studies!A:BR,3,FALSE),"")</f>
        <v>https://www.ncbi.nlm.nih.gov/pubmed/2561187</v>
      </c>
      <c r="D3929" s="255" t="str">
        <f>IF(AND(A3929&lt;&gt;"",ISNUMBER(A3929)),VLOOKUP(A3929,Studies!A:BR,4,FALSE),"")</f>
        <v>po 100 mg SD (metabolite screening)</v>
      </c>
      <c r="E3929" s="255" t="str">
        <f>IF(AND(A3929&lt;&gt;"",ISNUMBER(A3929)),VLOOKUP(A3929,Studies!A:BR,5,FALSE),"")</f>
        <v>Hydroxy-Itraconazole</v>
      </c>
      <c r="F3929" s="256"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4.25" x14ac:dyDescent="0.2">
      <c r="A3930" s="183">
        <v>493</v>
      </c>
      <c r="B3930" s="254" t="str">
        <f>IF(AND(A3930&lt;&gt;"",ISNUMBER(A3930)),VLOOKUP(A3930,Studies!A:BR,2,FALSE),"")</f>
        <v>Heykants 1989</v>
      </c>
      <c r="C3930" s="255" t="str">
        <f>IF(AND(A3930&lt;&gt;"",ISNUMBER(A3930)),VLOOKUP(A3930,Studies!A:BR,3,FALSE),"")</f>
        <v>https://www.ncbi.nlm.nih.gov/pubmed/2561187</v>
      </c>
      <c r="D3930" s="255" t="str">
        <f>IF(AND(A3930&lt;&gt;"",ISNUMBER(A3930)),VLOOKUP(A3930,Studies!A:BR,4,FALSE),"")</f>
        <v>po 100 mg SD (metabolite screening)</v>
      </c>
      <c r="E3930" s="255" t="str">
        <f>IF(AND(A3930&lt;&gt;"",ISNUMBER(A3930)),VLOOKUP(A3930,Studies!A:BR,5,FALSE),"")</f>
        <v>Hydroxy-Itraconazole</v>
      </c>
      <c r="F3930" s="256"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4.25" x14ac:dyDescent="0.2">
      <c r="A3931" s="183">
        <v>493</v>
      </c>
      <c r="B3931" s="254" t="str">
        <f>IF(AND(A3931&lt;&gt;"",ISNUMBER(A3931)),VLOOKUP(A3931,Studies!A:BR,2,FALSE),"")</f>
        <v>Heykants 1989</v>
      </c>
      <c r="C3931" s="255" t="str">
        <f>IF(AND(A3931&lt;&gt;"",ISNUMBER(A3931)),VLOOKUP(A3931,Studies!A:BR,3,FALSE),"")</f>
        <v>https://www.ncbi.nlm.nih.gov/pubmed/2561187</v>
      </c>
      <c r="D3931" s="255" t="str">
        <f>IF(AND(A3931&lt;&gt;"",ISNUMBER(A3931)),VLOOKUP(A3931,Studies!A:BR,4,FALSE),"")</f>
        <v>po 100 mg SD (metabolite screening)</v>
      </c>
      <c r="E3931" s="255" t="str">
        <f>IF(AND(A3931&lt;&gt;"",ISNUMBER(A3931)),VLOOKUP(A3931,Studies!A:BR,5,FALSE),"")</f>
        <v>Hydroxy-Itraconazole</v>
      </c>
      <c r="F3931" s="256"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4.25" x14ac:dyDescent="0.2">
      <c r="A3932" s="183">
        <v>493</v>
      </c>
      <c r="B3932" s="254" t="str">
        <f>IF(AND(A3932&lt;&gt;"",ISNUMBER(A3932)),VLOOKUP(A3932,Studies!A:BR,2,FALSE),"")</f>
        <v>Heykants 1989</v>
      </c>
      <c r="C3932" s="255" t="str">
        <f>IF(AND(A3932&lt;&gt;"",ISNUMBER(A3932)),VLOOKUP(A3932,Studies!A:BR,3,FALSE),"")</f>
        <v>https://www.ncbi.nlm.nih.gov/pubmed/2561187</v>
      </c>
      <c r="D3932" s="255" t="str">
        <f>IF(AND(A3932&lt;&gt;"",ISNUMBER(A3932)),VLOOKUP(A3932,Studies!A:BR,4,FALSE),"")</f>
        <v>po 100 mg SD (metabolite screening)</v>
      </c>
      <c r="E3932" s="255" t="str">
        <f>IF(AND(A3932&lt;&gt;"",ISNUMBER(A3932)),VLOOKUP(A3932,Studies!A:BR,5,FALSE),"")</f>
        <v>Hydroxy-Itraconazole</v>
      </c>
      <c r="F3932" s="256"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4.25" x14ac:dyDescent="0.2">
      <c r="A3933" s="183">
        <v>493</v>
      </c>
      <c r="B3933" s="254" t="str">
        <f>IF(AND(A3933&lt;&gt;"",ISNUMBER(A3933)),VLOOKUP(A3933,Studies!A:BR,2,FALSE),"")</f>
        <v>Heykants 1989</v>
      </c>
      <c r="C3933" s="255" t="str">
        <f>IF(AND(A3933&lt;&gt;"",ISNUMBER(A3933)),VLOOKUP(A3933,Studies!A:BR,3,FALSE),"")</f>
        <v>https://www.ncbi.nlm.nih.gov/pubmed/2561187</v>
      </c>
      <c r="D3933" s="255" t="str">
        <f>IF(AND(A3933&lt;&gt;"",ISNUMBER(A3933)),VLOOKUP(A3933,Studies!A:BR,4,FALSE),"")</f>
        <v>po 100 mg SD (metabolite screening)</v>
      </c>
      <c r="E3933" s="255" t="str">
        <f>IF(AND(A3933&lt;&gt;"",ISNUMBER(A3933)),VLOOKUP(A3933,Studies!A:BR,5,FALSE),"")</f>
        <v>Hydroxy-Itraconazole</v>
      </c>
      <c r="F3933" s="256"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4.25" x14ac:dyDescent="0.2">
      <c r="A3934" s="183">
        <v>493</v>
      </c>
      <c r="B3934" s="254" t="str">
        <f>IF(AND(A3934&lt;&gt;"",ISNUMBER(A3934)),VLOOKUP(A3934,Studies!A:BR,2,FALSE),"")</f>
        <v>Heykants 1989</v>
      </c>
      <c r="C3934" s="255" t="str">
        <f>IF(AND(A3934&lt;&gt;"",ISNUMBER(A3934)),VLOOKUP(A3934,Studies!A:BR,3,FALSE),"")</f>
        <v>https://www.ncbi.nlm.nih.gov/pubmed/2561187</v>
      </c>
      <c r="D3934" s="255" t="str">
        <f>IF(AND(A3934&lt;&gt;"",ISNUMBER(A3934)),VLOOKUP(A3934,Studies!A:BR,4,FALSE),"")</f>
        <v>po 100 mg SD (metabolite screening)</v>
      </c>
      <c r="E3934" s="255" t="str">
        <f>IF(AND(A3934&lt;&gt;"",ISNUMBER(A3934)),VLOOKUP(A3934,Studies!A:BR,5,FALSE),"")</f>
        <v>Hydroxy-Itraconazole</v>
      </c>
      <c r="F3934" s="256"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4.25" x14ac:dyDescent="0.2">
      <c r="A3935" s="183">
        <v>493</v>
      </c>
      <c r="B3935" s="254" t="str">
        <f>IF(AND(A3935&lt;&gt;"",ISNUMBER(A3935)),VLOOKUP(A3935,Studies!A:BR,2,FALSE),"")</f>
        <v>Heykants 1989</v>
      </c>
      <c r="C3935" s="255" t="str">
        <f>IF(AND(A3935&lt;&gt;"",ISNUMBER(A3935)),VLOOKUP(A3935,Studies!A:BR,3,FALSE),"")</f>
        <v>https://www.ncbi.nlm.nih.gov/pubmed/2561187</v>
      </c>
      <c r="D3935" s="255" t="str">
        <f>IF(AND(A3935&lt;&gt;"",ISNUMBER(A3935)),VLOOKUP(A3935,Studies!A:BR,4,FALSE),"")</f>
        <v>po 100 mg SD (metabolite screening)</v>
      </c>
      <c r="E3935" s="255" t="str">
        <f>IF(AND(A3935&lt;&gt;"",ISNUMBER(A3935)),VLOOKUP(A3935,Studies!A:BR,5,FALSE),"")</f>
        <v>Hydroxy-Itraconazole</v>
      </c>
      <c r="F3935" s="256"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4.25" x14ac:dyDescent="0.2">
      <c r="A3936" s="183">
        <v>493</v>
      </c>
      <c r="B3936" s="254" t="str">
        <f>IF(AND(A3936&lt;&gt;"",ISNUMBER(A3936)),VLOOKUP(A3936,Studies!A:BR,2,FALSE),"")</f>
        <v>Heykants 1989</v>
      </c>
      <c r="C3936" s="255" t="str">
        <f>IF(AND(A3936&lt;&gt;"",ISNUMBER(A3936)),VLOOKUP(A3936,Studies!A:BR,3,FALSE),"")</f>
        <v>https://www.ncbi.nlm.nih.gov/pubmed/2561187</v>
      </c>
      <c r="D3936" s="255" t="str">
        <f>IF(AND(A3936&lt;&gt;"",ISNUMBER(A3936)),VLOOKUP(A3936,Studies!A:BR,4,FALSE),"")</f>
        <v>po 100 mg SD (metabolite screening)</v>
      </c>
      <c r="E3936" s="255" t="str">
        <f>IF(AND(A3936&lt;&gt;"",ISNUMBER(A3936)),VLOOKUP(A3936,Studies!A:BR,5,FALSE),"")</f>
        <v>Hydroxy-Itraconazole</v>
      </c>
      <c r="F3936" s="256"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4.25" x14ac:dyDescent="0.2">
      <c r="A3937" s="183">
        <v>493</v>
      </c>
      <c r="B3937" s="254" t="str">
        <f>IF(AND(A3937&lt;&gt;"",ISNUMBER(A3937)),VLOOKUP(A3937,Studies!A:BR,2,FALSE),"")</f>
        <v>Heykants 1989</v>
      </c>
      <c r="C3937" s="255" t="str">
        <f>IF(AND(A3937&lt;&gt;"",ISNUMBER(A3937)),VLOOKUP(A3937,Studies!A:BR,3,FALSE),"")</f>
        <v>https://www.ncbi.nlm.nih.gov/pubmed/2561187</v>
      </c>
      <c r="D3937" s="255" t="str">
        <f>IF(AND(A3937&lt;&gt;"",ISNUMBER(A3937)),VLOOKUP(A3937,Studies!A:BR,4,FALSE),"")</f>
        <v>po 100 mg SD (metabolite screening)</v>
      </c>
      <c r="E3937" s="255" t="str">
        <f>IF(AND(A3937&lt;&gt;"",ISNUMBER(A3937)),VLOOKUP(A3937,Studies!A:BR,5,FALSE),"")</f>
        <v>Hydroxy-Itraconazole</v>
      </c>
      <c r="F3937" s="256"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4.25" x14ac:dyDescent="0.2">
      <c r="A3938" s="183">
        <v>493</v>
      </c>
      <c r="B3938" s="254" t="str">
        <f>IF(AND(A3938&lt;&gt;"",ISNUMBER(A3938)),VLOOKUP(A3938,Studies!A:BR,2,FALSE),"")</f>
        <v>Heykants 1989</v>
      </c>
      <c r="C3938" s="255" t="str">
        <f>IF(AND(A3938&lt;&gt;"",ISNUMBER(A3938)),VLOOKUP(A3938,Studies!A:BR,3,FALSE),"")</f>
        <v>https://www.ncbi.nlm.nih.gov/pubmed/2561187</v>
      </c>
      <c r="D3938" s="255" t="str">
        <f>IF(AND(A3938&lt;&gt;"",ISNUMBER(A3938)),VLOOKUP(A3938,Studies!A:BR,4,FALSE),"")</f>
        <v>po 100 mg SD (metabolite screening)</v>
      </c>
      <c r="E3938" s="255" t="str">
        <f>IF(AND(A3938&lt;&gt;"",ISNUMBER(A3938)),VLOOKUP(A3938,Studies!A:BR,5,FALSE),"")</f>
        <v>Hydroxy-Itraconazole</v>
      </c>
      <c r="F3938" s="256"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4.25" x14ac:dyDescent="0.2">
      <c r="A3939" s="183">
        <v>493</v>
      </c>
      <c r="B3939" s="254" t="str">
        <f>IF(AND(A3939&lt;&gt;"",ISNUMBER(A3939)),VLOOKUP(A3939,Studies!A:BR,2,FALSE),"")</f>
        <v>Heykants 1989</v>
      </c>
      <c r="C3939" s="255" t="str">
        <f>IF(AND(A3939&lt;&gt;"",ISNUMBER(A3939)),VLOOKUP(A3939,Studies!A:BR,3,FALSE),"")</f>
        <v>https://www.ncbi.nlm.nih.gov/pubmed/2561187</v>
      </c>
      <c r="D3939" s="255" t="str">
        <f>IF(AND(A3939&lt;&gt;"",ISNUMBER(A3939)),VLOOKUP(A3939,Studies!A:BR,4,FALSE),"")</f>
        <v>po 100 mg SD (metabolite screening)</v>
      </c>
      <c r="E3939" s="255" t="str">
        <f>IF(AND(A3939&lt;&gt;"",ISNUMBER(A3939)),VLOOKUP(A3939,Studies!A:BR,5,FALSE),"")</f>
        <v>Hydroxy-Itraconazole</v>
      </c>
      <c r="F3939" s="256"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4.25" x14ac:dyDescent="0.2">
      <c r="A3940" s="183">
        <v>493</v>
      </c>
      <c r="B3940" s="254" t="str">
        <f>IF(AND(A3940&lt;&gt;"",ISNUMBER(A3940)),VLOOKUP(A3940,Studies!A:BR,2,FALSE),"")</f>
        <v>Heykants 1989</v>
      </c>
      <c r="C3940" s="255" t="str">
        <f>IF(AND(A3940&lt;&gt;"",ISNUMBER(A3940)),VLOOKUP(A3940,Studies!A:BR,3,FALSE),"")</f>
        <v>https://www.ncbi.nlm.nih.gov/pubmed/2561187</v>
      </c>
      <c r="D3940" s="255" t="str">
        <f>IF(AND(A3940&lt;&gt;"",ISNUMBER(A3940)),VLOOKUP(A3940,Studies!A:BR,4,FALSE),"")</f>
        <v>po 100 mg SD (metabolite screening)</v>
      </c>
      <c r="E3940" s="255" t="str">
        <f>IF(AND(A3940&lt;&gt;"",ISNUMBER(A3940)),VLOOKUP(A3940,Studies!A:BR,5,FALSE),"")</f>
        <v>Hydroxy-Itraconazole</v>
      </c>
      <c r="F3940" s="256"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4.25" x14ac:dyDescent="0.2">
      <c r="A3941" s="183">
        <v>494</v>
      </c>
      <c r="B3941" s="254" t="str">
        <f>IF(AND(A3941&lt;&gt;"",ISNUMBER(A3941)),VLOOKUP(A3941,Studies!A:BR,2,FALSE),"")</f>
        <v>Heykants 1989</v>
      </c>
      <c r="C3941" s="255" t="str">
        <f>IF(AND(A3941&lt;&gt;"",ISNUMBER(A3941)),VLOOKUP(A3941,Studies!A:BR,3,FALSE),"")</f>
        <v>https://www.ncbi.nlm.nih.gov/pubmed/2561187</v>
      </c>
      <c r="D3941" s="255" t="str">
        <f>IF(AND(A3941&lt;&gt;"",ISNUMBER(A3941)),VLOOKUP(A3941,Studies!A:BR,4,FALSE),"")</f>
        <v>po 100 mg MD OD</v>
      </c>
      <c r="E3941" s="255" t="str">
        <f>IF(AND(A3941&lt;&gt;"",ISNUMBER(A3941)),VLOOKUP(A3941,Studies!A:BR,5,FALSE),"")</f>
        <v>Itraconazole</v>
      </c>
      <c r="F3941" s="256"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4.25" x14ac:dyDescent="0.2">
      <c r="A3942" s="183">
        <v>494</v>
      </c>
      <c r="B3942" s="254" t="str">
        <f>IF(AND(A3942&lt;&gt;"",ISNUMBER(A3942)),VLOOKUP(A3942,Studies!A:BR,2,FALSE),"")</f>
        <v>Heykants 1989</v>
      </c>
      <c r="C3942" s="255" t="str">
        <f>IF(AND(A3942&lt;&gt;"",ISNUMBER(A3942)),VLOOKUP(A3942,Studies!A:BR,3,FALSE),"")</f>
        <v>https://www.ncbi.nlm.nih.gov/pubmed/2561187</v>
      </c>
      <c r="D3942" s="255" t="str">
        <f>IF(AND(A3942&lt;&gt;"",ISNUMBER(A3942)),VLOOKUP(A3942,Studies!A:BR,4,FALSE),"")</f>
        <v>po 100 mg MD OD</v>
      </c>
      <c r="E3942" s="255" t="str">
        <f>IF(AND(A3942&lt;&gt;"",ISNUMBER(A3942)),VLOOKUP(A3942,Studies!A:BR,5,FALSE),"")</f>
        <v>Itraconazole</v>
      </c>
      <c r="F3942" s="256"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4.25" x14ac:dyDescent="0.2">
      <c r="A3943" s="183">
        <v>494</v>
      </c>
      <c r="B3943" s="254" t="str">
        <f>IF(AND(A3943&lt;&gt;"",ISNUMBER(A3943)),VLOOKUP(A3943,Studies!A:BR,2,FALSE),"")</f>
        <v>Heykants 1989</v>
      </c>
      <c r="C3943" s="255" t="str">
        <f>IF(AND(A3943&lt;&gt;"",ISNUMBER(A3943)),VLOOKUP(A3943,Studies!A:BR,3,FALSE),"")</f>
        <v>https://www.ncbi.nlm.nih.gov/pubmed/2561187</v>
      </c>
      <c r="D3943" s="255" t="str">
        <f>IF(AND(A3943&lt;&gt;"",ISNUMBER(A3943)),VLOOKUP(A3943,Studies!A:BR,4,FALSE),"")</f>
        <v>po 100 mg MD OD</v>
      </c>
      <c r="E3943" s="255" t="str">
        <f>IF(AND(A3943&lt;&gt;"",ISNUMBER(A3943)),VLOOKUP(A3943,Studies!A:BR,5,FALSE),"")</f>
        <v>Itraconazole</v>
      </c>
      <c r="F3943" s="256"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4.25" x14ac:dyDescent="0.2">
      <c r="A3944" s="183">
        <v>494</v>
      </c>
      <c r="B3944" s="254" t="str">
        <f>IF(AND(A3944&lt;&gt;"",ISNUMBER(A3944)),VLOOKUP(A3944,Studies!A:BR,2,FALSE),"")</f>
        <v>Heykants 1989</v>
      </c>
      <c r="C3944" s="255" t="str">
        <f>IF(AND(A3944&lt;&gt;"",ISNUMBER(A3944)),VLOOKUP(A3944,Studies!A:BR,3,FALSE),"")</f>
        <v>https://www.ncbi.nlm.nih.gov/pubmed/2561187</v>
      </c>
      <c r="D3944" s="255" t="str">
        <f>IF(AND(A3944&lt;&gt;"",ISNUMBER(A3944)),VLOOKUP(A3944,Studies!A:BR,4,FALSE),"")</f>
        <v>po 100 mg MD OD</v>
      </c>
      <c r="E3944" s="255" t="str">
        <f>IF(AND(A3944&lt;&gt;"",ISNUMBER(A3944)),VLOOKUP(A3944,Studies!A:BR,5,FALSE),"")</f>
        <v>Itraconazole</v>
      </c>
      <c r="F3944" s="256"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4.25" x14ac:dyDescent="0.2">
      <c r="A3945" s="183">
        <v>494</v>
      </c>
      <c r="B3945" s="254" t="str">
        <f>IF(AND(A3945&lt;&gt;"",ISNUMBER(A3945)),VLOOKUP(A3945,Studies!A:BR,2,FALSE),"")</f>
        <v>Heykants 1989</v>
      </c>
      <c r="C3945" s="255" t="str">
        <f>IF(AND(A3945&lt;&gt;"",ISNUMBER(A3945)),VLOOKUP(A3945,Studies!A:BR,3,FALSE),"")</f>
        <v>https://www.ncbi.nlm.nih.gov/pubmed/2561187</v>
      </c>
      <c r="D3945" s="255" t="str">
        <f>IF(AND(A3945&lt;&gt;"",ISNUMBER(A3945)),VLOOKUP(A3945,Studies!A:BR,4,FALSE),"")</f>
        <v>po 100 mg MD OD</v>
      </c>
      <c r="E3945" s="255" t="str">
        <f>IF(AND(A3945&lt;&gt;"",ISNUMBER(A3945)),VLOOKUP(A3945,Studies!A:BR,5,FALSE),"")</f>
        <v>Itraconazole</v>
      </c>
      <c r="F3945" s="256"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4.25" x14ac:dyDescent="0.2">
      <c r="A3946" s="183">
        <v>494</v>
      </c>
      <c r="B3946" s="254" t="str">
        <f>IF(AND(A3946&lt;&gt;"",ISNUMBER(A3946)),VLOOKUP(A3946,Studies!A:BR,2,FALSE),"")</f>
        <v>Heykants 1989</v>
      </c>
      <c r="C3946" s="255" t="str">
        <f>IF(AND(A3946&lt;&gt;"",ISNUMBER(A3946)),VLOOKUP(A3946,Studies!A:BR,3,FALSE),"")</f>
        <v>https://www.ncbi.nlm.nih.gov/pubmed/2561187</v>
      </c>
      <c r="D3946" s="255" t="str">
        <f>IF(AND(A3946&lt;&gt;"",ISNUMBER(A3946)),VLOOKUP(A3946,Studies!A:BR,4,FALSE),"")</f>
        <v>po 100 mg MD OD</v>
      </c>
      <c r="E3946" s="255" t="str">
        <f>IF(AND(A3946&lt;&gt;"",ISNUMBER(A3946)),VLOOKUP(A3946,Studies!A:BR,5,FALSE),"")</f>
        <v>Itraconazole</v>
      </c>
      <c r="F3946" s="256"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4.25" x14ac:dyDescent="0.2">
      <c r="A3947" s="183">
        <v>494</v>
      </c>
      <c r="B3947" s="254" t="str">
        <f>IF(AND(A3947&lt;&gt;"",ISNUMBER(A3947)),VLOOKUP(A3947,Studies!A:BR,2,FALSE),"")</f>
        <v>Heykants 1989</v>
      </c>
      <c r="C3947" s="255" t="str">
        <f>IF(AND(A3947&lt;&gt;"",ISNUMBER(A3947)),VLOOKUP(A3947,Studies!A:BR,3,FALSE),"")</f>
        <v>https://www.ncbi.nlm.nih.gov/pubmed/2561187</v>
      </c>
      <c r="D3947" s="255" t="str">
        <f>IF(AND(A3947&lt;&gt;"",ISNUMBER(A3947)),VLOOKUP(A3947,Studies!A:BR,4,FALSE),"")</f>
        <v>po 100 mg MD OD</v>
      </c>
      <c r="E3947" s="255" t="str">
        <f>IF(AND(A3947&lt;&gt;"",ISNUMBER(A3947)),VLOOKUP(A3947,Studies!A:BR,5,FALSE),"")</f>
        <v>Itraconazole</v>
      </c>
      <c r="F3947" s="256"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4.25" x14ac:dyDescent="0.2">
      <c r="A3948" s="183">
        <v>494</v>
      </c>
      <c r="B3948" s="254" t="str">
        <f>IF(AND(A3948&lt;&gt;"",ISNUMBER(A3948)),VLOOKUP(A3948,Studies!A:BR,2,FALSE),"")</f>
        <v>Heykants 1989</v>
      </c>
      <c r="C3948" s="255" t="str">
        <f>IF(AND(A3948&lt;&gt;"",ISNUMBER(A3948)),VLOOKUP(A3948,Studies!A:BR,3,FALSE),"")</f>
        <v>https://www.ncbi.nlm.nih.gov/pubmed/2561187</v>
      </c>
      <c r="D3948" s="255" t="str">
        <f>IF(AND(A3948&lt;&gt;"",ISNUMBER(A3948)),VLOOKUP(A3948,Studies!A:BR,4,FALSE),"")</f>
        <v>po 100 mg MD OD</v>
      </c>
      <c r="E3948" s="255" t="str">
        <f>IF(AND(A3948&lt;&gt;"",ISNUMBER(A3948)),VLOOKUP(A3948,Studies!A:BR,5,FALSE),"")</f>
        <v>Itraconazole</v>
      </c>
      <c r="F3948" s="256"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4.25" x14ac:dyDescent="0.2">
      <c r="A3949" s="183">
        <v>494</v>
      </c>
      <c r="B3949" s="254" t="str">
        <f>IF(AND(A3949&lt;&gt;"",ISNUMBER(A3949)),VLOOKUP(A3949,Studies!A:BR,2,FALSE),"")</f>
        <v>Heykants 1989</v>
      </c>
      <c r="C3949" s="255" t="str">
        <f>IF(AND(A3949&lt;&gt;"",ISNUMBER(A3949)),VLOOKUP(A3949,Studies!A:BR,3,FALSE),"")</f>
        <v>https://www.ncbi.nlm.nih.gov/pubmed/2561187</v>
      </c>
      <c r="D3949" s="255" t="str">
        <f>IF(AND(A3949&lt;&gt;"",ISNUMBER(A3949)),VLOOKUP(A3949,Studies!A:BR,4,FALSE),"")</f>
        <v>po 100 mg MD OD</v>
      </c>
      <c r="E3949" s="255" t="str">
        <f>IF(AND(A3949&lt;&gt;"",ISNUMBER(A3949)),VLOOKUP(A3949,Studies!A:BR,5,FALSE),"")</f>
        <v>Itraconazole</v>
      </c>
      <c r="F3949" s="256"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4.25" x14ac:dyDescent="0.2">
      <c r="A3950" s="183">
        <v>494</v>
      </c>
      <c r="B3950" s="254" t="str">
        <f>IF(AND(A3950&lt;&gt;"",ISNUMBER(A3950)),VLOOKUP(A3950,Studies!A:BR,2,FALSE),"")</f>
        <v>Heykants 1989</v>
      </c>
      <c r="C3950" s="255" t="str">
        <f>IF(AND(A3950&lt;&gt;"",ISNUMBER(A3950)),VLOOKUP(A3950,Studies!A:BR,3,FALSE),"")</f>
        <v>https://www.ncbi.nlm.nih.gov/pubmed/2561187</v>
      </c>
      <c r="D3950" s="255" t="str">
        <f>IF(AND(A3950&lt;&gt;"",ISNUMBER(A3950)),VLOOKUP(A3950,Studies!A:BR,4,FALSE),"")</f>
        <v>po 100 mg MD OD</v>
      </c>
      <c r="E3950" s="255" t="str">
        <f>IF(AND(A3950&lt;&gt;"",ISNUMBER(A3950)),VLOOKUP(A3950,Studies!A:BR,5,FALSE),"")</f>
        <v>Itraconazole</v>
      </c>
      <c r="F3950" s="256"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4.25" x14ac:dyDescent="0.2">
      <c r="A3951" s="183">
        <v>494</v>
      </c>
      <c r="B3951" s="254" t="str">
        <f>IF(AND(A3951&lt;&gt;"",ISNUMBER(A3951)),VLOOKUP(A3951,Studies!A:BR,2,FALSE),"")</f>
        <v>Heykants 1989</v>
      </c>
      <c r="C3951" s="255" t="str">
        <f>IF(AND(A3951&lt;&gt;"",ISNUMBER(A3951)),VLOOKUP(A3951,Studies!A:BR,3,FALSE),"")</f>
        <v>https://www.ncbi.nlm.nih.gov/pubmed/2561187</v>
      </c>
      <c r="D3951" s="255" t="str">
        <f>IF(AND(A3951&lt;&gt;"",ISNUMBER(A3951)),VLOOKUP(A3951,Studies!A:BR,4,FALSE),"")</f>
        <v>po 100 mg MD OD</v>
      </c>
      <c r="E3951" s="255" t="str">
        <f>IF(AND(A3951&lt;&gt;"",ISNUMBER(A3951)),VLOOKUP(A3951,Studies!A:BR,5,FALSE),"")</f>
        <v>Itraconazole</v>
      </c>
      <c r="F3951" s="256"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4.25" x14ac:dyDescent="0.2">
      <c r="A3952" s="183">
        <v>494</v>
      </c>
      <c r="B3952" s="254" t="str">
        <f>IF(AND(A3952&lt;&gt;"",ISNUMBER(A3952)),VLOOKUP(A3952,Studies!A:BR,2,FALSE),"")</f>
        <v>Heykants 1989</v>
      </c>
      <c r="C3952" s="255" t="str">
        <f>IF(AND(A3952&lt;&gt;"",ISNUMBER(A3952)),VLOOKUP(A3952,Studies!A:BR,3,FALSE),"")</f>
        <v>https://www.ncbi.nlm.nih.gov/pubmed/2561187</v>
      </c>
      <c r="D3952" s="255" t="str">
        <f>IF(AND(A3952&lt;&gt;"",ISNUMBER(A3952)),VLOOKUP(A3952,Studies!A:BR,4,FALSE),"")</f>
        <v>po 100 mg MD OD</v>
      </c>
      <c r="E3952" s="255" t="str">
        <f>IF(AND(A3952&lt;&gt;"",ISNUMBER(A3952)),VLOOKUP(A3952,Studies!A:BR,5,FALSE),"")</f>
        <v>Itraconazole</v>
      </c>
      <c r="F3952" s="256"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4.25" x14ac:dyDescent="0.2">
      <c r="A3953" s="183">
        <v>494</v>
      </c>
      <c r="B3953" s="254" t="str">
        <f>IF(AND(A3953&lt;&gt;"",ISNUMBER(A3953)),VLOOKUP(A3953,Studies!A:BR,2,FALSE),"")</f>
        <v>Heykants 1989</v>
      </c>
      <c r="C3953" s="255" t="str">
        <f>IF(AND(A3953&lt;&gt;"",ISNUMBER(A3953)),VLOOKUP(A3953,Studies!A:BR,3,FALSE),"")</f>
        <v>https://www.ncbi.nlm.nih.gov/pubmed/2561187</v>
      </c>
      <c r="D3953" s="255" t="str">
        <f>IF(AND(A3953&lt;&gt;"",ISNUMBER(A3953)),VLOOKUP(A3953,Studies!A:BR,4,FALSE),"")</f>
        <v>po 100 mg MD OD</v>
      </c>
      <c r="E3953" s="255" t="str">
        <f>IF(AND(A3953&lt;&gt;"",ISNUMBER(A3953)),VLOOKUP(A3953,Studies!A:BR,5,FALSE),"")</f>
        <v>Itraconazole</v>
      </c>
      <c r="F3953" s="256"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4.25" x14ac:dyDescent="0.2">
      <c r="A3954" s="183">
        <v>494</v>
      </c>
      <c r="B3954" s="254" t="str">
        <f>IF(AND(A3954&lt;&gt;"",ISNUMBER(A3954)),VLOOKUP(A3954,Studies!A:BR,2,FALSE),"")</f>
        <v>Heykants 1989</v>
      </c>
      <c r="C3954" s="255" t="str">
        <f>IF(AND(A3954&lt;&gt;"",ISNUMBER(A3954)),VLOOKUP(A3954,Studies!A:BR,3,FALSE),"")</f>
        <v>https://www.ncbi.nlm.nih.gov/pubmed/2561187</v>
      </c>
      <c r="D3954" s="255" t="str">
        <f>IF(AND(A3954&lt;&gt;"",ISNUMBER(A3954)),VLOOKUP(A3954,Studies!A:BR,4,FALSE),"")</f>
        <v>po 100 mg MD OD</v>
      </c>
      <c r="E3954" s="255" t="str">
        <f>IF(AND(A3954&lt;&gt;"",ISNUMBER(A3954)),VLOOKUP(A3954,Studies!A:BR,5,FALSE),"")</f>
        <v>Itraconazole</v>
      </c>
      <c r="F3954" s="256"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4.25" x14ac:dyDescent="0.2">
      <c r="A3955" s="183">
        <v>495</v>
      </c>
      <c r="B3955" s="254" t="str">
        <f>IF(AND(A3955&lt;&gt;"",ISNUMBER(A3955)),VLOOKUP(A3955,Studies!A:BR,2,FALSE),"")</f>
        <v>Heykants 1989</v>
      </c>
      <c r="C3955" s="255" t="str">
        <f>IF(AND(A3955&lt;&gt;"",ISNUMBER(A3955)),VLOOKUP(A3955,Studies!A:BR,3,FALSE),"")</f>
        <v>https://www.ncbi.nlm.nih.gov/pubmed/2561187</v>
      </c>
      <c r="D3955" s="255" t="str">
        <f>IF(AND(A3955&lt;&gt;"",ISNUMBER(A3955)),VLOOKUP(A3955,Studies!A:BR,4,FALSE),"")</f>
        <v>po 100 mg MD OD</v>
      </c>
      <c r="E3955" s="255" t="str">
        <f>IF(AND(A3955&lt;&gt;"",ISNUMBER(A3955)),VLOOKUP(A3955,Studies!A:BR,5,FALSE),"")</f>
        <v>Hydroxy-Itraconazole</v>
      </c>
      <c r="F3955" s="256"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4.25" x14ac:dyDescent="0.2">
      <c r="A3956" s="183">
        <v>495</v>
      </c>
      <c r="B3956" s="254" t="str">
        <f>IF(AND(A3956&lt;&gt;"",ISNUMBER(A3956)),VLOOKUP(A3956,Studies!A:BR,2,FALSE),"")</f>
        <v>Heykants 1989</v>
      </c>
      <c r="C3956" s="255" t="str">
        <f>IF(AND(A3956&lt;&gt;"",ISNUMBER(A3956)),VLOOKUP(A3956,Studies!A:BR,3,FALSE),"")</f>
        <v>https://www.ncbi.nlm.nih.gov/pubmed/2561187</v>
      </c>
      <c r="D3956" s="255" t="str">
        <f>IF(AND(A3956&lt;&gt;"",ISNUMBER(A3956)),VLOOKUP(A3956,Studies!A:BR,4,FALSE),"")</f>
        <v>po 100 mg MD OD</v>
      </c>
      <c r="E3956" s="255" t="str">
        <f>IF(AND(A3956&lt;&gt;"",ISNUMBER(A3956)),VLOOKUP(A3956,Studies!A:BR,5,FALSE),"")</f>
        <v>Hydroxy-Itraconazole</v>
      </c>
      <c r="F3956" s="256"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4.25" x14ac:dyDescent="0.2">
      <c r="A3957" s="183">
        <v>495</v>
      </c>
      <c r="B3957" s="254" t="str">
        <f>IF(AND(A3957&lt;&gt;"",ISNUMBER(A3957)),VLOOKUP(A3957,Studies!A:BR,2,FALSE),"")</f>
        <v>Heykants 1989</v>
      </c>
      <c r="C3957" s="255" t="str">
        <f>IF(AND(A3957&lt;&gt;"",ISNUMBER(A3957)),VLOOKUP(A3957,Studies!A:BR,3,FALSE),"")</f>
        <v>https://www.ncbi.nlm.nih.gov/pubmed/2561187</v>
      </c>
      <c r="D3957" s="255" t="str">
        <f>IF(AND(A3957&lt;&gt;"",ISNUMBER(A3957)),VLOOKUP(A3957,Studies!A:BR,4,FALSE),"")</f>
        <v>po 100 mg MD OD</v>
      </c>
      <c r="E3957" s="255" t="str">
        <f>IF(AND(A3957&lt;&gt;"",ISNUMBER(A3957)),VLOOKUP(A3957,Studies!A:BR,5,FALSE),"")</f>
        <v>Hydroxy-Itraconazole</v>
      </c>
      <c r="F3957" s="256"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4.25" x14ac:dyDescent="0.2">
      <c r="A3958" s="183">
        <v>495</v>
      </c>
      <c r="B3958" s="254" t="str">
        <f>IF(AND(A3958&lt;&gt;"",ISNUMBER(A3958)),VLOOKUP(A3958,Studies!A:BR,2,FALSE),"")</f>
        <v>Heykants 1989</v>
      </c>
      <c r="C3958" s="255" t="str">
        <f>IF(AND(A3958&lt;&gt;"",ISNUMBER(A3958)),VLOOKUP(A3958,Studies!A:BR,3,FALSE),"")</f>
        <v>https://www.ncbi.nlm.nih.gov/pubmed/2561187</v>
      </c>
      <c r="D3958" s="255" t="str">
        <f>IF(AND(A3958&lt;&gt;"",ISNUMBER(A3958)),VLOOKUP(A3958,Studies!A:BR,4,FALSE),"")</f>
        <v>po 100 mg MD OD</v>
      </c>
      <c r="E3958" s="255" t="str">
        <f>IF(AND(A3958&lt;&gt;"",ISNUMBER(A3958)),VLOOKUP(A3958,Studies!A:BR,5,FALSE),"")</f>
        <v>Hydroxy-Itraconazole</v>
      </c>
      <c r="F3958" s="256"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4.25" x14ac:dyDescent="0.2">
      <c r="A3959" s="183">
        <v>495</v>
      </c>
      <c r="B3959" s="254" t="str">
        <f>IF(AND(A3959&lt;&gt;"",ISNUMBER(A3959)),VLOOKUP(A3959,Studies!A:BR,2,FALSE),"")</f>
        <v>Heykants 1989</v>
      </c>
      <c r="C3959" s="255" t="str">
        <f>IF(AND(A3959&lt;&gt;"",ISNUMBER(A3959)),VLOOKUP(A3959,Studies!A:BR,3,FALSE),"")</f>
        <v>https://www.ncbi.nlm.nih.gov/pubmed/2561187</v>
      </c>
      <c r="D3959" s="255" t="str">
        <f>IF(AND(A3959&lt;&gt;"",ISNUMBER(A3959)),VLOOKUP(A3959,Studies!A:BR,4,FALSE),"")</f>
        <v>po 100 mg MD OD</v>
      </c>
      <c r="E3959" s="255" t="str">
        <f>IF(AND(A3959&lt;&gt;"",ISNUMBER(A3959)),VLOOKUP(A3959,Studies!A:BR,5,FALSE),"")</f>
        <v>Hydroxy-Itraconazole</v>
      </c>
      <c r="F3959" s="256"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4.25" x14ac:dyDescent="0.2">
      <c r="A3960" s="183">
        <v>495</v>
      </c>
      <c r="B3960" s="254" t="str">
        <f>IF(AND(A3960&lt;&gt;"",ISNUMBER(A3960)),VLOOKUP(A3960,Studies!A:BR,2,FALSE),"")</f>
        <v>Heykants 1989</v>
      </c>
      <c r="C3960" s="255" t="str">
        <f>IF(AND(A3960&lt;&gt;"",ISNUMBER(A3960)),VLOOKUP(A3960,Studies!A:BR,3,FALSE),"")</f>
        <v>https://www.ncbi.nlm.nih.gov/pubmed/2561187</v>
      </c>
      <c r="D3960" s="255" t="str">
        <f>IF(AND(A3960&lt;&gt;"",ISNUMBER(A3960)),VLOOKUP(A3960,Studies!A:BR,4,FALSE),"")</f>
        <v>po 100 mg MD OD</v>
      </c>
      <c r="E3960" s="255" t="str">
        <f>IF(AND(A3960&lt;&gt;"",ISNUMBER(A3960)),VLOOKUP(A3960,Studies!A:BR,5,FALSE),"")</f>
        <v>Hydroxy-Itraconazole</v>
      </c>
      <c r="F3960" s="256"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4.25" x14ac:dyDescent="0.2">
      <c r="A3961" s="183">
        <v>495</v>
      </c>
      <c r="B3961" s="254" t="str">
        <f>IF(AND(A3961&lt;&gt;"",ISNUMBER(A3961)),VLOOKUP(A3961,Studies!A:BR,2,FALSE),"")</f>
        <v>Heykants 1989</v>
      </c>
      <c r="C3961" s="255" t="str">
        <f>IF(AND(A3961&lt;&gt;"",ISNUMBER(A3961)),VLOOKUP(A3961,Studies!A:BR,3,FALSE),"")</f>
        <v>https://www.ncbi.nlm.nih.gov/pubmed/2561187</v>
      </c>
      <c r="D3961" s="255" t="str">
        <f>IF(AND(A3961&lt;&gt;"",ISNUMBER(A3961)),VLOOKUP(A3961,Studies!A:BR,4,FALSE),"")</f>
        <v>po 100 mg MD OD</v>
      </c>
      <c r="E3961" s="255" t="str">
        <f>IF(AND(A3961&lt;&gt;"",ISNUMBER(A3961)),VLOOKUP(A3961,Studies!A:BR,5,FALSE),"")</f>
        <v>Hydroxy-Itraconazole</v>
      </c>
      <c r="F3961" s="256"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4.25" x14ac:dyDescent="0.2">
      <c r="A3962" s="183">
        <v>495</v>
      </c>
      <c r="B3962" s="254" t="str">
        <f>IF(AND(A3962&lt;&gt;"",ISNUMBER(A3962)),VLOOKUP(A3962,Studies!A:BR,2,FALSE),"")</f>
        <v>Heykants 1989</v>
      </c>
      <c r="C3962" s="255" t="str">
        <f>IF(AND(A3962&lt;&gt;"",ISNUMBER(A3962)),VLOOKUP(A3962,Studies!A:BR,3,FALSE),"")</f>
        <v>https://www.ncbi.nlm.nih.gov/pubmed/2561187</v>
      </c>
      <c r="D3962" s="255" t="str">
        <f>IF(AND(A3962&lt;&gt;"",ISNUMBER(A3962)),VLOOKUP(A3962,Studies!A:BR,4,FALSE),"")</f>
        <v>po 100 mg MD OD</v>
      </c>
      <c r="E3962" s="255" t="str">
        <f>IF(AND(A3962&lt;&gt;"",ISNUMBER(A3962)),VLOOKUP(A3962,Studies!A:BR,5,FALSE),"")</f>
        <v>Hydroxy-Itraconazole</v>
      </c>
      <c r="F3962" s="256"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4.25" x14ac:dyDescent="0.2">
      <c r="A3963" s="183">
        <v>495</v>
      </c>
      <c r="B3963" s="254" t="str">
        <f>IF(AND(A3963&lt;&gt;"",ISNUMBER(A3963)),VLOOKUP(A3963,Studies!A:BR,2,FALSE),"")</f>
        <v>Heykants 1989</v>
      </c>
      <c r="C3963" s="255" t="str">
        <f>IF(AND(A3963&lt;&gt;"",ISNUMBER(A3963)),VLOOKUP(A3963,Studies!A:BR,3,FALSE),"")</f>
        <v>https://www.ncbi.nlm.nih.gov/pubmed/2561187</v>
      </c>
      <c r="D3963" s="255" t="str">
        <f>IF(AND(A3963&lt;&gt;"",ISNUMBER(A3963)),VLOOKUP(A3963,Studies!A:BR,4,FALSE),"")</f>
        <v>po 100 mg MD OD</v>
      </c>
      <c r="E3963" s="255" t="str">
        <f>IF(AND(A3963&lt;&gt;"",ISNUMBER(A3963)),VLOOKUP(A3963,Studies!A:BR,5,FALSE),"")</f>
        <v>Hydroxy-Itraconazole</v>
      </c>
      <c r="F3963" s="256"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4.25" x14ac:dyDescent="0.2">
      <c r="A3964" s="183">
        <v>495</v>
      </c>
      <c r="B3964" s="254" t="str">
        <f>IF(AND(A3964&lt;&gt;"",ISNUMBER(A3964)),VLOOKUP(A3964,Studies!A:BR,2,FALSE),"")</f>
        <v>Heykants 1989</v>
      </c>
      <c r="C3964" s="255" t="str">
        <f>IF(AND(A3964&lt;&gt;"",ISNUMBER(A3964)),VLOOKUP(A3964,Studies!A:BR,3,FALSE),"")</f>
        <v>https://www.ncbi.nlm.nih.gov/pubmed/2561187</v>
      </c>
      <c r="D3964" s="255" t="str">
        <f>IF(AND(A3964&lt;&gt;"",ISNUMBER(A3964)),VLOOKUP(A3964,Studies!A:BR,4,FALSE),"")</f>
        <v>po 100 mg MD OD</v>
      </c>
      <c r="E3964" s="255" t="str">
        <f>IF(AND(A3964&lt;&gt;"",ISNUMBER(A3964)),VLOOKUP(A3964,Studies!A:BR,5,FALSE),"")</f>
        <v>Hydroxy-Itraconazole</v>
      </c>
      <c r="F3964" s="256"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4.25" x14ac:dyDescent="0.2">
      <c r="A3965" s="183">
        <v>495</v>
      </c>
      <c r="B3965" s="254" t="str">
        <f>IF(AND(A3965&lt;&gt;"",ISNUMBER(A3965)),VLOOKUP(A3965,Studies!A:BR,2,FALSE),"")</f>
        <v>Heykants 1989</v>
      </c>
      <c r="C3965" s="255" t="str">
        <f>IF(AND(A3965&lt;&gt;"",ISNUMBER(A3965)),VLOOKUP(A3965,Studies!A:BR,3,FALSE),"")</f>
        <v>https://www.ncbi.nlm.nih.gov/pubmed/2561187</v>
      </c>
      <c r="D3965" s="255" t="str">
        <f>IF(AND(A3965&lt;&gt;"",ISNUMBER(A3965)),VLOOKUP(A3965,Studies!A:BR,4,FALSE),"")</f>
        <v>po 100 mg MD OD</v>
      </c>
      <c r="E3965" s="255" t="str">
        <f>IF(AND(A3965&lt;&gt;"",ISNUMBER(A3965)),VLOOKUP(A3965,Studies!A:BR,5,FALSE),"")</f>
        <v>Hydroxy-Itraconazole</v>
      </c>
      <c r="F3965" s="256"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4.25" x14ac:dyDescent="0.2">
      <c r="A3966" s="183">
        <v>495</v>
      </c>
      <c r="B3966" s="254" t="str">
        <f>IF(AND(A3966&lt;&gt;"",ISNUMBER(A3966)),VLOOKUP(A3966,Studies!A:BR,2,FALSE),"")</f>
        <v>Heykants 1989</v>
      </c>
      <c r="C3966" s="255" t="str">
        <f>IF(AND(A3966&lt;&gt;"",ISNUMBER(A3966)),VLOOKUP(A3966,Studies!A:BR,3,FALSE),"")</f>
        <v>https://www.ncbi.nlm.nih.gov/pubmed/2561187</v>
      </c>
      <c r="D3966" s="255" t="str">
        <f>IF(AND(A3966&lt;&gt;"",ISNUMBER(A3966)),VLOOKUP(A3966,Studies!A:BR,4,FALSE),"")</f>
        <v>po 100 mg MD OD</v>
      </c>
      <c r="E3966" s="255" t="str">
        <f>IF(AND(A3966&lt;&gt;"",ISNUMBER(A3966)),VLOOKUP(A3966,Studies!A:BR,5,FALSE),"")</f>
        <v>Hydroxy-Itraconazole</v>
      </c>
      <c r="F3966" s="256"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4.25" x14ac:dyDescent="0.2">
      <c r="A3967" s="183">
        <v>495</v>
      </c>
      <c r="B3967" s="254" t="str">
        <f>IF(AND(A3967&lt;&gt;"",ISNUMBER(A3967)),VLOOKUP(A3967,Studies!A:BR,2,FALSE),"")</f>
        <v>Heykants 1989</v>
      </c>
      <c r="C3967" s="255" t="str">
        <f>IF(AND(A3967&lt;&gt;"",ISNUMBER(A3967)),VLOOKUP(A3967,Studies!A:BR,3,FALSE),"")</f>
        <v>https://www.ncbi.nlm.nih.gov/pubmed/2561187</v>
      </c>
      <c r="D3967" s="255" t="str">
        <f>IF(AND(A3967&lt;&gt;"",ISNUMBER(A3967)),VLOOKUP(A3967,Studies!A:BR,4,FALSE),"")</f>
        <v>po 100 mg MD OD</v>
      </c>
      <c r="E3967" s="255" t="str">
        <f>IF(AND(A3967&lt;&gt;"",ISNUMBER(A3967)),VLOOKUP(A3967,Studies!A:BR,5,FALSE),"")</f>
        <v>Hydroxy-Itraconazole</v>
      </c>
      <c r="F3967" s="256"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4.25" x14ac:dyDescent="0.2">
      <c r="A3968" s="183">
        <v>496</v>
      </c>
      <c r="B3968" s="254" t="str">
        <f>IF(AND(A3968&lt;&gt;"",ISNUMBER(A3968)),VLOOKUP(A3968,Studies!A:BR,2,FALSE),"")</f>
        <v>Miura 2010</v>
      </c>
      <c r="C3968" s="255" t="str">
        <f>IF(AND(A3968&lt;&gt;"",ISNUMBER(A3968)),VLOOKUP(A3968,Studies!A:BR,3,FALSE),"")</f>
        <v>https://www.ncbi.nlm.nih.gov/pubmed/20595406</v>
      </c>
      <c r="D3968" s="255" t="str">
        <f>IF(AND(A3968&lt;&gt;"",ISNUMBER(A3968)),VLOOKUP(A3968,Studies!A:BR,4,FALSE),"")</f>
        <v>po 100 mg MD Japanese</v>
      </c>
      <c r="E3968" s="255" t="str">
        <f>IF(AND(A3968&lt;&gt;"",ISNUMBER(A3968)),VLOOKUP(A3968,Studies!A:BR,5,FALSE),"")</f>
        <v>Itraconazole</v>
      </c>
      <c r="F3968" s="256"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4.25" x14ac:dyDescent="0.2">
      <c r="A3969" s="183">
        <v>496</v>
      </c>
      <c r="B3969" s="254" t="str">
        <f>IF(AND(A3969&lt;&gt;"",ISNUMBER(A3969)),VLOOKUP(A3969,Studies!A:BR,2,FALSE),"")</f>
        <v>Miura 2010</v>
      </c>
      <c r="C3969" s="255" t="str">
        <f>IF(AND(A3969&lt;&gt;"",ISNUMBER(A3969)),VLOOKUP(A3969,Studies!A:BR,3,FALSE),"")</f>
        <v>https://www.ncbi.nlm.nih.gov/pubmed/20595406</v>
      </c>
      <c r="D3969" s="255" t="str">
        <f>IF(AND(A3969&lt;&gt;"",ISNUMBER(A3969)),VLOOKUP(A3969,Studies!A:BR,4,FALSE),"")</f>
        <v>po 100 mg MD Japanese</v>
      </c>
      <c r="E3969" s="255" t="str">
        <f>IF(AND(A3969&lt;&gt;"",ISNUMBER(A3969)),VLOOKUP(A3969,Studies!A:BR,5,FALSE),"")</f>
        <v>Itraconazole</v>
      </c>
      <c r="F3969" s="256"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4.25" x14ac:dyDescent="0.2">
      <c r="A3970" s="183">
        <v>496</v>
      </c>
      <c r="B3970" s="254" t="str">
        <f>IF(AND(A3970&lt;&gt;"",ISNUMBER(A3970)),VLOOKUP(A3970,Studies!A:BR,2,FALSE),"")</f>
        <v>Miura 2010</v>
      </c>
      <c r="C3970" s="255" t="str">
        <f>IF(AND(A3970&lt;&gt;"",ISNUMBER(A3970)),VLOOKUP(A3970,Studies!A:BR,3,FALSE),"")</f>
        <v>https://www.ncbi.nlm.nih.gov/pubmed/20595406</v>
      </c>
      <c r="D3970" s="255" t="str">
        <f>IF(AND(A3970&lt;&gt;"",ISNUMBER(A3970)),VLOOKUP(A3970,Studies!A:BR,4,FALSE),"")</f>
        <v>po 100 mg MD Japanese</v>
      </c>
      <c r="E3970" s="255" t="str">
        <f>IF(AND(A3970&lt;&gt;"",ISNUMBER(A3970)),VLOOKUP(A3970,Studies!A:BR,5,FALSE),"")</f>
        <v>Itraconazole</v>
      </c>
      <c r="F3970" s="256"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4.25" x14ac:dyDescent="0.2">
      <c r="A3971" s="183">
        <v>496</v>
      </c>
      <c r="B3971" s="254" t="str">
        <f>IF(AND(A3971&lt;&gt;"",ISNUMBER(A3971)),VLOOKUP(A3971,Studies!A:BR,2,FALSE),"")</f>
        <v>Miura 2010</v>
      </c>
      <c r="C3971" s="255" t="str">
        <f>IF(AND(A3971&lt;&gt;"",ISNUMBER(A3971)),VLOOKUP(A3971,Studies!A:BR,3,FALSE),"")</f>
        <v>https://www.ncbi.nlm.nih.gov/pubmed/20595406</v>
      </c>
      <c r="D3971" s="255" t="str">
        <f>IF(AND(A3971&lt;&gt;"",ISNUMBER(A3971)),VLOOKUP(A3971,Studies!A:BR,4,FALSE),"")</f>
        <v>po 100 mg MD Japanese</v>
      </c>
      <c r="E3971" s="255" t="str">
        <f>IF(AND(A3971&lt;&gt;"",ISNUMBER(A3971)),VLOOKUP(A3971,Studies!A:BR,5,FALSE),"")</f>
        <v>Itraconazole</v>
      </c>
      <c r="F3971" s="256"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4.25" x14ac:dyDescent="0.2">
      <c r="A3972" s="183">
        <v>496</v>
      </c>
      <c r="B3972" s="254" t="str">
        <f>IF(AND(A3972&lt;&gt;"",ISNUMBER(A3972)),VLOOKUP(A3972,Studies!A:BR,2,FALSE),"")</f>
        <v>Miura 2010</v>
      </c>
      <c r="C3972" s="255" t="str">
        <f>IF(AND(A3972&lt;&gt;"",ISNUMBER(A3972)),VLOOKUP(A3972,Studies!A:BR,3,FALSE),"")</f>
        <v>https://www.ncbi.nlm.nih.gov/pubmed/20595406</v>
      </c>
      <c r="D3972" s="255" t="str">
        <f>IF(AND(A3972&lt;&gt;"",ISNUMBER(A3972)),VLOOKUP(A3972,Studies!A:BR,4,FALSE),"")</f>
        <v>po 100 mg MD Japanese</v>
      </c>
      <c r="E3972" s="255" t="str">
        <f>IF(AND(A3972&lt;&gt;"",ISNUMBER(A3972)),VLOOKUP(A3972,Studies!A:BR,5,FALSE),"")</f>
        <v>Itraconazole</v>
      </c>
      <c r="F3972" s="256"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4.25" x14ac:dyDescent="0.2">
      <c r="A3973" s="183">
        <v>496</v>
      </c>
      <c r="B3973" s="254" t="str">
        <f>IF(AND(A3973&lt;&gt;"",ISNUMBER(A3973)),VLOOKUP(A3973,Studies!A:BR,2,FALSE),"")</f>
        <v>Miura 2010</v>
      </c>
      <c r="C3973" s="255" t="str">
        <f>IF(AND(A3973&lt;&gt;"",ISNUMBER(A3973)),VLOOKUP(A3973,Studies!A:BR,3,FALSE),"")</f>
        <v>https://www.ncbi.nlm.nih.gov/pubmed/20595406</v>
      </c>
      <c r="D3973" s="255" t="str">
        <f>IF(AND(A3973&lt;&gt;"",ISNUMBER(A3973)),VLOOKUP(A3973,Studies!A:BR,4,FALSE),"")</f>
        <v>po 100 mg MD Japanese</v>
      </c>
      <c r="E3973" s="255" t="str">
        <f>IF(AND(A3973&lt;&gt;"",ISNUMBER(A3973)),VLOOKUP(A3973,Studies!A:BR,5,FALSE),"")</f>
        <v>Itraconazole</v>
      </c>
      <c r="F3973" s="256"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4.25" x14ac:dyDescent="0.2">
      <c r="A3974" s="183">
        <v>496</v>
      </c>
      <c r="B3974" s="254" t="str">
        <f>IF(AND(A3974&lt;&gt;"",ISNUMBER(A3974)),VLOOKUP(A3974,Studies!A:BR,2,FALSE),"")</f>
        <v>Miura 2010</v>
      </c>
      <c r="C3974" s="255" t="str">
        <f>IF(AND(A3974&lt;&gt;"",ISNUMBER(A3974)),VLOOKUP(A3974,Studies!A:BR,3,FALSE),"")</f>
        <v>https://www.ncbi.nlm.nih.gov/pubmed/20595406</v>
      </c>
      <c r="D3974" s="255" t="str">
        <f>IF(AND(A3974&lt;&gt;"",ISNUMBER(A3974)),VLOOKUP(A3974,Studies!A:BR,4,FALSE),"")</f>
        <v>po 100 mg MD Japanese</v>
      </c>
      <c r="E3974" s="255" t="str">
        <f>IF(AND(A3974&lt;&gt;"",ISNUMBER(A3974)),VLOOKUP(A3974,Studies!A:BR,5,FALSE),"")</f>
        <v>Itraconazole</v>
      </c>
      <c r="F3974" s="256"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4.25" x14ac:dyDescent="0.2">
      <c r="A3975" s="183">
        <v>496</v>
      </c>
      <c r="B3975" s="254" t="str">
        <f>IF(AND(A3975&lt;&gt;"",ISNUMBER(A3975)),VLOOKUP(A3975,Studies!A:BR,2,FALSE),"")</f>
        <v>Miura 2010</v>
      </c>
      <c r="C3975" s="255" t="str">
        <f>IF(AND(A3975&lt;&gt;"",ISNUMBER(A3975)),VLOOKUP(A3975,Studies!A:BR,3,FALSE),"")</f>
        <v>https://www.ncbi.nlm.nih.gov/pubmed/20595406</v>
      </c>
      <c r="D3975" s="255" t="str">
        <f>IF(AND(A3975&lt;&gt;"",ISNUMBER(A3975)),VLOOKUP(A3975,Studies!A:BR,4,FALSE),"")</f>
        <v>po 100 mg MD Japanese</v>
      </c>
      <c r="E3975" s="255" t="str">
        <f>IF(AND(A3975&lt;&gt;"",ISNUMBER(A3975)),VLOOKUP(A3975,Studies!A:BR,5,FALSE),"")</f>
        <v>Itraconazole</v>
      </c>
      <c r="F3975" s="256"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4.25" x14ac:dyDescent="0.2">
      <c r="A3976" s="183">
        <v>496</v>
      </c>
      <c r="B3976" s="254" t="str">
        <f>IF(AND(A3976&lt;&gt;"",ISNUMBER(A3976)),VLOOKUP(A3976,Studies!A:BR,2,FALSE),"")</f>
        <v>Miura 2010</v>
      </c>
      <c r="C3976" s="255" t="str">
        <f>IF(AND(A3976&lt;&gt;"",ISNUMBER(A3976)),VLOOKUP(A3976,Studies!A:BR,3,FALSE),"")</f>
        <v>https://www.ncbi.nlm.nih.gov/pubmed/20595406</v>
      </c>
      <c r="D3976" s="255" t="str">
        <f>IF(AND(A3976&lt;&gt;"",ISNUMBER(A3976)),VLOOKUP(A3976,Studies!A:BR,4,FALSE),"")</f>
        <v>po 100 mg MD Japanese</v>
      </c>
      <c r="E3976" s="255" t="str">
        <f>IF(AND(A3976&lt;&gt;"",ISNUMBER(A3976)),VLOOKUP(A3976,Studies!A:BR,5,FALSE),"")</f>
        <v>Itraconazole</v>
      </c>
      <c r="F3976" s="256"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4.25" x14ac:dyDescent="0.2">
      <c r="A3977" s="183">
        <v>496</v>
      </c>
      <c r="B3977" s="254" t="str">
        <f>IF(AND(A3977&lt;&gt;"",ISNUMBER(A3977)),VLOOKUP(A3977,Studies!A:BR,2,FALSE),"")</f>
        <v>Miura 2010</v>
      </c>
      <c r="C3977" s="255" t="str">
        <f>IF(AND(A3977&lt;&gt;"",ISNUMBER(A3977)),VLOOKUP(A3977,Studies!A:BR,3,FALSE),"")</f>
        <v>https://www.ncbi.nlm.nih.gov/pubmed/20595406</v>
      </c>
      <c r="D3977" s="255" t="str">
        <f>IF(AND(A3977&lt;&gt;"",ISNUMBER(A3977)),VLOOKUP(A3977,Studies!A:BR,4,FALSE),"")</f>
        <v>po 100 mg MD Japanese</v>
      </c>
      <c r="E3977" s="255" t="str">
        <f>IF(AND(A3977&lt;&gt;"",ISNUMBER(A3977)),VLOOKUP(A3977,Studies!A:BR,5,FALSE),"")</f>
        <v>Itraconazole</v>
      </c>
      <c r="F3977" s="256"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4.25" x14ac:dyDescent="0.2">
      <c r="A3978" s="183">
        <v>497</v>
      </c>
      <c r="B3978" s="254" t="str">
        <f>IF(AND(A3978&lt;&gt;"",ISNUMBER(A3978)),VLOOKUP(A3978,Studies!A:BR,2,FALSE),"")</f>
        <v>Miura 2010</v>
      </c>
      <c r="C3978" s="255" t="str">
        <f>IF(AND(A3978&lt;&gt;"",ISNUMBER(A3978)),VLOOKUP(A3978,Studies!A:BR,3,FALSE),"")</f>
        <v>https://www.ncbi.nlm.nih.gov/pubmed/20595406</v>
      </c>
      <c r="D3978" s="255" t="str">
        <f>IF(AND(A3978&lt;&gt;"",ISNUMBER(A3978)),VLOOKUP(A3978,Studies!A:BR,4,FALSE),"")</f>
        <v>po 100 mg MD Japanese</v>
      </c>
      <c r="E3978" s="255" t="str">
        <f>IF(AND(A3978&lt;&gt;"",ISNUMBER(A3978)),VLOOKUP(A3978,Studies!A:BR,5,FALSE),"")</f>
        <v>Hydroxy-Itraconazole</v>
      </c>
      <c r="F3978" s="256"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4.25" x14ac:dyDescent="0.2">
      <c r="A3979" s="183">
        <v>497</v>
      </c>
      <c r="B3979" s="254" t="str">
        <f>IF(AND(A3979&lt;&gt;"",ISNUMBER(A3979)),VLOOKUP(A3979,Studies!A:BR,2,FALSE),"")</f>
        <v>Miura 2010</v>
      </c>
      <c r="C3979" s="255" t="str">
        <f>IF(AND(A3979&lt;&gt;"",ISNUMBER(A3979)),VLOOKUP(A3979,Studies!A:BR,3,FALSE),"")</f>
        <v>https://www.ncbi.nlm.nih.gov/pubmed/20595406</v>
      </c>
      <c r="D3979" s="255" t="str">
        <f>IF(AND(A3979&lt;&gt;"",ISNUMBER(A3979)),VLOOKUP(A3979,Studies!A:BR,4,FALSE),"")</f>
        <v>po 100 mg MD Japanese</v>
      </c>
      <c r="E3979" s="255" t="str">
        <f>IF(AND(A3979&lt;&gt;"",ISNUMBER(A3979)),VLOOKUP(A3979,Studies!A:BR,5,FALSE),"")</f>
        <v>Hydroxy-Itraconazole</v>
      </c>
      <c r="F3979" s="256"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54" t="str">
        <f>IF(AND(A3980&lt;&gt;"",ISNUMBER(A3980)),VLOOKUP(A3980,Studies!A:BR,2,FALSE),"")</f>
        <v>Miura 2010</v>
      </c>
      <c r="C3980" s="255" t="str">
        <f>IF(AND(A3980&lt;&gt;"",ISNUMBER(A3980)),VLOOKUP(A3980,Studies!A:BR,3,FALSE),"")</f>
        <v>https://www.ncbi.nlm.nih.gov/pubmed/20595406</v>
      </c>
      <c r="D3980" s="255" t="str">
        <f>IF(AND(A3980&lt;&gt;"",ISNUMBER(A3980)),VLOOKUP(A3980,Studies!A:BR,4,FALSE),"")</f>
        <v>po 100 mg MD Japanese</v>
      </c>
      <c r="E3980" s="255" t="str">
        <f>IF(AND(A3980&lt;&gt;"",ISNUMBER(A3980)),VLOOKUP(A3980,Studies!A:BR,5,FALSE),"")</f>
        <v>Hydroxy-Itraconazole</v>
      </c>
      <c r="F3980" s="256"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4.25" x14ac:dyDescent="0.2">
      <c r="A3981" s="183">
        <v>497</v>
      </c>
      <c r="B3981" s="254" t="str">
        <f>IF(AND(A3981&lt;&gt;"",ISNUMBER(A3981)),VLOOKUP(A3981,Studies!A:BR,2,FALSE),"")</f>
        <v>Miura 2010</v>
      </c>
      <c r="C3981" s="255" t="str">
        <f>IF(AND(A3981&lt;&gt;"",ISNUMBER(A3981)),VLOOKUP(A3981,Studies!A:BR,3,FALSE),"")</f>
        <v>https://www.ncbi.nlm.nih.gov/pubmed/20595406</v>
      </c>
      <c r="D3981" s="255" t="str">
        <f>IF(AND(A3981&lt;&gt;"",ISNUMBER(A3981)),VLOOKUP(A3981,Studies!A:BR,4,FALSE),"")</f>
        <v>po 100 mg MD Japanese</v>
      </c>
      <c r="E3981" s="255" t="str">
        <f>IF(AND(A3981&lt;&gt;"",ISNUMBER(A3981)),VLOOKUP(A3981,Studies!A:BR,5,FALSE),"")</f>
        <v>Hydroxy-Itraconazole</v>
      </c>
      <c r="F3981" s="256"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4.25" x14ac:dyDescent="0.2">
      <c r="A3982" s="183">
        <v>497</v>
      </c>
      <c r="B3982" s="254" t="str">
        <f>IF(AND(A3982&lt;&gt;"",ISNUMBER(A3982)),VLOOKUP(A3982,Studies!A:BR,2,FALSE),"")</f>
        <v>Miura 2010</v>
      </c>
      <c r="C3982" s="255" t="str">
        <f>IF(AND(A3982&lt;&gt;"",ISNUMBER(A3982)),VLOOKUP(A3982,Studies!A:BR,3,FALSE),"")</f>
        <v>https://www.ncbi.nlm.nih.gov/pubmed/20595406</v>
      </c>
      <c r="D3982" s="255" t="str">
        <f>IF(AND(A3982&lt;&gt;"",ISNUMBER(A3982)),VLOOKUP(A3982,Studies!A:BR,4,FALSE),"")</f>
        <v>po 100 mg MD Japanese</v>
      </c>
      <c r="E3982" s="255" t="str">
        <f>IF(AND(A3982&lt;&gt;"",ISNUMBER(A3982)),VLOOKUP(A3982,Studies!A:BR,5,FALSE),"")</f>
        <v>Hydroxy-Itraconazole</v>
      </c>
      <c r="F3982" s="256"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4.25" x14ac:dyDescent="0.2">
      <c r="A3983" s="183">
        <v>497</v>
      </c>
      <c r="B3983" s="254" t="str">
        <f>IF(AND(A3983&lt;&gt;"",ISNUMBER(A3983)),VLOOKUP(A3983,Studies!A:BR,2,FALSE),"")</f>
        <v>Miura 2010</v>
      </c>
      <c r="C3983" s="255" t="str">
        <f>IF(AND(A3983&lt;&gt;"",ISNUMBER(A3983)),VLOOKUP(A3983,Studies!A:BR,3,FALSE),"")</f>
        <v>https://www.ncbi.nlm.nih.gov/pubmed/20595406</v>
      </c>
      <c r="D3983" s="255" t="str">
        <f>IF(AND(A3983&lt;&gt;"",ISNUMBER(A3983)),VLOOKUP(A3983,Studies!A:BR,4,FALSE),"")</f>
        <v>po 100 mg MD Japanese</v>
      </c>
      <c r="E3983" s="255" t="str">
        <f>IF(AND(A3983&lt;&gt;"",ISNUMBER(A3983)),VLOOKUP(A3983,Studies!A:BR,5,FALSE),"")</f>
        <v>Hydroxy-Itraconazole</v>
      </c>
      <c r="F3983" s="256"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4.25" x14ac:dyDescent="0.2">
      <c r="A3984" s="183">
        <v>497</v>
      </c>
      <c r="B3984" s="254" t="str">
        <f>IF(AND(A3984&lt;&gt;"",ISNUMBER(A3984)),VLOOKUP(A3984,Studies!A:BR,2,FALSE),"")</f>
        <v>Miura 2010</v>
      </c>
      <c r="C3984" s="255" t="str">
        <f>IF(AND(A3984&lt;&gt;"",ISNUMBER(A3984)),VLOOKUP(A3984,Studies!A:BR,3,FALSE),"")</f>
        <v>https://www.ncbi.nlm.nih.gov/pubmed/20595406</v>
      </c>
      <c r="D3984" s="255" t="str">
        <f>IF(AND(A3984&lt;&gt;"",ISNUMBER(A3984)),VLOOKUP(A3984,Studies!A:BR,4,FALSE),"")</f>
        <v>po 100 mg MD Japanese</v>
      </c>
      <c r="E3984" s="255" t="str">
        <f>IF(AND(A3984&lt;&gt;"",ISNUMBER(A3984)),VLOOKUP(A3984,Studies!A:BR,5,FALSE),"")</f>
        <v>Hydroxy-Itraconazole</v>
      </c>
      <c r="F3984" s="256"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4.25" x14ac:dyDescent="0.2">
      <c r="A3985" s="183">
        <v>497</v>
      </c>
      <c r="B3985" s="254" t="str">
        <f>IF(AND(A3985&lt;&gt;"",ISNUMBER(A3985)),VLOOKUP(A3985,Studies!A:BR,2,FALSE),"")</f>
        <v>Miura 2010</v>
      </c>
      <c r="C3985" s="255" t="str">
        <f>IF(AND(A3985&lt;&gt;"",ISNUMBER(A3985)),VLOOKUP(A3985,Studies!A:BR,3,FALSE),"")</f>
        <v>https://www.ncbi.nlm.nih.gov/pubmed/20595406</v>
      </c>
      <c r="D3985" s="255" t="str">
        <f>IF(AND(A3985&lt;&gt;"",ISNUMBER(A3985)),VLOOKUP(A3985,Studies!A:BR,4,FALSE),"")</f>
        <v>po 100 mg MD Japanese</v>
      </c>
      <c r="E3985" s="255" t="str">
        <f>IF(AND(A3985&lt;&gt;"",ISNUMBER(A3985)),VLOOKUP(A3985,Studies!A:BR,5,FALSE),"")</f>
        <v>Hydroxy-Itraconazole</v>
      </c>
      <c r="F3985" s="256"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4.25" x14ac:dyDescent="0.2">
      <c r="A3986" s="183">
        <v>497</v>
      </c>
      <c r="B3986" s="254" t="str">
        <f>IF(AND(A3986&lt;&gt;"",ISNUMBER(A3986)),VLOOKUP(A3986,Studies!A:BR,2,FALSE),"")</f>
        <v>Miura 2010</v>
      </c>
      <c r="C3986" s="255" t="str">
        <f>IF(AND(A3986&lt;&gt;"",ISNUMBER(A3986)),VLOOKUP(A3986,Studies!A:BR,3,FALSE),"")</f>
        <v>https://www.ncbi.nlm.nih.gov/pubmed/20595406</v>
      </c>
      <c r="D3986" s="255" t="str">
        <f>IF(AND(A3986&lt;&gt;"",ISNUMBER(A3986)),VLOOKUP(A3986,Studies!A:BR,4,FALSE),"")</f>
        <v>po 100 mg MD Japanese</v>
      </c>
      <c r="E3986" s="255" t="str">
        <f>IF(AND(A3986&lt;&gt;"",ISNUMBER(A3986)),VLOOKUP(A3986,Studies!A:BR,5,FALSE),"")</f>
        <v>Hydroxy-Itraconazole</v>
      </c>
      <c r="F3986" s="256"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4.25" x14ac:dyDescent="0.2">
      <c r="A3987" s="183">
        <v>497</v>
      </c>
      <c r="B3987" s="254" t="str">
        <f>IF(AND(A3987&lt;&gt;"",ISNUMBER(A3987)),VLOOKUP(A3987,Studies!A:BR,2,FALSE),"")</f>
        <v>Miura 2010</v>
      </c>
      <c r="C3987" s="255" t="str">
        <f>IF(AND(A3987&lt;&gt;"",ISNUMBER(A3987)),VLOOKUP(A3987,Studies!A:BR,3,FALSE),"")</f>
        <v>https://www.ncbi.nlm.nih.gov/pubmed/20595406</v>
      </c>
      <c r="D3987" s="255" t="str">
        <f>IF(AND(A3987&lt;&gt;"",ISNUMBER(A3987)),VLOOKUP(A3987,Studies!A:BR,4,FALSE),"")</f>
        <v>po 100 mg MD Japanese</v>
      </c>
      <c r="E3987" s="255" t="str">
        <f>IF(AND(A3987&lt;&gt;"",ISNUMBER(A3987)),VLOOKUP(A3987,Studies!A:BR,5,FALSE),"")</f>
        <v>Hydroxy-Itraconazole</v>
      </c>
      <c r="F3987" s="256"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4.25" x14ac:dyDescent="0.2">
      <c r="A3988" s="183">
        <v>498</v>
      </c>
      <c r="B3988" s="254" t="str">
        <f>IF(AND(A3988&lt;&gt;"",ISNUMBER(A3988)),VLOOKUP(A3988,Studies!A:BR,2,FALSE),"")</f>
        <v>Gubbins 2004</v>
      </c>
      <c r="C3988" s="255" t="str">
        <f>IF(AND(A3988&lt;&gt;"",ISNUMBER(A3988)),VLOOKUP(A3988,Studies!A:BR,3,FALSE),"")</f>
        <v>https://www.ncbi.nlm.nih.gov/pubmed/15098799</v>
      </c>
      <c r="D3988" s="255" t="str">
        <f>IF(AND(A3988&lt;&gt;"",ISNUMBER(A3988)),VLOOKUP(A3988,Studies!A:BR,4,FALSE),"")</f>
        <v>po 200 mg solution with water</v>
      </c>
      <c r="E3988" s="255" t="str">
        <f>IF(AND(A3988&lt;&gt;"",ISNUMBER(A3988)),VLOOKUP(A3988,Studies!A:BR,5,FALSE),"")</f>
        <v>Itraconazole</v>
      </c>
      <c r="F3988" s="256"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v>0</v>
      </c>
    </row>
    <row r="3989" spans="1:17" s="183" customFormat="1" ht="14.25" x14ac:dyDescent="0.2">
      <c r="A3989" s="183">
        <v>498</v>
      </c>
      <c r="B3989" s="254" t="str">
        <f>IF(AND(A3989&lt;&gt;"",ISNUMBER(A3989)),VLOOKUP(A3989,Studies!A:BR,2,FALSE),"")</f>
        <v>Gubbins 2004</v>
      </c>
      <c r="C3989" s="255" t="str">
        <f>IF(AND(A3989&lt;&gt;"",ISNUMBER(A3989)),VLOOKUP(A3989,Studies!A:BR,3,FALSE),"")</f>
        <v>https://www.ncbi.nlm.nih.gov/pubmed/15098799</v>
      </c>
      <c r="D3989" s="255" t="str">
        <f>IF(AND(A3989&lt;&gt;"",ISNUMBER(A3989)),VLOOKUP(A3989,Studies!A:BR,4,FALSE),"")</f>
        <v>po 200 mg solution with water</v>
      </c>
      <c r="E3989" s="255" t="str">
        <f>IF(AND(A3989&lt;&gt;"",ISNUMBER(A3989)),VLOOKUP(A3989,Studies!A:BR,5,FALSE),"")</f>
        <v>Itraconazole</v>
      </c>
      <c r="F3989" s="256"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4.25" x14ac:dyDescent="0.2">
      <c r="A3990" s="183">
        <v>498</v>
      </c>
      <c r="B3990" s="254" t="str">
        <f>IF(AND(A3990&lt;&gt;"",ISNUMBER(A3990)),VLOOKUP(A3990,Studies!A:BR,2,FALSE),"")</f>
        <v>Gubbins 2004</v>
      </c>
      <c r="C3990" s="255" t="str">
        <f>IF(AND(A3990&lt;&gt;"",ISNUMBER(A3990)),VLOOKUP(A3990,Studies!A:BR,3,FALSE),"")</f>
        <v>https://www.ncbi.nlm.nih.gov/pubmed/15098799</v>
      </c>
      <c r="D3990" s="255" t="str">
        <f>IF(AND(A3990&lt;&gt;"",ISNUMBER(A3990)),VLOOKUP(A3990,Studies!A:BR,4,FALSE),"")</f>
        <v>po 200 mg solution with water</v>
      </c>
      <c r="E3990" s="255" t="str">
        <f>IF(AND(A3990&lt;&gt;"",ISNUMBER(A3990)),VLOOKUP(A3990,Studies!A:BR,5,FALSE),"")</f>
        <v>Itraconazole</v>
      </c>
      <c r="F3990" s="256"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4.25" x14ac:dyDescent="0.2">
      <c r="A3991" s="183">
        <v>498</v>
      </c>
      <c r="B3991" s="254" t="str">
        <f>IF(AND(A3991&lt;&gt;"",ISNUMBER(A3991)),VLOOKUP(A3991,Studies!A:BR,2,FALSE),"")</f>
        <v>Gubbins 2004</v>
      </c>
      <c r="C3991" s="255" t="str">
        <f>IF(AND(A3991&lt;&gt;"",ISNUMBER(A3991)),VLOOKUP(A3991,Studies!A:BR,3,FALSE),"")</f>
        <v>https://www.ncbi.nlm.nih.gov/pubmed/15098799</v>
      </c>
      <c r="D3991" s="255" t="str">
        <f>IF(AND(A3991&lt;&gt;"",ISNUMBER(A3991)),VLOOKUP(A3991,Studies!A:BR,4,FALSE),"")</f>
        <v>po 200 mg solution with water</v>
      </c>
      <c r="E3991" s="255" t="str">
        <f>IF(AND(A3991&lt;&gt;"",ISNUMBER(A3991)),VLOOKUP(A3991,Studies!A:BR,5,FALSE),"")</f>
        <v>Itraconazole</v>
      </c>
      <c r="F3991" s="256"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v>0</v>
      </c>
    </row>
    <row r="3992" spans="1:17" s="183" customFormat="1" ht="14.25" x14ac:dyDescent="0.2">
      <c r="A3992" s="183">
        <v>498</v>
      </c>
      <c r="B3992" s="254" t="str">
        <f>IF(AND(A3992&lt;&gt;"",ISNUMBER(A3992)),VLOOKUP(A3992,Studies!A:BR,2,FALSE),"")</f>
        <v>Gubbins 2004</v>
      </c>
      <c r="C3992" s="255" t="str">
        <f>IF(AND(A3992&lt;&gt;"",ISNUMBER(A3992)),VLOOKUP(A3992,Studies!A:BR,3,FALSE),"")</f>
        <v>https://www.ncbi.nlm.nih.gov/pubmed/15098799</v>
      </c>
      <c r="D3992" s="255" t="str">
        <f>IF(AND(A3992&lt;&gt;"",ISNUMBER(A3992)),VLOOKUP(A3992,Studies!A:BR,4,FALSE),"")</f>
        <v>po 200 mg solution with water</v>
      </c>
      <c r="E3992" s="255" t="str">
        <f>IF(AND(A3992&lt;&gt;"",ISNUMBER(A3992)),VLOOKUP(A3992,Studies!A:BR,5,FALSE),"")</f>
        <v>Itraconazole</v>
      </c>
      <c r="F3992" s="256"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4.25" x14ac:dyDescent="0.2">
      <c r="A3993" s="183">
        <v>498</v>
      </c>
      <c r="B3993" s="254" t="str">
        <f>IF(AND(A3993&lt;&gt;"",ISNUMBER(A3993)),VLOOKUP(A3993,Studies!A:BR,2,FALSE),"")</f>
        <v>Gubbins 2004</v>
      </c>
      <c r="C3993" s="255" t="str">
        <f>IF(AND(A3993&lt;&gt;"",ISNUMBER(A3993)),VLOOKUP(A3993,Studies!A:BR,3,FALSE),"")</f>
        <v>https://www.ncbi.nlm.nih.gov/pubmed/15098799</v>
      </c>
      <c r="D3993" s="255" t="str">
        <f>IF(AND(A3993&lt;&gt;"",ISNUMBER(A3993)),VLOOKUP(A3993,Studies!A:BR,4,FALSE),"")</f>
        <v>po 200 mg solution with water</v>
      </c>
      <c r="E3993" s="255" t="str">
        <f>IF(AND(A3993&lt;&gt;"",ISNUMBER(A3993)),VLOOKUP(A3993,Studies!A:BR,5,FALSE),"")</f>
        <v>Itraconazole</v>
      </c>
      <c r="F3993" s="256"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4.25" x14ac:dyDescent="0.2">
      <c r="A3994" s="183">
        <v>498</v>
      </c>
      <c r="B3994" s="254" t="str">
        <f>IF(AND(A3994&lt;&gt;"",ISNUMBER(A3994)),VLOOKUP(A3994,Studies!A:BR,2,FALSE),"")</f>
        <v>Gubbins 2004</v>
      </c>
      <c r="C3994" s="255" t="str">
        <f>IF(AND(A3994&lt;&gt;"",ISNUMBER(A3994)),VLOOKUP(A3994,Studies!A:BR,3,FALSE),"")</f>
        <v>https://www.ncbi.nlm.nih.gov/pubmed/15098799</v>
      </c>
      <c r="D3994" s="255" t="str">
        <f>IF(AND(A3994&lt;&gt;"",ISNUMBER(A3994)),VLOOKUP(A3994,Studies!A:BR,4,FALSE),"")</f>
        <v>po 200 mg solution with water</v>
      </c>
      <c r="E3994" s="255" t="str">
        <f>IF(AND(A3994&lt;&gt;"",ISNUMBER(A3994)),VLOOKUP(A3994,Studies!A:BR,5,FALSE),"")</f>
        <v>Itraconazole</v>
      </c>
      <c r="F3994" s="256"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4.25" x14ac:dyDescent="0.2">
      <c r="A3995" s="183">
        <v>498</v>
      </c>
      <c r="B3995" s="254" t="str">
        <f>IF(AND(A3995&lt;&gt;"",ISNUMBER(A3995)),VLOOKUP(A3995,Studies!A:BR,2,FALSE),"")</f>
        <v>Gubbins 2004</v>
      </c>
      <c r="C3995" s="255" t="str">
        <f>IF(AND(A3995&lt;&gt;"",ISNUMBER(A3995)),VLOOKUP(A3995,Studies!A:BR,3,FALSE),"")</f>
        <v>https://www.ncbi.nlm.nih.gov/pubmed/15098799</v>
      </c>
      <c r="D3995" s="255" t="str">
        <f>IF(AND(A3995&lt;&gt;"",ISNUMBER(A3995)),VLOOKUP(A3995,Studies!A:BR,4,FALSE),"")</f>
        <v>po 200 mg solution with water</v>
      </c>
      <c r="E3995" s="255" t="str">
        <f>IF(AND(A3995&lt;&gt;"",ISNUMBER(A3995)),VLOOKUP(A3995,Studies!A:BR,5,FALSE),"")</f>
        <v>Itraconazole</v>
      </c>
      <c r="F3995" s="256"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v>0</v>
      </c>
    </row>
    <row r="3996" spans="1:17" s="183" customFormat="1" ht="14.25" x14ac:dyDescent="0.2">
      <c r="A3996" s="183">
        <v>498</v>
      </c>
      <c r="B3996" s="254" t="str">
        <f>IF(AND(A3996&lt;&gt;"",ISNUMBER(A3996)),VLOOKUP(A3996,Studies!A:BR,2,FALSE),"")</f>
        <v>Gubbins 2004</v>
      </c>
      <c r="C3996" s="255" t="str">
        <f>IF(AND(A3996&lt;&gt;"",ISNUMBER(A3996)),VLOOKUP(A3996,Studies!A:BR,3,FALSE),"")</f>
        <v>https://www.ncbi.nlm.nih.gov/pubmed/15098799</v>
      </c>
      <c r="D3996" s="255" t="str">
        <f>IF(AND(A3996&lt;&gt;"",ISNUMBER(A3996)),VLOOKUP(A3996,Studies!A:BR,4,FALSE),"")</f>
        <v>po 200 mg solution with water</v>
      </c>
      <c r="E3996" s="255" t="str">
        <f>IF(AND(A3996&lt;&gt;"",ISNUMBER(A3996)),VLOOKUP(A3996,Studies!A:BR,5,FALSE),"")</f>
        <v>Itraconazole</v>
      </c>
      <c r="F3996" s="256"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4.25" x14ac:dyDescent="0.2">
      <c r="A3997" s="183">
        <v>498</v>
      </c>
      <c r="B3997" s="254" t="str">
        <f>IF(AND(A3997&lt;&gt;"",ISNUMBER(A3997)),VLOOKUP(A3997,Studies!A:BR,2,FALSE),"")</f>
        <v>Gubbins 2004</v>
      </c>
      <c r="C3997" s="255" t="str">
        <f>IF(AND(A3997&lt;&gt;"",ISNUMBER(A3997)),VLOOKUP(A3997,Studies!A:BR,3,FALSE),"")</f>
        <v>https://www.ncbi.nlm.nih.gov/pubmed/15098799</v>
      </c>
      <c r="D3997" s="255" t="str">
        <f>IF(AND(A3997&lt;&gt;"",ISNUMBER(A3997)),VLOOKUP(A3997,Studies!A:BR,4,FALSE),"")</f>
        <v>po 200 mg solution with water</v>
      </c>
      <c r="E3997" s="255" t="str">
        <f>IF(AND(A3997&lt;&gt;"",ISNUMBER(A3997)),VLOOKUP(A3997,Studies!A:BR,5,FALSE),"")</f>
        <v>Itraconazole</v>
      </c>
      <c r="F3997" s="256"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v>0</v>
      </c>
    </row>
    <row r="3998" spans="1:17" s="183" customFormat="1" ht="14.25" x14ac:dyDescent="0.2">
      <c r="A3998" s="183">
        <v>498</v>
      </c>
      <c r="B3998" s="254" t="str">
        <f>IF(AND(A3998&lt;&gt;"",ISNUMBER(A3998)),VLOOKUP(A3998,Studies!A:BR,2,FALSE),"")</f>
        <v>Gubbins 2004</v>
      </c>
      <c r="C3998" s="255" t="str">
        <f>IF(AND(A3998&lt;&gt;"",ISNUMBER(A3998)),VLOOKUP(A3998,Studies!A:BR,3,FALSE),"")</f>
        <v>https://www.ncbi.nlm.nih.gov/pubmed/15098799</v>
      </c>
      <c r="D3998" s="255" t="str">
        <f>IF(AND(A3998&lt;&gt;"",ISNUMBER(A3998)),VLOOKUP(A3998,Studies!A:BR,4,FALSE),"")</f>
        <v>po 200 mg solution with water</v>
      </c>
      <c r="E3998" s="255" t="str">
        <f>IF(AND(A3998&lt;&gt;"",ISNUMBER(A3998)),VLOOKUP(A3998,Studies!A:BR,5,FALSE),"")</f>
        <v>Itraconazole</v>
      </c>
      <c r="F3998" s="256"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4.25" x14ac:dyDescent="0.2">
      <c r="A3999" s="183">
        <v>498</v>
      </c>
      <c r="B3999" s="254" t="str">
        <f>IF(AND(A3999&lt;&gt;"",ISNUMBER(A3999)),VLOOKUP(A3999,Studies!A:BR,2,FALSE),"")</f>
        <v>Gubbins 2004</v>
      </c>
      <c r="C3999" s="255" t="str">
        <f>IF(AND(A3999&lt;&gt;"",ISNUMBER(A3999)),VLOOKUP(A3999,Studies!A:BR,3,FALSE),"")</f>
        <v>https://www.ncbi.nlm.nih.gov/pubmed/15098799</v>
      </c>
      <c r="D3999" s="255" t="str">
        <f>IF(AND(A3999&lt;&gt;"",ISNUMBER(A3999)),VLOOKUP(A3999,Studies!A:BR,4,FALSE),"")</f>
        <v>po 200 mg solution with water</v>
      </c>
      <c r="E3999" s="255" t="str">
        <f>IF(AND(A3999&lt;&gt;"",ISNUMBER(A3999)),VLOOKUP(A3999,Studies!A:BR,5,FALSE),"")</f>
        <v>Itraconazole</v>
      </c>
      <c r="F3999" s="256"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4.25" x14ac:dyDescent="0.2">
      <c r="A4000" s="183">
        <v>498</v>
      </c>
      <c r="B4000" s="254" t="str">
        <f>IF(AND(A4000&lt;&gt;"",ISNUMBER(A4000)),VLOOKUP(A4000,Studies!A:BR,2,FALSE),"")</f>
        <v>Gubbins 2004</v>
      </c>
      <c r="C4000" s="255" t="str">
        <f>IF(AND(A4000&lt;&gt;"",ISNUMBER(A4000)),VLOOKUP(A4000,Studies!A:BR,3,FALSE),"")</f>
        <v>https://www.ncbi.nlm.nih.gov/pubmed/15098799</v>
      </c>
      <c r="D4000" s="255" t="str">
        <f>IF(AND(A4000&lt;&gt;"",ISNUMBER(A4000)),VLOOKUP(A4000,Studies!A:BR,4,FALSE),"")</f>
        <v>po 200 mg solution with water</v>
      </c>
      <c r="E4000" s="255" t="str">
        <f>IF(AND(A4000&lt;&gt;"",ISNUMBER(A4000)),VLOOKUP(A4000,Studies!A:BR,5,FALSE),"")</f>
        <v>Itraconazole</v>
      </c>
      <c r="F4000" s="256"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v>0</v>
      </c>
    </row>
    <row r="4001" spans="1:17" s="183" customFormat="1" ht="14.25" x14ac:dyDescent="0.2">
      <c r="A4001" s="183">
        <v>499</v>
      </c>
      <c r="B4001" s="254" t="str">
        <f>IF(AND(A4001&lt;&gt;"",ISNUMBER(A4001)),VLOOKUP(A4001,Studies!A:BR,2,FALSE),"")</f>
        <v>Gubbins 2004</v>
      </c>
      <c r="C4001" s="255" t="str">
        <f>IF(AND(A4001&lt;&gt;"",ISNUMBER(A4001)),VLOOKUP(A4001,Studies!A:BR,3,FALSE),"")</f>
        <v>https://www.ncbi.nlm.nih.gov/pubmed/15098799</v>
      </c>
      <c r="D4001" s="255" t="str">
        <f>IF(AND(A4001&lt;&gt;"",ISNUMBER(A4001)),VLOOKUP(A4001,Studies!A:BR,4,FALSE),"")</f>
        <v>po 200 mg solution with water</v>
      </c>
      <c r="E4001" s="255" t="str">
        <f>IF(AND(A4001&lt;&gt;"",ISNUMBER(A4001)),VLOOKUP(A4001,Studies!A:BR,5,FALSE),"")</f>
        <v>Hydroxy-Itraconazole</v>
      </c>
      <c r="F4001" s="256"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v>0</v>
      </c>
    </row>
    <row r="4002" spans="1:17" s="183" customFormat="1" ht="14.25" x14ac:dyDescent="0.2">
      <c r="A4002" s="183">
        <v>499</v>
      </c>
      <c r="B4002" s="254" t="str">
        <f>IF(AND(A4002&lt;&gt;"",ISNUMBER(A4002)),VLOOKUP(A4002,Studies!A:BR,2,FALSE),"")</f>
        <v>Gubbins 2004</v>
      </c>
      <c r="C4002" s="255" t="str">
        <f>IF(AND(A4002&lt;&gt;"",ISNUMBER(A4002)),VLOOKUP(A4002,Studies!A:BR,3,FALSE),"")</f>
        <v>https://www.ncbi.nlm.nih.gov/pubmed/15098799</v>
      </c>
      <c r="D4002" s="255" t="str">
        <f>IF(AND(A4002&lt;&gt;"",ISNUMBER(A4002)),VLOOKUP(A4002,Studies!A:BR,4,FALSE),"")</f>
        <v>po 200 mg solution with water</v>
      </c>
      <c r="E4002" s="255" t="str">
        <f>IF(AND(A4002&lt;&gt;"",ISNUMBER(A4002)),VLOOKUP(A4002,Studies!A:BR,5,FALSE),"")</f>
        <v>Hydroxy-Itraconazole</v>
      </c>
      <c r="F4002" s="256"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4.25" x14ac:dyDescent="0.2">
      <c r="A4003" s="183">
        <v>499</v>
      </c>
      <c r="B4003" s="254" t="str">
        <f>IF(AND(A4003&lt;&gt;"",ISNUMBER(A4003)),VLOOKUP(A4003,Studies!A:BR,2,FALSE),"")</f>
        <v>Gubbins 2004</v>
      </c>
      <c r="C4003" s="255" t="str">
        <f>IF(AND(A4003&lt;&gt;"",ISNUMBER(A4003)),VLOOKUP(A4003,Studies!A:BR,3,FALSE),"")</f>
        <v>https://www.ncbi.nlm.nih.gov/pubmed/15098799</v>
      </c>
      <c r="D4003" s="255" t="str">
        <f>IF(AND(A4003&lt;&gt;"",ISNUMBER(A4003)),VLOOKUP(A4003,Studies!A:BR,4,FALSE),"")</f>
        <v>po 200 mg solution with water</v>
      </c>
      <c r="E4003" s="255" t="str">
        <f>IF(AND(A4003&lt;&gt;"",ISNUMBER(A4003)),VLOOKUP(A4003,Studies!A:BR,5,FALSE),"")</f>
        <v>Hydroxy-Itraconazole</v>
      </c>
      <c r="F4003" s="256"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4.25" x14ac:dyDescent="0.2">
      <c r="A4004" s="183">
        <v>499</v>
      </c>
      <c r="B4004" s="254" t="str">
        <f>IF(AND(A4004&lt;&gt;"",ISNUMBER(A4004)),VLOOKUP(A4004,Studies!A:BR,2,FALSE),"")</f>
        <v>Gubbins 2004</v>
      </c>
      <c r="C4004" s="255" t="str">
        <f>IF(AND(A4004&lt;&gt;"",ISNUMBER(A4004)),VLOOKUP(A4004,Studies!A:BR,3,FALSE),"")</f>
        <v>https://www.ncbi.nlm.nih.gov/pubmed/15098799</v>
      </c>
      <c r="D4004" s="255" t="str">
        <f>IF(AND(A4004&lt;&gt;"",ISNUMBER(A4004)),VLOOKUP(A4004,Studies!A:BR,4,FALSE),"")</f>
        <v>po 200 mg solution with water</v>
      </c>
      <c r="E4004" s="255" t="str">
        <f>IF(AND(A4004&lt;&gt;"",ISNUMBER(A4004)),VLOOKUP(A4004,Studies!A:BR,5,FALSE),"")</f>
        <v>Hydroxy-Itraconazole</v>
      </c>
      <c r="F4004" s="256"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4.25" x14ac:dyDescent="0.2">
      <c r="A4005" s="183">
        <v>499</v>
      </c>
      <c r="B4005" s="254" t="str">
        <f>IF(AND(A4005&lt;&gt;"",ISNUMBER(A4005)),VLOOKUP(A4005,Studies!A:BR,2,FALSE),"")</f>
        <v>Gubbins 2004</v>
      </c>
      <c r="C4005" s="255" t="str">
        <f>IF(AND(A4005&lt;&gt;"",ISNUMBER(A4005)),VLOOKUP(A4005,Studies!A:BR,3,FALSE),"")</f>
        <v>https://www.ncbi.nlm.nih.gov/pubmed/15098799</v>
      </c>
      <c r="D4005" s="255" t="str">
        <f>IF(AND(A4005&lt;&gt;"",ISNUMBER(A4005)),VLOOKUP(A4005,Studies!A:BR,4,FALSE),"")</f>
        <v>po 200 mg solution with water</v>
      </c>
      <c r="E4005" s="255" t="str">
        <f>IF(AND(A4005&lt;&gt;"",ISNUMBER(A4005)),VLOOKUP(A4005,Studies!A:BR,5,FALSE),"")</f>
        <v>Hydroxy-Itraconazole</v>
      </c>
      <c r="F4005" s="256"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54" t="str">
        <f>IF(AND(A4006&lt;&gt;"",ISNUMBER(A4006)),VLOOKUP(A4006,Studies!A:BR,2,FALSE),"")</f>
        <v>Gubbins 2004</v>
      </c>
      <c r="C4006" s="255" t="str">
        <f>IF(AND(A4006&lt;&gt;"",ISNUMBER(A4006)),VLOOKUP(A4006,Studies!A:BR,3,FALSE),"")</f>
        <v>https://www.ncbi.nlm.nih.gov/pubmed/15098799</v>
      </c>
      <c r="D4006" s="255" t="str">
        <f>IF(AND(A4006&lt;&gt;"",ISNUMBER(A4006)),VLOOKUP(A4006,Studies!A:BR,4,FALSE),"")</f>
        <v>po 200 mg solution with water</v>
      </c>
      <c r="E4006" s="255" t="str">
        <f>IF(AND(A4006&lt;&gt;"",ISNUMBER(A4006)),VLOOKUP(A4006,Studies!A:BR,5,FALSE),"")</f>
        <v>Hydroxy-Itraconazole</v>
      </c>
      <c r="F4006" s="256"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4.25" x14ac:dyDescent="0.2">
      <c r="A4007" s="183">
        <v>499</v>
      </c>
      <c r="B4007" s="254" t="str">
        <f>IF(AND(A4007&lt;&gt;"",ISNUMBER(A4007)),VLOOKUP(A4007,Studies!A:BR,2,FALSE),"")</f>
        <v>Gubbins 2004</v>
      </c>
      <c r="C4007" s="255" t="str">
        <f>IF(AND(A4007&lt;&gt;"",ISNUMBER(A4007)),VLOOKUP(A4007,Studies!A:BR,3,FALSE),"")</f>
        <v>https://www.ncbi.nlm.nih.gov/pubmed/15098799</v>
      </c>
      <c r="D4007" s="255" t="str">
        <f>IF(AND(A4007&lt;&gt;"",ISNUMBER(A4007)),VLOOKUP(A4007,Studies!A:BR,4,FALSE),"")</f>
        <v>po 200 mg solution with water</v>
      </c>
      <c r="E4007" s="255" t="str">
        <f>IF(AND(A4007&lt;&gt;"",ISNUMBER(A4007)),VLOOKUP(A4007,Studies!A:BR,5,FALSE),"")</f>
        <v>Hydroxy-Itraconazole</v>
      </c>
      <c r="F4007" s="256"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4.25" x14ac:dyDescent="0.2">
      <c r="A4008" s="183">
        <v>499</v>
      </c>
      <c r="B4008" s="254" t="str">
        <f>IF(AND(A4008&lt;&gt;"",ISNUMBER(A4008)),VLOOKUP(A4008,Studies!A:BR,2,FALSE),"")</f>
        <v>Gubbins 2004</v>
      </c>
      <c r="C4008" s="255" t="str">
        <f>IF(AND(A4008&lt;&gt;"",ISNUMBER(A4008)),VLOOKUP(A4008,Studies!A:BR,3,FALSE),"")</f>
        <v>https://www.ncbi.nlm.nih.gov/pubmed/15098799</v>
      </c>
      <c r="D4008" s="255" t="str">
        <f>IF(AND(A4008&lt;&gt;"",ISNUMBER(A4008)),VLOOKUP(A4008,Studies!A:BR,4,FALSE),"")</f>
        <v>po 200 mg solution with water</v>
      </c>
      <c r="E4008" s="255" t="str">
        <f>IF(AND(A4008&lt;&gt;"",ISNUMBER(A4008)),VLOOKUP(A4008,Studies!A:BR,5,FALSE),"")</f>
        <v>Hydroxy-Itraconazole</v>
      </c>
      <c r="F4008" s="256"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4.25" x14ac:dyDescent="0.2">
      <c r="A4009" s="183">
        <v>499</v>
      </c>
      <c r="B4009" s="254" t="str">
        <f>IF(AND(A4009&lt;&gt;"",ISNUMBER(A4009)),VLOOKUP(A4009,Studies!A:BR,2,FALSE),"")</f>
        <v>Gubbins 2004</v>
      </c>
      <c r="C4009" s="255" t="str">
        <f>IF(AND(A4009&lt;&gt;"",ISNUMBER(A4009)),VLOOKUP(A4009,Studies!A:BR,3,FALSE),"")</f>
        <v>https://www.ncbi.nlm.nih.gov/pubmed/15098799</v>
      </c>
      <c r="D4009" s="255" t="str">
        <f>IF(AND(A4009&lt;&gt;"",ISNUMBER(A4009)),VLOOKUP(A4009,Studies!A:BR,4,FALSE),"")</f>
        <v>po 200 mg solution with water</v>
      </c>
      <c r="E4009" s="255" t="str">
        <f>IF(AND(A4009&lt;&gt;"",ISNUMBER(A4009)),VLOOKUP(A4009,Studies!A:BR,5,FALSE),"")</f>
        <v>Hydroxy-Itraconazole</v>
      </c>
      <c r="F4009" s="256"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4.25" x14ac:dyDescent="0.2">
      <c r="A4010" s="183">
        <v>499</v>
      </c>
      <c r="B4010" s="254" t="str">
        <f>IF(AND(A4010&lt;&gt;"",ISNUMBER(A4010)),VLOOKUP(A4010,Studies!A:BR,2,FALSE),"")</f>
        <v>Gubbins 2004</v>
      </c>
      <c r="C4010" s="255" t="str">
        <f>IF(AND(A4010&lt;&gt;"",ISNUMBER(A4010)),VLOOKUP(A4010,Studies!A:BR,3,FALSE),"")</f>
        <v>https://www.ncbi.nlm.nih.gov/pubmed/15098799</v>
      </c>
      <c r="D4010" s="255" t="str">
        <f>IF(AND(A4010&lt;&gt;"",ISNUMBER(A4010)),VLOOKUP(A4010,Studies!A:BR,4,FALSE),"")</f>
        <v>po 200 mg solution with water</v>
      </c>
      <c r="E4010" s="255" t="str">
        <f>IF(AND(A4010&lt;&gt;"",ISNUMBER(A4010)),VLOOKUP(A4010,Studies!A:BR,5,FALSE),"")</f>
        <v>Hydroxy-Itraconazole</v>
      </c>
      <c r="F4010" s="256"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v>0</v>
      </c>
    </row>
    <row r="4011" spans="1:17" s="183" customFormat="1" ht="14.25" x14ac:dyDescent="0.2">
      <c r="A4011" s="183">
        <v>499</v>
      </c>
      <c r="B4011" s="254" t="str">
        <f>IF(AND(A4011&lt;&gt;"",ISNUMBER(A4011)),VLOOKUP(A4011,Studies!A:BR,2,FALSE),"")</f>
        <v>Gubbins 2004</v>
      </c>
      <c r="C4011" s="255" t="str">
        <f>IF(AND(A4011&lt;&gt;"",ISNUMBER(A4011)),VLOOKUP(A4011,Studies!A:BR,3,FALSE),"")</f>
        <v>https://www.ncbi.nlm.nih.gov/pubmed/15098799</v>
      </c>
      <c r="D4011" s="255" t="str">
        <f>IF(AND(A4011&lt;&gt;"",ISNUMBER(A4011)),VLOOKUP(A4011,Studies!A:BR,4,FALSE),"")</f>
        <v>po 200 mg solution with water</v>
      </c>
      <c r="E4011" s="255" t="str">
        <f>IF(AND(A4011&lt;&gt;"",ISNUMBER(A4011)),VLOOKUP(A4011,Studies!A:BR,5,FALSE),"")</f>
        <v>Hydroxy-Itraconazole</v>
      </c>
      <c r="F4011" s="256"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v>0</v>
      </c>
    </row>
    <row r="4012" spans="1:17" s="183" customFormat="1" ht="14.25" x14ac:dyDescent="0.2">
      <c r="A4012" s="183">
        <v>499</v>
      </c>
      <c r="B4012" s="254" t="str">
        <f>IF(AND(A4012&lt;&gt;"",ISNUMBER(A4012)),VLOOKUP(A4012,Studies!A:BR,2,FALSE),"")</f>
        <v>Gubbins 2004</v>
      </c>
      <c r="C4012" s="255" t="str">
        <f>IF(AND(A4012&lt;&gt;"",ISNUMBER(A4012)),VLOOKUP(A4012,Studies!A:BR,3,FALSE),"")</f>
        <v>https://www.ncbi.nlm.nih.gov/pubmed/15098799</v>
      </c>
      <c r="D4012" s="255" t="str">
        <f>IF(AND(A4012&lt;&gt;"",ISNUMBER(A4012)),VLOOKUP(A4012,Studies!A:BR,4,FALSE),"")</f>
        <v>po 200 mg solution with water</v>
      </c>
      <c r="E4012" s="255" t="str">
        <f>IF(AND(A4012&lt;&gt;"",ISNUMBER(A4012)),VLOOKUP(A4012,Studies!A:BR,5,FALSE),"")</f>
        <v>Hydroxy-Itraconazole</v>
      </c>
      <c r="F4012" s="256"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v>0</v>
      </c>
    </row>
    <row r="4013" spans="1:17" s="183" customFormat="1" ht="14.25" x14ac:dyDescent="0.2">
      <c r="A4013" s="183">
        <v>499</v>
      </c>
      <c r="B4013" s="254" t="str">
        <f>IF(AND(A4013&lt;&gt;"",ISNUMBER(A4013)),VLOOKUP(A4013,Studies!A:BR,2,FALSE),"")</f>
        <v>Gubbins 2004</v>
      </c>
      <c r="C4013" s="255" t="str">
        <f>IF(AND(A4013&lt;&gt;"",ISNUMBER(A4013)),VLOOKUP(A4013,Studies!A:BR,3,FALSE),"")</f>
        <v>https://www.ncbi.nlm.nih.gov/pubmed/15098799</v>
      </c>
      <c r="D4013" s="255" t="str">
        <f>IF(AND(A4013&lt;&gt;"",ISNUMBER(A4013)),VLOOKUP(A4013,Studies!A:BR,4,FALSE),"")</f>
        <v>po 200 mg solution with water</v>
      </c>
      <c r="E4013" s="255" t="str">
        <f>IF(AND(A4013&lt;&gt;"",ISNUMBER(A4013)),VLOOKUP(A4013,Studies!A:BR,5,FALSE),"")</f>
        <v>Hydroxy-Itraconazole</v>
      </c>
      <c r="F4013" s="256"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4.25" x14ac:dyDescent="0.2">
      <c r="A4014" s="183">
        <v>499</v>
      </c>
      <c r="B4014" s="254" t="str">
        <f>IF(AND(A4014&lt;&gt;"",ISNUMBER(A4014)),VLOOKUP(A4014,Studies!A:BR,2,FALSE),"")</f>
        <v>Gubbins 2004</v>
      </c>
      <c r="C4014" s="255" t="str">
        <f>IF(AND(A4014&lt;&gt;"",ISNUMBER(A4014)),VLOOKUP(A4014,Studies!A:BR,3,FALSE),"")</f>
        <v>https://www.ncbi.nlm.nih.gov/pubmed/15098799</v>
      </c>
      <c r="D4014" s="255" t="str">
        <f>IF(AND(A4014&lt;&gt;"",ISNUMBER(A4014)),VLOOKUP(A4014,Studies!A:BR,4,FALSE),"")</f>
        <v>po 200 mg solution with water</v>
      </c>
      <c r="E4014" s="255" t="str">
        <f>IF(AND(A4014&lt;&gt;"",ISNUMBER(A4014)),VLOOKUP(A4014,Studies!A:BR,5,FALSE),"")</f>
        <v>Hydroxy-Itraconazole</v>
      </c>
      <c r="F4014" s="256"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4.25" x14ac:dyDescent="0.2">
      <c r="A4015" s="183">
        <v>499</v>
      </c>
      <c r="B4015" s="254" t="str">
        <f>IF(AND(A4015&lt;&gt;"",ISNUMBER(A4015)),VLOOKUP(A4015,Studies!A:BR,2,FALSE),"")</f>
        <v>Gubbins 2004</v>
      </c>
      <c r="C4015" s="255" t="str">
        <f>IF(AND(A4015&lt;&gt;"",ISNUMBER(A4015)),VLOOKUP(A4015,Studies!A:BR,3,FALSE),"")</f>
        <v>https://www.ncbi.nlm.nih.gov/pubmed/15098799</v>
      </c>
      <c r="D4015" s="255" t="str">
        <f>IF(AND(A4015&lt;&gt;"",ISNUMBER(A4015)),VLOOKUP(A4015,Studies!A:BR,4,FALSE),"")</f>
        <v>po 200 mg solution with water</v>
      </c>
      <c r="E4015" s="255" t="str">
        <f>IF(AND(A4015&lt;&gt;"",ISNUMBER(A4015)),VLOOKUP(A4015,Studies!A:BR,5,FALSE),"")</f>
        <v>Hydroxy-Itraconazole</v>
      </c>
      <c r="F4015" s="256"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4.25" x14ac:dyDescent="0.2">
      <c r="A4016" s="183">
        <v>502</v>
      </c>
      <c r="B4016" s="254" t="str">
        <f>IF(AND(A4016&lt;&gt;"",ISNUMBER(A4016)),VLOOKUP(A4016,Studies!A:BR,2,FALSE),"")</f>
        <v>Gubbins 2007</v>
      </c>
      <c r="C4016" s="255" t="str">
        <f>IF(AND(A4016&lt;&gt;"",ISNUMBER(A4016)),VLOOKUP(A4016,Studies!A:BR,3,FALSE),"")</f>
        <v>https://www.ncbi.nlm.nih.gov/pubmed/18172627</v>
      </c>
      <c r="D4016" s="255" t="str">
        <f>IF(AND(A4016&lt;&gt;"",ISNUMBER(A4016)),VLOOKUP(A4016,Studies!A:BR,4,FALSE),"")</f>
        <v>po 200 mg solution female with water</v>
      </c>
      <c r="E4016" s="255" t="str">
        <f>IF(AND(A4016&lt;&gt;"",ISNUMBER(A4016)),VLOOKUP(A4016,Studies!A:BR,5,FALSE),"")</f>
        <v>Itraconazole</v>
      </c>
      <c r="F4016" s="256"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4.25" x14ac:dyDescent="0.2">
      <c r="A4017" s="183">
        <v>502</v>
      </c>
      <c r="B4017" s="254" t="str">
        <f>IF(AND(A4017&lt;&gt;"",ISNUMBER(A4017)),VLOOKUP(A4017,Studies!A:BR,2,FALSE),"")</f>
        <v>Gubbins 2007</v>
      </c>
      <c r="C4017" s="255" t="str">
        <f>IF(AND(A4017&lt;&gt;"",ISNUMBER(A4017)),VLOOKUP(A4017,Studies!A:BR,3,FALSE),"")</f>
        <v>https://www.ncbi.nlm.nih.gov/pubmed/18172627</v>
      </c>
      <c r="D4017" s="255" t="str">
        <f>IF(AND(A4017&lt;&gt;"",ISNUMBER(A4017)),VLOOKUP(A4017,Studies!A:BR,4,FALSE),"")</f>
        <v>po 200 mg solution female with water</v>
      </c>
      <c r="E4017" s="255" t="str">
        <f>IF(AND(A4017&lt;&gt;"",ISNUMBER(A4017)),VLOOKUP(A4017,Studies!A:BR,5,FALSE),"")</f>
        <v>Itraconazole</v>
      </c>
      <c r="F4017" s="256"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4.25" x14ac:dyDescent="0.2">
      <c r="A4018" s="183">
        <v>502</v>
      </c>
      <c r="B4018" s="254" t="str">
        <f>IF(AND(A4018&lt;&gt;"",ISNUMBER(A4018)),VLOOKUP(A4018,Studies!A:BR,2,FALSE),"")</f>
        <v>Gubbins 2007</v>
      </c>
      <c r="C4018" s="255" t="str">
        <f>IF(AND(A4018&lt;&gt;"",ISNUMBER(A4018)),VLOOKUP(A4018,Studies!A:BR,3,FALSE),"")</f>
        <v>https://www.ncbi.nlm.nih.gov/pubmed/18172627</v>
      </c>
      <c r="D4018" s="255" t="str">
        <f>IF(AND(A4018&lt;&gt;"",ISNUMBER(A4018)),VLOOKUP(A4018,Studies!A:BR,4,FALSE),"")</f>
        <v>po 200 mg solution female with water</v>
      </c>
      <c r="E4018" s="255" t="str">
        <f>IF(AND(A4018&lt;&gt;"",ISNUMBER(A4018)),VLOOKUP(A4018,Studies!A:BR,5,FALSE),"")</f>
        <v>Itraconazole</v>
      </c>
      <c r="F4018" s="256"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4.25" x14ac:dyDescent="0.2">
      <c r="A4019" s="183">
        <v>502</v>
      </c>
      <c r="B4019" s="254" t="str">
        <f>IF(AND(A4019&lt;&gt;"",ISNUMBER(A4019)),VLOOKUP(A4019,Studies!A:BR,2,FALSE),"")</f>
        <v>Gubbins 2007</v>
      </c>
      <c r="C4019" s="255" t="str">
        <f>IF(AND(A4019&lt;&gt;"",ISNUMBER(A4019)),VLOOKUP(A4019,Studies!A:BR,3,FALSE),"")</f>
        <v>https://www.ncbi.nlm.nih.gov/pubmed/18172627</v>
      </c>
      <c r="D4019" s="255" t="str">
        <f>IF(AND(A4019&lt;&gt;"",ISNUMBER(A4019)),VLOOKUP(A4019,Studies!A:BR,4,FALSE),"")</f>
        <v>po 200 mg solution female with water</v>
      </c>
      <c r="E4019" s="255" t="str">
        <f>IF(AND(A4019&lt;&gt;"",ISNUMBER(A4019)),VLOOKUP(A4019,Studies!A:BR,5,FALSE),"")</f>
        <v>Itraconazole</v>
      </c>
      <c r="F4019" s="256"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4.25" x14ac:dyDescent="0.2">
      <c r="A4020" s="183">
        <v>502</v>
      </c>
      <c r="B4020" s="254" t="str">
        <f>IF(AND(A4020&lt;&gt;"",ISNUMBER(A4020)),VLOOKUP(A4020,Studies!A:BR,2,FALSE),"")</f>
        <v>Gubbins 2007</v>
      </c>
      <c r="C4020" s="255" t="str">
        <f>IF(AND(A4020&lt;&gt;"",ISNUMBER(A4020)),VLOOKUP(A4020,Studies!A:BR,3,FALSE),"")</f>
        <v>https://www.ncbi.nlm.nih.gov/pubmed/18172627</v>
      </c>
      <c r="D4020" s="255" t="str">
        <f>IF(AND(A4020&lt;&gt;"",ISNUMBER(A4020)),VLOOKUP(A4020,Studies!A:BR,4,FALSE),"")</f>
        <v>po 200 mg solution female with water</v>
      </c>
      <c r="E4020" s="255" t="str">
        <f>IF(AND(A4020&lt;&gt;"",ISNUMBER(A4020)),VLOOKUP(A4020,Studies!A:BR,5,FALSE),"")</f>
        <v>Itraconazole</v>
      </c>
      <c r="F4020" s="256"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v>0</v>
      </c>
    </row>
    <row r="4021" spans="1:17" s="183" customFormat="1" ht="14.25" x14ac:dyDescent="0.2">
      <c r="A4021" s="183">
        <v>502</v>
      </c>
      <c r="B4021" s="254" t="str">
        <f>IF(AND(A4021&lt;&gt;"",ISNUMBER(A4021)),VLOOKUP(A4021,Studies!A:BR,2,FALSE),"")</f>
        <v>Gubbins 2007</v>
      </c>
      <c r="C4021" s="255" t="str">
        <f>IF(AND(A4021&lt;&gt;"",ISNUMBER(A4021)),VLOOKUP(A4021,Studies!A:BR,3,FALSE),"")</f>
        <v>https://www.ncbi.nlm.nih.gov/pubmed/18172627</v>
      </c>
      <c r="D4021" s="255" t="str">
        <f>IF(AND(A4021&lt;&gt;"",ISNUMBER(A4021)),VLOOKUP(A4021,Studies!A:BR,4,FALSE),"")</f>
        <v>po 200 mg solution female with water</v>
      </c>
      <c r="E4021" s="255" t="str">
        <f>IF(AND(A4021&lt;&gt;"",ISNUMBER(A4021)),VLOOKUP(A4021,Studies!A:BR,5,FALSE),"")</f>
        <v>Itraconazole</v>
      </c>
      <c r="F4021" s="256"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v>0</v>
      </c>
    </row>
    <row r="4022" spans="1:17" s="183" customFormat="1" ht="14.25" x14ac:dyDescent="0.2">
      <c r="A4022" s="183">
        <v>502</v>
      </c>
      <c r="B4022" s="254" t="str">
        <f>IF(AND(A4022&lt;&gt;"",ISNUMBER(A4022)),VLOOKUP(A4022,Studies!A:BR,2,FALSE),"")</f>
        <v>Gubbins 2007</v>
      </c>
      <c r="C4022" s="255" t="str">
        <f>IF(AND(A4022&lt;&gt;"",ISNUMBER(A4022)),VLOOKUP(A4022,Studies!A:BR,3,FALSE),"")</f>
        <v>https://www.ncbi.nlm.nih.gov/pubmed/18172627</v>
      </c>
      <c r="D4022" s="255" t="str">
        <f>IF(AND(A4022&lt;&gt;"",ISNUMBER(A4022)),VLOOKUP(A4022,Studies!A:BR,4,FALSE),"")</f>
        <v>po 200 mg solution female with water</v>
      </c>
      <c r="E4022" s="255" t="str">
        <f>IF(AND(A4022&lt;&gt;"",ISNUMBER(A4022)),VLOOKUP(A4022,Studies!A:BR,5,FALSE),"")</f>
        <v>Itraconazole</v>
      </c>
      <c r="F4022" s="256"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v>0</v>
      </c>
    </row>
    <row r="4023" spans="1:17" s="183" customFormat="1" ht="14.25" x14ac:dyDescent="0.2">
      <c r="A4023" s="183">
        <v>502</v>
      </c>
      <c r="B4023" s="254" t="str">
        <f>IF(AND(A4023&lt;&gt;"",ISNUMBER(A4023)),VLOOKUP(A4023,Studies!A:BR,2,FALSE),"")</f>
        <v>Gubbins 2007</v>
      </c>
      <c r="C4023" s="255" t="str">
        <f>IF(AND(A4023&lt;&gt;"",ISNUMBER(A4023)),VLOOKUP(A4023,Studies!A:BR,3,FALSE),"")</f>
        <v>https://www.ncbi.nlm.nih.gov/pubmed/18172627</v>
      </c>
      <c r="D4023" s="255" t="str">
        <f>IF(AND(A4023&lt;&gt;"",ISNUMBER(A4023)),VLOOKUP(A4023,Studies!A:BR,4,FALSE),"")</f>
        <v>po 200 mg solution female with water</v>
      </c>
      <c r="E4023" s="255" t="str">
        <f>IF(AND(A4023&lt;&gt;"",ISNUMBER(A4023)),VLOOKUP(A4023,Studies!A:BR,5,FALSE),"")</f>
        <v>Itraconazole</v>
      </c>
      <c r="F4023" s="256"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4.25" x14ac:dyDescent="0.2">
      <c r="A4024" s="183">
        <v>502</v>
      </c>
      <c r="B4024" s="254" t="str">
        <f>IF(AND(A4024&lt;&gt;"",ISNUMBER(A4024)),VLOOKUP(A4024,Studies!A:BR,2,FALSE),"")</f>
        <v>Gubbins 2007</v>
      </c>
      <c r="C4024" s="255" t="str">
        <f>IF(AND(A4024&lt;&gt;"",ISNUMBER(A4024)),VLOOKUP(A4024,Studies!A:BR,3,FALSE),"")</f>
        <v>https://www.ncbi.nlm.nih.gov/pubmed/18172627</v>
      </c>
      <c r="D4024" s="255" t="str">
        <f>IF(AND(A4024&lt;&gt;"",ISNUMBER(A4024)),VLOOKUP(A4024,Studies!A:BR,4,FALSE),"")</f>
        <v>po 200 mg solution female with water</v>
      </c>
      <c r="E4024" s="255" t="str">
        <f>IF(AND(A4024&lt;&gt;"",ISNUMBER(A4024)),VLOOKUP(A4024,Studies!A:BR,5,FALSE),"")</f>
        <v>Itraconazole</v>
      </c>
      <c r="F4024" s="256"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4.25" x14ac:dyDescent="0.2">
      <c r="A4025" s="183">
        <v>502</v>
      </c>
      <c r="B4025" s="254" t="str">
        <f>IF(AND(A4025&lt;&gt;"",ISNUMBER(A4025)),VLOOKUP(A4025,Studies!A:BR,2,FALSE),"")</f>
        <v>Gubbins 2007</v>
      </c>
      <c r="C4025" s="255" t="str">
        <f>IF(AND(A4025&lt;&gt;"",ISNUMBER(A4025)),VLOOKUP(A4025,Studies!A:BR,3,FALSE),"")</f>
        <v>https://www.ncbi.nlm.nih.gov/pubmed/18172627</v>
      </c>
      <c r="D4025" s="255" t="str">
        <f>IF(AND(A4025&lt;&gt;"",ISNUMBER(A4025)),VLOOKUP(A4025,Studies!A:BR,4,FALSE),"")</f>
        <v>po 200 mg solution female with water</v>
      </c>
      <c r="E4025" s="255" t="str">
        <f>IF(AND(A4025&lt;&gt;"",ISNUMBER(A4025)),VLOOKUP(A4025,Studies!A:BR,5,FALSE),"")</f>
        <v>Itraconazole</v>
      </c>
      <c r="F4025" s="256"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4.25" x14ac:dyDescent="0.2">
      <c r="A4026" s="183">
        <v>502</v>
      </c>
      <c r="B4026" s="254" t="str">
        <f>IF(AND(A4026&lt;&gt;"",ISNUMBER(A4026)),VLOOKUP(A4026,Studies!A:BR,2,FALSE),"")</f>
        <v>Gubbins 2007</v>
      </c>
      <c r="C4026" s="255" t="str">
        <f>IF(AND(A4026&lt;&gt;"",ISNUMBER(A4026)),VLOOKUP(A4026,Studies!A:BR,3,FALSE),"")</f>
        <v>https://www.ncbi.nlm.nih.gov/pubmed/18172627</v>
      </c>
      <c r="D4026" s="255" t="str">
        <f>IF(AND(A4026&lt;&gt;"",ISNUMBER(A4026)),VLOOKUP(A4026,Studies!A:BR,4,FALSE),"")</f>
        <v>po 200 mg solution female with water</v>
      </c>
      <c r="E4026" s="255" t="str">
        <f>IF(AND(A4026&lt;&gt;"",ISNUMBER(A4026)),VLOOKUP(A4026,Studies!A:BR,5,FALSE),"")</f>
        <v>Itraconazole</v>
      </c>
      <c r="F4026" s="256"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v>0</v>
      </c>
    </row>
    <row r="4027" spans="1:17" s="183" customFormat="1" ht="14.25" x14ac:dyDescent="0.2">
      <c r="A4027" s="183">
        <v>502</v>
      </c>
      <c r="B4027" s="254" t="str">
        <f>IF(AND(A4027&lt;&gt;"",ISNUMBER(A4027)),VLOOKUP(A4027,Studies!A:BR,2,FALSE),"")</f>
        <v>Gubbins 2007</v>
      </c>
      <c r="C4027" s="255" t="str">
        <f>IF(AND(A4027&lt;&gt;"",ISNUMBER(A4027)),VLOOKUP(A4027,Studies!A:BR,3,FALSE),"")</f>
        <v>https://www.ncbi.nlm.nih.gov/pubmed/18172627</v>
      </c>
      <c r="D4027" s="255" t="str">
        <f>IF(AND(A4027&lt;&gt;"",ISNUMBER(A4027)),VLOOKUP(A4027,Studies!A:BR,4,FALSE),"")</f>
        <v>po 200 mg solution female with water</v>
      </c>
      <c r="E4027" s="255" t="str">
        <f>IF(AND(A4027&lt;&gt;"",ISNUMBER(A4027)),VLOOKUP(A4027,Studies!A:BR,5,FALSE),"")</f>
        <v>Itraconazole</v>
      </c>
      <c r="F4027" s="256"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4.25" x14ac:dyDescent="0.2">
      <c r="A4028" s="183">
        <v>502</v>
      </c>
      <c r="B4028" s="254" t="str">
        <f>IF(AND(A4028&lt;&gt;"",ISNUMBER(A4028)),VLOOKUP(A4028,Studies!A:BR,2,FALSE),"")</f>
        <v>Gubbins 2007</v>
      </c>
      <c r="C4028" s="255" t="str">
        <f>IF(AND(A4028&lt;&gt;"",ISNUMBER(A4028)),VLOOKUP(A4028,Studies!A:BR,3,FALSE),"")</f>
        <v>https://www.ncbi.nlm.nih.gov/pubmed/18172627</v>
      </c>
      <c r="D4028" s="255" t="str">
        <f>IF(AND(A4028&lt;&gt;"",ISNUMBER(A4028)),VLOOKUP(A4028,Studies!A:BR,4,FALSE),"")</f>
        <v>po 200 mg solution female with water</v>
      </c>
      <c r="E4028" s="255" t="str">
        <f>IF(AND(A4028&lt;&gt;"",ISNUMBER(A4028)),VLOOKUP(A4028,Studies!A:BR,5,FALSE),"")</f>
        <v>Itraconazole</v>
      </c>
      <c r="F4028" s="256"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4.25" x14ac:dyDescent="0.2">
      <c r="A4029" s="183">
        <v>502</v>
      </c>
      <c r="B4029" s="254" t="str">
        <f>IF(AND(A4029&lt;&gt;"",ISNUMBER(A4029)),VLOOKUP(A4029,Studies!A:BR,2,FALSE),"")</f>
        <v>Gubbins 2007</v>
      </c>
      <c r="C4029" s="255" t="str">
        <f>IF(AND(A4029&lt;&gt;"",ISNUMBER(A4029)),VLOOKUP(A4029,Studies!A:BR,3,FALSE),"")</f>
        <v>https://www.ncbi.nlm.nih.gov/pubmed/18172627</v>
      </c>
      <c r="D4029" s="255" t="str">
        <f>IF(AND(A4029&lt;&gt;"",ISNUMBER(A4029)),VLOOKUP(A4029,Studies!A:BR,4,FALSE),"")</f>
        <v>po 200 mg solution female with water</v>
      </c>
      <c r="E4029" s="255" t="str">
        <f>IF(AND(A4029&lt;&gt;"",ISNUMBER(A4029)),VLOOKUP(A4029,Studies!A:BR,5,FALSE),"")</f>
        <v>Itraconazole</v>
      </c>
      <c r="F4029" s="256"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4.25" x14ac:dyDescent="0.2">
      <c r="A4030" s="183">
        <v>502</v>
      </c>
      <c r="B4030" s="254" t="str">
        <f>IF(AND(A4030&lt;&gt;"",ISNUMBER(A4030)),VLOOKUP(A4030,Studies!A:BR,2,FALSE),"")</f>
        <v>Gubbins 2007</v>
      </c>
      <c r="C4030" s="255" t="str">
        <f>IF(AND(A4030&lt;&gt;"",ISNUMBER(A4030)),VLOOKUP(A4030,Studies!A:BR,3,FALSE),"")</f>
        <v>https://www.ncbi.nlm.nih.gov/pubmed/18172627</v>
      </c>
      <c r="D4030" s="255" t="str">
        <f>IF(AND(A4030&lt;&gt;"",ISNUMBER(A4030)),VLOOKUP(A4030,Studies!A:BR,4,FALSE),"")</f>
        <v>po 200 mg solution female with water</v>
      </c>
      <c r="E4030" s="255" t="str">
        <f>IF(AND(A4030&lt;&gt;"",ISNUMBER(A4030)),VLOOKUP(A4030,Studies!A:BR,5,FALSE),"")</f>
        <v>Itraconazole</v>
      </c>
      <c r="F4030" s="256"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4.25" x14ac:dyDescent="0.2">
      <c r="A4031" s="183">
        <v>503</v>
      </c>
      <c r="B4031" s="254" t="str">
        <f>IF(AND(A4031&lt;&gt;"",ISNUMBER(A4031)),VLOOKUP(A4031,Studies!A:BR,2,FALSE),"")</f>
        <v>Gubbins 2007</v>
      </c>
      <c r="C4031" s="255" t="str">
        <f>IF(AND(A4031&lt;&gt;"",ISNUMBER(A4031)),VLOOKUP(A4031,Studies!A:BR,3,FALSE),"")</f>
        <v>https://www.ncbi.nlm.nih.gov/pubmed/18172627</v>
      </c>
      <c r="D4031" s="255" t="str">
        <f>IF(AND(A4031&lt;&gt;"",ISNUMBER(A4031)),VLOOKUP(A4031,Studies!A:BR,4,FALSE),"")</f>
        <v>po 200 mg solution female with water</v>
      </c>
      <c r="E4031" s="255" t="str">
        <f>IF(AND(A4031&lt;&gt;"",ISNUMBER(A4031)),VLOOKUP(A4031,Studies!A:BR,5,FALSE),"")</f>
        <v>Hydroxy-Itraconazole</v>
      </c>
      <c r="F4031" s="256"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4.25" x14ac:dyDescent="0.2">
      <c r="A4032" s="183">
        <v>503</v>
      </c>
      <c r="B4032" s="254" t="str">
        <f>IF(AND(A4032&lt;&gt;"",ISNUMBER(A4032)),VLOOKUP(A4032,Studies!A:BR,2,FALSE),"")</f>
        <v>Gubbins 2007</v>
      </c>
      <c r="C4032" s="255" t="str">
        <f>IF(AND(A4032&lt;&gt;"",ISNUMBER(A4032)),VLOOKUP(A4032,Studies!A:BR,3,FALSE),"")</f>
        <v>https://www.ncbi.nlm.nih.gov/pubmed/18172627</v>
      </c>
      <c r="D4032" s="255" t="str">
        <f>IF(AND(A4032&lt;&gt;"",ISNUMBER(A4032)),VLOOKUP(A4032,Studies!A:BR,4,FALSE),"")</f>
        <v>po 200 mg solution female with water</v>
      </c>
      <c r="E4032" s="255" t="str">
        <f>IF(AND(A4032&lt;&gt;"",ISNUMBER(A4032)),VLOOKUP(A4032,Studies!A:BR,5,FALSE),"")</f>
        <v>Hydroxy-Itraconazole</v>
      </c>
      <c r="F4032" s="256"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v>0</v>
      </c>
    </row>
    <row r="4033" spans="1:17" s="183" customFormat="1" ht="14.25" x14ac:dyDescent="0.2">
      <c r="A4033" s="183">
        <v>503</v>
      </c>
      <c r="B4033" s="254" t="str">
        <f>IF(AND(A4033&lt;&gt;"",ISNUMBER(A4033)),VLOOKUP(A4033,Studies!A:BR,2,FALSE),"")</f>
        <v>Gubbins 2007</v>
      </c>
      <c r="C4033" s="255" t="str">
        <f>IF(AND(A4033&lt;&gt;"",ISNUMBER(A4033)),VLOOKUP(A4033,Studies!A:BR,3,FALSE),"")</f>
        <v>https://www.ncbi.nlm.nih.gov/pubmed/18172627</v>
      </c>
      <c r="D4033" s="255" t="str">
        <f>IF(AND(A4033&lt;&gt;"",ISNUMBER(A4033)),VLOOKUP(A4033,Studies!A:BR,4,FALSE),"")</f>
        <v>po 200 mg solution female with water</v>
      </c>
      <c r="E4033" s="255" t="str">
        <f>IF(AND(A4033&lt;&gt;"",ISNUMBER(A4033)),VLOOKUP(A4033,Studies!A:BR,5,FALSE),"")</f>
        <v>Hydroxy-Itraconazole</v>
      </c>
      <c r="F4033" s="256"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4.25" x14ac:dyDescent="0.2">
      <c r="A4034" s="183">
        <v>503</v>
      </c>
      <c r="B4034" s="254" t="str">
        <f>IF(AND(A4034&lt;&gt;"",ISNUMBER(A4034)),VLOOKUP(A4034,Studies!A:BR,2,FALSE),"")</f>
        <v>Gubbins 2007</v>
      </c>
      <c r="C4034" s="255" t="str">
        <f>IF(AND(A4034&lt;&gt;"",ISNUMBER(A4034)),VLOOKUP(A4034,Studies!A:BR,3,FALSE),"")</f>
        <v>https://www.ncbi.nlm.nih.gov/pubmed/18172627</v>
      </c>
      <c r="D4034" s="255" t="str">
        <f>IF(AND(A4034&lt;&gt;"",ISNUMBER(A4034)),VLOOKUP(A4034,Studies!A:BR,4,FALSE),"")</f>
        <v>po 200 mg solution female with water</v>
      </c>
      <c r="E4034" s="255" t="str">
        <f>IF(AND(A4034&lt;&gt;"",ISNUMBER(A4034)),VLOOKUP(A4034,Studies!A:BR,5,FALSE),"")</f>
        <v>Hydroxy-Itraconazole</v>
      </c>
      <c r="F4034" s="256"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4.25" x14ac:dyDescent="0.2">
      <c r="A4035" s="183">
        <v>503</v>
      </c>
      <c r="B4035" s="254" t="str">
        <f>IF(AND(A4035&lt;&gt;"",ISNUMBER(A4035)),VLOOKUP(A4035,Studies!A:BR,2,FALSE),"")</f>
        <v>Gubbins 2007</v>
      </c>
      <c r="C4035" s="255" t="str">
        <f>IF(AND(A4035&lt;&gt;"",ISNUMBER(A4035)),VLOOKUP(A4035,Studies!A:BR,3,FALSE),"")</f>
        <v>https://www.ncbi.nlm.nih.gov/pubmed/18172627</v>
      </c>
      <c r="D4035" s="255" t="str">
        <f>IF(AND(A4035&lt;&gt;"",ISNUMBER(A4035)),VLOOKUP(A4035,Studies!A:BR,4,FALSE),"")</f>
        <v>po 200 mg solution female with water</v>
      </c>
      <c r="E4035" s="255" t="str">
        <f>IF(AND(A4035&lt;&gt;"",ISNUMBER(A4035)),VLOOKUP(A4035,Studies!A:BR,5,FALSE),"")</f>
        <v>Hydroxy-Itraconazole</v>
      </c>
      <c r="F4035" s="256"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4.25" x14ac:dyDescent="0.2">
      <c r="A4036" s="183">
        <v>503</v>
      </c>
      <c r="B4036" s="254" t="str">
        <f>IF(AND(A4036&lt;&gt;"",ISNUMBER(A4036)),VLOOKUP(A4036,Studies!A:BR,2,FALSE),"")</f>
        <v>Gubbins 2007</v>
      </c>
      <c r="C4036" s="255" t="str">
        <f>IF(AND(A4036&lt;&gt;"",ISNUMBER(A4036)),VLOOKUP(A4036,Studies!A:BR,3,FALSE),"")</f>
        <v>https://www.ncbi.nlm.nih.gov/pubmed/18172627</v>
      </c>
      <c r="D4036" s="255" t="str">
        <f>IF(AND(A4036&lt;&gt;"",ISNUMBER(A4036)),VLOOKUP(A4036,Studies!A:BR,4,FALSE),"")</f>
        <v>po 200 mg solution female with water</v>
      </c>
      <c r="E4036" s="255" t="str">
        <f>IF(AND(A4036&lt;&gt;"",ISNUMBER(A4036)),VLOOKUP(A4036,Studies!A:BR,5,FALSE),"")</f>
        <v>Hydroxy-Itraconazole</v>
      </c>
      <c r="F4036" s="256"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54" t="str">
        <f>IF(AND(A4037&lt;&gt;"",ISNUMBER(A4037)),VLOOKUP(A4037,Studies!A:BR,2,FALSE),"")</f>
        <v>Gubbins 2007</v>
      </c>
      <c r="C4037" s="255" t="str">
        <f>IF(AND(A4037&lt;&gt;"",ISNUMBER(A4037)),VLOOKUP(A4037,Studies!A:BR,3,FALSE),"")</f>
        <v>https://www.ncbi.nlm.nih.gov/pubmed/18172627</v>
      </c>
      <c r="D4037" s="255" t="str">
        <f>IF(AND(A4037&lt;&gt;"",ISNUMBER(A4037)),VLOOKUP(A4037,Studies!A:BR,4,FALSE),"")</f>
        <v>po 200 mg solution female with water</v>
      </c>
      <c r="E4037" s="255" t="str">
        <f>IF(AND(A4037&lt;&gt;"",ISNUMBER(A4037)),VLOOKUP(A4037,Studies!A:BR,5,FALSE),"")</f>
        <v>Hydroxy-Itraconazole</v>
      </c>
      <c r="F4037" s="256"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4.25" x14ac:dyDescent="0.2">
      <c r="A4038" s="183">
        <v>503</v>
      </c>
      <c r="B4038" s="254" t="str">
        <f>IF(AND(A4038&lt;&gt;"",ISNUMBER(A4038)),VLOOKUP(A4038,Studies!A:BR,2,FALSE),"")</f>
        <v>Gubbins 2007</v>
      </c>
      <c r="C4038" s="255" t="str">
        <f>IF(AND(A4038&lt;&gt;"",ISNUMBER(A4038)),VLOOKUP(A4038,Studies!A:BR,3,FALSE),"")</f>
        <v>https://www.ncbi.nlm.nih.gov/pubmed/18172627</v>
      </c>
      <c r="D4038" s="255" t="str">
        <f>IF(AND(A4038&lt;&gt;"",ISNUMBER(A4038)),VLOOKUP(A4038,Studies!A:BR,4,FALSE),"")</f>
        <v>po 200 mg solution female with water</v>
      </c>
      <c r="E4038" s="255" t="str">
        <f>IF(AND(A4038&lt;&gt;"",ISNUMBER(A4038)),VLOOKUP(A4038,Studies!A:BR,5,FALSE),"")</f>
        <v>Hydroxy-Itraconazole</v>
      </c>
      <c r="F4038" s="256"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4.25" x14ac:dyDescent="0.2">
      <c r="A4039" s="183">
        <v>503</v>
      </c>
      <c r="B4039" s="254" t="str">
        <f>IF(AND(A4039&lt;&gt;"",ISNUMBER(A4039)),VLOOKUP(A4039,Studies!A:BR,2,FALSE),"")</f>
        <v>Gubbins 2007</v>
      </c>
      <c r="C4039" s="255" t="str">
        <f>IF(AND(A4039&lt;&gt;"",ISNUMBER(A4039)),VLOOKUP(A4039,Studies!A:BR,3,FALSE),"")</f>
        <v>https://www.ncbi.nlm.nih.gov/pubmed/18172627</v>
      </c>
      <c r="D4039" s="255" t="str">
        <f>IF(AND(A4039&lt;&gt;"",ISNUMBER(A4039)),VLOOKUP(A4039,Studies!A:BR,4,FALSE),"")</f>
        <v>po 200 mg solution female with water</v>
      </c>
      <c r="E4039" s="255" t="str">
        <f>IF(AND(A4039&lt;&gt;"",ISNUMBER(A4039)),VLOOKUP(A4039,Studies!A:BR,5,FALSE),"")</f>
        <v>Hydroxy-Itraconazole</v>
      </c>
      <c r="F4039" s="256"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4.25" x14ac:dyDescent="0.2">
      <c r="A4040" s="183">
        <v>503</v>
      </c>
      <c r="B4040" s="254" t="str">
        <f>IF(AND(A4040&lt;&gt;"",ISNUMBER(A4040)),VLOOKUP(A4040,Studies!A:BR,2,FALSE),"")</f>
        <v>Gubbins 2007</v>
      </c>
      <c r="C4040" s="255" t="str">
        <f>IF(AND(A4040&lt;&gt;"",ISNUMBER(A4040)),VLOOKUP(A4040,Studies!A:BR,3,FALSE),"")</f>
        <v>https://www.ncbi.nlm.nih.gov/pubmed/18172627</v>
      </c>
      <c r="D4040" s="255" t="str">
        <f>IF(AND(A4040&lt;&gt;"",ISNUMBER(A4040)),VLOOKUP(A4040,Studies!A:BR,4,FALSE),"")</f>
        <v>po 200 mg solution female with water</v>
      </c>
      <c r="E4040" s="255" t="str">
        <f>IF(AND(A4040&lt;&gt;"",ISNUMBER(A4040)),VLOOKUP(A4040,Studies!A:BR,5,FALSE),"")</f>
        <v>Hydroxy-Itraconazole</v>
      </c>
      <c r="F4040" s="256"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v>0</v>
      </c>
    </row>
    <row r="4041" spans="1:17" s="183" customFormat="1" ht="14.25" x14ac:dyDescent="0.2">
      <c r="A4041" s="183">
        <v>503</v>
      </c>
      <c r="B4041" s="254" t="str">
        <f>IF(AND(A4041&lt;&gt;"",ISNUMBER(A4041)),VLOOKUP(A4041,Studies!A:BR,2,FALSE),"")</f>
        <v>Gubbins 2007</v>
      </c>
      <c r="C4041" s="255" t="str">
        <f>IF(AND(A4041&lt;&gt;"",ISNUMBER(A4041)),VLOOKUP(A4041,Studies!A:BR,3,FALSE),"")</f>
        <v>https://www.ncbi.nlm.nih.gov/pubmed/18172627</v>
      </c>
      <c r="D4041" s="255" t="str">
        <f>IF(AND(A4041&lt;&gt;"",ISNUMBER(A4041)),VLOOKUP(A4041,Studies!A:BR,4,FALSE),"")</f>
        <v>po 200 mg solution female with water</v>
      </c>
      <c r="E4041" s="255" t="str">
        <f>IF(AND(A4041&lt;&gt;"",ISNUMBER(A4041)),VLOOKUP(A4041,Studies!A:BR,5,FALSE),"")</f>
        <v>Hydroxy-Itraconazole</v>
      </c>
      <c r="F4041" s="256"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v>0</v>
      </c>
    </row>
    <row r="4042" spans="1:17" s="183" customFormat="1" ht="14.25" x14ac:dyDescent="0.2">
      <c r="A4042" s="183">
        <v>503</v>
      </c>
      <c r="B4042" s="254" t="str">
        <f>IF(AND(A4042&lt;&gt;"",ISNUMBER(A4042)),VLOOKUP(A4042,Studies!A:BR,2,FALSE),"")</f>
        <v>Gubbins 2007</v>
      </c>
      <c r="C4042" s="255" t="str">
        <f>IF(AND(A4042&lt;&gt;"",ISNUMBER(A4042)),VLOOKUP(A4042,Studies!A:BR,3,FALSE),"")</f>
        <v>https://www.ncbi.nlm.nih.gov/pubmed/18172627</v>
      </c>
      <c r="D4042" s="255" t="str">
        <f>IF(AND(A4042&lt;&gt;"",ISNUMBER(A4042)),VLOOKUP(A4042,Studies!A:BR,4,FALSE),"")</f>
        <v>po 200 mg solution female with water</v>
      </c>
      <c r="E4042" s="255" t="str">
        <f>IF(AND(A4042&lt;&gt;"",ISNUMBER(A4042)),VLOOKUP(A4042,Studies!A:BR,5,FALSE),"")</f>
        <v>Hydroxy-Itraconazole</v>
      </c>
      <c r="F4042" s="256"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4.25" x14ac:dyDescent="0.2">
      <c r="A4043" s="183">
        <v>503</v>
      </c>
      <c r="B4043" s="254" t="str">
        <f>IF(AND(A4043&lt;&gt;"",ISNUMBER(A4043)),VLOOKUP(A4043,Studies!A:BR,2,FALSE),"")</f>
        <v>Gubbins 2007</v>
      </c>
      <c r="C4043" s="255" t="str">
        <f>IF(AND(A4043&lt;&gt;"",ISNUMBER(A4043)),VLOOKUP(A4043,Studies!A:BR,3,FALSE),"")</f>
        <v>https://www.ncbi.nlm.nih.gov/pubmed/18172627</v>
      </c>
      <c r="D4043" s="255" t="str">
        <f>IF(AND(A4043&lt;&gt;"",ISNUMBER(A4043)),VLOOKUP(A4043,Studies!A:BR,4,FALSE),"")</f>
        <v>po 200 mg solution female with water</v>
      </c>
      <c r="E4043" s="255" t="str">
        <f>IF(AND(A4043&lt;&gt;"",ISNUMBER(A4043)),VLOOKUP(A4043,Studies!A:BR,5,FALSE),"")</f>
        <v>Hydroxy-Itraconazole</v>
      </c>
      <c r="F4043" s="256"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4.25" x14ac:dyDescent="0.2">
      <c r="A4044" s="183">
        <v>503</v>
      </c>
      <c r="B4044" s="254" t="str">
        <f>IF(AND(A4044&lt;&gt;"",ISNUMBER(A4044)),VLOOKUP(A4044,Studies!A:BR,2,FALSE),"")</f>
        <v>Gubbins 2007</v>
      </c>
      <c r="C4044" s="255" t="str">
        <f>IF(AND(A4044&lt;&gt;"",ISNUMBER(A4044)),VLOOKUP(A4044,Studies!A:BR,3,FALSE),"")</f>
        <v>https://www.ncbi.nlm.nih.gov/pubmed/18172627</v>
      </c>
      <c r="D4044" s="255" t="str">
        <f>IF(AND(A4044&lt;&gt;"",ISNUMBER(A4044)),VLOOKUP(A4044,Studies!A:BR,4,FALSE),"")</f>
        <v>po 200 mg solution female with water</v>
      </c>
      <c r="E4044" s="255" t="str">
        <f>IF(AND(A4044&lt;&gt;"",ISNUMBER(A4044)),VLOOKUP(A4044,Studies!A:BR,5,FALSE),"")</f>
        <v>Hydroxy-Itraconazole</v>
      </c>
      <c r="F4044" s="256"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4.25" x14ac:dyDescent="0.2">
      <c r="A4045" s="183">
        <v>503</v>
      </c>
      <c r="B4045" s="254" t="str">
        <f>IF(AND(A4045&lt;&gt;"",ISNUMBER(A4045)),VLOOKUP(A4045,Studies!A:BR,2,FALSE),"")</f>
        <v>Gubbins 2007</v>
      </c>
      <c r="C4045" s="255" t="str">
        <f>IF(AND(A4045&lt;&gt;"",ISNUMBER(A4045)),VLOOKUP(A4045,Studies!A:BR,3,FALSE),"")</f>
        <v>https://www.ncbi.nlm.nih.gov/pubmed/18172627</v>
      </c>
      <c r="D4045" s="255" t="str">
        <f>IF(AND(A4045&lt;&gt;"",ISNUMBER(A4045)),VLOOKUP(A4045,Studies!A:BR,4,FALSE),"")</f>
        <v>po 200 mg solution female with water</v>
      </c>
      <c r="E4045" s="255" t="str">
        <f>IF(AND(A4045&lt;&gt;"",ISNUMBER(A4045)),VLOOKUP(A4045,Studies!A:BR,5,FALSE),"")</f>
        <v>Hydroxy-Itraconazole</v>
      </c>
      <c r="F4045" s="256"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4.25" x14ac:dyDescent="0.2">
      <c r="A4046" s="183">
        <v>504</v>
      </c>
      <c r="B4046" s="254" t="str">
        <f>IF(AND(A4046&lt;&gt;"",ISNUMBER(A4046)),VLOOKUP(A4046,Studies!A:BR,2,FALSE),"")</f>
        <v>Gubbins 2007</v>
      </c>
      <c r="C4046" s="255" t="str">
        <f>IF(AND(A4046&lt;&gt;"",ISNUMBER(A4046)),VLOOKUP(A4046,Studies!A:BR,3,FALSE),"")</f>
        <v>https://www.ncbi.nlm.nih.gov/pubmed/18172627</v>
      </c>
      <c r="D4046" s="255" t="str">
        <f>IF(AND(A4046&lt;&gt;"",ISNUMBER(A4046)),VLOOKUP(A4046,Studies!A:BR,4,FALSE),"")</f>
        <v>po 200 mg solution male with water</v>
      </c>
      <c r="E4046" s="255" t="str">
        <f>IF(AND(A4046&lt;&gt;"",ISNUMBER(A4046)),VLOOKUP(A4046,Studies!A:BR,5,FALSE),"")</f>
        <v>Itraconazole</v>
      </c>
      <c r="F4046" s="256"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v>0</v>
      </c>
    </row>
    <row r="4047" spans="1:17" s="183" customFormat="1" ht="14.25" x14ac:dyDescent="0.2">
      <c r="A4047" s="183">
        <v>504</v>
      </c>
      <c r="B4047" s="254" t="str">
        <f>IF(AND(A4047&lt;&gt;"",ISNUMBER(A4047)),VLOOKUP(A4047,Studies!A:BR,2,FALSE),"")</f>
        <v>Gubbins 2007</v>
      </c>
      <c r="C4047" s="255" t="str">
        <f>IF(AND(A4047&lt;&gt;"",ISNUMBER(A4047)),VLOOKUP(A4047,Studies!A:BR,3,FALSE),"")</f>
        <v>https://www.ncbi.nlm.nih.gov/pubmed/18172627</v>
      </c>
      <c r="D4047" s="255" t="str">
        <f>IF(AND(A4047&lt;&gt;"",ISNUMBER(A4047)),VLOOKUP(A4047,Studies!A:BR,4,FALSE),"")</f>
        <v>po 200 mg solution male with water</v>
      </c>
      <c r="E4047" s="255" t="str">
        <f>IF(AND(A4047&lt;&gt;"",ISNUMBER(A4047)),VLOOKUP(A4047,Studies!A:BR,5,FALSE),"")</f>
        <v>Itraconazole</v>
      </c>
      <c r="F4047" s="256"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4.25" x14ac:dyDescent="0.2">
      <c r="A4048" s="183">
        <v>504</v>
      </c>
      <c r="B4048" s="254" t="str">
        <f>IF(AND(A4048&lt;&gt;"",ISNUMBER(A4048)),VLOOKUP(A4048,Studies!A:BR,2,FALSE),"")</f>
        <v>Gubbins 2007</v>
      </c>
      <c r="C4048" s="255" t="str">
        <f>IF(AND(A4048&lt;&gt;"",ISNUMBER(A4048)),VLOOKUP(A4048,Studies!A:BR,3,FALSE),"")</f>
        <v>https://www.ncbi.nlm.nih.gov/pubmed/18172627</v>
      </c>
      <c r="D4048" s="255" t="str">
        <f>IF(AND(A4048&lt;&gt;"",ISNUMBER(A4048)),VLOOKUP(A4048,Studies!A:BR,4,FALSE),"")</f>
        <v>po 200 mg solution male with water</v>
      </c>
      <c r="E4048" s="255" t="str">
        <f>IF(AND(A4048&lt;&gt;"",ISNUMBER(A4048)),VLOOKUP(A4048,Studies!A:BR,5,FALSE),"")</f>
        <v>Itraconazole</v>
      </c>
      <c r="F4048" s="256"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v>0</v>
      </c>
    </row>
    <row r="4049" spans="1:17" s="183" customFormat="1" ht="14.25" x14ac:dyDescent="0.2">
      <c r="A4049" s="183">
        <v>504</v>
      </c>
      <c r="B4049" s="254" t="str">
        <f>IF(AND(A4049&lt;&gt;"",ISNUMBER(A4049)),VLOOKUP(A4049,Studies!A:BR,2,FALSE),"")</f>
        <v>Gubbins 2007</v>
      </c>
      <c r="C4049" s="255" t="str">
        <f>IF(AND(A4049&lt;&gt;"",ISNUMBER(A4049)),VLOOKUP(A4049,Studies!A:BR,3,FALSE),"")</f>
        <v>https://www.ncbi.nlm.nih.gov/pubmed/18172627</v>
      </c>
      <c r="D4049" s="255" t="str">
        <f>IF(AND(A4049&lt;&gt;"",ISNUMBER(A4049)),VLOOKUP(A4049,Studies!A:BR,4,FALSE),"")</f>
        <v>po 200 mg solution male with water</v>
      </c>
      <c r="E4049" s="255" t="str">
        <f>IF(AND(A4049&lt;&gt;"",ISNUMBER(A4049)),VLOOKUP(A4049,Studies!A:BR,5,FALSE),"")</f>
        <v>Itraconazole</v>
      </c>
      <c r="F4049" s="256"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v>0</v>
      </c>
    </row>
    <row r="4050" spans="1:17" s="183" customFormat="1" ht="14.25" x14ac:dyDescent="0.2">
      <c r="A4050" s="183">
        <v>504</v>
      </c>
      <c r="B4050" s="254" t="str">
        <f>IF(AND(A4050&lt;&gt;"",ISNUMBER(A4050)),VLOOKUP(A4050,Studies!A:BR,2,FALSE),"")</f>
        <v>Gubbins 2007</v>
      </c>
      <c r="C4050" s="255" t="str">
        <f>IF(AND(A4050&lt;&gt;"",ISNUMBER(A4050)),VLOOKUP(A4050,Studies!A:BR,3,FALSE),"")</f>
        <v>https://www.ncbi.nlm.nih.gov/pubmed/18172627</v>
      </c>
      <c r="D4050" s="255" t="str">
        <f>IF(AND(A4050&lt;&gt;"",ISNUMBER(A4050)),VLOOKUP(A4050,Studies!A:BR,4,FALSE),"")</f>
        <v>po 200 mg solution male with water</v>
      </c>
      <c r="E4050" s="255" t="str">
        <f>IF(AND(A4050&lt;&gt;"",ISNUMBER(A4050)),VLOOKUP(A4050,Studies!A:BR,5,FALSE),"")</f>
        <v>Itraconazole</v>
      </c>
      <c r="F4050" s="256"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4.25" x14ac:dyDescent="0.2">
      <c r="A4051" s="183">
        <v>504</v>
      </c>
      <c r="B4051" s="254" t="str">
        <f>IF(AND(A4051&lt;&gt;"",ISNUMBER(A4051)),VLOOKUP(A4051,Studies!A:BR,2,FALSE),"")</f>
        <v>Gubbins 2007</v>
      </c>
      <c r="C4051" s="255" t="str">
        <f>IF(AND(A4051&lt;&gt;"",ISNUMBER(A4051)),VLOOKUP(A4051,Studies!A:BR,3,FALSE),"")</f>
        <v>https://www.ncbi.nlm.nih.gov/pubmed/18172627</v>
      </c>
      <c r="D4051" s="255" t="str">
        <f>IF(AND(A4051&lt;&gt;"",ISNUMBER(A4051)),VLOOKUP(A4051,Studies!A:BR,4,FALSE),"")</f>
        <v>po 200 mg solution male with water</v>
      </c>
      <c r="E4051" s="255" t="str">
        <f>IF(AND(A4051&lt;&gt;"",ISNUMBER(A4051)),VLOOKUP(A4051,Studies!A:BR,5,FALSE),"")</f>
        <v>Itraconazole</v>
      </c>
      <c r="F4051" s="256"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v>0</v>
      </c>
    </row>
    <row r="4052" spans="1:17" s="183" customFormat="1" ht="14.25" x14ac:dyDescent="0.2">
      <c r="A4052" s="183">
        <v>504</v>
      </c>
      <c r="B4052" s="254" t="str">
        <f>IF(AND(A4052&lt;&gt;"",ISNUMBER(A4052)),VLOOKUP(A4052,Studies!A:BR,2,FALSE),"")</f>
        <v>Gubbins 2007</v>
      </c>
      <c r="C4052" s="255" t="str">
        <f>IF(AND(A4052&lt;&gt;"",ISNUMBER(A4052)),VLOOKUP(A4052,Studies!A:BR,3,FALSE),"")</f>
        <v>https://www.ncbi.nlm.nih.gov/pubmed/18172627</v>
      </c>
      <c r="D4052" s="255" t="str">
        <f>IF(AND(A4052&lt;&gt;"",ISNUMBER(A4052)),VLOOKUP(A4052,Studies!A:BR,4,FALSE),"")</f>
        <v>po 200 mg solution male with water</v>
      </c>
      <c r="E4052" s="255" t="str">
        <f>IF(AND(A4052&lt;&gt;"",ISNUMBER(A4052)),VLOOKUP(A4052,Studies!A:BR,5,FALSE),"")</f>
        <v>Itraconazole</v>
      </c>
      <c r="F4052" s="256"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v>0</v>
      </c>
    </row>
    <row r="4053" spans="1:17" s="183" customFormat="1" ht="14.25" x14ac:dyDescent="0.2">
      <c r="A4053" s="183">
        <v>504</v>
      </c>
      <c r="B4053" s="254" t="str">
        <f>IF(AND(A4053&lt;&gt;"",ISNUMBER(A4053)),VLOOKUP(A4053,Studies!A:BR,2,FALSE),"")</f>
        <v>Gubbins 2007</v>
      </c>
      <c r="C4053" s="255" t="str">
        <f>IF(AND(A4053&lt;&gt;"",ISNUMBER(A4053)),VLOOKUP(A4053,Studies!A:BR,3,FALSE),"")</f>
        <v>https://www.ncbi.nlm.nih.gov/pubmed/18172627</v>
      </c>
      <c r="D4053" s="255" t="str">
        <f>IF(AND(A4053&lt;&gt;"",ISNUMBER(A4053)),VLOOKUP(A4053,Studies!A:BR,4,FALSE),"")</f>
        <v>po 200 mg solution male with water</v>
      </c>
      <c r="E4053" s="255" t="str">
        <f>IF(AND(A4053&lt;&gt;"",ISNUMBER(A4053)),VLOOKUP(A4053,Studies!A:BR,5,FALSE),"")</f>
        <v>Itraconazole</v>
      </c>
      <c r="F4053" s="256"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v>0</v>
      </c>
    </row>
    <row r="4054" spans="1:17" s="183" customFormat="1" ht="14.25" x14ac:dyDescent="0.2">
      <c r="A4054" s="183">
        <v>504</v>
      </c>
      <c r="B4054" s="254" t="str">
        <f>IF(AND(A4054&lt;&gt;"",ISNUMBER(A4054)),VLOOKUP(A4054,Studies!A:BR,2,FALSE),"")</f>
        <v>Gubbins 2007</v>
      </c>
      <c r="C4054" s="255" t="str">
        <f>IF(AND(A4054&lt;&gt;"",ISNUMBER(A4054)),VLOOKUP(A4054,Studies!A:BR,3,FALSE),"")</f>
        <v>https://www.ncbi.nlm.nih.gov/pubmed/18172627</v>
      </c>
      <c r="D4054" s="255" t="str">
        <f>IF(AND(A4054&lt;&gt;"",ISNUMBER(A4054)),VLOOKUP(A4054,Studies!A:BR,4,FALSE),"")</f>
        <v>po 200 mg solution male with water</v>
      </c>
      <c r="E4054" s="255" t="str">
        <f>IF(AND(A4054&lt;&gt;"",ISNUMBER(A4054)),VLOOKUP(A4054,Studies!A:BR,5,FALSE),"")</f>
        <v>Itraconazole</v>
      </c>
      <c r="F4054" s="256"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4.25" x14ac:dyDescent="0.2">
      <c r="A4055" s="183">
        <v>504</v>
      </c>
      <c r="B4055" s="254" t="str">
        <f>IF(AND(A4055&lt;&gt;"",ISNUMBER(A4055)),VLOOKUP(A4055,Studies!A:BR,2,FALSE),"")</f>
        <v>Gubbins 2007</v>
      </c>
      <c r="C4055" s="255" t="str">
        <f>IF(AND(A4055&lt;&gt;"",ISNUMBER(A4055)),VLOOKUP(A4055,Studies!A:BR,3,FALSE),"")</f>
        <v>https://www.ncbi.nlm.nih.gov/pubmed/18172627</v>
      </c>
      <c r="D4055" s="255" t="str">
        <f>IF(AND(A4055&lt;&gt;"",ISNUMBER(A4055)),VLOOKUP(A4055,Studies!A:BR,4,FALSE),"")</f>
        <v>po 200 mg solution male with water</v>
      </c>
      <c r="E4055" s="255" t="str">
        <f>IF(AND(A4055&lt;&gt;"",ISNUMBER(A4055)),VLOOKUP(A4055,Studies!A:BR,5,FALSE),"")</f>
        <v>Itraconazole</v>
      </c>
      <c r="F4055" s="256"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4.25" x14ac:dyDescent="0.2">
      <c r="A4056" s="183">
        <v>504</v>
      </c>
      <c r="B4056" s="254" t="str">
        <f>IF(AND(A4056&lt;&gt;"",ISNUMBER(A4056)),VLOOKUP(A4056,Studies!A:BR,2,FALSE),"")</f>
        <v>Gubbins 2007</v>
      </c>
      <c r="C4056" s="255" t="str">
        <f>IF(AND(A4056&lt;&gt;"",ISNUMBER(A4056)),VLOOKUP(A4056,Studies!A:BR,3,FALSE),"")</f>
        <v>https://www.ncbi.nlm.nih.gov/pubmed/18172627</v>
      </c>
      <c r="D4056" s="255" t="str">
        <f>IF(AND(A4056&lt;&gt;"",ISNUMBER(A4056)),VLOOKUP(A4056,Studies!A:BR,4,FALSE),"")</f>
        <v>po 200 mg solution male with water</v>
      </c>
      <c r="E4056" s="255" t="str">
        <f>IF(AND(A4056&lt;&gt;"",ISNUMBER(A4056)),VLOOKUP(A4056,Studies!A:BR,5,FALSE),"")</f>
        <v>Itraconazole</v>
      </c>
      <c r="F4056" s="256"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4.25" x14ac:dyDescent="0.2">
      <c r="A4057" s="183">
        <v>504</v>
      </c>
      <c r="B4057" s="254" t="str">
        <f>IF(AND(A4057&lt;&gt;"",ISNUMBER(A4057)),VLOOKUP(A4057,Studies!A:BR,2,FALSE),"")</f>
        <v>Gubbins 2007</v>
      </c>
      <c r="C4057" s="255" t="str">
        <f>IF(AND(A4057&lt;&gt;"",ISNUMBER(A4057)),VLOOKUP(A4057,Studies!A:BR,3,FALSE),"")</f>
        <v>https://www.ncbi.nlm.nih.gov/pubmed/18172627</v>
      </c>
      <c r="D4057" s="255" t="str">
        <f>IF(AND(A4057&lt;&gt;"",ISNUMBER(A4057)),VLOOKUP(A4057,Studies!A:BR,4,FALSE),"")</f>
        <v>po 200 mg solution male with water</v>
      </c>
      <c r="E4057" s="255" t="str">
        <f>IF(AND(A4057&lt;&gt;"",ISNUMBER(A4057)),VLOOKUP(A4057,Studies!A:BR,5,FALSE),"")</f>
        <v>Itraconazole</v>
      </c>
      <c r="F4057" s="256"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4.25" x14ac:dyDescent="0.2">
      <c r="A4058" s="183">
        <v>504</v>
      </c>
      <c r="B4058" s="254" t="str">
        <f>IF(AND(A4058&lt;&gt;"",ISNUMBER(A4058)),VLOOKUP(A4058,Studies!A:BR,2,FALSE),"")</f>
        <v>Gubbins 2007</v>
      </c>
      <c r="C4058" s="255" t="str">
        <f>IF(AND(A4058&lt;&gt;"",ISNUMBER(A4058)),VLOOKUP(A4058,Studies!A:BR,3,FALSE),"")</f>
        <v>https://www.ncbi.nlm.nih.gov/pubmed/18172627</v>
      </c>
      <c r="D4058" s="255" t="str">
        <f>IF(AND(A4058&lt;&gt;"",ISNUMBER(A4058)),VLOOKUP(A4058,Studies!A:BR,4,FALSE),"")</f>
        <v>po 200 mg solution male with water</v>
      </c>
      <c r="E4058" s="255" t="str">
        <f>IF(AND(A4058&lt;&gt;"",ISNUMBER(A4058)),VLOOKUP(A4058,Studies!A:BR,5,FALSE),"")</f>
        <v>Itraconazole</v>
      </c>
      <c r="F4058" s="256"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4.25" x14ac:dyDescent="0.2">
      <c r="A4059" s="183">
        <v>504</v>
      </c>
      <c r="B4059" s="254" t="str">
        <f>IF(AND(A4059&lt;&gt;"",ISNUMBER(A4059)),VLOOKUP(A4059,Studies!A:BR,2,FALSE),"")</f>
        <v>Gubbins 2007</v>
      </c>
      <c r="C4059" s="255" t="str">
        <f>IF(AND(A4059&lt;&gt;"",ISNUMBER(A4059)),VLOOKUP(A4059,Studies!A:BR,3,FALSE),"")</f>
        <v>https://www.ncbi.nlm.nih.gov/pubmed/18172627</v>
      </c>
      <c r="D4059" s="255" t="str">
        <f>IF(AND(A4059&lt;&gt;"",ISNUMBER(A4059)),VLOOKUP(A4059,Studies!A:BR,4,FALSE),"")</f>
        <v>po 200 mg solution male with water</v>
      </c>
      <c r="E4059" s="255" t="str">
        <f>IF(AND(A4059&lt;&gt;"",ISNUMBER(A4059)),VLOOKUP(A4059,Studies!A:BR,5,FALSE),"")</f>
        <v>Itraconazole</v>
      </c>
      <c r="F4059" s="256"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4.25" x14ac:dyDescent="0.2">
      <c r="A4060" s="183">
        <v>504</v>
      </c>
      <c r="B4060" s="254" t="str">
        <f>IF(AND(A4060&lt;&gt;"",ISNUMBER(A4060)),VLOOKUP(A4060,Studies!A:BR,2,FALSE),"")</f>
        <v>Gubbins 2007</v>
      </c>
      <c r="C4060" s="255" t="str">
        <f>IF(AND(A4060&lt;&gt;"",ISNUMBER(A4060)),VLOOKUP(A4060,Studies!A:BR,3,FALSE),"")</f>
        <v>https://www.ncbi.nlm.nih.gov/pubmed/18172627</v>
      </c>
      <c r="D4060" s="255" t="str">
        <f>IF(AND(A4060&lt;&gt;"",ISNUMBER(A4060)),VLOOKUP(A4060,Studies!A:BR,4,FALSE),"")</f>
        <v>po 200 mg solution male with water</v>
      </c>
      <c r="E4060" s="255" t="str">
        <f>IF(AND(A4060&lt;&gt;"",ISNUMBER(A4060)),VLOOKUP(A4060,Studies!A:BR,5,FALSE),"")</f>
        <v>Itraconazole</v>
      </c>
      <c r="F4060" s="256"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4.25" x14ac:dyDescent="0.2">
      <c r="A4061" s="183">
        <v>505</v>
      </c>
      <c r="B4061" s="254" t="str">
        <f>IF(AND(A4061&lt;&gt;"",ISNUMBER(A4061)),VLOOKUP(A4061,Studies!A:BR,2,FALSE),"")</f>
        <v>Gubbins 2007</v>
      </c>
      <c r="C4061" s="255" t="str">
        <f>IF(AND(A4061&lt;&gt;"",ISNUMBER(A4061)),VLOOKUP(A4061,Studies!A:BR,3,FALSE),"")</f>
        <v>https://www.ncbi.nlm.nih.gov/pubmed/18172627</v>
      </c>
      <c r="D4061" s="255" t="str">
        <f>IF(AND(A4061&lt;&gt;"",ISNUMBER(A4061)),VLOOKUP(A4061,Studies!A:BR,4,FALSE),"")</f>
        <v>po 200 mg solution male with water</v>
      </c>
      <c r="E4061" s="255" t="str">
        <f>IF(AND(A4061&lt;&gt;"",ISNUMBER(A4061)),VLOOKUP(A4061,Studies!A:BR,5,FALSE),"")</f>
        <v>Hydroxy-Itraconazole</v>
      </c>
      <c r="F4061" s="256"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4.25" x14ac:dyDescent="0.2">
      <c r="A4062" s="183">
        <v>505</v>
      </c>
      <c r="B4062" s="254" t="str">
        <f>IF(AND(A4062&lt;&gt;"",ISNUMBER(A4062)),VLOOKUP(A4062,Studies!A:BR,2,FALSE),"")</f>
        <v>Gubbins 2007</v>
      </c>
      <c r="C4062" s="255" t="str">
        <f>IF(AND(A4062&lt;&gt;"",ISNUMBER(A4062)),VLOOKUP(A4062,Studies!A:BR,3,FALSE),"")</f>
        <v>https://www.ncbi.nlm.nih.gov/pubmed/18172627</v>
      </c>
      <c r="D4062" s="255" t="str">
        <f>IF(AND(A4062&lt;&gt;"",ISNUMBER(A4062)),VLOOKUP(A4062,Studies!A:BR,4,FALSE),"")</f>
        <v>po 200 mg solution male with water</v>
      </c>
      <c r="E4062" s="255" t="str">
        <f>IF(AND(A4062&lt;&gt;"",ISNUMBER(A4062)),VLOOKUP(A4062,Studies!A:BR,5,FALSE),"")</f>
        <v>Hydroxy-Itraconazole</v>
      </c>
      <c r="F4062" s="256"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4.25" x14ac:dyDescent="0.2">
      <c r="A4063" s="183">
        <v>505</v>
      </c>
      <c r="B4063" s="254" t="str">
        <f>IF(AND(A4063&lt;&gt;"",ISNUMBER(A4063)),VLOOKUP(A4063,Studies!A:BR,2,FALSE),"")</f>
        <v>Gubbins 2007</v>
      </c>
      <c r="C4063" s="255" t="str">
        <f>IF(AND(A4063&lt;&gt;"",ISNUMBER(A4063)),VLOOKUP(A4063,Studies!A:BR,3,FALSE),"")</f>
        <v>https://www.ncbi.nlm.nih.gov/pubmed/18172627</v>
      </c>
      <c r="D4063" s="255" t="str">
        <f>IF(AND(A4063&lt;&gt;"",ISNUMBER(A4063)),VLOOKUP(A4063,Studies!A:BR,4,FALSE),"")</f>
        <v>po 200 mg solution male with water</v>
      </c>
      <c r="E4063" s="255" t="str">
        <f>IF(AND(A4063&lt;&gt;"",ISNUMBER(A4063)),VLOOKUP(A4063,Studies!A:BR,5,FALSE),"")</f>
        <v>Hydroxy-Itraconazole</v>
      </c>
      <c r="F4063" s="256"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4.25" x14ac:dyDescent="0.2">
      <c r="A4064" s="183">
        <v>505</v>
      </c>
      <c r="B4064" s="254" t="str">
        <f>IF(AND(A4064&lt;&gt;"",ISNUMBER(A4064)),VLOOKUP(A4064,Studies!A:BR,2,FALSE),"")</f>
        <v>Gubbins 2007</v>
      </c>
      <c r="C4064" s="255" t="str">
        <f>IF(AND(A4064&lt;&gt;"",ISNUMBER(A4064)),VLOOKUP(A4064,Studies!A:BR,3,FALSE),"")</f>
        <v>https://www.ncbi.nlm.nih.gov/pubmed/18172627</v>
      </c>
      <c r="D4064" s="255" t="str">
        <f>IF(AND(A4064&lt;&gt;"",ISNUMBER(A4064)),VLOOKUP(A4064,Studies!A:BR,4,FALSE),"")</f>
        <v>po 200 mg solution male with water</v>
      </c>
      <c r="E4064" s="255" t="str">
        <f>IF(AND(A4064&lt;&gt;"",ISNUMBER(A4064)),VLOOKUP(A4064,Studies!A:BR,5,FALSE),"")</f>
        <v>Hydroxy-Itraconazole</v>
      </c>
      <c r="F4064" s="256"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4.25" x14ac:dyDescent="0.2">
      <c r="A4065" s="183">
        <v>505</v>
      </c>
      <c r="B4065" s="254" t="str">
        <f>IF(AND(A4065&lt;&gt;"",ISNUMBER(A4065)),VLOOKUP(A4065,Studies!A:BR,2,FALSE),"")</f>
        <v>Gubbins 2007</v>
      </c>
      <c r="C4065" s="255" t="str">
        <f>IF(AND(A4065&lt;&gt;"",ISNUMBER(A4065)),VLOOKUP(A4065,Studies!A:BR,3,FALSE),"")</f>
        <v>https://www.ncbi.nlm.nih.gov/pubmed/18172627</v>
      </c>
      <c r="D4065" s="255" t="str">
        <f>IF(AND(A4065&lt;&gt;"",ISNUMBER(A4065)),VLOOKUP(A4065,Studies!A:BR,4,FALSE),"")</f>
        <v>po 200 mg solution male with water</v>
      </c>
      <c r="E4065" s="255" t="str">
        <f>IF(AND(A4065&lt;&gt;"",ISNUMBER(A4065)),VLOOKUP(A4065,Studies!A:BR,5,FALSE),"")</f>
        <v>Hydroxy-Itraconazole</v>
      </c>
      <c r="F4065" s="256"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4.25" x14ac:dyDescent="0.2">
      <c r="A4066" s="183">
        <v>505</v>
      </c>
      <c r="B4066" s="254" t="str">
        <f>IF(AND(A4066&lt;&gt;"",ISNUMBER(A4066)),VLOOKUP(A4066,Studies!A:BR,2,FALSE),"")</f>
        <v>Gubbins 2007</v>
      </c>
      <c r="C4066" s="255" t="str">
        <f>IF(AND(A4066&lt;&gt;"",ISNUMBER(A4066)),VLOOKUP(A4066,Studies!A:BR,3,FALSE),"")</f>
        <v>https://www.ncbi.nlm.nih.gov/pubmed/18172627</v>
      </c>
      <c r="D4066" s="255" t="str">
        <f>IF(AND(A4066&lt;&gt;"",ISNUMBER(A4066)),VLOOKUP(A4066,Studies!A:BR,4,FALSE),"")</f>
        <v>po 200 mg solution male with water</v>
      </c>
      <c r="E4066" s="255" t="str">
        <f>IF(AND(A4066&lt;&gt;"",ISNUMBER(A4066)),VLOOKUP(A4066,Studies!A:BR,5,FALSE),"")</f>
        <v>Hydroxy-Itraconazole</v>
      </c>
      <c r="F4066" s="256"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4.25" x14ac:dyDescent="0.2">
      <c r="A4067" s="183">
        <v>505</v>
      </c>
      <c r="B4067" s="254" t="str">
        <f>IF(AND(A4067&lt;&gt;"",ISNUMBER(A4067)),VLOOKUP(A4067,Studies!A:BR,2,FALSE),"")</f>
        <v>Gubbins 2007</v>
      </c>
      <c r="C4067" s="255" t="str">
        <f>IF(AND(A4067&lt;&gt;"",ISNUMBER(A4067)),VLOOKUP(A4067,Studies!A:BR,3,FALSE),"")</f>
        <v>https://www.ncbi.nlm.nih.gov/pubmed/18172627</v>
      </c>
      <c r="D4067" s="255" t="str">
        <f>IF(AND(A4067&lt;&gt;"",ISNUMBER(A4067)),VLOOKUP(A4067,Studies!A:BR,4,FALSE),"")</f>
        <v>po 200 mg solution male with water</v>
      </c>
      <c r="E4067" s="255" t="str">
        <f>IF(AND(A4067&lt;&gt;"",ISNUMBER(A4067)),VLOOKUP(A4067,Studies!A:BR,5,FALSE),"")</f>
        <v>Hydroxy-Itraconazole</v>
      </c>
      <c r="F4067" s="256"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4.25" x14ac:dyDescent="0.2">
      <c r="A4068" s="183">
        <v>505</v>
      </c>
      <c r="B4068" s="254" t="str">
        <f>IF(AND(A4068&lt;&gt;"",ISNUMBER(A4068)),VLOOKUP(A4068,Studies!A:BR,2,FALSE),"")</f>
        <v>Gubbins 2007</v>
      </c>
      <c r="C4068" s="255" t="str">
        <f>IF(AND(A4068&lt;&gt;"",ISNUMBER(A4068)),VLOOKUP(A4068,Studies!A:BR,3,FALSE),"")</f>
        <v>https://www.ncbi.nlm.nih.gov/pubmed/18172627</v>
      </c>
      <c r="D4068" s="255" t="str">
        <f>IF(AND(A4068&lt;&gt;"",ISNUMBER(A4068)),VLOOKUP(A4068,Studies!A:BR,4,FALSE),"")</f>
        <v>po 200 mg solution male with water</v>
      </c>
      <c r="E4068" s="255" t="str">
        <f>IF(AND(A4068&lt;&gt;"",ISNUMBER(A4068)),VLOOKUP(A4068,Studies!A:BR,5,FALSE),"")</f>
        <v>Hydroxy-Itraconazole</v>
      </c>
      <c r="F4068" s="256"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4.25" x14ac:dyDescent="0.2">
      <c r="A4069" s="183">
        <v>505</v>
      </c>
      <c r="B4069" s="254" t="str">
        <f>IF(AND(A4069&lt;&gt;"",ISNUMBER(A4069)),VLOOKUP(A4069,Studies!A:BR,2,FALSE),"")</f>
        <v>Gubbins 2007</v>
      </c>
      <c r="C4069" s="255" t="str">
        <f>IF(AND(A4069&lt;&gt;"",ISNUMBER(A4069)),VLOOKUP(A4069,Studies!A:BR,3,FALSE),"")</f>
        <v>https://www.ncbi.nlm.nih.gov/pubmed/18172627</v>
      </c>
      <c r="D4069" s="255" t="str">
        <f>IF(AND(A4069&lt;&gt;"",ISNUMBER(A4069)),VLOOKUP(A4069,Studies!A:BR,4,FALSE),"")</f>
        <v>po 200 mg solution male with water</v>
      </c>
      <c r="E4069" s="255" t="str">
        <f>IF(AND(A4069&lt;&gt;"",ISNUMBER(A4069)),VLOOKUP(A4069,Studies!A:BR,5,FALSE),"")</f>
        <v>Hydroxy-Itraconazole</v>
      </c>
      <c r="F4069" s="256"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v>0</v>
      </c>
    </row>
    <row r="4070" spans="1:17" s="183" customFormat="1" ht="14.25" x14ac:dyDescent="0.2">
      <c r="A4070" s="183">
        <v>505</v>
      </c>
      <c r="B4070" s="254" t="str">
        <f>IF(AND(A4070&lt;&gt;"",ISNUMBER(A4070)),VLOOKUP(A4070,Studies!A:BR,2,FALSE),"")</f>
        <v>Gubbins 2007</v>
      </c>
      <c r="C4070" s="255" t="str">
        <f>IF(AND(A4070&lt;&gt;"",ISNUMBER(A4070)),VLOOKUP(A4070,Studies!A:BR,3,FALSE),"")</f>
        <v>https://www.ncbi.nlm.nih.gov/pubmed/18172627</v>
      </c>
      <c r="D4070" s="255" t="str">
        <f>IF(AND(A4070&lt;&gt;"",ISNUMBER(A4070)),VLOOKUP(A4070,Studies!A:BR,4,FALSE),"")</f>
        <v>po 200 mg solution male with water</v>
      </c>
      <c r="E4070" s="255" t="str">
        <f>IF(AND(A4070&lt;&gt;"",ISNUMBER(A4070)),VLOOKUP(A4070,Studies!A:BR,5,FALSE),"")</f>
        <v>Hydroxy-Itraconazole</v>
      </c>
      <c r="F4070" s="256"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4.25" x14ac:dyDescent="0.2">
      <c r="A4071" s="183">
        <v>505</v>
      </c>
      <c r="B4071" s="254" t="str">
        <f>IF(AND(A4071&lt;&gt;"",ISNUMBER(A4071)),VLOOKUP(A4071,Studies!A:BR,2,FALSE),"")</f>
        <v>Gubbins 2007</v>
      </c>
      <c r="C4071" s="255" t="str">
        <f>IF(AND(A4071&lt;&gt;"",ISNUMBER(A4071)),VLOOKUP(A4071,Studies!A:BR,3,FALSE),"")</f>
        <v>https://www.ncbi.nlm.nih.gov/pubmed/18172627</v>
      </c>
      <c r="D4071" s="255" t="str">
        <f>IF(AND(A4071&lt;&gt;"",ISNUMBER(A4071)),VLOOKUP(A4071,Studies!A:BR,4,FALSE),"")</f>
        <v>po 200 mg solution male with water</v>
      </c>
      <c r="E4071" s="255" t="str">
        <f>IF(AND(A4071&lt;&gt;"",ISNUMBER(A4071)),VLOOKUP(A4071,Studies!A:BR,5,FALSE),"")</f>
        <v>Hydroxy-Itraconazole</v>
      </c>
      <c r="F4071" s="256"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v>0</v>
      </c>
    </row>
    <row r="4072" spans="1:17" s="183" customFormat="1" ht="14.25" x14ac:dyDescent="0.2">
      <c r="A4072" s="183">
        <v>505</v>
      </c>
      <c r="B4072" s="254" t="str">
        <f>IF(AND(A4072&lt;&gt;"",ISNUMBER(A4072)),VLOOKUP(A4072,Studies!A:BR,2,FALSE),"")</f>
        <v>Gubbins 2007</v>
      </c>
      <c r="C4072" s="255" t="str">
        <f>IF(AND(A4072&lt;&gt;"",ISNUMBER(A4072)),VLOOKUP(A4072,Studies!A:BR,3,FALSE),"")</f>
        <v>https://www.ncbi.nlm.nih.gov/pubmed/18172627</v>
      </c>
      <c r="D4072" s="255" t="str">
        <f>IF(AND(A4072&lt;&gt;"",ISNUMBER(A4072)),VLOOKUP(A4072,Studies!A:BR,4,FALSE),"")</f>
        <v>po 200 mg solution male with water</v>
      </c>
      <c r="E4072" s="255" t="str">
        <f>IF(AND(A4072&lt;&gt;"",ISNUMBER(A4072)),VLOOKUP(A4072,Studies!A:BR,5,FALSE),"")</f>
        <v>Hydroxy-Itraconazole</v>
      </c>
      <c r="F4072" s="256"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4.25" x14ac:dyDescent="0.2">
      <c r="A4073" s="183">
        <v>505</v>
      </c>
      <c r="B4073" s="254" t="str">
        <f>IF(AND(A4073&lt;&gt;"",ISNUMBER(A4073)),VLOOKUP(A4073,Studies!A:BR,2,FALSE),"")</f>
        <v>Gubbins 2007</v>
      </c>
      <c r="C4073" s="255" t="str">
        <f>IF(AND(A4073&lt;&gt;"",ISNUMBER(A4073)),VLOOKUP(A4073,Studies!A:BR,3,FALSE),"")</f>
        <v>https://www.ncbi.nlm.nih.gov/pubmed/18172627</v>
      </c>
      <c r="D4073" s="255" t="str">
        <f>IF(AND(A4073&lt;&gt;"",ISNUMBER(A4073)),VLOOKUP(A4073,Studies!A:BR,4,FALSE),"")</f>
        <v>po 200 mg solution male with water</v>
      </c>
      <c r="E4073" s="255" t="str">
        <f>IF(AND(A4073&lt;&gt;"",ISNUMBER(A4073)),VLOOKUP(A4073,Studies!A:BR,5,FALSE),"")</f>
        <v>Hydroxy-Itraconazole</v>
      </c>
      <c r="F4073" s="256"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v>0</v>
      </c>
    </row>
    <row r="4074" spans="1:17" s="183" customFormat="1" ht="14.25" x14ac:dyDescent="0.2">
      <c r="A4074" s="183">
        <v>505</v>
      </c>
      <c r="B4074" s="254" t="str">
        <f>IF(AND(A4074&lt;&gt;"",ISNUMBER(A4074)),VLOOKUP(A4074,Studies!A:BR,2,FALSE),"")</f>
        <v>Gubbins 2007</v>
      </c>
      <c r="C4074" s="255" t="str">
        <f>IF(AND(A4074&lt;&gt;"",ISNUMBER(A4074)),VLOOKUP(A4074,Studies!A:BR,3,FALSE),"")</f>
        <v>https://www.ncbi.nlm.nih.gov/pubmed/18172627</v>
      </c>
      <c r="D4074" s="255" t="str">
        <f>IF(AND(A4074&lt;&gt;"",ISNUMBER(A4074)),VLOOKUP(A4074,Studies!A:BR,4,FALSE),"")</f>
        <v>po 200 mg solution male with water</v>
      </c>
      <c r="E4074" s="255" t="str">
        <f>IF(AND(A4074&lt;&gt;"",ISNUMBER(A4074)),VLOOKUP(A4074,Studies!A:BR,5,FALSE),"")</f>
        <v>Hydroxy-Itraconazole</v>
      </c>
      <c r="F4074" s="256"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4.25" x14ac:dyDescent="0.2">
      <c r="A4075" s="183">
        <v>505</v>
      </c>
      <c r="B4075" s="254" t="str">
        <f>IF(AND(A4075&lt;&gt;"",ISNUMBER(A4075)),VLOOKUP(A4075,Studies!A:BR,2,FALSE),"")</f>
        <v>Gubbins 2007</v>
      </c>
      <c r="C4075" s="255" t="str">
        <f>IF(AND(A4075&lt;&gt;"",ISNUMBER(A4075)),VLOOKUP(A4075,Studies!A:BR,3,FALSE),"")</f>
        <v>https://www.ncbi.nlm.nih.gov/pubmed/18172627</v>
      </c>
      <c r="D4075" s="255" t="str">
        <f>IF(AND(A4075&lt;&gt;"",ISNUMBER(A4075)),VLOOKUP(A4075,Studies!A:BR,4,FALSE),"")</f>
        <v>po 200 mg solution male with water</v>
      </c>
      <c r="E4075" s="255" t="str">
        <f>IF(AND(A4075&lt;&gt;"",ISNUMBER(A4075)),VLOOKUP(A4075,Studies!A:BR,5,FALSE),"")</f>
        <v>Hydroxy-Itraconazole</v>
      </c>
      <c r="F4075" s="256"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4.25" x14ac:dyDescent="0.2">
      <c r="A4076" s="91">
        <v>510</v>
      </c>
      <c r="B4076" s="254" t="str">
        <f>IF(AND(A4076&lt;&gt;"",ISNUMBER(A4076)),VLOOKUP(A4076,Studies!A:BR,2,FALSE),"")</f>
        <v>Uno 2006</v>
      </c>
      <c r="C4076" s="255" t="str">
        <f>IF(AND(A4076&lt;&gt;"",ISNUMBER(A4076)),VLOOKUP(A4076,Studies!A:BR,3,FALSE),"")</f>
        <v>https://www.ncbi.nlm.nih.gov/pubmed/16885720</v>
      </c>
      <c r="D4076" s="255" t="str">
        <f>IF(AND(A4076&lt;&gt;"",ISNUMBER(A4076)),VLOOKUP(A4076,Studies!A:BR,4,FALSE),"")</f>
        <v>day 1 (Japanese)</v>
      </c>
      <c r="E4076" s="255" t="str">
        <f>IF(AND(A4076&lt;&gt;"",ISNUMBER(A4076)),VLOOKUP(A4076,Studies!A:BR,5,FALSE),"")</f>
        <v>Itraconazole</v>
      </c>
      <c r="F4076" s="256"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4.25" x14ac:dyDescent="0.2">
      <c r="A4077" s="91">
        <v>510</v>
      </c>
      <c r="B4077" s="254" t="str">
        <f>IF(AND(A4077&lt;&gt;"",ISNUMBER(A4077)),VLOOKUP(A4077,Studies!A:BR,2,FALSE),"")</f>
        <v>Uno 2006</v>
      </c>
      <c r="C4077" s="255" t="str">
        <f>IF(AND(A4077&lt;&gt;"",ISNUMBER(A4077)),VLOOKUP(A4077,Studies!A:BR,3,FALSE),"")</f>
        <v>https://www.ncbi.nlm.nih.gov/pubmed/16885720</v>
      </c>
      <c r="D4077" s="255" t="str">
        <f>IF(AND(A4077&lt;&gt;"",ISNUMBER(A4077)),VLOOKUP(A4077,Studies!A:BR,4,FALSE),"")</f>
        <v>day 1 (Japanese)</v>
      </c>
      <c r="E4077" s="255" t="str">
        <f>IF(AND(A4077&lt;&gt;"",ISNUMBER(A4077)),VLOOKUP(A4077,Studies!A:BR,5,FALSE),"")</f>
        <v>Itraconazole</v>
      </c>
      <c r="F4077" s="256"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4.25" x14ac:dyDescent="0.2">
      <c r="A4078" s="91">
        <v>510</v>
      </c>
      <c r="B4078" s="254" t="str">
        <f>IF(AND(A4078&lt;&gt;"",ISNUMBER(A4078)),VLOOKUP(A4078,Studies!A:BR,2,FALSE),"")</f>
        <v>Uno 2006</v>
      </c>
      <c r="C4078" s="255" t="str">
        <f>IF(AND(A4078&lt;&gt;"",ISNUMBER(A4078)),VLOOKUP(A4078,Studies!A:BR,3,FALSE),"")</f>
        <v>https://www.ncbi.nlm.nih.gov/pubmed/16885720</v>
      </c>
      <c r="D4078" s="255" t="str">
        <f>IF(AND(A4078&lt;&gt;"",ISNUMBER(A4078)),VLOOKUP(A4078,Studies!A:BR,4,FALSE),"")</f>
        <v>day 1 (Japanese)</v>
      </c>
      <c r="E4078" s="255" t="str">
        <f>IF(AND(A4078&lt;&gt;"",ISNUMBER(A4078)),VLOOKUP(A4078,Studies!A:BR,5,FALSE),"")</f>
        <v>Itraconazole</v>
      </c>
      <c r="F4078" s="256"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4.25" x14ac:dyDescent="0.2">
      <c r="A4079" s="91">
        <v>510</v>
      </c>
      <c r="B4079" s="254" t="str">
        <f>IF(AND(A4079&lt;&gt;"",ISNUMBER(A4079)),VLOOKUP(A4079,Studies!A:BR,2,FALSE),"")</f>
        <v>Uno 2006</v>
      </c>
      <c r="C4079" s="255" t="str">
        <f>IF(AND(A4079&lt;&gt;"",ISNUMBER(A4079)),VLOOKUP(A4079,Studies!A:BR,3,FALSE),"")</f>
        <v>https://www.ncbi.nlm.nih.gov/pubmed/16885720</v>
      </c>
      <c r="D4079" s="255" t="str">
        <f>IF(AND(A4079&lt;&gt;"",ISNUMBER(A4079)),VLOOKUP(A4079,Studies!A:BR,4,FALSE),"")</f>
        <v>day 1 (Japanese)</v>
      </c>
      <c r="E4079" s="255" t="str">
        <f>IF(AND(A4079&lt;&gt;"",ISNUMBER(A4079)),VLOOKUP(A4079,Studies!A:BR,5,FALSE),"")</f>
        <v>Itraconazole</v>
      </c>
      <c r="F4079" s="256"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4.25" x14ac:dyDescent="0.2">
      <c r="A4080" s="91">
        <v>510</v>
      </c>
      <c r="B4080" s="254" t="str">
        <f>IF(AND(A4080&lt;&gt;"",ISNUMBER(A4080)),VLOOKUP(A4080,Studies!A:BR,2,FALSE),"")</f>
        <v>Uno 2006</v>
      </c>
      <c r="C4080" s="255" t="str">
        <f>IF(AND(A4080&lt;&gt;"",ISNUMBER(A4080)),VLOOKUP(A4080,Studies!A:BR,3,FALSE),"")</f>
        <v>https://www.ncbi.nlm.nih.gov/pubmed/16885720</v>
      </c>
      <c r="D4080" s="255" t="str">
        <f>IF(AND(A4080&lt;&gt;"",ISNUMBER(A4080)),VLOOKUP(A4080,Studies!A:BR,4,FALSE),"")</f>
        <v>day 1 (Japanese)</v>
      </c>
      <c r="E4080" s="255" t="str">
        <f>IF(AND(A4080&lt;&gt;"",ISNUMBER(A4080)),VLOOKUP(A4080,Studies!A:BR,5,FALSE),"")</f>
        <v>Itraconazole</v>
      </c>
      <c r="F4080" s="256"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4.25" x14ac:dyDescent="0.2">
      <c r="A4081" s="91">
        <v>510</v>
      </c>
      <c r="B4081" s="254" t="str">
        <f>IF(AND(A4081&lt;&gt;"",ISNUMBER(A4081)),VLOOKUP(A4081,Studies!A:BR,2,FALSE),"")</f>
        <v>Uno 2006</v>
      </c>
      <c r="C4081" s="255" t="str">
        <f>IF(AND(A4081&lt;&gt;"",ISNUMBER(A4081)),VLOOKUP(A4081,Studies!A:BR,3,FALSE),"")</f>
        <v>https://www.ncbi.nlm.nih.gov/pubmed/16885720</v>
      </c>
      <c r="D4081" s="255" t="str">
        <f>IF(AND(A4081&lt;&gt;"",ISNUMBER(A4081)),VLOOKUP(A4081,Studies!A:BR,4,FALSE),"")</f>
        <v>day 1 (Japanese)</v>
      </c>
      <c r="E4081" s="255" t="str">
        <f>IF(AND(A4081&lt;&gt;"",ISNUMBER(A4081)),VLOOKUP(A4081,Studies!A:BR,5,FALSE),"")</f>
        <v>Itraconazole</v>
      </c>
      <c r="F4081" s="256"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4.25" x14ac:dyDescent="0.2">
      <c r="A4082" s="91">
        <v>510</v>
      </c>
      <c r="B4082" s="254" t="str">
        <f>IF(AND(A4082&lt;&gt;"",ISNUMBER(A4082)),VLOOKUP(A4082,Studies!A:BR,2,FALSE),"")</f>
        <v>Uno 2006</v>
      </c>
      <c r="C4082" s="255" t="str">
        <f>IF(AND(A4082&lt;&gt;"",ISNUMBER(A4082)),VLOOKUP(A4082,Studies!A:BR,3,FALSE),"")</f>
        <v>https://www.ncbi.nlm.nih.gov/pubmed/16885720</v>
      </c>
      <c r="D4082" s="255" t="str">
        <f>IF(AND(A4082&lt;&gt;"",ISNUMBER(A4082)),VLOOKUP(A4082,Studies!A:BR,4,FALSE),"")</f>
        <v>day 1 (Japanese)</v>
      </c>
      <c r="E4082" s="255" t="str">
        <f>IF(AND(A4082&lt;&gt;"",ISNUMBER(A4082)),VLOOKUP(A4082,Studies!A:BR,5,FALSE),"")</f>
        <v>Itraconazole</v>
      </c>
      <c r="F4082" s="256"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4.25" x14ac:dyDescent="0.2">
      <c r="A4083" s="91">
        <v>510</v>
      </c>
      <c r="B4083" s="254" t="str">
        <f>IF(AND(A4083&lt;&gt;"",ISNUMBER(A4083)),VLOOKUP(A4083,Studies!A:BR,2,FALSE),"")</f>
        <v>Uno 2006</v>
      </c>
      <c r="C4083" s="255" t="str">
        <f>IF(AND(A4083&lt;&gt;"",ISNUMBER(A4083)),VLOOKUP(A4083,Studies!A:BR,3,FALSE),"")</f>
        <v>https://www.ncbi.nlm.nih.gov/pubmed/16885720</v>
      </c>
      <c r="D4083" s="255" t="str">
        <f>IF(AND(A4083&lt;&gt;"",ISNUMBER(A4083)),VLOOKUP(A4083,Studies!A:BR,4,FALSE),"")</f>
        <v>day 1 (Japanese)</v>
      </c>
      <c r="E4083" s="255" t="str">
        <f>IF(AND(A4083&lt;&gt;"",ISNUMBER(A4083)),VLOOKUP(A4083,Studies!A:BR,5,FALSE),"")</f>
        <v>Itraconazole</v>
      </c>
      <c r="F4083" s="256"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4.25" x14ac:dyDescent="0.2">
      <c r="A4084" s="91">
        <v>510</v>
      </c>
      <c r="B4084" s="254" t="str">
        <f>IF(AND(A4084&lt;&gt;"",ISNUMBER(A4084)),VLOOKUP(A4084,Studies!A:BR,2,FALSE),"")</f>
        <v>Uno 2006</v>
      </c>
      <c r="C4084" s="255" t="str">
        <f>IF(AND(A4084&lt;&gt;"",ISNUMBER(A4084)),VLOOKUP(A4084,Studies!A:BR,3,FALSE),"")</f>
        <v>https://www.ncbi.nlm.nih.gov/pubmed/16885720</v>
      </c>
      <c r="D4084" s="255" t="str">
        <f>IF(AND(A4084&lt;&gt;"",ISNUMBER(A4084)),VLOOKUP(A4084,Studies!A:BR,4,FALSE),"")</f>
        <v>day 1 (Japanese)</v>
      </c>
      <c r="E4084" s="255" t="str">
        <f>IF(AND(A4084&lt;&gt;"",ISNUMBER(A4084)),VLOOKUP(A4084,Studies!A:BR,5,FALSE),"")</f>
        <v>Itraconazole</v>
      </c>
      <c r="F4084" s="256"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4.25" x14ac:dyDescent="0.2">
      <c r="A4085" s="91">
        <v>510</v>
      </c>
      <c r="B4085" s="254" t="str">
        <f>IF(AND(A4085&lt;&gt;"",ISNUMBER(A4085)),VLOOKUP(A4085,Studies!A:BR,2,FALSE),"")</f>
        <v>Uno 2006</v>
      </c>
      <c r="C4085" s="255" t="str">
        <f>IF(AND(A4085&lt;&gt;"",ISNUMBER(A4085)),VLOOKUP(A4085,Studies!A:BR,3,FALSE),"")</f>
        <v>https://www.ncbi.nlm.nih.gov/pubmed/16885720</v>
      </c>
      <c r="D4085" s="255" t="str">
        <f>IF(AND(A4085&lt;&gt;"",ISNUMBER(A4085)),VLOOKUP(A4085,Studies!A:BR,4,FALSE),"")</f>
        <v>day 1 (Japanese)</v>
      </c>
      <c r="E4085" s="255" t="str">
        <f>IF(AND(A4085&lt;&gt;"",ISNUMBER(A4085)),VLOOKUP(A4085,Studies!A:BR,5,FALSE),"")</f>
        <v>Itraconazole</v>
      </c>
      <c r="F4085" s="256"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4.25" x14ac:dyDescent="0.2">
      <c r="A4086" s="183">
        <v>511</v>
      </c>
      <c r="B4086" s="254" t="str">
        <f>IF(AND(A4086&lt;&gt;"",ISNUMBER(A4086)),VLOOKUP(A4086,Studies!A:BR,2,FALSE),"")</f>
        <v>Uno 2006</v>
      </c>
      <c r="C4086" s="255" t="str">
        <f>IF(AND(A4086&lt;&gt;"",ISNUMBER(A4086)),VLOOKUP(A4086,Studies!A:BR,3,FALSE),"")</f>
        <v>https://www.ncbi.nlm.nih.gov/pubmed/16885720</v>
      </c>
      <c r="D4086" s="255" t="str">
        <f>IF(AND(A4086&lt;&gt;"",ISNUMBER(A4086)),VLOOKUP(A4086,Studies!A:BR,4,FALSE),"")</f>
        <v>day 1 (Japanese)</v>
      </c>
      <c r="E4086" s="255" t="str">
        <f>IF(AND(A4086&lt;&gt;"",ISNUMBER(A4086)),VLOOKUP(A4086,Studies!A:BR,5,FALSE),"")</f>
        <v>Hydroxy-Itraconazole</v>
      </c>
      <c r="F4086" s="256"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4.25" x14ac:dyDescent="0.2">
      <c r="A4087" s="183">
        <v>511</v>
      </c>
      <c r="B4087" s="254" t="str">
        <f>IF(AND(A4087&lt;&gt;"",ISNUMBER(A4087)),VLOOKUP(A4087,Studies!A:BR,2,FALSE),"")</f>
        <v>Uno 2006</v>
      </c>
      <c r="C4087" s="255" t="str">
        <f>IF(AND(A4087&lt;&gt;"",ISNUMBER(A4087)),VLOOKUP(A4087,Studies!A:BR,3,FALSE),"")</f>
        <v>https://www.ncbi.nlm.nih.gov/pubmed/16885720</v>
      </c>
      <c r="D4087" s="255" t="str">
        <f>IF(AND(A4087&lt;&gt;"",ISNUMBER(A4087)),VLOOKUP(A4087,Studies!A:BR,4,FALSE),"")</f>
        <v>day 1 (Japanese)</v>
      </c>
      <c r="E4087" s="255" t="str">
        <f>IF(AND(A4087&lt;&gt;"",ISNUMBER(A4087)),VLOOKUP(A4087,Studies!A:BR,5,FALSE),"")</f>
        <v>Hydroxy-Itraconazole</v>
      </c>
      <c r="F4087" s="256"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4.25" x14ac:dyDescent="0.2">
      <c r="A4088" s="183">
        <v>511</v>
      </c>
      <c r="B4088" s="254" t="str">
        <f>IF(AND(A4088&lt;&gt;"",ISNUMBER(A4088)),VLOOKUP(A4088,Studies!A:BR,2,FALSE),"")</f>
        <v>Uno 2006</v>
      </c>
      <c r="C4088" s="255" t="str">
        <f>IF(AND(A4088&lt;&gt;"",ISNUMBER(A4088)),VLOOKUP(A4088,Studies!A:BR,3,FALSE),"")</f>
        <v>https://www.ncbi.nlm.nih.gov/pubmed/16885720</v>
      </c>
      <c r="D4088" s="255" t="str">
        <f>IF(AND(A4088&lt;&gt;"",ISNUMBER(A4088)),VLOOKUP(A4088,Studies!A:BR,4,FALSE),"")</f>
        <v>day 1 (Japanese)</v>
      </c>
      <c r="E4088" s="255" t="str">
        <f>IF(AND(A4088&lt;&gt;"",ISNUMBER(A4088)),VLOOKUP(A4088,Studies!A:BR,5,FALSE),"")</f>
        <v>Hydroxy-Itraconazole</v>
      </c>
      <c r="F4088" s="256"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4.25" x14ac:dyDescent="0.2">
      <c r="A4089" s="183">
        <v>511</v>
      </c>
      <c r="B4089" s="254" t="str">
        <f>IF(AND(A4089&lt;&gt;"",ISNUMBER(A4089)),VLOOKUP(A4089,Studies!A:BR,2,FALSE),"")</f>
        <v>Uno 2006</v>
      </c>
      <c r="C4089" s="255" t="str">
        <f>IF(AND(A4089&lt;&gt;"",ISNUMBER(A4089)),VLOOKUP(A4089,Studies!A:BR,3,FALSE),"")</f>
        <v>https://www.ncbi.nlm.nih.gov/pubmed/16885720</v>
      </c>
      <c r="D4089" s="255" t="str">
        <f>IF(AND(A4089&lt;&gt;"",ISNUMBER(A4089)),VLOOKUP(A4089,Studies!A:BR,4,FALSE),"")</f>
        <v>day 1 (Japanese)</v>
      </c>
      <c r="E4089" s="255" t="str">
        <f>IF(AND(A4089&lt;&gt;"",ISNUMBER(A4089)),VLOOKUP(A4089,Studies!A:BR,5,FALSE),"")</f>
        <v>Hydroxy-Itraconazole</v>
      </c>
      <c r="F4089" s="256"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4.25" x14ac:dyDescent="0.2">
      <c r="A4090" s="183">
        <v>511</v>
      </c>
      <c r="B4090" s="254" t="str">
        <f>IF(AND(A4090&lt;&gt;"",ISNUMBER(A4090)),VLOOKUP(A4090,Studies!A:BR,2,FALSE),"")</f>
        <v>Uno 2006</v>
      </c>
      <c r="C4090" s="255" t="str">
        <f>IF(AND(A4090&lt;&gt;"",ISNUMBER(A4090)),VLOOKUP(A4090,Studies!A:BR,3,FALSE),"")</f>
        <v>https://www.ncbi.nlm.nih.gov/pubmed/16885720</v>
      </c>
      <c r="D4090" s="255" t="str">
        <f>IF(AND(A4090&lt;&gt;"",ISNUMBER(A4090)),VLOOKUP(A4090,Studies!A:BR,4,FALSE),"")</f>
        <v>day 1 (Japanese)</v>
      </c>
      <c r="E4090" s="255" t="str">
        <f>IF(AND(A4090&lt;&gt;"",ISNUMBER(A4090)),VLOOKUP(A4090,Studies!A:BR,5,FALSE),"")</f>
        <v>Hydroxy-Itraconazole</v>
      </c>
      <c r="F4090" s="256"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4.25" x14ac:dyDescent="0.2">
      <c r="A4091" s="183">
        <v>511</v>
      </c>
      <c r="B4091" s="254" t="str">
        <f>IF(AND(A4091&lt;&gt;"",ISNUMBER(A4091)),VLOOKUP(A4091,Studies!A:BR,2,FALSE),"")</f>
        <v>Uno 2006</v>
      </c>
      <c r="C4091" s="255" t="str">
        <f>IF(AND(A4091&lt;&gt;"",ISNUMBER(A4091)),VLOOKUP(A4091,Studies!A:BR,3,FALSE),"")</f>
        <v>https://www.ncbi.nlm.nih.gov/pubmed/16885720</v>
      </c>
      <c r="D4091" s="255" t="str">
        <f>IF(AND(A4091&lt;&gt;"",ISNUMBER(A4091)),VLOOKUP(A4091,Studies!A:BR,4,FALSE),"")</f>
        <v>day 1 (Japanese)</v>
      </c>
      <c r="E4091" s="255" t="str">
        <f>IF(AND(A4091&lt;&gt;"",ISNUMBER(A4091)),VLOOKUP(A4091,Studies!A:BR,5,FALSE),"")</f>
        <v>Hydroxy-Itraconazole</v>
      </c>
      <c r="F4091" s="256"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4.25" x14ac:dyDescent="0.2">
      <c r="A4092" s="183">
        <v>511</v>
      </c>
      <c r="B4092" s="254" t="str">
        <f>IF(AND(A4092&lt;&gt;"",ISNUMBER(A4092)),VLOOKUP(A4092,Studies!A:BR,2,FALSE),"")</f>
        <v>Uno 2006</v>
      </c>
      <c r="C4092" s="255" t="str">
        <f>IF(AND(A4092&lt;&gt;"",ISNUMBER(A4092)),VLOOKUP(A4092,Studies!A:BR,3,FALSE),"")</f>
        <v>https://www.ncbi.nlm.nih.gov/pubmed/16885720</v>
      </c>
      <c r="D4092" s="255" t="str">
        <f>IF(AND(A4092&lt;&gt;"",ISNUMBER(A4092)),VLOOKUP(A4092,Studies!A:BR,4,FALSE),"")</f>
        <v>day 1 (Japanese)</v>
      </c>
      <c r="E4092" s="255" t="str">
        <f>IF(AND(A4092&lt;&gt;"",ISNUMBER(A4092)),VLOOKUP(A4092,Studies!A:BR,5,FALSE),"")</f>
        <v>Hydroxy-Itraconazole</v>
      </c>
      <c r="F4092" s="256"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4.25" x14ac:dyDescent="0.2">
      <c r="A4093" s="183">
        <v>511</v>
      </c>
      <c r="B4093" s="254" t="str">
        <f>IF(AND(A4093&lt;&gt;"",ISNUMBER(A4093)),VLOOKUP(A4093,Studies!A:BR,2,FALSE),"")</f>
        <v>Uno 2006</v>
      </c>
      <c r="C4093" s="255" t="str">
        <f>IF(AND(A4093&lt;&gt;"",ISNUMBER(A4093)),VLOOKUP(A4093,Studies!A:BR,3,FALSE),"")</f>
        <v>https://www.ncbi.nlm.nih.gov/pubmed/16885720</v>
      </c>
      <c r="D4093" s="255" t="str">
        <f>IF(AND(A4093&lt;&gt;"",ISNUMBER(A4093)),VLOOKUP(A4093,Studies!A:BR,4,FALSE),"")</f>
        <v>day 1 (Japanese)</v>
      </c>
      <c r="E4093" s="255" t="str">
        <f>IF(AND(A4093&lt;&gt;"",ISNUMBER(A4093)),VLOOKUP(A4093,Studies!A:BR,5,FALSE),"")</f>
        <v>Hydroxy-Itraconazole</v>
      </c>
      <c r="F4093" s="256"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4.25" x14ac:dyDescent="0.2">
      <c r="A4094" s="183">
        <v>511</v>
      </c>
      <c r="B4094" s="254" t="str">
        <f>IF(AND(A4094&lt;&gt;"",ISNUMBER(A4094)),VLOOKUP(A4094,Studies!A:BR,2,FALSE),"")</f>
        <v>Uno 2006</v>
      </c>
      <c r="C4094" s="255" t="str">
        <f>IF(AND(A4094&lt;&gt;"",ISNUMBER(A4094)),VLOOKUP(A4094,Studies!A:BR,3,FALSE),"")</f>
        <v>https://www.ncbi.nlm.nih.gov/pubmed/16885720</v>
      </c>
      <c r="D4094" s="255" t="str">
        <f>IF(AND(A4094&lt;&gt;"",ISNUMBER(A4094)),VLOOKUP(A4094,Studies!A:BR,4,FALSE),"")</f>
        <v>day 1 (Japanese)</v>
      </c>
      <c r="E4094" s="255" t="str">
        <f>IF(AND(A4094&lt;&gt;"",ISNUMBER(A4094)),VLOOKUP(A4094,Studies!A:BR,5,FALSE),"")</f>
        <v>Hydroxy-Itraconazole</v>
      </c>
      <c r="F4094" s="256"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4.25" x14ac:dyDescent="0.2">
      <c r="A4095" s="183">
        <v>511</v>
      </c>
      <c r="B4095" s="254" t="str">
        <f>IF(AND(A4095&lt;&gt;"",ISNUMBER(A4095)),VLOOKUP(A4095,Studies!A:BR,2,FALSE),"")</f>
        <v>Uno 2006</v>
      </c>
      <c r="C4095" s="255" t="str">
        <f>IF(AND(A4095&lt;&gt;"",ISNUMBER(A4095)),VLOOKUP(A4095,Studies!A:BR,3,FALSE),"")</f>
        <v>https://www.ncbi.nlm.nih.gov/pubmed/16885720</v>
      </c>
      <c r="D4095" s="255" t="str">
        <f>IF(AND(A4095&lt;&gt;"",ISNUMBER(A4095)),VLOOKUP(A4095,Studies!A:BR,4,FALSE),"")</f>
        <v>day 1 (Japanese)</v>
      </c>
      <c r="E4095" s="255" t="str">
        <f>IF(AND(A4095&lt;&gt;"",ISNUMBER(A4095)),VLOOKUP(A4095,Studies!A:BR,5,FALSE),"")</f>
        <v>Hydroxy-Itraconazole</v>
      </c>
      <c r="F4095" s="256"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4.25" x14ac:dyDescent="0.2">
      <c r="A4096" s="183">
        <v>512</v>
      </c>
      <c r="B4096" s="254" t="str">
        <f>IF(AND(A4096&lt;&gt;"",ISNUMBER(A4096)),VLOOKUP(A4096,Studies!A:BR,2,FALSE),"")</f>
        <v>Uno 2006</v>
      </c>
      <c r="C4096" s="255" t="str">
        <f>IF(AND(A4096&lt;&gt;"",ISNUMBER(A4096)),VLOOKUP(A4096,Studies!A:BR,3,FALSE),"")</f>
        <v>https://www.ncbi.nlm.nih.gov/pubmed/16885720</v>
      </c>
      <c r="D4096" s="255" t="str">
        <f>IF(AND(A4096&lt;&gt;"",ISNUMBER(A4096)),VLOOKUP(A4096,Studies!A:BR,4,FALSE),"")</f>
        <v>day 6 (Japanese)</v>
      </c>
      <c r="E4096" s="255" t="str">
        <f>IF(AND(A4096&lt;&gt;"",ISNUMBER(A4096)),VLOOKUP(A4096,Studies!A:BR,5,FALSE),"")</f>
        <v>Itraconazole</v>
      </c>
      <c r="F4096" s="256"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4.25" x14ac:dyDescent="0.2">
      <c r="A4097" s="183">
        <v>512</v>
      </c>
      <c r="B4097" s="254" t="str">
        <f>IF(AND(A4097&lt;&gt;"",ISNUMBER(A4097)),VLOOKUP(A4097,Studies!A:BR,2,FALSE),"")</f>
        <v>Uno 2006</v>
      </c>
      <c r="C4097" s="255" t="str">
        <f>IF(AND(A4097&lt;&gt;"",ISNUMBER(A4097)),VLOOKUP(A4097,Studies!A:BR,3,FALSE),"")</f>
        <v>https://www.ncbi.nlm.nih.gov/pubmed/16885720</v>
      </c>
      <c r="D4097" s="255" t="str">
        <f>IF(AND(A4097&lt;&gt;"",ISNUMBER(A4097)),VLOOKUP(A4097,Studies!A:BR,4,FALSE),"")</f>
        <v>day 6 (Japanese)</v>
      </c>
      <c r="E4097" s="255" t="str">
        <f>IF(AND(A4097&lt;&gt;"",ISNUMBER(A4097)),VLOOKUP(A4097,Studies!A:BR,5,FALSE),"")</f>
        <v>Itraconazole</v>
      </c>
      <c r="F4097" s="256"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v>0</v>
      </c>
    </row>
    <row r="4098" spans="1:17" s="183" customFormat="1" ht="14.25" x14ac:dyDescent="0.2">
      <c r="A4098" s="183">
        <v>512</v>
      </c>
      <c r="B4098" s="254" t="str">
        <f>IF(AND(A4098&lt;&gt;"",ISNUMBER(A4098)),VLOOKUP(A4098,Studies!A:BR,2,FALSE),"")</f>
        <v>Uno 2006</v>
      </c>
      <c r="C4098" s="255" t="str">
        <f>IF(AND(A4098&lt;&gt;"",ISNUMBER(A4098)),VLOOKUP(A4098,Studies!A:BR,3,FALSE),"")</f>
        <v>https://www.ncbi.nlm.nih.gov/pubmed/16885720</v>
      </c>
      <c r="D4098" s="255" t="str">
        <f>IF(AND(A4098&lt;&gt;"",ISNUMBER(A4098)),VLOOKUP(A4098,Studies!A:BR,4,FALSE),"")</f>
        <v>day 6 (Japanese)</v>
      </c>
      <c r="E4098" s="255" t="str">
        <f>IF(AND(A4098&lt;&gt;"",ISNUMBER(A4098)),VLOOKUP(A4098,Studies!A:BR,5,FALSE),"")</f>
        <v>Itraconazole</v>
      </c>
      <c r="F4098" s="256"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4.25" x14ac:dyDescent="0.2">
      <c r="A4099" s="183">
        <v>512</v>
      </c>
      <c r="B4099" s="254" t="str">
        <f>IF(AND(A4099&lt;&gt;"",ISNUMBER(A4099)),VLOOKUP(A4099,Studies!A:BR,2,FALSE),"")</f>
        <v>Uno 2006</v>
      </c>
      <c r="C4099" s="255" t="str">
        <f>IF(AND(A4099&lt;&gt;"",ISNUMBER(A4099)),VLOOKUP(A4099,Studies!A:BR,3,FALSE),"")</f>
        <v>https://www.ncbi.nlm.nih.gov/pubmed/16885720</v>
      </c>
      <c r="D4099" s="255" t="str">
        <f>IF(AND(A4099&lt;&gt;"",ISNUMBER(A4099)),VLOOKUP(A4099,Studies!A:BR,4,FALSE),"")</f>
        <v>day 6 (Japanese)</v>
      </c>
      <c r="E4099" s="255" t="str">
        <f>IF(AND(A4099&lt;&gt;"",ISNUMBER(A4099)),VLOOKUP(A4099,Studies!A:BR,5,FALSE),"")</f>
        <v>Itraconazole</v>
      </c>
      <c r="F4099" s="256"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v>0</v>
      </c>
    </row>
    <row r="4100" spans="1:17" s="183" customFormat="1" ht="14.25" x14ac:dyDescent="0.2">
      <c r="A4100" s="183">
        <v>512</v>
      </c>
      <c r="B4100" s="254" t="str">
        <f>IF(AND(A4100&lt;&gt;"",ISNUMBER(A4100)),VLOOKUP(A4100,Studies!A:BR,2,FALSE),"")</f>
        <v>Uno 2006</v>
      </c>
      <c r="C4100" s="255" t="str">
        <f>IF(AND(A4100&lt;&gt;"",ISNUMBER(A4100)),VLOOKUP(A4100,Studies!A:BR,3,FALSE),"")</f>
        <v>https://www.ncbi.nlm.nih.gov/pubmed/16885720</v>
      </c>
      <c r="D4100" s="255" t="str">
        <f>IF(AND(A4100&lt;&gt;"",ISNUMBER(A4100)),VLOOKUP(A4100,Studies!A:BR,4,FALSE),"")</f>
        <v>day 6 (Japanese)</v>
      </c>
      <c r="E4100" s="255" t="str">
        <f>IF(AND(A4100&lt;&gt;"",ISNUMBER(A4100)),VLOOKUP(A4100,Studies!A:BR,5,FALSE),"")</f>
        <v>Itraconazole</v>
      </c>
      <c r="F4100" s="256"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4.25" x14ac:dyDescent="0.2">
      <c r="A4101" s="183">
        <v>512</v>
      </c>
      <c r="B4101" s="254" t="str">
        <f>IF(AND(A4101&lt;&gt;"",ISNUMBER(A4101)),VLOOKUP(A4101,Studies!A:BR,2,FALSE),"")</f>
        <v>Uno 2006</v>
      </c>
      <c r="C4101" s="255" t="str">
        <f>IF(AND(A4101&lt;&gt;"",ISNUMBER(A4101)),VLOOKUP(A4101,Studies!A:BR,3,FALSE),"")</f>
        <v>https://www.ncbi.nlm.nih.gov/pubmed/16885720</v>
      </c>
      <c r="D4101" s="255" t="str">
        <f>IF(AND(A4101&lt;&gt;"",ISNUMBER(A4101)),VLOOKUP(A4101,Studies!A:BR,4,FALSE),"")</f>
        <v>day 6 (Japanese)</v>
      </c>
      <c r="E4101" s="255" t="str">
        <f>IF(AND(A4101&lt;&gt;"",ISNUMBER(A4101)),VLOOKUP(A4101,Studies!A:BR,5,FALSE),"")</f>
        <v>Itraconazole</v>
      </c>
      <c r="F4101" s="256"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v>0</v>
      </c>
    </row>
    <row r="4102" spans="1:17" s="183" customFormat="1" ht="14.25" x14ac:dyDescent="0.2">
      <c r="A4102" s="183">
        <v>512</v>
      </c>
      <c r="B4102" s="254" t="str">
        <f>IF(AND(A4102&lt;&gt;"",ISNUMBER(A4102)),VLOOKUP(A4102,Studies!A:BR,2,FALSE),"")</f>
        <v>Uno 2006</v>
      </c>
      <c r="C4102" s="255" t="str">
        <f>IF(AND(A4102&lt;&gt;"",ISNUMBER(A4102)),VLOOKUP(A4102,Studies!A:BR,3,FALSE),"")</f>
        <v>https://www.ncbi.nlm.nih.gov/pubmed/16885720</v>
      </c>
      <c r="D4102" s="255" t="str">
        <f>IF(AND(A4102&lt;&gt;"",ISNUMBER(A4102)),VLOOKUP(A4102,Studies!A:BR,4,FALSE),"")</f>
        <v>day 6 (Japanese)</v>
      </c>
      <c r="E4102" s="255" t="str">
        <f>IF(AND(A4102&lt;&gt;"",ISNUMBER(A4102)),VLOOKUP(A4102,Studies!A:BR,5,FALSE),"")</f>
        <v>Itraconazole</v>
      </c>
      <c r="F4102" s="256"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4.25" x14ac:dyDescent="0.2">
      <c r="A4103" s="183">
        <v>512</v>
      </c>
      <c r="B4103" s="254" t="str">
        <f>IF(AND(A4103&lt;&gt;"",ISNUMBER(A4103)),VLOOKUP(A4103,Studies!A:BR,2,FALSE),"")</f>
        <v>Uno 2006</v>
      </c>
      <c r="C4103" s="255" t="str">
        <f>IF(AND(A4103&lt;&gt;"",ISNUMBER(A4103)),VLOOKUP(A4103,Studies!A:BR,3,FALSE),"")</f>
        <v>https://www.ncbi.nlm.nih.gov/pubmed/16885720</v>
      </c>
      <c r="D4103" s="255" t="str">
        <f>IF(AND(A4103&lt;&gt;"",ISNUMBER(A4103)),VLOOKUP(A4103,Studies!A:BR,4,FALSE),"")</f>
        <v>day 6 (Japanese)</v>
      </c>
      <c r="E4103" s="255" t="str">
        <f>IF(AND(A4103&lt;&gt;"",ISNUMBER(A4103)),VLOOKUP(A4103,Studies!A:BR,5,FALSE),"")</f>
        <v>Itraconazole</v>
      </c>
      <c r="F4103" s="256"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4.25" x14ac:dyDescent="0.2">
      <c r="A4104" s="183">
        <v>512</v>
      </c>
      <c r="B4104" s="254" t="str">
        <f>IF(AND(A4104&lt;&gt;"",ISNUMBER(A4104)),VLOOKUP(A4104,Studies!A:BR,2,FALSE),"")</f>
        <v>Uno 2006</v>
      </c>
      <c r="C4104" s="255" t="str">
        <f>IF(AND(A4104&lt;&gt;"",ISNUMBER(A4104)),VLOOKUP(A4104,Studies!A:BR,3,FALSE),"")</f>
        <v>https://www.ncbi.nlm.nih.gov/pubmed/16885720</v>
      </c>
      <c r="D4104" s="255" t="str">
        <f>IF(AND(A4104&lt;&gt;"",ISNUMBER(A4104)),VLOOKUP(A4104,Studies!A:BR,4,FALSE),"")</f>
        <v>day 6 (Japanese)</v>
      </c>
      <c r="E4104" s="255" t="str">
        <f>IF(AND(A4104&lt;&gt;"",ISNUMBER(A4104)),VLOOKUP(A4104,Studies!A:BR,5,FALSE),"")</f>
        <v>Itraconazole</v>
      </c>
      <c r="F4104" s="256"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4.25" x14ac:dyDescent="0.2">
      <c r="A4105" s="183">
        <v>512</v>
      </c>
      <c r="B4105" s="254" t="str">
        <f>IF(AND(A4105&lt;&gt;"",ISNUMBER(A4105)),VLOOKUP(A4105,Studies!A:BR,2,FALSE),"")</f>
        <v>Uno 2006</v>
      </c>
      <c r="C4105" s="255" t="str">
        <f>IF(AND(A4105&lt;&gt;"",ISNUMBER(A4105)),VLOOKUP(A4105,Studies!A:BR,3,FALSE),"")</f>
        <v>https://www.ncbi.nlm.nih.gov/pubmed/16885720</v>
      </c>
      <c r="D4105" s="255" t="str">
        <f>IF(AND(A4105&lt;&gt;"",ISNUMBER(A4105)),VLOOKUP(A4105,Studies!A:BR,4,FALSE),"")</f>
        <v>day 6 (Japanese)</v>
      </c>
      <c r="E4105" s="255" t="str">
        <f>IF(AND(A4105&lt;&gt;"",ISNUMBER(A4105)),VLOOKUP(A4105,Studies!A:BR,5,FALSE),"")</f>
        <v>Itraconazole</v>
      </c>
      <c r="F4105" s="256"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4.25" x14ac:dyDescent="0.2">
      <c r="A4106" s="183">
        <v>512</v>
      </c>
      <c r="B4106" s="254" t="str">
        <f>IF(AND(A4106&lt;&gt;"",ISNUMBER(A4106)),VLOOKUP(A4106,Studies!A:BR,2,FALSE),"")</f>
        <v>Uno 2006</v>
      </c>
      <c r="C4106" s="255" t="str">
        <f>IF(AND(A4106&lt;&gt;"",ISNUMBER(A4106)),VLOOKUP(A4106,Studies!A:BR,3,FALSE),"")</f>
        <v>https://www.ncbi.nlm.nih.gov/pubmed/16885720</v>
      </c>
      <c r="D4106" s="255" t="str">
        <f>IF(AND(A4106&lt;&gt;"",ISNUMBER(A4106)),VLOOKUP(A4106,Studies!A:BR,4,FALSE),"")</f>
        <v>day 6 (Japanese)</v>
      </c>
      <c r="E4106" s="255" t="str">
        <f>IF(AND(A4106&lt;&gt;"",ISNUMBER(A4106)),VLOOKUP(A4106,Studies!A:BR,5,FALSE),"")</f>
        <v>Itraconazole</v>
      </c>
      <c r="F4106" s="256"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4.25" x14ac:dyDescent="0.2">
      <c r="A4107" s="183">
        <v>513</v>
      </c>
      <c r="B4107" s="254" t="str">
        <f>IF(AND(A4107&lt;&gt;"",ISNUMBER(A4107)),VLOOKUP(A4107,Studies!A:BR,2,FALSE),"")</f>
        <v>Uno 2006</v>
      </c>
      <c r="C4107" s="255" t="str">
        <f>IF(AND(A4107&lt;&gt;"",ISNUMBER(A4107)),VLOOKUP(A4107,Studies!A:BR,3,FALSE),"")</f>
        <v>https://www.ncbi.nlm.nih.gov/pubmed/16885720</v>
      </c>
      <c r="D4107" s="255" t="str">
        <f>IF(AND(A4107&lt;&gt;"",ISNUMBER(A4107)),VLOOKUP(A4107,Studies!A:BR,4,FALSE),"")</f>
        <v>day 6 (Japanese)</v>
      </c>
      <c r="E4107" s="255" t="str">
        <f>IF(AND(A4107&lt;&gt;"",ISNUMBER(A4107)),VLOOKUP(A4107,Studies!A:BR,5,FALSE),"")</f>
        <v>Hydroxy-Itraconazole</v>
      </c>
      <c r="F4107" s="256"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4.25" x14ac:dyDescent="0.2">
      <c r="A4108" s="183">
        <v>513</v>
      </c>
      <c r="B4108" s="254" t="str">
        <f>IF(AND(A4108&lt;&gt;"",ISNUMBER(A4108)),VLOOKUP(A4108,Studies!A:BR,2,FALSE),"")</f>
        <v>Uno 2006</v>
      </c>
      <c r="C4108" s="255" t="str">
        <f>IF(AND(A4108&lt;&gt;"",ISNUMBER(A4108)),VLOOKUP(A4108,Studies!A:BR,3,FALSE),"")</f>
        <v>https://www.ncbi.nlm.nih.gov/pubmed/16885720</v>
      </c>
      <c r="D4108" s="255" t="str">
        <f>IF(AND(A4108&lt;&gt;"",ISNUMBER(A4108)),VLOOKUP(A4108,Studies!A:BR,4,FALSE),"")</f>
        <v>day 6 (Japanese)</v>
      </c>
      <c r="E4108" s="255" t="str">
        <f>IF(AND(A4108&lt;&gt;"",ISNUMBER(A4108)),VLOOKUP(A4108,Studies!A:BR,5,FALSE),"")</f>
        <v>Hydroxy-Itraconazole</v>
      </c>
      <c r="F4108" s="256"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4.25" x14ac:dyDescent="0.2">
      <c r="A4109" s="183">
        <v>513</v>
      </c>
      <c r="B4109" s="254" t="str">
        <f>IF(AND(A4109&lt;&gt;"",ISNUMBER(A4109)),VLOOKUP(A4109,Studies!A:BR,2,FALSE),"")</f>
        <v>Uno 2006</v>
      </c>
      <c r="C4109" s="255" t="str">
        <f>IF(AND(A4109&lt;&gt;"",ISNUMBER(A4109)),VLOOKUP(A4109,Studies!A:BR,3,FALSE),"")</f>
        <v>https://www.ncbi.nlm.nih.gov/pubmed/16885720</v>
      </c>
      <c r="D4109" s="255" t="str">
        <f>IF(AND(A4109&lt;&gt;"",ISNUMBER(A4109)),VLOOKUP(A4109,Studies!A:BR,4,FALSE),"")</f>
        <v>day 6 (Japanese)</v>
      </c>
      <c r="E4109" s="255" t="str">
        <f>IF(AND(A4109&lt;&gt;"",ISNUMBER(A4109)),VLOOKUP(A4109,Studies!A:BR,5,FALSE),"")</f>
        <v>Hydroxy-Itraconazole</v>
      </c>
      <c r="F4109" s="256"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v>0</v>
      </c>
    </row>
    <row r="4110" spans="1:17" s="183" customFormat="1" ht="14.25" x14ac:dyDescent="0.2">
      <c r="A4110" s="183">
        <v>513</v>
      </c>
      <c r="B4110" s="254" t="str">
        <f>IF(AND(A4110&lt;&gt;"",ISNUMBER(A4110)),VLOOKUP(A4110,Studies!A:BR,2,FALSE),"")</f>
        <v>Uno 2006</v>
      </c>
      <c r="C4110" s="255" t="str">
        <f>IF(AND(A4110&lt;&gt;"",ISNUMBER(A4110)),VLOOKUP(A4110,Studies!A:BR,3,FALSE),"")</f>
        <v>https://www.ncbi.nlm.nih.gov/pubmed/16885720</v>
      </c>
      <c r="D4110" s="255" t="str">
        <f>IF(AND(A4110&lt;&gt;"",ISNUMBER(A4110)),VLOOKUP(A4110,Studies!A:BR,4,FALSE),"")</f>
        <v>day 6 (Japanese)</v>
      </c>
      <c r="E4110" s="255" t="str">
        <f>IF(AND(A4110&lt;&gt;"",ISNUMBER(A4110)),VLOOKUP(A4110,Studies!A:BR,5,FALSE),"")</f>
        <v>Hydroxy-Itraconazole</v>
      </c>
      <c r="F4110" s="256"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v>0</v>
      </c>
    </row>
    <row r="4111" spans="1:17" s="183" customFormat="1" ht="14.25" x14ac:dyDescent="0.2">
      <c r="A4111" s="183">
        <v>513</v>
      </c>
      <c r="B4111" s="254" t="str">
        <f>IF(AND(A4111&lt;&gt;"",ISNUMBER(A4111)),VLOOKUP(A4111,Studies!A:BR,2,FALSE),"")</f>
        <v>Uno 2006</v>
      </c>
      <c r="C4111" s="255" t="str">
        <f>IF(AND(A4111&lt;&gt;"",ISNUMBER(A4111)),VLOOKUP(A4111,Studies!A:BR,3,FALSE),"")</f>
        <v>https://www.ncbi.nlm.nih.gov/pubmed/16885720</v>
      </c>
      <c r="D4111" s="255" t="str">
        <f>IF(AND(A4111&lt;&gt;"",ISNUMBER(A4111)),VLOOKUP(A4111,Studies!A:BR,4,FALSE),"")</f>
        <v>day 6 (Japanese)</v>
      </c>
      <c r="E4111" s="255" t="str">
        <f>IF(AND(A4111&lt;&gt;"",ISNUMBER(A4111)),VLOOKUP(A4111,Studies!A:BR,5,FALSE),"")</f>
        <v>Hydroxy-Itraconazole</v>
      </c>
      <c r="F4111" s="256"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v>0</v>
      </c>
    </row>
    <row r="4112" spans="1:17" s="183" customFormat="1" ht="14.25" x14ac:dyDescent="0.2">
      <c r="A4112" s="183">
        <v>513</v>
      </c>
      <c r="B4112" s="254" t="str">
        <f>IF(AND(A4112&lt;&gt;"",ISNUMBER(A4112)),VLOOKUP(A4112,Studies!A:BR,2,FALSE),"")</f>
        <v>Uno 2006</v>
      </c>
      <c r="C4112" s="255" t="str">
        <f>IF(AND(A4112&lt;&gt;"",ISNUMBER(A4112)),VLOOKUP(A4112,Studies!A:BR,3,FALSE),"")</f>
        <v>https://www.ncbi.nlm.nih.gov/pubmed/16885720</v>
      </c>
      <c r="D4112" s="255" t="str">
        <f>IF(AND(A4112&lt;&gt;"",ISNUMBER(A4112)),VLOOKUP(A4112,Studies!A:BR,4,FALSE),"")</f>
        <v>day 6 (Japanese)</v>
      </c>
      <c r="E4112" s="255" t="str">
        <f>IF(AND(A4112&lt;&gt;"",ISNUMBER(A4112)),VLOOKUP(A4112,Studies!A:BR,5,FALSE),"")</f>
        <v>Hydroxy-Itraconazole</v>
      </c>
      <c r="F4112" s="256"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4.25" x14ac:dyDescent="0.2">
      <c r="A4113" s="183">
        <v>513</v>
      </c>
      <c r="B4113" s="254" t="str">
        <f>IF(AND(A4113&lt;&gt;"",ISNUMBER(A4113)),VLOOKUP(A4113,Studies!A:BR,2,FALSE),"")</f>
        <v>Uno 2006</v>
      </c>
      <c r="C4113" s="255" t="str">
        <f>IF(AND(A4113&lt;&gt;"",ISNUMBER(A4113)),VLOOKUP(A4113,Studies!A:BR,3,FALSE),"")</f>
        <v>https://www.ncbi.nlm.nih.gov/pubmed/16885720</v>
      </c>
      <c r="D4113" s="255" t="str">
        <f>IF(AND(A4113&lt;&gt;"",ISNUMBER(A4113)),VLOOKUP(A4113,Studies!A:BR,4,FALSE),"")</f>
        <v>day 6 (Japanese)</v>
      </c>
      <c r="E4113" s="255" t="str">
        <f>IF(AND(A4113&lt;&gt;"",ISNUMBER(A4113)),VLOOKUP(A4113,Studies!A:BR,5,FALSE),"")</f>
        <v>Hydroxy-Itraconazole</v>
      </c>
      <c r="F4113" s="256"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4.25" x14ac:dyDescent="0.2">
      <c r="A4114" s="183">
        <v>513</v>
      </c>
      <c r="B4114" s="254" t="str">
        <f>IF(AND(A4114&lt;&gt;"",ISNUMBER(A4114)),VLOOKUP(A4114,Studies!A:BR,2,FALSE),"")</f>
        <v>Uno 2006</v>
      </c>
      <c r="C4114" s="255" t="str">
        <f>IF(AND(A4114&lt;&gt;"",ISNUMBER(A4114)),VLOOKUP(A4114,Studies!A:BR,3,FALSE),"")</f>
        <v>https://www.ncbi.nlm.nih.gov/pubmed/16885720</v>
      </c>
      <c r="D4114" s="255" t="str">
        <f>IF(AND(A4114&lt;&gt;"",ISNUMBER(A4114)),VLOOKUP(A4114,Studies!A:BR,4,FALSE),"")</f>
        <v>day 6 (Japanese)</v>
      </c>
      <c r="E4114" s="255" t="str">
        <f>IF(AND(A4114&lt;&gt;"",ISNUMBER(A4114)),VLOOKUP(A4114,Studies!A:BR,5,FALSE),"")</f>
        <v>Hydroxy-Itraconazole</v>
      </c>
      <c r="F4114" s="256"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4.25" x14ac:dyDescent="0.2">
      <c r="A4115" s="183">
        <v>513</v>
      </c>
      <c r="B4115" s="254" t="str">
        <f>IF(AND(A4115&lt;&gt;"",ISNUMBER(A4115)),VLOOKUP(A4115,Studies!A:BR,2,FALSE),"")</f>
        <v>Uno 2006</v>
      </c>
      <c r="C4115" s="255" t="str">
        <f>IF(AND(A4115&lt;&gt;"",ISNUMBER(A4115)),VLOOKUP(A4115,Studies!A:BR,3,FALSE),"")</f>
        <v>https://www.ncbi.nlm.nih.gov/pubmed/16885720</v>
      </c>
      <c r="D4115" s="255" t="str">
        <f>IF(AND(A4115&lt;&gt;"",ISNUMBER(A4115)),VLOOKUP(A4115,Studies!A:BR,4,FALSE),"")</f>
        <v>day 6 (Japanese)</v>
      </c>
      <c r="E4115" s="255" t="str">
        <f>IF(AND(A4115&lt;&gt;"",ISNUMBER(A4115)),VLOOKUP(A4115,Studies!A:BR,5,FALSE),"")</f>
        <v>Hydroxy-Itraconazole</v>
      </c>
      <c r="F4115" s="256"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4.25" x14ac:dyDescent="0.2">
      <c r="A4116" s="183">
        <v>513</v>
      </c>
      <c r="B4116" s="254" t="str">
        <f>IF(AND(A4116&lt;&gt;"",ISNUMBER(A4116)),VLOOKUP(A4116,Studies!A:BR,2,FALSE),"")</f>
        <v>Uno 2006</v>
      </c>
      <c r="C4116" s="255" t="str">
        <f>IF(AND(A4116&lt;&gt;"",ISNUMBER(A4116)),VLOOKUP(A4116,Studies!A:BR,3,FALSE),"")</f>
        <v>https://www.ncbi.nlm.nih.gov/pubmed/16885720</v>
      </c>
      <c r="D4116" s="255" t="str">
        <f>IF(AND(A4116&lt;&gt;"",ISNUMBER(A4116)),VLOOKUP(A4116,Studies!A:BR,4,FALSE),"")</f>
        <v>day 6 (Japanese)</v>
      </c>
      <c r="E4116" s="255" t="str">
        <f>IF(AND(A4116&lt;&gt;"",ISNUMBER(A4116)),VLOOKUP(A4116,Studies!A:BR,5,FALSE),"")</f>
        <v>Hydroxy-Itraconazole</v>
      </c>
      <c r="F4116" s="256"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4.25" x14ac:dyDescent="0.2">
      <c r="A4117" s="183">
        <v>513</v>
      </c>
      <c r="B4117" s="254" t="str">
        <f>IF(AND(A4117&lt;&gt;"",ISNUMBER(A4117)),VLOOKUP(A4117,Studies!A:BR,2,FALSE),"")</f>
        <v>Uno 2006</v>
      </c>
      <c r="C4117" s="255" t="str">
        <f>IF(AND(A4117&lt;&gt;"",ISNUMBER(A4117)),VLOOKUP(A4117,Studies!A:BR,3,FALSE),"")</f>
        <v>https://www.ncbi.nlm.nih.gov/pubmed/16885720</v>
      </c>
      <c r="D4117" s="255" t="str">
        <f>IF(AND(A4117&lt;&gt;"",ISNUMBER(A4117)),VLOOKUP(A4117,Studies!A:BR,4,FALSE),"")</f>
        <v>day 6 (Japanese)</v>
      </c>
      <c r="E4117" s="255" t="str">
        <f>IF(AND(A4117&lt;&gt;"",ISNUMBER(A4117)),VLOOKUP(A4117,Studies!A:BR,5,FALSE),"")</f>
        <v>Hydroxy-Itraconazole</v>
      </c>
      <c r="F4117" s="256"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4.25" x14ac:dyDescent="0.2">
      <c r="A4118" s="91">
        <v>514</v>
      </c>
      <c r="B4118" s="254" t="str">
        <f>IF(AND(A4118&lt;&gt;"",ISNUMBER(A4118)),VLOOKUP(A4118,Studies!A:BR,2,FALSE),"")</f>
        <v>Bae 2011</v>
      </c>
      <c r="C4118" s="255" t="str">
        <f>IF(AND(A4118&lt;&gt;"",ISNUMBER(A4118)),VLOOKUP(A4118,Studies!A:BR,3,FALSE),"")</f>
        <v>https://www.ncbi.nlm.nih.gov/pubmed/20400647</v>
      </c>
      <c r="D4118" s="255" t="str">
        <f>IF(AND(A4118&lt;&gt;"",ISNUMBER(A4118)),VLOOKUP(A4118,Studies!A:BR,4,FALSE),"")</f>
        <v>po 200 mg capsule with water (Korean)</v>
      </c>
      <c r="E4118" s="255" t="str">
        <f>IF(AND(A4118&lt;&gt;"",ISNUMBER(A4118)),VLOOKUP(A4118,Studies!A:BR,5,FALSE),"")</f>
        <v>Itraconazole</v>
      </c>
      <c r="F4118" s="256"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4.25" x14ac:dyDescent="0.2">
      <c r="A4119" s="91">
        <v>514</v>
      </c>
      <c r="B4119" s="254" t="str">
        <f>IF(AND(A4119&lt;&gt;"",ISNUMBER(A4119)),VLOOKUP(A4119,Studies!A:BR,2,FALSE),"")</f>
        <v>Bae 2011</v>
      </c>
      <c r="C4119" s="255" t="str">
        <f>IF(AND(A4119&lt;&gt;"",ISNUMBER(A4119)),VLOOKUP(A4119,Studies!A:BR,3,FALSE),"")</f>
        <v>https://www.ncbi.nlm.nih.gov/pubmed/20400647</v>
      </c>
      <c r="D4119" s="255" t="str">
        <f>IF(AND(A4119&lt;&gt;"",ISNUMBER(A4119)),VLOOKUP(A4119,Studies!A:BR,4,FALSE),"")</f>
        <v>po 200 mg capsule with water (Korean)</v>
      </c>
      <c r="E4119" s="255" t="str">
        <f>IF(AND(A4119&lt;&gt;"",ISNUMBER(A4119)),VLOOKUP(A4119,Studies!A:BR,5,FALSE),"")</f>
        <v>Itraconazole</v>
      </c>
      <c r="F4119" s="256"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4.25" x14ac:dyDescent="0.2">
      <c r="A4120" s="91">
        <v>514</v>
      </c>
      <c r="B4120" s="254" t="str">
        <f>IF(AND(A4120&lt;&gt;"",ISNUMBER(A4120)),VLOOKUP(A4120,Studies!A:BR,2,FALSE),"")</f>
        <v>Bae 2011</v>
      </c>
      <c r="C4120" s="255" t="str">
        <f>IF(AND(A4120&lt;&gt;"",ISNUMBER(A4120)),VLOOKUP(A4120,Studies!A:BR,3,FALSE),"")</f>
        <v>https://www.ncbi.nlm.nih.gov/pubmed/20400647</v>
      </c>
      <c r="D4120" s="255" t="str">
        <f>IF(AND(A4120&lt;&gt;"",ISNUMBER(A4120)),VLOOKUP(A4120,Studies!A:BR,4,FALSE),"")</f>
        <v>po 200 mg capsule with water (Korean)</v>
      </c>
      <c r="E4120" s="255" t="str">
        <f>IF(AND(A4120&lt;&gt;"",ISNUMBER(A4120)),VLOOKUP(A4120,Studies!A:BR,5,FALSE),"")</f>
        <v>Itraconazole</v>
      </c>
      <c r="F4120" s="256"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4.25" x14ac:dyDescent="0.2">
      <c r="A4121" s="91">
        <v>514</v>
      </c>
      <c r="B4121" s="254" t="str">
        <f>IF(AND(A4121&lt;&gt;"",ISNUMBER(A4121)),VLOOKUP(A4121,Studies!A:BR,2,FALSE),"")</f>
        <v>Bae 2011</v>
      </c>
      <c r="C4121" s="255" t="str">
        <f>IF(AND(A4121&lt;&gt;"",ISNUMBER(A4121)),VLOOKUP(A4121,Studies!A:BR,3,FALSE),"")</f>
        <v>https://www.ncbi.nlm.nih.gov/pubmed/20400647</v>
      </c>
      <c r="D4121" s="255" t="str">
        <f>IF(AND(A4121&lt;&gt;"",ISNUMBER(A4121)),VLOOKUP(A4121,Studies!A:BR,4,FALSE),"")</f>
        <v>po 200 mg capsule with water (Korean)</v>
      </c>
      <c r="E4121" s="255" t="str">
        <f>IF(AND(A4121&lt;&gt;"",ISNUMBER(A4121)),VLOOKUP(A4121,Studies!A:BR,5,FALSE),"")</f>
        <v>Itraconazole</v>
      </c>
      <c r="F4121" s="256"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4.25" x14ac:dyDescent="0.2">
      <c r="A4122" s="91">
        <v>514</v>
      </c>
      <c r="B4122" s="254" t="str">
        <f>IF(AND(A4122&lt;&gt;"",ISNUMBER(A4122)),VLOOKUP(A4122,Studies!A:BR,2,FALSE),"")</f>
        <v>Bae 2011</v>
      </c>
      <c r="C4122" s="255" t="str">
        <f>IF(AND(A4122&lt;&gt;"",ISNUMBER(A4122)),VLOOKUP(A4122,Studies!A:BR,3,FALSE),"")</f>
        <v>https://www.ncbi.nlm.nih.gov/pubmed/20400647</v>
      </c>
      <c r="D4122" s="255" t="str">
        <f>IF(AND(A4122&lt;&gt;"",ISNUMBER(A4122)),VLOOKUP(A4122,Studies!A:BR,4,FALSE),"")</f>
        <v>po 200 mg capsule with water (Korean)</v>
      </c>
      <c r="E4122" s="255" t="str">
        <f>IF(AND(A4122&lt;&gt;"",ISNUMBER(A4122)),VLOOKUP(A4122,Studies!A:BR,5,FALSE),"")</f>
        <v>Itraconazole</v>
      </c>
      <c r="F4122" s="256"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4.25" x14ac:dyDescent="0.2">
      <c r="A4123" s="91">
        <v>514</v>
      </c>
      <c r="B4123" s="254" t="str">
        <f>IF(AND(A4123&lt;&gt;"",ISNUMBER(A4123)),VLOOKUP(A4123,Studies!A:BR,2,FALSE),"")</f>
        <v>Bae 2011</v>
      </c>
      <c r="C4123" s="255" t="str">
        <f>IF(AND(A4123&lt;&gt;"",ISNUMBER(A4123)),VLOOKUP(A4123,Studies!A:BR,3,FALSE),"")</f>
        <v>https://www.ncbi.nlm.nih.gov/pubmed/20400647</v>
      </c>
      <c r="D4123" s="255" t="str">
        <f>IF(AND(A4123&lt;&gt;"",ISNUMBER(A4123)),VLOOKUP(A4123,Studies!A:BR,4,FALSE),"")</f>
        <v>po 200 mg capsule with water (Korean)</v>
      </c>
      <c r="E4123" s="255" t="str">
        <f>IF(AND(A4123&lt;&gt;"",ISNUMBER(A4123)),VLOOKUP(A4123,Studies!A:BR,5,FALSE),"")</f>
        <v>Itraconazole</v>
      </c>
      <c r="F4123" s="256"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4.25" x14ac:dyDescent="0.2">
      <c r="A4124" s="91">
        <v>514</v>
      </c>
      <c r="B4124" s="254" t="str">
        <f>IF(AND(A4124&lt;&gt;"",ISNUMBER(A4124)),VLOOKUP(A4124,Studies!A:BR,2,FALSE),"")</f>
        <v>Bae 2011</v>
      </c>
      <c r="C4124" s="255" t="str">
        <f>IF(AND(A4124&lt;&gt;"",ISNUMBER(A4124)),VLOOKUP(A4124,Studies!A:BR,3,FALSE),"")</f>
        <v>https://www.ncbi.nlm.nih.gov/pubmed/20400647</v>
      </c>
      <c r="D4124" s="255" t="str">
        <f>IF(AND(A4124&lt;&gt;"",ISNUMBER(A4124)),VLOOKUP(A4124,Studies!A:BR,4,FALSE),"")</f>
        <v>po 200 mg capsule with water (Korean)</v>
      </c>
      <c r="E4124" s="255" t="str">
        <f>IF(AND(A4124&lt;&gt;"",ISNUMBER(A4124)),VLOOKUP(A4124,Studies!A:BR,5,FALSE),"")</f>
        <v>Itraconazole</v>
      </c>
      <c r="F4124" s="256"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4.25" x14ac:dyDescent="0.2">
      <c r="A4125" s="91">
        <v>514</v>
      </c>
      <c r="B4125" s="254" t="str">
        <f>IF(AND(A4125&lt;&gt;"",ISNUMBER(A4125)),VLOOKUP(A4125,Studies!A:BR,2,FALSE),"")</f>
        <v>Bae 2011</v>
      </c>
      <c r="C4125" s="255" t="str">
        <f>IF(AND(A4125&lt;&gt;"",ISNUMBER(A4125)),VLOOKUP(A4125,Studies!A:BR,3,FALSE),"")</f>
        <v>https://www.ncbi.nlm.nih.gov/pubmed/20400647</v>
      </c>
      <c r="D4125" s="255" t="str">
        <f>IF(AND(A4125&lt;&gt;"",ISNUMBER(A4125)),VLOOKUP(A4125,Studies!A:BR,4,FALSE),"")</f>
        <v>po 200 mg capsule with water (Korean)</v>
      </c>
      <c r="E4125" s="255" t="str">
        <f>IF(AND(A4125&lt;&gt;"",ISNUMBER(A4125)),VLOOKUP(A4125,Studies!A:BR,5,FALSE),"")</f>
        <v>Itraconazole</v>
      </c>
      <c r="F4125" s="256"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v>0</v>
      </c>
    </row>
    <row r="4126" spans="1:17" s="183" customFormat="1" ht="14.25" x14ac:dyDescent="0.2">
      <c r="A4126" s="91">
        <v>514</v>
      </c>
      <c r="B4126" s="254" t="str">
        <f>IF(AND(A4126&lt;&gt;"",ISNUMBER(A4126)),VLOOKUP(A4126,Studies!A:BR,2,FALSE),"")</f>
        <v>Bae 2011</v>
      </c>
      <c r="C4126" s="255" t="str">
        <f>IF(AND(A4126&lt;&gt;"",ISNUMBER(A4126)),VLOOKUP(A4126,Studies!A:BR,3,FALSE),"")</f>
        <v>https://www.ncbi.nlm.nih.gov/pubmed/20400647</v>
      </c>
      <c r="D4126" s="255" t="str">
        <f>IF(AND(A4126&lt;&gt;"",ISNUMBER(A4126)),VLOOKUP(A4126,Studies!A:BR,4,FALSE),"")</f>
        <v>po 200 mg capsule with water (Korean)</v>
      </c>
      <c r="E4126" s="255" t="str">
        <f>IF(AND(A4126&lt;&gt;"",ISNUMBER(A4126)),VLOOKUP(A4126,Studies!A:BR,5,FALSE),"")</f>
        <v>Itraconazole</v>
      </c>
      <c r="F4126" s="256"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4.25" x14ac:dyDescent="0.2">
      <c r="A4127" s="91">
        <v>514</v>
      </c>
      <c r="B4127" s="254" t="str">
        <f>IF(AND(A4127&lt;&gt;"",ISNUMBER(A4127)),VLOOKUP(A4127,Studies!A:BR,2,FALSE),"")</f>
        <v>Bae 2011</v>
      </c>
      <c r="C4127" s="255" t="str">
        <f>IF(AND(A4127&lt;&gt;"",ISNUMBER(A4127)),VLOOKUP(A4127,Studies!A:BR,3,FALSE),"")</f>
        <v>https://www.ncbi.nlm.nih.gov/pubmed/20400647</v>
      </c>
      <c r="D4127" s="255" t="str">
        <f>IF(AND(A4127&lt;&gt;"",ISNUMBER(A4127)),VLOOKUP(A4127,Studies!A:BR,4,FALSE),"")</f>
        <v>po 200 mg capsule with water (Korean)</v>
      </c>
      <c r="E4127" s="255" t="str">
        <f>IF(AND(A4127&lt;&gt;"",ISNUMBER(A4127)),VLOOKUP(A4127,Studies!A:BR,5,FALSE),"")</f>
        <v>Itraconazole</v>
      </c>
      <c r="F4127" s="256"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4.25" x14ac:dyDescent="0.2">
      <c r="A4128" s="91">
        <v>514</v>
      </c>
      <c r="B4128" s="254" t="str">
        <f>IF(AND(A4128&lt;&gt;"",ISNUMBER(A4128)),VLOOKUP(A4128,Studies!A:BR,2,FALSE),"")</f>
        <v>Bae 2011</v>
      </c>
      <c r="C4128" s="255" t="str">
        <f>IF(AND(A4128&lt;&gt;"",ISNUMBER(A4128)),VLOOKUP(A4128,Studies!A:BR,3,FALSE),"")</f>
        <v>https://www.ncbi.nlm.nih.gov/pubmed/20400647</v>
      </c>
      <c r="D4128" s="255" t="str">
        <f>IF(AND(A4128&lt;&gt;"",ISNUMBER(A4128)),VLOOKUP(A4128,Studies!A:BR,4,FALSE),"")</f>
        <v>po 200 mg capsule with water (Korean)</v>
      </c>
      <c r="E4128" s="255" t="str">
        <f>IF(AND(A4128&lt;&gt;"",ISNUMBER(A4128)),VLOOKUP(A4128,Studies!A:BR,5,FALSE),"")</f>
        <v>Itraconazole</v>
      </c>
      <c r="F4128" s="256"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4.25" x14ac:dyDescent="0.2">
      <c r="A4129" s="91">
        <v>514</v>
      </c>
      <c r="B4129" s="254" t="str">
        <f>IF(AND(A4129&lt;&gt;"",ISNUMBER(A4129)),VLOOKUP(A4129,Studies!A:BR,2,FALSE),"")</f>
        <v>Bae 2011</v>
      </c>
      <c r="C4129" s="255" t="str">
        <f>IF(AND(A4129&lt;&gt;"",ISNUMBER(A4129)),VLOOKUP(A4129,Studies!A:BR,3,FALSE),"")</f>
        <v>https://www.ncbi.nlm.nih.gov/pubmed/20400647</v>
      </c>
      <c r="D4129" s="255" t="str">
        <f>IF(AND(A4129&lt;&gt;"",ISNUMBER(A4129)),VLOOKUP(A4129,Studies!A:BR,4,FALSE),"")</f>
        <v>po 200 mg capsule with water (Korean)</v>
      </c>
      <c r="E4129" s="255" t="str">
        <f>IF(AND(A4129&lt;&gt;"",ISNUMBER(A4129)),VLOOKUP(A4129,Studies!A:BR,5,FALSE),"")</f>
        <v>Itraconazole</v>
      </c>
      <c r="F4129" s="256"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4.25" x14ac:dyDescent="0.2">
      <c r="A4130" s="91">
        <v>514</v>
      </c>
      <c r="B4130" s="254" t="str">
        <f>IF(AND(A4130&lt;&gt;"",ISNUMBER(A4130)),VLOOKUP(A4130,Studies!A:BR,2,FALSE),"")</f>
        <v>Bae 2011</v>
      </c>
      <c r="C4130" s="255" t="str">
        <f>IF(AND(A4130&lt;&gt;"",ISNUMBER(A4130)),VLOOKUP(A4130,Studies!A:BR,3,FALSE),"")</f>
        <v>https://www.ncbi.nlm.nih.gov/pubmed/20400647</v>
      </c>
      <c r="D4130" s="255" t="str">
        <f>IF(AND(A4130&lt;&gt;"",ISNUMBER(A4130)),VLOOKUP(A4130,Studies!A:BR,4,FALSE),"")</f>
        <v>po 200 mg capsule with water (Korean)</v>
      </c>
      <c r="E4130" s="255" t="str">
        <f>IF(AND(A4130&lt;&gt;"",ISNUMBER(A4130)),VLOOKUP(A4130,Studies!A:BR,5,FALSE),"")</f>
        <v>Itraconazole</v>
      </c>
      <c r="F4130" s="256"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4.25" x14ac:dyDescent="0.2">
      <c r="A4131" s="91">
        <v>514</v>
      </c>
      <c r="B4131" s="254" t="str">
        <f>IF(AND(A4131&lt;&gt;"",ISNUMBER(A4131)),VLOOKUP(A4131,Studies!A:BR,2,FALSE),"")</f>
        <v>Bae 2011</v>
      </c>
      <c r="C4131" s="255" t="str">
        <f>IF(AND(A4131&lt;&gt;"",ISNUMBER(A4131)),VLOOKUP(A4131,Studies!A:BR,3,FALSE),"")</f>
        <v>https://www.ncbi.nlm.nih.gov/pubmed/20400647</v>
      </c>
      <c r="D4131" s="255" t="str">
        <f>IF(AND(A4131&lt;&gt;"",ISNUMBER(A4131)),VLOOKUP(A4131,Studies!A:BR,4,FALSE),"")</f>
        <v>po 200 mg capsule with water (Korean)</v>
      </c>
      <c r="E4131" s="255" t="str">
        <f>IF(AND(A4131&lt;&gt;"",ISNUMBER(A4131)),VLOOKUP(A4131,Studies!A:BR,5,FALSE),"")</f>
        <v>Itraconazole</v>
      </c>
      <c r="F4131" s="256"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4.25" x14ac:dyDescent="0.2">
      <c r="A4132" s="91">
        <v>514</v>
      </c>
      <c r="B4132" s="254" t="str">
        <f>IF(AND(A4132&lt;&gt;"",ISNUMBER(A4132)),VLOOKUP(A4132,Studies!A:BR,2,FALSE),"")</f>
        <v>Bae 2011</v>
      </c>
      <c r="C4132" s="255" t="str">
        <f>IF(AND(A4132&lt;&gt;"",ISNUMBER(A4132)),VLOOKUP(A4132,Studies!A:BR,3,FALSE),"")</f>
        <v>https://www.ncbi.nlm.nih.gov/pubmed/20400647</v>
      </c>
      <c r="D4132" s="255" t="str">
        <f>IF(AND(A4132&lt;&gt;"",ISNUMBER(A4132)),VLOOKUP(A4132,Studies!A:BR,4,FALSE),"")</f>
        <v>po 200 mg capsule with water (Korean)</v>
      </c>
      <c r="E4132" s="255" t="str">
        <f>IF(AND(A4132&lt;&gt;"",ISNUMBER(A4132)),VLOOKUP(A4132,Studies!A:BR,5,FALSE),"")</f>
        <v>Itraconazole</v>
      </c>
      <c r="F4132" s="256"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4.25" x14ac:dyDescent="0.2">
      <c r="A4133" s="183">
        <v>515</v>
      </c>
      <c r="B4133" s="254" t="str">
        <f>IF(AND(A4133&lt;&gt;"",ISNUMBER(A4133)),VLOOKUP(A4133,Studies!A:BR,2,FALSE),"")</f>
        <v>Bae 2011</v>
      </c>
      <c r="C4133" s="255" t="str">
        <f>IF(AND(A4133&lt;&gt;"",ISNUMBER(A4133)),VLOOKUP(A4133,Studies!A:BR,3,FALSE),"")</f>
        <v>https://www.ncbi.nlm.nih.gov/pubmed/20400647</v>
      </c>
      <c r="D4133" s="255" t="str">
        <f>IF(AND(A4133&lt;&gt;"",ISNUMBER(A4133)),VLOOKUP(A4133,Studies!A:BR,4,FALSE),"")</f>
        <v>po 200 mg capsule with water (Korean)</v>
      </c>
      <c r="E4133" s="255" t="str">
        <f>IF(AND(A4133&lt;&gt;"",ISNUMBER(A4133)),VLOOKUP(A4133,Studies!A:BR,5,FALSE),"")</f>
        <v>Hydroxy-Itraconazole</v>
      </c>
      <c r="F4133" s="256"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4.25" x14ac:dyDescent="0.2">
      <c r="A4134" s="183">
        <v>515</v>
      </c>
      <c r="B4134" s="254" t="str">
        <f>IF(AND(A4134&lt;&gt;"",ISNUMBER(A4134)),VLOOKUP(A4134,Studies!A:BR,2,FALSE),"")</f>
        <v>Bae 2011</v>
      </c>
      <c r="C4134" s="255" t="str">
        <f>IF(AND(A4134&lt;&gt;"",ISNUMBER(A4134)),VLOOKUP(A4134,Studies!A:BR,3,FALSE),"")</f>
        <v>https://www.ncbi.nlm.nih.gov/pubmed/20400647</v>
      </c>
      <c r="D4134" s="255" t="str">
        <f>IF(AND(A4134&lt;&gt;"",ISNUMBER(A4134)),VLOOKUP(A4134,Studies!A:BR,4,FALSE),"")</f>
        <v>po 200 mg capsule with water (Korean)</v>
      </c>
      <c r="E4134" s="255" t="str">
        <f>IF(AND(A4134&lt;&gt;"",ISNUMBER(A4134)),VLOOKUP(A4134,Studies!A:BR,5,FALSE),"")</f>
        <v>Hydroxy-Itraconazole</v>
      </c>
      <c r="F4134" s="256"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4.25" x14ac:dyDescent="0.2">
      <c r="A4135" s="183">
        <v>515</v>
      </c>
      <c r="B4135" s="254" t="str">
        <f>IF(AND(A4135&lt;&gt;"",ISNUMBER(A4135)),VLOOKUP(A4135,Studies!A:BR,2,FALSE),"")</f>
        <v>Bae 2011</v>
      </c>
      <c r="C4135" s="255" t="str">
        <f>IF(AND(A4135&lt;&gt;"",ISNUMBER(A4135)),VLOOKUP(A4135,Studies!A:BR,3,FALSE),"")</f>
        <v>https://www.ncbi.nlm.nih.gov/pubmed/20400647</v>
      </c>
      <c r="D4135" s="255" t="str">
        <f>IF(AND(A4135&lt;&gt;"",ISNUMBER(A4135)),VLOOKUP(A4135,Studies!A:BR,4,FALSE),"")</f>
        <v>po 200 mg capsule with water (Korean)</v>
      </c>
      <c r="E4135" s="255" t="str">
        <f>IF(AND(A4135&lt;&gt;"",ISNUMBER(A4135)),VLOOKUP(A4135,Studies!A:BR,5,FALSE),"")</f>
        <v>Hydroxy-Itraconazole</v>
      </c>
      <c r="F4135" s="256"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v>0</v>
      </c>
    </row>
    <row r="4136" spans="1:17" s="183" customFormat="1" ht="14.25" x14ac:dyDescent="0.2">
      <c r="A4136" s="183">
        <v>515</v>
      </c>
      <c r="B4136" s="254" t="str">
        <f>IF(AND(A4136&lt;&gt;"",ISNUMBER(A4136)),VLOOKUP(A4136,Studies!A:BR,2,FALSE),"")</f>
        <v>Bae 2011</v>
      </c>
      <c r="C4136" s="255" t="str">
        <f>IF(AND(A4136&lt;&gt;"",ISNUMBER(A4136)),VLOOKUP(A4136,Studies!A:BR,3,FALSE),"")</f>
        <v>https://www.ncbi.nlm.nih.gov/pubmed/20400647</v>
      </c>
      <c r="D4136" s="255" t="str">
        <f>IF(AND(A4136&lt;&gt;"",ISNUMBER(A4136)),VLOOKUP(A4136,Studies!A:BR,4,FALSE),"")</f>
        <v>po 200 mg capsule with water (Korean)</v>
      </c>
      <c r="E4136" s="255" t="str">
        <f>IF(AND(A4136&lt;&gt;"",ISNUMBER(A4136)),VLOOKUP(A4136,Studies!A:BR,5,FALSE),"")</f>
        <v>Hydroxy-Itraconazole</v>
      </c>
      <c r="F4136" s="256"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4.25" x14ac:dyDescent="0.2">
      <c r="A4137" s="183">
        <v>515</v>
      </c>
      <c r="B4137" s="254" t="str">
        <f>IF(AND(A4137&lt;&gt;"",ISNUMBER(A4137)),VLOOKUP(A4137,Studies!A:BR,2,FALSE),"")</f>
        <v>Bae 2011</v>
      </c>
      <c r="C4137" s="255" t="str">
        <f>IF(AND(A4137&lt;&gt;"",ISNUMBER(A4137)),VLOOKUP(A4137,Studies!A:BR,3,FALSE),"")</f>
        <v>https://www.ncbi.nlm.nih.gov/pubmed/20400647</v>
      </c>
      <c r="D4137" s="255" t="str">
        <f>IF(AND(A4137&lt;&gt;"",ISNUMBER(A4137)),VLOOKUP(A4137,Studies!A:BR,4,FALSE),"")</f>
        <v>po 200 mg capsule with water (Korean)</v>
      </c>
      <c r="E4137" s="255" t="str">
        <f>IF(AND(A4137&lt;&gt;"",ISNUMBER(A4137)),VLOOKUP(A4137,Studies!A:BR,5,FALSE),"")</f>
        <v>Hydroxy-Itraconazole</v>
      </c>
      <c r="F4137" s="256"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4.25" x14ac:dyDescent="0.2">
      <c r="A4138" s="183">
        <v>515</v>
      </c>
      <c r="B4138" s="254" t="str">
        <f>IF(AND(A4138&lt;&gt;"",ISNUMBER(A4138)),VLOOKUP(A4138,Studies!A:BR,2,FALSE),"")</f>
        <v>Bae 2011</v>
      </c>
      <c r="C4138" s="255" t="str">
        <f>IF(AND(A4138&lt;&gt;"",ISNUMBER(A4138)),VLOOKUP(A4138,Studies!A:BR,3,FALSE),"")</f>
        <v>https://www.ncbi.nlm.nih.gov/pubmed/20400647</v>
      </c>
      <c r="D4138" s="255" t="str">
        <f>IF(AND(A4138&lt;&gt;"",ISNUMBER(A4138)),VLOOKUP(A4138,Studies!A:BR,4,FALSE),"")</f>
        <v>po 200 mg capsule with water (Korean)</v>
      </c>
      <c r="E4138" s="255" t="str">
        <f>IF(AND(A4138&lt;&gt;"",ISNUMBER(A4138)),VLOOKUP(A4138,Studies!A:BR,5,FALSE),"")</f>
        <v>Hydroxy-Itraconazole</v>
      </c>
      <c r="F4138" s="256"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4.25" x14ac:dyDescent="0.2">
      <c r="A4139" s="183">
        <v>515</v>
      </c>
      <c r="B4139" s="254" t="str">
        <f>IF(AND(A4139&lt;&gt;"",ISNUMBER(A4139)),VLOOKUP(A4139,Studies!A:BR,2,FALSE),"")</f>
        <v>Bae 2011</v>
      </c>
      <c r="C4139" s="255" t="str">
        <f>IF(AND(A4139&lt;&gt;"",ISNUMBER(A4139)),VLOOKUP(A4139,Studies!A:BR,3,FALSE),"")</f>
        <v>https://www.ncbi.nlm.nih.gov/pubmed/20400647</v>
      </c>
      <c r="D4139" s="255" t="str">
        <f>IF(AND(A4139&lt;&gt;"",ISNUMBER(A4139)),VLOOKUP(A4139,Studies!A:BR,4,FALSE),"")</f>
        <v>po 200 mg capsule with water (Korean)</v>
      </c>
      <c r="E4139" s="255" t="str">
        <f>IF(AND(A4139&lt;&gt;"",ISNUMBER(A4139)),VLOOKUP(A4139,Studies!A:BR,5,FALSE),"")</f>
        <v>Hydroxy-Itraconazole</v>
      </c>
      <c r="F4139" s="256"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v>0</v>
      </c>
    </row>
    <row r="4140" spans="1:17" s="183" customFormat="1" ht="14.25" x14ac:dyDescent="0.2">
      <c r="A4140" s="183">
        <v>515</v>
      </c>
      <c r="B4140" s="254" t="str">
        <f>IF(AND(A4140&lt;&gt;"",ISNUMBER(A4140)),VLOOKUP(A4140,Studies!A:BR,2,FALSE),"")</f>
        <v>Bae 2011</v>
      </c>
      <c r="C4140" s="255" t="str">
        <f>IF(AND(A4140&lt;&gt;"",ISNUMBER(A4140)),VLOOKUP(A4140,Studies!A:BR,3,FALSE),"")</f>
        <v>https://www.ncbi.nlm.nih.gov/pubmed/20400647</v>
      </c>
      <c r="D4140" s="255" t="str">
        <f>IF(AND(A4140&lt;&gt;"",ISNUMBER(A4140)),VLOOKUP(A4140,Studies!A:BR,4,FALSE),"")</f>
        <v>po 200 mg capsule with water (Korean)</v>
      </c>
      <c r="E4140" s="255" t="str">
        <f>IF(AND(A4140&lt;&gt;"",ISNUMBER(A4140)),VLOOKUP(A4140,Studies!A:BR,5,FALSE),"")</f>
        <v>Hydroxy-Itraconazole</v>
      </c>
      <c r="F4140" s="256"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4.25" x14ac:dyDescent="0.2">
      <c r="A4141" s="183">
        <v>515</v>
      </c>
      <c r="B4141" s="254" t="str">
        <f>IF(AND(A4141&lt;&gt;"",ISNUMBER(A4141)),VLOOKUP(A4141,Studies!A:BR,2,FALSE),"")</f>
        <v>Bae 2011</v>
      </c>
      <c r="C4141" s="255" t="str">
        <f>IF(AND(A4141&lt;&gt;"",ISNUMBER(A4141)),VLOOKUP(A4141,Studies!A:BR,3,FALSE),"")</f>
        <v>https://www.ncbi.nlm.nih.gov/pubmed/20400647</v>
      </c>
      <c r="D4141" s="255" t="str">
        <f>IF(AND(A4141&lt;&gt;"",ISNUMBER(A4141)),VLOOKUP(A4141,Studies!A:BR,4,FALSE),"")</f>
        <v>po 200 mg capsule with water (Korean)</v>
      </c>
      <c r="E4141" s="255" t="str">
        <f>IF(AND(A4141&lt;&gt;"",ISNUMBER(A4141)),VLOOKUP(A4141,Studies!A:BR,5,FALSE),"")</f>
        <v>Hydroxy-Itraconazole</v>
      </c>
      <c r="F4141" s="256"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4.25" x14ac:dyDescent="0.2">
      <c r="A4142" s="183">
        <v>515</v>
      </c>
      <c r="B4142" s="254" t="str">
        <f>IF(AND(A4142&lt;&gt;"",ISNUMBER(A4142)),VLOOKUP(A4142,Studies!A:BR,2,FALSE),"")</f>
        <v>Bae 2011</v>
      </c>
      <c r="C4142" s="255" t="str">
        <f>IF(AND(A4142&lt;&gt;"",ISNUMBER(A4142)),VLOOKUP(A4142,Studies!A:BR,3,FALSE),"")</f>
        <v>https://www.ncbi.nlm.nih.gov/pubmed/20400647</v>
      </c>
      <c r="D4142" s="255" t="str">
        <f>IF(AND(A4142&lt;&gt;"",ISNUMBER(A4142)),VLOOKUP(A4142,Studies!A:BR,4,FALSE),"")</f>
        <v>po 200 mg capsule with water (Korean)</v>
      </c>
      <c r="E4142" s="255" t="str">
        <f>IF(AND(A4142&lt;&gt;"",ISNUMBER(A4142)),VLOOKUP(A4142,Studies!A:BR,5,FALSE),"")</f>
        <v>Hydroxy-Itraconazole</v>
      </c>
      <c r="F4142" s="256"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v>0</v>
      </c>
    </row>
    <row r="4143" spans="1:17" s="183" customFormat="1" ht="14.25" x14ac:dyDescent="0.2">
      <c r="A4143" s="183">
        <v>515</v>
      </c>
      <c r="B4143" s="254" t="str">
        <f>IF(AND(A4143&lt;&gt;"",ISNUMBER(A4143)),VLOOKUP(A4143,Studies!A:BR,2,FALSE),"")</f>
        <v>Bae 2011</v>
      </c>
      <c r="C4143" s="255" t="str">
        <f>IF(AND(A4143&lt;&gt;"",ISNUMBER(A4143)),VLOOKUP(A4143,Studies!A:BR,3,FALSE),"")</f>
        <v>https://www.ncbi.nlm.nih.gov/pubmed/20400647</v>
      </c>
      <c r="D4143" s="255" t="str">
        <f>IF(AND(A4143&lt;&gt;"",ISNUMBER(A4143)),VLOOKUP(A4143,Studies!A:BR,4,FALSE),"")</f>
        <v>po 200 mg capsule with water (Korean)</v>
      </c>
      <c r="E4143" s="255" t="str">
        <f>IF(AND(A4143&lt;&gt;"",ISNUMBER(A4143)),VLOOKUP(A4143,Studies!A:BR,5,FALSE),"")</f>
        <v>Hydroxy-Itraconazole</v>
      </c>
      <c r="F4143" s="256"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v>0</v>
      </c>
    </row>
    <row r="4144" spans="1:17" s="183" customFormat="1" ht="14.25" x14ac:dyDescent="0.2">
      <c r="A4144" s="183">
        <v>515</v>
      </c>
      <c r="B4144" s="254" t="str">
        <f>IF(AND(A4144&lt;&gt;"",ISNUMBER(A4144)),VLOOKUP(A4144,Studies!A:BR,2,FALSE),"")</f>
        <v>Bae 2011</v>
      </c>
      <c r="C4144" s="255" t="str">
        <f>IF(AND(A4144&lt;&gt;"",ISNUMBER(A4144)),VLOOKUP(A4144,Studies!A:BR,3,FALSE),"")</f>
        <v>https://www.ncbi.nlm.nih.gov/pubmed/20400647</v>
      </c>
      <c r="D4144" s="255" t="str">
        <f>IF(AND(A4144&lt;&gt;"",ISNUMBER(A4144)),VLOOKUP(A4144,Studies!A:BR,4,FALSE),"")</f>
        <v>po 200 mg capsule with water (Korean)</v>
      </c>
      <c r="E4144" s="255" t="str">
        <f>IF(AND(A4144&lt;&gt;"",ISNUMBER(A4144)),VLOOKUP(A4144,Studies!A:BR,5,FALSE),"")</f>
        <v>Hydroxy-Itraconazole</v>
      </c>
      <c r="F4144" s="256"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4.25" x14ac:dyDescent="0.2">
      <c r="A4145" s="183">
        <v>515</v>
      </c>
      <c r="B4145" s="254" t="str">
        <f>IF(AND(A4145&lt;&gt;"",ISNUMBER(A4145)),VLOOKUP(A4145,Studies!A:BR,2,FALSE),"")</f>
        <v>Bae 2011</v>
      </c>
      <c r="C4145" s="255" t="str">
        <f>IF(AND(A4145&lt;&gt;"",ISNUMBER(A4145)),VLOOKUP(A4145,Studies!A:BR,3,FALSE),"")</f>
        <v>https://www.ncbi.nlm.nih.gov/pubmed/20400647</v>
      </c>
      <c r="D4145" s="255" t="str">
        <f>IF(AND(A4145&lt;&gt;"",ISNUMBER(A4145)),VLOOKUP(A4145,Studies!A:BR,4,FALSE),"")</f>
        <v>po 200 mg capsule with water (Korean)</v>
      </c>
      <c r="E4145" s="255" t="str">
        <f>IF(AND(A4145&lt;&gt;"",ISNUMBER(A4145)),VLOOKUP(A4145,Studies!A:BR,5,FALSE),"")</f>
        <v>Hydroxy-Itraconazole</v>
      </c>
      <c r="F4145" s="256"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4.25" x14ac:dyDescent="0.2">
      <c r="A4146" s="183">
        <v>515</v>
      </c>
      <c r="B4146" s="254" t="str">
        <f>IF(AND(A4146&lt;&gt;"",ISNUMBER(A4146)),VLOOKUP(A4146,Studies!A:BR,2,FALSE),"")</f>
        <v>Bae 2011</v>
      </c>
      <c r="C4146" s="255" t="str">
        <f>IF(AND(A4146&lt;&gt;"",ISNUMBER(A4146)),VLOOKUP(A4146,Studies!A:BR,3,FALSE),"")</f>
        <v>https://www.ncbi.nlm.nih.gov/pubmed/20400647</v>
      </c>
      <c r="D4146" s="255" t="str">
        <f>IF(AND(A4146&lt;&gt;"",ISNUMBER(A4146)),VLOOKUP(A4146,Studies!A:BR,4,FALSE),"")</f>
        <v>po 200 mg capsule with water (Korean)</v>
      </c>
      <c r="E4146" s="255" t="str">
        <f>IF(AND(A4146&lt;&gt;"",ISNUMBER(A4146)),VLOOKUP(A4146,Studies!A:BR,5,FALSE),"")</f>
        <v>Hydroxy-Itraconazole</v>
      </c>
      <c r="F4146" s="256"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4.25" x14ac:dyDescent="0.2">
      <c r="A4147" s="183">
        <v>515</v>
      </c>
      <c r="B4147" s="254" t="str">
        <f>IF(AND(A4147&lt;&gt;"",ISNUMBER(A4147)),VLOOKUP(A4147,Studies!A:BR,2,FALSE),"")</f>
        <v>Bae 2011</v>
      </c>
      <c r="C4147" s="255" t="str">
        <f>IF(AND(A4147&lt;&gt;"",ISNUMBER(A4147)),VLOOKUP(A4147,Studies!A:BR,3,FALSE),"")</f>
        <v>https://www.ncbi.nlm.nih.gov/pubmed/20400647</v>
      </c>
      <c r="D4147" s="255" t="str">
        <f>IF(AND(A4147&lt;&gt;"",ISNUMBER(A4147)),VLOOKUP(A4147,Studies!A:BR,4,FALSE),"")</f>
        <v>po 200 mg capsule with water (Korean)</v>
      </c>
      <c r="E4147" s="255" t="str">
        <f>IF(AND(A4147&lt;&gt;"",ISNUMBER(A4147)),VLOOKUP(A4147,Studies!A:BR,5,FALSE),"")</f>
        <v>Hydroxy-Itraconazole</v>
      </c>
      <c r="F4147" s="256"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4.25" x14ac:dyDescent="0.2">
      <c r="A4148" s="183">
        <v>516</v>
      </c>
      <c r="B4148" s="254" t="str">
        <f>IF(AND(A4148&lt;&gt;"",ISNUMBER(A4148)),VLOOKUP(A4148,Studies!A:BR,2,FALSE),"")</f>
        <v>Bae 2011</v>
      </c>
      <c r="C4148" s="255" t="str">
        <f>IF(AND(A4148&lt;&gt;"",ISNUMBER(A4148)),VLOOKUP(A4148,Studies!A:BR,3,FALSE),"")</f>
        <v>https://www.ncbi.nlm.nih.gov/pubmed/20400647</v>
      </c>
      <c r="D4148" s="255" t="str">
        <f>IF(AND(A4148&lt;&gt;"",ISNUMBER(A4148)),VLOOKUP(A4148,Studies!A:BR,4,FALSE),"")</f>
        <v>po 200 mg capsule with cola (Korean)</v>
      </c>
      <c r="E4148" s="255" t="str">
        <f>IF(AND(A4148&lt;&gt;"",ISNUMBER(A4148)),VLOOKUP(A4148,Studies!A:BR,5,FALSE),"")</f>
        <v>Itraconazole</v>
      </c>
      <c r="F4148" s="256"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4.25" x14ac:dyDescent="0.2">
      <c r="A4149" s="183">
        <v>516</v>
      </c>
      <c r="B4149" s="254" t="str">
        <f>IF(AND(A4149&lt;&gt;"",ISNUMBER(A4149)),VLOOKUP(A4149,Studies!A:BR,2,FALSE),"")</f>
        <v>Bae 2011</v>
      </c>
      <c r="C4149" s="255" t="str">
        <f>IF(AND(A4149&lt;&gt;"",ISNUMBER(A4149)),VLOOKUP(A4149,Studies!A:BR,3,FALSE),"")</f>
        <v>https://www.ncbi.nlm.nih.gov/pubmed/20400647</v>
      </c>
      <c r="D4149" s="255" t="str">
        <f>IF(AND(A4149&lt;&gt;"",ISNUMBER(A4149)),VLOOKUP(A4149,Studies!A:BR,4,FALSE),"")</f>
        <v>po 200 mg capsule with cola (Korean)</v>
      </c>
      <c r="E4149" s="255" t="str">
        <f>IF(AND(A4149&lt;&gt;"",ISNUMBER(A4149)),VLOOKUP(A4149,Studies!A:BR,5,FALSE),"")</f>
        <v>Itraconazole</v>
      </c>
      <c r="F4149" s="256"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4.25" x14ac:dyDescent="0.2">
      <c r="A4150" s="183">
        <v>516</v>
      </c>
      <c r="B4150" s="254" t="str">
        <f>IF(AND(A4150&lt;&gt;"",ISNUMBER(A4150)),VLOOKUP(A4150,Studies!A:BR,2,FALSE),"")</f>
        <v>Bae 2011</v>
      </c>
      <c r="C4150" s="255" t="str">
        <f>IF(AND(A4150&lt;&gt;"",ISNUMBER(A4150)),VLOOKUP(A4150,Studies!A:BR,3,FALSE),"")</f>
        <v>https://www.ncbi.nlm.nih.gov/pubmed/20400647</v>
      </c>
      <c r="D4150" s="255" t="str">
        <f>IF(AND(A4150&lt;&gt;"",ISNUMBER(A4150)),VLOOKUP(A4150,Studies!A:BR,4,FALSE),"")</f>
        <v>po 200 mg capsule with cola (Korean)</v>
      </c>
      <c r="E4150" s="255" t="str">
        <f>IF(AND(A4150&lt;&gt;"",ISNUMBER(A4150)),VLOOKUP(A4150,Studies!A:BR,5,FALSE),"")</f>
        <v>Itraconazole</v>
      </c>
      <c r="F4150" s="256"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4.25" x14ac:dyDescent="0.2">
      <c r="A4151" s="183">
        <v>516</v>
      </c>
      <c r="B4151" s="254" t="str">
        <f>IF(AND(A4151&lt;&gt;"",ISNUMBER(A4151)),VLOOKUP(A4151,Studies!A:BR,2,FALSE),"")</f>
        <v>Bae 2011</v>
      </c>
      <c r="C4151" s="255" t="str">
        <f>IF(AND(A4151&lt;&gt;"",ISNUMBER(A4151)),VLOOKUP(A4151,Studies!A:BR,3,FALSE),"")</f>
        <v>https://www.ncbi.nlm.nih.gov/pubmed/20400647</v>
      </c>
      <c r="D4151" s="255" t="str">
        <f>IF(AND(A4151&lt;&gt;"",ISNUMBER(A4151)),VLOOKUP(A4151,Studies!A:BR,4,FALSE),"")</f>
        <v>po 200 mg capsule with cola (Korean)</v>
      </c>
      <c r="E4151" s="255" t="str">
        <f>IF(AND(A4151&lt;&gt;"",ISNUMBER(A4151)),VLOOKUP(A4151,Studies!A:BR,5,FALSE),"")</f>
        <v>Itraconazole</v>
      </c>
      <c r="F4151" s="256"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4.25" x14ac:dyDescent="0.2">
      <c r="A4152" s="183">
        <v>516</v>
      </c>
      <c r="B4152" s="254" t="str">
        <f>IF(AND(A4152&lt;&gt;"",ISNUMBER(A4152)),VLOOKUP(A4152,Studies!A:BR,2,FALSE),"")</f>
        <v>Bae 2011</v>
      </c>
      <c r="C4152" s="255" t="str">
        <f>IF(AND(A4152&lt;&gt;"",ISNUMBER(A4152)),VLOOKUP(A4152,Studies!A:BR,3,FALSE),"")</f>
        <v>https://www.ncbi.nlm.nih.gov/pubmed/20400647</v>
      </c>
      <c r="D4152" s="255" t="str">
        <f>IF(AND(A4152&lt;&gt;"",ISNUMBER(A4152)),VLOOKUP(A4152,Studies!A:BR,4,FALSE),"")</f>
        <v>po 200 mg capsule with cola (Korean)</v>
      </c>
      <c r="E4152" s="255" t="str">
        <f>IF(AND(A4152&lt;&gt;"",ISNUMBER(A4152)),VLOOKUP(A4152,Studies!A:BR,5,FALSE),"")</f>
        <v>Itraconazole</v>
      </c>
      <c r="F4152" s="256"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v>0</v>
      </c>
    </row>
    <row r="4153" spans="1:17" s="183" customFormat="1" ht="14.25" x14ac:dyDescent="0.2">
      <c r="A4153" s="183">
        <v>516</v>
      </c>
      <c r="B4153" s="254" t="str">
        <f>IF(AND(A4153&lt;&gt;"",ISNUMBER(A4153)),VLOOKUP(A4153,Studies!A:BR,2,FALSE),"")</f>
        <v>Bae 2011</v>
      </c>
      <c r="C4153" s="255" t="str">
        <f>IF(AND(A4153&lt;&gt;"",ISNUMBER(A4153)),VLOOKUP(A4153,Studies!A:BR,3,FALSE),"")</f>
        <v>https://www.ncbi.nlm.nih.gov/pubmed/20400647</v>
      </c>
      <c r="D4153" s="255" t="str">
        <f>IF(AND(A4153&lt;&gt;"",ISNUMBER(A4153)),VLOOKUP(A4153,Studies!A:BR,4,FALSE),"")</f>
        <v>po 200 mg capsule with cola (Korean)</v>
      </c>
      <c r="E4153" s="255" t="str">
        <f>IF(AND(A4153&lt;&gt;"",ISNUMBER(A4153)),VLOOKUP(A4153,Studies!A:BR,5,FALSE),"")</f>
        <v>Itraconazole</v>
      </c>
      <c r="F4153" s="256"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v>0</v>
      </c>
    </row>
    <row r="4154" spans="1:17" s="183" customFormat="1" ht="14.25" x14ac:dyDescent="0.2">
      <c r="A4154" s="183">
        <v>516</v>
      </c>
      <c r="B4154" s="254" t="str">
        <f>IF(AND(A4154&lt;&gt;"",ISNUMBER(A4154)),VLOOKUP(A4154,Studies!A:BR,2,FALSE),"")</f>
        <v>Bae 2011</v>
      </c>
      <c r="C4154" s="255" t="str">
        <f>IF(AND(A4154&lt;&gt;"",ISNUMBER(A4154)),VLOOKUP(A4154,Studies!A:BR,3,FALSE),"")</f>
        <v>https://www.ncbi.nlm.nih.gov/pubmed/20400647</v>
      </c>
      <c r="D4154" s="255" t="str">
        <f>IF(AND(A4154&lt;&gt;"",ISNUMBER(A4154)),VLOOKUP(A4154,Studies!A:BR,4,FALSE),"")</f>
        <v>po 200 mg capsule with cola (Korean)</v>
      </c>
      <c r="E4154" s="255" t="str">
        <f>IF(AND(A4154&lt;&gt;"",ISNUMBER(A4154)),VLOOKUP(A4154,Studies!A:BR,5,FALSE),"")</f>
        <v>Itraconazole</v>
      </c>
      <c r="F4154" s="256"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v>0</v>
      </c>
    </row>
    <row r="4155" spans="1:17" s="183" customFormat="1" ht="14.25" x14ac:dyDescent="0.2">
      <c r="A4155" s="183">
        <v>516</v>
      </c>
      <c r="B4155" s="254" t="str">
        <f>IF(AND(A4155&lt;&gt;"",ISNUMBER(A4155)),VLOOKUP(A4155,Studies!A:BR,2,FALSE),"")</f>
        <v>Bae 2011</v>
      </c>
      <c r="C4155" s="255" t="str">
        <f>IF(AND(A4155&lt;&gt;"",ISNUMBER(A4155)),VLOOKUP(A4155,Studies!A:BR,3,FALSE),"")</f>
        <v>https://www.ncbi.nlm.nih.gov/pubmed/20400647</v>
      </c>
      <c r="D4155" s="255" t="str">
        <f>IF(AND(A4155&lt;&gt;"",ISNUMBER(A4155)),VLOOKUP(A4155,Studies!A:BR,4,FALSE),"")</f>
        <v>po 200 mg capsule with cola (Korean)</v>
      </c>
      <c r="E4155" s="255" t="str">
        <f>IF(AND(A4155&lt;&gt;"",ISNUMBER(A4155)),VLOOKUP(A4155,Studies!A:BR,5,FALSE),"")</f>
        <v>Itraconazole</v>
      </c>
      <c r="F4155" s="256"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4.25" x14ac:dyDescent="0.2">
      <c r="A4156" s="183">
        <v>516</v>
      </c>
      <c r="B4156" s="254" t="str">
        <f>IF(AND(A4156&lt;&gt;"",ISNUMBER(A4156)),VLOOKUP(A4156,Studies!A:BR,2,FALSE),"")</f>
        <v>Bae 2011</v>
      </c>
      <c r="C4156" s="255" t="str">
        <f>IF(AND(A4156&lt;&gt;"",ISNUMBER(A4156)),VLOOKUP(A4156,Studies!A:BR,3,FALSE),"")</f>
        <v>https://www.ncbi.nlm.nih.gov/pubmed/20400647</v>
      </c>
      <c r="D4156" s="255" t="str">
        <f>IF(AND(A4156&lt;&gt;"",ISNUMBER(A4156)),VLOOKUP(A4156,Studies!A:BR,4,FALSE),"")</f>
        <v>po 200 mg capsule with cola (Korean)</v>
      </c>
      <c r="E4156" s="255" t="str">
        <f>IF(AND(A4156&lt;&gt;"",ISNUMBER(A4156)),VLOOKUP(A4156,Studies!A:BR,5,FALSE),"")</f>
        <v>Itraconazole</v>
      </c>
      <c r="F4156" s="256"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v>0</v>
      </c>
    </row>
    <row r="4157" spans="1:17" s="183" customFormat="1" ht="14.25" x14ac:dyDescent="0.2">
      <c r="A4157" s="183">
        <v>516</v>
      </c>
      <c r="B4157" s="254" t="str">
        <f>IF(AND(A4157&lt;&gt;"",ISNUMBER(A4157)),VLOOKUP(A4157,Studies!A:BR,2,FALSE),"")</f>
        <v>Bae 2011</v>
      </c>
      <c r="C4157" s="255" t="str">
        <f>IF(AND(A4157&lt;&gt;"",ISNUMBER(A4157)),VLOOKUP(A4157,Studies!A:BR,3,FALSE),"")</f>
        <v>https://www.ncbi.nlm.nih.gov/pubmed/20400647</v>
      </c>
      <c r="D4157" s="255" t="str">
        <f>IF(AND(A4157&lt;&gt;"",ISNUMBER(A4157)),VLOOKUP(A4157,Studies!A:BR,4,FALSE),"")</f>
        <v>po 200 mg capsule with cola (Korean)</v>
      </c>
      <c r="E4157" s="255" t="str">
        <f>IF(AND(A4157&lt;&gt;"",ISNUMBER(A4157)),VLOOKUP(A4157,Studies!A:BR,5,FALSE),"")</f>
        <v>Itraconazole</v>
      </c>
      <c r="F4157" s="256"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4.25" x14ac:dyDescent="0.2">
      <c r="A4158" s="183">
        <v>516</v>
      </c>
      <c r="B4158" s="254" t="str">
        <f>IF(AND(A4158&lt;&gt;"",ISNUMBER(A4158)),VLOOKUP(A4158,Studies!A:BR,2,FALSE),"")</f>
        <v>Bae 2011</v>
      </c>
      <c r="C4158" s="255" t="str">
        <f>IF(AND(A4158&lt;&gt;"",ISNUMBER(A4158)),VLOOKUP(A4158,Studies!A:BR,3,FALSE),"")</f>
        <v>https://www.ncbi.nlm.nih.gov/pubmed/20400647</v>
      </c>
      <c r="D4158" s="255" t="str">
        <f>IF(AND(A4158&lt;&gt;"",ISNUMBER(A4158)),VLOOKUP(A4158,Studies!A:BR,4,FALSE),"")</f>
        <v>po 200 mg capsule with cola (Korean)</v>
      </c>
      <c r="E4158" s="255" t="str">
        <f>IF(AND(A4158&lt;&gt;"",ISNUMBER(A4158)),VLOOKUP(A4158,Studies!A:BR,5,FALSE),"")</f>
        <v>Itraconazole</v>
      </c>
      <c r="F4158" s="256"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4.25" x14ac:dyDescent="0.2">
      <c r="A4159" s="183">
        <v>516</v>
      </c>
      <c r="B4159" s="254" t="str">
        <f>IF(AND(A4159&lt;&gt;"",ISNUMBER(A4159)),VLOOKUP(A4159,Studies!A:BR,2,FALSE),"")</f>
        <v>Bae 2011</v>
      </c>
      <c r="C4159" s="255" t="str">
        <f>IF(AND(A4159&lt;&gt;"",ISNUMBER(A4159)),VLOOKUP(A4159,Studies!A:BR,3,FALSE),"")</f>
        <v>https://www.ncbi.nlm.nih.gov/pubmed/20400647</v>
      </c>
      <c r="D4159" s="255" t="str">
        <f>IF(AND(A4159&lt;&gt;"",ISNUMBER(A4159)),VLOOKUP(A4159,Studies!A:BR,4,FALSE),"")</f>
        <v>po 200 mg capsule with cola (Korean)</v>
      </c>
      <c r="E4159" s="255" t="str">
        <f>IF(AND(A4159&lt;&gt;"",ISNUMBER(A4159)),VLOOKUP(A4159,Studies!A:BR,5,FALSE),"")</f>
        <v>Itraconazole</v>
      </c>
      <c r="F4159" s="256"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4.25" x14ac:dyDescent="0.2">
      <c r="A4160" s="183">
        <v>516</v>
      </c>
      <c r="B4160" s="254" t="str">
        <f>IF(AND(A4160&lt;&gt;"",ISNUMBER(A4160)),VLOOKUP(A4160,Studies!A:BR,2,FALSE),"")</f>
        <v>Bae 2011</v>
      </c>
      <c r="C4160" s="255" t="str">
        <f>IF(AND(A4160&lt;&gt;"",ISNUMBER(A4160)),VLOOKUP(A4160,Studies!A:BR,3,FALSE),"")</f>
        <v>https://www.ncbi.nlm.nih.gov/pubmed/20400647</v>
      </c>
      <c r="D4160" s="255" t="str">
        <f>IF(AND(A4160&lt;&gt;"",ISNUMBER(A4160)),VLOOKUP(A4160,Studies!A:BR,4,FALSE),"")</f>
        <v>po 200 mg capsule with cola (Korean)</v>
      </c>
      <c r="E4160" s="255" t="str">
        <f>IF(AND(A4160&lt;&gt;"",ISNUMBER(A4160)),VLOOKUP(A4160,Studies!A:BR,5,FALSE),"")</f>
        <v>Itraconazole</v>
      </c>
      <c r="F4160" s="256"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4.25" x14ac:dyDescent="0.2">
      <c r="A4161" s="183">
        <v>516</v>
      </c>
      <c r="B4161" s="254" t="str">
        <f>IF(AND(A4161&lt;&gt;"",ISNUMBER(A4161)),VLOOKUP(A4161,Studies!A:BR,2,FALSE),"")</f>
        <v>Bae 2011</v>
      </c>
      <c r="C4161" s="255" t="str">
        <f>IF(AND(A4161&lt;&gt;"",ISNUMBER(A4161)),VLOOKUP(A4161,Studies!A:BR,3,FALSE),"")</f>
        <v>https://www.ncbi.nlm.nih.gov/pubmed/20400647</v>
      </c>
      <c r="D4161" s="255" t="str">
        <f>IF(AND(A4161&lt;&gt;"",ISNUMBER(A4161)),VLOOKUP(A4161,Studies!A:BR,4,FALSE),"")</f>
        <v>po 200 mg capsule with cola (Korean)</v>
      </c>
      <c r="E4161" s="255" t="str">
        <f>IF(AND(A4161&lt;&gt;"",ISNUMBER(A4161)),VLOOKUP(A4161,Studies!A:BR,5,FALSE),"")</f>
        <v>Itraconazole</v>
      </c>
      <c r="F4161" s="256"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4.25" x14ac:dyDescent="0.2">
      <c r="A4162" s="183">
        <v>516</v>
      </c>
      <c r="B4162" s="254" t="str">
        <f>IF(AND(A4162&lt;&gt;"",ISNUMBER(A4162)),VLOOKUP(A4162,Studies!A:BR,2,FALSE),"")</f>
        <v>Bae 2011</v>
      </c>
      <c r="C4162" s="255" t="str">
        <f>IF(AND(A4162&lt;&gt;"",ISNUMBER(A4162)),VLOOKUP(A4162,Studies!A:BR,3,FALSE),"")</f>
        <v>https://www.ncbi.nlm.nih.gov/pubmed/20400647</v>
      </c>
      <c r="D4162" s="255" t="str">
        <f>IF(AND(A4162&lt;&gt;"",ISNUMBER(A4162)),VLOOKUP(A4162,Studies!A:BR,4,FALSE),"")</f>
        <v>po 200 mg capsule with cola (Korean)</v>
      </c>
      <c r="E4162" s="255" t="str">
        <f>IF(AND(A4162&lt;&gt;"",ISNUMBER(A4162)),VLOOKUP(A4162,Studies!A:BR,5,FALSE),"")</f>
        <v>Itraconazole</v>
      </c>
      <c r="F4162" s="256"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4.25" x14ac:dyDescent="0.2">
      <c r="A4163" s="183">
        <v>517</v>
      </c>
      <c r="B4163" s="254" t="str">
        <f>IF(AND(A4163&lt;&gt;"",ISNUMBER(A4163)),VLOOKUP(A4163,Studies!A:BR,2,FALSE),"")</f>
        <v>Bae 2011</v>
      </c>
      <c r="C4163" s="255" t="str">
        <f>IF(AND(A4163&lt;&gt;"",ISNUMBER(A4163)),VLOOKUP(A4163,Studies!A:BR,3,FALSE),"")</f>
        <v>https://www.ncbi.nlm.nih.gov/pubmed/20400647</v>
      </c>
      <c r="D4163" s="255" t="str">
        <f>IF(AND(A4163&lt;&gt;"",ISNUMBER(A4163)),VLOOKUP(A4163,Studies!A:BR,4,FALSE),"")</f>
        <v>po 200 mg capsule with cola (Korean)</v>
      </c>
      <c r="E4163" s="255" t="str">
        <f>IF(AND(A4163&lt;&gt;"",ISNUMBER(A4163)),VLOOKUP(A4163,Studies!A:BR,5,FALSE),"")</f>
        <v>Hydroxy-Itraconazole</v>
      </c>
      <c r="F4163" s="256"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4.25" x14ac:dyDescent="0.2">
      <c r="A4164" s="183">
        <v>517</v>
      </c>
      <c r="B4164" s="254" t="str">
        <f>IF(AND(A4164&lt;&gt;"",ISNUMBER(A4164)),VLOOKUP(A4164,Studies!A:BR,2,FALSE),"")</f>
        <v>Bae 2011</v>
      </c>
      <c r="C4164" s="255" t="str">
        <f>IF(AND(A4164&lt;&gt;"",ISNUMBER(A4164)),VLOOKUP(A4164,Studies!A:BR,3,FALSE),"")</f>
        <v>https://www.ncbi.nlm.nih.gov/pubmed/20400647</v>
      </c>
      <c r="D4164" s="255" t="str">
        <f>IF(AND(A4164&lt;&gt;"",ISNUMBER(A4164)),VLOOKUP(A4164,Studies!A:BR,4,FALSE),"")</f>
        <v>po 200 mg capsule with cola (Korean)</v>
      </c>
      <c r="E4164" s="255" t="str">
        <f>IF(AND(A4164&lt;&gt;"",ISNUMBER(A4164)),VLOOKUP(A4164,Studies!A:BR,5,FALSE),"")</f>
        <v>Hydroxy-Itraconazole</v>
      </c>
      <c r="F4164" s="256"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4.25" x14ac:dyDescent="0.2">
      <c r="A4165" s="183">
        <v>517</v>
      </c>
      <c r="B4165" s="254" t="str">
        <f>IF(AND(A4165&lt;&gt;"",ISNUMBER(A4165)),VLOOKUP(A4165,Studies!A:BR,2,FALSE),"")</f>
        <v>Bae 2011</v>
      </c>
      <c r="C4165" s="255" t="str">
        <f>IF(AND(A4165&lt;&gt;"",ISNUMBER(A4165)),VLOOKUP(A4165,Studies!A:BR,3,FALSE),"")</f>
        <v>https://www.ncbi.nlm.nih.gov/pubmed/20400647</v>
      </c>
      <c r="D4165" s="255" t="str">
        <f>IF(AND(A4165&lt;&gt;"",ISNUMBER(A4165)),VLOOKUP(A4165,Studies!A:BR,4,FALSE),"")</f>
        <v>po 200 mg capsule with cola (Korean)</v>
      </c>
      <c r="E4165" s="255" t="str">
        <f>IF(AND(A4165&lt;&gt;"",ISNUMBER(A4165)),VLOOKUP(A4165,Studies!A:BR,5,FALSE),"")</f>
        <v>Hydroxy-Itraconazole</v>
      </c>
      <c r="F4165" s="256"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4.25" x14ac:dyDescent="0.2">
      <c r="A4166" s="183">
        <v>517</v>
      </c>
      <c r="B4166" s="254" t="str">
        <f>IF(AND(A4166&lt;&gt;"",ISNUMBER(A4166)),VLOOKUP(A4166,Studies!A:BR,2,FALSE),"")</f>
        <v>Bae 2011</v>
      </c>
      <c r="C4166" s="255" t="str">
        <f>IF(AND(A4166&lt;&gt;"",ISNUMBER(A4166)),VLOOKUP(A4166,Studies!A:BR,3,FALSE),"")</f>
        <v>https://www.ncbi.nlm.nih.gov/pubmed/20400647</v>
      </c>
      <c r="D4166" s="255" t="str">
        <f>IF(AND(A4166&lt;&gt;"",ISNUMBER(A4166)),VLOOKUP(A4166,Studies!A:BR,4,FALSE),"")</f>
        <v>po 200 mg capsule with cola (Korean)</v>
      </c>
      <c r="E4166" s="255" t="str">
        <f>IF(AND(A4166&lt;&gt;"",ISNUMBER(A4166)),VLOOKUP(A4166,Studies!A:BR,5,FALSE),"")</f>
        <v>Hydroxy-Itraconazole</v>
      </c>
      <c r="F4166" s="256"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v>0</v>
      </c>
    </row>
    <row r="4167" spans="1:17" s="183" customFormat="1" ht="14.25" x14ac:dyDescent="0.2">
      <c r="A4167" s="183">
        <v>517</v>
      </c>
      <c r="B4167" s="254" t="str">
        <f>IF(AND(A4167&lt;&gt;"",ISNUMBER(A4167)),VLOOKUP(A4167,Studies!A:BR,2,FALSE),"")</f>
        <v>Bae 2011</v>
      </c>
      <c r="C4167" s="255" t="str">
        <f>IF(AND(A4167&lt;&gt;"",ISNUMBER(A4167)),VLOOKUP(A4167,Studies!A:BR,3,FALSE),"")</f>
        <v>https://www.ncbi.nlm.nih.gov/pubmed/20400647</v>
      </c>
      <c r="D4167" s="255" t="str">
        <f>IF(AND(A4167&lt;&gt;"",ISNUMBER(A4167)),VLOOKUP(A4167,Studies!A:BR,4,FALSE),"")</f>
        <v>po 200 mg capsule with cola (Korean)</v>
      </c>
      <c r="E4167" s="255" t="str">
        <f>IF(AND(A4167&lt;&gt;"",ISNUMBER(A4167)),VLOOKUP(A4167,Studies!A:BR,5,FALSE),"")</f>
        <v>Hydroxy-Itraconazole</v>
      </c>
      <c r="F4167" s="256"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4.25" x14ac:dyDescent="0.2">
      <c r="A4168" s="183">
        <v>517</v>
      </c>
      <c r="B4168" s="254" t="str">
        <f>IF(AND(A4168&lt;&gt;"",ISNUMBER(A4168)),VLOOKUP(A4168,Studies!A:BR,2,FALSE),"")</f>
        <v>Bae 2011</v>
      </c>
      <c r="C4168" s="255" t="str">
        <f>IF(AND(A4168&lt;&gt;"",ISNUMBER(A4168)),VLOOKUP(A4168,Studies!A:BR,3,FALSE),"")</f>
        <v>https://www.ncbi.nlm.nih.gov/pubmed/20400647</v>
      </c>
      <c r="D4168" s="255" t="str">
        <f>IF(AND(A4168&lt;&gt;"",ISNUMBER(A4168)),VLOOKUP(A4168,Studies!A:BR,4,FALSE),"")</f>
        <v>po 200 mg capsule with cola (Korean)</v>
      </c>
      <c r="E4168" s="255" t="str">
        <f>IF(AND(A4168&lt;&gt;"",ISNUMBER(A4168)),VLOOKUP(A4168,Studies!A:BR,5,FALSE),"")</f>
        <v>Hydroxy-Itraconazole</v>
      </c>
      <c r="F4168" s="256"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4.25" x14ac:dyDescent="0.2">
      <c r="A4169" s="183">
        <v>517</v>
      </c>
      <c r="B4169" s="254" t="str">
        <f>IF(AND(A4169&lt;&gt;"",ISNUMBER(A4169)),VLOOKUP(A4169,Studies!A:BR,2,FALSE),"")</f>
        <v>Bae 2011</v>
      </c>
      <c r="C4169" s="255" t="str">
        <f>IF(AND(A4169&lt;&gt;"",ISNUMBER(A4169)),VLOOKUP(A4169,Studies!A:BR,3,FALSE),"")</f>
        <v>https://www.ncbi.nlm.nih.gov/pubmed/20400647</v>
      </c>
      <c r="D4169" s="255" t="str">
        <f>IF(AND(A4169&lt;&gt;"",ISNUMBER(A4169)),VLOOKUP(A4169,Studies!A:BR,4,FALSE),"")</f>
        <v>po 200 mg capsule with cola (Korean)</v>
      </c>
      <c r="E4169" s="255" t="str">
        <f>IF(AND(A4169&lt;&gt;"",ISNUMBER(A4169)),VLOOKUP(A4169,Studies!A:BR,5,FALSE),"")</f>
        <v>Hydroxy-Itraconazole</v>
      </c>
      <c r="F4169" s="256"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4.25" x14ac:dyDescent="0.2">
      <c r="A4170" s="183">
        <v>517</v>
      </c>
      <c r="B4170" s="254" t="str">
        <f>IF(AND(A4170&lt;&gt;"",ISNUMBER(A4170)),VLOOKUP(A4170,Studies!A:BR,2,FALSE),"")</f>
        <v>Bae 2011</v>
      </c>
      <c r="C4170" s="255" t="str">
        <f>IF(AND(A4170&lt;&gt;"",ISNUMBER(A4170)),VLOOKUP(A4170,Studies!A:BR,3,FALSE),"")</f>
        <v>https://www.ncbi.nlm.nih.gov/pubmed/20400647</v>
      </c>
      <c r="D4170" s="255" t="str">
        <f>IF(AND(A4170&lt;&gt;"",ISNUMBER(A4170)),VLOOKUP(A4170,Studies!A:BR,4,FALSE),"")</f>
        <v>po 200 mg capsule with cola (Korean)</v>
      </c>
      <c r="E4170" s="255" t="str">
        <f>IF(AND(A4170&lt;&gt;"",ISNUMBER(A4170)),VLOOKUP(A4170,Studies!A:BR,5,FALSE),"")</f>
        <v>Hydroxy-Itraconazole</v>
      </c>
      <c r="F4170" s="256"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4.25" x14ac:dyDescent="0.2">
      <c r="A4171" s="183">
        <v>517</v>
      </c>
      <c r="B4171" s="254" t="str">
        <f>IF(AND(A4171&lt;&gt;"",ISNUMBER(A4171)),VLOOKUP(A4171,Studies!A:BR,2,FALSE),"")</f>
        <v>Bae 2011</v>
      </c>
      <c r="C4171" s="255" t="str">
        <f>IF(AND(A4171&lt;&gt;"",ISNUMBER(A4171)),VLOOKUP(A4171,Studies!A:BR,3,FALSE),"")</f>
        <v>https://www.ncbi.nlm.nih.gov/pubmed/20400647</v>
      </c>
      <c r="D4171" s="255" t="str">
        <f>IF(AND(A4171&lt;&gt;"",ISNUMBER(A4171)),VLOOKUP(A4171,Studies!A:BR,4,FALSE),"")</f>
        <v>po 200 mg capsule with cola (Korean)</v>
      </c>
      <c r="E4171" s="255" t="str">
        <f>IF(AND(A4171&lt;&gt;"",ISNUMBER(A4171)),VLOOKUP(A4171,Studies!A:BR,5,FALSE),"")</f>
        <v>Hydroxy-Itraconazole</v>
      </c>
      <c r="F4171" s="256"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4.25" x14ac:dyDescent="0.2">
      <c r="A4172" s="183">
        <v>517</v>
      </c>
      <c r="B4172" s="254" t="str">
        <f>IF(AND(A4172&lt;&gt;"",ISNUMBER(A4172)),VLOOKUP(A4172,Studies!A:BR,2,FALSE),"")</f>
        <v>Bae 2011</v>
      </c>
      <c r="C4172" s="255" t="str">
        <f>IF(AND(A4172&lt;&gt;"",ISNUMBER(A4172)),VLOOKUP(A4172,Studies!A:BR,3,FALSE),"")</f>
        <v>https://www.ncbi.nlm.nih.gov/pubmed/20400647</v>
      </c>
      <c r="D4172" s="255" t="str">
        <f>IF(AND(A4172&lt;&gt;"",ISNUMBER(A4172)),VLOOKUP(A4172,Studies!A:BR,4,FALSE),"")</f>
        <v>po 200 mg capsule with cola (Korean)</v>
      </c>
      <c r="E4172" s="255" t="str">
        <f>IF(AND(A4172&lt;&gt;"",ISNUMBER(A4172)),VLOOKUP(A4172,Studies!A:BR,5,FALSE),"")</f>
        <v>Hydroxy-Itraconazole</v>
      </c>
      <c r="F4172" s="256"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4.25" x14ac:dyDescent="0.2">
      <c r="A4173" s="183">
        <v>517</v>
      </c>
      <c r="B4173" s="254" t="str">
        <f>IF(AND(A4173&lt;&gt;"",ISNUMBER(A4173)),VLOOKUP(A4173,Studies!A:BR,2,FALSE),"")</f>
        <v>Bae 2011</v>
      </c>
      <c r="C4173" s="255" t="str">
        <f>IF(AND(A4173&lt;&gt;"",ISNUMBER(A4173)),VLOOKUP(A4173,Studies!A:BR,3,FALSE),"")</f>
        <v>https://www.ncbi.nlm.nih.gov/pubmed/20400647</v>
      </c>
      <c r="D4173" s="255" t="str">
        <f>IF(AND(A4173&lt;&gt;"",ISNUMBER(A4173)),VLOOKUP(A4173,Studies!A:BR,4,FALSE),"")</f>
        <v>po 200 mg capsule with cola (Korean)</v>
      </c>
      <c r="E4173" s="255" t="str">
        <f>IF(AND(A4173&lt;&gt;"",ISNUMBER(A4173)),VLOOKUP(A4173,Studies!A:BR,5,FALSE),"")</f>
        <v>Hydroxy-Itraconazole</v>
      </c>
      <c r="F4173" s="256"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4.25" x14ac:dyDescent="0.2">
      <c r="A4174" s="183">
        <v>517</v>
      </c>
      <c r="B4174" s="254" t="str">
        <f>IF(AND(A4174&lt;&gt;"",ISNUMBER(A4174)),VLOOKUP(A4174,Studies!A:BR,2,FALSE),"")</f>
        <v>Bae 2011</v>
      </c>
      <c r="C4174" s="255" t="str">
        <f>IF(AND(A4174&lt;&gt;"",ISNUMBER(A4174)),VLOOKUP(A4174,Studies!A:BR,3,FALSE),"")</f>
        <v>https://www.ncbi.nlm.nih.gov/pubmed/20400647</v>
      </c>
      <c r="D4174" s="255" t="str">
        <f>IF(AND(A4174&lt;&gt;"",ISNUMBER(A4174)),VLOOKUP(A4174,Studies!A:BR,4,FALSE),"")</f>
        <v>po 200 mg capsule with cola (Korean)</v>
      </c>
      <c r="E4174" s="255" t="str">
        <f>IF(AND(A4174&lt;&gt;"",ISNUMBER(A4174)),VLOOKUP(A4174,Studies!A:BR,5,FALSE),"")</f>
        <v>Hydroxy-Itraconazole</v>
      </c>
      <c r="F4174" s="256"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v>0</v>
      </c>
    </row>
    <row r="4175" spans="1:17" s="183" customFormat="1" ht="14.25" x14ac:dyDescent="0.2">
      <c r="A4175" s="183">
        <v>517</v>
      </c>
      <c r="B4175" s="254" t="str">
        <f>IF(AND(A4175&lt;&gt;"",ISNUMBER(A4175)),VLOOKUP(A4175,Studies!A:BR,2,FALSE),"")</f>
        <v>Bae 2011</v>
      </c>
      <c r="C4175" s="255" t="str">
        <f>IF(AND(A4175&lt;&gt;"",ISNUMBER(A4175)),VLOOKUP(A4175,Studies!A:BR,3,FALSE),"")</f>
        <v>https://www.ncbi.nlm.nih.gov/pubmed/20400647</v>
      </c>
      <c r="D4175" s="255" t="str">
        <f>IF(AND(A4175&lt;&gt;"",ISNUMBER(A4175)),VLOOKUP(A4175,Studies!A:BR,4,FALSE),"")</f>
        <v>po 200 mg capsule with cola (Korean)</v>
      </c>
      <c r="E4175" s="255" t="str">
        <f>IF(AND(A4175&lt;&gt;"",ISNUMBER(A4175)),VLOOKUP(A4175,Studies!A:BR,5,FALSE),"")</f>
        <v>Hydroxy-Itraconazole</v>
      </c>
      <c r="F4175" s="256"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v>0</v>
      </c>
    </row>
    <row r="4176" spans="1:17" s="183" customFormat="1" ht="14.25" x14ac:dyDescent="0.2">
      <c r="A4176" s="183">
        <v>517</v>
      </c>
      <c r="B4176" s="254" t="str">
        <f>IF(AND(A4176&lt;&gt;"",ISNUMBER(A4176)),VLOOKUP(A4176,Studies!A:BR,2,FALSE),"")</f>
        <v>Bae 2011</v>
      </c>
      <c r="C4176" s="255" t="str">
        <f>IF(AND(A4176&lt;&gt;"",ISNUMBER(A4176)),VLOOKUP(A4176,Studies!A:BR,3,FALSE),"")</f>
        <v>https://www.ncbi.nlm.nih.gov/pubmed/20400647</v>
      </c>
      <c r="D4176" s="255" t="str">
        <f>IF(AND(A4176&lt;&gt;"",ISNUMBER(A4176)),VLOOKUP(A4176,Studies!A:BR,4,FALSE),"")</f>
        <v>po 200 mg capsule with cola (Korean)</v>
      </c>
      <c r="E4176" s="255" t="str">
        <f>IF(AND(A4176&lt;&gt;"",ISNUMBER(A4176)),VLOOKUP(A4176,Studies!A:BR,5,FALSE),"")</f>
        <v>Hydroxy-Itraconazole</v>
      </c>
      <c r="F4176" s="256"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4.25" x14ac:dyDescent="0.2">
      <c r="A4177" s="183">
        <v>517</v>
      </c>
      <c r="B4177" s="254" t="str">
        <f>IF(AND(A4177&lt;&gt;"",ISNUMBER(A4177)),VLOOKUP(A4177,Studies!A:BR,2,FALSE),"")</f>
        <v>Bae 2011</v>
      </c>
      <c r="C4177" s="255" t="str">
        <f>IF(AND(A4177&lt;&gt;"",ISNUMBER(A4177)),VLOOKUP(A4177,Studies!A:BR,3,FALSE),"")</f>
        <v>https://www.ncbi.nlm.nih.gov/pubmed/20400647</v>
      </c>
      <c r="D4177" s="255" t="str">
        <f>IF(AND(A4177&lt;&gt;"",ISNUMBER(A4177)),VLOOKUP(A4177,Studies!A:BR,4,FALSE),"")</f>
        <v>po 200 mg capsule with cola (Korean)</v>
      </c>
      <c r="E4177" s="255" t="str">
        <f>IF(AND(A4177&lt;&gt;"",ISNUMBER(A4177)),VLOOKUP(A4177,Studies!A:BR,5,FALSE),"")</f>
        <v>Hydroxy-Itraconazole</v>
      </c>
      <c r="F4177" s="256"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4.25" x14ac:dyDescent="0.2">
      <c r="A4178" s="183">
        <v>518</v>
      </c>
      <c r="B4178" s="254" t="str">
        <f>IF(AND(A4178&lt;&gt;"",ISNUMBER(A4178)),VLOOKUP(A4178,Studies!A:BR,2,FALSE),"")</f>
        <v>Bae 2011</v>
      </c>
      <c r="C4178" s="255" t="str">
        <f>IF(AND(A4178&lt;&gt;"",ISNUMBER(A4178)),VLOOKUP(A4178,Studies!A:BR,3,FALSE),"")</f>
        <v>https://www.ncbi.nlm.nih.gov/pubmed/20400647</v>
      </c>
      <c r="D4178" s="255" t="str">
        <f>IF(AND(A4178&lt;&gt;"",ISNUMBER(A4178)),VLOOKUP(A4178,Studies!A:BR,4,FALSE),"")</f>
        <v>po 200 mg capsule with vit. C (Korean)</v>
      </c>
      <c r="E4178" s="255" t="str">
        <f>IF(AND(A4178&lt;&gt;"",ISNUMBER(A4178)),VLOOKUP(A4178,Studies!A:BR,5,FALSE),"")</f>
        <v>Itraconazole</v>
      </c>
      <c r="F4178" s="256"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4.25" x14ac:dyDescent="0.2">
      <c r="A4179" s="183">
        <v>518</v>
      </c>
      <c r="B4179" s="254" t="str">
        <f>IF(AND(A4179&lt;&gt;"",ISNUMBER(A4179)),VLOOKUP(A4179,Studies!A:BR,2,FALSE),"")</f>
        <v>Bae 2011</v>
      </c>
      <c r="C4179" s="255" t="str">
        <f>IF(AND(A4179&lt;&gt;"",ISNUMBER(A4179)),VLOOKUP(A4179,Studies!A:BR,3,FALSE),"")</f>
        <v>https://www.ncbi.nlm.nih.gov/pubmed/20400647</v>
      </c>
      <c r="D4179" s="255" t="str">
        <f>IF(AND(A4179&lt;&gt;"",ISNUMBER(A4179)),VLOOKUP(A4179,Studies!A:BR,4,FALSE),"")</f>
        <v>po 200 mg capsule with vit. C (Korean)</v>
      </c>
      <c r="E4179" s="255" t="str">
        <f>IF(AND(A4179&lt;&gt;"",ISNUMBER(A4179)),VLOOKUP(A4179,Studies!A:BR,5,FALSE),"")</f>
        <v>Itraconazole</v>
      </c>
      <c r="F4179" s="256"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4.25" x14ac:dyDescent="0.2">
      <c r="A4180" s="183">
        <v>518</v>
      </c>
      <c r="B4180" s="254" t="str">
        <f>IF(AND(A4180&lt;&gt;"",ISNUMBER(A4180)),VLOOKUP(A4180,Studies!A:BR,2,FALSE),"")</f>
        <v>Bae 2011</v>
      </c>
      <c r="C4180" s="255" t="str">
        <f>IF(AND(A4180&lt;&gt;"",ISNUMBER(A4180)),VLOOKUP(A4180,Studies!A:BR,3,FALSE),"")</f>
        <v>https://www.ncbi.nlm.nih.gov/pubmed/20400647</v>
      </c>
      <c r="D4180" s="255" t="str">
        <f>IF(AND(A4180&lt;&gt;"",ISNUMBER(A4180)),VLOOKUP(A4180,Studies!A:BR,4,FALSE),"")</f>
        <v>po 200 mg capsule with vit. C (Korean)</v>
      </c>
      <c r="E4180" s="255" t="str">
        <f>IF(AND(A4180&lt;&gt;"",ISNUMBER(A4180)),VLOOKUP(A4180,Studies!A:BR,5,FALSE),"")</f>
        <v>Itraconazole</v>
      </c>
      <c r="F4180" s="256"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4.25" x14ac:dyDescent="0.2">
      <c r="A4181" s="183">
        <v>518</v>
      </c>
      <c r="B4181" s="254" t="str">
        <f>IF(AND(A4181&lt;&gt;"",ISNUMBER(A4181)),VLOOKUP(A4181,Studies!A:BR,2,FALSE),"")</f>
        <v>Bae 2011</v>
      </c>
      <c r="C4181" s="255" t="str">
        <f>IF(AND(A4181&lt;&gt;"",ISNUMBER(A4181)),VLOOKUP(A4181,Studies!A:BR,3,FALSE),"")</f>
        <v>https://www.ncbi.nlm.nih.gov/pubmed/20400647</v>
      </c>
      <c r="D4181" s="255" t="str">
        <f>IF(AND(A4181&lt;&gt;"",ISNUMBER(A4181)),VLOOKUP(A4181,Studies!A:BR,4,FALSE),"")</f>
        <v>po 200 mg capsule with vit. C (Korean)</v>
      </c>
      <c r="E4181" s="255" t="str">
        <f>IF(AND(A4181&lt;&gt;"",ISNUMBER(A4181)),VLOOKUP(A4181,Studies!A:BR,5,FALSE),"")</f>
        <v>Itraconazole</v>
      </c>
      <c r="F4181" s="256"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4.25" x14ac:dyDescent="0.2">
      <c r="A4182" s="183">
        <v>518</v>
      </c>
      <c r="B4182" s="254" t="str">
        <f>IF(AND(A4182&lt;&gt;"",ISNUMBER(A4182)),VLOOKUP(A4182,Studies!A:BR,2,FALSE),"")</f>
        <v>Bae 2011</v>
      </c>
      <c r="C4182" s="255" t="str">
        <f>IF(AND(A4182&lt;&gt;"",ISNUMBER(A4182)),VLOOKUP(A4182,Studies!A:BR,3,FALSE),"")</f>
        <v>https://www.ncbi.nlm.nih.gov/pubmed/20400647</v>
      </c>
      <c r="D4182" s="255" t="str">
        <f>IF(AND(A4182&lt;&gt;"",ISNUMBER(A4182)),VLOOKUP(A4182,Studies!A:BR,4,FALSE),"")</f>
        <v>po 200 mg capsule with vit. C (Korean)</v>
      </c>
      <c r="E4182" s="255" t="str">
        <f>IF(AND(A4182&lt;&gt;"",ISNUMBER(A4182)),VLOOKUP(A4182,Studies!A:BR,5,FALSE),"")</f>
        <v>Itraconazole</v>
      </c>
      <c r="F4182" s="256"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v>0</v>
      </c>
    </row>
    <row r="4183" spans="1:17" s="183" customFormat="1" ht="14.25" x14ac:dyDescent="0.2">
      <c r="A4183" s="183">
        <v>518</v>
      </c>
      <c r="B4183" s="254" t="str">
        <f>IF(AND(A4183&lt;&gt;"",ISNUMBER(A4183)),VLOOKUP(A4183,Studies!A:BR,2,FALSE),"")</f>
        <v>Bae 2011</v>
      </c>
      <c r="C4183" s="255" t="str">
        <f>IF(AND(A4183&lt;&gt;"",ISNUMBER(A4183)),VLOOKUP(A4183,Studies!A:BR,3,FALSE),"")</f>
        <v>https://www.ncbi.nlm.nih.gov/pubmed/20400647</v>
      </c>
      <c r="D4183" s="255" t="str">
        <f>IF(AND(A4183&lt;&gt;"",ISNUMBER(A4183)),VLOOKUP(A4183,Studies!A:BR,4,FALSE),"")</f>
        <v>po 200 mg capsule with vit. C (Korean)</v>
      </c>
      <c r="E4183" s="255" t="str">
        <f>IF(AND(A4183&lt;&gt;"",ISNUMBER(A4183)),VLOOKUP(A4183,Studies!A:BR,5,FALSE),"")</f>
        <v>Itraconazole</v>
      </c>
      <c r="F4183" s="256"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v>0</v>
      </c>
    </row>
    <row r="4184" spans="1:17" s="183" customFormat="1" ht="14.25" x14ac:dyDescent="0.2">
      <c r="A4184" s="183">
        <v>518</v>
      </c>
      <c r="B4184" s="254" t="str">
        <f>IF(AND(A4184&lt;&gt;"",ISNUMBER(A4184)),VLOOKUP(A4184,Studies!A:BR,2,FALSE),"")</f>
        <v>Bae 2011</v>
      </c>
      <c r="C4184" s="255" t="str">
        <f>IF(AND(A4184&lt;&gt;"",ISNUMBER(A4184)),VLOOKUP(A4184,Studies!A:BR,3,FALSE),"")</f>
        <v>https://www.ncbi.nlm.nih.gov/pubmed/20400647</v>
      </c>
      <c r="D4184" s="255" t="str">
        <f>IF(AND(A4184&lt;&gt;"",ISNUMBER(A4184)),VLOOKUP(A4184,Studies!A:BR,4,FALSE),"")</f>
        <v>po 200 mg capsule with vit. C (Korean)</v>
      </c>
      <c r="E4184" s="255" t="str">
        <f>IF(AND(A4184&lt;&gt;"",ISNUMBER(A4184)),VLOOKUP(A4184,Studies!A:BR,5,FALSE),"")</f>
        <v>Itraconazole</v>
      </c>
      <c r="F4184" s="256"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v>0</v>
      </c>
    </row>
    <row r="4185" spans="1:17" s="183" customFormat="1" ht="14.25" x14ac:dyDescent="0.2">
      <c r="A4185" s="183">
        <v>518</v>
      </c>
      <c r="B4185" s="254" t="str">
        <f>IF(AND(A4185&lt;&gt;"",ISNUMBER(A4185)),VLOOKUP(A4185,Studies!A:BR,2,FALSE),"")</f>
        <v>Bae 2011</v>
      </c>
      <c r="C4185" s="255" t="str">
        <f>IF(AND(A4185&lt;&gt;"",ISNUMBER(A4185)),VLOOKUP(A4185,Studies!A:BR,3,FALSE),"")</f>
        <v>https://www.ncbi.nlm.nih.gov/pubmed/20400647</v>
      </c>
      <c r="D4185" s="255" t="str">
        <f>IF(AND(A4185&lt;&gt;"",ISNUMBER(A4185)),VLOOKUP(A4185,Studies!A:BR,4,FALSE),"")</f>
        <v>po 200 mg capsule with vit. C (Korean)</v>
      </c>
      <c r="E4185" s="255" t="str">
        <f>IF(AND(A4185&lt;&gt;"",ISNUMBER(A4185)),VLOOKUP(A4185,Studies!A:BR,5,FALSE),"")</f>
        <v>Itraconazole</v>
      </c>
      <c r="F4185" s="256"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4.25" x14ac:dyDescent="0.2">
      <c r="A4186" s="183">
        <v>518</v>
      </c>
      <c r="B4186" s="254" t="str">
        <f>IF(AND(A4186&lt;&gt;"",ISNUMBER(A4186)),VLOOKUP(A4186,Studies!A:BR,2,FALSE),"")</f>
        <v>Bae 2011</v>
      </c>
      <c r="C4186" s="255" t="str">
        <f>IF(AND(A4186&lt;&gt;"",ISNUMBER(A4186)),VLOOKUP(A4186,Studies!A:BR,3,FALSE),"")</f>
        <v>https://www.ncbi.nlm.nih.gov/pubmed/20400647</v>
      </c>
      <c r="D4186" s="255" t="str">
        <f>IF(AND(A4186&lt;&gt;"",ISNUMBER(A4186)),VLOOKUP(A4186,Studies!A:BR,4,FALSE),"")</f>
        <v>po 200 mg capsule with vit. C (Korean)</v>
      </c>
      <c r="E4186" s="255" t="str">
        <f>IF(AND(A4186&lt;&gt;"",ISNUMBER(A4186)),VLOOKUP(A4186,Studies!A:BR,5,FALSE),"")</f>
        <v>Itraconazole</v>
      </c>
      <c r="F4186" s="256"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4.25" x14ac:dyDescent="0.2">
      <c r="A4187" s="183">
        <v>518</v>
      </c>
      <c r="B4187" s="254" t="str">
        <f>IF(AND(A4187&lt;&gt;"",ISNUMBER(A4187)),VLOOKUP(A4187,Studies!A:BR,2,FALSE),"")</f>
        <v>Bae 2011</v>
      </c>
      <c r="C4187" s="255" t="str">
        <f>IF(AND(A4187&lt;&gt;"",ISNUMBER(A4187)),VLOOKUP(A4187,Studies!A:BR,3,FALSE),"")</f>
        <v>https://www.ncbi.nlm.nih.gov/pubmed/20400647</v>
      </c>
      <c r="D4187" s="255" t="str">
        <f>IF(AND(A4187&lt;&gt;"",ISNUMBER(A4187)),VLOOKUP(A4187,Studies!A:BR,4,FALSE),"")</f>
        <v>po 200 mg capsule with vit. C (Korean)</v>
      </c>
      <c r="E4187" s="255" t="str">
        <f>IF(AND(A4187&lt;&gt;"",ISNUMBER(A4187)),VLOOKUP(A4187,Studies!A:BR,5,FALSE),"")</f>
        <v>Itraconazole</v>
      </c>
      <c r="F4187" s="256"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4.25" x14ac:dyDescent="0.2">
      <c r="A4188" s="183">
        <v>518</v>
      </c>
      <c r="B4188" s="254" t="str">
        <f>IF(AND(A4188&lt;&gt;"",ISNUMBER(A4188)),VLOOKUP(A4188,Studies!A:BR,2,FALSE),"")</f>
        <v>Bae 2011</v>
      </c>
      <c r="C4188" s="255" t="str">
        <f>IF(AND(A4188&lt;&gt;"",ISNUMBER(A4188)),VLOOKUP(A4188,Studies!A:BR,3,FALSE),"")</f>
        <v>https://www.ncbi.nlm.nih.gov/pubmed/20400647</v>
      </c>
      <c r="D4188" s="255" t="str">
        <f>IF(AND(A4188&lt;&gt;"",ISNUMBER(A4188)),VLOOKUP(A4188,Studies!A:BR,4,FALSE),"")</f>
        <v>po 200 mg capsule with vit. C (Korean)</v>
      </c>
      <c r="E4188" s="255" t="str">
        <f>IF(AND(A4188&lt;&gt;"",ISNUMBER(A4188)),VLOOKUP(A4188,Studies!A:BR,5,FALSE),"")</f>
        <v>Itraconazole</v>
      </c>
      <c r="F4188" s="256"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4.25" x14ac:dyDescent="0.2">
      <c r="A4189" s="183">
        <v>518</v>
      </c>
      <c r="B4189" s="254" t="str">
        <f>IF(AND(A4189&lt;&gt;"",ISNUMBER(A4189)),VLOOKUP(A4189,Studies!A:BR,2,FALSE),"")</f>
        <v>Bae 2011</v>
      </c>
      <c r="C4189" s="255" t="str">
        <f>IF(AND(A4189&lt;&gt;"",ISNUMBER(A4189)),VLOOKUP(A4189,Studies!A:BR,3,FALSE),"")</f>
        <v>https://www.ncbi.nlm.nih.gov/pubmed/20400647</v>
      </c>
      <c r="D4189" s="255" t="str">
        <f>IF(AND(A4189&lt;&gt;"",ISNUMBER(A4189)),VLOOKUP(A4189,Studies!A:BR,4,FALSE),"")</f>
        <v>po 200 mg capsule with vit. C (Korean)</v>
      </c>
      <c r="E4189" s="255" t="str">
        <f>IF(AND(A4189&lt;&gt;"",ISNUMBER(A4189)),VLOOKUP(A4189,Studies!A:BR,5,FALSE),"")</f>
        <v>Itraconazole</v>
      </c>
      <c r="F4189" s="256"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4.25" x14ac:dyDescent="0.2">
      <c r="A4190" s="183">
        <v>518</v>
      </c>
      <c r="B4190" s="254" t="str">
        <f>IF(AND(A4190&lt;&gt;"",ISNUMBER(A4190)),VLOOKUP(A4190,Studies!A:BR,2,FALSE),"")</f>
        <v>Bae 2011</v>
      </c>
      <c r="C4190" s="255" t="str">
        <f>IF(AND(A4190&lt;&gt;"",ISNUMBER(A4190)),VLOOKUP(A4190,Studies!A:BR,3,FALSE),"")</f>
        <v>https://www.ncbi.nlm.nih.gov/pubmed/20400647</v>
      </c>
      <c r="D4190" s="255" t="str">
        <f>IF(AND(A4190&lt;&gt;"",ISNUMBER(A4190)),VLOOKUP(A4190,Studies!A:BR,4,FALSE),"")</f>
        <v>po 200 mg capsule with vit. C (Korean)</v>
      </c>
      <c r="E4190" s="255" t="str">
        <f>IF(AND(A4190&lt;&gt;"",ISNUMBER(A4190)),VLOOKUP(A4190,Studies!A:BR,5,FALSE),"")</f>
        <v>Itraconazole</v>
      </c>
      <c r="F4190" s="256"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4.25" x14ac:dyDescent="0.2">
      <c r="A4191" s="183">
        <v>518</v>
      </c>
      <c r="B4191" s="254" t="str">
        <f>IF(AND(A4191&lt;&gt;"",ISNUMBER(A4191)),VLOOKUP(A4191,Studies!A:BR,2,FALSE),"")</f>
        <v>Bae 2011</v>
      </c>
      <c r="C4191" s="255" t="str">
        <f>IF(AND(A4191&lt;&gt;"",ISNUMBER(A4191)),VLOOKUP(A4191,Studies!A:BR,3,FALSE),"")</f>
        <v>https://www.ncbi.nlm.nih.gov/pubmed/20400647</v>
      </c>
      <c r="D4191" s="255" t="str">
        <f>IF(AND(A4191&lt;&gt;"",ISNUMBER(A4191)),VLOOKUP(A4191,Studies!A:BR,4,FALSE),"")</f>
        <v>po 200 mg capsule with vit. C (Korean)</v>
      </c>
      <c r="E4191" s="255" t="str">
        <f>IF(AND(A4191&lt;&gt;"",ISNUMBER(A4191)),VLOOKUP(A4191,Studies!A:BR,5,FALSE),"")</f>
        <v>Itraconazole</v>
      </c>
      <c r="F4191" s="256"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4.25" x14ac:dyDescent="0.2">
      <c r="A4192" s="183">
        <v>518</v>
      </c>
      <c r="B4192" s="254" t="str">
        <f>IF(AND(A4192&lt;&gt;"",ISNUMBER(A4192)),VLOOKUP(A4192,Studies!A:BR,2,FALSE),"")</f>
        <v>Bae 2011</v>
      </c>
      <c r="C4192" s="255" t="str">
        <f>IF(AND(A4192&lt;&gt;"",ISNUMBER(A4192)),VLOOKUP(A4192,Studies!A:BR,3,FALSE),"")</f>
        <v>https://www.ncbi.nlm.nih.gov/pubmed/20400647</v>
      </c>
      <c r="D4192" s="255" t="str">
        <f>IF(AND(A4192&lt;&gt;"",ISNUMBER(A4192)),VLOOKUP(A4192,Studies!A:BR,4,FALSE),"")</f>
        <v>po 200 mg capsule with vit. C (Korean)</v>
      </c>
      <c r="E4192" s="255" t="str">
        <f>IF(AND(A4192&lt;&gt;"",ISNUMBER(A4192)),VLOOKUP(A4192,Studies!A:BR,5,FALSE),"")</f>
        <v>Itraconazole</v>
      </c>
      <c r="F4192" s="256"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4.25" x14ac:dyDescent="0.2">
      <c r="A4193" s="183">
        <v>519</v>
      </c>
      <c r="B4193" s="254" t="str">
        <f>IF(AND(A4193&lt;&gt;"",ISNUMBER(A4193)),VLOOKUP(A4193,Studies!A:BR,2,FALSE),"")</f>
        <v>Bae 2011</v>
      </c>
      <c r="C4193" s="255" t="str">
        <f>IF(AND(A4193&lt;&gt;"",ISNUMBER(A4193)),VLOOKUP(A4193,Studies!A:BR,3,FALSE),"")</f>
        <v>https://www.ncbi.nlm.nih.gov/pubmed/20400647</v>
      </c>
      <c r="D4193" s="255" t="str">
        <f>IF(AND(A4193&lt;&gt;"",ISNUMBER(A4193)),VLOOKUP(A4193,Studies!A:BR,4,FALSE),"")</f>
        <v>po 200 mg capsule with vit. C (Korean)</v>
      </c>
      <c r="E4193" s="255" t="str">
        <f>IF(AND(A4193&lt;&gt;"",ISNUMBER(A4193)),VLOOKUP(A4193,Studies!A:BR,5,FALSE),"")</f>
        <v>Hydroxy-Itraconazole</v>
      </c>
      <c r="F4193" s="256"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4.25" x14ac:dyDescent="0.2">
      <c r="A4194" s="183">
        <v>519</v>
      </c>
      <c r="B4194" s="254" t="str">
        <f>IF(AND(A4194&lt;&gt;"",ISNUMBER(A4194)),VLOOKUP(A4194,Studies!A:BR,2,FALSE),"")</f>
        <v>Bae 2011</v>
      </c>
      <c r="C4194" s="255" t="str">
        <f>IF(AND(A4194&lt;&gt;"",ISNUMBER(A4194)),VLOOKUP(A4194,Studies!A:BR,3,FALSE),"")</f>
        <v>https://www.ncbi.nlm.nih.gov/pubmed/20400647</v>
      </c>
      <c r="D4194" s="255" t="str">
        <f>IF(AND(A4194&lt;&gt;"",ISNUMBER(A4194)),VLOOKUP(A4194,Studies!A:BR,4,FALSE),"")</f>
        <v>po 200 mg capsule with vit. C (Korean)</v>
      </c>
      <c r="E4194" s="255" t="str">
        <f>IF(AND(A4194&lt;&gt;"",ISNUMBER(A4194)),VLOOKUP(A4194,Studies!A:BR,5,FALSE),"")</f>
        <v>Hydroxy-Itraconazole</v>
      </c>
      <c r="F4194" s="256"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4.25" x14ac:dyDescent="0.2">
      <c r="A4195" s="183">
        <v>519</v>
      </c>
      <c r="B4195" s="254" t="str">
        <f>IF(AND(A4195&lt;&gt;"",ISNUMBER(A4195)),VLOOKUP(A4195,Studies!A:BR,2,FALSE),"")</f>
        <v>Bae 2011</v>
      </c>
      <c r="C4195" s="255" t="str">
        <f>IF(AND(A4195&lt;&gt;"",ISNUMBER(A4195)),VLOOKUP(A4195,Studies!A:BR,3,FALSE),"")</f>
        <v>https://www.ncbi.nlm.nih.gov/pubmed/20400647</v>
      </c>
      <c r="D4195" s="255" t="str">
        <f>IF(AND(A4195&lt;&gt;"",ISNUMBER(A4195)),VLOOKUP(A4195,Studies!A:BR,4,FALSE),"")</f>
        <v>po 200 mg capsule with vit. C (Korean)</v>
      </c>
      <c r="E4195" s="255" t="str">
        <f>IF(AND(A4195&lt;&gt;"",ISNUMBER(A4195)),VLOOKUP(A4195,Studies!A:BR,5,FALSE),"")</f>
        <v>Hydroxy-Itraconazole</v>
      </c>
      <c r="F4195" s="256"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4.25" x14ac:dyDescent="0.2">
      <c r="A4196" s="183">
        <v>519</v>
      </c>
      <c r="B4196" s="254" t="str">
        <f>IF(AND(A4196&lt;&gt;"",ISNUMBER(A4196)),VLOOKUP(A4196,Studies!A:BR,2,FALSE),"")</f>
        <v>Bae 2011</v>
      </c>
      <c r="C4196" s="255" t="str">
        <f>IF(AND(A4196&lt;&gt;"",ISNUMBER(A4196)),VLOOKUP(A4196,Studies!A:BR,3,FALSE),"")</f>
        <v>https://www.ncbi.nlm.nih.gov/pubmed/20400647</v>
      </c>
      <c r="D4196" s="255" t="str">
        <f>IF(AND(A4196&lt;&gt;"",ISNUMBER(A4196)),VLOOKUP(A4196,Studies!A:BR,4,FALSE),"")</f>
        <v>po 200 mg capsule with vit. C (Korean)</v>
      </c>
      <c r="E4196" s="255" t="str">
        <f>IF(AND(A4196&lt;&gt;"",ISNUMBER(A4196)),VLOOKUP(A4196,Studies!A:BR,5,FALSE),"")</f>
        <v>Hydroxy-Itraconazole</v>
      </c>
      <c r="F4196" s="256"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v>0</v>
      </c>
    </row>
    <row r="4197" spans="1:17" s="183" customFormat="1" ht="14.25" x14ac:dyDescent="0.2">
      <c r="A4197" s="183">
        <v>519</v>
      </c>
      <c r="B4197" s="254" t="str">
        <f>IF(AND(A4197&lt;&gt;"",ISNUMBER(A4197)),VLOOKUP(A4197,Studies!A:BR,2,FALSE),"")</f>
        <v>Bae 2011</v>
      </c>
      <c r="C4197" s="255" t="str">
        <f>IF(AND(A4197&lt;&gt;"",ISNUMBER(A4197)),VLOOKUP(A4197,Studies!A:BR,3,FALSE),"")</f>
        <v>https://www.ncbi.nlm.nih.gov/pubmed/20400647</v>
      </c>
      <c r="D4197" s="255" t="str">
        <f>IF(AND(A4197&lt;&gt;"",ISNUMBER(A4197)),VLOOKUP(A4197,Studies!A:BR,4,FALSE),"")</f>
        <v>po 200 mg capsule with vit. C (Korean)</v>
      </c>
      <c r="E4197" s="255" t="str">
        <f>IF(AND(A4197&lt;&gt;"",ISNUMBER(A4197)),VLOOKUP(A4197,Studies!A:BR,5,FALSE),"")</f>
        <v>Hydroxy-Itraconazole</v>
      </c>
      <c r="F4197" s="256"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4.25" x14ac:dyDescent="0.2">
      <c r="A4198" s="183">
        <v>519</v>
      </c>
      <c r="B4198" s="254" t="str">
        <f>IF(AND(A4198&lt;&gt;"",ISNUMBER(A4198)),VLOOKUP(A4198,Studies!A:BR,2,FALSE),"")</f>
        <v>Bae 2011</v>
      </c>
      <c r="C4198" s="255" t="str">
        <f>IF(AND(A4198&lt;&gt;"",ISNUMBER(A4198)),VLOOKUP(A4198,Studies!A:BR,3,FALSE),"")</f>
        <v>https://www.ncbi.nlm.nih.gov/pubmed/20400647</v>
      </c>
      <c r="D4198" s="255" t="str">
        <f>IF(AND(A4198&lt;&gt;"",ISNUMBER(A4198)),VLOOKUP(A4198,Studies!A:BR,4,FALSE),"")</f>
        <v>po 200 mg capsule with vit. C (Korean)</v>
      </c>
      <c r="E4198" s="255" t="str">
        <f>IF(AND(A4198&lt;&gt;"",ISNUMBER(A4198)),VLOOKUP(A4198,Studies!A:BR,5,FALSE),"")</f>
        <v>Hydroxy-Itraconazole</v>
      </c>
      <c r="F4198" s="256"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4.25" x14ac:dyDescent="0.2">
      <c r="A4199" s="183">
        <v>519</v>
      </c>
      <c r="B4199" s="254" t="str">
        <f>IF(AND(A4199&lt;&gt;"",ISNUMBER(A4199)),VLOOKUP(A4199,Studies!A:BR,2,FALSE),"")</f>
        <v>Bae 2011</v>
      </c>
      <c r="C4199" s="255" t="str">
        <f>IF(AND(A4199&lt;&gt;"",ISNUMBER(A4199)),VLOOKUP(A4199,Studies!A:BR,3,FALSE),"")</f>
        <v>https://www.ncbi.nlm.nih.gov/pubmed/20400647</v>
      </c>
      <c r="D4199" s="255" t="str">
        <f>IF(AND(A4199&lt;&gt;"",ISNUMBER(A4199)),VLOOKUP(A4199,Studies!A:BR,4,FALSE),"")</f>
        <v>po 200 mg capsule with vit. C (Korean)</v>
      </c>
      <c r="E4199" s="255" t="str">
        <f>IF(AND(A4199&lt;&gt;"",ISNUMBER(A4199)),VLOOKUP(A4199,Studies!A:BR,5,FALSE),"")</f>
        <v>Hydroxy-Itraconazole</v>
      </c>
      <c r="F4199" s="256"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4.25" x14ac:dyDescent="0.2">
      <c r="A4200" s="183">
        <v>519</v>
      </c>
      <c r="B4200" s="254" t="str">
        <f>IF(AND(A4200&lt;&gt;"",ISNUMBER(A4200)),VLOOKUP(A4200,Studies!A:BR,2,FALSE),"")</f>
        <v>Bae 2011</v>
      </c>
      <c r="C4200" s="255" t="str">
        <f>IF(AND(A4200&lt;&gt;"",ISNUMBER(A4200)),VLOOKUP(A4200,Studies!A:BR,3,FALSE),"")</f>
        <v>https://www.ncbi.nlm.nih.gov/pubmed/20400647</v>
      </c>
      <c r="D4200" s="255" t="str">
        <f>IF(AND(A4200&lt;&gt;"",ISNUMBER(A4200)),VLOOKUP(A4200,Studies!A:BR,4,FALSE),"")</f>
        <v>po 200 mg capsule with vit. C (Korean)</v>
      </c>
      <c r="E4200" s="255" t="str">
        <f>IF(AND(A4200&lt;&gt;"",ISNUMBER(A4200)),VLOOKUP(A4200,Studies!A:BR,5,FALSE),"")</f>
        <v>Hydroxy-Itraconazole</v>
      </c>
      <c r="F4200" s="256"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4.25" x14ac:dyDescent="0.2">
      <c r="A4201" s="183">
        <v>519</v>
      </c>
      <c r="B4201" s="254" t="str">
        <f>IF(AND(A4201&lt;&gt;"",ISNUMBER(A4201)),VLOOKUP(A4201,Studies!A:BR,2,FALSE),"")</f>
        <v>Bae 2011</v>
      </c>
      <c r="C4201" s="255" t="str">
        <f>IF(AND(A4201&lt;&gt;"",ISNUMBER(A4201)),VLOOKUP(A4201,Studies!A:BR,3,FALSE),"")</f>
        <v>https://www.ncbi.nlm.nih.gov/pubmed/20400647</v>
      </c>
      <c r="D4201" s="255" t="str">
        <f>IF(AND(A4201&lt;&gt;"",ISNUMBER(A4201)),VLOOKUP(A4201,Studies!A:BR,4,FALSE),"")</f>
        <v>po 200 mg capsule with vit. C (Korean)</v>
      </c>
      <c r="E4201" s="255" t="str">
        <f>IF(AND(A4201&lt;&gt;"",ISNUMBER(A4201)),VLOOKUP(A4201,Studies!A:BR,5,FALSE),"")</f>
        <v>Hydroxy-Itraconazole</v>
      </c>
      <c r="F4201" s="256"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4.25" x14ac:dyDescent="0.2">
      <c r="A4202" s="183">
        <v>519</v>
      </c>
      <c r="B4202" s="254" t="str">
        <f>IF(AND(A4202&lt;&gt;"",ISNUMBER(A4202)),VLOOKUP(A4202,Studies!A:BR,2,FALSE),"")</f>
        <v>Bae 2011</v>
      </c>
      <c r="C4202" s="255" t="str">
        <f>IF(AND(A4202&lt;&gt;"",ISNUMBER(A4202)),VLOOKUP(A4202,Studies!A:BR,3,FALSE),"")</f>
        <v>https://www.ncbi.nlm.nih.gov/pubmed/20400647</v>
      </c>
      <c r="D4202" s="255" t="str">
        <f>IF(AND(A4202&lt;&gt;"",ISNUMBER(A4202)),VLOOKUP(A4202,Studies!A:BR,4,FALSE),"")</f>
        <v>po 200 mg capsule with vit. C (Korean)</v>
      </c>
      <c r="E4202" s="255" t="str">
        <f>IF(AND(A4202&lt;&gt;"",ISNUMBER(A4202)),VLOOKUP(A4202,Studies!A:BR,5,FALSE),"")</f>
        <v>Hydroxy-Itraconazole</v>
      </c>
      <c r="F4202" s="256"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4.25" x14ac:dyDescent="0.2">
      <c r="A4203" s="183">
        <v>519</v>
      </c>
      <c r="B4203" s="254" t="str">
        <f>IF(AND(A4203&lt;&gt;"",ISNUMBER(A4203)),VLOOKUP(A4203,Studies!A:BR,2,FALSE),"")</f>
        <v>Bae 2011</v>
      </c>
      <c r="C4203" s="255" t="str">
        <f>IF(AND(A4203&lt;&gt;"",ISNUMBER(A4203)),VLOOKUP(A4203,Studies!A:BR,3,FALSE),"")</f>
        <v>https://www.ncbi.nlm.nih.gov/pubmed/20400647</v>
      </c>
      <c r="D4203" s="255" t="str">
        <f>IF(AND(A4203&lt;&gt;"",ISNUMBER(A4203)),VLOOKUP(A4203,Studies!A:BR,4,FALSE),"")</f>
        <v>po 200 mg capsule with vit. C (Korean)</v>
      </c>
      <c r="E4203" s="255" t="str">
        <f>IF(AND(A4203&lt;&gt;"",ISNUMBER(A4203)),VLOOKUP(A4203,Studies!A:BR,5,FALSE),"")</f>
        <v>Hydroxy-Itraconazole</v>
      </c>
      <c r="F4203" s="256"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4.25" x14ac:dyDescent="0.2">
      <c r="A4204" s="183">
        <v>519</v>
      </c>
      <c r="B4204" s="254" t="str">
        <f>IF(AND(A4204&lt;&gt;"",ISNUMBER(A4204)),VLOOKUP(A4204,Studies!A:BR,2,FALSE),"")</f>
        <v>Bae 2011</v>
      </c>
      <c r="C4204" s="255" t="str">
        <f>IF(AND(A4204&lt;&gt;"",ISNUMBER(A4204)),VLOOKUP(A4204,Studies!A:BR,3,FALSE),"")</f>
        <v>https://www.ncbi.nlm.nih.gov/pubmed/20400647</v>
      </c>
      <c r="D4204" s="255" t="str">
        <f>IF(AND(A4204&lt;&gt;"",ISNUMBER(A4204)),VLOOKUP(A4204,Studies!A:BR,4,FALSE),"")</f>
        <v>po 200 mg capsule with vit. C (Korean)</v>
      </c>
      <c r="E4204" s="255" t="str">
        <f>IF(AND(A4204&lt;&gt;"",ISNUMBER(A4204)),VLOOKUP(A4204,Studies!A:BR,5,FALSE),"")</f>
        <v>Hydroxy-Itraconazole</v>
      </c>
      <c r="F4204" s="256"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4.25" x14ac:dyDescent="0.2">
      <c r="A4205" s="183">
        <v>519</v>
      </c>
      <c r="B4205" s="254" t="str">
        <f>IF(AND(A4205&lt;&gt;"",ISNUMBER(A4205)),VLOOKUP(A4205,Studies!A:BR,2,FALSE),"")</f>
        <v>Bae 2011</v>
      </c>
      <c r="C4205" s="255" t="str">
        <f>IF(AND(A4205&lt;&gt;"",ISNUMBER(A4205)),VLOOKUP(A4205,Studies!A:BR,3,FALSE),"")</f>
        <v>https://www.ncbi.nlm.nih.gov/pubmed/20400647</v>
      </c>
      <c r="D4205" s="255" t="str">
        <f>IF(AND(A4205&lt;&gt;"",ISNUMBER(A4205)),VLOOKUP(A4205,Studies!A:BR,4,FALSE),"")</f>
        <v>po 200 mg capsule with vit. C (Korean)</v>
      </c>
      <c r="E4205" s="255" t="str">
        <f>IF(AND(A4205&lt;&gt;"",ISNUMBER(A4205)),VLOOKUP(A4205,Studies!A:BR,5,FALSE),"")</f>
        <v>Hydroxy-Itraconazole</v>
      </c>
      <c r="F4205" s="256"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4.25" x14ac:dyDescent="0.2">
      <c r="A4206" s="183">
        <v>519</v>
      </c>
      <c r="B4206" s="254" t="str">
        <f>IF(AND(A4206&lt;&gt;"",ISNUMBER(A4206)),VLOOKUP(A4206,Studies!A:BR,2,FALSE),"")</f>
        <v>Bae 2011</v>
      </c>
      <c r="C4206" s="255" t="str">
        <f>IF(AND(A4206&lt;&gt;"",ISNUMBER(A4206)),VLOOKUP(A4206,Studies!A:BR,3,FALSE),"")</f>
        <v>https://www.ncbi.nlm.nih.gov/pubmed/20400647</v>
      </c>
      <c r="D4206" s="255" t="str">
        <f>IF(AND(A4206&lt;&gt;"",ISNUMBER(A4206)),VLOOKUP(A4206,Studies!A:BR,4,FALSE),"")</f>
        <v>po 200 mg capsule with vit. C (Korean)</v>
      </c>
      <c r="E4206" s="255" t="str">
        <f>IF(AND(A4206&lt;&gt;"",ISNUMBER(A4206)),VLOOKUP(A4206,Studies!A:BR,5,FALSE),"")</f>
        <v>Hydroxy-Itraconazole</v>
      </c>
      <c r="F4206" s="256"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v>0</v>
      </c>
    </row>
    <row r="4207" spans="1:17" s="183" customFormat="1" ht="14.25" x14ac:dyDescent="0.2">
      <c r="A4207" s="183">
        <v>519</v>
      </c>
      <c r="B4207" s="254" t="str">
        <f>IF(AND(A4207&lt;&gt;"",ISNUMBER(A4207)),VLOOKUP(A4207,Studies!A:BR,2,FALSE),"")</f>
        <v>Bae 2011</v>
      </c>
      <c r="C4207" s="255" t="str">
        <f>IF(AND(A4207&lt;&gt;"",ISNUMBER(A4207)),VLOOKUP(A4207,Studies!A:BR,3,FALSE),"")</f>
        <v>https://www.ncbi.nlm.nih.gov/pubmed/20400647</v>
      </c>
      <c r="D4207" s="255" t="str">
        <f>IF(AND(A4207&lt;&gt;"",ISNUMBER(A4207)),VLOOKUP(A4207,Studies!A:BR,4,FALSE),"")</f>
        <v>po 200 mg capsule with vit. C (Korean)</v>
      </c>
      <c r="E4207" s="255" t="str">
        <f>IF(AND(A4207&lt;&gt;"",ISNUMBER(A4207)),VLOOKUP(A4207,Studies!A:BR,5,FALSE),"")</f>
        <v>Hydroxy-Itraconazole</v>
      </c>
      <c r="F4207" s="256"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v>0</v>
      </c>
    </row>
    <row r="4208" spans="1:17" s="183" customFormat="1" ht="14.25" x14ac:dyDescent="0.2">
      <c r="A4208" s="91">
        <v>520</v>
      </c>
      <c r="B4208" s="254" t="str">
        <f>IF(AND(A4208&lt;&gt;"",ISNUMBER(A4208)),VLOOKUP(A4208,Studies!A:BR,2,FALSE),"")</f>
        <v>Mouton 2006</v>
      </c>
      <c r="C4208" s="255" t="str">
        <f>IF(AND(A4208&lt;&gt;"",ISNUMBER(A4208)),VLOOKUP(A4208,Studies!A:BR,3,FALSE),"")</f>
        <v>https://www.ncbi.nlm.nih.gov/pubmed/16982783</v>
      </c>
      <c r="D4208" s="255" t="str">
        <f>IF(AND(A4208&lt;&gt;"",ISNUMBER(A4208)),VLOOKUP(A4208,Studies!A:BR,4,FALSE),"")</f>
        <v>SAD_A 50 mg</v>
      </c>
      <c r="E4208" s="255" t="str">
        <f>IF(AND(A4208&lt;&gt;"",ISNUMBER(A4208)),VLOOKUP(A4208,Studies!A:BR,5,FALSE),"")</f>
        <v>Itraconazole</v>
      </c>
      <c r="F4208" s="256"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4.25" x14ac:dyDescent="0.2">
      <c r="A4209" s="91">
        <v>520</v>
      </c>
      <c r="B4209" s="254" t="str">
        <f>IF(AND(A4209&lt;&gt;"",ISNUMBER(A4209)),VLOOKUP(A4209,Studies!A:BR,2,FALSE),"")</f>
        <v>Mouton 2006</v>
      </c>
      <c r="C4209" s="255" t="str">
        <f>IF(AND(A4209&lt;&gt;"",ISNUMBER(A4209)),VLOOKUP(A4209,Studies!A:BR,3,FALSE),"")</f>
        <v>https://www.ncbi.nlm.nih.gov/pubmed/16982783</v>
      </c>
      <c r="D4209" s="255" t="str">
        <f>IF(AND(A4209&lt;&gt;"",ISNUMBER(A4209)),VLOOKUP(A4209,Studies!A:BR,4,FALSE),"")</f>
        <v>SAD_A 50 mg</v>
      </c>
      <c r="E4209" s="255" t="str">
        <f>IF(AND(A4209&lt;&gt;"",ISNUMBER(A4209)),VLOOKUP(A4209,Studies!A:BR,5,FALSE),"")</f>
        <v>Itraconazole</v>
      </c>
      <c r="F4209" s="256"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4.25" x14ac:dyDescent="0.2">
      <c r="A4210" s="91">
        <v>520</v>
      </c>
      <c r="B4210" s="254" t="str">
        <f>IF(AND(A4210&lt;&gt;"",ISNUMBER(A4210)),VLOOKUP(A4210,Studies!A:BR,2,FALSE),"")</f>
        <v>Mouton 2006</v>
      </c>
      <c r="C4210" s="255" t="str">
        <f>IF(AND(A4210&lt;&gt;"",ISNUMBER(A4210)),VLOOKUP(A4210,Studies!A:BR,3,FALSE),"")</f>
        <v>https://www.ncbi.nlm.nih.gov/pubmed/16982783</v>
      </c>
      <c r="D4210" s="255" t="str">
        <f>IF(AND(A4210&lt;&gt;"",ISNUMBER(A4210)),VLOOKUP(A4210,Studies!A:BR,4,FALSE),"")</f>
        <v>SAD_A 50 mg</v>
      </c>
      <c r="E4210" s="255" t="str">
        <f>IF(AND(A4210&lt;&gt;"",ISNUMBER(A4210)),VLOOKUP(A4210,Studies!A:BR,5,FALSE),"")</f>
        <v>Itraconazole</v>
      </c>
      <c r="F4210" s="256"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v>0</v>
      </c>
    </row>
    <row r="4211" spans="1:17" s="183" customFormat="1" ht="14.25" x14ac:dyDescent="0.2">
      <c r="A4211" s="91">
        <v>520</v>
      </c>
      <c r="B4211" s="254" t="str">
        <f>IF(AND(A4211&lt;&gt;"",ISNUMBER(A4211)),VLOOKUP(A4211,Studies!A:BR,2,FALSE),"")</f>
        <v>Mouton 2006</v>
      </c>
      <c r="C4211" s="255" t="str">
        <f>IF(AND(A4211&lt;&gt;"",ISNUMBER(A4211)),VLOOKUP(A4211,Studies!A:BR,3,FALSE),"")</f>
        <v>https://www.ncbi.nlm.nih.gov/pubmed/16982783</v>
      </c>
      <c r="D4211" s="255" t="str">
        <f>IF(AND(A4211&lt;&gt;"",ISNUMBER(A4211)),VLOOKUP(A4211,Studies!A:BR,4,FALSE),"")</f>
        <v>SAD_A 50 mg</v>
      </c>
      <c r="E4211" s="255" t="str">
        <f>IF(AND(A4211&lt;&gt;"",ISNUMBER(A4211)),VLOOKUP(A4211,Studies!A:BR,5,FALSE),"")</f>
        <v>Itraconazole</v>
      </c>
      <c r="F4211" s="256"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v>0</v>
      </c>
    </row>
    <row r="4212" spans="1:17" s="183" customFormat="1" ht="14.25" x14ac:dyDescent="0.2">
      <c r="A4212" s="91">
        <v>520</v>
      </c>
      <c r="B4212" s="254" t="str">
        <f>IF(AND(A4212&lt;&gt;"",ISNUMBER(A4212)),VLOOKUP(A4212,Studies!A:BR,2,FALSE),"")</f>
        <v>Mouton 2006</v>
      </c>
      <c r="C4212" s="255" t="str">
        <f>IF(AND(A4212&lt;&gt;"",ISNUMBER(A4212)),VLOOKUP(A4212,Studies!A:BR,3,FALSE),"")</f>
        <v>https://www.ncbi.nlm.nih.gov/pubmed/16982783</v>
      </c>
      <c r="D4212" s="255" t="str">
        <f>IF(AND(A4212&lt;&gt;"",ISNUMBER(A4212)),VLOOKUP(A4212,Studies!A:BR,4,FALSE),"")</f>
        <v>SAD_A 50 mg</v>
      </c>
      <c r="E4212" s="255" t="str">
        <f>IF(AND(A4212&lt;&gt;"",ISNUMBER(A4212)),VLOOKUP(A4212,Studies!A:BR,5,FALSE),"")</f>
        <v>Itraconazole</v>
      </c>
      <c r="F4212" s="256"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4.25" x14ac:dyDescent="0.2">
      <c r="A4213" s="91">
        <v>520</v>
      </c>
      <c r="B4213" s="254" t="str">
        <f>IF(AND(A4213&lt;&gt;"",ISNUMBER(A4213)),VLOOKUP(A4213,Studies!A:BR,2,FALSE),"")</f>
        <v>Mouton 2006</v>
      </c>
      <c r="C4213" s="255" t="str">
        <f>IF(AND(A4213&lt;&gt;"",ISNUMBER(A4213)),VLOOKUP(A4213,Studies!A:BR,3,FALSE),"")</f>
        <v>https://www.ncbi.nlm.nih.gov/pubmed/16982783</v>
      </c>
      <c r="D4213" s="255" t="str">
        <f>IF(AND(A4213&lt;&gt;"",ISNUMBER(A4213)),VLOOKUP(A4213,Studies!A:BR,4,FALSE),"")</f>
        <v>SAD_A 50 mg</v>
      </c>
      <c r="E4213" s="255" t="str">
        <f>IF(AND(A4213&lt;&gt;"",ISNUMBER(A4213)),VLOOKUP(A4213,Studies!A:BR,5,FALSE),"")</f>
        <v>Itraconazole</v>
      </c>
      <c r="F4213" s="256"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4.25" x14ac:dyDescent="0.2">
      <c r="A4214" s="91">
        <v>520</v>
      </c>
      <c r="B4214" s="254" t="str">
        <f>IF(AND(A4214&lt;&gt;"",ISNUMBER(A4214)),VLOOKUP(A4214,Studies!A:BR,2,FALSE),"")</f>
        <v>Mouton 2006</v>
      </c>
      <c r="C4214" s="255" t="str">
        <f>IF(AND(A4214&lt;&gt;"",ISNUMBER(A4214)),VLOOKUP(A4214,Studies!A:BR,3,FALSE),"")</f>
        <v>https://www.ncbi.nlm.nih.gov/pubmed/16982783</v>
      </c>
      <c r="D4214" s="255" t="str">
        <f>IF(AND(A4214&lt;&gt;"",ISNUMBER(A4214)),VLOOKUP(A4214,Studies!A:BR,4,FALSE),"")</f>
        <v>SAD_A 50 mg</v>
      </c>
      <c r="E4214" s="255" t="str">
        <f>IF(AND(A4214&lt;&gt;"",ISNUMBER(A4214)),VLOOKUP(A4214,Studies!A:BR,5,FALSE),"")</f>
        <v>Itraconazole</v>
      </c>
      <c r="F4214" s="256"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4.25" x14ac:dyDescent="0.2">
      <c r="A4215" s="91">
        <v>520</v>
      </c>
      <c r="B4215" s="254" t="str">
        <f>IF(AND(A4215&lt;&gt;"",ISNUMBER(A4215)),VLOOKUP(A4215,Studies!A:BR,2,FALSE),"")</f>
        <v>Mouton 2006</v>
      </c>
      <c r="C4215" s="255" t="str">
        <f>IF(AND(A4215&lt;&gt;"",ISNUMBER(A4215)),VLOOKUP(A4215,Studies!A:BR,3,FALSE),"")</f>
        <v>https://www.ncbi.nlm.nih.gov/pubmed/16982783</v>
      </c>
      <c r="D4215" s="255" t="str">
        <f>IF(AND(A4215&lt;&gt;"",ISNUMBER(A4215)),VLOOKUP(A4215,Studies!A:BR,4,FALSE),"")</f>
        <v>SAD_A 50 mg</v>
      </c>
      <c r="E4215" s="255" t="str">
        <f>IF(AND(A4215&lt;&gt;"",ISNUMBER(A4215)),VLOOKUP(A4215,Studies!A:BR,5,FALSE),"")</f>
        <v>Itraconazole</v>
      </c>
      <c r="F4215" s="256"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4.25" x14ac:dyDescent="0.2">
      <c r="A4216" s="91">
        <v>520</v>
      </c>
      <c r="B4216" s="254" t="str">
        <f>IF(AND(A4216&lt;&gt;"",ISNUMBER(A4216)),VLOOKUP(A4216,Studies!A:BR,2,FALSE),"")</f>
        <v>Mouton 2006</v>
      </c>
      <c r="C4216" s="255" t="str">
        <f>IF(AND(A4216&lt;&gt;"",ISNUMBER(A4216)),VLOOKUP(A4216,Studies!A:BR,3,FALSE),"")</f>
        <v>https://www.ncbi.nlm.nih.gov/pubmed/16982783</v>
      </c>
      <c r="D4216" s="255" t="str">
        <f>IF(AND(A4216&lt;&gt;"",ISNUMBER(A4216)),VLOOKUP(A4216,Studies!A:BR,4,FALSE),"")</f>
        <v>SAD_A 50 mg</v>
      </c>
      <c r="E4216" s="255" t="str">
        <f>IF(AND(A4216&lt;&gt;"",ISNUMBER(A4216)),VLOOKUP(A4216,Studies!A:BR,5,FALSE),"")</f>
        <v>Itraconazole</v>
      </c>
      <c r="F4216" s="256"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4.25" x14ac:dyDescent="0.2">
      <c r="A4217" s="91">
        <v>520</v>
      </c>
      <c r="B4217" s="254" t="str">
        <f>IF(AND(A4217&lt;&gt;"",ISNUMBER(A4217)),VLOOKUP(A4217,Studies!A:BR,2,FALSE),"")</f>
        <v>Mouton 2006</v>
      </c>
      <c r="C4217" s="255" t="str">
        <f>IF(AND(A4217&lt;&gt;"",ISNUMBER(A4217)),VLOOKUP(A4217,Studies!A:BR,3,FALSE),"")</f>
        <v>https://www.ncbi.nlm.nih.gov/pubmed/16982783</v>
      </c>
      <c r="D4217" s="255" t="str">
        <f>IF(AND(A4217&lt;&gt;"",ISNUMBER(A4217)),VLOOKUP(A4217,Studies!A:BR,4,FALSE),"")</f>
        <v>SAD_A 50 mg</v>
      </c>
      <c r="E4217" s="255" t="str">
        <f>IF(AND(A4217&lt;&gt;"",ISNUMBER(A4217)),VLOOKUP(A4217,Studies!A:BR,5,FALSE),"")</f>
        <v>Itraconazole</v>
      </c>
      <c r="F4217" s="256"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4.25" x14ac:dyDescent="0.2">
      <c r="A4218" s="91">
        <v>520</v>
      </c>
      <c r="B4218" s="254" t="str">
        <f>IF(AND(A4218&lt;&gt;"",ISNUMBER(A4218)),VLOOKUP(A4218,Studies!A:BR,2,FALSE),"")</f>
        <v>Mouton 2006</v>
      </c>
      <c r="C4218" s="255" t="str">
        <f>IF(AND(A4218&lt;&gt;"",ISNUMBER(A4218)),VLOOKUP(A4218,Studies!A:BR,3,FALSE),"")</f>
        <v>https://www.ncbi.nlm.nih.gov/pubmed/16982783</v>
      </c>
      <c r="D4218" s="255" t="str">
        <f>IF(AND(A4218&lt;&gt;"",ISNUMBER(A4218)),VLOOKUP(A4218,Studies!A:BR,4,FALSE),"")</f>
        <v>SAD_A 50 mg</v>
      </c>
      <c r="E4218" s="255" t="str">
        <f>IF(AND(A4218&lt;&gt;"",ISNUMBER(A4218)),VLOOKUP(A4218,Studies!A:BR,5,FALSE),"")</f>
        <v>Itraconazole</v>
      </c>
      <c r="F4218" s="256"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4.25" x14ac:dyDescent="0.2">
      <c r="A4219" s="91">
        <v>520</v>
      </c>
      <c r="B4219" s="254" t="str">
        <f>IF(AND(A4219&lt;&gt;"",ISNUMBER(A4219)),VLOOKUP(A4219,Studies!A:BR,2,FALSE),"")</f>
        <v>Mouton 2006</v>
      </c>
      <c r="C4219" s="255" t="str">
        <f>IF(AND(A4219&lt;&gt;"",ISNUMBER(A4219)),VLOOKUP(A4219,Studies!A:BR,3,FALSE),"")</f>
        <v>https://www.ncbi.nlm.nih.gov/pubmed/16982783</v>
      </c>
      <c r="D4219" s="255" t="str">
        <f>IF(AND(A4219&lt;&gt;"",ISNUMBER(A4219)),VLOOKUP(A4219,Studies!A:BR,4,FALSE),"")</f>
        <v>SAD_A 50 mg</v>
      </c>
      <c r="E4219" s="255" t="str">
        <f>IF(AND(A4219&lt;&gt;"",ISNUMBER(A4219)),VLOOKUP(A4219,Studies!A:BR,5,FALSE),"")</f>
        <v>Itraconazole</v>
      </c>
      <c r="F4219" s="256"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4.25" x14ac:dyDescent="0.2">
      <c r="A4220" s="91">
        <v>520</v>
      </c>
      <c r="B4220" s="254" t="str">
        <f>IF(AND(A4220&lt;&gt;"",ISNUMBER(A4220)),VLOOKUP(A4220,Studies!A:BR,2,FALSE),"")</f>
        <v>Mouton 2006</v>
      </c>
      <c r="C4220" s="255" t="str">
        <f>IF(AND(A4220&lt;&gt;"",ISNUMBER(A4220)),VLOOKUP(A4220,Studies!A:BR,3,FALSE),"")</f>
        <v>https://www.ncbi.nlm.nih.gov/pubmed/16982783</v>
      </c>
      <c r="D4220" s="255" t="str">
        <f>IF(AND(A4220&lt;&gt;"",ISNUMBER(A4220)),VLOOKUP(A4220,Studies!A:BR,4,FALSE),"")</f>
        <v>SAD_A 50 mg</v>
      </c>
      <c r="E4220" s="255" t="str">
        <f>IF(AND(A4220&lt;&gt;"",ISNUMBER(A4220)),VLOOKUP(A4220,Studies!A:BR,5,FALSE),"")</f>
        <v>Itraconazole</v>
      </c>
      <c r="F4220" s="256"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4.25" x14ac:dyDescent="0.2">
      <c r="A4221" s="91">
        <v>520</v>
      </c>
      <c r="B4221" s="254" t="str">
        <f>IF(AND(A4221&lt;&gt;"",ISNUMBER(A4221)),VLOOKUP(A4221,Studies!A:BR,2,FALSE),"")</f>
        <v>Mouton 2006</v>
      </c>
      <c r="C4221" s="255" t="str">
        <f>IF(AND(A4221&lt;&gt;"",ISNUMBER(A4221)),VLOOKUP(A4221,Studies!A:BR,3,FALSE),"")</f>
        <v>https://www.ncbi.nlm.nih.gov/pubmed/16982783</v>
      </c>
      <c r="D4221" s="255" t="str">
        <f>IF(AND(A4221&lt;&gt;"",ISNUMBER(A4221)),VLOOKUP(A4221,Studies!A:BR,4,FALSE),"")</f>
        <v>SAD_A 50 mg</v>
      </c>
      <c r="E4221" s="255" t="str">
        <f>IF(AND(A4221&lt;&gt;"",ISNUMBER(A4221)),VLOOKUP(A4221,Studies!A:BR,5,FALSE),"")</f>
        <v>Itraconazole</v>
      </c>
      <c r="F4221" s="256"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4.25" x14ac:dyDescent="0.2">
      <c r="A4222" s="91">
        <v>520</v>
      </c>
      <c r="B4222" s="254" t="str">
        <f>IF(AND(A4222&lt;&gt;"",ISNUMBER(A4222)),VLOOKUP(A4222,Studies!A:BR,2,FALSE),"")</f>
        <v>Mouton 2006</v>
      </c>
      <c r="C4222" s="255" t="str">
        <f>IF(AND(A4222&lt;&gt;"",ISNUMBER(A4222)),VLOOKUP(A4222,Studies!A:BR,3,FALSE),"")</f>
        <v>https://www.ncbi.nlm.nih.gov/pubmed/16982783</v>
      </c>
      <c r="D4222" s="255" t="str">
        <f>IF(AND(A4222&lt;&gt;"",ISNUMBER(A4222)),VLOOKUP(A4222,Studies!A:BR,4,FALSE),"")</f>
        <v>SAD_A 50 mg</v>
      </c>
      <c r="E4222" s="255" t="str">
        <f>IF(AND(A4222&lt;&gt;"",ISNUMBER(A4222)),VLOOKUP(A4222,Studies!A:BR,5,FALSE),"")</f>
        <v>Itraconazole</v>
      </c>
      <c r="F4222" s="256"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4.25" x14ac:dyDescent="0.2">
      <c r="A4223" s="183">
        <v>521</v>
      </c>
      <c r="B4223" s="254" t="str">
        <f>IF(AND(A4223&lt;&gt;"",ISNUMBER(A4223)),VLOOKUP(A4223,Studies!A:BR,2,FALSE),"")</f>
        <v>Mouton 2006</v>
      </c>
      <c r="C4223" s="255" t="str">
        <f>IF(AND(A4223&lt;&gt;"",ISNUMBER(A4223)),VLOOKUP(A4223,Studies!A:BR,3,FALSE),"")</f>
        <v>https://www.ncbi.nlm.nih.gov/pubmed/16982783</v>
      </c>
      <c r="D4223" s="255" t="str">
        <f>IF(AND(A4223&lt;&gt;"",ISNUMBER(A4223)),VLOOKUP(A4223,Studies!A:BR,4,FALSE),"")</f>
        <v>SAD_B 100 mg</v>
      </c>
      <c r="E4223" s="255" t="str">
        <f>IF(AND(A4223&lt;&gt;"",ISNUMBER(A4223)),VLOOKUP(A4223,Studies!A:BR,5,FALSE),"")</f>
        <v>Itraconazole</v>
      </c>
      <c r="F4223" s="256"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4.25" x14ac:dyDescent="0.2">
      <c r="A4224" s="183">
        <v>521</v>
      </c>
      <c r="B4224" s="254" t="str">
        <f>IF(AND(A4224&lt;&gt;"",ISNUMBER(A4224)),VLOOKUP(A4224,Studies!A:BR,2,FALSE),"")</f>
        <v>Mouton 2006</v>
      </c>
      <c r="C4224" s="255" t="str">
        <f>IF(AND(A4224&lt;&gt;"",ISNUMBER(A4224)),VLOOKUP(A4224,Studies!A:BR,3,FALSE),"")</f>
        <v>https://www.ncbi.nlm.nih.gov/pubmed/16982783</v>
      </c>
      <c r="D4224" s="255" t="str">
        <f>IF(AND(A4224&lt;&gt;"",ISNUMBER(A4224)),VLOOKUP(A4224,Studies!A:BR,4,FALSE),"")</f>
        <v>SAD_B 100 mg</v>
      </c>
      <c r="E4224" s="255" t="str">
        <f>IF(AND(A4224&lt;&gt;"",ISNUMBER(A4224)),VLOOKUP(A4224,Studies!A:BR,5,FALSE),"")</f>
        <v>Itraconazole</v>
      </c>
      <c r="F4224" s="256"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4.25" x14ac:dyDescent="0.2">
      <c r="A4225" s="183">
        <v>521</v>
      </c>
      <c r="B4225" s="254" t="str">
        <f>IF(AND(A4225&lt;&gt;"",ISNUMBER(A4225)),VLOOKUP(A4225,Studies!A:BR,2,FALSE),"")</f>
        <v>Mouton 2006</v>
      </c>
      <c r="C4225" s="255" t="str">
        <f>IF(AND(A4225&lt;&gt;"",ISNUMBER(A4225)),VLOOKUP(A4225,Studies!A:BR,3,FALSE),"")</f>
        <v>https://www.ncbi.nlm.nih.gov/pubmed/16982783</v>
      </c>
      <c r="D4225" s="255" t="str">
        <f>IF(AND(A4225&lt;&gt;"",ISNUMBER(A4225)),VLOOKUP(A4225,Studies!A:BR,4,FALSE),"")</f>
        <v>SAD_B 100 mg</v>
      </c>
      <c r="E4225" s="255" t="str">
        <f>IF(AND(A4225&lt;&gt;"",ISNUMBER(A4225)),VLOOKUP(A4225,Studies!A:BR,5,FALSE),"")</f>
        <v>Itraconazole</v>
      </c>
      <c r="F4225" s="256"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4.25" x14ac:dyDescent="0.2">
      <c r="A4226" s="183">
        <v>521</v>
      </c>
      <c r="B4226" s="254" t="str">
        <f>IF(AND(A4226&lt;&gt;"",ISNUMBER(A4226)),VLOOKUP(A4226,Studies!A:BR,2,FALSE),"")</f>
        <v>Mouton 2006</v>
      </c>
      <c r="C4226" s="255" t="str">
        <f>IF(AND(A4226&lt;&gt;"",ISNUMBER(A4226)),VLOOKUP(A4226,Studies!A:BR,3,FALSE),"")</f>
        <v>https://www.ncbi.nlm.nih.gov/pubmed/16982783</v>
      </c>
      <c r="D4226" s="255" t="str">
        <f>IF(AND(A4226&lt;&gt;"",ISNUMBER(A4226)),VLOOKUP(A4226,Studies!A:BR,4,FALSE),"")</f>
        <v>SAD_B 100 mg</v>
      </c>
      <c r="E4226" s="255" t="str">
        <f>IF(AND(A4226&lt;&gt;"",ISNUMBER(A4226)),VLOOKUP(A4226,Studies!A:BR,5,FALSE),"")</f>
        <v>Itraconazole</v>
      </c>
      <c r="F4226" s="256"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4.25" x14ac:dyDescent="0.2">
      <c r="A4227" s="183">
        <v>521</v>
      </c>
      <c r="B4227" s="254" t="str">
        <f>IF(AND(A4227&lt;&gt;"",ISNUMBER(A4227)),VLOOKUP(A4227,Studies!A:BR,2,FALSE),"")</f>
        <v>Mouton 2006</v>
      </c>
      <c r="C4227" s="255" t="str">
        <f>IF(AND(A4227&lt;&gt;"",ISNUMBER(A4227)),VLOOKUP(A4227,Studies!A:BR,3,FALSE),"")</f>
        <v>https://www.ncbi.nlm.nih.gov/pubmed/16982783</v>
      </c>
      <c r="D4227" s="255" t="str">
        <f>IF(AND(A4227&lt;&gt;"",ISNUMBER(A4227)),VLOOKUP(A4227,Studies!A:BR,4,FALSE),"")</f>
        <v>SAD_B 100 mg</v>
      </c>
      <c r="E4227" s="255" t="str">
        <f>IF(AND(A4227&lt;&gt;"",ISNUMBER(A4227)),VLOOKUP(A4227,Studies!A:BR,5,FALSE),"")</f>
        <v>Itraconazole</v>
      </c>
      <c r="F4227" s="256"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4.25" x14ac:dyDescent="0.2">
      <c r="A4228" s="183">
        <v>521</v>
      </c>
      <c r="B4228" s="254" t="str">
        <f>IF(AND(A4228&lt;&gt;"",ISNUMBER(A4228)),VLOOKUP(A4228,Studies!A:BR,2,FALSE),"")</f>
        <v>Mouton 2006</v>
      </c>
      <c r="C4228" s="255" t="str">
        <f>IF(AND(A4228&lt;&gt;"",ISNUMBER(A4228)),VLOOKUP(A4228,Studies!A:BR,3,FALSE),"")</f>
        <v>https://www.ncbi.nlm.nih.gov/pubmed/16982783</v>
      </c>
      <c r="D4228" s="255" t="str">
        <f>IF(AND(A4228&lt;&gt;"",ISNUMBER(A4228)),VLOOKUP(A4228,Studies!A:BR,4,FALSE),"")</f>
        <v>SAD_B 100 mg</v>
      </c>
      <c r="E4228" s="255" t="str">
        <f>IF(AND(A4228&lt;&gt;"",ISNUMBER(A4228)),VLOOKUP(A4228,Studies!A:BR,5,FALSE),"")</f>
        <v>Itraconazole</v>
      </c>
      <c r="F4228" s="256"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4.25" x14ac:dyDescent="0.2">
      <c r="A4229" s="183">
        <v>521</v>
      </c>
      <c r="B4229" s="254" t="str">
        <f>IF(AND(A4229&lt;&gt;"",ISNUMBER(A4229)),VLOOKUP(A4229,Studies!A:BR,2,FALSE),"")</f>
        <v>Mouton 2006</v>
      </c>
      <c r="C4229" s="255" t="str">
        <f>IF(AND(A4229&lt;&gt;"",ISNUMBER(A4229)),VLOOKUP(A4229,Studies!A:BR,3,FALSE),"")</f>
        <v>https://www.ncbi.nlm.nih.gov/pubmed/16982783</v>
      </c>
      <c r="D4229" s="255" t="str">
        <f>IF(AND(A4229&lt;&gt;"",ISNUMBER(A4229)),VLOOKUP(A4229,Studies!A:BR,4,FALSE),"")</f>
        <v>SAD_B 100 mg</v>
      </c>
      <c r="E4229" s="255" t="str">
        <f>IF(AND(A4229&lt;&gt;"",ISNUMBER(A4229)),VLOOKUP(A4229,Studies!A:BR,5,FALSE),"")</f>
        <v>Itraconazole</v>
      </c>
      <c r="F4229" s="256"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4.25" x14ac:dyDescent="0.2">
      <c r="A4230" s="183">
        <v>521</v>
      </c>
      <c r="B4230" s="254" t="str">
        <f>IF(AND(A4230&lt;&gt;"",ISNUMBER(A4230)),VLOOKUP(A4230,Studies!A:BR,2,FALSE),"")</f>
        <v>Mouton 2006</v>
      </c>
      <c r="C4230" s="255" t="str">
        <f>IF(AND(A4230&lt;&gt;"",ISNUMBER(A4230)),VLOOKUP(A4230,Studies!A:BR,3,FALSE),"")</f>
        <v>https://www.ncbi.nlm.nih.gov/pubmed/16982783</v>
      </c>
      <c r="D4230" s="255" t="str">
        <f>IF(AND(A4230&lt;&gt;"",ISNUMBER(A4230)),VLOOKUP(A4230,Studies!A:BR,4,FALSE),"")</f>
        <v>SAD_B 100 mg</v>
      </c>
      <c r="E4230" s="255" t="str">
        <f>IF(AND(A4230&lt;&gt;"",ISNUMBER(A4230)),VLOOKUP(A4230,Studies!A:BR,5,FALSE),"")</f>
        <v>Itraconazole</v>
      </c>
      <c r="F4230" s="256"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4.25" x14ac:dyDescent="0.2">
      <c r="A4231" s="183">
        <v>521</v>
      </c>
      <c r="B4231" s="254" t="str">
        <f>IF(AND(A4231&lt;&gt;"",ISNUMBER(A4231)),VLOOKUP(A4231,Studies!A:BR,2,FALSE),"")</f>
        <v>Mouton 2006</v>
      </c>
      <c r="C4231" s="255" t="str">
        <f>IF(AND(A4231&lt;&gt;"",ISNUMBER(A4231)),VLOOKUP(A4231,Studies!A:BR,3,FALSE),"")</f>
        <v>https://www.ncbi.nlm.nih.gov/pubmed/16982783</v>
      </c>
      <c r="D4231" s="255" t="str">
        <f>IF(AND(A4231&lt;&gt;"",ISNUMBER(A4231)),VLOOKUP(A4231,Studies!A:BR,4,FALSE),"")</f>
        <v>SAD_B 100 mg</v>
      </c>
      <c r="E4231" s="255" t="str">
        <f>IF(AND(A4231&lt;&gt;"",ISNUMBER(A4231)),VLOOKUP(A4231,Studies!A:BR,5,FALSE),"")</f>
        <v>Itraconazole</v>
      </c>
      <c r="F4231" s="256"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4.25" x14ac:dyDescent="0.2">
      <c r="A4232" s="183">
        <v>521</v>
      </c>
      <c r="B4232" s="254" t="str">
        <f>IF(AND(A4232&lt;&gt;"",ISNUMBER(A4232)),VLOOKUP(A4232,Studies!A:BR,2,FALSE),"")</f>
        <v>Mouton 2006</v>
      </c>
      <c r="C4232" s="255" t="str">
        <f>IF(AND(A4232&lt;&gt;"",ISNUMBER(A4232)),VLOOKUP(A4232,Studies!A:BR,3,FALSE),"")</f>
        <v>https://www.ncbi.nlm.nih.gov/pubmed/16982783</v>
      </c>
      <c r="D4232" s="255" t="str">
        <f>IF(AND(A4232&lt;&gt;"",ISNUMBER(A4232)),VLOOKUP(A4232,Studies!A:BR,4,FALSE),"")</f>
        <v>SAD_B 100 mg</v>
      </c>
      <c r="E4232" s="255" t="str">
        <f>IF(AND(A4232&lt;&gt;"",ISNUMBER(A4232)),VLOOKUP(A4232,Studies!A:BR,5,FALSE),"")</f>
        <v>Itraconazole</v>
      </c>
      <c r="F4232" s="256"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4.25" x14ac:dyDescent="0.2">
      <c r="A4233" s="183">
        <v>521</v>
      </c>
      <c r="B4233" s="254" t="str">
        <f>IF(AND(A4233&lt;&gt;"",ISNUMBER(A4233)),VLOOKUP(A4233,Studies!A:BR,2,FALSE),"")</f>
        <v>Mouton 2006</v>
      </c>
      <c r="C4233" s="255" t="str">
        <f>IF(AND(A4233&lt;&gt;"",ISNUMBER(A4233)),VLOOKUP(A4233,Studies!A:BR,3,FALSE),"")</f>
        <v>https://www.ncbi.nlm.nih.gov/pubmed/16982783</v>
      </c>
      <c r="D4233" s="255" t="str">
        <f>IF(AND(A4233&lt;&gt;"",ISNUMBER(A4233)),VLOOKUP(A4233,Studies!A:BR,4,FALSE),"")</f>
        <v>SAD_B 100 mg</v>
      </c>
      <c r="E4233" s="255" t="str">
        <f>IF(AND(A4233&lt;&gt;"",ISNUMBER(A4233)),VLOOKUP(A4233,Studies!A:BR,5,FALSE),"")</f>
        <v>Itraconazole</v>
      </c>
      <c r="F4233" s="256"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4.25" x14ac:dyDescent="0.2">
      <c r="A4234" s="183">
        <v>521</v>
      </c>
      <c r="B4234" s="254" t="str">
        <f>IF(AND(A4234&lt;&gt;"",ISNUMBER(A4234)),VLOOKUP(A4234,Studies!A:BR,2,FALSE),"")</f>
        <v>Mouton 2006</v>
      </c>
      <c r="C4234" s="255" t="str">
        <f>IF(AND(A4234&lt;&gt;"",ISNUMBER(A4234)),VLOOKUP(A4234,Studies!A:BR,3,FALSE),"")</f>
        <v>https://www.ncbi.nlm.nih.gov/pubmed/16982783</v>
      </c>
      <c r="D4234" s="255" t="str">
        <f>IF(AND(A4234&lt;&gt;"",ISNUMBER(A4234)),VLOOKUP(A4234,Studies!A:BR,4,FALSE),"")</f>
        <v>SAD_B 100 mg</v>
      </c>
      <c r="E4234" s="255" t="str">
        <f>IF(AND(A4234&lt;&gt;"",ISNUMBER(A4234)),VLOOKUP(A4234,Studies!A:BR,5,FALSE),"")</f>
        <v>Itraconazole</v>
      </c>
      <c r="F4234" s="256"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4.25" x14ac:dyDescent="0.2">
      <c r="A4235" s="183">
        <v>521</v>
      </c>
      <c r="B4235" s="254" t="str">
        <f>IF(AND(A4235&lt;&gt;"",ISNUMBER(A4235)),VLOOKUP(A4235,Studies!A:BR,2,FALSE),"")</f>
        <v>Mouton 2006</v>
      </c>
      <c r="C4235" s="255" t="str">
        <f>IF(AND(A4235&lt;&gt;"",ISNUMBER(A4235)),VLOOKUP(A4235,Studies!A:BR,3,FALSE),"")</f>
        <v>https://www.ncbi.nlm.nih.gov/pubmed/16982783</v>
      </c>
      <c r="D4235" s="255" t="str">
        <f>IF(AND(A4235&lt;&gt;"",ISNUMBER(A4235)),VLOOKUP(A4235,Studies!A:BR,4,FALSE),"")</f>
        <v>SAD_B 100 mg</v>
      </c>
      <c r="E4235" s="255" t="str">
        <f>IF(AND(A4235&lt;&gt;"",ISNUMBER(A4235)),VLOOKUP(A4235,Studies!A:BR,5,FALSE),"")</f>
        <v>Itraconazole</v>
      </c>
      <c r="F4235" s="256"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4.25" x14ac:dyDescent="0.2">
      <c r="A4236" s="183">
        <v>521</v>
      </c>
      <c r="B4236" s="254" t="str">
        <f>IF(AND(A4236&lt;&gt;"",ISNUMBER(A4236)),VLOOKUP(A4236,Studies!A:BR,2,FALSE),"")</f>
        <v>Mouton 2006</v>
      </c>
      <c r="C4236" s="255" t="str">
        <f>IF(AND(A4236&lt;&gt;"",ISNUMBER(A4236)),VLOOKUP(A4236,Studies!A:BR,3,FALSE),"")</f>
        <v>https://www.ncbi.nlm.nih.gov/pubmed/16982783</v>
      </c>
      <c r="D4236" s="255" t="str">
        <f>IF(AND(A4236&lt;&gt;"",ISNUMBER(A4236)),VLOOKUP(A4236,Studies!A:BR,4,FALSE),"")</f>
        <v>SAD_B 100 mg</v>
      </c>
      <c r="E4236" s="255" t="str">
        <f>IF(AND(A4236&lt;&gt;"",ISNUMBER(A4236)),VLOOKUP(A4236,Studies!A:BR,5,FALSE),"")</f>
        <v>Itraconazole</v>
      </c>
      <c r="F4236" s="256"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4.25" x14ac:dyDescent="0.2">
      <c r="A4237" s="183">
        <v>521</v>
      </c>
      <c r="B4237" s="254" t="str">
        <f>IF(AND(A4237&lt;&gt;"",ISNUMBER(A4237)),VLOOKUP(A4237,Studies!A:BR,2,FALSE),"")</f>
        <v>Mouton 2006</v>
      </c>
      <c r="C4237" s="255" t="str">
        <f>IF(AND(A4237&lt;&gt;"",ISNUMBER(A4237)),VLOOKUP(A4237,Studies!A:BR,3,FALSE),"")</f>
        <v>https://www.ncbi.nlm.nih.gov/pubmed/16982783</v>
      </c>
      <c r="D4237" s="255" t="str">
        <f>IF(AND(A4237&lt;&gt;"",ISNUMBER(A4237)),VLOOKUP(A4237,Studies!A:BR,4,FALSE),"")</f>
        <v>SAD_B 100 mg</v>
      </c>
      <c r="E4237" s="255" t="str">
        <f>IF(AND(A4237&lt;&gt;"",ISNUMBER(A4237)),VLOOKUP(A4237,Studies!A:BR,5,FALSE),"")</f>
        <v>Itraconazole</v>
      </c>
      <c r="F4237" s="256"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4.25" x14ac:dyDescent="0.2">
      <c r="A4238" s="183">
        <v>522</v>
      </c>
      <c r="B4238" s="254" t="str">
        <f>IF(AND(A4238&lt;&gt;"",ISNUMBER(A4238)),VLOOKUP(A4238,Studies!A:BR,2,FALSE),"")</f>
        <v>Mouton 2006</v>
      </c>
      <c r="C4238" s="255" t="str">
        <f>IF(AND(A4238&lt;&gt;"",ISNUMBER(A4238)),VLOOKUP(A4238,Studies!A:BR,3,FALSE),"")</f>
        <v>https://www.ncbi.nlm.nih.gov/pubmed/16982783</v>
      </c>
      <c r="D4238" s="255" t="str">
        <f>IF(AND(A4238&lt;&gt;"",ISNUMBER(A4238)),VLOOKUP(A4238,Studies!A:BR,4,FALSE),"")</f>
        <v>SAD_A 200 mg</v>
      </c>
      <c r="E4238" s="255" t="str">
        <f>IF(AND(A4238&lt;&gt;"",ISNUMBER(A4238)),VLOOKUP(A4238,Studies!A:BR,5,FALSE),"")</f>
        <v>Itraconazole</v>
      </c>
      <c r="F4238" s="256"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4.25" x14ac:dyDescent="0.2">
      <c r="A4239" s="183">
        <v>522</v>
      </c>
      <c r="B4239" s="254" t="str">
        <f>IF(AND(A4239&lt;&gt;"",ISNUMBER(A4239)),VLOOKUP(A4239,Studies!A:BR,2,FALSE),"")</f>
        <v>Mouton 2006</v>
      </c>
      <c r="C4239" s="255" t="str">
        <f>IF(AND(A4239&lt;&gt;"",ISNUMBER(A4239)),VLOOKUP(A4239,Studies!A:BR,3,FALSE),"")</f>
        <v>https://www.ncbi.nlm.nih.gov/pubmed/16982783</v>
      </c>
      <c r="D4239" s="255" t="str">
        <f>IF(AND(A4239&lt;&gt;"",ISNUMBER(A4239)),VLOOKUP(A4239,Studies!A:BR,4,FALSE),"")</f>
        <v>SAD_A 200 mg</v>
      </c>
      <c r="E4239" s="255" t="str">
        <f>IF(AND(A4239&lt;&gt;"",ISNUMBER(A4239)),VLOOKUP(A4239,Studies!A:BR,5,FALSE),"")</f>
        <v>Itraconazole</v>
      </c>
      <c r="F4239" s="256"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4.25" x14ac:dyDescent="0.2">
      <c r="A4240" s="183">
        <v>522</v>
      </c>
      <c r="B4240" s="254" t="str">
        <f>IF(AND(A4240&lt;&gt;"",ISNUMBER(A4240)),VLOOKUP(A4240,Studies!A:BR,2,FALSE),"")</f>
        <v>Mouton 2006</v>
      </c>
      <c r="C4240" s="255" t="str">
        <f>IF(AND(A4240&lt;&gt;"",ISNUMBER(A4240)),VLOOKUP(A4240,Studies!A:BR,3,FALSE),"")</f>
        <v>https://www.ncbi.nlm.nih.gov/pubmed/16982783</v>
      </c>
      <c r="D4240" s="255" t="str">
        <f>IF(AND(A4240&lt;&gt;"",ISNUMBER(A4240)),VLOOKUP(A4240,Studies!A:BR,4,FALSE),"")</f>
        <v>SAD_A 200 mg</v>
      </c>
      <c r="E4240" s="255" t="str">
        <f>IF(AND(A4240&lt;&gt;"",ISNUMBER(A4240)),VLOOKUP(A4240,Studies!A:BR,5,FALSE),"")</f>
        <v>Itraconazole</v>
      </c>
      <c r="F4240" s="256"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4.25" x14ac:dyDescent="0.2">
      <c r="A4241" s="183">
        <v>522</v>
      </c>
      <c r="B4241" s="254" t="str">
        <f>IF(AND(A4241&lt;&gt;"",ISNUMBER(A4241)),VLOOKUP(A4241,Studies!A:BR,2,FALSE),"")</f>
        <v>Mouton 2006</v>
      </c>
      <c r="C4241" s="255" t="str">
        <f>IF(AND(A4241&lt;&gt;"",ISNUMBER(A4241)),VLOOKUP(A4241,Studies!A:BR,3,FALSE),"")</f>
        <v>https://www.ncbi.nlm.nih.gov/pubmed/16982783</v>
      </c>
      <c r="D4241" s="255" t="str">
        <f>IF(AND(A4241&lt;&gt;"",ISNUMBER(A4241)),VLOOKUP(A4241,Studies!A:BR,4,FALSE),"")</f>
        <v>SAD_A 200 mg</v>
      </c>
      <c r="E4241" s="255" t="str">
        <f>IF(AND(A4241&lt;&gt;"",ISNUMBER(A4241)),VLOOKUP(A4241,Studies!A:BR,5,FALSE),"")</f>
        <v>Itraconazole</v>
      </c>
      <c r="F4241" s="256"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4.25" x14ac:dyDescent="0.2">
      <c r="A4242" s="183">
        <v>522</v>
      </c>
      <c r="B4242" s="254" t="str">
        <f>IF(AND(A4242&lt;&gt;"",ISNUMBER(A4242)),VLOOKUP(A4242,Studies!A:BR,2,FALSE),"")</f>
        <v>Mouton 2006</v>
      </c>
      <c r="C4242" s="255" t="str">
        <f>IF(AND(A4242&lt;&gt;"",ISNUMBER(A4242)),VLOOKUP(A4242,Studies!A:BR,3,FALSE),"")</f>
        <v>https://www.ncbi.nlm.nih.gov/pubmed/16982783</v>
      </c>
      <c r="D4242" s="255" t="str">
        <f>IF(AND(A4242&lt;&gt;"",ISNUMBER(A4242)),VLOOKUP(A4242,Studies!A:BR,4,FALSE),"")</f>
        <v>SAD_A 200 mg</v>
      </c>
      <c r="E4242" s="255" t="str">
        <f>IF(AND(A4242&lt;&gt;"",ISNUMBER(A4242)),VLOOKUP(A4242,Studies!A:BR,5,FALSE),"")</f>
        <v>Itraconazole</v>
      </c>
      <c r="F4242" s="256"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4.25" x14ac:dyDescent="0.2">
      <c r="A4243" s="183">
        <v>522</v>
      </c>
      <c r="B4243" s="254" t="str">
        <f>IF(AND(A4243&lt;&gt;"",ISNUMBER(A4243)),VLOOKUP(A4243,Studies!A:BR,2,FALSE),"")</f>
        <v>Mouton 2006</v>
      </c>
      <c r="C4243" s="255" t="str">
        <f>IF(AND(A4243&lt;&gt;"",ISNUMBER(A4243)),VLOOKUP(A4243,Studies!A:BR,3,FALSE),"")</f>
        <v>https://www.ncbi.nlm.nih.gov/pubmed/16982783</v>
      </c>
      <c r="D4243" s="255" t="str">
        <f>IF(AND(A4243&lt;&gt;"",ISNUMBER(A4243)),VLOOKUP(A4243,Studies!A:BR,4,FALSE),"")</f>
        <v>SAD_A 200 mg</v>
      </c>
      <c r="E4243" s="255" t="str">
        <f>IF(AND(A4243&lt;&gt;"",ISNUMBER(A4243)),VLOOKUP(A4243,Studies!A:BR,5,FALSE),"")</f>
        <v>Itraconazole</v>
      </c>
      <c r="F4243" s="256"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4.25" x14ac:dyDescent="0.2">
      <c r="A4244" s="183">
        <v>522</v>
      </c>
      <c r="B4244" s="254" t="str">
        <f>IF(AND(A4244&lt;&gt;"",ISNUMBER(A4244)),VLOOKUP(A4244,Studies!A:BR,2,FALSE),"")</f>
        <v>Mouton 2006</v>
      </c>
      <c r="C4244" s="255" t="str">
        <f>IF(AND(A4244&lt;&gt;"",ISNUMBER(A4244)),VLOOKUP(A4244,Studies!A:BR,3,FALSE),"")</f>
        <v>https://www.ncbi.nlm.nih.gov/pubmed/16982783</v>
      </c>
      <c r="D4244" s="255" t="str">
        <f>IF(AND(A4244&lt;&gt;"",ISNUMBER(A4244)),VLOOKUP(A4244,Studies!A:BR,4,FALSE),"")</f>
        <v>SAD_A 200 mg</v>
      </c>
      <c r="E4244" s="255" t="str">
        <f>IF(AND(A4244&lt;&gt;"",ISNUMBER(A4244)),VLOOKUP(A4244,Studies!A:BR,5,FALSE),"")</f>
        <v>Itraconazole</v>
      </c>
      <c r="F4244" s="256"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4.25" x14ac:dyDescent="0.2">
      <c r="A4245" s="183">
        <v>522</v>
      </c>
      <c r="B4245" s="254" t="str">
        <f>IF(AND(A4245&lt;&gt;"",ISNUMBER(A4245)),VLOOKUP(A4245,Studies!A:BR,2,FALSE),"")</f>
        <v>Mouton 2006</v>
      </c>
      <c r="C4245" s="255" t="str">
        <f>IF(AND(A4245&lt;&gt;"",ISNUMBER(A4245)),VLOOKUP(A4245,Studies!A:BR,3,FALSE),"")</f>
        <v>https://www.ncbi.nlm.nih.gov/pubmed/16982783</v>
      </c>
      <c r="D4245" s="255" t="str">
        <f>IF(AND(A4245&lt;&gt;"",ISNUMBER(A4245)),VLOOKUP(A4245,Studies!A:BR,4,FALSE),"")</f>
        <v>SAD_A 200 mg</v>
      </c>
      <c r="E4245" s="255" t="str">
        <f>IF(AND(A4245&lt;&gt;"",ISNUMBER(A4245)),VLOOKUP(A4245,Studies!A:BR,5,FALSE),"")</f>
        <v>Itraconazole</v>
      </c>
      <c r="F4245" s="256"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4.25" x14ac:dyDescent="0.2">
      <c r="A4246" s="183">
        <v>522</v>
      </c>
      <c r="B4246" s="254" t="str">
        <f>IF(AND(A4246&lt;&gt;"",ISNUMBER(A4246)),VLOOKUP(A4246,Studies!A:BR,2,FALSE),"")</f>
        <v>Mouton 2006</v>
      </c>
      <c r="C4246" s="255" t="str">
        <f>IF(AND(A4246&lt;&gt;"",ISNUMBER(A4246)),VLOOKUP(A4246,Studies!A:BR,3,FALSE),"")</f>
        <v>https://www.ncbi.nlm.nih.gov/pubmed/16982783</v>
      </c>
      <c r="D4246" s="255" t="str">
        <f>IF(AND(A4246&lt;&gt;"",ISNUMBER(A4246)),VLOOKUP(A4246,Studies!A:BR,4,FALSE),"")</f>
        <v>SAD_A 200 mg</v>
      </c>
      <c r="E4246" s="255" t="str">
        <f>IF(AND(A4246&lt;&gt;"",ISNUMBER(A4246)),VLOOKUP(A4246,Studies!A:BR,5,FALSE),"")</f>
        <v>Itraconazole</v>
      </c>
      <c r="F4246" s="256"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4.25" x14ac:dyDescent="0.2">
      <c r="A4247" s="183">
        <v>522</v>
      </c>
      <c r="B4247" s="254" t="str">
        <f>IF(AND(A4247&lt;&gt;"",ISNUMBER(A4247)),VLOOKUP(A4247,Studies!A:BR,2,FALSE),"")</f>
        <v>Mouton 2006</v>
      </c>
      <c r="C4247" s="255" t="str">
        <f>IF(AND(A4247&lt;&gt;"",ISNUMBER(A4247)),VLOOKUP(A4247,Studies!A:BR,3,FALSE),"")</f>
        <v>https://www.ncbi.nlm.nih.gov/pubmed/16982783</v>
      </c>
      <c r="D4247" s="255" t="str">
        <f>IF(AND(A4247&lt;&gt;"",ISNUMBER(A4247)),VLOOKUP(A4247,Studies!A:BR,4,FALSE),"")</f>
        <v>SAD_A 200 mg</v>
      </c>
      <c r="E4247" s="255" t="str">
        <f>IF(AND(A4247&lt;&gt;"",ISNUMBER(A4247)),VLOOKUP(A4247,Studies!A:BR,5,FALSE),"")</f>
        <v>Itraconazole</v>
      </c>
      <c r="F4247" s="256"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4.25" x14ac:dyDescent="0.2">
      <c r="A4248" s="183">
        <v>522</v>
      </c>
      <c r="B4248" s="254" t="str">
        <f>IF(AND(A4248&lt;&gt;"",ISNUMBER(A4248)),VLOOKUP(A4248,Studies!A:BR,2,FALSE),"")</f>
        <v>Mouton 2006</v>
      </c>
      <c r="C4248" s="255" t="str">
        <f>IF(AND(A4248&lt;&gt;"",ISNUMBER(A4248)),VLOOKUP(A4248,Studies!A:BR,3,FALSE),"")</f>
        <v>https://www.ncbi.nlm.nih.gov/pubmed/16982783</v>
      </c>
      <c r="D4248" s="255" t="str">
        <f>IF(AND(A4248&lt;&gt;"",ISNUMBER(A4248)),VLOOKUP(A4248,Studies!A:BR,4,FALSE),"")</f>
        <v>SAD_A 200 mg</v>
      </c>
      <c r="E4248" s="255" t="str">
        <f>IF(AND(A4248&lt;&gt;"",ISNUMBER(A4248)),VLOOKUP(A4248,Studies!A:BR,5,FALSE),"")</f>
        <v>Itraconazole</v>
      </c>
      <c r="F4248" s="256"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83" customFormat="1" ht="14.25" x14ac:dyDescent="0.2">
      <c r="A4249" s="183">
        <v>522</v>
      </c>
      <c r="B4249" s="254" t="str">
        <f>IF(AND(A4249&lt;&gt;"",ISNUMBER(A4249)),VLOOKUP(A4249,Studies!A:BR,2,FALSE),"")</f>
        <v>Mouton 2006</v>
      </c>
      <c r="C4249" s="255" t="str">
        <f>IF(AND(A4249&lt;&gt;"",ISNUMBER(A4249)),VLOOKUP(A4249,Studies!A:BR,3,FALSE),"")</f>
        <v>https://www.ncbi.nlm.nih.gov/pubmed/16982783</v>
      </c>
      <c r="D4249" s="255" t="str">
        <f>IF(AND(A4249&lt;&gt;"",ISNUMBER(A4249)),VLOOKUP(A4249,Studies!A:BR,4,FALSE),"")</f>
        <v>SAD_A 200 mg</v>
      </c>
      <c r="E4249" s="255" t="str">
        <f>IF(AND(A4249&lt;&gt;"",ISNUMBER(A4249)),VLOOKUP(A4249,Studies!A:BR,5,FALSE),"")</f>
        <v>Itraconazole</v>
      </c>
      <c r="F4249" s="256"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4.25" x14ac:dyDescent="0.2">
      <c r="A4250" s="183">
        <v>522</v>
      </c>
      <c r="B4250" s="254" t="str">
        <f>IF(AND(A4250&lt;&gt;"",ISNUMBER(A4250)),VLOOKUP(A4250,Studies!A:BR,2,FALSE),"")</f>
        <v>Mouton 2006</v>
      </c>
      <c r="C4250" s="255" t="str">
        <f>IF(AND(A4250&lt;&gt;"",ISNUMBER(A4250)),VLOOKUP(A4250,Studies!A:BR,3,FALSE),"")</f>
        <v>https://www.ncbi.nlm.nih.gov/pubmed/16982783</v>
      </c>
      <c r="D4250" s="255" t="str">
        <f>IF(AND(A4250&lt;&gt;"",ISNUMBER(A4250)),VLOOKUP(A4250,Studies!A:BR,4,FALSE),"")</f>
        <v>SAD_A 200 mg</v>
      </c>
      <c r="E4250" s="255" t="str">
        <f>IF(AND(A4250&lt;&gt;"",ISNUMBER(A4250)),VLOOKUP(A4250,Studies!A:BR,5,FALSE),"")</f>
        <v>Itraconazole</v>
      </c>
      <c r="F4250" s="256"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4.25" x14ac:dyDescent="0.2">
      <c r="A4251" s="183">
        <v>522</v>
      </c>
      <c r="B4251" s="254" t="str">
        <f>IF(AND(A4251&lt;&gt;"",ISNUMBER(A4251)),VLOOKUP(A4251,Studies!A:BR,2,FALSE),"")</f>
        <v>Mouton 2006</v>
      </c>
      <c r="C4251" s="255" t="str">
        <f>IF(AND(A4251&lt;&gt;"",ISNUMBER(A4251)),VLOOKUP(A4251,Studies!A:BR,3,FALSE),"")</f>
        <v>https://www.ncbi.nlm.nih.gov/pubmed/16982783</v>
      </c>
      <c r="D4251" s="255" t="str">
        <f>IF(AND(A4251&lt;&gt;"",ISNUMBER(A4251)),VLOOKUP(A4251,Studies!A:BR,4,FALSE),"")</f>
        <v>SAD_A 200 mg</v>
      </c>
      <c r="E4251" s="255" t="str">
        <f>IF(AND(A4251&lt;&gt;"",ISNUMBER(A4251)),VLOOKUP(A4251,Studies!A:BR,5,FALSE),"")</f>
        <v>Itraconazole</v>
      </c>
      <c r="F4251" s="256"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4.25" x14ac:dyDescent="0.2">
      <c r="A4252" s="183">
        <v>522</v>
      </c>
      <c r="B4252" s="254" t="str">
        <f>IF(AND(A4252&lt;&gt;"",ISNUMBER(A4252)),VLOOKUP(A4252,Studies!A:BR,2,FALSE),"")</f>
        <v>Mouton 2006</v>
      </c>
      <c r="C4252" s="255" t="str">
        <f>IF(AND(A4252&lt;&gt;"",ISNUMBER(A4252)),VLOOKUP(A4252,Studies!A:BR,3,FALSE),"")</f>
        <v>https://www.ncbi.nlm.nih.gov/pubmed/16982783</v>
      </c>
      <c r="D4252" s="255" t="str">
        <f>IF(AND(A4252&lt;&gt;"",ISNUMBER(A4252)),VLOOKUP(A4252,Studies!A:BR,4,FALSE),"")</f>
        <v>SAD_A 200 mg</v>
      </c>
      <c r="E4252" s="255" t="str">
        <f>IF(AND(A4252&lt;&gt;"",ISNUMBER(A4252)),VLOOKUP(A4252,Studies!A:BR,5,FALSE),"")</f>
        <v>Itraconazole</v>
      </c>
      <c r="F4252" s="256"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4.25" x14ac:dyDescent="0.2">
      <c r="A4253" s="183">
        <v>522</v>
      </c>
      <c r="B4253" s="254" t="str">
        <f>IF(AND(A4253&lt;&gt;"",ISNUMBER(A4253)),VLOOKUP(A4253,Studies!A:BR,2,FALSE),"")</f>
        <v>Mouton 2006</v>
      </c>
      <c r="C4253" s="255" t="str">
        <f>IF(AND(A4253&lt;&gt;"",ISNUMBER(A4253)),VLOOKUP(A4253,Studies!A:BR,3,FALSE),"")</f>
        <v>https://www.ncbi.nlm.nih.gov/pubmed/16982783</v>
      </c>
      <c r="D4253" s="255" t="str">
        <f>IF(AND(A4253&lt;&gt;"",ISNUMBER(A4253)),VLOOKUP(A4253,Studies!A:BR,4,FALSE),"")</f>
        <v>SAD_A 200 mg</v>
      </c>
      <c r="E4253" s="255" t="str">
        <f>IF(AND(A4253&lt;&gt;"",ISNUMBER(A4253)),VLOOKUP(A4253,Studies!A:BR,5,FALSE),"")</f>
        <v>Itraconazole</v>
      </c>
      <c r="F4253" s="256"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4.25" x14ac:dyDescent="0.2">
      <c r="A4254" s="183">
        <v>523</v>
      </c>
      <c r="B4254" s="254" t="str">
        <f>IF(AND(A4254&lt;&gt;"",ISNUMBER(A4254)),VLOOKUP(A4254,Studies!A:BR,2,FALSE),"")</f>
        <v>Mouton 2006</v>
      </c>
      <c r="C4254" s="255" t="str">
        <f>IF(AND(A4254&lt;&gt;"",ISNUMBER(A4254)),VLOOKUP(A4254,Studies!A:BR,3,FALSE),"")</f>
        <v>https://www.ncbi.nlm.nih.gov/pubmed/16982783</v>
      </c>
      <c r="D4254" s="255" t="str">
        <f>IF(AND(A4254&lt;&gt;"",ISNUMBER(A4254)),VLOOKUP(A4254,Studies!A:BR,4,FALSE),"")</f>
        <v>SAD_B 300 mg</v>
      </c>
      <c r="E4254" s="255" t="str">
        <f>IF(AND(A4254&lt;&gt;"",ISNUMBER(A4254)),VLOOKUP(A4254,Studies!A:BR,5,FALSE),"")</f>
        <v>Itraconazole</v>
      </c>
      <c r="F4254" s="256"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4.25" x14ac:dyDescent="0.2">
      <c r="A4255" s="183">
        <v>523</v>
      </c>
      <c r="B4255" s="254" t="str">
        <f>IF(AND(A4255&lt;&gt;"",ISNUMBER(A4255)),VLOOKUP(A4255,Studies!A:BR,2,FALSE),"")</f>
        <v>Mouton 2006</v>
      </c>
      <c r="C4255" s="255" t="str">
        <f>IF(AND(A4255&lt;&gt;"",ISNUMBER(A4255)),VLOOKUP(A4255,Studies!A:BR,3,FALSE),"")</f>
        <v>https://www.ncbi.nlm.nih.gov/pubmed/16982783</v>
      </c>
      <c r="D4255" s="255" t="str">
        <f>IF(AND(A4255&lt;&gt;"",ISNUMBER(A4255)),VLOOKUP(A4255,Studies!A:BR,4,FALSE),"")</f>
        <v>SAD_B 300 mg</v>
      </c>
      <c r="E4255" s="255" t="str">
        <f>IF(AND(A4255&lt;&gt;"",ISNUMBER(A4255)),VLOOKUP(A4255,Studies!A:BR,5,FALSE),"")</f>
        <v>Itraconazole</v>
      </c>
      <c r="F4255" s="256"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4.25" x14ac:dyDescent="0.2">
      <c r="A4256" s="183">
        <v>523</v>
      </c>
      <c r="B4256" s="254" t="str">
        <f>IF(AND(A4256&lt;&gt;"",ISNUMBER(A4256)),VLOOKUP(A4256,Studies!A:BR,2,FALSE),"")</f>
        <v>Mouton 2006</v>
      </c>
      <c r="C4256" s="255" t="str">
        <f>IF(AND(A4256&lt;&gt;"",ISNUMBER(A4256)),VLOOKUP(A4256,Studies!A:BR,3,FALSE),"")</f>
        <v>https://www.ncbi.nlm.nih.gov/pubmed/16982783</v>
      </c>
      <c r="D4256" s="255" t="str">
        <f>IF(AND(A4256&lt;&gt;"",ISNUMBER(A4256)),VLOOKUP(A4256,Studies!A:BR,4,FALSE),"")</f>
        <v>SAD_B 300 mg</v>
      </c>
      <c r="E4256" s="255" t="str">
        <f>IF(AND(A4256&lt;&gt;"",ISNUMBER(A4256)),VLOOKUP(A4256,Studies!A:BR,5,FALSE),"")</f>
        <v>Itraconazole</v>
      </c>
      <c r="F4256" s="256"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4.25" x14ac:dyDescent="0.2">
      <c r="A4257" s="183">
        <v>523</v>
      </c>
      <c r="B4257" s="254" t="str">
        <f>IF(AND(A4257&lt;&gt;"",ISNUMBER(A4257)),VLOOKUP(A4257,Studies!A:BR,2,FALSE),"")</f>
        <v>Mouton 2006</v>
      </c>
      <c r="C4257" s="255" t="str">
        <f>IF(AND(A4257&lt;&gt;"",ISNUMBER(A4257)),VLOOKUP(A4257,Studies!A:BR,3,FALSE),"")</f>
        <v>https://www.ncbi.nlm.nih.gov/pubmed/16982783</v>
      </c>
      <c r="D4257" s="255" t="str">
        <f>IF(AND(A4257&lt;&gt;"",ISNUMBER(A4257)),VLOOKUP(A4257,Studies!A:BR,4,FALSE),"")</f>
        <v>SAD_B 300 mg</v>
      </c>
      <c r="E4257" s="255" t="str">
        <f>IF(AND(A4257&lt;&gt;"",ISNUMBER(A4257)),VLOOKUP(A4257,Studies!A:BR,5,FALSE),"")</f>
        <v>Itraconazole</v>
      </c>
      <c r="F4257" s="256"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4.25" x14ac:dyDescent="0.2">
      <c r="A4258" s="183">
        <v>523</v>
      </c>
      <c r="B4258" s="254" t="str">
        <f>IF(AND(A4258&lt;&gt;"",ISNUMBER(A4258)),VLOOKUP(A4258,Studies!A:BR,2,FALSE),"")</f>
        <v>Mouton 2006</v>
      </c>
      <c r="C4258" s="255" t="str">
        <f>IF(AND(A4258&lt;&gt;"",ISNUMBER(A4258)),VLOOKUP(A4258,Studies!A:BR,3,FALSE),"")</f>
        <v>https://www.ncbi.nlm.nih.gov/pubmed/16982783</v>
      </c>
      <c r="D4258" s="255" t="str">
        <f>IF(AND(A4258&lt;&gt;"",ISNUMBER(A4258)),VLOOKUP(A4258,Studies!A:BR,4,FALSE),"")</f>
        <v>SAD_B 300 mg</v>
      </c>
      <c r="E4258" s="255" t="str">
        <f>IF(AND(A4258&lt;&gt;"",ISNUMBER(A4258)),VLOOKUP(A4258,Studies!A:BR,5,FALSE),"")</f>
        <v>Itraconazole</v>
      </c>
      <c r="F4258" s="256"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4.25" x14ac:dyDescent="0.2">
      <c r="A4259" s="183">
        <v>523</v>
      </c>
      <c r="B4259" s="254" t="str">
        <f>IF(AND(A4259&lt;&gt;"",ISNUMBER(A4259)),VLOOKUP(A4259,Studies!A:BR,2,FALSE),"")</f>
        <v>Mouton 2006</v>
      </c>
      <c r="C4259" s="255" t="str">
        <f>IF(AND(A4259&lt;&gt;"",ISNUMBER(A4259)),VLOOKUP(A4259,Studies!A:BR,3,FALSE),"")</f>
        <v>https://www.ncbi.nlm.nih.gov/pubmed/16982783</v>
      </c>
      <c r="D4259" s="255" t="str">
        <f>IF(AND(A4259&lt;&gt;"",ISNUMBER(A4259)),VLOOKUP(A4259,Studies!A:BR,4,FALSE),"")</f>
        <v>SAD_B 300 mg</v>
      </c>
      <c r="E4259" s="255" t="str">
        <f>IF(AND(A4259&lt;&gt;"",ISNUMBER(A4259)),VLOOKUP(A4259,Studies!A:BR,5,FALSE),"")</f>
        <v>Itraconazole</v>
      </c>
      <c r="F4259" s="256"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4.25" x14ac:dyDescent="0.2">
      <c r="A4260" s="183">
        <v>523</v>
      </c>
      <c r="B4260" s="254" t="str">
        <f>IF(AND(A4260&lt;&gt;"",ISNUMBER(A4260)),VLOOKUP(A4260,Studies!A:BR,2,FALSE),"")</f>
        <v>Mouton 2006</v>
      </c>
      <c r="C4260" s="255" t="str">
        <f>IF(AND(A4260&lt;&gt;"",ISNUMBER(A4260)),VLOOKUP(A4260,Studies!A:BR,3,FALSE),"")</f>
        <v>https://www.ncbi.nlm.nih.gov/pubmed/16982783</v>
      </c>
      <c r="D4260" s="255" t="str">
        <f>IF(AND(A4260&lt;&gt;"",ISNUMBER(A4260)),VLOOKUP(A4260,Studies!A:BR,4,FALSE),"")</f>
        <v>SAD_B 300 mg</v>
      </c>
      <c r="E4260" s="255" t="str">
        <f>IF(AND(A4260&lt;&gt;"",ISNUMBER(A4260)),VLOOKUP(A4260,Studies!A:BR,5,FALSE),"")</f>
        <v>Itraconazole</v>
      </c>
      <c r="F4260" s="256"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4.25" x14ac:dyDescent="0.2">
      <c r="A4261" s="183">
        <v>523</v>
      </c>
      <c r="B4261" s="254" t="str">
        <f>IF(AND(A4261&lt;&gt;"",ISNUMBER(A4261)),VLOOKUP(A4261,Studies!A:BR,2,FALSE),"")</f>
        <v>Mouton 2006</v>
      </c>
      <c r="C4261" s="255" t="str">
        <f>IF(AND(A4261&lt;&gt;"",ISNUMBER(A4261)),VLOOKUP(A4261,Studies!A:BR,3,FALSE),"")</f>
        <v>https://www.ncbi.nlm.nih.gov/pubmed/16982783</v>
      </c>
      <c r="D4261" s="255" t="str">
        <f>IF(AND(A4261&lt;&gt;"",ISNUMBER(A4261)),VLOOKUP(A4261,Studies!A:BR,4,FALSE),"")</f>
        <v>SAD_B 300 mg</v>
      </c>
      <c r="E4261" s="255" t="str">
        <f>IF(AND(A4261&lt;&gt;"",ISNUMBER(A4261)),VLOOKUP(A4261,Studies!A:BR,5,FALSE),"")</f>
        <v>Itraconazole</v>
      </c>
      <c r="F4261" s="256"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4.25" x14ac:dyDescent="0.2">
      <c r="A4262" s="183">
        <v>523</v>
      </c>
      <c r="B4262" s="254" t="str">
        <f>IF(AND(A4262&lt;&gt;"",ISNUMBER(A4262)),VLOOKUP(A4262,Studies!A:BR,2,FALSE),"")</f>
        <v>Mouton 2006</v>
      </c>
      <c r="C4262" s="255" t="str">
        <f>IF(AND(A4262&lt;&gt;"",ISNUMBER(A4262)),VLOOKUP(A4262,Studies!A:BR,3,FALSE),"")</f>
        <v>https://www.ncbi.nlm.nih.gov/pubmed/16982783</v>
      </c>
      <c r="D4262" s="255" t="str">
        <f>IF(AND(A4262&lt;&gt;"",ISNUMBER(A4262)),VLOOKUP(A4262,Studies!A:BR,4,FALSE),"")</f>
        <v>SAD_B 300 mg</v>
      </c>
      <c r="E4262" s="255" t="str">
        <f>IF(AND(A4262&lt;&gt;"",ISNUMBER(A4262)),VLOOKUP(A4262,Studies!A:BR,5,FALSE),"")</f>
        <v>Itraconazole</v>
      </c>
      <c r="F4262" s="256"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v>0</v>
      </c>
    </row>
    <row r="4263" spans="1:17" s="174" customFormat="1" ht="14.25" x14ac:dyDescent="0.2">
      <c r="A4263" s="183">
        <v>523</v>
      </c>
      <c r="B4263" s="254" t="str">
        <f>IF(AND(A4263&lt;&gt;"",ISNUMBER(A4263)),VLOOKUP(A4263,Studies!A:BR,2,FALSE),"")</f>
        <v>Mouton 2006</v>
      </c>
      <c r="C4263" s="255" t="str">
        <f>IF(AND(A4263&lt;&gt;"",ISNUMBER(A4263)),VLOOKUP(A4263,Studies!A:BR,3,FALSE),"")</f>
        <v>https://www.ncbi.nlm.nih.gov/pubmed/16982783</v>
      </c>
      <c r="D4263" s="255" t="str">
        <f>IF(AND(A4263&lt;&gt;"",ISNUMBER(A4263)),VLOOKUP(A4263,Studies!A:BR,4,FALSE),"")</f>
        <v>SAD_B 300 mg</v>
      </c>
      <c r="E4263" s="255" t="str">
        <f>IF(AND(A4263&lt;&gt;"",ISNUMBER(A4263)),VLOOKUP(A4263,Studies!A:BR,5,FALSE),"")</f>
        <v>Itraconazole</v>
      </c>
      <c r="F4263" s="256"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4.25" x14ac:dyDescent="0.2">
      <c r="A4264" s="183">
        <v>523</v>
      </c>
      <c r="B4264" s="254" t="str">
        <f>IF(AND(A4264&lt;&gt;"",ISNUMBER(A4264)),VLOOKUP(A4264,Studies!A:BR,2,FALSE),"")</f>
        <v>Mouton 2006</v>
      </c>
      <c r="C4264" s="255" t="str">
        <f>IF(AND(A4264&lt;&gt;"",ISNUMBER(A4264)),VLOOKUP(A4264,Studies!A:BR,3,FALSE),"")</f>
        <v>https://www.ncbi.nlm.nih.gov/pubmed/16982783</v>
      </c>
      <c r="D4264" s="255" t="str">
        <f>IF(AND(A4264&lt;&gt;"",ISNUMBER(A4264)),VLOOKUP(A4264,Studies!A:BR,4,FALSE),"")</f>
        <v>SAD_B 300 mg</v>
      </c>
      <c r="E4264" s="255" t="str">
        <f>IF(AND(A4264&lt;&gt;"",ISNUMBER(A4264)),VLOOKUP(A4264,Studies!A:BR,5,FALSE),"")</f>
        <v>Itraconazole</v>
      </c>
      <c r="F4264" s="256"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4.25" x14ac:dyDescent="0.2">
      <c r="A4265" s="183">
        <v>523</v>
      </c>
      <c r="B4265" s="254" t="str">
        <f>IF(AND(A4265&lt;&gt;"",ISNUMBER(A4265)),VLOOKUP(A4265,Studies!A:BR,2,FALSE),"")</f>
        <v>Mouton 2006</v>
      </c>
      <c r="C4265" s="255" t="str">
        <f>IF(AND(A4265&lt;&gt;"",ISNUMBER(A4265)),VLOOKUP(A4265,Studies!A:BR,3,FALSE),"")</f>
        <v>https://www.ncbi.nlm.nih.gov/pubmed/16982783</v>
      </c>
      <c r="D4265" s="255" t="str">
        <f>IF(AND(A4265&lt;&gt;"",ISNUMBER(A4265)),VLOOKUP(A4265,Studies!A:BR,4,FALSE),"")</f>
        <v>SAD_B 300 mg</v>
      </c>
      <c r="E4265" s="255" t="str">
        <f>IF(AND(A4265&lt;&gt;"",ISNUMBER(A4265)),VLOOKUP(A4265,Studies!A:BR,5,FALSE),"")</f>
        <v>Itraconazole</v>
      </c>
      <c r="F4265" s="256"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4.25" x14ac:dyDescent="0.2">
      <c r="A4266" s="183">
        <v>523</v>
      </c>
      <c r="B4266" s="254" t="str">
        <f>IF(AND(A4266&lt;&gt;"",ISNUMBER(A4266)),VLOOKUP(A4266,Studies!A:BR,2,FALSE),"")</f>
        <v>Mouton 2006</v>
      </c>
      <c r="C4266" s="255" t="str">
        <f>IF(AND(A4266&lt;&gt;"",ISNUMBER(A4266)),VLOOKUP(A4266,Studies!A:BR,3,FALSE),"")</f>
        <v>https://www.ncbi.nlm.nih.gov/pubmed/16982783</v>
      </c>
      <c r="D4266" s="255" t="str">
        <f>IF(AND(A4266&lt;&gt;"",ISNUMBER(A4266)),VLOOKUP(A4266,Studies!A:BR,4,FALSE),"")</f>
        <v>SAD_B 300 mg</v>
      </c>
      <c r="E4266" s="255" t="str">
        <f>IF(AND(A4266&lt;&gt;"",ISNUMBER(A4266)),VLOOKUP(A4266,Studies!A:BR,5,FALSE),"")</f>
        <v>Itraconazole</v>
      </c>
      <c r="F4266" s="256"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4.25" x14ac:dyDescent="0.2">
      <c r="A4267" s="183">
        <v>524</v>
      </c>
      <c r="B4267" s="254" t="str">
        <f>IF(AND(A4267&lt;&gt;"",ISNUMBER(A4267)),VLOOKUP(A4267,Studies!A:BR,2,FALSE),"")</f>
        <v>Mouton 2006</v>
      </c>
      <c r="C4267" s="255" t="str">
        <f>IF(AND(A4267&lt;&gt;"",ISNUMBER(A4267)),VLOOKUP(A4267,Studies!A:BR,3,FALSE),"")</f>
        <v>https://www.ncbi.nlm.nih.gov/pubmed/16982783</v>
      </c>
      <c r="D4267" s="255" t="str">
        <f>IF(AND(A4267&lt;&gt;"",ISNUMBER(A4267)),VLOOKUP(A4267,Studies!A:BR,4,FALSE),"")</f>
        <v>MAD_m_A 100 mg</v>
      </c>
      <c r="E4267" s="255" t="str">
        <f>IF(AND(A4267&lt;&gt;"",ISNUMBER(A4267)),VLOOKUP(A4267,Studies!A:BR,5,FALSE),"")</f>
        <v>Itraconazole</v>
      </c>
      <c r="F4267" s="256"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4.25" x14ac:dyDescent="0.2">
      <c r="A4268" s="183">
        <v>524</v>
      </c>
      <c r="B4268" s="254" t="str">
        <f>IF(AND(A4268&lt;&gt;"",ISNUMBER(A4268)),VLOOKUP(A4268,Studies!A:BR,2,FALSE),"")</f>
        <v>Mouton 2006</v>
      </c>
      <c r="C4268" s="255" t="str">
        <f>IF(AND(A4268&lt;&gt;"",ISNUMBER(A4268)),VLOOKUP(A4268,Studies!A:BR,3,FALSE),"")</f>
        <v>https://www.ncbi.nlm.nih.gov/pubmed/16982783</v>
      </c>
      <c r="D4268" s="255" t="str">
        <f>IF(AND(A4268&lt;&gt;"",ISNUMBER(A4268)),VLOOKUP(A4268,Studies!A:BR,4,FALSE),"")</f>
        <v>MAD_m_A 100 mg</v>
      </c>
      <c r="E4268" s="255" t="str">
        <f>IF(AND(A4268&lt;&gt;"",ISNUMBER(A4268)),VLOOKUP(A4268,Studies!A:BR,5,FALSE),"")</f>
        <v>Itraconazole</v>
      </c>
      <c r="F4268" s="256"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4.25" x14ac:dyDescent="0.2">
      <c r="A4269" s="183">
        <v>524</v>
      </c>
      <c r="B4269" s="254" t="str">
        <f>IF(AND(A4269&lt;&gt;"",ISNUMBER(A4269)),VLOOKUP(A4269,Studies!A:BR,2,FALSE),"")</f>
        <v>Mouton 2006</v>
      </c>
      <c r="C4269" s="255" t="str">
        <f>IF(AND(A4269&lt;&gt;"",ISNUMBER(A4269)),VLOOKUP(A4269,Studies!A:BR,3,FALSE),"")</f>
        <v>https://www.ncbi.nlm.nih.gov/pubmed/16982783</v>
      </c>
      <c r="D4269" s="255" t="str">
        <f>IF(AND(A4269&lt;&gt;"",ISNUMBER(A4269)),VLOOKUP(A4269,Studies!A:BR,4,FALSE),"")</f>
        <v>MAD_m_A 100 mg</v>
      </c>
      <c r="E4269" s="255" t="str">
        <f>IF(AND(A4269&lt;&gt;"",ISNUMBER(A4269)),VLOOKUP(A4269,Studies!A:BR,5,FALSE),"")</f>
        <v>Itraconazole</v>
      </c>
      <c r="F4269" s="256"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4.25" x14ac:dyDescent="0.2">
      <c r="A4270" s="183">
        <v>524</v>
      </c>
      <c r="B4270" s="254" t="str">
        <f>IF(AND(A4270&lt;&gt;"",ISNUMBER(A4270)),VLOOKUP(A4270,Studies!A:BR,2,FALSE),"")</f>
        <v>Mouton 2006</v>
      </c>
      <c r="C4270" s="255" t="str">
        <f>IF(AND(A4270&lt;&gt;"",ISNUMBER(A4270)),VLOOKUP(A4270,Studies!A:BR,3,FALSE),"")</f>
        <v>https://www.ncbi.nlm.nih.gov/pubmed/16982783</v>
      </c>
      <c r="D4270" s="255" t="str">
        <f>IF(AND(A4270&lt;&gt;"",ISNUMBER(A4270)),VLOOKUP(A4270,Studies!A:BR,4,FALSE),"")</f>
        <v>MAD_m_A 100 mg</v>
      </c>
      <c r="E4270" s="255" t="str">
        <f>IF(AND(A4270&lt;&gt;"",ISNUMBER(A4270)),VLOOKUP(A4270,Studies!A:BR,5,FALSE),"")</f>
        <v>Itraconazole</v>
      </c>
      <c r="F4270" s="256"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4.25" x14ac:dyDescent="0.2">
      <c r="A4271" s="183">
        <v>524</v>
      </c>
      <c r="B4271" s="254" t="str">
        <f>IF(AND(A4271&lt;&gt;"",ISNUMBER(A4271)),VLOOKUP(A4271,Studies!A:BR,2,FALSE),"")</f>
        <v>Mouton 2006</v>
      </c>
      <c r="C4271" s="255" t="str">
        <f>IF(AND(A4271&lt;&gt;"",ISNUMBER(A4271)),VLOOKUP(A4271,Studies!A:BR,3,FALSE),"")</f>
        <v>https://www.ncbi.nlm.nih.gov/pubmed/16982783</v>
      </c>
      <c r="D4271" s="255" t="str">
        <f>IF(AND(A4271&lt;&gt;"",ISNUMBER(A4271)),VLOOKUP(A4271,Studies!A:BR,4,FALSE),"")</f>
        <v>MAD_m_A 100 mg</v>
      </c>
      <c r="E4271" s="255" t="str">
        <f>IF(AND(A4271&lt;&gt;"",ISNUMBER(A4271)),VLOOKUP(A4271,Studies!A:BR,5,FALSE),"")</f>
        <v>Itraconazole</v>
      </c>
      <c r="F4271" s="256"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4.25" x14ac:dyDescent="0.2">
      <c r="A4272" s="183">
        <v>524</v>
      </c>
      <c r="B4272" s="254" t="str">
        <f>IF(AND(A4272&lt;&gt;"",ISNUMBER(A4272)),VLOOKUP(A4272,Studies!A:BR,2,FALSE),"")</f>
        <v>Mouton 2006</v>
      </c>
      <c r="C4272" s="255" t="str">
        <f>IF(AND(A4272&lt;&gt;"",ISNUMBER(A4272)),VLOOKUP(A4272,Studies!A:BR,3,FALSE),"")</f>
        <v>https://www.ncbi.nlm.nih.gov/pubmed/16982783</v>
      </c>
      <c r="D4272" s="255" t="str">
        <f>IF(AND(A4272&lt;&gt;"",ISNUMBER(A4272)),VLOOKUP(A4272,Studies!A:BR,4,FALSE),"")</f>
        <v>MAD_m_A 100 mg</v>
      </c>
      <c r="E4272" s="255" t="str">
        <f>IF(AND(A4272&lt;&gt;"",ISNUMBER(A4272)),VLOOKUP(A4272,Studies!A:BR,5,FALSE),"")</f>
        <v>Itraconazole</v>
      </c>
      <c r="F4272" s="256"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4.25" x14ac:dyDescent="0.2">
      <c r="A4273" s="183">
        <v>524</v>
      </c>
      <c r="B4273" s="254" t="str">
        <f>IF(AND(A4273&lt;&gt;"",ISNUMBER(A4273)),VLOOKUP(A4273,Studies!A:BR,2,FALSE),"")</f>
        <v>Mouton 2006</v>
      </c>
      <c r="C4273" s="255" t="str">
        <f>IF(AND(A4273&lt;&gt;"",ISNUMBER(A4273)),VLOOKUP(A4273,Studies!A:BR,3,FALSE),"")</f>
        <v>https://www.ncbi.nlm.nih.gov/pubmed/16982783</v>
      </c>
      <c r="D4273" s="255" t="str">
        <f>IF(AND(A4273&lt;&gt;"",ISNUMBER(A4273)),VLOOKUP(A4273,Studies!A:BR,4,FALSE),"")</f>
        <v>MAD_m_A 100 mg</v>
      </c>
      <c r="E4273" s="255" t="str">
        <f>IF(AND(A4273&lt;&gt;"",ISNUMBER(A4273)),VLOOKUP(A4273,Studies!A:BR,5,FALSE),"")</f>
        <v>Itraconazole</v>
      </c>
      <c r="F4273" s="256"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4.25" x14ac:dyDescent="0.2">
      <c r="A4274" s="183">
        <v>524</v>
      </c>
      <c r="B4274" s="254" t="str">
        <f>IF(AND(A4274&lt;&gt;"",ISNUMBER(A4274)),VLOOKUP(A4274,Studies!A:BR,2,FALSE),"")</f>
        <v>Mouton 2006</v>
      </c>
      <c r="C4274" s="255" t="str">
        <f>IF(AND(A4274&lt;&gt;"",ISNUMBER(A4274)),VLOOKUP(A4274,Studies!A:BR,3,FALSE),"")</f>
        <v>https://www.ncbi.nlm.nih.gov/pubmed/16982783</v>
      </c>
      <c r="D4274" s="255" t="str">
        <f>IF(AND(A4274&lt;&gt;"",ISNUMBER(A4274)),VLOOKUP(A4274,Studies!A:BR,4,FALSE),"")</f>
        <v>MAD_m_A 100 mg</v>
      </c>
      <c r="E4274" s="255" t="str">
        <f>IF(AND(A4274&lt;&gt;"",ISNUMBER(A4274)),VLOOKUP(A4274,Studies!A:BR,5,FALSE),"")</f>
        <v>Itraconazole</v>
      </c>
      <c r="F4274" s="256"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4.25" x14ac:dyDescent="0.2">
      <c r="A4275" s="183">
        <v>524</v>
      </c>
      <c r="B4275" s="254" t="str">
        <f>IF(AND(A4275&lt;&gt;"",ISNUMBER(A4275)),VLOOKUP(A4275,Studies!A:BR,2,FALSE),"")</f>
        <v>Mouton 2006</v>
      </c>
      <c r="C4275" s="255" t="str">
        <f>IF(AND(A4275&lt;&gt;"",ISNUMBER(A4275)),VLOOKUP(A4275,Studies!A:BR,3,FALSE),"")</f>
        <v>https://www.ncbi.nlm.nih.gov/pubmed/16982783</v>
      </c>
      <c r="D4275" s="255" t="str">
        <f>IF(AND(A4275&lt;&gt;"",ISNUMBER(A4275)),VLOOKUP(A4275,Studies!A:BR,4,FALSE),"")</f>
        <v>MAD_m_A 100 mg</v>
      </c>
      <c r="E4275" s="255" t="str">
        <f>IF(AND(A4275&lt;&gt;"",ISNUMBER(A4275)),VLOOKUP(A4275,Studies!A:BR,5,FALSE),"")</f>
        <v>Itraconazole</v>
      </c>
      <c r="F4275" s="256"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4.25" x14ac:dyDescent="0.2">
      <c r="A4276" s="183">
        <v>524</v>
      </c>
      <c r="B4276" s="254" t="str">
        <f>IF(AND(A4276&lt;&gt;"",ISNUMBER(A4276)),VLOOKUP(A4276,Studies!A:BR,2,FALSE),"")</f>
        <v>Mouton 2006</v>
      </c>
      <c r="C4276" s="255" t="str">
        <f>IF(AND(A4276&lt;&gt;"",ISNUMBER(A4276)),VLOOKUP(A4276,Studies!A:BR,3,FALSE),"")</f>
        <v>https://www.ncbi.nlm.nih.gov/pubmed/16982783</v>
      </c>
      <c r="D4276" s="255" t="str">
        <f>IF(AND(A4276&lt;&gt;"",ISNUMBER(A4276)),VLOOKUP(A4276,Studies!A:BR,4,FALSE),"")</f>
        <v>MAD_m_A 100 mg</v>
      </c>
      <c r="E4276" s="255" t="str">
        <f>IF(AND(A4276&lt;&gt;"",ISNUMBER(A4276)),VLOOKUP(A4276,Studies!A:BR,5,FALSE),"")</f>
        <v>Itraconazole</v>
      </c>
      <c r="F4276" s="256"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4.25" x14ac:dyDescent="0.2">
      <c r="A4277" s="183">
        <v>524</v>
      </c>
      <c r="B4277" s="254" t="str">
        <f>IF(AND(A4277&lt;&gt;"",ISNUMBER(A4277)),VLOOKUP(A4277,Studies!A:BR,2,FALSE),"")</f>
        <v>Mouton 2006</v>
      </c>
      <c r="C4277" s="255" t="str">
        <f>IF(AND(A4277&lt;&gt;"",ISNUMBER(A4277)),VLOOKUP(A4277,Studies!A:BR,3,FALSE),"")</f>
        <v>https://www.ncbi.nlm.nih.gov/pubmed/16982783</v>
      </c>
      <c r="D4277" s="255" t="str">
        <f>IF(AND(A4277&lt;&gt;"",ISNUMBER(A4277)),VLOOKUP(A4277,Studies!A:BR,4,FALSE),"")</f>
        <v>MAD_m_A 100 mg</v>
      </c>
      <c r="E4277" s="255" t="str">
        <f>IF(AND(A4277&lt;&gt;"",ISNUMBER(A4277)),VLOOKUP(A4277,Studies!A:BR,5,FALSE),"")</f>
        <v>Itraconazole</v>
      </c>
      <c r="F4277" s="256"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4.25" x14ac:dyDescent="0.2">
      <c r="A4278" s="183">
        <v>524</v>
      </c>
      <c r="B4278" s="254" t="str">
        <f>IF(AND(A4278&lt;&gt;"",ISNUMBER(A4278)),VLOOKUP(A4278,Studies!A:BR,2,FALSE),"")</f>
        <v>Mouton 2006</v>
      </c>
      <c r="C4278" s="255" t="str">
        <f>IF(AND(A4278&lt;&gt;"",ISNUMBER(A4278)),VLOOKUP(A4278,Studies!A:BR,3,FALSE),"")</f>
        <v>https://www.ncbi.nlm.nih.gov/pubmed/16982783</v>
      </c>
      <c r="D4278" s="255" t="str">
        <f>IF(AND(A4278&lt;&gt;"",ISNUMBER(A4278)),VLOOKUP(A4278,Studies!A:BR,4,FALSE),"")</f>
        <v>MAD_m_A 100 mg</v>
      </c>
      <c r="E4278" s="255" t="str">
        <f>IF(AND(A4278&lt;&gt;"",ISNUMBER(A4278)),VLOOKUP(A4278,Studies!A:BR,5,FALSE),"")</f>
        <v>Itraconazole</v>
      </c>
      <c r="F4278" s="256"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4.25" x14ac:dyDescent="0.2">
      <c r="A4279" s="183">
        <v>524</v>
      </c>
      <c r="B4279" s="254" t="str">
        <f>IF(AND(A4279&lt;&gt;"",ISNUMBER(A4279)),VLOOKUP(A4279,Studies!A:BR,2,FALSE),"")</f>
        <v>Mouton 2006</v>
      </c>
      <c r="C4279" s="255" t="str">
        <f>IF(AND(A4279&lt;&gt;"",ISNUMBER(A4279)),VLOOKUP(A4279,Studies!A:BR,3,FALSE),"")</f>
        <v>https://www.ncbi.nlm.nih.gov/pubmed/16982783</v>
      </c>
      <c r="D4279" s="255" t="str">
        <f>IF(AND(A4279&lt;&gt;"",ISNUMBER(A4279)),VLOOKUP(A4279,Studies!A:BR,4,FALSE),"")</f>
        <v>MAD_m_A 100 mg</v>
      </c>
      <c r="E4279" s="255" t="str">
        <f>IF(AND(A4279&lt;&gt;"",ISNUMBER(A4279)),VLOOKUP(A4279,Studies!A:BR,5,FALSE),"")</f>
        <v>Itraconazole</v>
      </c>
      <c r="F4279" s="256"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4.25" x14ac:dyDescent="0.2">
      <c r="A4280" s="183">
        <v>524</v>
      </c>
      <c r="B4280" s="254" t="str">
        <f>IF(AND(A4280&lt;&gt;"",ISNUMBER(A4280)),VLOOKUP(A4280,Studies!A:BR,2,FALSE),"")</f>
        <v>Mouton 2006</v>
      </c>
      <c r="C4280" s="255" t="str">
        <f>IF(AND(A4280&lt;&gt;"",ISNUMBER(A4280)),VLOOKUP(A4280,Studies!A:BR,3,FALSE),"")</f>
        <v>https://www.ncbi.nlm.nih.gov/pubmed/16982783</v>
      </c>
      <c r="D4280" s="255" t="str">
        <f>IF(AND(A4280&lt;&gt;"",ISNUMBER(A4280)),VLOOKUP(A4280,Studies!A:BR,4,FALSE),"")</f>
        <v>MAD_m_A 100 mg</v>
      </c>
      <c r="E4280" s="255" t="str">
        <f>IF(AND(A4280&lt;&gt;"",ISNUMBER(A4280)),VLOOKUP(A4280,Studies!A:BR,5,FALSE),"")</f>
        <v>Itraconazole</v>
      </c>
      <c r="F4280" s="256"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4.25" x14ac:dyDescent="0.2">
      <c r="A4281" s="183">
        <v>524</v>
      </c>
      <c r="B4281" s="254" t="str">
        <f>IF(AND(A4281&lt;&gt;"",ISNUMBER(A4281)),VLOOKUP(A4281,Studies!A:BR,2,FALSE),"")</f>
        <v>Mouton 2006</v>
      </c>
      <c r="C4281" s="255" t="str">
        <f>IF(AND(A4281&lt;&gt;"",ISNUMBER(A4281)),VLOOKUP(A4281,Studies!A:BR,3,FALSE),"")</f>
        <v>https://www.ncbi.nlm.nih.gov/pubmed/16982783</v>
      </c>
      <c r="D4281" s="255" t="str">
        <f>IF(AND(A4281&lt;&gt;"",ISNUMBER(A4281)),VLOOKUP(A4281,Studies!A:BR,4,FALSE),"")</f>
        <v>MAD_m_A 100 mg</v>
      </c>
      <c r="E4281" s="255" t="str">
        <f>IF(AND(A4281&lt;&gt;"",ISNUMBER(A4281)),VLOOKUP(A4281,Studies!A:BR,5,FALSE),"")</f>
        <v>Itraconazole</v>
      </c>
      <c r="F4281" s="256"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s="174" customFormat="1" ht="14.25" x14ac:dyDescent="0.2">
      <c r="A4282" s="183">
        <v>524</v>
      </c>
      <c r="B4282" s="254" t="str">
        <f>IF(AND(A4282&lt;&gt;"",ISNUMBER(A4282)),VLOOKUP(A4282,Studies!A:BR,2,FALSE),"")</f>
        <v>Mouton 2006</v>
      </c>
      <c r="C4282" s="255" t="str">
        <f>IF(AND(A4282&lt;&gt;"",ISNUMBER(A4282)),VLOOKUP(A4282,Studies!A:BR,3,FALSE),"")</f>
        <v>https://www.ncbi.nlm.nih.gov/pubmed/16982783</v>
      </c>
      <c r="D4282" s="255" t="str">
        <f>IF(AND(A4282&lt;&gt;"",ISNUMBER(A4282)),VLOOKUP(A4282,Studies!A:BR,4,FALSE),"")</f>
        <v>MAD_m_A 100 mg</v>
      </c>
      <c r="E4282" s="255" t="str">
        <f>IF(AND(A4282&lt;&gt;"",ISNUMBER(A4282)),VLOOKUP(A4282,Studies!A:BR,5,FALSE),"")</f>
        <v>Itraconazole</v>
      </c>
      <c r="F4282" s="256" t="str">
        <f>IF(AND(A4282&lt;&gt;"",ISNUMBER(A4282)),VLOOKUP(A4282,Studies!A:BR,6,FALSE),"")</f>
        <v>Plasma</v>
      </c>
      <c r="G4282" s="194">
        <v>144</v>
      </c>
      <c r="H4282" s="194" t="s">
        <v>60</v>
      </c>
      <c r="I4282" s="187">
        <v>317.97429919242859</v>
      </c>
      <c r="J4282" s="187" t="s">
        <v>941</v>
      </c>
      <c r="K4282" s="187" t="s">
        <v>116</v>
      </c>
      <c r="L4282" s="195"/>
      <c r="M4282" s="195"/>
      <c r="N4282" s="195"/>
      <c r="O4282" s="199"/>
      <c r="P4282" s="188"/>
      <c r="Q4282" s="174">
        <v>0</v>
      </c>
    </row>
    <row r="4283" spans="1:17" ht="14.25" x14ac:dyDescent="0.2">
      <c r="A4283" s="183">
        <v>524</v>
      </c>
      <c r="B4283" s="254" t="str">
        <f>IF(AND(A4283&lt;&gt;"",ISNUMBER(A4283)),VLOOKUP(A4283,Studies!A:BR,2,FALSE),"")</f>
        <v>Mouton 2006</v>
      </c>
      <c r="C4283" s="255" t="str">
        <f>IF(AND(A4283&lt;&gt;"",ISNUMBER(A4283)),VLOOKUP(A4283,Studies!A:BR,3,FALSE),"")</f>
        <v>https://www.ncbi.nlm.nih.gov/pubmed/16982783</v>
      </c>
      <c r="D4283" s="255" t="str">
        <f>IF(AND(A4283&lt;&gt;"",ISNUMBER(A4283)),VLOOKUP(A4283,Studies!A:BR,4,FALSE),"")</f>
        <v>MAD_m_A 100 mg</v>
      </c>
      <c r="E4283" s="255" t="str">
        <f>IF(AND(A4283&lt;&gt;"",ISNUMBER(A4283)),VLOOKUP(A4283,Studies!A:BR,5,FALSE),"")</f>
        <v>Itraconazole</v>
      </c>
      <c r="F4283" s="256" t="str">
        <f>IF(AND(A4283&lt;&gt;"",ISNUMBER(A4283)),VLOOKUP(A4283,Studies!A:BR,6,FALSE),"")</f>
        <v>Plasma</v>
      </c>
      <c r="G4283" s="194">
        <v>144.5</v>
      </c>
      <c r="H4283" s="50" t="s">
        <v>60</v>
      </c>
      <c r="I4283" s="187">
        <v>2715.1880264282227</v>
      </c>
      <c r="J4283" s="41" t="s">
        <v>941</v>
      </c>
      <c r="K4283" s="41" t="s">
        <v>116</v>
      </c>
      <c r="Q4283" s="174">
        <v>0</v>
      </c>
    </row>
    <row r="4284" spans="1:17" ht="14.25" x14ac:dyDescent="0.2">
      <c r="A4284" s="183">
        <v>524</v>
      </c>
      <c r="B4284" s="254" t="str">
        <f>IF(AND(A4284&lt;&gt;"",ISNUMBER(A4284)),VLOOKUP(A4284,Studies!A:BR,2,FALSE),"")</f>
        <v>Mouton 2006</v>
      </c>
      <c r="C4284" s="255" t="str">
        <f>IF(AND(A4284&lt;&gt;"",ISNUMBER(A4284)),VLOOKUP(A4284,Studies!A:BR,3,FALSE),"")</f>
        <v>https://www.ncbi.nlm.nih.gov/pubmed/16982783</v>
      </c>
      <c r="D4284" s="255" t="str">
        <f>IF(AND(A4284&lt;&gt;"",ISNUMBER(A4284)),VLOOKUP(A4284,Studies!A:BR,4,FALSE),"")</f>
        <v>MAD_m_A 100 mg</v>
      </c>
      <c r="E4284" s="255" t="str">
        <f>IF(AND(A4284&lt;&gt;"",ISNUMBER(A4284)),VLOOKUP(A4284,Studies!A:BR,5,FALSE),"")</f>
        <v>Itraconazole</v>
      </c>
      <c r="F4284" s="256" t="str">
        <f>IF(AND(A4284&lt;&gt;"",ISNUMBER(A4284)),VLOOKUP(A4284,Studies!A:BR,6,FALSE),"")</f>
        <v>Plasma</v>
      </c>
      <c r="G4284" s="194">
        <v>145</v>
      </c>
      <c r="H4284" s="50" t="s">
        <v>60</v>
      </c>
      <c r="I4284" s="187">
        <v>2280.2770137786865</v>
      </c>
      <c r="J4284" s="41" t="s">
        <v>941</v>
      </c>
      <c r="K4284" s="41" t="s">
        <v>116</v>
      </c>
      <c r="Q4284" s="174">
        <v>0</v>
      </c>
    </row>
    <row r="4285" spans="1:17" ht="14.25" x14ac:dyDescent="0.2">
      <c r="A4285" s="183">
        <v>524</v>
      </c>
      <c r="B4285" s="254" t="str">
        <f>IF(AND(A4285&lt;&gt;"",ISNUMBER(A4285)),VLOOKUP(A4285,Studies!A:BR,2,FALSE),"")</f>
        <v>Mouton 2006</v>
      </c>
      <c r="C4285" s="255" t="str">
        <f>IF(AND(A4285&lt;&gt;"",ISNUMBER(A4285)),VLOOKUP(A4285,Studies!A:BR,3,FALSE),"")</f>
        <v>https://www.ncbi.nlm.nih.gov/pubmed/16982783</v>
      </c>
      <c r="D4285" s="255" t="str">
        <f>IF(AND(A4285&lt;&gt;"",ISNUMBER(A4285)),VLOOKUP(A4285,Studies!A:BR,4,FALSE),"")</f>
        <v>MAD_m_A 100 mg</v>
      </c>
      <c r="E4285" s="255" t="str">
        <f>IF(AND(A4285&lt;&gt;"",ISNUMBER(A4285)),VLOOKUP(A4285,Studies!A:BR,5,FALSE),"")</f>
        <v>Itraconazole</v>
      </c>
      <c r="F4285" s="256" t="str">
        <f>IF(AND(A4285&lt;&gt;"",ISNUMBER(A4285)),VLOOKUP(A4285,Studies!A:BR,6,FALSE),"")</f>
        <v>Plasma</v>
      </c>
      <c r="G4285" s="194">
        <v>145.25</v>
      </c>
      <c r="H4285" s="50" t="s">
        <v>60</v>
      </c>
      <c r="I4285" s="187">
        <v>913.85179758071899</v>
      </c>
      <c r="J4285" s="41" t="s">
        <v>941</v>
      </c>
      <c r="K4285" s="41" t="s">
        <v>116</v>
      </c>
      <c r="Q4285" s="174">
        <v>0</v>
      </c>
    </row>
    <row r="4286" spans="1:17" ht="14.25" x14ac:dyDescent="0.2">
      <c r="A4286" s="183">
        <v>524</v>
      </c>
      <c r="B4286" s="254" t="str">
        <f>IF(AND(A4286&lt;&gt;"",ISNUMBER(A4286)),VLOOKUP(A4286,Studies!A:BR,2,FALSE),"")</f>
        <v>Mouton 2006</v>
      </c>
      <c r="C4286" s="255" t="str">
        <f>IF(AND(A4286&lt;&gt;"",ISNUMBER(A4286)),VLOOKUP(A4286,Studies!A:BR,3,FALSE),"")</f>
        <v>https://www.ncbi.nlm.nih.gov/pubmed/16982783</v>
      </c>
      <c r="D4286" s="255" t="str">
        <f>IF(AND(A4286&lt;&gt;"",ISNUMBER(A4286)),VLOOKUP(A4286,Studies!A:BR,4,FALSE),"")</f>
        <v>MAD_m_A 100 mg</v>
      </c>
      <c r="E4286" s="255" t="str">
        <f>IF(AND(A4286&lt;&gt;"",ISNUMBER(A4286)),VLOOKUP(A4286,Studies!A:BR,5,FALSE),"")</f>
        <v>Itraconazole</v>
      </c>
      <c r="F4286" s="256" t="str">
        <f>IF(AND(A4286&lt;&gt;"",ISNUMBER(A4286)),VLOOKUP(A4286,Studies!A:BR,6,FALSE),"")</f>
        <v>Plasma</v>
      </c>
      <c r="G4286" s="194">
        <v>146</v>
      </c>
      <c r="H4286" s="50" t="s">
        <v>60</v>
      </c>
      <c r="I4286" s="187">
        <v>712.15170621871948</v>
      </c>
      <c r="J4286" s="41" t="s">
        <v>941</v>
      </c>
      <c r="K4286" s="41" t="s">
        <v>116</v>
      </c>
      <c r="Q4286" s="174">
        <v>0</v>
      </c>
    </row>
    <row r="4287" spans="1:17" ht="14.25" x14ac:dyDescent="0.2">
      <c r="A4287" s="183">
        <v>524</v>
      </c>
      <c r="B4287" s="254" t="str">
        <f>IF(AND(A4287&lt;&gt;"",ISNUMBER(A4287)),VLOOKUP(A4287,Studies!A:BR,2,FALSE),"")</f>
        <v>Mouton 2006</v>
      </c>
      <c r="C4287" s="255" t="str">
        <f>IF(AND(A4287&lt;&gt;"",ISNUMBER(A4287)),VLOOKUP(A4287,Studies!A:BR,3,FALSE),"")</f>
        <v>https://www.ncbi.nlm.nih.gov/pubmed/16982783</v>
      </c>
      <c r="D4287" s="255" t="str">
        <f>IF(AND(A4287&lt;&gt;"",ISNUMBER(A4287)),VLOOKUP(A4287,Studies!A:BR,4,FALSE),"")</f>
        <v>MAD_m_A 100 mg</v>
      </c>
      <c r="E4287" s="255" t="str">
        <f>IF(AND(A4287&lt;&gt;"",ISNUMBER(A4287)),VLOOKUP(A4287,Studies!A:BR,5,FALSE),"")</f>
        <v>Itraconazole</v>
      </c>
      <c r="F4287" s="256" t="str">
        <f>IF(AND(A4287&lt;&gt;"",ISNUMBER(A4287)),VLOOKUP(A4287,Studies!A:BR,6,FALSE),"")</f>
        <v>Plasma</v>
      </c>
      <c r="G4287" s="194">
        <v>147</v>
      </c>
      <c r="H4287" s="50" t="s">
        <v>60</v>
      </c>
      <c r="I4287" s="187">
        <v>633.9150071144104</v>
      </c>
      <c r="J4287" s="41" t="s">
        <v>941</v>
      </c>
      <c r="K4287" s="41" t="s">
        <v>116</v>
      </c>
      <c r="Q4287" s="174">
        <v>0</v>
      </c>
    </row>
    <row r="4288" spans="1:17" ht="14.25" x14ac:dyDescent="0.2">
      <c r="A4288" s="183">
        <v>524</v>
      </c>
      <c r="B4288" s="254" t="str">
        <f>IF(AND(A4288&lt;&gt;"",ISNUMBER(A4288)),VLOOKUP(A4288,Studies!A:BR,2,FALSE),"")</f>
        <v>Mouton 2006</v>
      </c>
      <c r="C4288" s="255" t="str">
        <f>IF(AND(A4288&lt;&gt;"",ISNUMBER(A4288)),VLOOKUP(A4288,Studies!A:BR,3,FALSE),"")</f>
        <v>https://www.ncbi.nlm.nih.gov/pubmed/16982783</v>
      </c>
      <c r="D4288" s="255" t="str">
        <f>IF(AND(A4288&lt;&gt;"",ISNUMBER(A4288)),VLOOKUP(A4288,Studies!A:BR,4,FALSE),"")</f>
        <v>MAD_m_A 100 mg</v>
      </c>
      <c r="E4288" s="255" t="str">
        <f>IF(AND(A4288&lt;&gt;"",ISNUMBER(A4288)),VLOOKUP(A4288,Studies!A:BR,5,FALSE),"")</f>
        <v>Itraconazole</v>
      </c>
      <c r="F4288" s="256" t="str">
        <f>IF(AND(A4288&lt;&gt;"",ISNUMBER(A4288)),VLOOKUP(A4288,Studies!A:BR,6,FALSE),"")</f>
        <v>Plasma</v>
      </c>
      <c r="G4288" s="194">
        <v>149</v>
      </c>
      <c r="H4288" s="50" t="s">
        <v>60</v>
      </c>
      <c r="I4288" s="187">
        <v>578.52190732955933</v>
      </c>
      <c r="J4288" s="41" t="s">
        <v>941</v>
      </c>
      <c r="K4288" s="41" t="s">
        <v>116</v>
      </c>
      <c r="Q4288" s="174">
        <v>0</v>
      </c>
    </row>
    <row r="4289" spans="1:17" ht="14.25" x14ac:dyDescent="0.2">
      <c r="A4289" s="183">
        <v>524</v>
      </c>
      <c r="B4289" s="254" t="str">
        <f>IF(AND(A4289&lt;&gt;"",ISNUMBER(A4289)),VLOOKUP(A4289,Studies!A:BR,2,FALSE),"")</f>
        <v>Mouton 2006</v>
      </c>
      <c r="C4289" s="255" t="str">
        <f>IF(AND(A4289&lt;&gt;"",ISNUMBER(A4289)),VLOOKUP(A4289,Studies!A:BR,3,FALSE),"")</f>
        <v>https://www.ncbi.nlm.nih.gov/pubmed/16982783</v>
      </c>
      <c r="D4289" s="255" t="str">
        <f>IF(AND(A4289&lt;&gt;"",ISNUMBER(A4289)),VLOOKUP(A4289,Studies!A:BR,4,FALSE),"")</f>
        <v>MAD_m_A 100 mg</v>
      </c>
      <c r="E4289" s="255" t="str">
        <f>IF(AND(A4289&lt;&gt;"",ISNUMBER(A4289)),VLOOKUP(A4289,Studies!A:BR,5,FALSE),"")</f>
        <v>Itraconazole</v>
      </c>
      <c r="F4289" s="256" t="str">
        <f>IF(AND(A4289&lt;&gt;"",ISNUMBER(A4289)),VLOOKUP(A4289,Studies!A:BR,6,FALSE),"")</f>
        <v>Plasma</v>
      </c>
      <c r="G4289" s="194">
        <v>151</v>
      </c>
      <c r="H4289" s="50" t="s">
        <v>60</v>
      </c>
      <c r="I4289" s="187">
        <v>502.28238105773926</v>
      </c>
      <c r="J4289" s="41" t="s">
        <v>941</v>
      </c>
      <c r="K4289" s="41" t="s">
        <v>116</v>
      </c>
      <c r="Q4289" s="174">
        <v>0</v>
      </c>
    </row>
    <row r="4290" spans="1:17" ht="14.25" x14ac:dyDescent="0.2">
      <c r="A4290" s="183">
        <v>524</v>
      </c>
      <c r="B4290" s="254" t="str">
        <f>IF(AND(A4290&lt;&gt;"",ISNUMBER(A4290)),VLOOKUP(A4290,Studies!A:BR,2,FALSE),"")</f>
        <v>Mouton 2006</v>
      </c>
      <c r="C4290" s="255" t="str">
        <f>IF(AND(A4290&lt;&gt;"",ISNUMBER(A4290)),VLOOKUP(A4290,Studies!A:BR,3,FALSE),"")</f>
        <v>https://www.ncbi.nlm.nih.gov/pubmed/16982783</v>
      </c>
      <c r="D4290" s="255" t="str">
        <f>IF(AND(A4290&lt;&gt;"",ISNUMBER(A4290)),VLOOKUP(A4290,Studies!A:BR,4,FALSE),"")</f>
        <v>MAD_m_A 100 mg</v>
      </c>
      <c r="E4290" s="255" t="str">
        <f>IF(AND(A4290&lt;&gt;"",ISNUMBER(A4290)),VLOOKUP(A4290,Studies!A:BR,5,FALSE),"")</f>
        <v>Itraconazole</v>
      </c>
      <c r="F4290" s="256" t="str">
        <f>IF(AND(A4290&lt;&gt;"",ISNUMBER(A4290)),VLOOKUP(A4290,Studies!A:BR,6,FALSE),"")</f>
        <v>Plasma</v>
      </c>
      <c r="G4290" s="194">
        <v>153</v>
      </c>
      <c r="H4290" s="50" t="s">
        <v>60</v>
      </c>
      <c r="I4290" s="187">
        <v>485.85599660873413</v>
      </c>
      <c r="J4290" s="41" t="s">
        <v>941</v>
      </c>
      <c r="K4290" s="41" t="s">
        <v>116</v>
      </c>
      <c r="Q4290" s="174">
        <v>0</v>
      </c>
    </row>
    <row r="4291" spans="1:17" ht="14.25" x14ac:dyDescent="0.2">
      <c r="A4291" s="183">
        <v>524</v>
      </c>
      <c r="B4291" s="254" t="str">
        <f>IF(AND(A4291&lt;&gt;"",ISNUMBER(A4291)),VLOOKUP(A4291,Studies!A:BR,2,FALSE),"")</f>
        <v>Mouton 2006</v>
      </c>
      <c r="C4291" s="255" t="str">
        <f>IF(AND(A4291&lt;&gt;"",ISNUMBER(A4291)),VLOOKUP(A4291,Studies!A:BR,3,FALSE),"")</f>
        <v>https://www.ncbi.nlm.nih.gov/pubmed/16982783</v>
      </c>
      <c r="D4291" s="255" t="str">
        <f>IF(AND(A4291&lt;&gt;"",ISNUMBER(A4291)),VLOOKUP(A4291,Studies!A:BR,4,FALSE),"")</f>
        <v>MAD_m_A 100 mg</v>
      </c>
      <c r="E4291" s="255" t="str">
        <f>IF(AND(A4291&lt;&gt;"",ISNUMBER(A4291)),VLOOKUP(A4291,Studies!A:BR,5,FALSE),"")</f>
        <v>Itraconazole</v>
      </c>
      <c r="F4291" s="256" t="str">
        <f>IF(AND(A4291&lt;&gt;"",ISNUMBER(A4291)),VLOOKUP(A4291,Studies!A:BR,6,FALSE),"")</f>
        <v>Plasma</v>
      </c>
      <c r="G4291" s="194">
        <v>160</v>
      </c>
      <c r="H4291" s="50" t="s">
        <v>60</v>
      </c>
      <c r="I4291" s="187">
        <v>302.50418186187744</v>
      </c>
      <c r="J4291" s="41" t="s">
        <v>941</v>
      </c>
      <c r="K4291" s="41" t="s">
        <v>116</v>
      </c>
      <c r="Q4291" s="174">
        <v>0</v>
      </c>
    </row>
    <row r="4292" spans="1:17" ht="14.25" x14ac:dyDescent="0.2">
      <c r="A4292" s="183">
        <v>524</v>
      </c>
      <c r="B4292" s="254" t="str">
        <f>IF(AND(A4292&lt;&gt;"",ISNUMBER(A4292)),VLOOKUP(A4292,Studies!A:BR,2,FALSE),"")</f>
        <v>Mouton 2006</v>
      </c>
      <c r="C4292" s="255" t="str">
        <f>IF(AND(A4292&lt;&gt;"",ISNUMBER(A4292)),VLOOKUP(A4292,Studies!A:BR,3,FALSE),"")</f>
        <v>https://www.ncbi.nlm.nih.gov/pubmed/16982783</v>
      </c>
      <c r="D4292" s="255" t="str">
        <f>IF(AND(A4292&lt;&gt;"",ISNUMBER(A4292)),VLOOKUP(A4292,Studies!A:BR,4,FALSE),"")</f>
        <v>MAD_m_A 100 mg</v>
      </c>
      <c r="E4292" s="255" t="str">
        <f>IF(AND(A4292&lt;&gt;"",ISNUMBER(A4292)),VLOOKUP(A4292,Studies!A:BR,5,FALSE),"")</f>
        <v>Itraconazole</v>
      </c>
      <c r="F4292" s="256" t="str">
        <f>IF(AND(A4292&lt;&gt;"",ISNUMBER(A4292)),VLOOKUP(A4292,Studies!A:BR,6,FALSE),"")</f>
        <v>Plasma</v>
      </c>
      <c r="G4292" s="194">
        <v>168</v>
      </c>
      <c r="H4292" s="50" t="s">
        <v>60</v>
      </c>
      <c r="I4292" s="187">
        <v>337.02552318572998</v>
      </c>
      <c r="J4292" s="41" t="s">
        <v>941</v>
      </c>
      <c r="K4292" s="41" t="s">
        <v>116</v>
      </c>
      <c r="Q4292" s="174">
        <v>0</v>
      </c>
    </row>
    <row r="4293" spans="1:17" ht="14.25" x14ac:dyDescent="0.2">
      <c r="A4293" s="183">
        <v>524</v>
      </c>
      <c r="B4293" s="254" t="str">
        <f>IF(AND(A4293&lt;&gt;"",ISNUMBER(A4293)),VLOOKUP(A4293,Studies!A:BR,2,FALSE),"")</f>
        <v>Mouton 2006</v>
      </c>
      <c r="C4293" s="255" t="str">
        <f>IF(AND(A4293&lt;&gt;"",ISNUMBER(A4293)),VLOOKUP(A4293,Studies!A:BR,3,FALSE),"")</f>
        <v>https://www.ncbi.nlm.nih.gov/pubmed/16982783</v>
      </c>
      <c r="D4293" s="255" t="str">
        <f>IF(AND(A4293&lt;&gt;"",ISNUMBER(A4293)),VLOOKUP(A4293,Studies!A:BR,4,FALSE),"")</f>
        <v>MAD_m_A 100 mg</v>
      </c>
      <c r="E4293" s="255" t="str">
        <f>IF(AND(A4293&lt;&gt;"",ISNUMBER(A4293)),VLOOKUP(A4293,Studies!A:BR,5,FALSE),"")</f>
        <v>Itraconazole</v>
      </c>
      <c r="F4293" s="256" t="str">
        <f>IF(AND(A4293&lt;&gt;"",ISNUMBER(A4293)),VLOOKUP(A4293,Studies!A:BR,6,FALSE),"")</f>
        <v>Plasma</v>
      </c>
      <c r="G4293" s="194">
        <v>176</v>
      </c>
      <c r="H4293" s="50" t="s">
        <v>60</v>
      </c>
      <c r="I4293" s="187">
        <v>264.83151316642761</v>
      </c>
      <c r="J4293" s="41" t="s">
        <v>941</v>
      </c>
      <c r="K4293" s="41" t="s">
        <v>116</v>
      </c>
      <c r="Q4293" s="174">
        <v>0</v>
      </c>
    </row>
    <row r="4294" spans="1:17" ht="14.25" x14ac:dyDescent="0.2">
      <c r="A4294" s="183">
        <v>524</v>
      </c>
      <c r="B4294" s="254" t="str">
        <f>IF(AND(A4294&lt;&gt;"",ISNUMBER(A4294)),VLOOKUP(A4294,Studies!A:BR,2,FALSE),"")</f>
        <v>Mouton 2006</v>
      </c>
      <c r="C4294" s="255" t="str">
        <f>IF(AND(A4294&lt;&gt;"",ISNUMBER(A4294)),VLOOKUP(A4294,Studies!A:BR,3,FALSE),"")</f>
        <v>https://www.ncbi.nlm.nih.gov/pubmed/16982783</v>
      </c>
      <c r="D4294" s="255" t="str">
        <f>IF(AND(A4294&lt;&gt;"",ISNUMBER(A4294)),VLOOKUP(A4294,Studies!A:BR,4,FALSE),"")</f>
        <v>MAD_m_A 100 mg</v>
      </c>
      <c r="E4294" s="255" t="str">
        <f>IF(AND(A4294&lt;&gt;"",ISNUMBER(A4294)),VLOOKUP(A4294,Studies!A:BR,5,FALSE),"")</f>
        <v>Itraconazole</v>
      </c>
      <c r="F4294" s="256" t="str">
        <f>IF(AND(A4294&lt;&gt;"",ISNUMBER(A4294)),VLOOKUP(A4294,Studies!A:BR,6,FALSE),"")</f>
        <v>Plasma</v>
      </c>
      <c r="G4294" s="194">
        <v>192</v>
      </c>
      <c r="H4294" s="50" t="s">
        <v>60</v>
      </c>
      <c r="I4294" s="187">
        <v>189.91759419441223</v>
      </c>
      <c r="J4294" s="41" t="s">
        <v>941</v>
      </c>
      <c r="K4294" s="41" t="s">
        <v>116</v>
      </c>
      <c r="Q4294" s="174">
        <v>0</v>
      </c>
    </row>
    <row r="4295" spans="1:17" ht="14.25" x14ac:dyDescent="0.2">
      <c r="A4295" s="183">
        <v>524</v>
      </c>
      <c r="B4295" s="254" t="str">
        <f>IF(AND(A4295&lt;&gt;"",ISNUMBER(A4295)),VLOOKUP(A4295,Studies!A:BR,2,FALSE),"")</f>
        <v>Mouton 2006</v>
      </c>
      <c r="C4295" s="255" t="str">
        <f>IF(AND(A4295&lt;&gt;"",ISNUMBER(A4295)),VLOOKUP(A4295,Studies!A:BR,3,FALSE),"")</f>
        <v>https://www.ncbi.nlm.nih.gov/pubmed/16982783</v>
      </c>
      <c r="D4295" s="255" t="str">
        <f>IF(AND(A4295&lt;&gt;"",ISNUMBER(A4295)),VLOOKUP(A4295,Studies!A:BR,4,FALSE),"")</f>
        <v>MAD_m_A 100 mg</v>
      </c>
      <c r="E4295" s="255" t="str">
        <f>IF(AND(A4295&lt;&gt;"",ISNUMBER(A4295)),VLOOKUP(A4295,Studies!A:BR,5,FALSE),"")</f>
        <v>Itraconazole</v>
      </c>
      <c r="F4295" s="256" t="str">
        <f>IF(AND(A4295&lt;&gt;"",ISNUMBER(A4295)),VLOOKUP(A4295,Studies!A:BR,6,FALSE),"")</f>
        <v>Plasma</v>
      </c>
      <c r="G4295" s="194">
        <v>216</v>
      </c>
      <c r="H4295" s="50" t="s">
        <v>60</v>
      </c>
      <c r="I4295" s="187">
        <v>159.49720144271851</v>
      </c>
      <c r="J4295" s="41" t="s">
        <v>941</v>
      </c>
      <c r="K4295" s="41" t="s">
        <v>116</v>
      </c>
      <c r="Q4295" s="174">
        <v>0</v>
      </c>
    </row>
    <row r="4296" spans="1:17" ht="14.25" x14ac:dyDescent="0.2">
      <c r="A4296" s="183">
        <v>524</v>
      </c>
      <c r="B4296" s="254" t="str">
        <f>IF(AND(A4296&lt;&gt;"",ISNUMBER(A4296)),VLOOKUP(A4296,Studies!A:BR,2,FALSE),"")</f>
        <v>Mouton 2006</v>
      </c>
      <c r="C4296" s="255" t="str">
        <f>IF(AND(A4296&lt;&gt;"",ISNUMBER(A4296)),VLOOKUP(A4296,Studies!A:BR,3,FALSE),"")</f>
        <v>https://www.ncbi.nlm.nih.gov/pubmed/16982783</v>
      </c>
      <c r="D4296" s="255" t="str">
        <f>IF(AND(A4296&lt;&gt;"",ISNUMBER(A4296)),VLOOKUP(A4296,Studies!A:BR,4,FALSE),"")</f>
        <v>MAD_m_A 100 mg</v>
      </c>
      <c r="E4296" s="255" t="str">
        <f>IF(AND(A4296&lt;&gt;"",ISNUMBER(A4296)),VLOOKUP(A4296,Studies!A:BR,5,FALSE),"")</f>
        <v>Itraconazole</v>
      </c>
      <c r="F4296" s="256" t="str">
        <f>IF(AND(A4296&lt;&gt;"",ISNUMBER(A4296)),VLOOKUP(A4296,Studies!A:BR,6,FALSE),"")</f>
        <v>Plasma</v>
      </c>
      <c r="G4296" s="194">
        <v>240</v>
      </c>
      <c r="H4296" s="50" t="s">
        <v>60</v>
      </c>
      <c r="I4296" s="187">
        <v>101.813904941082</v>
      </c>
      <c r="J4296" s="41" t="s">
        <v>941</v>
      </c>
      <c r="K4296" s="41" t="s">
        <v>116</v>
      </c>
      <c r="Q4296" s="174">
        <v>0</v>
      </c>
    </row>
    <row r="4297" spans="1:17" ht="14.25" x14ac:dyDescent="0.2">
      <c r="A4297" s="183">
        <v>524</v>
      </c>
      <c r="B4297" s="254" t="str">
        <f>IF(AND(A4297&lt;&gt;"",ISNUMBER(A4297)),VLOOKUP(A4297,Studies!A:BR,2,FALSE),"")</f>
        <v>Mouton 2006</v>
      </c>
      <c r="C4297" s="255" t="str">
        <f>IF(AND(A4297&lt;&gt;"",ISNUMBER(A4297)),VLOOKUP(A4297,Studies!A:BR,3,FALSE),"")</f>
        <v>https://www.ncbi.nlm.nih.gov/pubmed/16982783</v>
      </c>
      <c r="D4297" s="255" t="str">
        <f>IF(AND(A4297&lt;&gt;"",ISNUMBER(A4297)),VLOOKUP(A4297,Studies!A:BR,4,FALSE),"")</f>
        <v>MAD_m_A 100 mg</v>
      </c>
      <c r="E4297" s="255" t="str">
        <f>IF(AND(A4297&lt;&gt;"",ISNUMBER(A4297)),VLOOKUP(A4297,Studies!A:BR,5,FALSE),"")</f>
        <v>Itraconazole</v>
      </c>
      <c r="F4297" s="256" t="str">
        <f>IF(AND(A4297&lt;&gt;"",ISNUMBER(A4297)),VLOOKUP(A4297,Studies!A:BR,6,FALSE),"")</f>
        <v>Plasma</v>
      </c>
      <c r="G4297" s="194">
        <v>312</v>
      </c>
      <c r="H4297" s="50" t="s">
        <v>60</v>
      </c>
      <c r="I4297" s="187">
        <v>38.117222487926483</v>
      </c>
      <c r="J4297" s="41" t="s">
        <v>941</v>
      </c>
      <c r="K4297" s="41" t="s">
        <v>116</v>
      </c>
      <c r="Q4297" s="174">
        <v>0</v>
      </c>
    </row>
    <row r="4298" spans="1:17" ht="14.25" x14ac:dyDescent="0.2">
      <c r="A4298" s="183">
        <v>525</v>
      </c>
      <c r="B4298" s="254" t="str">
        <f>IF(AND(A4298&lt;&gt;"",ISNUMBER(A4298)),VLOOKUP(A4298,Studies!A:BR,2,FALSE),"")</f>
        <v>Mouton 2006</v>
      </c>
      <c r="C4298" s="255" t="str">
        <f>IF(AND(A4298&lt;&gt;"",ISNUMBER(A4298)),VLOOKUP(A4298,Studies!A:BR,3,FALSE),"")</f>
        <v>https://www.ncbi.nlm.nih.gov/pubmed/16982783</v>
      </c>
      <c r="D4298" s="255" t="str">
        <f>IF(AND(A4298&lt;&gt;"",ISNUMBER(A4298)),VLOOKUP(A4298,Studies!A:BR,4,FALSE),"")</f>
        <v>MAD_m_B 200 mg</v>
      </c>
      <c r="E4298" s="255" t="str">
        <f>IF(AND(A4298&lt;&gt;"",ISNUMBER(A4298)),VLOOKUP(A4298,Studies!A:BR,5,FALSE),"")</f>
        <v>Itraconazole</v>
      </c>
      <c r="F4298" s="256" t="str">
        <f>IF(AND(A4298&lt;&gt;"",ISNUMBER(A4298)),VLOOKUP(A4298,Studies!A:BR,6,FALSE),"")</f>
        <v>Plasma</v>
      </c>
      <c r="G4298" s="194">
        <v>2</v>
      </c>
      <c r="H4298" s="50" t="s">
        <v>60</v>
      </c>
      <c r="I4298" s="187">
        <v>2688.86399269104</v>
      </c>
      <c r="J4298" s="41" t="s">
        <v>941</v>
      </c>
      <c r="K4298" s="41" t="s">
        <v>116</v>
      </c>
      <c r="Q4298" s="174">
        <v>0</v>
      </c>
    </row>
    <row r="4299" spans="1:17" ht="14.25" x14ac:dyDescent="0.2">
      <c r="A4299" s="183">
        <v>525</v>
      </c>
      <c r="B4299" s="254" t="str">
        <f>IF(AND(A4299&lt;&gt;"",ISNUMBER(A4299)),VLOOKUP(A4299,Studies!A:BR,2,FALSE),"")</f>
        <v>Mouton 2006</v>
      </c>
      <c r="C4299" s="255" t="str">
        <f>IF(AND(A4299&lt;&gt;"",ISNUMBER(A4299)),VLOOKUP(A4299,Studies!A:BR,3,FALSE),"")</f>
        <v>https://www.ncbi.nlm.nih.gov/pubmed/16982783</v>
      </c>
      <c r="D4299" s="255" t="str">
        <f>IF(AND(A4299&lt;&gt;"",ISNUMBER(A4299)),VLOOKUP(A4299,Studies!A:BR,4,FALSE),"")</f>
        <v>MAD_m_B 200 mg</v>
      </c>
      <c r="E4299" s="255" t="str">
        <f>IF(AND(A4299&lt;&gt;"",ISNUMBER(A4299)),VLOOKUP(A4299,Studies!A:BR,5,FALSE),"")</f>
        <v>Itraconazole</v>
      </c>
      <c r="F4299" s="256" t="str">
        <f>IF(AND(A4299&lt;&gt;"",ISNUMBER(A4299)),VLOOKUP(A4299,Studies!A:BR,6,FALSE),"")</f>
        <v>Plasma</v>
      </c>
      <c r="G4299" s="194">
        <v>8</v>
      </c>
      <c r="H4299" s="50" t="s">
        <v>60</v>
      </c>
      <c r="I4299" s="187">
        <v>353.5493016242981</v>
      </c>
      <c r="J4299" s="41" t="s">
        <v>941</v>
      </c>
      <c r="K4299" s="41" t="s">
        <v>116</v>
      </c>
      <c r="Q4299" s="174">
        <v>0</v>
      </c>
    </row>
    <row r="4300" spans="1:17" ht="14.25" x14ac:dyDescent="0.2">
      <c r="A4300" s="183">
        <v>525</v>
      </c>
      <c r="B4300" s="254" t="str">
        <f>IF(AND(A4300&lt;&gt;"",ISNUMBER(A4300)),VLOOKUP(A4300,Studies!A:BR,2,FALSE),"")</f>
        <v>Mouton 2006</v>
      </c>
      <c r="C4300" s="255" t="str">
        <f>IF(AND(A4300&lt;&gt;"",ISNUMBER(A4300)),VLOOKUP(A4300,Studies!A:BR,3,FALSE),"")</f>
        <v>https://www.ncbi.nlm.nih.gov/pubmed/16982783</v>
      </c>
      <c r="D4300" s="255" t="str">
        <f>IF(AND(A4300&lt;&gt;"",ISNUMBER(A4300)),VLOOKUP(A4300,Studies!A:BR,4,FALSE),"")</f>
        <v>MAD_m_B 200 mg</v>
      </c>
      <c r="E4300" s="255" t="str">
        <f>IF(AND(A4300&lt;&gt;"",ISNUMBER(A4300)),VLOOKUP(A4300,Studies!A:BR,5,FALSE),"")</f>
        <v>Itraconazole</v>
      </c>
      <c r="F4300" s="256" t="str">
        <f>IF(AND(A4300&lt;&gt;"",ISNUMBER(A4300)),VLOOKUP(A4300,Studies!A:BR,6,FALSE),"")</f>
        <v>Plasma</v>
      </c>
      <c r="G4300" s="194">
        <v>10</v>
      </c>
      <c r="H4300" s="50" t="s">
        <v>60</v>
      </c>
      <c r="I4300" s="187">
        <v>3304.2991161346436</v>
      </c>
      <c r="J4300" s="41" t="s">
        <v>941</v>
      </c>
      <c r="K4300" s="41" t="s">
        <v>116</v>
      </c>
      <c r="Q4300" s="174">
        <v>0</v>
      </c>
    </row>
    <row r="4301" spans="1:17" ht="14.25" x14ac:dyDescent="0.2">
      <c r="A4301" s="183">
        <v>525</v>
      </c>
      <c r="B4301" s="254" t="str">
        <f>IF(AND(A4301&lt;&gt;"",ISNUMBER(A4301)),VLOOKUP(A4301,Studies!A:BR,2,FALSE),"")</f>
        <v>Mouton 2006</v>
      </c>
      <c r="C4301" s="255" t="str">
        <f>IF(AND(A4301&lt;&gt;"",ISNUMBER(A4301)),VLOOKUP(A4301,Studies!A:BR,3,FALSE),"")</f>
        <v>https://www.ncbi.nlm.nih.gov/pubmed/16982783</v>
      </c>
      <c r="D4301" s="255" t="str">
        <f>IF(AND(A4301&lt;&gt;"",ISNUMBER(A4301)),VLOOKUP(A4301,Studies!A:BR,4,FALSE),"")</f>
        <v>MAD_m_B 200 mg</v>
      </c>
      <c r="E4301" s="255" t="str">
        <f>IF(AND(A4301&lt;&gt;"",ISNUMBER(A4301)),VLOOKUP(A4301,Studies!A:BR,5,FALSE),"")</f>
        <v>Itraconazole</v>
      </c>
      <c r="F4301" s="256" t="str">
        <f>IF(AND(A4301&lt;&gt;"",ISNUMBER(A4301)),VLOOKUP(A4301,Studies!A:BR,6,FALSE),"")</f>
        <v>Plasma</v>
      </c>
      <c r="G4301" s="194">
        <v>24</v>
      </c>
      <c r="H4301" s="50" t="s">
        <v>60</v>
      </c>
      <c r="I4301" s="187">
        <v>478.54018211364746</v>
      </c>
      <c r="J4301" s="41" t="s">
        <v>941</v>
      </c>
      <c r="K4301" s="41" t="s">
        <v>116</v>
      </c>
      <c r="Q4301" s="174">
        <v>0</v>
      </c>
    </row>
    <row r="4302" spans="1:17" ht="14.25" x14ac:dyDescent="0.2">
      <c r="A4302" s="183">
        <v>525</v>
      </c>
      <c r="B4302" s="254" t="str">
        <f>IF(AND(A4302&lt;&gt;"",ISNUMBER(A4302)),VLOOKUP(A4302,Studies!A:BR,2,FALSE),"")</f>
        <v>Mouton 2006</v>
      </c>
      <c r="C4302" s="255" t="str">
        <f>IF(AND(A4302&lt;&gt;"",ISNUMBER(A4302)),VLOOKUP(A4302,Studies!A:BR,3,FALSE),"")</f>
        <v>https://www.ncbi.nlm.nih.gov/pubmed/16982783</v>
      </c>
      <c r="D4302" s="255" t="str">
        <f>IF(AND(A4302&lt;&gt;"",ISNUMBER(A4302)),VLOOKUP(A4302,Studies!A:BR,4,FALSE),"")</f>
        <v>MAD_m_B 200 mg</v>
      </c>
      <c r="E4302" s="255" t="str">
        <f>IF(AND(A4302&lt;&gt;"",ISNUMBER(A4302)),VLOOKUP(A4302,Studies!A:BR,5,FALSE),"")</f>
        <v>Itraconazole</v>
      </c>
      <c r="F4302" s="256" t="str">
        <f>IF(AND(A4302&lt;&gt;"",ISNUMBER(A4302)),VLOOKUP(A4302,Studies!A:BR,6,FALSE),"")</f>
        <v>Plasma</v>
      </c>
      <c r="G4302" s="194">
        <v>26</v>
      </c>
      <c r="H4302" s="50" t="s">
        <v>60</v>
      </c>
      <c r="I4302" s="187">
        <v>3434.4921112060547</v>
      </c>
      <c r="J4302" s="41" t="s">
        <v>941</v>
      </c>
      <c r="K4302" s="41" t="s">
        <v>116</v>
      </c>
      <c r="Q4302" s="174">
        <v>0</v>
      </c>
    </row>
    <row r="4303" spans="1:17" ht="14.25" x14ac:dyDescent="0.2">
      <c r="A4303" s="183">
        <v>525</v>
      </c>
      <c r="B4303" s="254" t="str">
        <f>IF(AND(A4303&lt;&gt;"",ISNUMBER(A4303)),VLOOKUP(A4303,Studies!A:BR,2,FALSE),"")</f>
        <v>Mouton 2006</v>
      </c>
      <c r="C4303" s="255" t="str">
        <f>IF(AND(A4303&lt;&gt;"",ISNUMBER(A4303)),VLOOKUP(A4303,Studies!A:BR,3,FALSE),"")</f>
        <v>https://www.ncbi.nlm.nih.gov/pubmed/16982783</v>
      </c>
      <c r="D4303" s="255" t="str">
        <f>IF(AND(A4303&lt;&gt;"",ISNUMBER(A4303)),VLOOKUP(A4303,Studies!A:BR,4,FALSE),"")</f>
        <v>MAD_m_B 200 mg</v>
      </c>
      <c r="E4303" s="255" t="str">
        <f>IF(AND(A4303&lt;&gt;"",ISNUMBER(A4303)),VLOOKUP(A4303,Studies!A:BR,5,FALSE),"")</f>
        <v>Itraconazole</v>
      </c>
      <c r="F4303" s="256" t="str">
        <f>IF(AND(A4303&lt;&gt;"",ISNUMBER(A4303)),VLOOKUP(A4303,Studies!A:BR,6,FALSE),"")</f>
        <v>Plasma</v>
      </c>
      <c r="G4303" s="194">
        <v>32</v>
      </c>
      <c r="H4303" s="50" t="s">
        <v>60</v>
      </c>
      <c r="I4303" s="187">
        <v>929.03125286102295</v>
      </c>
      <c r="J4303" s="41" t="s">
        <v>941</v>
      </c>
      <c r="K4303" s="41" t="s">
        <v>116</v>
      </c>
      <c r="Q4303" s="174">
        <v>0</v>
      </c>
    </row>
    <row r="4304" spans="1:17" ht="14.25" x14ac:dyDescent="0.2">
      <c r="A4304" s="183">
        <v>525</v>
      </c>
      <c r="B4304" s="254" t="str">
        <f>IF(AND(A4304&lt;&gt;"",ISNUMBER(A4304)),VLOOKUP(A4304,Studies!A:BR,2,FALSE),"")</f>
        <v>Mouton 2006</v>
      </c>
      <c r="C4304" s="255" t="str">
        <f>IF(AND(A4304&lt;&gt;"",ISNUMBER(A4304)),VLOOKUP(A4304,Studies!A:BR,3,FALSE),"")</f>
        <v>https://www.ncbi.nlm.nih.gov/pubmed/16982783</v>
      </c>
      <c r="D4304" s="255" t="str">
        <f>IF(AND(A4304&lt;&gt;"",ISNUMBER(A4304)),VLOOKUP(A4304,Studies!A:BR,4,FALSE),"")</f>
        <v>MAD_m_B 200 mg</v>
      </c>
      <c r="E4304" s="255" t="str">
        <f>IF(AND(A4304&lt;&gt;"",ISNUMBER(A4304)),VLOOKUP(A4304,Studies!A:BR,5,FALSE),"")</f>
        <v>Itraconazole</v>
      </c>
      <c r="F4304" s="256" t="str">
        <f>IF(AND(A4304&lt;&gt;"",ISNUMBER(A4304)),VLOOKUP(A4304,Studies!A:BR,6,FALSE),"")</f>
        <v>Plasma</v>
      </c>
      <c r="G4304" s="194">
        <v>48</v>
      </c>
      <c r="H4304" s="50" t="s">
        <v>60</v>
      </c>
      <c r="I4304" s="187">
        <v>984.47608947753906</v>
      </c>
      <c r="J4304" s="41" t="s">
        <v>941</v>
      </c>
      <c r="K4304" s="41" t="s">
        <v>116</v>
      </c>
      <c r="Q4304" s="174">
        <v>0</v>
      </c>
    </row>
    <row r="4305" spans="1:17" ht="14.25" x14ac:dyDescent="0.2">
      <c r="A4305" s="183">
        <v>525</v>
      </c>
      <c r="B4305" s="254" t="str">
        <f>IF(AND(A4305&lt;&gt;"",ISNUMBER(A4305)),VLOOKUP(A4305,Studies!A:BR,2,FALSE),"")</f>
        <v>Mouton 2006</v>
      </c>
      <c r="C4305" s="255" t="str">
        <f>IF(AND(A4305&lt;&gt;"",ISNUMBER(A4305)),VLOOKUP(A4305,Studies!A:BR,3,FALSE),"")</f>
        <v>https://www.ncbi.nlm.nih.gov/pubmed/16982783</v>
      </c>
      <c r="D4305" s="255" t="str">
        <f>IF(AND(A4305&lt;&gt;"",ISNUMBER(A4305)),VLOOKUP(A4305,Studies!A:BR,4,FALSE),"")</f>
        <v>MAD_m_B 200 mg</v>
      </c>
      <c r="E4305" s="255" t="str">
        <f>IF(AND(A4305&lt;&gt;"",ISNUMBER(A4305)),VLOOKUP(A4305,Studies!A:BR,5,FALSE),"")</f>
        <v>Itraconazole</v>
      </c>
      <c r="F4305" s="256" t="str">
        <f>IF(AND(A4305&lt;&gt;"",ISNUMBER(A4305)),VLOOKUP(A4305,Studies!A:BR,6,FALSE),"")</f>
        <v>Plasma</v>
      </c>
      <c r="G4305" s="194">
        <v>50</v>
      </c>
      <c r="H4305" s="50" t="s">
        <v>60</v>
      </c>
      <c r="I4305" s="187">
        <v>3616.0969734191895</v>
      </c>
      <c r="J4305" s="41" t="s">
        <v>941</v>
      </c>
      <c r="K4305" s="41" t="s">
        <v>116</v>
      </c>
      <c r="Q4305" s="174">
        <v>0</v>
      </c>
    </row>
    <row r="4306" spans="1:17" ht="14.25" x14ac:dyDescent="0.2">
      <c r="A4306" s="183">
        <v>525</v>
      </c>
      <c r="B4306" s="254" t="str">
        <f>IF(AND(A4306&lt;&gt;"",ISNUMBER(A4306)),VLOOKUP(A4306,Studies!A:BR,2,FALSE),"")</f>
        <v>Mouton 2006</v>
      </c>
      <c r="C4306" s="255" t="str">
        <f>IF(AND(A4306&lt;&gt;"",ISNUMBER(A4306)),VLOOKUP(A4306,Studies!A:BR,3,FALSE),"")</f>
        <v>https://www.ncbi.nlm.nih.gov/pubmed/16982783</v>
      </c>
      <c r="D4306" s="255" t="str">
        <f>IF(AND(A4306&lt;&gt;"",ISNUMBER(A4306)),VLOOKUP(A4306,Studies!A:BR,4,FALSE),"")</f>
        <v>MAD_m_B 200 mg</v>
      </c>
      <c r="E4306" s="255" t="str">
        <f>IF(AND(A4306&lt;&gt;"",ISNUMBER(A4306)),VLOOKUP(A4306,Studies!A:BR,5,FALSE),"")</f>
        <v>Itraconazole</v>
      </c>
      <c r="F4306" s="256" t="str">
        <f>IF(AND(A4306&lt;&gt;"",ISNUMBER(A4306)),VLOOKUP(A4306,Studies!A:BR,6,FALSE),"")</f>
        <v>Plasma</v>
      </c>
      <c r="G4306" s="194">
        <v>72</v>
      </c>
      <c r="H4306" s="50" t="s">
        <v>60</v>
      </c>
      <c r="I4306" s="187">
        <v>888.07559013366699</v>
      </c>
      <c r="J4306" s="41" t="s">
        <v>941</v>
      </c>
      <c r="K4306" s="41" t="s">
        <v>116</v>
      </c>
      <c r="Q4306" s="174">
        <v>0</v>
      </c>
    </row>
    <row r="4307" spans="1:17" ht="14.25" x14ac:dyDescent="0.2">
      <c r="A4307" s="183">
        <v>525</v>
      </c>
      <c r="B4307" s="254" t="str">
        <f>IF(AND(A4307&lt;&gt;"",ISNUMBER(A4307)),VLOOKUP(A4307,Studies!A:BR,2,FALSE),"")</f>
        <v>Mouton 2006</v>
      </c>
      <c r="C4307" s="255" t="str">
        <f>IF(AND(A4307&lt;&gt;"",ISNUMBER(A4307)),VLOOKUP(A4307,Studies!A:BR,3,FALSE),"")</f>
        <v>https://www.ncbi.nlm.nih.gov/pubmed/16982783</v>
      </c>
      <c r="D4307" s="255" t="str">
        <f>IF(AND(A4307&lt;&gt;"",ISNUMBER(A4307)),VLOOKUP(A4307,Studies!A:BR,4,FALSE),"")</f>
        <v>MAD_m_B 200 mg</v>
      </c>
      <c r="E4307" s="255" t="str">
        <f>IF(AND(A4307&lt;&gt;"",ISNUMBER(A4307)),VLOOKUP(A4307,Studies!A:BR,5,FALSE),"")</f>
        <v>Itraconazole</v>
      </c>
      <c r="F4307" s="256" t="str">
        <f>IF(AND(A4307&lt;&gt;"",ISNUMBER(A4307)),VLOOKUP(A4307,Studies!A:BR,6,FALSE),"")</f>
        <v>Plasma</v>
      </c>
      <c r="G4307" s="194">
        <v>74</v>
      </c>
      <c r="H4307" s="50" t="s">
        <v>60</v>
      </c>
      <c r="I4307" s="187">
        <v>3807.3060512542725</v>
      </c>
      <c r="J4307" s="41" t="s">
        <v>941</v>
      </c>
      <c r="K4307" s="41" t="s">
        <v>116</v>
      </c>
      <c r="Q4307" s="174">
        <v>0</v>
      </c>
    </row>
    <row r="4308" spans="1:17" ht="14.25" x14ac:dyDescent="0.2">
      <c r="A4308" s="183">
        <v>525</v>
      </c>
      <c r="B4308" s="254" t="str">
        <f>IF(AND(A4308&lt;&gt;"",ISNUMBER(A4308)),VLOOKUP(A4308,Studies!A:BR,2,FALSE),"")</f>
        <v>Mouton 2006</v>
      </c>
      <c r="C4308" s="255" t="str">
        <f>IF(AND(A4308&lt;&gt;"",ISNUMBER(A4308)),VLOOKUP(A4308,Studies!A:BR,3,FALSE),"")</f>
        <v>https://www.ncbi.nlm.nih.gov/pubmed/16982783</v>
      </c>
      <c r="D4308" s="255" t="str">
        <f>IF(AND(A4308&lt;&gt;"",ISNUMBER(A4308)),VLOOKUP(A4308,Studies!A:BR,4,FALSE),"")</f>
        <v>MAD_m_B 200 mg</v>
      </c>
      <c r="E4308" s="255" t="str">
        <f>IF(AND(A4308&lt;&gt;"",ISNUMBER(A4308)),VLOOKUP(A4308,Studies!A:BR,5,FALSE),"")</f>
        <v>Itraconazole</v>
      </c>
      <c r="F4308" s="256" t="str">
        <f>IF(AND(A4308&lt;&gt;"",ISNUMBER(A4308)),VLOOKUP(A4308,Studies!A:BR,6,FALSE),"")</f>
        <v>Plasma</v>
      </c>
      <c r="G4308" s="194">
        <v>96</v>
      </c>
      <c r="H4308" s="50" t="s">
        <v>60</v>
      </c>
      <c r="I4308" s="187">
        <v>953.2771110534668</v>
      </c>
      <c r="J4308" s="41" t="s">
        <v>941</v>
      </c>
      <c r="K4308" s="41" t="s">
        <v>116</v>
      </c>
      <c r="Q4308" s="174">
        <v>0</v>
      </c>
    </row>
    <row r="4309" spans="1:17" ht="14.25" x14ac:dyDescent="0.2">
      <c r="A4309" s="183">
        <v>525</v>
      </c>
      <c r="B4309" s="254" t="str">
        <f>IF(AND(A4309&lt;&gt;"",ISNUMBER(A4309)),VLOOKUP(A4309,Studies!A:BR,2,FALSE),"")</f>
        <v>Mouton 2006</v>
      </c>
      <c r="C4309" s="255" t="str">
        <f>IF(AND(A4309&lt;&gt;"",ISNUMBER(A4309)),VLOOKUP(A4309,Studies!A:BR,3,FALSE),"")</f>
        <v>https://www.ncbi.nlm.nih.gov/pubmed/16982783</v>
      </c>
      <c r="D4309" s="255" t="str">
        <f>IF(AND(A4309&lt;&gt;"",ISNUMBER(A4309)),VLOOKUP(A4309,Studies!A:BR,4,FALSE),"")</f>
        <v>MAD_m_B 200 mg</v>
      </c>
      <c r="E4309" s="255" t="str">
        <f>IF(AND(A4309&lt;&gt;"",ISNUMBER(A4309)),VLOOKUP(A4309,Studies!A:BR,5,FALSE),"")</f>
        <v>Itraconazole</v>
      </c>
      <c r="F4309" s="256" t="str">
        <f>IF(AND(A4309&lt;&gt;"",ISNUMBER(A4309)),VLOOKUP(A4309,Studies!A:BR,6,FALSE),"")</f>
        <v>Plasma</v>
      </c>
      <c r="G4309" s="194">
        <v>98</v>
      </c>
      <c r="H4309" s="50" t="s">
        <v>60</v>
      </c>
      <c r="I4309" s="187">
        <v>4247.8599548339844</v>
      </c>
      <c r="J4309" s="41" t="s">
        <v>941</v>
      </c>
      <c r="K4309" s="41" t="s">
        <v>116</v>
      </c>
      <c r="Q4309" s="174">
        <v>0</v>
      </c>
    </row>
    <row r="4310" spans="1:17" ht="14.25" x14ac:dyDescent="0.2">
      <c r="A4310" s="183">
        <v>525</v>
      </c>
      <c r="B4310" s="254" t="str">
        <f>IF(AND(A4310&lt;&gt;"",ISNUMBER(A4310)),VLOOKUP(A4310,Studies!A:BR,2,FALSE),"")</f>
        <v>Mouton 2006</v>
      </c>
      <c r="C4310" s="255" t="str">
        <f>IF(AND(A4310&lt;&gt;"",ISNUMBER(A4310)),VLOOKUP(A4310,Studies!A:BR,3,FALSE),"")</f>
        <v>https://www.ncbi.nlm.nih.gov/pubmed/16982783</v>
      </c>
      <c r="D4310" s="255" t="str">
        <f>IF(AND(A4310&lt;&gt;"",ISNUMBER(A4310)),VLOOKUP(A4310,Studies!A:BR,4,FALSE),"")</f>
        <v>MAD_m_B 200 mg</v>
      </c>
      <c r="E4310" s="255" t="str">
        <f>IF(AND(A4310&lt;&gt;"",ISNUMBER(A4310)),VLOOKUP(A4310,Studies!A:BR,5,FALSE),"")</f>
        <v>Itraconazole</v>
      </c>
      <c r="F4310" s="256" t="str">
        <f>IF(AND(A4310&lt;&gt;"",ISNUMBER(A4310)),VLOOKUP(A4310,Studies!A:BR,6,FALSE),"")</f>
        <v>Plasma</v>
      </c>
      <c r="G4310" s="194">
        <v>120</v>
      </c>
      <c r="H4310" s="50" t="s">
        <v>60</v>
      </c>
      <c r="I4310" s="187">
        <v>1056.7549467086792</v>
      </c>
      <c r="J4310" s="41" t="s">
        <v>941</v>
      </c>
      <c r="K4310" s="41" t="s">
        <v>116</v>
      </c>
      <c r="Q4310" s="174">
        <v>0</v>
      </c>
    </row>
    <row r="4311" spans="1:17" ht="14.25" x14ac:dyDescent="0.2">
      <c r="A4311" s="183">
        <v>525</v>
      </c>
      <c r="B4311" s="254" t="str">
        <f>IF(AND(A4311&lt;&gt;"",ISNUMBER(A4311)),VLOOKUP(A4311,Studies!A:BR,2,FALSE),"")</f>
        <v>Mouton 2006</v>
      </c>
      <c r="C4311" s="255" t="str">
        <f>IF(AND(A4311&lt;&gt;"",ISNUMBER(A4311)),VLOOKUP(A4311,Studies!A:BR,3,FALSE),"")</f>
        <v>https://www.ncbi.nlm.nih.gov/pubmed/16982783</v>
      </c>
      <c r="D4311" s="255" t="str">
        <f>IF(AND(A4311&lt;&gt;"",ISNUMBER(A4311)),VLOOKUP(A4311,Studies!A:BR,4,FALSE),"")</f>
        <v>MAD_m_B 200 mg</v>
      </c>
      <c r="E4311" s="255" t="str">
        <f>IF(AND(A4311&lt;&gt;"",ISNUMBER(A4311)),VLOOKUP(A4311,Studies!A:BR,5,FALSE),"")</f>
        <v>Itraconazole</v>
      </c>
      <c r="F4311" s="256" t="str">
        <f>IF(AND(A4311&lt;&gt;"",ISNUMBER(A4311)),VLOOKUP(A4311,Studies!A:BR,6,FALSE),"")</f>
        <v>Plasma</v>
      </c>
      <c r="G4311" s="194">
        <v>122</v>
      </c>
      <c r="H4311" s="50" t="s">
        <v>60</v>
      </c>
      <c r="I4311" s="187">
        <v>4008.6250305175781</v>
      </c>
      <c r="J4311" s="41" t="s">
        <v>941</v>
      </c>
      <c r="K4311" s="41" t="s">
        <v>116</v>
      </c>
      <c r="Q4311" s="174">
        <v>0</v>
      </c>
    </row>
    <row r="4312" spans="1:17" ht="14.25" x14ac:dyDescent="0.2">
      <c r="A4312" s="183">
        <v>525</v>
      </c>
      <c r="B4312" s="254" t="str">
        <f>IF(AND(A4312&lt;&gt;"",ISNUMBER(A4312)),VLOOKUP(A4312,Studies!A:BR,2,FALSE),"")</f>
        <v>Mouton 2006</v>
      </c>
      <c r="C4312" s="255" t="str">
        <f>IF(AND(A4312&lt;&gt;"",ISNUMBER(A4312)),VLOOKUP(A4312,Studies!A:BR,3,FALSE),"")</f>
        <v>https://www.ncbi.nlm.nih.gov/pubmed/16982783</v>
      </c>
      <c r="D4312" s="255" t="str">
        <f>IF(AND(A4312&lt;&gt;"",ISNUMBER(A4312)),VLOOKUP(A4312,Studies!A:BR,4,FALSE),"")</f>
        <v>MAD_m_B 200 mg</v>
      </c>
      <c r="E4312" s="255" t="str">
        <f>IF(AND(A4312&lt;&gt;"",ISNUMBER(A4312)),VLOOKUP(A4312,Studies!A:BR,5,FALSE),"")</f>
        <v>Itraconazole</v>
      </c>
      <c r="F4312" s="256" t="str">
        <f>IF(AND(A4312&lt;&gt;"",ISNUMBER(A4312)),VLOOKUP(A4312,Studies!A:BR,6,FALSE),"")</f>
        <v>Plasma</v>
      </c>
      <c r="G4312" s="194">
        <v>144</v>
      </c>
      <c r="H4312" s="50" t="s">
        <v>60</v>
      </c>
      <c r="I4312" s="187">
        <v>1282.0069789886475</v>
      </c>
      <c r="J4312" s="41" t="s">
        <v>941</v>
      </c>
      <c r="K4312" s="41" t="s">
        <v>116</v>
      </c>
      <c r="Q4312" s="174">
        <v>0</v>
      </c>
    </row>
    <row r="4313" spans="1:17" ht="14.25" x14ac:dyDescent="0.2">
      <c r="A4313" s="183">
        <v>525</v>
      </c>
      <c r="B4313" s="254" t="str">
        <f>IF(AND(A4313&lt;&gt;"",ISNUMBER(A4313)),VLOOKUP(A4313,Studies!A:BR,2,FALSE),"")</f>
        <v>Mouton 2006</v>
      </c>
      <c r="C4313" s="255" t="str">
        <f>IF(AND(A4313&lt;&gt;"",ISNUMBER(A4313)),VLOOKUP(A4313,Studies!A:BR,3,FALSE),"")</f>
        <v>https://www.ncbi.nlm.nih.gov/pubmed/16982783</v>
      </c>
      <c r="D4313" s="255" t="str">
        <f>IF(AND(A4313&lt;&gt;"",ISNUMBER(A4313)),VLOOKUP(A4313,Studies!A:BR,4,FALSE),"")</f>
        <v>MAD_m_B 200 mg</v>
      </c>
      <c r="E4313" s="255" t="str">
        <f>IF(AND(A4313&lt;&gt;"",ISNUMBER(A4313)),VLOOKUP(A4313,Studies!A:BR,5,FALSE),"")</f>
        <v>Itraconazole</v>
      </c>
      <c r="F4313" s="256" t="str">
        <f>IF(AND(A4313&lt;&gt;"",ISNUMBER(A4313)),VLOOKUP(A4313,Studies!A:BR,6,FALSE),"")</f>
        <v>Plasma</v>
      </c>
      <c r="G4313" s="194">
        <v>144.5</v>
      </c>
      <c r="H4313" s="50" t="s">
        <v>60</v>
      </c>
      <c r="I4313" s="187">
        <v>3303.8530349731445</v>
      </c>
      <c r="J4313" s="41" t="s">
        <v>941</v>
      </c>
      <c r="K4313" s="41" t="s">
        <v>116</v>
      </c>
      <c r="Q4313" s="174">
        <v>0</v>
      </c>
    </row>
    <row r="4314" spans="1:17" ht="14.25" x14ac:dyDescent="0.2">
      <c r="A4314" s="183">
        <v>525</v>
      </c>
      <c r="B4314" s="254" t="str">
        <f>IF(AND(A4314&lt;&gt;"",ISNUMBER(A4314)),VLOOKUP(A4314,Studies!A:BR,2,FALSE),"")</f>
        <v>Mouton 2006</v>
      </c>
      <c r="C4314" s="255" t="str">
        <f>IF(AND(A4314&lt;&gt;"",ISNUMBER(A4314)),VLOOKUP(A4314,Studies!A:BR,3,FALSE),"")</f>
        <v>https://www.ncbi.nlm.nih.gov/pubmed/16982783</v>
      </c>
      <c r="D4314" s="255" t="str">
        <f>IF(AND(A4314&lt;&gt;"",ISNUMBER(A4314)),VLOOKUP(A4314,Studies!A:BR,4,FALSE),"")</f>
        <v>MAD_m_B 200 mg</v>
      </c>
      <c r="E4314" s="255" t="str">
        <f>IF(AND(A4314&lt;&gt;"",ISNUMBER(A4314)),VLOOKUP(A4314,Studies!A:BR,5,FALSE),"")</f>
        <v>Itraconazole</v>
      </c>
      <c r="F4314" s="256" t="str">
        <f>IF(AND(A4314&lt;&gt;"",ISNUMBER(A4314)),VLOOKUP(A4314,Studies!A:BR,6,FALSE),"")</f>
        <v>Plasma</v>
      </c>
      <c r="G4314" s="194">
        <v>145</v>
      </c>
      <c r="H4314" s="50" t="s">
        <v>60</v>
      </c>
      <c r="I4314" s="187">
        <v>4032.8569412231445</v>
      </c>
      <c r="J4314" s="41" t="s">
        <v>941</v>
      </c>
      <c r="K4314" s="41" t="s">
        <v>116</v>
      </c>
      <c r="Q4314" s="174">
        <v>0</v>
      </c>
    </row>
    <row r="4315" spans="1:17" ht="14.25" x14ac:dyDescent="0.2">
      <c r="A4315" s="183">
        <v>525</v>
      </c>
      <c r="B4315" s="254" t="str">
        <f>IF(AND(A4315&lt;&gt;"",ISNUMBER(A4315)),VLOOKUP(A4315,Studies!A:BR,2,FALSE),"")</f>
        <v>Mouton 2006</v>
      </c>
      <c r="C4315" s="255" t="str">
        <f>IF(AND(A4315&lt;&gt;"",ISNUMBER(A4315)),VLOOKUP(A4315,Studies!A:BR,3,FALSE),"")</f>
        <v>https://www.ncbi.nlm.nih.gov/pubmed/16982783</v>
      </c>
      <c r="D4315" s="255" t="str">
        <f>IF(AND(A4315&lt;&gt;"",ISNUMBER(A4315)),VLOOKUP(A4315,Studies!A:BR,4,FALSE),"")</f>
        <v>MAD_m_B 200 mg</v>
      </c>
      <c r="E4315" s="255" t="str">
        <f>IF(AND(A4315&lt;&gt;"",ISNUMBER(A4315)),VLOOKUP(A4315,Studies!A:BR,5,FALSE),"")</f>
        <v>Itraconazole</v>
      </c>
      <c r="F4315" s="256" t="str">
        <f>IF(AND(A4315&lt;&gt;"",ISNUMBER(A4315)),VLOOKUP(A4315,Studies!A:BR,6,FALSE),"")</f>
        <v>Plasma</v>
      </c>
      <c r="G4315" s="194">
        <v>146</v>
      </c>
      <c r="H4315" s="50" t="s">
        <v>60</v>
      </c>
      <c r="I4315" s="187">
        <v>3757.3928833007812</v>
      </c>
      <c r="J4315" s="41" t="s">
        <v>941</v>
      </c>
      <c r="K4315" s="41" t="s">
        <v>116</v>
      </c>
      <c r="Q4315" s="174">
        <v>0</v>
      </c>
    </row>
    <row r="4316" spans="1:17" ht="14.25" x14ac:dyDescent="0.2">
      <c r="A4316" s="183">
        <v>525</v>
      </c>
      <c r="B4316" s="254" t="str">
        <f>IF(AND(A4316&lt;&gt;"",ISNUMBER(A4316)),VLOOKUP(A4316,Studies!A:BR,2,FALSE),"")</f>
        <v>Mouton 2006</v>
      </c>
      <c r="C4316" s="255" t="str">
        <f>IF(AND(A4316&lt;&gt;"",ISNUMBER(A4316)),VLOOKUP(A4316,Studies!A:BR,3,FALSE),"")</f>
        <v>https://www.ncbi.nlm.nih.gov/pubmed/16982783</v>
      </c>
      <c r="D4316" s="255" t="str">
        <f>IF(AND(A4316&lt;&gt;"",ISNUMBER(A4316)),VLOOKUP(A4316,Studies!A:BR,4,FALSE),"")</f>
        <v>MAD_m_B 200 mg</v>
      </c>
      <c r="E4316" s="255" t="str">
        <f>IF(AND(A4316&lt;&gt;"",ISNUMBER(A4316)),VLOOKUP(A4316,Studies!A:BR,5,FALSE),"")</f>
        <v>Itraconazole</v>
      </c>
      <c r="F4316" s="256" t="str">
        <f>IF(AND(A4316&lt;&gt;"",ISNUMBER(A4316)),VLOOKUP(A4316,Studies!A:BR,6,FALSE),"")</f>
        <v>Plasma</v>
      </c>
      <c r="G4316" s="194">
        <v>146.08000000000001</v>
      </c>
      <c r="H4316" s="50" t="s">
        <v>60</v>
      </c>
      <c r="I4316" s="187">
        <v>2777.1649360656738</v>
      </c>
      <c r="J4316" s="41" t="s">
        <v>941</v>
      </c>
      <c r="K4316" s="41" t="s">
        <v>116</v>
      </c>
      <c r="Q4316" s="174">
        <v>0</v>
      </c>
    </row>
    <row r="4317" spans="1:17" ht="14.25" x14ac:dyDescent="0.2">
      <c r="A4317" s="183">
        <v>525</v>
      </c>
      <c r="B4317" s="254" t="str">
        <f>IF(AND(A4317&lt;&gt;"",ISNUMBER(A4317)),VLOOKUP(A4317,Studies!A:BR,2,FALSE),"")</f>
        <v>Mouton 2006</v>
      </c>
      <c r="C4317" s="255" t="str">
        <f>IF(AND(A4317&lt;&gt;"",ISNUMBER(A4317)),VLOOKUP(A4317,Studies!A:BR,3,FALSE),"")</f>
        <v>https://www.ncbi.nlm.nih.gov/pubmed/16982783</v>
      </c>
      <c r="D4317" s="255" t="str">
        <f>IF(AND(A4317&lt;&gt;"",ISNUMBER(A4317)),VLOOKUP(A4317,Studies!A:BR,4,FALSE),"")</f>
        <v>MAD_m_B 200 mg</v>
      </c>
      <c r="E4317" s="255" t="str">
        <f>IF(AND(A4317&lt;&gt;"",ISNUMBER(A4317)),VLOOKUP(A4317,Studies!A:BR,5,FALSE),"")</f>
        <v>Itraconazole</v>
      </c>
      <c r="F4317" s="256" t="str">
        <f>IF(AND(A4317&lt;&gt;"",ISNUMBER(A4317)),VLOOKUP(A4317,Studies!A:BR,6,FALSE),"")</f>
        <v>Plasma</v>
      </c>
      <c r="G4317" s="194">
        <v>146.5</v>
      </c>
      <c r="H4317" s="50" t="s">
        <v>60</v>
      </c>
      <c r="I4317" s="187">
        <v>3757.3928833007812</v>
      </c>
      <c r="J4317" s="41" t="s">
        <v>941</v>
      </c>
      <c r="K4317" s="41" t="s">
        <v>116</v>
      </c>
      <c r="Q4317" s="174">
        <v>0</v>
      </c>
    </row>
    <row r="4318" spans="1:17" ht="14.25" x14ac:dyDescent="0.2">
      <c r="A4318" s="183">
        <v>525</v>
      </c>
      <c r="B4318" s="254" t="str">
        <f>IF(AND(A4318&lt;&gt;"",ISNUMBER(A4318)),VLOOKUP(A4318,Studies!A:BR,2,FALSE),"")</f>
        <v>Mouton 2006</v>
      </c>
      <c r="C4318" s="255" t="str">
        <f>IF(AND(A4318&lt;&gt;"",ISNUMBER(A4318)),VLOOKUP(A4318,Studies!A:BR,3,FALSE),"")</f>
        <v>https://www.ncbi.nlm.nih.gov/pubmed/16982783</v>
      </c>
      <c r="D4318" s="255" t="str">
        <f>IF(AND(A4318&lt;&gt;"",ISNUMBER(A4318)),VLOOKUP(A4318,Studies!A:BR,4,FALSE),"")</f>
        <v>MAD_m_B 200 mg</v>
      </c>
      <c r="E4318" s="255" t="str">
        <f>IF(AND(A4318&lt;&gt;"",ISNUMBER(A4318)),VLOOKUP(A4318,Studies!A:BR,5,FALSE),"")</f>
        <v>Itraconazole</v>
      </c>
      <c r="F4318" s="256" t="str">
        <f>IF(AND(A4318&lt;&gt;"",ISNUMBER(A4318)),VLOOKUP(A4318,Studies!A:BR,6,FALSE),"")</f>
        <v>Plasma</v>
      </c>
      <c r="G4318" s="194">
        <v>146.75</v>
      </c>
      <c r="H4318" s="50" t="s">
        <v>60</v>
      </c>
      <c r="I4318" s="187">
        <v>2065.9041404724121</v>
      </c>
      <c r="J4318" s="41" t="s">
        <v>941</v>
      </c>
      <c r="K4318" s="41" t="s">
        <v>116</v>
      </c>
      <c r="Q4318" s="174">
        <v>0</v>
      </c>
    </row>
    <row r="4319" spans="1:17" ht="14.25" x14ac:dyDescent="0.2">
      <c r="A4319" s="183">
        <v>525</v>
      </c>
      <c r="B4319" s="254" t="str">
        <f>IF(AND(A4319&lt;&gt;"",ISNUMBER(A4319)),VLOOKUP(A4319,Studies!A:BR,2,FALSE),"")</f>
        <v>Mouton 2006</v>
      </c>
      <c r="C4319" s="255" t="str">
        <f>IF(AND(A4319&lt;&gt;"",ISNUMBER(A4319)),VLOOKUP(A4319,Studies!A:BR,3,FALSE),"")</f>
        <v>https://www.ncbi.nlm.nih.gov/pubmed/16982783</v>
      </c>
      <c r="D4319" s="255" t="str">
        <f>IF(AND(A4319&lt;&gt;"",ISNUMBER(A4319)),VLOOKUP(A4319,Studies!A:BR,4,FALSE),"")</f>
        <v>MAD_m_B 200 mg</v>
      </c>
      <c r="E4319" s="255" t="str">
        <f>IF(AND(A4319&lt;&gt;"",ISNUMBER(A4319)),VLOOKUP(A4319,Studies!A:BR,5,FALSE),"")</f>
        <v>Itraconazole</v>
      </c>
      <c r="F4319" s="256" t="str">
        <f>IF(AND(A4319&lt;&gt;"",ISNUMBER(A4319)),VLOOKUP(A4319,Studies!A:BR,6,FALSE),"")</f>
        <v>Plasma</v>
      </c>
      <c r="G4319" s="194">
        <v>147</v>
      </c>
      <c r="H4319" s="50" t="s">
        <v>60</v>
      </c>
      <c r="I4319" s="187">
        <v>1770.3979015350342</v>
      </c>
      <c r="J4319" s="41" t="s">
        <v>941</v>
      </c>
      <c r="K4319" s="41" t="s">
        <v>116</v>
      </c>
      <c r="Q4319" s="174">
        <v>0</v>
      </c>
    </row>
    <row r="4320" spans="1:17" ht="14.25" x14ac:dyDescent="0.2">
      <c r="A4320" s="183">
        <v>525</v>
      </c>
      <c r="B4320" s="254" t="str">
        <f>IF(AND(A4320&lt;&gt;"",ISNUMBER(A4320)),VLOOKUP(A4320,Studies!A:BR,2,FALSE),"")</f>
        <v>Mouton 2006</v>
      </c>
      <c r="C4320" s="255" t="str">
        <f>IF(AND(A4320&lt;&gt;"",ISNUMBER(A4320)),VLOOKUP(A4320,Studies!A:BR,3,FALSE),"")</f>
        <v>https://www.ncbi.nlm.nih.gov/pubmed/16982783</v>
      </c>
      <c r="D4320" s="255" t="str">
        <f>IF(AND(A4320&lt;&gt;"",ISNUMBER(A4320)),VLOOKUP(A4320,Studies!A:BR,4,FALSE),"")</f>
        <v>MAD_m_B 200 mg</v>
      </c>
      <c r="E4320" s="255" t="str">
        <f>IF(AND(A4320&lt;&gt;"",ISNUMBER(A4320)),VLOOKUP(A4320,Studies!A:BR,5,FALSE),"")</f>
        <v>Itraconazole</v>
      </c>
      <c r="F4320" s="256" t="str">
        <f>IF(AND(A4320&lt;&gt;"",ISNUMBER(A4320)),VLOOKUP(A4320,Studies!A:BR,6,FALSE),"")</f>
        <v>Plasma</v>
      </c>
      <c r="G4320" s="194">
        <v>147.5</v>
      </c>
      <c r="H4320" s="50" t="s">
        <v>60</v>
      </c>
      <c r="I4320" s="187">
        <v>1851.9279956817627</v>
      </c>
      <c r="J4320" s="41" t="s">
        <v>941</v>
      </c>
      <c r="K4320" s="41" t="s">
        <v>116</v>
      </c>
      <c r="Q4320" s="174">
        <v>0</v>
      </c>
    </row>
    <row r="4321" spans="1:17" ht="14.25" x14ac:dyDescent="0.2">
      <c r="A4321" s="183">
        <v>525</v>
      </c>
      <c r="B4321" s="254" t="str">
        <f>IF(AND(A4321&lt;&gt;"",ISNUMBER(A4321)),VLOOKUP(A4321,Studies!A:BR,2,FALSE),"")</f>
        <v>Mouton 2006</v>
      </c>
      <c r="C4321" s="255" t="str">
        <f>IF(AND(A4321&lt;&gt;"",ISNUMBER(A4321)),VLOOKUP(A4321,Studies!A:BR,3,FALSE),"")</f>
        <v>https://www.ncbi.nlm.nih.gov/pubmed/16982783</v>
      </c>
      <c r="D4321" s="255" t="str">
        <f>IF(AND(A4321&lt;&gt;"",ISNUMBER(A4321)),VLOOKUP(A4321,Studies!A:BR,4,FALSE),"")</f>
        <v>MAD_m_B 200 mg</v>
      </c>
      <c r="E4321" s="255" t="str">
        <f>IF(AND(A4321&lt;&gt;"",ISNUMBER(A4321)),VLOOKUP(A4321,Studies!A:BR,5,FALSE),"")</f>
        <v>Itraconazole</v>
      </c>
      <c r="F4321" s="256" t="str">
        <f>IF(AND(A4321&lt;&gt;"",ISNUMBER(A4321)),VLOOKUP(A4321,Studies!A:BR,6,FALSE),"")</f>
        <v>Plasma</v>
      </c>
      <c r="G4321" s="194">
        <v>148</v>
      </c>
      <c r="H4321" s="50" t="s">
        <v>60</v>
      </c>
      <c r="I4321" s="187">
        <v>1526.9509553909302</v>
      </c>
      <c r="J4321" s="41" t="s">
        <v>941</v>
      </c>
      <c r="K4321" s="41" t="s">
        <v>116</v>
      </c>
      <c r="Q4321" s="174">
        <v>0</v>
      </c>
    </row>
    <row r="4322" spans="1:17" ht="14.25" x14ac:dyDescent="0.2">
      <c r="A4322" s="183">
        <v>525</v>
      </c>
      <c r="B4322" s="254" t="str">
        <f>IF(AND(A4322&lt;&gt;"",ISNUMBER(A4322)),VLOOKUP(A4322,Studies!A:BR,2,FALSE),"")</f>
        <v>Mouton 2006</v>
      </c>
      <c r="C4322" s="255" t="str">
        <f>IF(AND(A4322&lt;&gt;"",ISNUMBER(A4322)),VLOOKUP(A4322,Studies!A:BR,3,FALSE),"")</f>
        <v>https://www.ncbi.nlm.nih.gov/pubmed/16982783</v>
      </c>
      <c r="D4322" s="255" t="str">
        <f>IF(AND(A4322&lt;&gt;"",ISNUMBER(A4322)),VLOOKUP(A4322,Studies!A:BR,4,FALSE),"")</f>
        <v>MAD_m_B 200 mg</v>
      </c>
      <c r="E4322" s="255" t="str">
        <f>IF(AND(A4322&lt;&gt;"",ISNUMBER(A4322)),VLOOKUP(A4322,Studies!A:BR,5,FALSE),"")</f>
        <v>Itraconazole</v>
      </c>
      <c r="F4322" s="256" t="str">
        <f>IF(AND(A4322&lt;&gt;"",ISNUMBER(A4322)),VLOOKUP(A4322,Studies!A:BR,6,FALSE),"")</f>
        <v>Plasma</v>
      </c>
      <c r="G4322" s="194">
        <v>150</v>
      </c>
      <c r="H4322" s="50" t="s">
        <v>60</v>
      </c>
      <c r="I4322" s="187">
        <v>1507.4349641799927</v>
      </c>
      <c r="J4322" s="41" t="s">
        <v>941</v>
      </c>
      <c r="K4322" s="41" t="s">
        <v>116</v>
      </c>
      <c r="Q4322" s="174">
        <v>0</v>
      </c>
    </row>
    <row r="4323" spans="1:17" ht="14.25" x14ac:dyDescent="0.2">
      <c r="A4323" s="183">
        <v>525</v>
      </c>
      <c r="B4323" s="254" t="str">
        <f>IF(AND(A4323&lt;&gt;"",ISNUMBER(A4323)),VLOOKUP(A4323,Studies!A:BR,2,FALSE),"")</f>
        <v>Mouton 2006</v>
      </c>
      <c r="C4323" s="255" t="str">
        <f>IF(AND(A4323&lt;&gt;"",ISNUMBER(A4323)),VLOOKUP(A4323,Studies!A:BR,3,FALSE),"")</f>
        <v>https://www.ncbi.nlm.nih.gov/pubmed/16982783</v>
      </c>
      <c r="D4323" s="255" t="str">
        <f>IF(AND(A4323&lt;&gt;"",ISNUMBER(A4323)),VLOOKUP(A4323,Studies!A:BR,4,FALSE),"")</f>
        <v>MAD_m_B 200 mg</v>
      </c>
      <c r="E4323" s="255" t="str">
        <f>IF(AND(A4323&lt;&gt;"",ISNUMBER(A4323)),VLOOKUP(A4323,Studies!A:BR,5,FALSE),"")</f>
        <v>Itraconazole</v>
      </c>
      <c r="F4323" s="256" t="str">
        <f>IF(AND(A4323&lt;&gt;"",ISNUMBER(A4323)),VLOOKUP(A4323,Studies!A:BR,6,FALSE),"")</f>
        <v>Plasma</v>
      </c>
      <c r="G4323" s="194">
        <v>152</v>
      </c>
      <c r="H4323" s="50" t="s">
        <v>60</v>
      </c>
      <c r="I4323" s="187">
        <v>1526.9509553909302</v>
      </c>
      <c r="J4323" s="41" t="s">
        <v>941</v>
      </c>
      <c r="K4323" s="41" t="s">
        <v>116</v>
      </c>
      <c r="Q4323" s="174">
        <v>0</v>
      </c>
    </row>
    <row r="4324" spans="1:17" ht="14.25" x14ac:dyDescent="0.2">
      <c r="A4324" s="183">
        <v>525</v>
      </c>
      <c r="B4324" s="254" t="str">
        <f>IF(AND(A4324&lt;&gt;"",ISNUMBER(A4324)),VLOOKUP(A4324,Studies!A:BR,2,FALSE),"")</f>
        <v>Mouton 2006</v>
      </c>
      <c r="C4324" s="255" t="str">
        <f>IF(AND(A4324&lt;&gt;"",ISNUMBER(A4324)),VLOOKUP(A4324,Studies!A:BR,3,FALSE),"")</f>
        <v>https://www.ncbi.nlm.nih.gov/pubmed/16982783</v>
      </c>
      <c r="D4324" s="255" t="str">
        <f>IF(AND(A4324&lt;&gt;"",ISNUMBER(A4324)),VLOOKUP(A4324,Studies!A:BR,4,FALSE),"")</f>
        <v>MAD_m_B 200 mg</v>
      </c>
      <c r="E4324" s="255" t="str">
        <f>IF(AND(A4324&lt;&gt;"",ISNUMBER(A4324)),VLOOKUP(A4324,Studies!A:BR,5,FALSE),"")</f>
        <v>Itraconazole</v>
      </c>
      <c r="F4324" s="256" t="str">
        <f>IF(AND(A4324&lt;&gt;"",ISNUMBER(A4324)),VLOOKUP(A4324,Studies!A:BR,6,FALSE),"")</f>
        <v>Plasma</v>
      </c>
      <c r="G4324" s="194">
        <v>154</v>
      </c>
      <c r="H4324" s="50" t="s">
        <v>60</v>
      </c>
      <c r="I4324" s="187">
        <v>1566.7450428009033</v>
      </c>
      <c r="J4324" s="41" t="s">
        <v>941</v>
      </c>
      <c r="K4324" s="41" t="s">
        <v>116</v>
      </c>
      <c r="Q4324" s="174">
        <v>0</v>
      </c>
    </row>
    <row r="4325" spans="1:17" ht="14.25" x14ac:dyDescent="0.2">
      <c r="A4325" s="183">
        <v>525</v>
      </c>
      <c r="B4325" s="254" t="str">
        <f>IF(AND(A4325&lt;&gt;"",ISNUMBER(A4325)),VLOOKUP(A4325,Studies!A:BR,2,FALSE),"")</f>
        <v>Mouton 2006</v>
      </c>
      <c r="C4325" s="255" t="str">
        <f>IF(AND(A4325&lt;&gt;"",ISNUMBER(A4325)),VLOOKUP(A4325,Studies!A:BR,3,FALSE),"")</f>
        <v>https://www.ncbi.nlm.nih.gov/pubmed/16982783</v>
      </c>
      <c r="D4325" s="255" t="str">
        <f>IF(AND(A4325&lt;&gt;"",ISNUMBER(A4325)),VLOOKUP(A4325,Studies!A:BR,4,FALSE),"")</f>
        <v>MAD_m_B 200 mg</v>
      </c>
      <c r="E4325" s="255" t="str">
        <f>IF(AND(A4325&lt;&gt;"",ISNUMBER(A4325)),VLOOKUP(A4325,Studies!A:BR,5,FALSE),"")</f>
        <v>Itraconazole</v>
      </c>
      <c r="F4325" s="256" t="str">
        <f>IF(AND(A4325&lt;&gt;"",ISNUMBER(A4325)),VLOOKUP(A4325,Studies!A:BR,6,FALSE),"")</f>
        <v>Plasma</v>
      </c>
      <c r="G4325" s="194">
        <v>160</v>
      </c>
      <c r="H4325" s="50" t="s">
        <v>60</v>
      </c>
      <c r="I4325" s="187">
        <v>1325.4780769348145</v>
      </c>
      <c r="J4325" s="41" t="s">
        <v>941</v>
      </c>
      <c r="K4325" s="41" t="s">
        <v>116</v>
      </c>
      <c r="Q4325" s="174">
        <v>0</v>
      </c>
    </row>
    <row r="4326" spans="1:17" ht="14.25" x14ac:dyDescent="0.2">
      <c r="A4326" s="183">
        <v>525</v>
      </c>
      <c r="B4326" s="254" t="str">
        <f>IF(AND(A4326&lt;&gt;"",ISNUMBER(A4326)),VLOOKUP(A4326,Studies!A:BR,2,FALSE),"")</f>
        <v>Mouton 2006</v>
      </c>
      <c r="C4326" s="255" t="str">
        <f>IF(AND(A4326&lt;&gt;"",ISNUMBER(A4326)),VLOOKUP(A4326,Studies!A:BR,3,FALSE),"")</f>
        <v>https://www.ncbi.nlm.nih.gov/pubmed/16982783</v>
      </c>
      <c r="D4326" s="255" t="str">
        <f>IF(AND(A4326&lt;&gt;"",ISNUMBER(A4326)),VLOOKUP(A4326,Studies!A:BR,4,FALSE),"")</f>
        <v>MAD_m_B 200 mg</v>
      </c>
      <c r="E4326" s="255" t="str">
        <f>IF(AND(A4326&lt;&gt;"",ISNUMBER(A4326)),VLOOKUP(A4326,Studies!A:BR,5,FALSE),"")</f>
        <v>Itraconazole</v>
      </c>
      <c r="F4326" s="256" t="str">
        <f>IF(AND(A4326&lt;&gt;"",ISNUMBER(A4326)),VLOOKUP(A4326,Studies!A:BR,6,FALSE),"")</f>
        <v>Plasma</v>
      </c>
      <c r="G4326" s="194">
        <v>168</v>
      </c>
      <c r="H4326" s="50" t="s">
        <v>60</v>
      </c>
      <c r="I4326" s="187">
        <v>1351.3020277023315</v>
      </c>
      <c r="J4326" s="41" t="s">
        <v>941</v>
      </c>
      <c r="K4326" s="41" t="s">
        <v>116</v>
      </c>
      <c r="Q4326" s="174">
        <v>0</v>
      </c>
    </row>
    <row r="4327" spans="1:17" ht="14.25" x14ac:dyDescent="0.2">
      <c r="A4327" s="183">
        <v>525</v>
      </c>
      <c r="B4327" s="254" t="str">
        <f>IF(AND(A4327&lt;&gt;"",ISNUMBER(A4327)),VLOOKUP(A4327,Studies!A:BR,2,FALSE),"")</f>
        <v>Mouton 2006</v>
      </c>
      <c r="C4327" s="255" t="str">
        <f>IF(AND(A4327&lt;&gt;"",ISNUMBER(A4327)),VLOOKUP(A4327,Studies!A:BR,3,FALSE),"")</f>
        <v>https://www.ncbi.nlm.nih.gov/pubmed/16982783</v>
      </c>
      <c r="D4327" s="255" t="str">
        <f>IF(AND(A4327&lt;&gt;"",ISNUMBER(A4327)),VLOOKUP(A4327,Studies!A:BR,4,FALSE),"")</f>
        <v>MAD_m_B 200 mg</v>
      </c>
      <c r="E4327" s="255" t="str">
        <f>IF(AND(A4327&lt;&gt;"",ISNUMBER(A4327)),VLOOKUP(A4327,Studies!A:BR,5,FALSE),"")</f>
        <v>Itraconazole</v>
      </c>
      <c r="F4327" s="256" t="str">
        <f>IF(AND(A4327&lt;&gt;"",ISNUMBER(A4327)),VLOOKUP(A4327,Studies!A:BR,6,FALSE),"")</f>
        <v>Plasma</v>
      </c>
      <c r="G4327" s="194">
        <v>176</v>
      </c>
      <c r="H4327" s="50" t="s">
        <v>60</v>
      </c>
      <c r="I4327" s="187">
        <v>1158.0129861831665</v>
      </c>
      <c r="J4327" s="41" t="s">
        <v>941</v>
      </c>
      <c r="K4327" s="41" t="s">
        <v>116</v>
      </c>
      <c r="Q4327" s="174">
        <v>0</v>
      </c>
    </row>
    <row r="4328" spans="1:17" ht="14.25" x14ac:dyDescent="0.2">
      <c r="A4328" s="183">
        <v>525</v>
      </c>
      <c r="B4328" s="254" t="str">
        <f>IF(AND(A4328&lt;&gt;"",ISNUMBER(A4328)),VLOOKUP(A4328,Studies!A:BR,2,FALSE),"")</f>
        <v>Mouton 2006</v>
      </c>
      <c r="C4328" s="255" t="str">
        <f>IF(AND(A4328&lt;&gt;"",ISNUMBER(A4328)),VLOOKUP(A4328,Studies!A:BR,3,FALSE),"")</f>
        <v>https://www.ncbi.nlm.nih.gov/pubmed/16982783</v>
      </c>
      <c r="D4328" s="255" t="str">
        <f>IF(AND(A4328&lt;&gt;"",ISNUMBER(A4328)),VLOOKUP(A4328,Studies!A:BR,4,FALSE),"")</f>
        <v>MAD_m_B 200 mg</v>
      </c>
      <c r="E4328" s="255" t="str">
        <f>IF(AND(A4328&lt;&gt;"",ISNUMBER(A4328)),VLOOKUP(A4328,Studies!A:BR,5,FALSE),"")</f>
        <v>Itraconazole</v>
      </c>
      <c r="F4328" s="256" t="str">
        <f>IF(AND(A4328&lt;&gt;"",ISNUMBER(A4328)),VLOOKUP(A4328,Studies!A:BR,6,FALSE),"")</f>
        <v>Plasma</v>
      </c>
      <c r="G4328" s="194">
        <v>192</v>
      </c>
      <c r="H4328" s="50" t="s">
        <v>60</v>
      </c>
      <c r="I4328" s="187">
        <v>1092.8831100463867</v>
      </c>
      <c r="J4328" s="41" t="s">
        <v>941</v>
      </c>
      <c r="K4328" s="41" t="s">
        <v>116</v>
      </c>
      <c r="Q4328" s="174">
        <v>0</v>
      </c>
    </row>
    <row r="4329" spans="1:17" ht="14.25" x14ac:dyDescent="0.2">
      <c r="A4329" s="183">
        <v>525</v>
      </c>
      <c r="B4329" s="254" t="str">
        <f>IF(AND(A4329&lt;&gt;"",ISNUMBER(A4329)),VLOOKUP(A4329,Studies!A:BR,2,FALSE),"")</f>
        <v>Mouton 2006</v>
      </c>
      <c r="C4329" s="255" t="str">
        <f>IF(AND(A4329&lt;&gt;"",ISNUMBER(A4329)),VLOOKUP(A4329,Studies!A:BR,3,FALSE),"")</f>
        <v>https://www.ncbi.nlm.nih.gov/pubmed/16982783</v>
      </c>
      <c r="D4329" s="255" t="str">
        <f>IF(AND(A4329&lt;&gt;"",ISNUMBER(A4329)),VLOOKUP(A4329,Studies!A:BR,4,FALSE),"")</f>
        <v>MAD_m_B 200 mg</v>
      </c>
      <c r="E4329" s="255" t="str">
        <f>IF(AND(A4329&lt;&gt;"",ISNUMBER(A4329)),VLOOKUP(A4329,Studies!A:BR,5,FALSE),"")</f>
        <v>Itraconazole</v>
      </c>
      <c r="F4329" s="256" t="str">
        <f>IF(AND(A4329&lt;&gt;"",ISNUMBER(A4329)),VLOOKUP(A4329,Studies!A:BR,6,FALSE),"")</f>
        <v>Plasma</v>
      </c>
      <c r="G4329" s="194">
        <v>216</v>
      </c>
      <c r="H4329" s="50" t="s">
        <v>60</v>
      </c>
      <c r="I4329" s="187">
        <v>954.80471849441528</v>
      </c>
      <c r="J4329" s="41" t="s">
        <v>941</v>
      </c>
      <c r="K4329" s="41" t="s">
        <v>116</v>
      </c>
      <c r="Q4329" s="174">
        <v>0</v>
      </c>
    </row>
    <row r="4330" spans="1:17" ht="14.25" x14ac:dyDescent="0.2">
      <c r="A4330" s="183">
        <v>525</v>
      </c>
      <c r="B4330" s="254" t="str">
        <f>IF(AND(A4330&lt;&gt;"",ISNUMBER(A4330)),VLOOKUP(A4330,Studies!A:BR,2,FALSE),"")</f>
        <v>Mouton 2006</v>
      </c>
      <c r="C4330" s="255" t="str">
        <f>IF(AND(A4330&lt;&gt;"",ISNUMBER(A4330)),VLOOKUP(A4330,Studies!A:BR,3,FALSE),"")</f>
        <v>https://www.ncbi.nlm.nih.gov/pubmed/16982783</v>
      </c>
      <c r="D4330" s="255" t="str">
        <f>IF(AND(A4330&lt;&gt;"",ISNUMBER(A4330)),VLOOKUP(A4330,Studies!A:BR,4,FALSE),"")</f>
        <v>MAD_m_B 200 mg</v>
      </c>
      <c r="E4330" s="255" t="str">
        <f>IF(AND(A4330&lt;&gt;"",ISNUMBER(A4330)),VLOOKUP(A4330,Studies!A:BR,5,FALSE),"")</f>
        <v>Itraconazole</v>
      </c>
      <c r="F4330" s="256" t="str">
        <f>IF(AND(A4330&lt;&gt;"",ISNUMBER(A4330)),VLOOKUP(A4330,Studies!A:BR,6,FALSE),"")</f>
        <v>Plasma</v>
      </c>
      <c r="G4330" s="194">
        <v>240</v>
      </c>
      <c r="H4330" s="50" t="s">
        <v>60</v>
      </c>
      <c r="I4330" s="187">
        <v>812.98428773880005</v>
      </c>
      <c r="J4330" s="41" t="s">
        <v>941</v>
      </c>
      <c r="K4330" s="41" t="s">
        <v>116</v>
      </c>
      <c r="Q4330" s="174">
        <v>0</v>
      </c>
    </row>
    <row r="4331" spans="1:17" ht="14.25" x14ac:dyDescent="0.2">
      <c r="A4331" s="183">
        <v>525</v>
      </c>
      <c r="B4331" s="254" t="str">
        <f>IF(AND(A4331&lt;&gt;"",ISNUMBER(A4331)),VLOOKUP(A4331,Studies!A:BR,2,FALSE),"")</f>
        <v>Mouton 2006</v>
      </c>
      <c r="C4331" s="255" t="str">
        <f>IF(AND(A4331&lt;&gt;"",ISNUMBER(A4331)),VLOOKUP(A4331,Studies!A:BR,3,FALSE),"")</f>
        <v>https://www.ncbi.nlm.nih.gov/pubmed/16982783</v>
      </c>
      <c r="D4331" s="255" t="str">
        <f>IF(AND(A4331&lt;&gt;"",ISNUMBER(A4331)),VLOOKUP(A4331,Studies!A:BR,4,FALSE),"")</f>
        <v>MAD_m_B 200 mg</v>
      </c>
      <c r="E4331" s="255" t="str">
        <f>IF(AND(A4331&lt;&gt;"",ISNUMBER(A4331)),VLOOKUP(A4331,Studies!A:BR,5,FALSE),"")</f>
        <v>Itraconazole</v>
      </c>
      <c r="F4331" s="256" t="str">
        <f>IF(AND(A4331&lt;&gt;"",ISNUMBER(A4331)),VLOOKUP(A4331,Studies!A:BR,6,FALSE),"")</f>
        <v>Plasma</v>
      </c>
      <c r="G4331" s="194">
        <v>312</v>
      </c>
      <c r="H4331" s="50" t="s">
        <v>60</v>
      </c>
      <c r="I4331" s="187">
        <v>435.64468622207642</v>
      </c>
      <c r="J4331" s="41" t="s">
        <v>941</v>
      </c>
      <c r="K4331" s="41" t="s">
        <v>116</v>
      </c>
      <c r="Q4331" s="174">
        <v>0</v>
      </c>
    </row>
    <row r="4332" spans="1:17" ht="14.25" x14ac:dyDescent="0.2">
      <c r="A4332" s="183">
        <v>526</v>
      </c>
      <c r="B4332" s="254" t="str">
        <f>IF(AND(A4332&lt;&gt;"",ISNUMBER(A4332)),VLOOKUP(A4332,Studies!A:BR,2,FALSE),"")</f>
        <v>Mouton 2006</v>
      </c>
      <c r="C4332" s="255" t="str">
        <f>IF(AND(A4332&lt;&gt;"",ISNUMBER(A4332)),VLOOKUP(A4332,Studies!A:BR,3,FALSE),"")</f>
        <v>https://www.ncbi.nlm.nih.gov/pubmed/16982783</v>
      </c>
      <c r="D4332" s="255" t="str">
        <f>IF(AND(A4332&lt;&gt;"",ISNUMBER(A4332)),VLOOKUP(A4332,Studies!A:BR,4,FALSE),"")</f>
        <v>MAD_m_C 300 mg</v>
      </c>
      <c r="E4332" s="255" t="str">
        <f>IF(AND(A4332&lt;&gt;"",ISNUMBER(A4332)),VLOOKUP(A4332,Studies!A:BR,5,FALSE),"")</f>
        <v>Itraconazole</v>
      </c>
      <c r="F4332" s="256" t="str">
        <f>IF(AND(A4332&lt;&gt;"",ISNUMBER(A4332)),VLOOKUP(A4332,Studies!A:BR,6,FALSE),"")</f>
        <v>Plasma</v>
      </c>
      <c r="G4332" s="194">
        <v>3</v>
      </c>
      <c r="H4332" s="50" t="s">
        <v>60</v>
      </c>
      <c r="I4332" s="187">
        <v>3260.035888671875</v>
      </c>
      <c r="J4332" s="41" t="s">
        <v>941</v>
      </c>
      <c r="K4332" s="41" t="s">
        <v>116</v>
      </c>
      <c r="Q4332" s="174">
        <v>0</v>
      </c>
    </row>
    <row r="4333" spans="1:17" ht="14.25" x14ac:dyDescent="0.2">
      <c r="A4333" s="183">
        <v>526</v>
      </c>
      <c r="B4333" s="254" t="str">
        <f>IF(AND(A4333&lt;&gt;"",ISNUMBER(A4333)),VLOOKUP(A4333,Studies!A:BR,2,FALSE),"")</f>
        <v>Mouton 2006</v>
      </c>
      <c r="C4333" s="255" t="str">
        <f>IF(AND(A4333&lt;&gt;"",ISNUMBER(A4333)),VLOOKUP(A4333,Studies!A:BR,3,FALSE),"")</f>
        <v>https://www.ncbi.nlm.nih.gov/pubmed/16982783</v>
      </c>
      <c r="D4333" s="255" t="str">
        <f>IF(AND(A4333&lt;&gt;"",ISNUMBER(A4333)),VLOOKUP(A4333,Studies!A:BR,4,FALSE),"")</f>
        <v>MAD_m_C 300 mg</v>
      </c>
      <c r="E4333" s="255" t="str">
        <f>IF(AND(A4333&lt;&gt;"",ISNUMBER(A4333)),VLOOKUP(A4333,Studies!A:BR,5,FALSE),"")</f>
        <v>Itraconazole</v>
      </c>
      <c r="F4333" s="256" t="str">
        <f>IF(AND(A4333&lt;&gt;"",ISNUMBER(A4333)),VLOOKUP(A4333,Studies!A:BR,6,FALSE),"")</f>
        <v>Plasma</v>
      </c>
      <c r="G4333" s="194">
        <v>8</v>
      </c>
      <c r="H4333" s="50" t="s">
        <v>60</v>
      </c>
      <c r="I4333" s="187">
        <v>593.13031005859375</v>
      </c>
      <c r="J4333" s="41" t="s">
        <v>941</v>
      </c>
      <c r="K4333" s="41" t="s">
        <v>116</v>
      </c>
      <c r="Q4333" s="174">
        <v>0</v>
      </c>
    </row>
    <row r="4334" spans="1:17" ht="14.25" x14ac:dyDescent="0.2">
      <c r="A4334" s="183">
        <v>526</v>
      </c>
      <c r="B4334" s="254" t="str">
        <f>IF(AND(A4334&lt;&gt;"",ISNUMBER(A4334)),VLOOKUP(A4334,Studies!A:BR,2,FALSE),"")</f>
        <v>Mouton 2006</v>
      </c>
      <c r="C4334" s="255" t="str">
        <f>IF(AND(A4334&lt;&gt;"",ISNUMBER(A4334)),VLOOKUP(A4334,Studies!A:BR,3,FALSE),"")</f>
        <v>https://www.ncbi.nlm.nih.gov/pubmed/16982783</v>
      </c>
      <c r="D4334" s="255" t="str">
        <f>IF(AND(A4334&lt;&gt;"",ISNUMBER(A4334)),VLOOKUP(A4334,Studies!A:BR,4,FALSE),"")</f>
        <v>MAD_m_C 300 mg</v>
      </c>
      <c r="E4334" s="255" t="str">
        <f>IF(AND(A4334&lt;&gt;"",ISNUMBER(A4334)),VLOOKUP(A4334,Studies!A:BR,5,FALSE),"")</f>
        <v>Itraconazole</v>
      </c>
      <c r="F4334" s="256" t="str">
        <f>IF(AND(A4334&lt;&gt;"",ISNUMBER(A4334)),VLOOKUP(A4334,Studies!A:BR,6,FALSE),"")</f>
        <v>Plasma</v>
      </c>
      <c r="G4334" s="194">
        <v>11</v>
      </c>
      <c r="H4334" s="50" t="s">
        <v>60</v>
      </c>
      <c r="I4334" s="187">
        <v>3754.864013671875</v>
      </c>
      <c r="J4334" s="41" t="s">
        <v>941</v>
      </c>
      <c r="K4334" s="41" t="s">
        <v>116</v>
      </c>
      <c r="Q4334" s="174">
        <v>0</v>
      </c>
    </row>
    <row r="4335" spans="1:17" ht="14.25" x14ac:dyDescent="0.2">
      <c r="A4335" s="183">
        <v>526</v>
      </c>
      <c r="B4335" s="254" t="str">
        <f>IF(AND(A4335&lt;&gt;"",ISNUMBER(A4335)),VLOOKUP(A4335,Studies!A:BR,2,FALSE),"")</f>
        <v>Mouton 2006</v>
      </c>
      <c r="C4335" s="255" t="str">
        <f>IF(AND(A4335&lt;&gt;"",ISNUMBER(A4335)),VLOOKUP(A4335,Studies!A:BR,3,FALSE),"")</f>
        <v>https://www.ncbi.nlm.nih.gov/pubmed/16982783</v>
      </c>
      <c r="D4335" s="255" t="str">
        <f>IF(AND(A4335&lt;&gt;"",ISNUMBER(A4335)),VLOOKUP(A4335,Studies!A:BR,4,FALSE),"")</f>
        <v>MAD_m_C 300 mg</v>
      </c>
      <c r="E4335" s="255" t="str">
        <f>IF(AND(A4335&lt;&gt;"",ISNUMBER(A4335)),VLOOKUP(A4335,Studies!A:BR,5,FALSE),"")</f>
        <v>Itraconazole</v>
      </c>
      <c r="F4335" s="256" t="str">
        <f>IF(AND(A4335&lt;&gt;"",ISNUMBER(A4335)),VLOOKUP(A4335,Studies!A:BR,6,FALSE),"")</f>
        <v>Plasma</v>
      </c>
      <c r="G4335" s="194">
        <v>24</v>
      </c>
      <c r="H4335" s="50" t="s">
        <v>60</v>
      </c>
      <c r="I4335" s="187">
        <v>671.89556884765625</v>
      </c>
      <c r="J4335" s="41" t="s">
        <v>941</v>
      </c>
      <c r="K4335" s="41" t="s">
        <v>116</v>
      </c>
      <c r="Q4335" s="174">
        <v>0</v>
      </c>
    </row>
    <row r="4336" spans="1:17" ht="14.25" x14ac:dyDescent="0.2">
      <c r="A4336" s="183">
        <v>526</v>
      </c>
      <c r="B4336" s="254" t="str">
        <f>IF(AND(A4336&lt;&gt;"",ISNUMBER(A4336)),VLOOKUP(A4336,Studies!A:BR,2,FALSE),"")</f>
        <v>Mouton 2006</v>
      </c>
      <c r="C4336" s="255" t="str">
        <f>IF(AND(A4336&lt;&gt;"",ISNUMBER(A4336)),VLOOKUP(A4336,Studies!A:BR,3,FALSE),"")</f>
        <v>https://www.ncbi.nlm.nih.gov/pubmed/16982783</v>
      </c>
      <c r="D4336" s="255" t="str">
        <f>IF(AND(A4336&lt;&gt;"",ISNUMBER(A4336)),VLOOKUP(A4336,Studies!A:BR,4,FALSE),"")</f>
        <v>MAD_m_C 300 mg</v>
      </c>
      <c r="E4336" s="255" t="str">
        <f>IF(AND(A4336&lt;&gt;"",ISNUMBER(A4336)),VLOOKUP(A4336,Studies!A:BR,5,FALSE),"")</f>
        <v>Itraconazole</v>
      </c>
      <c r="F4336" s="256" t="str">
        <f>IF(AND(A4336&lt;&gt;"",ISNUMBER(A4336)),VLOOKUP(A4336,Studies!A:BR,6,FALSE),"")</f>
        <v>Plasma</v>
      </c>
      <c r="G4336" s="194">
        <v>27</v>
      </c>
      <c r="H4336" s="50" t="s">
        <v>60</v>
      </c>
      <c r="I4336" s="187">
        <v>3572.18212890625</v>
      </c>
      <c r="J4336" s="41" t="s">
        <v>941</v>
      </c>
      <c r="K4336" s="41" t="s">
        <v>116</v>
      </c>
      <c r="Q4336" s="174">
        <v>0</v>
      </c>
    </row>
    <row r="4337" spans="1:17" ht="14.25" x14ac:dyDescent="0.2">
      <c r="A4337" s="183">
        <v>526</v>
      </c>
      <c r="B4337" s="254" t="str">
        <f>IF(AND(A4337&lt;&gt;"",ISNUMBER(A4337)),VLOOKUP(A4337,Studies!A:BR,2,FALSE),"")</f>
        <v>Mouton 2006</v>
      </c>
      <c r="C4337" s="255" t="str">
        <f>IF(AND(A4337&lt;&gt;"",ISNUMBER(A4337)),VLOOKUP(A4337,Studies!A:BR,3,FALSE),"")</f>
        <v>https://www.ncbi.nlm.nih.gov/pubmed/16982783</v>
      </c>
      <c r="D4337" s="255" t="str">
        <f>IF(AND(A4337&lt;&gt;"",ISNUMBER(A4337)),VLOOKUP(A4337,Studies!A:BR,4,FALSE),"")</f>
        <v>MAD_m_C 300 mg</v>
      </c>
      <c r="E4337" s="255" t="str">
        <f>IF(AND(A4337&lt;&gt;"",ISNUMBER(A4337)),VLOOKUP(A4337,Studies!A:BR,5,FALSE),"")</f>
        <v>Itraconazole</v>
      </c>
      <c r="F4337" s="256" t="str">
        <f>IF(AND(A4337&lt;&gt;"",ISNUMBER(A4337)),VLOOKUP(A4337,Studies!A:BR,6,FALSE),"")</f>
        <v>Plasma</v>
      </c>
      <c r="G4337" s="194">
        <v>32</v>
      </c>
      <c r="H4337" s="50" t="s">
        <v>60</v>
      </c>
      <c r="I4337" s="187">
        <v>1079.1400146484375</v>
      </c>
      <c r="J4337" s="41" t="s">
        <v>941</v>
      </c>
      <c r="K4337" s="41" t="s">
        <v>116</v>
      </c>
      <c r="Q4337" s="174">
        <v>0</v>
      </c>
    </row>
    <row r="4338" spans="1:17" ht="14.25" x14ac:dyDescent="0.2">
      <c r="A4338" s="183">
        <v>526</v>
      </c>
      <c r="B4338" s="254" t="str">
        <f>IF(AND(A4338&lt;&gt;"",ISNUMBER(A4338)),VLOOKUP(A4338,Studies!A:BR,2,FALSE),"")</f>
        <v>Mouton 2006</v>
      </c>
      <c r="C4338" s="255" t="str">
        <f>IF(AND(A4338&lt;&gt;"",ISNUMBER(A4338)),VLOOKUP(A4338,Studies!A:BR,3,FALSE),"")</f>
        <v>https://www.ncbi.nlm.nih.gov/pubmed/16982783</v>
      </c>
      <c r="D4338" s="255" t="str">
        <f>IF(AND(A4338&lt;&gt;"",ISNUMBER(A4338)),VLOOKUP(A4338,Studies!A:BR,4,FALSE),"")</f>
        <v>MAD_m_C 300 mg</v>
      </c>
      <c r="E4338" s="255" t="str">
        <f>IF(AND(A4338&lt;&gt;"",ISNUMBER(A4338)),VLOOKUP(A4338,Studies!A:BR,5,FALSE),"")</f>
        <v>Itraconazole</v>
      </c>
      <c r="F4338" s="256" t="str">
        <f>IF(AND(A4338&lt;&gt;"",ISNUMBER(A4338)),VLOOKUP(A4338,Studies!A:BR,6,FALSE),"")</f>
        <v>Plasma</v>
      </c>
      <c r="G4338" s="194">
        <v>35</v>
      </c>
      <c r="H4338" s="50" t="s">
        <v>60</v>
      </c>
      <c r="I4338" s="187">
        <v>3914.215087890625</v>
      </c>
      <c r="J4338" s="41" t="s">
        <v>941</v>
      </c>
      <c r="K4338" s="41" t="s">
        <v>116</v>
      </c>
      <c r="Q4338" s="174">
        <v>0</v>
      </c>
    </row>
    <row r="4339" spans="1:17" ht="14.25" x14ac:dyDescent="0.2">
      <c r="A4339" s="183">
        <v>526</v>
      </c>
      <c r="B4339" s="254" t="str">
        <f>IF(AND(A4339&lt;&gt;"",ISNUMBER(A4339)),VLOOKUP(A4339,Studies!A:BR,2,FALSE),"")</f>
        <v>Mouton 2006</v>
      </c>
      <c r="C4339" s="255" t="str">
        <f>IF(AND(A4339&lt;&gt;"",ISNUMBER(A4339)),VLOOKUP(A4339,Studies!A:BR,3,FALSE),"")</f>
        <v>https://www.ncbi.nlm.nih.gov/pubmed/16982783</v>
      </c>
      <c r="D4339" s="255" t="str">
        <f>IF(AND(A4339&lt;&gt;"",ISNUMBER(A4339)),VLOOKUP(A4339,Studies!A:BR,4,FALSE),"")</f>
        <v>MAD_m_C 300 mg</v>
      </c>
      <c r="E4339" s="255" t="str">
        <f>IF(AND(A4339&lt;&gt;"",ISNUMBER(A4339)),VLOOKUP(A4339,Studies!A:BR,5,FALSE),"")</f>
        <v>Itraconazole</v>
      </c>
      <c r="F4339" s="256" t="str">
        <f>IF(AND(A4339&lt;&gt;"",ISNUMBER(A4339)),VLOOKUP(A4339,Studies!A:BR,6,FALSE),"")</f>
        <v>Plasma</v>
      </c>
      <c r="G4339" s="194">
        <v>48</v>
      </c>
      <c r="H4339" s="50" t="s">
        <v>60</v>
      </c>
      <c r="I4339" s="187">
        <v>1192.3380126953125</v>
      </c>
      <c r="J4339" s="41" t="s">
        <v>941</v>
      </c>
      <c r="K4339" s="41" t="s">
        <v>116</v>
      </c>
      <c r="Q4339" s="174">
        <v>0</v>
      </c>
    </row>
    <row r="4340" spans="1:17" ht="14.25" x14ac:dyDescent="0.2">
      <c r="A4340" s="183">
        <v>526</v>
      </c>
      <c r="B4340" s="254" t="str">
        <f>IF(AND(A4340&lt;&gt;"",ISNUMBER(A4340)),VLOOKUP(A4340,Studies!A:BR,2,FALSE),"")</f>
        <v>Mouton 2006</v>
      </c>
      <c r="C4340" s="255" t="str">
        <f>IF(AND(A4340&lt;&gt;"",ISNUMBER(A4340)),VLOOKUP(A4340,Studies!A:BR,3,FALSE),"")</f>
        <v>https://www.ncbi.nlm.nih.gov/pubmed/16982783</v>
      </c>
      <c r="D4340" s="255" t="str">
        <f>IF(AND(A4340&lt;&gt;"",ISNUMBER(A4340)),VLOOKUP(A4340,Studies!A:BR,4,FALSE),"")</f>
        <v>MAD_m_C 300 mg</v>
      </c>
      <c r="E4340" s="255" t="str">
        <f>IF(AND(A4340&lt;&gt;"",ISNUMBER(A4340)),VLOOKUP(A4340,Studies!A:BR,5,FALSE),"")</f>
        <v>Itraconazole</v>
      </c>
      <c r="F4340" s="256" t="str">
        <f>IF(AND(A4340&lt;&gt;"",ISNUMBER(A4340)),VLOOKUP(A4340,Studies!A:BR,6,FALSE),"")</f>
        <v>Plasma</v>
      </c>
      <c r="G4340" s="194">
        <v>51</v>
      </c>
      <c r="H4340" s="50" t="s">
        <v>60</v>
      </c>
      <c r="I4340" s="187">
        <v>4148.73291015625</v>
      </c>
      <c r="J4340" s="41" t="s">
        <v>941</v>
      </c>
      <c r="K4340" s="41" t="s">
        <v>116</v>
      </c>
      <c r="Q4340" s="174">
        <v>0</v>
      </c>
    </row>
    <row r="4341" spans="1:17" ht="14.25" x14ac:dyDescent="0.2">
      <c r="A4341" s="183">
        <v>526</v>
      </c>
      <c r="B4341" s="254" t="str">
        <f>IF(AND(A4341&lt;&gt;"",ISNUMBER(A4341)),VLOOKUP(A4341,Studies!A:BR,2,FALSE),"")</f>
        <v>Mouton 2006</v>
      </c>
      <c r="C4341" s="255" t="str">
        <f>IF(AND(A4341&lt;&gt;"",ISNUMBER(A4341)),VLOOKUP(A4341,Studies!A:BR,3,FALSE),"")</f>
        <v>https://www.ncbi.nlm.nih.gov/pubmed/16982783</v>
      </c>
      <c r="D4341" s="255" t="str">
        <f>IF(AND(A4341&lt;&gt;"",ISNUMBER(A4341)),VLOOKUP(A4341,Studies!A:BR,4,FALSE),"")</f>
        <v>MAD_m_C 300 mg</v>
      </c>
      <c r="E4341" s="255" t="str">
        <f>IF(AND(A4341&lt;&gt;"",ISNUMBER(A4341)),VLOOKUP(A4341,Studies!A:BR,5,FALSE),"")</f>
        <v>Itraconazole</v>
      </c>
      <c r="F4341" s="256" t="str">
        <f>IF(AND(A4341&lt;&gt;"",ISNUMBER(A4341)),VLOOKUP(A4341,Studies!A:BR,6,FALSE),"")</f>
        <v>Plasma</v>
      </c>
      <c r="G4341" s="194">
        <v>72</v>
      </c>
      <c r="H4341" s="50" t="s">
        <v>60</v>
      </c>
      <c r="I4341" s="187">
        <v>1172.6790771484375</v>
      </c>
      <c r="J4341" s="41" t="s">
        <v>941</v>
      </c>
      <c r="K4341" s="41" t="s">
        <v>116</v>
      </c>
      <c r="Q4341" s="174">
        <v>0</v>
      </c>
    </row>
    <row r="4342" spans="1:17" ht="14.25" x14ac:dyDescent="0.2">
      <c r="A4342" s="183">
        <v>526</v>
      </c>
      <c r="B4342" s="254" t="str">
        <f>IF(AND(A4342&lt;&gt;"",ISNUMBER(A4342)),VLOOKUP(A4342,Studies!A:BR,2,FALSE),"")</f>
        <v>Mouton 2006</v>
      </c>
      <c r="C4342" s="255" t="str">
        <f>IF(AND(A4342&lt;&gt;"",ISNUMBER(A4342)),VLOOKUP(A4342,Studies!A:BR,3,FALSE),"")</f>
        <v>https://www.ncbi.nlm.nih.gov/pubmed/16982783</v>
      </c>
      <c r="D4342" s="255" t="str">
        <f>IF(AND(A4342&lt;&gt;"",ISNUMBER(A4342)),VLOOKUP(A4342,Studies!A:BR,4,FALSE),"")</f>
        <v>MAD_m_C 300 mg</v>
      </c>
      <c r="E4342" s="255" t="str">
        <f>IF(AND(A4342&lt;&gt;"",ISNUMBER(A4342)),VLOOKUP(A4342,Studies!A:BR,5,FALSE),"")</f>
        <v>Itraconazole</v>
      </c>
      <c r="F4342" s="256" t="str">
        <f>IF(AND(A4342&lt;&gt;"",ISNUMBER(A4342)),VLOOKUP(A4342,Studies!A:BR,6,FALSE),"")</f>
        <v>Plasma</v>
      </c>
      <c r="G4342" s="194">
        <v>75</v>
      </c>
      <c r="H4342" s="50" t="s">
        <v>60</v>
      </c>
      <c r="I4342" s="187">
        <v>4434.00732421875</v>
      </c>
      <c r="J4342" s="41" t="s">
        <v>941</v>
      </c>
      <c r="K4342" s="41" t="s">
        <v>116</v>
      </c>
      <c r="Q4342" s="174">
        <v>0</v>
      </c>
    </row>
    <row r="4343" spans="1:17" ht="14.25" x14ac:dyDescent="0.2">
      <c r="A4343" s="183">
        <v>526</v>
      </c>
      <c r="B4343" s="254" t="str">
        <f>IF(AND(A4343&lt;&gt;"",ISNUMBER(A4343)),VLOOKUP(A4343,Studies!A:BR,2,FALSE),"")</f>
        <v>Mouton 2006</v>
      </c>
      <c r="C4343" s="255" t="str">
        <f>IF(AND(A4343&lt;&gt;"",ISNUMBER(A4343)),VLOOKUP(A4343,Studies!A:BR,3,FALSE),"")</f>
        <v>https://www.ncbi.nlm.nih.gov/pubmed/16982783</v>
      </c>
      <c r="D4343" s="255" t="str">
        <f>IF(AND(A4343&lt;&gt;"",ISNUMBER(A4343)),VLOOKUP(A4343,Studies!A:BR,4,FALSE),"")</f>
        <v>MAD_m_C 300 mg</v>
      </c>
      <c r="E4343" s="255" t="str">
        <f>IF(AND(A4343&lt;&gt;"",ISNUMBER(A4343)),VLOOKUP(A4343,Studies!A:BR,5,FALSE),"")</f>
        <v>Itraconazole</v>
      </c>
      <c r="F4343" s="256" t="str">
        <f>IF(AND(A4343&lt;&gt;"",ISNUMBER(A4343)),VLOOKUP(A4343,Studies!A:BR,6,FALSE),"")</f>
        <v>Plasma</v>
      </c>
      <c r="G4343" s="194">
        <v>96</v>
      </c>
      <c r="H4343" s="50" t="s">
        <v>60</v>
      </c>
      <c r="I4343" s="187">
        <v>1222.446044921875</v>
      </c>
      <c r="J4343" s="41" t="s">
        <v>941</v>
      </c>
      <c r="K4343" s="41" t="s">
        <v>116</v>
      </c>
      <c r="Q4343" s="174">
        <v>0</v>
      </c>
    </row>
    <row r="4344" spans="1:17" ht="14.25" x14ac:dyDescent="0.2">
      <c r="A4344" s="183">
        <v>526</v>
      </c>
      <c r="B4344" s="254" t="str">
        <f>IF(AND(A4344&lt;&gt;"",ISNUMBER(A4344)),VLOOKUP(A4344,Studies!A:BR,2,FALSE),"")</f>
        <v>Mouton 2006</v>
      </c>
      <c r="C4344" s="255" t="str">
        <f>IF(AND(A4344&lt;&gt;"",ISNUMBER(A4344)),VLOOKUP(A4344,Studies!A:BR,3,FALSE),"")</f>
        <v>https://www.ncbi.nlm.nih.gov/pubmed/16982783</v>
      </c>
      <c r="D4344" s="255" t="str">
        <f>IF(AND(A4344&lt;&gt;"",ISNUMBER(A4344)),VLOOKUP(A4344,Studies!A:BR,4,FALSE),"")</f>
        <v>MAD_m_C 300 mg</v>
      </c>
      <c r="E4344" s="255" t="str">
        <f>IF(AND(A4344&lt;&gt;"",ISNUMBER(A4344)),VLOOKUP(A4344,Studies!A:BR,5,FALSE),"")</f>
        <v>Itraconazole</v>
      </c>
      <c r="F4344" s="256" t="str">
        <f>IF(AND(A4344&lt;&gt;"",ISNUMBER(A4344)),VLOOKUP(A4344,Studies!A:BR,6,FALSE),"")</f>
        <v>Plasma</v>
      </c>
      <c r="G4344" s="194">
        <v>99</v>
      </c>
      <c r="H4344" s="50" t="s">
        <v>60</v>
      </c>
      <c r="I4344" s="187">
        <v>4397.30078125</v>
      </c>
      <c r="J4344" s="41" t="s">
        <v>941</v>
      </c>
      <c r="K4344" s="41" t="s">
        <v>116</v>
      </c>
      <c r="Q4344" s="174">
        <v>0</v>
      </c>
    </row>
    <row r="4345" spans="1:17" ht="14.25" x14ac:dyDescent="0.2">
      <c r="A4345" s="183">
        <v>526</v>
      </c>
      <c r="B4345" s="254" t="str">
        <f>IF(AND(A4345&lt;&gt;"",ISNUMBER(A4345)),VLOOKUP(A4345,Studies!A:BR,2,FALSE),"")</f>
        <v>Mouton 2006</v>
      </c>
      <c r="C4345" s="255" t="str">
        <f>IF(AND(A4345&lt;&gt;"",ISNUMBER(A4345)),VLOOKUP(A4345,Studies!A:BR,3,FALSE),"")</f>
        <v>https://www.ncbi.nlm.nih.gov/pubmed/16982783</v>
      </c>
      <c r="D4345" s="255" t="str">
        <f>IF(AND(A4345&lt;&gt;"",ISNUMBER(A4345)),VLOOKUP(A4345,Studies!A:BR,4,FALSE),"")</f>
        <v>MAD_m_C 300 mg</v>
      </c>
      <c r="E4345" s="255" t="str">
        <f>IF(AND(A4345&lt;&gt;"",ISNUMBER(A4345)),VLOOKUP(A4345,Studies!A:BR,5,FALSE),"")</f>
        <v>Itraconazole</v>
      </c>
      <c r="F4345" s="256" t="str">
        <f>IF(AND(A4345&lt;&gt;"",ISNUMBER(A4345)),VLOOKUP(A4345,Studies!A:BR,6,FALSE),"")</f>
        <v>Plasma</v>
      </c>
      <c r="G4345" s="194">
        <v>120</v>
      </c>
      <c r="H4345" s="50" t="s">
        <v>60</v>
      </c>
      <c r="I4345" s="187">
        <v>1431.5999755859375</v>
      </c>
      <c r="J4345" s="41" t="s">
        <v>941</v>
      </c>
      <c r="K4345" s="41" t="s">
        <v>116</v>
      </c>
      <c r="Q4345" s="174">
        <v>0</v>
      </c>
    </row>
    <row r="4346" spans="1:17" ht="14.25" x14ac:dyDescent="0.2">
      <c r="A4346" s="183">
        <v>526</v>
      </c>
      <c r="B4346" s="254" t="str">
        <f>IF(AND(A4346&lt;&gt;"",ISNUMBER(A4346)),VLOOKUP(A4346,Studies!A:BR,2,FALSE),"")</f>
        <v>Mouton 2006</v>
      </c>
      <c r="C4346" s="255" t="str">
        <f>IF(AND(A4346&lt;&gt;"",ISNUMBER(A4346)),VLOOKUP(A4346,Studies!A:BR,3,FALSE),"")</f>
        <v>https://www.ncbi.nlm.nih.gov/pubmed/16982783</v>
      </c>
      <c r="D4346" s="255" t="str">
        <f>IF(AND(A4346&lt;&gt;"",ISNUMBER(A4346)),VLOOKUP(A4346,Studies!A:BR,4,FALSE),"")</f>
        <v>MAD_m_C 300 mg</v>
      </c>
      <c r="E4346" s="255" t="str">
        <f>IF(AND(A4346&lt;&gt;"",ISNUMBER(A4346)),VLOOKUP(A4346,Studies!A:BR,5,FALSE),"")</f>
        <v>Itraconazole</v>
      </c>
      <c r="F4346" s="256" t="str">
        <f>IF(AND(A4346&lt;&gt;"",ISNUMBER(A4346)),VLOOKUP(A4346,Studies!A:BR,6,FALSE),"")</f>
        <v>Plasma</v>
      </c>
      <c r="G4346" s="194">
        <v>123</v>
      </c>
      <c r="H4346" s="50" t="s">
        <v>60</v>
      </c>
      <c r="I4346" s="187">
        <v>4218.28271484375</v>
      </c>
      <c r="J4346" s="41" t="s">
        <v>941</v>
      </c>
      <c r="K4346" s="41" t="s">
        <v>116</v>
      </c>
      <c r="Q4346" s="174">
        <v>0</v>
      </c>
    </row>
    <row r="4347" spans="1:17" ht="14.25" x14ac:dyDescent="0.2">
      <c r="A4347" s="183">
        <v>526</v>
      </c>
      <c r="B4347" s="254" t="str">
        <f>IF(AND(A4347&lt;&gt;"",ISNUMBER(A4347)),VLOOKUP(A4347,Studies!A:BR,2,FALSE),"")</f>
        <v>Mouton 2006</v>
      </c>
      <c r="C4347" s="255" t="str">
        <f>IF(AND(A4347&lt;&gt;"",ISNUMBER(A4347)),VLOOKUP(A4347,Studies!A:BR,3,FALSE),"")</f>
        <v>https://www.ncbi.nlm.nih.gov/pubmed/16982783</v>
      </c>
      <c r="D4347" s="255" t="str">
        <f>IF(AND(A4347&lt;&gt;"",ISNUMBER(A4347)),VLOOKUP(A4347,Studies!A:BR,4,FALSE),"")</f>
        <v>MAD_m_C 300 mg</v>
      </c>
      <c r="E4347" s="255" t="str">
        <f>IF(AND(A4347&lt;&gt;"",ISNUMBER(A4347)),VLOOKUP(A4347,Studies!A:BR,5,FALSE),"")</f>
        <v>Itraconazole</v>
      </c>
      <c r="F4347" s="256" t="str">
        <f>IF(AND(A4347&lt;&gt;"",ISNUMBER(A4347)),VLOOKUP(A4347,Studies!A:BR,6,FALSE),"")</f>
        <v>Plasma</v>
      </c>
      <c r="G4347" s="194">
        <v>144</v>
      </c>
      <c r="H4347" s="50" t="s">
        <v>60</v>
      </c>
      <c r="I4347" s="187">
        <v>1455.5989990234375</v>
      </c>
      <c r="J4347" s="41" t="s">
        <v>941</v>
      </c>
      <c r="K4347" s="41" t="s">
        <v>116</v>
      </c>
      <c r="Q4347" s="174">
        <v>0</v>
      </c>
    </row>
    <row r="4348" spans="1:17" ht="14.25" x14ac:dyDescent="0.2">
      <c r="A4348" s="183">
        <v>526</v>
      </c>
      <c r="B4348" s="254" t="str">
        <f>IF(AND(A4348&lt;&gt;"",ISNUMBER(A4348)),VLOOKUP(A4348,Studies!A:BR,2,FALSE),"")</f>
        <v>Mouton 2006</v>
      </c>
      <c r="C4348" s="255" t="str">
        <f>IF(AND(A4348&lt;&gt;"",ISNUMBER(A4348)),VLOOKUP(A4348,Studies!A:BR,3,FALSE),"")</f>
        <v>https://www.ncbi.nlm.nih.gov/pubmed/16982783</v>
      </c>
      <c r="D4348" s="255" t="str">
        <f>IF(AND(A4348&lt;&gt;"",ISNUMBER(A4348)),VLOOKUP(A4348,Studies!A:BR,4,FALSE),"")</f>
        <v>MAD_m_C 300 mg</v>
      </c>
      <c r="E4348" s="255" t="str">
        <f>IF(AND(A4348&lt;&gt;"",ISNUMBER(A4348)),VLOOKUP(A4348,Studies!A:BR,5,FALSE),"")</f>
        <v>Itraconazole</v>
      </c>
      <c r="F4348" s="256" t="str">
        <f>IF(AND(A4348&lt;&gt;"",ISNUMBER(A4348)),VLOOKUP(A4348,Studies!A:BR,6,FALSE),"")</f>
        <v>Plasma</v>
      </c>
      <c r="G4348" s="194">
        <v>147</v>
      </c>
      <c r="H4348" s="50" t="s">
        <v>60</v>
      </c>
      <c r="I4348" s="187">
        <v>4148.73291015625</v>
      </c>
      <c r="J4348" s="41" t="s">
        <v>941</v>
      </c>
      <c r="K4348" s="41" t="s">
        <v>116</v>
      </c>
      <c r="Q4348" s="174">
        <v>0</v>
      </c>
    </row>
    <row r="4349" spans="1:17" ht="14.25" x14ac:dyDescent="0.2">
      <c r="A4349" s="183">
        <v>526</v>
      </c>
      <c r="B4349" s="254" t="str">
        <f>IF(AND(A4349&lt;&gt;"",ISNUMBER(A4349)),VLOOKUP(A4349,Studies!A:BR,2,FALSE),"")</f>
        <v>Mouton 2006</v>
      </c>
      <c r="C4349" s="255" t="str">
        <f>IF(AND(A4349&lt;&gt;"",ISNUMBER(A4349)),VLOOKUP(A4349,Studies!A:BR,3,FALSE),"")</f>
        <v>https://www.ncbi.nlm.nih.gov/pubmed/16982783</v>
      </c>
      <c r="D4349" s="255" t="str">
        <f>IF(AND(A4349&lt;&gt;"",ISNUMBER(A4349)),VLOOKUP(A4349,Studies!A:BR,4,FALSE),"")</f>
        <v>MAD_m_C 300 mg</v>
      </c>
      <c r="E4349" s="255" t="str">
        <f>IF(AND(A4349&lt;&gt;"",ISNUMBER(A4349)),VLOOKUP(A4349,Studies!A:BR,5,FALSE),"")</f>
        <v>Itraconazole</v>
      </c>
      <c r="F4349" s="256" t="str">
        <f>IF(AND(A4349&lt;&gt;"",ISNUMBER(A4349)),VLOOKUP(A4349,Studies!A:BR,6,FALSE),"")</f>
        <v>Plasma</v>
      </c>
      <c r="G4349" s="194">
        <v>148</v>
      </c>
      <c r="H4349" s="50" t="s">
        <v>60</v>
      </c>
      <c r="I4349" s="187">
        <v>2806.98681640625</v>
      </c>
      <c r="J4349" s="41" t="s">
        <v>941</v>
      </c>
      <c r="K4349" s="41" t="s">
        <v>116</v>
      </c>
      <c r="Q4349" s="174">
        <v>0</v>
      </c>
    </row>
    <row r="4350" spans="1:17" ht="14.25" x14ac:dyDescent="0.2">
      <c r="A4350" s="183">
        <v>526</v>
      </c>
      <c r="B4350" s="254" t="str">
        <f>IF(AND(A4350&lt;&gt;"",ISNUMBER(A4350)),VLOOKUP(A4350,Studies!A:BR,2,FALSE),"")</f>
        <v>Mouton 2006</v>
      </c>
      <c r="C4350" s="255" t="str">
        <f>IF(AND(A4350&lt;&gt;"",ISNUMBER(A4350)),VLOOKUP(A4350,Studies!A:BR,3,FALSE),"")</f>
        <v>https://www.ncbi.nlm.nih.gov/pubmed/16982783</v>
      </c>
      <c r="D4350" s="255" t="str">
        <f>IF(AND(A4350&lt;&gt;"",ISNUMBER(A4350)),VLOOKUP(A4350,Studies!A:BR,4,FALSE),"")</f>
        <v>MAD_m_C 300 mg</v>
      </c>
      <c r="E4350" s="255" t="str">
        <f>IF(AND(A4350&lt;&gt;"",ISNUMBER(A4350)),VLOOKUP(A4350,Studies!A:BR,5,FALSE),"")</f>
        <v>Itraconazole</v>
      </c>
      <c r="F4350" s="256" t="str">
        <f>IF(AND(A4350&lt;&gt;"",ISNUMBER(A4350)),VLOOKUP(A4350,Studies!A:BR,6,FALSE),"")</f>
        <v>Plasma</v>
      </c>
      <c r="G4350" s="194">
        <v>148.5</v>
      </c>
      <c r="H4350" s="50" t="s">
        <v>60</v>
      </c>
      <c r="I4350" s="187">
        <v>2205.7041015625</v>
      </c>
      <c r="J4350" s="41" t="s">
        <v>941</v>
      </c>
      <c r="K4350" s="41" t="s">
        <v>116</v>
      </c>
      <c r="Q4350" s="174">
        <v>0</v>
      </c>
    </row>
    <row r="4351" spans="1:17" ht="14.25" x14ac:dyDescent="0.2">
      <c r="A4351" s="183">
        <v>526</v>
      </c>
      <c r="B4351" s="254" t="str">
        <f>IF(AND(A4351&lt;&gt;"",ISNUMBER(A4351)),VLOOKUP(A4351,Studies!A:BR,2,FALSE),"")</f>
        <v>Mouton 2006</v>
      </c>
      <c r="C4351" s="255" t="str">
        <f>IF(AND(A4351&lt;&gt;"",ISNUMBER(A4351)),VLOOKUP(A4351,Studies!A:BR,3,FALSE),"")</f>
        <v>https://www.ncbi.nlm.nih.gov/pubmed/16982783</v>
      </c>
      <c r="D4351" s="255" t="str">
        <f>IF(AND(A4351&lt;&gt;"",ISNUMBER(A4351)),VLOOKUP(A4351,Studies!A:BR,4,FALSE),"")</f>
        <v>MAD_m_C 300 mg</v>
      </c>
      <c r="E4351" s="255" t="str">
        <f>IF(AND(A4351&lt;&gt;"",ISNUMBER(A4351)),VLOOKUP(A4351,Studies!A:BR,5,FALSE),"")</f>
        <v>Itraconazole</v>
      </c>
      <c r="F4351" s="256" t="str">
        <f>IF(AND(A4351&lt;&gt;"",ISNUMBER(A4351)),VLOOKUP(A4351,Studies!A:BR,6,FALSE),"")</f>
        <v>Plasma</v>
      </c>
      <c r="G4351" s="194">
        <v>149</v>
      </c>
      <c r="H4351" s="50" t="s">
        <v>60</v>
      </c>
      <c r="I4351" s="187">
        <v>1996.301025390625</v>
      </c>
      <c r="J4351" s="41" t="s">
        <v>941</v>
      </c>
      <c r="K4351" s="41" t="s">
        <v>116</v>
      </c>
      <c r="Q4351" s="174">
        <v>0</v>
      </c>
    </row>
    <row r="4352" spans="1:17" ht="14.25" x14ac:dyDescent="0.2">
      <c r="A4352" s="183">
        <v>526</v>
      </c>
      <c r="B4352" s="254" t="str">
        <f>IF(AND(A4352&lt;&gt;"",ISNUMBER(A4352)),VLOOKUP(A4352,Studies!A:BR,2,FALSE),"")</f>
        <v>Mouton 2006</v>
      </c>
      <c r="C4352" s="255" t="str">
        <f>IF(AND(A4352&lt;&gt;"",ISNUMBER(A4352)),VLOOKUP(A4352,Studies!A:BR,3,FALSE),"")</f>
        <v>https://www.ncbi.nlm.nih.gov/pubmed/16982783</v>
      </c>
      <c r="D4352" s="255" t="str">
        <f>IF(AND(A4352&lt;&gt;"",ISNUMBER(A4352)),VLOOKUP(A4352,Studies!A:BR,4,FALSE),"")</f>
        <v>MAD_m_C 300 mg</v>
      </c>
      <c r="E4352" s="255" t="str">
        <f>IF(AND(A4352&lt;&gt;"",ISNUMBER(A4352)),VLOOKUP(A4352,Studies!A:BR,5,FALSE),"")</f>
        <v>Itraconazole</v>
      </c>
      <c r="F4352" s="256" t="str">
        <f>IF(AND(A4352&lt;&gt;"",ISNUMBER(A4352)),VLOOKUP(A4352,Studies!A:BR,6,FALSE),"")</f>
        <v>Plasma</v>
      </c>
      <c r="G4352" s="194">
        <v>151</v>
      </c>
      <c r="H4352" s="50" t="s">
        <v>60</v>
      </c>
      <c r="I4352" s="187">
        <v>1704.64501953125</v>
      </c>
      <c r="J4352" s="41" t="s">
        <v>941</v>
      </c>
      <c r="K4352" s="41" t="s">
        <v>116</v>
      </c>
      <c r="Q4352" s="174">
        <v>0</v>
      </c>
    </row>
    <row r="4353" spans="1:17" ht="14.25" x14ac:dyDescent="0.2">
      <c r="A4353" s="183">
        <v>526</v>
      </c>
      <c r="B4353" s="254" t="str">
        <f>IF(AND(A4353&lt;&gt;"",ISNUMBER(A4353)),VLOOKUP(A4353,Studies!A:BR,2,FALSE),"")</f>
        <v>Mouton 2006</v>
      </c>
      <c r="C4353" s="255" t="str">
        <f>IF(AND(A4353&lt;&gt;"",ISNUMBER(A4353)),VLOOKUP(A4353,Studies!A:BR,3,FALSE),"")</f>
        <v>https://www.ncbi.nlm.nih.gov/pubmed/16982783</v>
      </c>
      <c r="D4353" s="255" t="str">
        <f>IF(AND(A4353&lt;&gt;"",ISNUMBER(A4353)),VLOOKUP(A4353,Studies!A:BR,4,FALSE),"")</f>
        <v>MAD_m_C 300 mg</v>
      </c>
      <c r="E4353" s="255" t="str">
        <f>IF(AND(A4353&lt;&gt;"",ISNUMBER(A4353)),VLOOKUP(A4353,Studies!A:BR,5,FALSE),"")</f>
        <v>Itraconazole</v>
      </c>
      <c r="F4353" s="256" t="str">
        <f>IF(AND(A4353&lt;&gt;"",ISNUMBER(A4353)),VLOOKUP(A4353,Studies!A:BR,6,FALSE),"")</f>
        <v>Plasma</v>
      </c>
      <c r="G4353" s="194">
        <v>153</v>
      </c>
      <c r="H4353" s="50" t="s">
        <v>60</v>
      </c>
      <c r="I4353" s="187">
        <v>1581.7679443359375</v>
      </c>
      <c r="J4353" s="41" t="s">
        <v>941</v>
      </c>
      <c r="K4353" s="41" t="s">
        <v>116</v>
      </c>
      <c r="Q4353" s="174">
        <v>0</v>
      </c>
    </row>
    <row r="4354" spans="1:17" ht="14.25" x14ac:dyDescent="0.2">
      <c r="A4354" s="183">
        <v>526</v>
      </c>
      <c r="B4354" s="254" t="str">
        <f>IF(AND(A4354&lt;&gt;"",ISNUMBER(A4354)),VLOOKUP(A4354,Studies!A:BR,2,FALSE),"")</f>
        <v>Mouton 2006</v>
      </c>
      <c r="C4354" s="255" t="str">
        <f>IF(AND(A4354&lt;&gt;"",ISNUMBER(A4354)),VLOOKUP(A4354,Studies!A:BR,3,FALSE),"")</f>
        <v>https://www.ncbi.nlm.nih.gov/pubmed/16982783</v>
      </c>
      <c r="D4354" s="255" t="str">
        <f>IF(AND(A4354&lt;&gt;"",ISNUMBER(A4354)),VLOOKUP(A4354,Studies!A:BR,4,FALSE),"")</f>
        <v>MAD_m_C 300 mg</v>
      </c>
      <c r="E4354" s="255" t="str">
        <f>IF(AND(A4354&lt;&gt;"",ISNUMBER(A4354)),VLOOKUP(A4354,Studies!A:BR,5,FALSE),"")</f>
        <v>Itraconazole</v>
      </c>
      <c r="F4354" s="256" t="str">
        <f>IF(AND(A4354&lt;&gt;"",ISNUMBER(A4354)),VLOOKUP(A4354,Studies!A:BR,6,FALSE),"")</f>
        <v>Plasma</v>
      </c>
      <c r="G4354" s="194">
        <v>155</v>
      </c>
      <c r="H4354" s="50" t="s">
        <v>60</v>
      </c>
      <c r="I4354" s="187">
        <v>1555.68896484375</v>
      </c>
      <c r="J4354" s="41" t="s">
        <v>941</v>
      </c>
      <c r="K4354" s="41" t="s">
        <v>116</v>
      </c>
      <c r="Q4354" s="174">
        <v>0</v>
      </c>
    </row>
    <row r="4355" spans="1:17" ht="14.25" x14ac:dyDescent="0.2">
      <c r="A4355" s="183">
        <v>526</v>
      </c>
      <c r="B4355" s="254" t="str">
        <f>IF(AND(A4355&lt;&gt;"",ISNUMBER(A4355)),VLOOKUP(A4355,Studies!A:BR,2,FALSE),"")</f>
        <v>Mouton 2006</v>
      </c>
      <c r="C4355" s="255" t="str">
        <f>IF(AND(A4355&lt;&gt;"",ISNUMBER(A4355)),VLOOKUP(A4355,Studies!A:BR,3,FALSE),"")</f>
        <v>https://www.ncbi.nlm.nih.gov/pubmed/16982783</v>
      </c>
      <c r="D4355" s="255" t="str">
        <f>IF(AND(A4355&lt;&gt;"",ISNUMBER(A4355)),VLOOKUP(A4355,Studies!A:BR,4,FALSE),"")</f>
        <v>MAD_m_C 300 mg</v>
      </c>
      <c r="E4355" s="255" t="str">
        <f>IF(AND(A4355&lt;&gt;"",ISNUMBER(A4355)),VLOOKUP(A4355,Studies!A:BR,5,FALSE),"")</f>
        <v>Itraconazole</v>
      </c>
      <c r="F4355" s="256" t="str">
        <f>IF(AND(A4355&lt;&gt;"",ISNUMBER(A4355)),VLOOKUP(A4355,Studies!A:BR,6,FALSE),"")</f>
        <v>Plasma</v>
      </c>
      <c r="G4355" s="194">
        <v>160</v>
      </c>
      <c r="H4355" s="50" t="s">
        <v>60</v>
      </c>
      <c r="I4355" s="187">
        <v>1274.324951171875</v>
      </c>
      <c r="J4355" s="41" t="s">
        <v>941</v>
      </c>
      <c r="K4355" s="41" t="s">
        <v>116</v>
      </c>
      <c r="Q4355" s="174">
        <v>0</v>
      </c>
    </row>
    <row r="4356" spans="1:17" ht="14.25" x14ac:dyDescent="0.2">
      <c r="A4356" s="183">
        <v>526</v>
      </c>
      <c r="B4356" s="254" t="str">
        <f>IF(AND(A4356&lt;&gt;"",ISNUMBER(A4356)),VLOOKUP(A4356,Studies!A:BR,2,FALSE),"")</f>
        <v>Mouton 2006</v>
      </c>
      <c r="C4356" s="255" t="str">
        <f>IF(AND(A4356&lt;&gt;"",ISNUMBER(A4356)),VLOOKUP(A4356,Studies!A:BR,3,FALSE),"")</f>
        <v>https://www.ncbi.nlm.nih.gov/pubmed/16982783</v>
      </c>
      <c r="D4356" s="255" t="str">
        <f>IF(AND(A4356&lt;&gt;"",ISNUMBER(A4356)),VLOOKUP(A4356,Studies!A:BR,4,FALSE),"")</f>
        <v>MAD_m_C 300 mg</v>
      </c>
      <c r="E4356" s="255" t="str">
        <f>IF(AND(A4356&lt;&gt;"",ISNUMBER(A4356)),VLOOKUP(A4356,Studies!A:BR,5,FALSE),"")</f>
        <v>Itraconazole</v>
      </c>
      <c r="F4356" s="256" t="str">
        <f>IF(AND(A4356&lt;&gt;"",ISNUMBER(A4356)),VLOOKUP(A4356,Studies!A:BR,6,FALSE),"")</f>
        <v>Plasma</v>
      </c>
      <c r="G4356" s="194">
        <v>168</v>
      </c>
      <c r="H4356" s="50" t="s">
        <v>60</v>
      </c>
      <c r="I4356" s="187">
        <v>1594.9720458984375</v>
      </c>
      <c r="J4356" s="41" t="s">
        <v>941</v>
      </c>
      <c r="K4356" s="41" t="s">
        <v>116</v>
      </c>
      <c r="Q4356" s="174">
        <v>0</v>
      </c>
    </row>
    <row r="4357" spans="1:17" ht="14.25" x14ac:dyDescent="0.2">
      <c r="A4357" s="183">
        <v>526</v>
      </c>
      <c r="B4357" s="254" t="str">
        <f>IF(AND(A4357&lt;&gt;"",ISNUMBER(A4357)),VLOOKUP(A4357,Studies!A:BR,2,FALSE),"")</f>
        <v>Mouton 2006</v>
      </c>
      <c r="C4357" s="255" t="str">
        <f>IF(AND(A4357&lt;&gt;"",ISNUMBER(A4357)),VLOOKUP(A4357,Studies!A:BR,3,FALSE),"")</f>
        <v>https://www.ncbi.nlm.nih.gov/pubmed/16982783</v>
      </c>
      <c r="D4357" s="255" t="str">
        <f>IF(AND(A4357&lt;&gt;"",ISNUMBER(A4357)),VLOOKUP(A4357,Studies!A:BR,4,FALSE),"")</f>
        <v>MAD_m_C 300 mg</v>
      </c>
      <c r="E4357" s="255" t="str">
        <f>IF(AND(A4357&lt;&gt;"",ISNUMBER(A4357)),VLOOKUP(A4357,Studies!A:BR,5,FALSE),"")</f>
        <v>Itraconazole</v>
      </c>
      <c r="F4357" s="256" t="str">
        <f>IF(AND(A4357&lt;&gt;"",ISNUMBER(A4357)),VLOOKUP(A4357,Studies!A:BR,6,FALSE),"")</f>
        <v>Plasma</v>
      </c>
      <c r="G4357" s="194">
        <v>176</v>
      </c>
      <c r="H4357" s="50" t="s">
        <v>60</v>
      </c>
      <c r="I4357" s="187">
        <v>1504.81201171875</v>
      </c>
      <c r="J4357" s="41" t="s">
        <v>941</v>
      </c>
      <c r="K4357" s="41" t="s">
        <v>116</v>
      </c>
      <c r="Q4357" s="174">
        <v>0</v>
      </c>
    </row>
    <row r="4358" spans="1:17" ht="14.25" x14ac:dyDescent="0.2">
      <c r="A4358" s="183">
        <v>526</v>
      </c>
      <c r="B4358" s="254" t="str">
        <f>IF(AND(A4358&lt;&gt;"",ISNUMBER(A4358)),VLOOKUP(A4358,Studies!A:BR,2,FALSE),"")</f>
        <v>Mouton 2006</v>
      </c>
      <c r="C4358" s="255" t="str">
        <f>IF(AND(A4358&lt;&gt;"",ISNUMBER(A4358)),VLOOKUP(A4358,Studies!A:BR,3,FALSE),"")</f>
        <v>https://www.ncbi.nlm.nih.gov/pubmed/16982783</v>
      </c>
      <c r="D4358" s="255" t="str">
        <f>IF(AND(A4358&lt;&gt;"",ISNUMBER(A4358)),VLOOKUP(A4358,Studies!A:BR,4,FALSE),"")</f>
        <v>MAD_m_C 300 mg</v>
      </c>
      <c r="E4358" s="255" t="str">
        <f>IF(AND(A4358&lt;&gt;"",ISNUMBER(A4358)),VLOOKUP(A4358,Studies!A:BR,5,FALSE),"")</f>
        <v>Itraconazole</v>
      </c>
      <c r="F4358" s="256" t="str">
        <f>IF(AND(A4358&lt;&gt;"",ISNUMBER(A4358)),VLOOKUP(A4358,Studies!A:BR,6,FALSE),"")</f>
        <v>Plasma</v>
      </c>
      <c r="G4358" s="194">
        <v>192</v>
      </c>
      <c r="H4358" s="50" t="s">
        <v>60</v>
      </c>
      <c r="I4358" s="187">
        <v>1407.9959716796875</v>
      </c>
      <c r="J4358" s="41" t="s">
        <v>941</v>
      </c>
      <c r="K4358" s="41" t="s">
        <v>116</v>
      </c>
      <c r="Q4358" s="174">
        <v>0</v>
      </c>
    </row>
    <row r="4359" spans="1:17" ht="14.25" x14ac:dyDescent="0.2">
      <c r="A4359" s="183">
        <v>526</v>
      </c>
      <c r="B4359" s="254" t="str">
        <f>IF(AND(A4359&lt;&gt;"",ISNUMBER(A4359)),VLOOKUP(A4359,Studies!A:BR,2,FALSE),"")</f>
        <v>Mouton 2006</v>
      </c>
      <c r="C4359" s="255" t="str">
        <f>IF(AND(A4359&lt;&gt;"",ISNUMBER(A4359)),VLOOKUP(A4359,Studies!A:BR,3,FALSE),"")</f>
        <v>https://www.ncbi.nlm.nih.gov/pubmed/16982783</v>
      </c>
      <c r="D4359" s="255" t="str">
        <f>IF(AND(A4359&lt;&gt;"",ISNUMBER(A4359)),VLOOKUP(A4359,Studies!A:BR,4,FALSE),"")</f>
        <v>MAD_m_C 300 mg</v>
      </c>
      <c r="E4359" s="255" t="str">
        <f>IF(AND(A4359&lt;&gt;"",ISNUMBER(A4359)),VLOOKUP(A4359,Studies!A:BR,5,FALSE),"")</f>
        <v>Itraconazole</v>
      </c>
      <c r="F4359" s="256" t="str">
        <f>IF(AND(A4359&lt;&gt;"",ISNUMBER(A4359)),VLOOKUP(A4359,Studies!A:BR,6,FALSE),"")</f>
        <v>Plasma</v>
      </c>
      <c r="G4359" s="194">
        <v>216</v>
      </c>
      <c r="H4359" s="50" t="s">
        <v>60</v>
      </c>
      <c r="I4359" s="187">
        <v>1373.3179931640625</v>
      </c>
      <c r="J4359" s="41" t="s">
        <v>941</v>
      </c>
      <c r="K4359" s="41" t="s">
        <v>116</v>
      </c>
      <c r="Q4359" s="174">
        <v>0</v>
      </c>
    </row>
    <row r="4360" spans="1:17" ht="14.25" x14ac:dyDescent="0.2">
      <c r="A4360" s="183">
        <v>526</v>
      </c>
      <c r="B4360" s="254" t="str">
        <f>IF(AND(A4360&lt;&gt;"",ISNUMBER(A4360)),VLOOKUP(A4360,Studies!A:BR,2,FALSE),"")</f>
        <v>Mouton 2006</v>
      </c>
      <c r="C4360" s="255" t="str">
        <f>IF(AND(A4360&lt;&gt;"",ISNUMBER(A4360)),VLOOKUP(A4360,Studies!A:BR,3,FALSE),"")</f>
        <v>https://www.ncbi.nlm.nih.gov/pubmed/16982783</v>
      </c>
      <c r="D4360" s="255" t="str">
        <f>IF(AND(A4360&lt;&gt;"",ISNUMBER(A4360)),VLOOKUP(A4360,Studies!A:BR,4,FALSE),"")</f>
        <v>MAD_m_C 300 mg</v>
      </c>
      <c r="E4360" s="255" t="str">
        <f>IF(AND(A4360&lt;&gt;"",ISNUMBER(A4360)),VLOOKUP(A4360,Studies!A:BR,5,FALSE),"")</f>
        <v>Itraconazole</v>
      </c>
      <c r="F4360" s="256" t="str">
        <f>IF(AND(A4360&lt;&gt;"",ISNUMBER(A4360)),VLOOKUP(A4360,Studies!A:BR,6,FALSE),"")</f>
        <v>Plasma</v>
      </c>
      <c r="G4360" s="194">
        <v>240</v>
      </c>
      <c r="H4360" s="50" t="s">
        <v>60</v>
      </c>
      <c r="I4360" s="187">
        <v>1317.408935546875</v>
      </c>
      <c r="J4360" s="41" t="s">
        <v>941</v>
      </c>
      <c r="K4360" s="41" t="s">
        <v>116</v>
      </c>
      <c r="Q4360" s="174">
        <v>0</v>
      </c>
    </row>
    <row r="4361" spans="1:17" ht="14.25" x14ac:dyDescent="0.2">
      <c r="A4361" s="183">
        <v>526</v>
      </c>
      <c r="B4361" s="254" t="str">
        <f>IF(AND(A4361&lt;&gt;"",ISNUMBER(A4361)),VLOOKUP(A4361,Studies!A:BR,2,FALSE),"")</f>
        <v>Mouton 2006</v>
      </c>
      <c r="C4361" s="255" t="str">
        <f>IF(AND(A4361&lt;&gt;"",ISNUMBER(A4361)),VLOOKUP(A4361,Studies!A:BR,3,FALSE),"")</f>
        <v>https://www.ncbi.nlm.nih.gov/pubmed/16982783</v>
      </c>
      <c r="D4361" s="255" t="str">
        <f>IF(AND(A4361&lt;&gt;"",ISNUMBER(A4361)),VLOOKUP(A4361,Studies!A:BR,4,FALSE),"")</f>
        <v>MAD_m_C 300 mg</v>
      </c>
      <c r="E4361" s="255" t="str">
        <f>IF(AND(A4361&lt;&gt;"",ISNUMBER(A4361)),VLOOKUP(A4361,Studies!A:BR,5,FALSE),"")</f>
        <v>Itraconazole</v>
      </c>
      <c r="F4361" s="256" t="str">
        <f>IF(AND(A4361&lt;&gt;"",ISNUMBER(A4361)),VLOOKUP(A4361,Studies!A:BR,6,FALSE),"")</f>
        <v>Plasma</v>
      </c>
      <c r="G4361" s="194">
        <v>312</v>
      </c>
      <c r="H4361" s="50" t="s">
        <v>60</v>
      </c>
      <c r="I4361" s="187">
        <v>993.06304931640625</v>
      </c>
      <c r="J4361" s="41" t="s">
        <v>941</v>
      </c>
      <c r="K4361" s="41" t="s">
        <v>116</v>
      </c>
      <c r="Q4361" s="174">
        <v>0</v>
      </c>
    </row>
    <row r="4362" spans="1:17" ht="14.25" x14ac:dyDescent="0.2">
      <c r="A4362" s="183">
        <v>527</v>
      </c>
      <c r="B4362" s="254" t="str">
        <f>IF(AND(A4362&lt;&gt;"",ISNUMBER(A4362)),VLOOKUP(A4362,Studies!A:BR,2,FALSE),"")</f>
        <v>Mouton 2006</v>
      </c>
      <c r="C4362" s="255" t="str">
        <f>IF(AND(A4362&lt;&gt;"",ISNUMBER(A4362)),VLOOKUP(A4362,Studies!A:BR,3,FALSE),"")</f>
        <v>https://www.ncbi.nlm.nih.gov/pubmed/16982783</v>
      </c>
      <c r="D4362" s="255" t="str">
        <f>IF(AND(A4362&lt;&gt;"",ISNUMBER(A4362)),VLOOKUP(A4362,Studies!A:BR,4,FALSE),"")</f>
        <v>MAD_m_D 200 mg (HPBCD)</v>
      </c>
      <c r="E4362" s="255" t="str">
        <f>IF(AND(A4362&lt;&gt;"",ISNUMBER(A4362)),VLOOKUP(A4362,Studies!A:BR,5,FALSE),"")</f>
        <v>Itraconazole</v>
      </c>
      <c r="F4362" s="256" t="str">
        <f>IF(AND(A4362&lt;&gt;"",ISNUMBER(A4362)),VLOOKUP(A4362,Studies!A:BR,6,FALSE),"")</f>
        <v>Plasma</v>
      </c>
      <c r="G4362" s="194">
        <v>2</v>
      </c>
      <c r="H4362" s="50" t="s">
        <v>60</v>
      </c>
      <c r="I4362" s="187">
        <v>2776.8650054931641</v>
      </c>
      <c r="J4362" s="41" t="s">
        <v>941</v>
      </c>
      <c r="K4362" s="41" t="s">
        <v>116</v>
      </c>
      <c r="Q4362" s="174">
        <v>0</v>
      </c>
    </row>
    <row r="4363" spans="1:17" ht="14.25" x14ac:dyDescent="0.2">
      <c r="A4363" s="183">
        <v>527</v>
      </c>
      <c r="B4363" s="254" t="str">
        <f>IF(AND(A4363&lt;&gt;"",ISNUMBER(A4363)),VLOOKUP(A4363,Studies!A:BR,2,FALSE),"")</f>
        <v>Mouton 2006</v>
      </c>
      <c r="C4363" s="255" t="str">
        <f>IF(AND(A4363&lt;&gt;"",ISNUMBER(A4363)),VLOOKUP(A4363,Studies!A:BR,3,FALSE),"")</f>
        <v>https://www.ncbi.nlm.nih.gov/pubmed/16982783</v>
      </c>
      <c r="D4363" s="255" t="str">
        <f>IF(AND(A4363&lt;&gt;"",ISNUMBER(A4363)),VLOOKUP(A4363,Studies!A:BR,4,FALSE),"")</f>
        <v>MAD_m_D 200 mg (HPBCD)</v>
      </c>
      <c r="E4363" s="255" t="str">
        <f>IF(AND(A4363&lt;&gt;"",ISNUMBER(A4363)),VLOOKUP(A4363,Studies!A:BR,5,FALSE),"")</f>
        <v>Itraconazole</v>
      </c>
      <c r="F4363" s="256" t="str">
        <f>IF(AND(A4363&lt;&gt;"",ISNUMBER(A4363)),VLOOKUP(A4363,Studies!A:BR,6,FALSE),"")</f>
        <v>Plasma</v>
      </c>
      <c r="G4363" s="194">
        <v>8</v>
      </c>
      <c r="H4363" s="50" t="s">
        <v>60</v>
      </c>
      <c r="I4363" s="187">
        <v>244.91161108016968</v>
      </c>
      <c r="J4363" s="41" t="s">
        <v>941</v>
      </c>
      <c r="K4363" s="41" t="s">
        <v>116</v>
      </c>
      <c r="Q4363" s="174">
        <v>0</v>
      </c>
    </row>
    <row r="4364" spans="1:17" ht="14.25" x14ac:dyDescent="0.2">
      <c r="A4364" s="183">
        <v>527</v>
      </c>
      <c r="B4364" s="254" t="str">
        <f>IF(AND(A4364&lt;&gt;"",ISNUMBER(A4364)),VLOOKUP(A4364,Studies!A:BR,2,FALSE),"")</f>
        <v>Mouton 2006</v>
      </c>
      <c r="C4364" s="255" t="str">
        <f>IF(AND(A4364&lt;&gt;"",ISNUMBER(A4364)),VLOOKUP(A4364,Studies!A:BR,3,FALSE),"")</f>
        <v>https://www.ncbi.nlm.nih.gov/pubmed/16982783</v>
      </c>
      <c r="D4364" s="255" t="str">
        <f>IF(AND(A4364&lt;&gt;"",ISNUMBER(A4364)),VLOOKUP(A4364,Studies!A:BR,4,FALSE),"")</f>
        <v>MAD_m_D 200 mg (HPBCD)</v>
      </c>
      <c r="E4364" s="255" t="str">
        <f>IF(AND(A4364&lt;&gt;"",ISNUMBER(A4364)),VLOOKUP(A4364,Studies!A:BR,5,FALSE),"")</f>
        <v>Itraconazole</v>
      </c>
      <c r="F4364" s="256" t="str">
        <f>IF(AND(A4364&lt;&gt;"",ISNUMBER(A4364)),VLOOKUP(A4364,Studies!A:BR,6,FALSE),"")</f>
        <v>Plasma</v>
      </c>
      <c r="G4364" s="194">
        <v>24</v>
      </c>
      <c r="H4364" s="50" t="s">
        <v>60</v>
      </c>
      <c r="I4364" s="187">
        <v>369.85400319099426</v>
      </c>
      <c r="J4364" s="41" t="s">
        <v>941</v>
      </c>
      <c r="K4364" s="41" t="s">
        <v>116</v>
      </c>
      <c r="Q4364" s="174">
        <v>0</v>
      </c>
    </row>
    <row r="4365" spans="1:17" ht="14.25" x14ac:dyDescent="0.2">
      <c r="A4365" s="183">
        <v>527</v>
      </c>
      <c r="B4365" s="254" t="str">
        <f>IF(AND(A4365&lt;&gt;"",ISNUMBER(A4365)),VLOOKUP(A4365,Studies!A:BR,2,FALSE),"")</f>
        <v>Mouton 2006</v>
      </c>
      <c r="C4365" s="255" t="str">
        <f>IF(AND(A4365&lt;&gt;"",ISNUMBER(A4365)),VLOOKUP(A4365,Studies!A:BR,3,FALSE),"")</f>
        <v>https://www.ncbi.nlm.nih.gov/pubmed/16982783</v>
      </c>
      <c r="D4365" s="255" t="str">
        <f>IF(AND(A4365&lt;&gt;"",ISNUMBER(A4365)),VLOOKUP(A4365,Studies!A:BR,4,FALSE),"")</f>
        <v>MAD_m_D 200 mg (HPBCD)</v>
      </c>
      <c r="E4365" s="255" t="str">
        <f>IF(AND(A4365&lt;&gt;"",ISNUMBER(A4365)),VLOOKUP(A4365,Studies!A:BR,5,FALSE),"")</f>
        <v>Itraconazole</v>
      </c>
      <c r="F4365" s="256" t="str">
        <f>IF(AND(A4365&lt;&gt;"",ISNUMBER(A4365)),VLOOKUP(A4365,Studies!A:BR,6,FALSE),"")</f>
        <v>Plasma</v>
      </c>
      <c r="G4365" s="194">
        <v>32</v>
      </c>
      <c r="H4365" s="50" t="s">
        <v>60</v>
      </c>
      <c r="I4365" s="187">
        <v>822.02214002609253</v>
      </c>
      <c r="J4365" s="41" t="s">
        <v>941</v>
      </c>
      <c r="K4365" s="41" t="s">
        <v>116</v>
      </c>
      <c r="Q4365" s="174">
        <v>0</v>
      </c>
    </row>
    <row r="4366" spans="1:17" ht="14.25" x14ac:dyDescent="0.2">
      <c r="A4366" s="183">
        <v>527</v>
      </c>
      <c r="B4366" s="254" t="str">
        <f>IF(AND(A4366&lt;&gt;"",ISNUMBER(A4366)),VLOOKUP(A4366,Studies!A:BR,2,FALSE),"")</f>
        <v>Mouton 2006</v>
      </c>
      <c r="C4366" s="255" t="str">
        <f>IF(AND(A4366&lt;&gt;"",ISNUMBER(A4366)),VLOOKUP(A4366,Studies!A:BR,3,FALSE),"")</f>
        <v>https://www.ncbi.nlm.nih.gov/pubmed/16982783</v>
      </c>
      <c r="D4366" s="255" t="str">
        <f>IF(AND(A4366&lt;&gt;"",ISNUMBER(A4366)),VLOOKUP(A4366,Studies!A:BR,4,FALSE),"")</f>
        <v>MAD_m_D 200 mg (HPBCD)</v>
      </c>
      <c r="E4366" s="255" t="str">
        <f>IF(AND(A4366&lt;&gt;"",ISNUMBER(A4366)),VLOOKUP(A4366,Studies!A:BR,5,FALSE),"")</f>
        <v>Itraconazole</v>
      </c>
      <c r="F4366" s="256" t="str">
        <f>IF(AND(A4366&lt;&gt;"",ISNUMBER(A4366)),VLOOKUP(A4366,Studies!A:BR,6,FALSE),"")</f>
        <v>Plasma</v>
      </c>
      <c r="G4366" s="194">
        <v>34</v>
      </c>
      <c r="H4366" s="50" t="s">
        <v>60</v>
      </c>
      <c r="I4366" s="187">
        <v>4034.5273017883301</v>
      </c>
      <c r="J4366" s="41" t="s">
        <v>941</v>
      </c>
      <c r="K4366" s="41" t="s">
        <v>116</v>
      </c>
      <c r="Q4366" s="174">
        <v>0</v>
      </c>
    </row>
    <row r="4367" spans="1:17" ht="14.25" x14ac:dyDescent="0.2">
      <c r="A4367" s="183">
        <v>527</v>
      </c>
      <c r="B4367" s="254" t="str">
        <f>IF(AND(A4367&lt;&gt;"",ISNUMBER(A4367)),VLOOKUP(A4367,Studies!A:BR,2,FALSE),"")</f>
        <v>Mouton 2006</v>
      </c>
      <c r="C4367" s="255" t="str">
        <f>IF(AND(A4367&lt;&gt;"",ISNUMBER(A4367)),VLOOKUP(A4367,Studies!A:BR,3,FALSE),"")</f>
        <v>https://www.ncbi.nlm.nih.gov/pubmed/16982783</v>
      </c>
      <c r="D4367" s="255" t="str">
        <f>IF(AND(A4367&lt;&gt;"",ISNUMBER(A4367)),VLOOKUP(A4367,Studies!A:BR,4,FALSE),"")</f>
        <v>MAD_m_D 200 mg (HPBCD)</v>
      </c>
      <c r="E4367" s="255" t="str">
        <f>IF(AND(A4367&lt;&gt;"",ISNUMBER(A4367)),VLOOKUP(A4367,Studies!A:BR,5,FALSE),"")</f>
        <v>Itraconazole</v>
      </c>
      <c r="F4367" s="256" t="str">
        <f>IF(AND(A4367&lt;&gt;"",ISNUMBER(A4367)),VLOOKUP(A4367,Studies!A:BR,6,FALSE),"")</f>
        <v>Plasma</v>
      </c>
      <c r="G4367" s="194">
        <v>48</v>
      </c>
      <c r="H4367" s="50" t="s">
        <v>60</v>
      </c>
      <c r="I4367" s="187">
        <v>1376.1309385299683</v>
      </c>
      <c r="J4367" s="41" t="s">
        <v>941</v>
      </c>
      <c r="K4367" s="41" t="s">
        <v>116</v>
      </c>
      <c r="Q4367" s="174">
        <v>0</v>
      </c>
    </row>
    <row r="4368" spans="1:17" ht="14.25" x14ac:dyDescent="0.2">
      <c r="A4368" s="183">
        <v>527</v>
      </c>
      <c r="B4368" s="254" t="str">
        <f>IF(AND(A4368&lt;&gt;"",ISNUMBER(A4368)),VLOOKUP(A4368,Studies!A:BR,2,FALSE),"")</f>
        <v>Mouton 2006</v>
      </c>
      <c r="C4368" s="255" t="str">
        <f>IF(AND(A4368&lt;&gt;"",ISNUMBER(A4368)),VLOOKUP(A4368,Studies!A:BR,3,FALSE),"")</f>
        <v>https://www.ncbi.nlm.nih.gov/pubmed/16982783</v>
      </c>
      <c r="D4368" s="255" t="str">
        <f>IF(AND(A4368&lt;&gt;"",ISNUMBER(A4368)),VLOOKUP(A4368,Studies!A:BR,4,FALSE),"")</f>
        <v>MAD_m_D 200 mg (HPBCD)</v>
      </c>
      <c r="E4368" s="255" t="str">
        <f>IF(AND(A4368&lt;&gt;"",ISNUMBER(A4368)),VLOOKUP(A4368,Studies!A:BR,5,FALSE),"")</f>
        <v>Itraconazole</v>
      </c>
      <c r="F4368" s="256" t="str">
        <f>IF(AND(A4368&lt;&gt;"",ISNUMBER(A4368)),VLOOKUP(A4368,Studies!A:BR,6,FALSE),"")</f>
        <v>Plasma</v>
      </c>
      <c r="G4368" s="194">
        <v>50</v>
      </c>
      <c r="H4368" s="50" t="s">
        <v>60</v>
      </c>
      <c r="I4368" s="187">
        <v>3434.4921112060547</v>
      </c>
      <c r="J4368" s="41" t="s">
        <v>941</v>
      </c>
      <c r="K4368" s="41" t="s">
        <v>116</v>
      </c>
      <c r="Q4368" s="174">
        <v>0</v>
      </c>
    </row>
    <row r="4369" spans="1:17" ht="14.25" x14ac:dyDescent="0.2">
      <c r="A4369" s="183">
        <v>527</v>
      </c>
      <c r="B4369" s="254" t="str">
        <f>IF(AND(A4369&lt;&gt;"",ISNUMBER(A4369)),VLOOKUP(A4369,Studies!A:BR,2,FALSE),"")</f>
        <v>Mouton 2006</v>
      </c>
      <c r="C4369" s="255" t="str">
        <f>IF(AND(A4369&lt;&gt;"",ISNUMBER(A4369)),VLOOKUP(A4369,Studies!A:BR,3,FALSE),"")</f>
        <v>https://www.ncbi.nlm.nih.gov/pubmed/16982783</v>
      </c>
      <c r="D4369" s="255" t="str">
        <f>IF(AND(A4369&lt;&gt;"",ISNUMBER(A4369)),VLOOKUP(A4369,Studies!A:BR,4,FALSE),"")</f>
        <v>MAD_m_D 200 mg (HPBCD)</v>
      </c>
      <c r="E4369" s="255" t="str">
        <f>IF(AND(A4369&lt;&gt;"",ISNUMBER(A4369)),VLOOKUP(A4369,Studies!A:BR,5,FALSE),"")</f>
        <v>Itraconazole</v>
      </c>
      <c r="F4369" s="256" t="str">
        <f>IF(AND(A4369&lt;&gt;"",ISNUMBER(A4369)),VLOOKUP(A4369,Studies!A:BR,6,FALSE),"")</f>
        <v>Plasma</v>
      </c>
      <c r="G4369" s="194">
        <v>72</v>
      </c>
      <c r="H4369" s="50" t="s">
        <v>60</v>
      </c>
      <c r="I4369" s="187">
        <v>722.66894578933716</v>
      </c>
      <c r="J4369" s="41" t="s">
        <v>941</v>
      </c>
      <c r="K4369" s="41" t="s">
        <v>116</v>
      </c>
      <c r="Q4369" s="174">
        <v>0</v>
      </c>
    </row>
    <row r="4370" spans="1:17" ht="14.25" x14ac:dyDescent="0.2">
      <c r="A4370" s="183">
        <v>527</v>
      </c>
      <c r="B4370" s="254" t="str">
        <f>IF(AND(A4370&lt;&gt;"",ISNUMBER(A4370)),VLOOKUP(A4370,Studies!A:BR,2,FALSE),"")</f>
        <v>Mouton 2006</v>
      </c>
      <c r="C4370" s="255" t="str">
        <f>IF(AND(A4370&lt;&gt;"",ISNUMBER(A4370)),VLOOKUP(A4370,Studies!A:BR,3,FALSE),"")</f>
        <v>https://www.ncbi.nlm.nih.gov/pubmed/16982783</v>
      </c>
      <c r="D4370" s="255" t="str">
        <f>IF(AND(A4370&lt;&gt;"",ISNUMBER(A4370)),VLOOKUP(A4370,Studies!A:BR,4,FALSE),"")</f>
        <v>MAD_m_D 200 mg (HPBCD)</v>
      </c>
      <c r="E4370" s="255" t="str">
        <f>IF(AND(A4370&lt;&gt;"",ISNUMBER(A4370)),VLOOKUP(A4370,Studies!A:BR,5,FALSE),"")</f>
        <v>Itraconazole</v>
      </c>
      <c r="F4370" s="256" t="str">
        <f>IF(AND(A4370&lt;&gt;"",ISNUMBER(A4370)),VLOOKUP(A4370,Studies!A:BR,6,FALSE),"")</f>
        <v>Plasma</v>
      </c>
      <c r="G4370" s="194">
        <v>74</v>
      </c>
      <c r="H4370" s="50" t="s">
        <v>60</v>
      </c>
      <c r="I4370" s="187">
        <v>3262.0069980621338</v>
      </c>
      <c r="J4370" s="41" t="s">
        <v>941</v>
      </c>
      <c r="K4370" s="41" t="s">
        <v>116</v>
      </c>
      <c r="Q4370" s="174">
        <v>0</v>
      </c>
    </row>
    <row r="4371" spans="1:17" ht="14.25" x14ac:dyDescent="0.2">
      <c r="A4371" s="183">
        <v>527</v>
      </c>
      <c r="B4371" s="254" t="str">
        <f>IF(AND(A4371&lt;&gt;"",ISNUMBER(A4371)),VLOOKUP(A4371,Studies!A:BR,2,FALSE),"")</f>
        <v>Mouton 2006</v>
      </c>
      <c r="C4371" s="255" t="str">
        <f>IF(AND(A4371&lt;&gt;"",ISNUMBER(A4371)),VLOOKUP(A4371,Studies!A:BR,3,FALSE),"")</f>
        <v>https://www.ncbi.nlm.nih.gov/pubmed/16982783</v>
      </c>
      <c r="D4371" s="255" t="str">
        <f>IF(AND(A4371&lt;&gt;"",ISNUMBER(A4371)),VLOOKUP(A4371,Studies!A:BR,4,FALSE),"")</f>
        <v>MAD_m_D 200 mg (HPBCD)</v>
      </c>
      <c r="E4371" s="255" t="str">
        <f>IF(AND(A4371&lt;&gt;"",ISNUMBER(A4371)),VLOOKUP(A4371,Studies!A:BR,5,FALSE),"")</f>
        <v>Itraconazole</v>
      </c>
      <c r="F4371" s="256" t="str">
        <f>IF(AND(A4371&lt;&gt;"",ISNUMBER(A4371)),VLOOKUP(A4371,Studies!A:BR,6,FALSE),"")</f>
        <v>Plasma</v>
      </c>
      <c r="G4371" s="194">
        <v>96</v>
      </c>
      <c r="H4371" s="50" t="s">
        <v>60</v>
      </c>
      <c r="I4371" s="187">
        <v>741.52922630310059</v>
      </c>
      <c r="J4371" s="41" t="s">
        <v>941</v>
      </c>
      <c r="K4371" s="41" t="s">
        <v>116</v>
      </c>
      <c r="Q4371" s="174">
        <v>0</v>
      </c>
    </row>
    <row r="4372" spans="1:17" ht="14.25" x14ac:dyDescent="0.2">
      <c r="A4372" s="183">
        <v>527</v>
      </c>
      <c r="B4372" s="254" t="str">
        <f>IF(AND(A4372&lt;&gt;"",ISNUMBER(A4372)),VLOOKUP(A4372,Studies!A:BR,2,FALSE),"")</f>
        <v>Mouton 2006</v>
      </c>
      <c r="C4372" s="255" t="str">
        <f>IF(AND(A4372&lt;&gt;"",ISNUMBER(A4372)),VLOOKUP(A4372,Studies!A:BR,3,FALSE),"")</f>
        <v>https://www.ncbi.nlm.nih.gov/pubmed/16982783</v>
      </c>
      <c r="D4372" s="255" t="str">
        <f>IF(AND(A4372&lt;&gt;"",ISNUMBER(A4372)),VLOOKUP(A4372,Studies!A:BR,4,FALSE),"")</f>
        <v>MAD_m_D 200 mg (HPBCD)</v>
      </c>
      <c r="E4372" s="255" t="str">
        <f>IF(AND(A4372&lt;&gt;"",ISNUMBER(A4372)),VLOOKUP(A4372,Studies!A:BR,5,FALSE),"")</f>
        <v>Itraconazole</v>
      </c>
      <c r="F4372" s="256" t="str">
        <f>IF(AND(A4372&lt;&gt;"",ISNUMBER(A4372)),VLOOKUP(A4372,Studies!A:BR,6,FALSE),"")</f>
        <v>Plasma</v>
      </c>
      <c r="G4372" s="194">
        <v>98</v>
      </c>
      <c r="H4372" s="50" t="s">
        <v>60</v>
      </c>
      <c r="I4372" s="187">
        <v>3138.3519172668457</v>
      </c>
      <c r="J4372" s="41" t="s">
        <v>941</v>
      </c>
      <c r="K4372" s="41" t="s">
        <v>116</v>
      </c>
      <c r="Q4372" s="174">
        <v>0</v>
      </c>
    </row>
    <row r="4373" spans="1:17" ht="14.25" x14ac:dyDescent="0.2">
      <c r="A4373" s="183">
        <v>527</v>
      </c>
      <c r="B4373" s="254" t="str">
        <f>IF(AND(A4373&lt;&gt;"",ISNUMBER(A4373)),VLOOKUP(A4373,Studies!A:BR,2,FALSE),"")</f>
        <v>Mouton 2006</v>
      </c>
      <c r="C4373" s="255" t="str">
        <f>IF(AND(A4373&lt;&gt;"",ISNUMBER(A4373)),VLOOKUP(A4373,Studies!A:BR,3,FALSE),"")</f>
        <v>https://www.ncbi.nlm.nih.gov/pubmed/16982783</v>
      </c>
      <c r="D4373" s="255" t="str">
        <f>IF(AND(A4373&lt;&gt;"",ISNUMBER(A4373)),VLOOKUP(A4373,Studies!A:BR,4,FALSE),"")</f>
        <v>MAD_m_D 200 mg (HPBCD)</v>
      </c>
      <c r="E4373" s="255" t="str">
        <f>IF(AND(A4373&lt;&gt;"",ISNUMBER(A4373)),VLOOKUP(A4373,Studies!A:BR,5,FALSE),"")</f>
        <v>Itraconazole</v>
      </c>
      <c r="F4373" s="256" t="str">
        <f>IF(AND(A4373&lt;&gt;"",ISNUMBER(A4373)),VLOOKUP(A4373,Studies!A:BR,6,FALSE),"")</f>
        <v>Plasma</v>
      </c>
      <c r="G4373" s="194">
        <v>120</v>
      </c>
      <c r="H4373" s="50" t="s">
        <v>60</v>
      </c>
      <c r="I4373" s="187">
        <v>780.73900938034058</v>
      </c>
      <c r="J4373" s="41" t="s">
        <v>941</v>
      </c>
      <c r="K4373" s="41" t="s">
        <v>116</v>
      </c>
      <c r="Q4373" s="174">
        <v>0</v>
      </c>
    </row>
    <row r="4374" spans="1:17" ht="14.25" x14ac:dyDescent="0.2">
      <c r="A4374" s="183">
        <v>527</v>
      </c>
      <c r="B4374" s="254" t="str">
        <f>IF(AND(A4374&lt;&gt;"",ISNUMBER(A4374)),VLOOKUP(A4374,Studies!A:BR,2,FALSE),"")</f>
        <v>Mouton 2006</v>
      </c>
      <c r="C4374" s="255" t="str">
        <f>IF(AND(A4374&lt;&gt;"",ISNUMBER(A4374)),VLOOKUP(A4374,Studies!A:BR,3,FALSE),"")</f>
        <v>https://www.ncbi.nlm.nih.gov/pubmed/16982783</v>
      </c>
      <c r="D4374" s="255" t="str">
        <f>IF(AND(A4374&lt;&gt;"",ISNUMBER(A4374)),VLOOKUP(A4374,Studies!A:BR,4,FALSE),"")</f>
        <v>MAD_m_D 200 mg (HPBCD)</v>
      </c>
      <c r="E4374" s="255" t="str">
        <f>IF(AND(A4374&lt;&gt;"",ISNUMBER(A4374)),VLOOKUP(A4374,Studies!A:BR,5,FALSE),"")</f>
        <v>Itraconazole</v>
      </c>
      <c r="F4374" s="256" t="str">
        <f>IF(AND(A4374&lt;&gt;"",ISNUMBER(A4374)),VLOOKUP(A4374,Studies!A:BR,6,FALSE),"")</f>
        <v>Plasma</v>
      </c>
      <c r="G4374" s="194">
        <v>122</v>
      </c>
      <c r="H4374" s="50" t="s">
        <v>60</v>
      </c>
      <c r="I4374" s="187">
        <v>3220.257043838501</v>
      </c>
      <c r="J4374" s="41" t="s">
        <v>941</v>
      </c>
      <c r="K4374" s="41" t="s">
        <v>116</v>
      </c>
      <c r="Q4374" s="174">
        <v>0</v>
      </c>
    </row>
    <row r="4375" spans="1:17" ht="14.25" x14ac:dyDescent="0.2">
      <c r="A4375" s="183">
        <v>527</v>
      </c>
      <c r="B4375" s="254" t="str">
        <f>IF(AND(A4375&lt;&gt;"",ISNUMBER(A4375)),VLOOKUP(A4375,Studies!A:BR,2,FALSE),"")</f>
        <v>Mouton 2006</v>
      </c>
      <c r="C4375" s="255" t="str">
        <f>IF(AND(A4375&lt;&gt;"",ISNUMBER(A4375)),VLOOKUP(A4375,Studies!A:BR,3,FALSE),"")</f>
        <v>https://www.ncbi.nlm.nih.gov/pubmed/16982783</v>
      </c>
      <c r="D4375" s="255" t="str">
        <f>IF(AND(A4375&lt;&gt;"",ISNUMBER(A4375)),VLOOKUP(A4375,Studies!A:BR,4,FALSE),"")</f>
        <v>MAD_m_D 200 mg (HPBCD)</v>
      </c>
      <c r="E4375" s="255" t="str">
        <f>IF(AND(A4375&lt;&gt;"",ISNUMBER(A4375)),VLOOKUP(A4375,Studies!A:BR,5,FALSE),"")</f>
        <v>Itraconazole</v>
      </c>
      <c r="F4375" s="256" t="str">
        <f>IF(AND(A4375&lt;&gt;"",ISNUMBER(A4375)),VLOOKUP(A4375,Studies!A:BR,6,FALSE),"")</f>
        <v>Plasma</v>
      </c>
      <c r="G4375" s="194">
        <v>144</v>
      </c>
      <c r="H4375" s="50" t="s">
        <v>60</v>
      </c>
      <c r="I4375" s="187">
        <v>1016.6960954666138</v>
      </c>
      <c r="J4375" s="41" t="s">
        <v>941</v>
      </c>
      <c r="K4375" s="41" t="s">
        <v>116</v>
      </c>
      <c r="Q4375" s="174">
        <v>0</v>
      </c>
    </row>
    <row r="4376" spans="1:17" ht="14.25" x14ac:dyDescent="0.2">
      <c r="A4376" s="183">
        <v>527</v>
      </c>
      <c r="B4376" s="254" t="str">
        <f>IF(AND(A4376&lt;&gt;"",ISNUMBER(A4376)),VLOOKUP(A4376,Studies!A:BR,2,FALSE),"")</f>
        <v>Mouton 2006</v>
      </c>
      <c r="C4376" s="255" t="str">
        <f>IF(AND(A4376&lt;&gt;"",ISNUMBER(A4376)),VLOOKUP(A4376,Studies!A:BR,3,FALSE),"")</f>
        <v>https://www.ncbi.nlm.nih.gov/pubmed/16982783</v>
      </c>
      <c r="D4376" s="255" t="str">
        <f>IF(AND(A4376&lt;&gt;"",ISNUMBER(A4376)),VLOOKUP(A4376,Studies!A:BR,4,FALSE),"")</f>
        <v>MAD_m_D 200 mg (HPBCD)</v>
      </c>
      <c r="E4376" s="255" t="str">
        <f>IF(AND(A4376&lt;&gt;"",ISNUMBER(A4376)),VLOOKUP(A4376,Studies!A:BR,5,FALSE),"")</f>
        <v>Itraconazole</v>
      </c>
      <c r="F4376" s="256" t="str">
        <f>IF(AND(A4376&lt;&gt;"",ISNUMBER(A4376)),VLOOKUP(A4376,Studies!A:BR,6,FALSE),"")</f>
        <v>Plasma</v>
      </c>
      <c r="G4376" s="194">
        <v>144.5</v>
      </c>
      <c r="H4376" s="50" t="s">
        <v>60</v>
      </c>
      <c r="I4376" s="187">
        <v>2849.5409488677979</v>
      </c>
      <c r="J4376" s="41" t="s">
        <v>941</v>
      </c>
      <c r="K4376" s="41" t="s">
        <v>116</v>
      </c>
      <c r="Q4376" s="174">
        <v>0</v>
      </c>
    </row>
    <row r="4377" spans="1:17" ht="14.25" x14ac:dyDescent="0.2">
      <c r="A4377" s="183">
        <v>527</v>
      </c>
      <c r="B4377" s="254" t="str">
        <f>IF(AND(A4377&lt;&gt;"",ISNUMBER(A4377)),VLOOKUP(A4377,Studies!A:BR,2,FALSE),"")</f>
        <v>Mouton 2006</v>
      </c>
      <c r="C4377" s="255" t="str">
        <f>IF(AND(A4377&lt;&gt;"",ISNUMBER(A4377)),VLOOKUP(A4377,Studies!A:BR,3,FALSE),"")</f>
        <v>https://www.ncbi.nlm.nih.gov/pubmed/16982783</v>
      </c>
      <c r="D4377" s="255" t="str">
        <f>IF(AND(A4377&lt;&gt;"",ISNUMBER(A4377)),VLOOKUP(A4377,Studies!A:BR,4,FALSE),"")</f>
        <v>MAD_m_D 200 mg (HPBCD)</v>
      </c>
      <c r="E4377" s="255" t="str">
        <f>IF(AND(A4377&lt;&gt;"",ISNUMBER(A4377)),VLOOKUP(A4377,Studies!A:BR,5,FALSE),"")</f>
        <v>Itraconazole</v>
      </c>
      <c r="F4377" s="256" t="str">
        <f>IF(AND(A4377&lt;&gt;"",ISNUMBER(A4377)),VLOOKUP(A4377,Studies!A:BR,6,FALSE),"")</f>
        <v>Plasma</v>
      </c>
      <c r="G4377" s="194">
        <v>145</v>
      </c>
      <c r="H4377" s="50" t="s">
        <v>60</v>
      </c>
      <c r="I4377" s="187">
        <v>3346.6269969940186</v>
      </c>
      <c r="J4377" s="41" t="s">
        <v>941</v>
      </c>
      <c r="K4377" s="41" t="s">
        <v>116</v>
      </c>
      <c r="Q4377" s="174">
        <v>0</v>
      </c>
    </row>
    <row r="4378" spans="1:17" ht="14.25" x14ac:dyDescent="0.2">
      <c r="A4378" s="183">
        <v>527</v>
      </c>
      <c r="B4378" s="254" t="str">
        <f>IF(AND(A4378&lt;&gt;"",ISNUMBER(A4378)),VLOOKUP(A4378,Studies!A:BR,2,FALSE),"")</f>
        <v>Mouton 2006</v>
      </c>
      <c r="C4378" s="255" t="str">
        <f>IF(AND(A4378&lt;&gt;"",ISNUMBER(A4378)),VLOOKUP(A4378,Studies!A:BR,3,FALSE),"")</f>
        <v>https://www.ncbi.nlm.nih.gov/pubmed/16982783</v>
      </c>
      <c r="D4378" s="255" t="str">
        <f>IF(AND(A4378&lt;&gt;"",ISNUMBER(A4378)),VLOOKUP(A4378,Studies!A:BR,4,FALSE),"")</f>
        <v>MAD_m_D 200 mg (HPBCD)</v>
      </c>
      <c r="E4378" s="255" t="str">
        <f>IF(AND(A4378&lt;&gt;"",ISNUMBER(A4378)),VLOOKUP(A4378,Studies!A:BR,5,FALSE),"")</f>
        <v>Itraconazole</v>
      </c>
      <c r="F4378" s="256" t="str">
        <f>IF(AND(A4378&lt;&gt;"",ISNUMBER(A4378)),VLOOKUP(A4378,Studies!A:BR,6,FALSE),"")</f>
        <v>Plasma</v>
      </c>
      <c r="G4378" s="194">
        <v>146</v>
      </c>
      <c r="H4378" s="50" t="s">
        <v>60</v>
      </c>
      <c r="I4378" s="187">
        <v>2942.6689147949219</v>
      </c>
      <c r="J4378" s="41" t="s">
        <v>941</v>
      </c>
      <c r="K4378" s="41" t="s">
        <v>116</v>
      </c>
      <c r="Q4378" s="174">
        <v>0</v>
      </c>
    </row>
    <row r="4379" spans="1:17" ht="14.25" x14ac:dyDescent="0.2">
      <c r="A4379" s="183">
        <v>527</v>
      </c>
      <c r="B4379" s="254" t="str">
        <f>IF(AND(A4379&lt;&gt;"",ISNUMBER(A4379)),VLOOKUP(A4379,Studies!A:BR,2,FALSE),"")</f>
        <v>Mouton 2006</v>
      </c>
      <c r="C4379" s="255" t="str">
        <f>IF(AND(A4379&lt;&gt;"",ISNUMBER(A4379)),VLOOKUP(A4379,Studies!A:BR,3,FALSE),"")</f>
        <v>https://www.ncbi.nlm.nih.gov/pubmed/16982783</v>
      </c>
      <c r="D4379" s="255" t="str">
        <f>IF(AND(A4379&lt;&gt;"",ISNUMBER(A4379)),VLOOKUP(A4379,Studies!A:BR,4,FALSE),"")</f>
        <v>MAD_m_D 200 mg (HPBCD)</v>
      </c>
      <c r="E4379" s="255" t="str">
        <f>IF(AND(A4379&lt;&gt;"",ISNUMBER(A4379)),VLOOKUP(A4379,Studies!A:BR,5,FALSE),"")</f>
        <v>Itraconazole</v>
      </c>
      <c r="F4379" s="256" t="str">
        <f>IF(AND(A4379&lt;&gt;"",ISNUMBER(A4379)),VLOOKUP(A4379,Studies!A:BR,6,FALSE),"")</f>
        <v>Plasma</v>
      </c>
      <c r="G4379" s="194">
        <v>146.08000000000001</v>
      </c>
      <c r="H4379" s="50" t="s">
        <v>60</v>
      </c>
      <c r="I4379" s="187">
        <v>2724.0920066833496</v>
      </c>
      <c r="J4379" s="41" t="s">
        <v>941</v>
      </c>
      <c r="K4379" s="41" t="s">
        <v>116</v>
      </c>
      <c r="Q4379" s="174">
        <v>0</v>
      </c>
    </row>
    <row r="4380" spans="1:17" ht="14.25" x14ac:dyDescent="0.2">
      <c r="A4380" s="183">
        <v>527</v>
      </c>
      <c r="B4380" s="254" t="str">
        <f>IF(AND(A4380&lt;&gt;"",ISNUMBER(A4380)),VLOOKUP(A4380,Studies!A:BR,2,FALSE),"")</f>
        <v>Mouton 2006</v>
      </c>
      <c r="C4380" s="255" t="str">
        <f>IF(AND(A4380&lt;&gt;"",ISNUMBER(A4380)),VLOOKUP(A4380,Studies!A:BR,3,FALSE),"")</f>
        <v>https://www.ncbi.nlm.nih.gov/pubmed/16982783</v>
      </c>
      <c r="D4380" s="255" t="str">
        <f>IF(AND(A4380&lt;&gt;"",ISNUMBER(A4380)),VLOOKUP(A4380,Studies!A:BR,4,FALSE),"")</f>
        <v>MAD_m_D 200 mg (HPBCD)</v>
      </c>
      <c r="E4380" s="255" t="str">
        <f>IF(AND(A4380&lt;&gt;"",ISNUMBER(A4380)),VLOOKUP(A4380,Studies!A:BR,5,FALSE),"")</f>
        <v>Itraconazole</v>
      </c>
      <c r="F4380" s="256" t="str">
        <f>IF(AND(A4380&lt;&gt;"",ISNUMBER(A4380)),VLOOKUP(A4380,Studies!A:BR,6,FALSE),"")</f>
        <v>Plasma</v>
      </c>
      <c r="G4380" s="194">
        <v>146.25</v>
      </c>
      <c r="H4380" s="50" t="s">
        <v>60</v>
      </c>
      <c r="I4380" s="187">
        <v>2570.8820819854736</v>
      </c>
      <c r="J4380" s="41" t="s">
        <v>941</v>
      </c>
      <c r="K4380" s="41" t="s">
        <v>116</v>
      </c>
      <c r="Q4380" s="174">
        <v>0</v>
      </c>
    </row>
    <row r="4381" spans="1:17" ht="14.25" x14ac:dyDescent="0.2">
      <c r="A4381" s="183">
        <v>527</v>
      </c>
      <c r="B4381" s="254" t="str">
        <f>IF(AND(A4381&lt;&gt;"",ISNUMBER(A4381)),VLOOKUP(A4381,Studies!A:BR,2,FALSE),"")</f>
        <v>Mouton 2006</v>
      </c>
      <c r="C4381" s="255" t="str">
        <f>IF(AND(A4381&lt;&gt;"",ISNUMBER(A4381)),VLOOKUP(A4381,Studies!A:BR,3,FALSE),"")</f>
        <v>https://www.ncbi.nlm.nih.gov/pubmed/16982783</v>
      </c>
      <c r="D4381" s="255" t="str">
        <f>IF(AND(A4381&lt;&gt;"",ISNUMBER(A4381)),VLOOKUP(A4381,Studies!A:BR,4,FALSE),"")</f>
        <v>MAD_m_D 200 mg (HPBCD)</v>
      </c>
      <c r="E4381" s="255" t="str">
        <f>IF(AND(A4381&lt;&gt;"",ISNUMBER(A4381)),VLOOKUP(A4381,Studies!A:BR,5,FALSE),"")</f>
        <v>Itraconazole</v>
      </c>
      <c r="F4381" s="256" t="str">
        <f>IF(AND(A4381&lt;&gt;"",ISNUMBER(A4381)),VLOOKUP(A4381,Studies!A:BR,6,FALSE),"")</f>
        <v>Plasma</v>
      </c>
      <c r="G4381" s="194">
        <v>146.5</v>
      </c>
      <c r="H4381" s="50" t="s">
        <v>60</v>
      </c>
      <c r="I4381" s="187">
        <v>2364.6631240844727</v>
      </c>
      <c r="J4381" s="41" t="s">
        <v>941</v>
      </c>
      <c r="K4381" s="41" t="s">
        <v>116</v>
      </c>
      <c r="Q4381" s="174">
        <v>0</v>
      </c>
    </row>
    <row r="4382" spans="1:17" ht="14.25" x14ac:dyDescent="0.2">
      <c r="A4382" s="183">
        <v>527</v>
      </c>
      <c r="B4382" s="254" t="str">
        <f>IF(AND(A4382&lt;&gt;"",ISNUMBER(A4382)),VLOOKUP(A4382,Studies!A:BR,2,FALSE),"")</f>
        <v>Mouton 2006</v>
      </c>
      <c r="C4382" s="255" t="str">
        <f>IF(AND(A4382&lt;&gt;"",ISNUMBER(A4382)),VLOOKUP(A4382,Studies!A:BR,3,FALSE),"")</f>
        <v>https://www.ncbi.nlm.nih.gov/pubmed/16982783</v>
      </c>
      <c r="D4382" s="255" t="str">
        <f>IF(AND(A4382&lt;&gt;"",ISNUMBER(A4382)),VLOOKUP(A4382,Studies!A:BR,4,FALSE),"")</f>
        <v>MAD_m_D 200 mg (HPBCD)</v>
      </c>
      <c r="E4382" s="255" t="str">
        <f>IF(AND(A4382&lt;&gt;"",ISNUMBER(A4382)),VLOOKUP(A4382,Studies!A:BR,5,FALSE),"")</f>
        <v>Itraconazole</v>
      </c>
      <c r="F4382" s="256" t="str">
        <f>IF(AND(A4382&lt;&gt;"",ISNUMBER(A4382)),VLOOKUP(A4382,Studies!A:BR,6,FALSE),"")</f>
        <v>Plasma</v>
      </c>
      <c r="G4382" s="194">
        <v>146.75</v>
      </c>
      <c r="H4382" s="50" t="s">
        <v>60</v>
      </c>
      <c r="I4382" s="187">
        <v>2364.6631240844727</v>
      </c>
      <c r="J4382" s="41" t="s">
        <v>941</v>
      </c>
      <c r="K4382" s="41" t="s">
        <v>116</v>
      </c>
      <c r="Q4382" s="174">
        <v>0</v>
      </c>
    </row>
    <row r="4383" spans="1:17" ht="14.25" x14ac:dyDescent="0.2">
      <c r="A4383" s="183">
        <v>527</v>
      </c>
      <c r="B4383" s="254" t="str">
        <f>IF(AND(A4383&lt;&gt;"",ISNUMBER(A4383)),VLOOKUP(A4383,Studies!A:BR,2,FALSE),"")</f>
        <v>Mouton 2006</v>
      </c>
      <c r="C4383" s="255" t="str">
        <f>IF(AND(A4383&lt;&gt;"",ISNUMBER(A4383)),VLOOKUP(A4383,Studies!A:BR,3,FALSE),"")</f>
        <v>https://www.ncbi.nlm.nih.gov/pubmed/16982783</v>
      </c>
      <c r="D4383" s="255" t="str">
        <f>IF(AND(A4383&lt;&gt;"",ISNUMBER(A4383)),VLOOKUP(A4383,Studies!A:BR,4,FALSE),"")</f>
        <v>MAD_m_D 200 mg (HPBCD)</v>
      </c>
      <c r="E4383" s="255" t="str">
        <f>IF(AND(A4383&lt;&gt;"",ISNUMBER(A4383)),VLOOKUP(A4383,Studies!A:BR,5,FALSE),"")</f>
        <v>Itraconazole</v>
      </c>
      <c r="F4383" s="256" t="str">
        <f>IF(AND(A4383&lt;&gt;"",ISNUMBER(A4383)),VLOOKUP(A4383,Studies!A:BR,6,FALSE),"")</f>
        <v>Plasma</v>
      </c>
      <c r="G4383" s="194">
        <v>148</v>
      </c>
      <c r="H4383" s="50" t="s">
        <v>60</v>
      </c>
      <c r="I4383" s="187">
        <v>1526.9509553909302</v>
      </c>
      <c r="J4383" s="41" t="s">
        <v>941</v>
      </c>
      <c r="K4383" s="41" t="s">
        <v>116</v>
      </c>
      <c r="Q4383" s="174">
        <v>0</v>
      </c>
    </row>
    <row r="4384" spans="1:17" ht="14.25" x14ac:dyDescent="0.2">
      <c r="A4384" s="183">
        <v>527</v>
      </c>
      <c r="B4384" s="254" t="str">
        <f>IF(AND(A4384&lt;&gt;"",ISNUMBER(A4384)),VLOOKUP(A4384,Studies!A:BR,2,FALSE),"")</f>
        <v>Mouton 2006</v>
      </c>
      <c r="C4384" s="255" t="str">
        <f>IF(AND(A4384&lt;&gt;"",ISNUMBER(A4384)),VLOOKUP(A4384,Studies!A:BR,3,FALSE),"")</f>
        <v>https://www.ncbi.nlm.nih.gov/pubmed/16982783</v>
      </c>
      <c r="D4384" s="255" t="str">
        <f>IF(AND(A4384&lt;&gt;"",ISNUMBER(A4384)),VLOOKUP(A4384,Studies!A:BR,4,FALSE),"")</f>
        <v>MAD_m_D 200 mg (HPBCD)</v>
      </c>
      <c r="E4384" s="255" t="str">
        <f>IF(AND(A4384&lt;&gt;"",ISNUMBER(A4384)),VLOOKUP(A4384,Studies!A:BR,5,FALSE),"")</f>
        <v>Itraconazole</v>
      </c>
      <c r="F4384" s="256" t="str">
        <f>IF(AND(A4384&lt;&gt;"",ISNUMBER(A4384)),VLOOKUP(A4384,Studies!A:BR,6,FALSE),"")</f>
        <v>Plasma</v>
      </c>
      <c r="G4384" s="194">
        <v>150</v>
      </c>
      <c r="H4384" s="50" t="s">
        <v>60</v>
      </c>
      <c r="I4384" s="187">
        <v>1360.0219488143921</v>
      </c>
      <c r="J4384" s="41" t="s">
        <v>941</v>
      </c>
      <c r="K4384" s="41" t="s">
        <v>116</v>
      </c>
      <c r="Q4384" s="174">
        <v>0</v>
      </c>
    </row>
    <row r="4385" spans="1:17" ht="14.25" x14ac:dyDescent="0.2">
      <c r="A4385" s="183">
        <v>527</v>
      </c>
      <c r="B4385" s="254" t="str">
        <f>IF(AND(A4385&lt;&gt;"",ISNUMBER(A4385)),VLOOKUP(A4385,Studies!A:BR,2,FALSE),"")</f>
        <v>Mouton 2006</v>
      </c>
      <c r="C4385" s="255" t="str">
        <f>IF(AND(A4385&lt;&gt;"",ISNUMBER(A4385)),VLOOKUP(A4385,Studies!A:BR,3,FALSE),"")</f>
        <v>https://www.ncbi.nlm.nih.gov/pubmed/16982783</v>
      </c>
      <c r="D4385" s="255" t="str">
        <f>IF(AND(A4385&lt;&gt;"",ISNUMBER(A4385)),VLOOKUP(A4385,Studies!A:BR,4,FALSE),"")</f>
        <v>MAD_m_D 200 mg (HPBCD)</v>
      </c>
      <c r="E4385" s="255" t="str">
        <f>IF(AND(A4385&lt;&gt;"",ISNUMBER(A4385)),VLOOKUP(A4385,Studies!A:BR,5,FALSE),"")</f>
        <v>Itraconazole</v>
      </c>
      <c r="F4385" s="256" t="str">
        <f>IF(AND(A4385&lt;&gt;"",ISNUMBER(A4385)),VLOOKUP(A4385,Studies!A:BR,6,FALSE),"")</f>
        <v>Plasma</v>
      </c>
      <c r="G4385" s="194">
        <v>152</v>
      </c>
      <c r="H4385" s="50" t="s">
        <v>60</v>
      </c>
      <c r="I4385" s="187">
        <v>1275.3020524978638</v>
      </c>
      <c r="J4385" s="41" t="s">
        <v>941</v>
      </c>
      <c r="K4385" s="41" t="s">
        <v>116</v>
      </c>
      <c r="Q4385" s="174">
        <v>0</v>
      </c>
    </row>
    <row r="4386" spans="1:17" ht="14.25" x14ac:dyDescent="0.2">
      <c r="A4386" s="183">
        <v>527</v>
      </c>
      <c r="B4386" s="254" t="str">
        <f>IF(AND(A4386&lt;&gt;"",ISNUMBER(A4386)),VLOOKUP(A4386,Studies!A:BR,2,FALSE),"")</f>
        <v>Mouton 2006</v>
      </c>
      <c r="C4386" s="255" t="str">
        <f>IF(AND(A4386&lt;&gt;"",ISNUMBER(A4386)),VLOOKUP(A4386,Studies!A:BR,3,FALSE),"")</f>
        <v>https://www.ncbi.nlm.nih.gov/pubmed/16982783</v>
      </c>
      <c r="D4386" s="255" t="str">
        <f>IF(AND(A4386&lt;&gt;"",ISNUMBER(A4386)),VLOOKUP(A4386,Studies!A:BR,4,FALSE),"")</f>
        <v>MAD_m_D 200 mg (HPBCD)</v>
      </c>
      <c r="E4386" s="255" t="str">
        <f>IF(AND(A4386&lt;&gt;"",ISNUMBER(A4386)),VLOOKUP(A4386,Studies!A:BR,5,FALSE),"")</f>
        <v>Itraconazole</v>
      </c>
      <c r="F4386" s="256" t="str">
        <f>IF(AND(A4386&lt;&gt;"",ISNUMBER(A4386)),VLOOKUP(A4386,Studies!A:BR,6,FALSE),"")</f>
        <v>Plasma</v>
      </c>
      <c r="G4386" s="194">
        <v>154</v>
      </c>
      <c r="H4386" s="50" t="s">
        <v>60</v>
      </c>
      <c r="I4386" s="187">
        <v>1342.6390886306763</v>
      </c>
      <c r="J4386" s="41" t="s">
        <v>941</v>
      </c>
      <c r="K4386" s="41" t="s">
        <v>116</v>
      </c>
      <c r="Q4386" s="174">
        <v>0</v>
      </c>
    </row>
    <row r="4387" spans="1:17" ht="14.25" x14ac:dyDescent="0.2">
      <c r="A4387" s="183">
        <v>527</v>
      </c>
      <c r="B4387" s="254" t="str">
        <f>IF(AND(A4387&lt;&gt;"",ISNUMBER(A4387)),VLOOKUP(A4387,Studies!A:BR,2,FALSE),"")</f>
        <v>Mouton 2006</v>
      </c>
      <c r="C4387" s="255" t="str">
        <f>IF(AND(A4387&lt;&gt;"",ISNUMBER(A4387)),VLOOKUP(A4387,Studies!A:BR,3,FALSE),"")</f>
        <v>https://www.ncbi.nlm.nih.gov/pubmed/16982783</v>
      </c>
      <c r="D4387" s="255" t="str">
        <f>IF(AND(A4387&lt;&gt;"",ISNUMBER(A4387)),VLOOKUP(A4387,Studies!A:BR,4,FALSE),"")</f>
        <v>MAD_m_D 200 mg (HPBCD)</v>
      </c>
      <c r="E4387" s="255" t="str">
        <f>IF(AND(A4387&lt;&gt;"",ISNUMBER(A4387)),VLOOKUP(A4387,Studies!A:BR,5,FALSE),"")</f>
        <v>Itraconazole</v>
      </c>
      <c r="F4387" s="256" t="str">
        <f>IF(AND(A4387&lt;&gt;"",ISNUMBER(A4387)),VLOOKUP(A4387,Studies!A:BR,6,FALSE),"")</f>
        <v>Plasma</v>
      </c>
      <c r="G4387" s="194">
        <v>160</v>
      </c>
      <c r="H4387" s="50" t="s">
        <v>60</v>
      </c>
      <c r="I4387" s="187">
        <v>918.65992546081543</v>
      </c>
      <c r="J4387" s="41" t="s">
        <v>941</v>
      </c>
      <c r="K4387" s="41" t="s">
        <v>116</v>
      </c>
      <c r="Q4387" s="174">
        <v>0</v>
      </c>
    </row>
    <row r="4388" spans="1:17" ht="14.25" x14ac:dyDescent="0.2">
      <c r="A4388" s="183">
        <v>527</v>
      </c>
      <c r="B4388" s="254" t="str">
        <f>IF(AND(A4388&lt;&gt;"",ISNUMBER(A4388)),VLOOKUP(A4388,Studies!A:BR,2,FALSE),"")</f>
        <v>Mouton 2006</v>
      </c>
      <c r="C4388" s="255" t="str">
        <f>IF(AND(A4388&lt;&gt;"",ISNUMBER(A4388)),VLOOKUP(A4388,Studies!A:BR,3,FALSE),"")</f>
        <v>https://www.ncbi.nlm.nih.gov/pubmed/16982783</v>
      </c>
      <c r="D4388" s="255" t="str">
        <f>IF(AND(A4388&lt;&gt;"",ISNUMBER(A4388)),VLOOKUP(A4388,Studies!A:BR,4,FALSE),"")</f>
        <v>MAD_m_D 200 mg (HPBCD)</v>
      </c>
      <c r="E4388" s="255" t="str">
        <f>IF(AND(A4388&lt;&gt;"",ISNUMBER(A4388)),VLOOKUP(A4388,Studies!A:BR,5,FALSE),"")</f>
        <v>Itraconazole</v>
      </c>
      <c r="F4388" s="256" t="str">
        <f>IF(AND(A4388&lt;&gt;"",ISNUMBER(A4388)),VLOOKUP(A4388,Studies!A:BR,6,FALSE),"")</f>
        <v>Plasma</v>
      </c>
      <c r="G4388" s="194">
        <v>168</v>
      </c>
      <c r="H4388" s="50" t="s">
        <v>60</v>
      </c>
      <c r="I4388" s="187">
        <v>1051.5110492706299</v>
      </c>
      <c r="J4388" s="41" t="s">
        <v>941</v>
      </c>
      <c r="K4388" s="41" t="s">
        <v>116</v>
      </c>
      <c r="Q4388" s="174">
        <v>0</v>
      </c>
    </row>
    <row r="4389" spans="1:17" ht="14.25" x14ac:dyDescent="0.2">
      <c r="A4389" s="183">
        <v>527</v>
      </c>
      <c r="B4389" s="254" t="str">
        <f>IF(AND(A4389&lt;&gt;"",ISNUMBER(A4389)),VLOOKUP(A4389,Studies!A:BR,2,FALSE),"")</f>
        <v>Mouton 2006</v>
      </c>
      <c r="C4389" s="255" t="str">
        <f>IF(AND(A4389&lt;&gt;"",ISNUMBER(A4389)),VLOOKUP(A4389,Studies!A:BR,3,FALSE),"")</f>
        <v>https://www.ncbi.nlm.nih.gov/pubmed/16982783</v>
      </c>
      <c r="D4389" s="255" t="str">
        <f>IF(AND(A4389&lt;&gt;"",ISNUMBER(A4389)),VLOOKUP(A4389,Studies!A:BR,4,FALSE),"")</f>
        <v>MAD_m_D 200 mg (HPBCD)</v>
      </c>
      <c r="E4389" s="255" t="str">
        <f>IF(AND(A4389&lt;&gt;"",ISNUMBER(A4389)),VLOOKUP(A4389,Studies!A:BR,5,FALSE),"")</f>
        <v>Itraconazole</v>
      </c>
      <c r="F4389" s="256" t="str">
        <f>IF(AND(A4389&lt;&gt;"",ISNUMBER(A4389)),VLOOKUP(A4389,Studies!A:BR,6,FALSE),"")</f>
        <v>Plasma</v>
      </c>
      <c r="G4389" s="194">
        <v>176</v>
      </c>
      <c r="H4389" s="50" t="s">
        <v>60</v>
      </c>
      <c r="I4389" s="187">
        <v>973.40697050094604</v>
      </c>
      <c r="J4389" s="41" t="s">
        <v>941</v>
      </c>
      <c r="K4389" s="41" t="s">
        <v>116</v>
      </c>
      <c r="Q4389" s="174">
        <v>0</v>
      </c>
    </row>
    <row r="4390" spans="1:17" ht="14.25" x14ac:dyDescent="0.2">
      <c r="A4390" s="183">
        <v>527</v>
      </c>
      <c r="B4390" s="254" t="str">
        <f>IF(AND(A4390&lt;&gt;"",ISNUMBER(A4390)),VLOOKUP(A4390,Studies!A:BR,2,FALSE),"")</f>
        <v>Mouton 2006</v>
      </c>
      <c r="C4390" s="255" t="str">
        <f>IF(AND(A4390&lt;&gt;"",ISNUMBER(A4390)),VLOOKUP(A4390,Studies!A:BR,3,FALSE),"")</f>
        <v>https://www.ncbi.nlm.nih.gov/pubmed/16982783</v>
      </c>
      <c r="D4390" s="255" t="str">
        <f>IF(AND(A4390&lt;&gt;"",ISNUMBER(A4390)),VLOOKUP(A4390,Studies!A:BR,4,FALSE),"")</f>
        <v>MAD_m_D 200 mg (HPBCD)</v>
      </c>
      <c r="E4390" s="255" t="str">
        <f>IF(AND(A4390&lt;&gt;"",ISNUMBER(A4390)),VLOOKUP(A4390,Studies!A:BR,5,FALSE),"")</f>
        <v>Itraconazole</v>
      </c>
      <c r="F4390" s="256" t="str">
        <f>IF(AND(A4390&lt;&gt;"",ISNUMBER(A4390)),VLOOKUP(A4390,Studies!A:BR,6,FALSE),"")</f>
        <v>Plasma</v>
      </c>
      <c r="G4390" s="194">
        <v>192</v>
      </c>
      <c r="H4390" s="50" t="s">
        <v>60</v>
      </c>
      <c r="I4390" s="187">
        <v>930.55349588394165</v>
      </c>
      <c r="J4390" s="41" t="s">
        <v>941</v>
      </c>
      <c r="K4390" s="41" t="s">
        <v>116</v>
      </c>
      <c r="Q4390" s="174">
        <v>0</v>
      </c>
    </row>
    <row r="4391" spans="1:17" ht="14.25" x14ac:dyDescent="0.2">
      <c r="A4391" s="183">
        <v>527</v>
      </c>
      <c r="B4391" s="254" t="str">
        <f>IF(AND(A4391&lt;&gt;"",ISNUMBER(A4391)),VLOOKUP(A4391,Studies!A:BR,2,FALSE),"")</f>
        <v>Mouton 2006</v>
      </c>
      <c r="C4391" s="255" t="str">
        <f>IF(AND(A4391&lt;&gt;"",ISNUMBER(A4391)),VLOOKUP(A4391,Studies!A:BR,3,FALSE),"")</f>
        <v>https://www.ncbi.nlm.nih.gov/pubmed/16982783</v>
      </c>
      <c r="D4391" s="255" t="str">
        <f>IF(AND(A4391&lt;&gt;"",ISNUMBER(A4391)),VLOOKUP(A4391,Studies!A:BR,4,FALSE),"")</f>
        <v>MAD_m_D 200 mg (HPBCD)</v>
      </c>
      <c r="E4391" s="255" t="str">
        <f>IF(AND(A4391&lt;&gt;"",ISNUMBER(A4391)),VLOOKUP(A4391,Studies!A:BR,5,FALSE),"")</f>
        <v>Itraconazole</v>
      </c>
      <c r="F4391" s="256" t="str">
        <f>IF(AND(A4391&lt;&gt;"",ISNUMBER(A4391)),VLOOKUP(A4391,Studies!A:BR,6,FALSE),"")</f>
        <v>Plasma</v>
      </c>
      <c r="G4391" s="194">
        <v>216</v>
      </c>
      <c r="H4391" s="50" t="s">
        <v>60</v>
      </c>
      <c r="I4391" s="187">
        <v>632.62099027633667</v>
      </c>
      <c r="J4391" s="41" t="s">
        <v>941</v>
      </c>
      <c r="K4391" s="41" t="s">
        <v>116</v>
      </c>
      <c r="Q4391" s="174">
        <v>0</v>
      </c>
    </row>
    <row r="4392" spans="1:17" ht="14.25" x14ac:dyDescent="0.2">
      <c r="A4392" s="183">
        <v>527</v>
      </c>
      <c r="B4392" s="254" t="str">
        <f>IF(AND(A4392&lt;&gt;"",ISNUMBER(A4392)),VLOOKUP(A4392,Studies!A:BR,2,FALSE),"")</f>
        <v>Mouton 2006</v>
      </c>
      <c r="C4392" s="255" t="str">
        <f>IF(AND(A4392&lt;&gt;"",ISNUMBER(A4392)),VLOOKUP(A4392,Studies!A:BR,3,FALSE),"")</f>
        <v>https://www.ncbi.nlm.nih.gov/pubmed/16982783</v>
      </c>
      <c r="D4392" s="255" t="str">
        <f>IF(AND(A4392&lt;&gt;"",ISNUMBER(A4392)),VLOOKUP(A4392,Studies!A:BR,4,FALSE),"")</f>
        <v>MAD_m_D 200 mg (HPBCD)</v>
      </c>
      <c r="E4392" s="255" t="str">
        <f>IF(AND(A4392&lt;&gt;"",ISNUMBER(A4392)),VLOOKUP(A4392,Studies!A:BR,5,FALSE),"")</f>
        <v>Itraconazole</v>
      </c>
      <c r="F4392" s="256" t="str">
        <f>IF(AND(A4392&lt;&gt;"",ISNUMBER(A4392)),VLOOKUP(A4392,Studies!A:BR,6,FALSE),"")</f>
        <v>Plasma</v>
      </c>
      <c r="G4392" s="194">
        <v>240</v>
      </c>
      <c r="H4392" s="50" t="s">
        <v>60</v>
      </c>
      <c r="I4392" s="187">
        <v>501.86270475387573</v>
      </c>
      <c r="J4392" s="41" t="s">
        <v>941</v>
      </c>
      <c r="K4392" s="41" t="s">
        <v>116</v>
      </c>
      <c r="Q4392" s="174">
        <v>0</v>
      </c>
    </row>
    <row r="4393" spans="1:17" ht="14.25" x14ac:dyDescent="0.2">
      <c r="A4393" s="183">
        <v>527</v>
      </c>
      <c r="B4393" s="254" t="str">
        <f>IF(AND(A4393&lt;&gt;"",ISNUMBER(A4393)),VLOOKUP(A4393,Studies!A:BR,2,FALSE),"")</f>
        <v>Mouton 2006</v>
      </c>
      <c r="C4393" s="255" t="str">
        <f>IF(AND(A4393&lt;&gt;"",ISNUMBER(A4393)),VLOOKUP(A4393,Studies!A:BR,3,FALSE),"")</f>
        <v>https://www.ncbi.nlm.nih.gov/pubmed/16982783</v>
      </c>
      <c r="D4393" s="255" t="str">
        <f>IF(AND(A4393&lt;&gt;"",ISNUMBER(A4393)),VLOOKUP(A4393,Studies!A:BR,4,FALSE),"")</f>
        <v>MAD_m_D 200 mg (HPBCD)</v>
      </c>
      <c r="E4393" s="255" t="str">
        <f>IF(AND(A4393&lt;&gt;"",ISNUMBER(A4393)),VLOOKUP(A4393,Studies!A:BR,5,FALSE),"")</f>
        <v>Itraconazole</v>
      </c>
      <c r="F4393" s="256" t="str">
        <f>IF(AND(A4393&lt;&gt;"",ISNUMBER(A4393)),VLOOKUP(A4393,Studies!A:BR,6,FALSE),"")</f>
        <v>Plasma</v>
      </c>
      <c r="G4393" s="194">
        <v>312</v>
      </c>
      <c r="H4393" s="50" t="s">
        <v>60</v>
      </c>
      <c r="I4393" s="187">
        <v>205.26590943336487</v>
      </c>
      <c r="J4393" s="41" t="s">
        <v>941</v>
      </c>
      <c r="K4393" s="41" t="s">
        <v>116</v>
      </c>
      <c r="Q4393" s="174">
        <v>0</v>
      </c>
    </row>
    <row r="4394" spans="1:17" ht="14.25" x14ac:dyDescent="0.2">
      <c r="A4394" s="183">
        <v>528</v>
      </c>
      <c r="B4394" s="254" t="str">
        <f>IF(AND(A4394&lt;&gt;"",ISNUMBER(A4394)),VLOOKUP(A4394,Studies!A:BR,2,FALSE),"")</f>
        <v>Mouton 2006</v>
      </c>
      <c r="C4394" s="255" t="str">
        <f>IF(AND(A4394&lt;&gt;"",ISNUMBER(A4394)),VLOOKUP(A4394,Studies!A:BR,3,FALSE),"")</f>
        <v>https://www.ncbi.nlm.nih.gov/pubmed/16982783</v>
      </c>
      <c r="D4394" s="255" t="str">
        <f>IF(AND(A4394&lt;&gt;"",ISNUMBER(A4394)),VLOOKUP(A4394,Studies!A:BR,4,FALSE),"")</f>
        <v>SAD_A 50 mg</v>
      </c>
      <c r="E4394" s="255" t="str">
        <f>IF(AND(A4394&lt;&gt;"",ISNUMBER(A4394)),VLOOKUP(A4394,Studies!A:BR,5,FALSE),"")</f>
        <v>Hydroxy-Itraconazole</v>
      </c>
      <c r="F4394" s="256" t="str">
        <f>IF(AND(A4394&lt;&gt;"",ISNUMBER(A4394)),VLOOKUP(A4394,Studies!A:BR,6,FALSE),"")</f>
        <v>Plasma</v>
      </c>
      <c r="G4394" s="194">
        <v>0.5</v>
      </c>
      <c r="H4394" s="50" t="s">
        <v>60</v>
      </c>
      <c r="I4394" s="187">
        <v>21.134603500366211</v>
      </c>
      <c r="J4394" s="41" t="s">
        <v>941</v>
      </c>
      <c r="K4394" s="41" t="s">
        <v>116</v>
      </c>
      <c r="Q4394" s="174">
        <v>0</v>
      </c>
    </row>
    <row r="4395" spans="1:17" ht="14.25" x14ac:dyDescent="0.2">
      <c r="A4395" s="183">
        <v>528</v>
      </c>
      <c r="B4395" s="254" t="str">
        <f>IF(AND(A4395&lt;&gt;"",ISNUMBER(A4395)),VLOOKUP(A4395,Studies!A:BR,2,FALSE),"")</f>
        <v>Mouton 2006</v>
      </c>
      <c r="C4395" s="255" t="str">
        <f>IF(AND(A4395&lt;&gt;"",ISNUMBER(A4395)),VLOOKUP(A4395,Studies!A:BR,3,FALSE),"")</f>
        <v>https://www.ncbi.nlm.nih.gov/pubmed/16982783</v>
      </c>
      <c r="D4395" s="255" t="str">
        <f>IF(AND(A4395&lt;&gt;"",ISNUMBER(A4395)),VLOOKUP(A4395,Studies!A:BR,4,FALSE),"")</f>
        <v>SAD_A 50 mg</v>
      </c>
      <c r="E4395" s="255" t="str">
        <f>IF(AND(A4395&lt;&gt;"",ISNUMBER(A4395)),VLOOKUP(A4395,Studies!A:BR,5,FALSE),"")</f>
        <v>Hydroxy-Itraconazole</v>
      </c>
      <c r="F4395" s="256" t="str">
        <f>IF(AND(A4395&lt;&gt;"",ISNUMBER(A4395)),VLOOKUP(A4395,Studies!A:BR,6,FALSE),"")</f>
        <v>Plasma</v>
      </c>
      <c r="G4395" s="194">
        <v>1</v>
      </c>
      <c r="H4395" s="50" t="s">
        <v>60</v>
      </c>
      <c r="I4395" s="187">
        <v>70.34014892578125</v>
      </c>
      <c r="J4395" s="41" t="s">
        <v>941</v>
      </c>
      <c r="K4395" s="41" t="s">
        <v>116</v>
      </c>
      <c r="Q4395" s="174">
        <v>0</v>
      </c>
    </row>
    <row r="4396" spans="1:17" ht="14.25" x14ac:dyDescent="0.2">
      <c r="A4396" s="183">
        <v>528</v>
      </c>
      <c r="B4396" s="254" t="str">
        <f>IF(AND(A4396&lt;&gt;"",ISNUMBER(A4396)),VLOOKUP(A4396,Studies!A:BR,2,FALSE),"")</f>
        <v>Mouton 2006</v>
      </c>
      <c r="C4396" s="255" t="str">
        <f>IF(AND(A4396&lt;&gt;"",ISNUMBER(A4396)),VLOOKUP(A4396,Studies!A:BR,3,FALSE),"")</f>
        <v>https://www.ncbi.nlm.nih.gov/pubmed/16982783</v>
      </c>
      <c r="D4396" s="255" t="str">
        <f>IF(AND(A4396&lt;&gt;"",ISNUMBER(A4396)),VLOOKUP(A4396,Studies!A:BR,4,FALSE),"")</f>
        <v>SAD_A 50 mg</v>
      </c>
      <c r="E4396" s="255" t="str">
        <f>IF(AND(A4396&lt;&gt;"",ISNUMBER(A4396)),VLOOKUP(A4396,Studies!A:BR,5,FALSE),"")</f>
        <v>Hydroxy-Itraconazole</v>
      </c>
      <c r="F4396" s="256" t="str">
        <f>IF(AND(A4396&lt;&gt;"",ISNUMBER(A4396)),VLOOKUP(A4396,Studies!A:BR,6,FALSE),"")</f>
        <v>Plasma</v>
      </c>
      <c r="G4396" s="194">
        <v>1.25</v>
      </c>
      <c r="H4396" s="50" t="s">
        <v>60</v>
      </c>
      <c r="I4396" s="187">
        <v>86.613517761230469</v>
      </c>
      <c r="J4396" s="41" t="s">
        <v>941</v>
      </c>
      <c r="K4396" s="41" t="s">
        <v>116</v>
      </c>
      <c r="Q4396" s="174">
        <v>0</v>
      </c>
    </row>
    <row r="4397" spans="1:17" ht="14.25" x14ac:dyDescent="0.2">
      <c r="A4397" s="183">
        <v>528</v>
      </c>
      <c r="B4397" s="254" t="str">
        <f>IF(AND(A4397&lt;&gt;"",ISNUMBER(A4397)),VLOOKUP(A4397,Studies!A:BR,2,FALSE),"")</f>
        <v>Mouton 2006</v>
      </c>
      <c r="C4397" s="255" t="str">
        <f>IF(AND(A4397&lt;&gt;"",ISNUMBER(A4397)),VLOOKUP(A4397,Studies!A:BR,3,FALSE),"")</f>
        <v>https://www.ncbi.nlm.nih.gov/pubmed/16982783</v>
      </c>
      <c r="D4397" s="255" t="str">
        <f>IF(AND(A4397&lt;&gt;"",ISNUMBER(A4397)),VLOOKUP(A4397,Studies!A:BR,4,FALSE),"")</f>
        <v>SAD_A 50 mg</v>
      </c>
      <c r="E4397" s="255" t="str">
        <f>IF(AND(A4397&lt;&gt;"",ISNUMBER(A4397)),VLOOKUP(A4397,Studies!A:BR,5,FALSE),"")</f>
        <v>Hydroxy-Itraconazole</v>
      </c>
      <c r="F4397" s="256" t="str">
        <f>IF(AND(A4397&lt;&gt;"",ISNUMBER(A4397)),VLOOKUP(A4397,Studies!A:BR,6,FALSE),"")</f>
        <v>Plasma</v>
      </c>
      <c r="G4397" s="194">
        <v>1.5</v>
      </c>
      <c r="H4397" s="50" t="s">
        <v>60</v>
      </c>
      <c r="I4397" s="187">
        <v>106.65177154541016</v>
      </c>
      <c r="J4397" s="41" t="s">
        <v>941</v>
      </c>
      <c r="K4397" s="41" t="s">
        <v>116</v>
      </c>
      <c r="Q4397" s="174">
        <v>0</v>
      </c>
    </row>
    <row r="4398" spans="1:17" ht="14.25" x14ac:dyDescent="0.2">
      <c r="A4398" s="183">
        <v>528</v>
      </c>
      <c r="B4398" s="254" t="str">
        <f>IF(AND(A4398&lt;&gt;"",ISNUMBER(A4398)),VLOOKUP(A4398,Studies!A:BR,2,FALSE),"")</f>
        <v>Mouton 2006</v>
      </c>
      <c r="C4398" s="255" t="str">
        <f>IF(AND(A4398&lt;&gt;"",ISNUMBER(A4398)),VLOOKUP(A4398,Studies!A:BR,3,FALSE),"")</f>
        <v>https://www.ncbi.nlm.nih.gov/pubmed/16982783</v>
      </c>
      <c r="D4398" s="255" t="str">
        <f>IF(AND(A4398&lt;&gt;"",ISNUMBER(A4398)),VLOOKUP(A4398,Studies!A:BR,4,FALSE),"")</f>
        <v>SAD_A 50 mg</v>
      </c>
      <c r="E4398" s="255" t="str">
        <f>IF(AND(A4398&lt;&gt;"",ISNUMBER(A4398)),VLOOKUP(A4398,Studies!A:BR,5,FALSE),"")</f>
        <v>Hydroxy-Itraconazole</v>
      </c>
      <c r="F4398" s="256" t="str">
        <f>IF(AND(A4398&lt;&gt;"",ISNUMBER(A4398)),VLOOKUP(A4398,Studies!A:BR,6,FALSE),"")</f>
        <v>Plasma</v>
      </c>
      <c r="G4398" s="194">
        <v>3</v>
      </c>
      <c r="H4398" s="50" t="s">
        <v>60</v>
      </c>
      <c r="I4398" s="187">
        <v>100.66117095947266</v>
      </c>
      <c r="J4398" s="41" t="s">
        <v>941</v>
      </c>
      <c r="K4398" s="41" t="s">
        <v>116</v>
      </c>
      <c r="Q4398" s="174">
        <v>0</v>
      </c>
    </row>
    <row r="4399" spans="1:17" ht="14.25" x14ac:dyDescent="0.2">
      <c r="A4399" s="183">
        <v>528</v>
      </c>
      <c r="B4399" s="254" t="str">
        <f>IF(AND(A4399&lt;&gt;"",ISNUMBER(A4399)),VLOOKUP(A4399,Studies!A:BR,2,FALSE),"")</f>
        <v>Mouton 2006</v>
      </c>
      <c r="C4399" s="255" t="str">
        <f>IF(AND(A4399&lt;&gt;"",ISNUMBER(A4399)),VLOOKUP(A4399,Studies!A:BR,3,FALSE),"")</f>
        <v>https://www.ncbi.nlm.nih.gov/pubmed/16982783</v>
      </c>
      <c r="D4399" s="255" t="str">
        <f>IF(AND(A4399&lt;&gt;"",ISNUMBER(A4399)),VLOOKUP(A4399,Studies!A:BR,4,FALSE),"")</f>
        <v>SAD_A 50 mg</v>
      </c>
      <c r="E4399" s="255" t="str">
        <f>IF(AND(A4399&lt;&gt;"",ISNUMBER(A4399)),VLOOKUP(A4399,Studies!A:BR,5,FALSE),"")</f>
        <v>Hydroxy-Itraconazole</v>
      </c>
      <c r="F4399" s="256" t="str">
        <f>IF(AND(A4399&lt;&gt;"",ISNUMBER(A4399)),VLOOKUP(A4399,Studies!A:BR,6,FALSE),"")</f>
        <v>Plasma</v>
      </c>
      <c r="G4399" s="194">
        <v>4</v>
      </c>
      <c r="H4399" s="50" t="s">
        <v>60</v>
      </c>
      <c r="I4399" s="187">
        <v>88.639686584472656</v>
      </c>
      <c r="J4399" s="41" t="s">
        <v>941</v>
      </c>
      <c r="K4399" s="41" t="s">
        <v>116</v>
      </c>
      <c r="Q4399" s="174">
        <v>0</v>
      </c>
    </row>
    <row r="4400" spans="1:17" ht="14.25" x14ac:dyDescent="0.2">
      <c r="A4400" s="183">
        <v>528</v>
      </c>
      <c r="B4400" s="254" t="str">
        <f>IF(AND(A4400&lt;&gt;"",ISNUMBER(A4400)),VLOOKUP(A4400,Studies!A:BR,2,FALSE),"")</f>
        <v>Mouton 2006</v>
      </c>
      <c r="C4400" s="255" t="str">
        <f>IF(AND(A4400&lt;&gt;"",ISNUMBER(A4400)),VLOOKUP(A4400,Studies!A:BR,3,FALSE),"")</f>
        <v>https://www.ncbi.nlm.nih.gov/pubmed/16982783</v>
      </c>
      <c r="D4400" s="255" t="str">
        <f>IF(AND(A4400&lt;&gt;"",ISNUMBER(A4400)),VLOOKUP(A4400,Studies!A:BR,4,FALSE),"")</f>
        <v>SAD_A 50 mg</v>
      </c>
      <c r="E4400" s="255" t="str">
        <f>IF(AND(A4400&lt;&gt;"",ISNUMBER(A4400)),VLOOKUP(A4400,Studies!A:BR,5,FALSE),"")</f>
        <v>Hydroxy-Itraconazole</v>
      </c>
      <c r="F4400" s="256" t="str">
        <f>IF(AND(A4400&lt;&gt;"",ISNUMBER(A4400)),VLOOKUP(A4400,Studies!A:BR,6,FALSE),"")</f>
        <v>Plasma</v>
      </c>
      <c r="G4400" s="194">
        <v>5</v>
      </c>
      <c r="H4400" s="50" t="s">
        <v>60</v>
      </c>
      <c r="I4400" s="187">
        <v>79.879814147949219</v>
      </c>
      <c r="J4400" s="41" t="s">
        <v>941</v>
      </c>
      <c r="K4400" s="41" t="s">
        <v>116</v>
      </c>
      <c r="Q4400" s="174">
        <v>0</v>
      </c>
    </row>
    <row r="4401" spans="1:17" ht="14.25" x14ac:dyDescent="0.2">
      <c r="A4401" s="183">
        <v>528</v>
      </c>
      <c r="B4401" s="254" t="str">
        <f>IF(AND(A4401&lt;&gt;"",ISNUMBER(A4401)),VLOOKUP(A4401,Studies!A:BR,2,FALSE),"")</f>
        <v>Mouton 2006</v>
      </c>
      <c r="C4401" s="255" t="str">
        <f>IF(AND(A4401&lt;&gt;"",ISNUMBER(A4401)),VLOOKUP(A4401,Studies!A:BR,3,FALSE),"")</f>
        <v>https://www.ncbi.nlm.nih.gov/pubmed/16982783</v>
      </c>
      <c r="D4401" s="255" t="str">
        <f>IF(AND(A4401&lt;&gt;"",ISNUMBER(A4401)),VLOOKUP(A4401,Studies!A:BR,4,FALSE),"")</f>
        <v>SAD_A 50 mg</v>
      </c>
      <c r="E4401" s="255" t="str">
        <f>IF(AND(A4401&lt;&gt;"",ISNUMBER(A4401)),VLOOKUP(A4401,Studies!A:BR,5,FALSE),"")</f>
        <v>Hydroxy-Itraconazole</v>
      </c>
      <c r="F4401" s="256" t="str">
        <f>IF(AND(A4401&lt;&gt;"",ISNUMBER(A4401)),VLOOKUP(A4401,Studies!A:BR,6,FALSE),"")</f>
        <v>Plasma</v>
      </c>
      <c r="G4401" s="194">
        <v>7</v>
      </c>
      <c r="H4401" s="50" t="s">
        <v>60</v>
      </c>
      <c r="I4401" s="187">
        <v>63.388740539550781</v>
      </c>
      <c r="J4401" s="41" t="s">
        <v>941</v>
      </c>
      <c r="K4401" s="41" t="s">
        <v>116</v>
      </c>
      <c r="Q4401" s="174">
        <v>0</v>
      </c>
    </row>
    <row r="4402" spans="1:17" ht="14.25" x14ac:dyDescent="0.2">
      <c r="A4402" s="183">
        <v>528</v>
      </c>
      <c r="B4402" s="254" t="str">
        <f>IF(AND(A4402&lt;&gt;"",ISNUMBER(A4402)),VLOOKUP(A4402,Studies!A:BR,2,FALSE),"")</f>
        <v>Mouton 2006</v>
      </c>
      <c r="C4402" s="255" t="str">
        <f>IF(AND(A4402&lt;&gt;"",ISNUMBER(A4402)),VLOOKUP(A4402,Studies!A:BR,3,FALSE),"")</f>
        <v>https://www.ncbi.nlm.nih.gov/pubmed/16982783</v>
      </c>
      <c r="D4402" s="255" t="str">
        <f>IF(AND(A4402&lt;&gt;"",ISNUMBER(A4402)),VLOOKUP(A4402,Studies!A:BR,4,FALSE),"")</f>
        <v>SAD_A 50 mg</v>
      </c>
      <c r="E4402" s="255" t="str">
        <f>IF(AND(A4402&lt;&gt;"",ISNUMBER(A4402)),VLOOKUP(A4402,Studies!A:BR,5,FALSE),"")</f>
        <v>Hydroxy-Itraconazole</v>
      </c>
      <c r="F4402" s="256" t="str">
        <f>IF(AND(A4402&lt;&gt;"",ISNUMBER(A4402)),VLOOKUP(A4402,Studies!A:BR,6,FALSE),"")</f>
        <v>Plasma</v>
      </c>
      <c r="G4402" s="194">
        <v>9</v>
      </c>
      <c r="H4402" s="50" t="s">
        <v>60</v>
      </c>
      <c r="I4402" s="187">
        <v>51.478954315185547</v>
      </c>
      <c r="J4402" s="41" t="s">
        <v>941</v>
      </c>
      <c r="K4402" s="41" t="s">
        <v>116</v>
      </c>
      <c r="Q4402" s="174">
        <v>0</v>
      </c>
    </row>
    <row r="4403" spans="1:17" ht="14.25" x14ac:dyDescent="0.2">
      <c r="A4403" s="183">
        <v>528</v>
      </c>
      <c r="B4403" s="254" t="str">
        <f>IF(AND(A4403&lt;&gt;"",ISNUMBER(A4403)),VLOOKUP(A4403,Studies!A:BR,2,FALSE),"")</f>
        <v>Mouton 2006</v>
      </c>
      <c r="C4403" s="255" t="str">
        <f>IF(AND(A4403&lt;&gt;"",ISNUMBER(A4403)),VLOOKUP(A4403,Studies!A:BR,3,FALSE),"")</f>
        <v>https://www.ncbi.nlm.nih.gov/pubmed/16982783</v>
      </c>
      <c r="D4403" s="255" t="str">
        <f>IF(AND(A4403&lt;&gt;"",ISNUMBER(A4403)),VLOOKUP(A4403,Studies!A:BR,4,FALSE),"")</f>
        <v>SAD_A 50 mg</v>
      </c>
      <c r="E4403" s="255" t="str">
        <f>IF(AND(A4403&lt;&gt;"",ISNUMBER(A4403)),VLOOKUP(A4403,Studies!A:BR,5,FALSE),"")</f>
        <v>Hydroxy-Itraconazole</v>
      </c>
      <c r="F4403" s="256" t="str">
        <f>IF(AND(A4403&lt;&gt;"",ISNUMBER(A4403)),VLOOKUP(A4403,Studies!A:BR,6,FALSE),"")</f>
        <v>Plasma</v>
      </c>
      <c r="G4403" s="194">
        <v>24</v>
      </c>
      <c r="H4403" s="50" t="s">
        <v>60</v>
      </c>
      <c r="I4403" s="187">
        <v>11.993697166442871</v>
      </c>
      <c r="J4403" s="41" t="s">
        <v>941</v>
      </c>
      <c r="K4403" s="41" t="s">
        <v>116</v>
      </c>
      <c r="Q4403" s="174">
        <v>0</v>
      </c>
    </row>
    <row r="4404" spans="1:17" ht="14.25" x14ac:dyDescent="0.2">
      <c r="A4404" s="183">
        <v>528</v>
      </c>
      <c r="B4404" s="254" t="str">
        <f>IF(AND(A4404&lt;&gt;"",ISNUMBER(A4404)),VLOOKUP(A4404,Studies!A:BR,2,FALSE),"")</f>
        <v>Mouton 2006</v>
      </c>
      <c r="C4404" s="255" t="str">
        <f>IF(AND(A4404&lt;&gt;"",ISNUMBER(A4404)),VLOOKUP(A4404,Studies!A:BR,3,FALSE),"")</f>
        <v>https://www.ncbi.nlm.nih.gov/pubmed/16982783</v>
      </c>
      <c r="D4404" s="255" t="str">
        <f>IF(AND(A4404&lt;&gt;"",ISNUMBER(A4404)),VLOOKUP(A4404,Studies!A:BR,4,FALSE),"")</f>
        <v>SAD_A 50 mg</v>
      </c>
      <c r="E4404" s="255" t="str">
        <f>IF(AND(A4404&lt;&gt;"",ISNUMBER(A4404)),VLOOKUP(A4404,Studies!A:BR,5,FALSE),"")</f>
        <v>Hydroxy-Itraconazole</v>
      </c>
      <c r="F4404" s="256" t="str">
        <f>IF(AND(A4404&lt;&gt;"",ISNUMBER(A4404)),VLOOKUP(A4404,Studies!A:BR,6,FALSE),"")</f>
        <v>Plasma</v>
      </c>
      <c r="G4404" s="194">
        <v>32</v>
      </c>
      <c r="H4404" s="50" t="s">
        <v>60</v>
      </c>
      <c r="I4404" s="187">
        <v>6.5742835998535156</v>
      </c>
      <c r="J4404" s="41" t="s">
        <v>941</v>
      </c>
      <c r="K4404" s="41" t="s">
        <v>116</v>
      </c>
      <c r="Q4404" s="174">
        <v>0</v>
      </c>
    </row>
    <row r="4405" spans="1:17" ht="14.25" x14ac:dyDescent="0.2">
      <c r="A4405" s="183">
        <v>528</v>
      </c>
      <c r="B4405" s="254" t="str">
        <f>IF(AND(A4405&lt;&gt;"",ISNUMBER(A4405)),VLOOKUP(A4405,Studies!A:BR,2,FALSE),"")</f>
        <v>Mouton 2006</v>
      </c>
      <c r="C4405" s="255" t="str">
        <f>IF(AND(A4405&lt;&gt;"",ISNUMBER(A4405)),VLOOKUP(A4405,Studies!A:BR,3,FALSE),"")</f>
        <v>https://www.ncbi.nlm.nih.gov/pubmed/16982783</v>
      </c>
      <c r="D4405" s="255" t="str">
        <f>IF(AND(A4405&lt;&gt;"",ISNUMBER(A4405)),VLOOKUP(A4405,Studies!A:BR,4,FALSE),"")</f>
        <v>SAD_A 50 mg</v>
      </c>
      <c r="E4405" s="255" t="str">
        <f>IF(AND(A4405&lt;&gt;"",ISNUMBER(A4405)),VLOOKUP(A4405,Studies!A:BR,5,FALSE),"")</f>
        <v>Hydroxy-Itraconazole</v>
      </c>
      <c r="F4405" s="256" t="str">
        <f>IF(AND(A4405&lt;&gt;"",ISNUMBER(A4405)),VLOOKUP(A4405,Studies!A:BR,6,FALSE),"")</f>
        <v>Plasma</v>
      </c>
      <c r="G4405" s="194">
        <v>48</v>
      </c>
      <c r="H4405" s="50" t="s">
        <v>60</v>
      </c>
      <c r="I4405" s="187">
        <v>2.6070492267608643</v>
      </c>
      <c r="J4405" s="41" t="s">
        <v>941</v>
      </c>
      <c r="K4405" s="41" t="s">
        <v>116</v>
      </c>
      <c r="Q4405" s="174">
        <v>0</v>
      </c>
    </row>
    <row r="4406" spans="1:17" ht="14.25" x14ac:dyDescent="0.2">
      <c r="A4406" s="183">
        <v>529</v>
      </c>
      <c r="B4406" s="254" t="str">
        <f>IF(AND(A4406&lt;&gt;"",ISNUMBER(A4406)),VLOOKUP(A4406,Studies!A:BR,2,FALSE),"")</f>
        <v>Mouton 2006</v>
      </c>
      <c r="C4406" s="255" t="str">
        <f>IF(AND(A4406&lt;&gt;"",ISNUMBER(A4406)),VLOOKUP(A4406,Studies!A:BR,3,FALSE),"")</f>
        <v>https://www.ncbi.nlm.nih.gov/pubmed/16982783</v>
      </c>
      <c r="D4406" s="255" t="str">
        <f>IF(AND(A4406&lt;&gt;"",ISNUMBER(A4406)),VLOOKUP(A4406,Studies!A:BR,4,FALSE),"")</f>
        <v>SAD_B 100 mg</v>
      </c>
      <c r="E4406" s="255" t="str">
        <f>IF(AND(A4406&lt;&gt;"",ISNUMBER(A4406)),VLOOKUP(A4406,Studies!A:BR,5,FALSE),"")</f>
        <v>Hydroxy-Itraconazole</v>
      </c>
      <c r="F4406" s="256" t="str">
        <f>IF(AND(A4406&lt;&gt;"",ISNUMBER(A4406)),VLOOKUP(A4406,Studies!A:BR,6,FALSE),"")</f>
        <v>Plasma</v>
      </c>
      <c r="G4406" s="194">
        <v>0.5</v>
      </c>
      <c r="H4406" s="50" t="s">
        <v>60</v>
      </c>
      <c r="I4406" s="187">
        <v>43.785713613033295</v>
      </c>
      <c r="J4406" s="41" t="s">
        <v>941</v>
      </c>
      <c r="K4406" s="41" t="s">
        <v>116</v>
      </c>
      <c r="Q4406" s="174">
        <v>0</v>
      </c>
    </row>
    <row r="4407" spans="1:17" ht="14.25" x14ac:dyDescent="0.2">
      <c r="A4407" s="183">
        <v>529</v>
      </c>
      <c r="B4407" s="254" t="str">
        <f>IF(AND(A4407&lt;&gt;"",ISNUMBER(A4407)),VLOOKUP(A4407,Studies!A:BR,2,FALSE),"")</f>
        <v>Mouton 2006</v>
      </c>
      <c r="C4407" s="255" t="str">
        <f>IF(AND(A4407&lt;&gt;"",ISNUMBER(A4407)),VLOOKUP(A4407,Studies!A:BR,3,FALSE),"")</f>
        <v>https://www.ncbi.nlm.nih.gov/pubmed/16982783</v>
      </c>
      <c r="D4407" s="255" t="str">
        <f>IF(AND(A4407&lt;&gt;"",ISNUMBER(A4407)),VLOOKUP(A4407,Studies!A:BR,4,FALSE),"")</f>
        <v>SAD_B 100 mg</v>
      </c>
      <c r="E4407" s="255" t="str">
        <f>IF(AND(A4407&lt;&gt;"",ISNUMBER(A4407)),VLOOKUP(A4407,Studies!A:BR,5,FALSE),"")</f>
        <v>Hydroxy-Itraconazole</v>
      </c>
      <c r="F4407" s="256" t="str">
        <f>IF(AND(A4407&lt;&gt;"",ISNUMBER(A4407)),VLOOKUP(A4407,Studies!A:BR,6,FALSE),"")</f>
        <v>Plasma</v>
      </c>
      <c r="G4407" s="194">
        <v>1.25</v>
      </c>
      <c r="H4407" s="50" t="s">
        <v>60</v>
      </c>
      <c r="I4407" s="187">
        <v>135.9608918428421</v>
      </c>
      <c r="J4407" s="41" t="s">
        <v>941</v>
      </c>
      <c r="K4407" s="41" t="s">
        <v>116</v>
      </c>
      <c r="Q4407" s="174">
        <v>0</v>
      </c>
    </row>
    <row r="4408" spans="1:17" ht="14.25" x14ac:dyDescent="0.2">
      <c r="A4408" s="183">
        <v>529</v>
      </c>
      <c r="B4408" s="254" t="str">
        <f>IF(AND(A4408&lt;&gt;"",ISNUMBER(A4408)),VLOOKUP(A4408,Studies!A:BR,2,FALSE),"")</f>
        <v>Mouton 2006</v>
      </c>
      <c r="C4408" s="255" t="str">
        <f>IF(AND(A4408&lt;&gt;"",ISNUMBER(A4408)),VLOOKUP(A4408,Studies!A:BR,3,FALSE),"")</f>
        <v>https://www.ncbi.nlm.nih.gov/pubmed/16982783</v>
      </c>
      <c r="D4408" s="255" t="str">
        <f>IF(AND(A4408&lt;&gt;"",ISNUMBER(A4408)),VLOOKUP(A4408,Studies!A:BR,4,FALSE),"")</f>
        <v>SAD_B 100 mg</v>
      </c>
      <c r="E4408" s="255" t="str">
        <f>IF(AND(A4408&lt;&gt;"",ISNUMBER(A4408)),VLOOKUP(A4408,Studies!A:BR,5,FALSE),"")</f>
        <v>Hydroxy-Itraconazole</v>
      </c>
      <c r="F4408" s="256" t="str">
        <f>IF(AND(A4408&lt;&gt;"",ISNUMBER(A4408)),VLOOKUP(A4408,Studies!A:BR,6,FALSE),"")</f>
        <v>Plasma</v>
      </c>
      <c r="G4408" s="194">
        <v>1.5</v>
      </c>
      <c r="H4408" s="50" t="s">
        <v>60</v>
      </c>
      <c r="I4408" s="187">
        <v>154.40015494823456</v>
      </c>
      <c r="J4408" s="41" t="s">
        <v>941</v>
      </c>
      <c r="K4408" s="41" t="s">
        <v>116</v>
      </c>
      <c r="Q4408" s="174">
        <v>0</v>
      </c>
    </row>
    <row r="4409" spans="1:17" ht="14.25" x14ac:dyDescent="0.2">
      <c r="A4409" s="183">
        <v>529</v>
      </c>
      <c r="B4409" s="254" t="str">
        <f>IF(AND(A4409&lt;&gt;"",ISNUMBER(A4409)),VLOOKUP(A4409,Studies!A:BR,2,FALSE),"")</f>
        <v>Mouton 2006</v>
      </c>
      <c r="C4409" s="255" t="str">
        <f>IF(AND(A4409&lt;&gt;"",ISNUMBER(A4409)),VLOOKUP(A4409,Studies!A:BR,3,FALSE),"")</f>
        <v>https://www.ncbi.nlm.nih.gov/pubmed/16982783</v>
      </c>
      <c r="D4409" s="255" t="str">
        <f>IF(AND(A4409&lt;&gt;"",ISNUMBER(A4409)),VLOOKUP(A4409,Studies!A:BR,4,FALSE),"")</f>
        <v>SAD_B 100 mg</v>
      </c>
      <c r="E4409" s="255" t="str">
        <f>IF(AND(A4409&lt;&gt;"",ISNUMBER(A4409)),VLOOKUP(A4409,Studies!A:BR,5,FALSE),"")</f>
        <v>Hydroxy-Itraconazole</v>
      </c>
      <c r="F4409" s="256" t="str">
        <f>IF(AND(A4409&lt;&gt;"",ISNUMBER(A4409)),VLOOKUP(A4409,Studies!A:BR,6,FALSE),"")</f>
        <v>Plasma</v>
      </c>
      <c r="G4409" s="194">
        <v>1.75</v>
      </c>
      <c r="H4409" s="50" t="s">
        <v>60</v>
      </c>
      <c r="I4409" s="187">
        <v>163.58891129493713</v>
      </c>
      <c r="J4409" s="41" t="s">
        <v>941</v>
      </c>
      <c r="K4409" s="41" t="s">
        <v>116</v>
      </c>
      <c r="Q4409" s="174">
        <v>0</v>
      </c>
    </row>
    <row r="4410" spans="1:17" ht="14.25" x14ac:dyDescent="0.2">
      <c r="A4410" s="183">
        <v>529</v>
      </c>
      <c r="B4410" s="254" t="str">
        <f>IF(AND(A4410&lt;&gt;"",ISNUMBER(A4410)),VLOOKUP(A4410,Studies!A:BR,2,FALSE),"")</f>
        <v>Mouton 2006</v>
      </c>
      <c r="C4410" s="255" t="str">
        <f>IF(AND(A4410&lt;&gt;"",ISNUMBER(A4410)),VLOOKUP(A4410,Studies!A:BR,3,FALSE),"")</f>
        <v>https://www.ncbi.nlm.nih.gov/pubmed/16982783</v>
      </c>
      <c r="D4410" s="255" t="str">
        <f>IF(AND(A4410&lt;&gt;"",ISNUMBER(A4410)),VLOOKUP(A4410,Studies!A:BR,4,FALSE),"")</f>
        <v>SAD_B 100 mg</v>
      </c>
      <c r="E4410" s="255" t="str">
        <f>IF(AND(A4410&lt;&gt;"",ISNUMBER(A4410)),VLOOKUP(A4410,Studies!A:BR,5,FALSE),"")</f>
        <v>Hydroxy-Itraconazole</v>
      </c>
      <c r="F4410" s="256" t="str">
        <f>IF(AND(A4410&lt;&gt;"",ISNUMBER(A4410)),VLOOKUP(A4410,Studies!A:BR,6,FALSE),"")</f>
        <v>Plasma</v>
      </c>
      <c r="G4410" s="194">
        <v>2</v>
      </c>
      <c r="H4410" s="50" t="s">
        <v>60</v>
      </c>
      <c r="I4410" s="187">
        <v>177.37911641597748</v>
      </c>
      <c r="J4410" s="41" t="s">
        <v>941</v>
      </c>
      <c r="K4410" s="41" t="s">
        <v>116</v>
      </c>
      <c r="Q4410" s="174">
        <v>0</v>
      </c>
    </row>
    <row r="4411" spans="1:17" ht="14.25" x14ac:dyDescent="0.2">
      <c r="A4411" s="183">
        <v>529</v>
      </c>
      <c r="B4411" s="254" t="str">
        <f>IF(AND(A4411&lt;&gt;"",ISNUMBER(A4411)),VLOOKUP(A4411,Studies!A:BR,2,FALSE),"")</f>
        <v>Mouton 2006</v>
      </c>
      <c r="C4411" s="255" t="str">
        <f>IF(AND(A4411&lt;&gt;"",ISNUMBER(A4411)),VLOOKUP(A4411,Studies!A:BR,3,FALSE),"")</f>
        <v>https://www.ncbi.nlm.nih.gov/pubmed/16982783</v>
      </c>
      <c r="D4411" s="255" t="str">
        <f>IF(AND(A4411&lt;&gt;"",ISNUMBER(A4411)),VLOOKUP(A4411,Studies!A:BR,4,FALSE),"")</f>
        <v>SAD_B 100 mg</v>
      </c>
      <c r="E4411" s="255" t="str">
        <f>IF(AND(A4411&lt;&gt;"",ISNUMBER(A4411)),VLOOKUP(A4411,Studies!A:BR,5,FALSE),"")</f>
        <v>Hydroxy-Itraconazole</v>
      </c>
      <c r="F4411" s="256" t="str">
        <f>IF(AND(A4411&lt;&gt;"",ISNUMBER(A4411)),VLOOKUP(A4411,Studies!A:BR,6,FALSE),"")</f>
        <v>Plasma</v>
      </c>
      <c r="G4411" s="194">
        <v>3</v>
      </c>
      <c r="H4411" s="50" t="s">
        <v>60</v>
      </c>
      <c r="I4411" s="187">
        <v>239.58247900009155</v>
      </c>
      <c r="J4411" s="41" t="s">
        <v>941</v>
      </c>
      <c r="K4411" s="41" t="s">
        <v>116</v>
      </c>
      <c r="Q4411" s="174">
        <v>0</v>
      </c>
    </row>
    <row r="4412" spans="1:17" ht="14.25" x14ac:dyDescent="0.2">
      <c r="A4412" s="183">
        <v>529</v>
      </c>
      <c r="B4412" s="254" t="str">
        <f>IF(AND(A4412&lt;&gt;"",ISNUMBER(A4412)),VLOOKUP(A4412,Studies!A:BR,2,FALSE),"")</f>
        <v>Mouton 2006</v>
      </c>
      <c r="C4412" s="255" t="str">
        <f>IF(AND(A4412&lt;&gt;"",ISNUMBER(A4412)),VLOOKUP(A4412,Studies!A:BR,3,FALSE),"")</f>
        <v>https://www.ncbi.nlm.nih.gov/pubmed/16982783</v>
      </c>
      <c r="D4412" s="255" t="str">
        <f>IF(AND(A4412&lt;&gt;"",ISNUMBER(A4412)),VLOOKUP(A4412,Studies!A:BR,4,FALSE),"")</f>
        <v>SAD_B 100 mg</v>
      </c>
      <c r="E4412" s="255" t="str">
        <f>IF(AND(A4412&lt;&gt;"",ISNUMBER(A4412)),VLOOKUP(A4412,Studies!A:BR,5,FALSE),"")</f>
        <v>Hydroxy-Itraconazole</v>
      </c>
      <c r="F4412" s="256" t="str">
        <f>IF(AND(A4412&lt;&gt;"",ISNUMBER(A4412)),VLOOKUP(A4412,Studies!A:BR,6,FALSE),"")</f>
        <v>Plasma</v>
      </c>
      <c r="G4412" s="194">
        <v>4</v>
      </c>
      <c r="H4412" s="50" t="s">
        <v>60</v>
      </c>
      <c r="I4412" s="187">
        <v>253.84065508842468</v>
      </c>
      <c r="J4412" s="41" t="s">
        <v>941</v>
      </c>
      <c r="K4412" s="41" t="s">
        <v>116</v>
      </c>
      <c r="Q4412" s="174">
        <v>0</v>
      </c>
    </row>
    <row r="4413" spans="1:17" ht="14.25" x14ac:dyDescent="0.2">
      <c r="A4413" s="183">
        <v>529</v>
      </c>
      <c r="B4413" s="254" t="str">
        <f>IF(AND(A4413&lt;&gt;"",ISNUMBER(A4413)),VLOOKUP(A4413,Studies!A:BR,2,FALSE),"")</f>
        <v>Mouton 2006</v>
      </c>
      <c r="C4413" s="255" t="str">
        <f>IF(AND(A4413&lt;&gt;"",ISNUMBER(A4413)),VLOOKUP(A4413,Studies!A:BR,3,FALSE),"")</f>
        <v>https://www.ncbi.nlm.nih.gov/pubmed/16982783</v>
      </c>
      <c r="D4413" s="255" t="str">
        <f>IF(AND(A4413&lt;&gt;"",ISNUMBER(A4413)),VLOOKUP(A4413,Studies!A:BR,4,FALSE),"")</f>
        <v>SAD_B 100 mg</v>
      </c>
      <c r="E4413" s="255" t="str">
        <f>IF(AND(A4413&lt;&gt;"",ISNUMBER(A4413)),VLOOKUP(A4413,Studies!A:BR,5,FALSE),"")</f>
        <v>Hydroxy-Itraconazole</v>
      </c>
      <c r="F4413" s="256" t="str">
        <f>IF(AND(A4413&lt;&gt;"",ISNUMBER(A4413)),VLOOKUP(A4413,Studies!A:BR,6,FALSE),"")</f>
        <v>Plasma</v>
      </c>
      <c r="G4413" s="194">
        <v>5</v>
      </c>
      <c r="H4413" s="50" t="s">
        <v>60</v>
      </c>
      <c r="I4413" s="187">
        <v>253.84065508842468</v>
      </c>
      <c r="J4413" s="41" t="s">
        <v>941</v>
      </c>
      <c r="K4413" s="41" t="s">
        <v>116</v>
      </c>
      <c r="Q4413" s="174">
        <v>0</v>
      </c>
    </row>
    <row r="4414" spans="1:17" ht="14.25" x14ac:dyDescent="0.2">
      <c r="A4414" s="183">
        <v>529</v>
      </c>
      <c r="B4414" s="254" t="str">
        <f>IF(AND(A4414&lt;&gt;"",ISNUMBER(A4414)),VLOOKUP(A4414,Studies!A:BR,2,FALSE),"")</f>
        <v>Mouton 2006</v>
      </c>
      <c r="C4414" s="255" t="str">
        <f>IF(AND(A4414&lt;&gt;"",ISNUMBER(A4414)),VLOOKUP(A4414,Studies!A:BR,3,FALSE),"")</f>
        <v>https://www.ncbi.nlm.nih.gov/pubmed/16982783</v>
      </c>
      <c r="D4414" s="255" t="str">
        <f>IF(AND(A4414&lt;&gt;"",ISNUMBER(A4414)),VLOOKUP(A4414,Studies!A:BR,4,FALSE),"")</f>
        <v>SAD_B 100 mg</v>
      </c>
      <c r="E4414" s="255" t="str">
        <f>IF(AND(A4414&lt;&gt;"",ISNUMBER(A4414)),VLOOKUP(A4414,Studies!A:BR,5,FALSE),"")</f>
        <v>Hydroxy-Itraconazole</v>
      </c>
      <c r="F4414" s="256" t="str">
        <f>IF(AND(A4414&lt;&gt;"",ISNUMBER(A4414)),VLOOKUP(A4414,Studies!A:BR,6,FALSE),"")</f>
        <v>Plasma</v>
      </c>
      <c r="G4414" s="194">
        <v>7</v>
      </c>
      <c r="H4414" s="50" t="s">
        <v>60</v>
      </c>
      <c r="I4414" s="187">
        <v>234.10598933696747</v>
      </c>
      <c r="J4414" s="41" t="s">
        <v>941</v>
      </c>
      <c r="K4414" s="41" t="s">
        <v>116</v>
      </c>
      <c r="Q4414" s="174">
        <v>0</v>
      </c>
    </row>
    <row r="4415" spans="1:17" ht="14.25" x14ac:dyDescent="0.2">
      <c r="A4415" s="183">
        <v>529</v>
      </c>
      <c r="B4415" s="254" t="str">
        <f>IF(AND(A4415&lt;&gt;"",ISNUMBER(A4415)),VLOOKUP(A4415,Studies!A:BR,2,FALSE),"")</f>
        <v>Mouton 2006</v>
      </c>
      <c r="C4415" s="255" t="str">
        <f>IF(AND(A4415&lt;&gt;"",ISNUMBER(A4415)),VLOOKUP(A4415,Studies!A:BR,3,FALSE),"")</f>
        <v>https://www.ncbi.nlm.nih.gov/pubmed/16982783</v>
      </c>
      <c r="D4415" s="255" t="str">
        <f>IF(AND(A4415&lt;&gt;"",ISNUMBER(A4415)),VLOOKUP(A4415,Studies!A:BR,4,FALSE),"")</f>
        <v>SAD_B 100 mg</v>
      </c>
      <c r="E4415" s="255" t="str">
        <f>IF(AND(A4415&lt;&gt;"",ISNUMBER(A4415)),VLOOKUP(A4415,Studies!A:BR,5,FALSE),"")</f>
        <v>Hydroxy-Itraconazole</v>
      </c>
      <c r="F4415" s="256" t="str">
        <f>IF(AND(A4415&lt;&gt;"",ISNUMBER(A4415)),VLOOKUP(A4415,Studies!A:BR,6,FALSE),"")</f>
        <v>Plasma</v>
      </c>
      <c r="G4415" s="194">
        <v>9</v>
      </c>
      <c r="H4415" s="50" t="s">
        <v>60</v>
      </c>
      <c r="I4415" s="187">
        <v>223.52567315101624</v>
      </c>
      <c r="J4415" s="41" t="s">
        <v>941</v>
      </c>
      <c r="K4415" s="41" t="s">
        <v>116</v>
      </c>
      <c r="Q4415" s="174">
        <v>0</v>
      </c>
    </row>
    <row r="4416" spans="1:17" ht="14.25" x14ac:dyDescent="0.2">
      <c r="A4416" s="183">
        <v>529</v>
      </c>
      <c r="B4416" s="254" t="str">
        <f>IF(AND(A4416&lt;&gt;"",ISNUMBER(A4416)),VLOOKUP(A4416,Studies!A:BR,2,FALSE),"")</f>
        <v>Mouton 2006</v>
      </c>
      <c r="C4416" s="255" t="str">
        <f>IF(AND(A4416&lt;&gt;"",ISNUMBER(A4416)),VLOOKUP(A4416,Studies!A:BR,3,FALSE),"")</f>
        <v>https://www.ncbi.nlm.nih.gov/pubmed/16982783</v>
      </c>
      <c r="D4416" s="255" t="str">
        <f>IF(AND(A4416&lt;&gt;"",ISNUMBER(A4416)),VLOOKUP(A4416,Studies!A:BR,4,FALSE),"")</f>
        <v>SAD_B 100 mg</v>
      </c>
      <c r="E4416" s="255" t="str">
        <f>IF(AND(A4416&lt;&gt;"",ISNUMBER(A4416)),VLOOKUP(A4416,Studies!A:BR,5,FALSE),"")</f>
        <v>Hydroxy-Itraconazole</v>
      </c>
      <c r="F4416" s="256" t="str">
        <f>IF(AND(A4416&lt;&gt;"",ISNUMBER(A4416)),VLOOKUP(A4416,Studies!A:BR,6,FALSE),"")</f>
        <v>Plasma</v>
      </c>
      <c r="G4416" s="194">
        <v>24</v>
      </c>
      <c r="H4416" s="50" t="s">
        <v>60</v>
      </c>
      <c r="I4416" s="187">
        <v>111.69999837875366</v>
      </c>
      <c r="J4416" s="41" t="s">
        <v>941</v>
      </c>
      <c r="K4416" s="41" t="s">
        <v>116</v>
      </c>
      <c r="Q4416" s="174">
        <v>0</v>
      </c>
    </row>
    <row r="4417" spans="1:17" ht="14.25" x14ac:dyDescent="0.2">
      <c r="A4417" s="183">
        <v>529</v>
      </c>
      <c r="B4417" s="254" t="str">
        <f>IF(AND(A4417&lt;&gt;"",ISNUMBER(A4417)),VLOOKUP(A4417,Studies!A:BR,2,FALSE),"")</f>
        <v>Mouton 2006</v>
      </c>
      <c r="C4417" s="255" t="str">
        <f>IF(AND(A4417&lt;&gt;"",ISNUMBER(A4417)),VLOOKUP(A4417,Studies!A:BR,3,FALSE),"")</f>
        <v>https://www.ncbi.nlm.nih.gov/pubmed/16982783</v>
      </c>
      <c r="D4417" s="255" t="str">
        <f>IF(AND(A4417&lt;&gt;"",ISNUMBER(A4417)),VLOOKUP(A4417,Studies!A:BR,4,FALSE),"")</f>
        <v>SAD_B 100 mg</v>
      </c>
      <c r="E4417" s="255" t="str">
        <f>IF(AND(A4417&lt;&gt;"",ISNUMBER(A4417)),VLOOKUP(A4417,Studies!A:BR,5,FALSE),"")</f>
        <v>Hydroxy-Itraconazole</v>
      </c>
      <c r="F4417" s="256" t="str">
        <f>IF(AND(A4417&lt;&gt;"",ISNUMBER(A4417)),VLOOKUP(A4417,Studies!A:BR,6,FALSE),"")</f>
        <v>Plasma</v>
      </c>
      <c r="G4417" s="194">
        <v>32</v>
      </c>
      <c r="H4417" s="50" t="s">
        <v>60</v>
      </c>
      <c r="I4417" s="187">
        <v>76.269686222076416</v>
      </c>
      <c r="J4417" s="41" t="s">
        <v>941</v>
      </c>
      <c r="K4417" s="41" t="s">
        <v>116</v>
      </c>
      <c r="Q4417" s="174">
        <v>0</v>
      </c>
    </row>
    <row r="4418" spans="1:17" ht="14.25" x14ac:dyDescent="0.2">
      <c r="A4418" s="183">
        <v>529</v>
      </c>
      <c r="B4418" s="254" t="str">
        <f>IF(AND(A4418&lt;&gt;"",ISNUMBER(A4418)),VLOOKUP(A4418,Studies!A:BR,2,FALSE),"")</f>
        <v>Mouton 2006</v>
      </c>
      <c r="C4418" s="255" t="str">
        <f>IF(AND(A4418&lt;&gt;"",ISNUMBER(A4418)),VLOOKUP(A4418,Studies!A:BR,3,FALSE),"")</f>
        <v>https://www.ncbi.nlm.nih.gov/pubmed/16982783</v>
      </c>
      <c r="D4418" s="255" t="str">
        <f>IF(AND(A4418&lt;&gt;"",ISNUMBER(A4418)),VLOOKUP(A4418,Studies!A:BR,4,FALSE),"")</f>
        <v>SAD_B 100 mg</v>
      </c>
      <c r="E4418" s="255" t="str">
        <f>IF(AND(A4418&lt;&gt;"",ISNUMBER(A4418)),VLOOKUP(A4418,Studies!A:BR,5,FALSE),"")</f>
        <v>Hydroxy-Itraconazole</v>
      </c>
      <c r="F4418" s="256" t="str">
        <f>IF(AND(A4418&lt;&gt;"",ISNUMBER(A4418)),VLOOKUP(A4418,Studies!A:BR,6,FALSE),"")</f>
        <v>Plasma</v>
      </c>
      <c r="G4418" s="194">
        <v>48</v>
      </c>
      <c r="H4418" s="50" t="s">
        <v>60</v>
      </c>
      <c r="I4418" s="187">
        <v>34.346815198659897</v>
      </c>
      <c r="J4418" s="41" t="s">
        <v>941</v>
      </c>
      <c r="K4418" s="41" t="s">
        <v>116</v>
      </c>
      <c r="Q4418" s="174">
        <v>0</v>
      </c>
    </row>
    <row r="4419" spans="1:17" ht="14.25" x14ac:dyDescent="0.2">
      <c r="A4419" s="183">
        <v>529</v>
      </c>
      <c r="B4419" s="254" t="str">
        <f>IF(AND(A4419&lt;&gt;"",ISNUMBER(A4419)),VLOOKUP(A4419,Studies!A:BR,2,FALSE),"")</f>
        <v>Mouton 2006</v>
      </c>
      <c r="C4419" s="255" t="str">
        <f>IF(AND(A4419&lt;&gt;"",ISNUMBER(A4419)),VLOOKUP(A4419,Studies!A:BR,3,FALSE),"")</f>
        <v>https://www.ncbi.nlm.nih.gov/pubmed/16982783</v>
      </c>
      <c r="D4419" s="255" t="str">
        <f>IF(AND(A4419&lt;&gt;"",ISNUMBER(A4419)),VLOOKUP(A4419,Studies!A:BR,4,FALSE),"")</f>
        <v>SAD_B 100 mg</v>
      </c>
      <c r="E4419" s="255" t="str">
        <f>IF(AND(A4419&lt;&gt;"",ISNUMBER(A4419)),VLOOKUP(A4419,Studies!A:BR,5,FALSE),"")</f>
        <v>Hydroxy-Itraconazole</v>
      </c>
      <c r="F4419" s="256" t="str">
        <f>IF(AND(A4419&lt;&gt;"",ISNUMBER(A4419)),VLOOKUP(A4419,Studies!A:BR,6,FALSE),"")</f>
        <v>Plasma</v>
      </c>
      <c r="G4419" s="194">
        <v>72</v>
      </c>
      <c r="H4419" s="50" t="s">
        <v>60</v>
      </c>
      <c r="I4419" s="187">
        <v>11.855832301080227</v>
      </c>
      <c r="J4419" s="41" t="s">
        <v>941</v>
      </c>
      <c r="K4419" s="41" t="s">
        <v>116</v>
      </c>
      <c r="Q4419" s="174">
        <v>0</v>
      </c>
    </row>
    <row r="4420" spans="1:17" ht="14.25" x14ac:dyDescent="0.2">
      <c r="A4420" s="183">
        <v>529</v>
      </c>
      <c r="B4420" s="254" t="str">
        <f>IF(AND(A4420&lt;&gt;"",ISNUMBER(A4420)),VLOOKUP(A4420,Studies!A:BR,2,FALSE),"")</f>
        <v>Mouton 2006</v>
      </c>
      <c r="C4420" s="255" t="str">
        <f>IF(AND(A4420&lt;&gt;"",ISNUMBER(A4420)),VLOOKUP(A4420,Studies!A:BR,3,FALSE),"")</f>
        <v>https://www.ncbi.nlm.nih.gov/pubmed/16982783</v>
      </c>
      <c r="D4420" s="255" t="str">
        <f>IF(AND(A4420&lt;&gt;"",ISNUMBER(A4420)),VLOOKUP(A4420,Studies!A:BR,4,FALSE),"")</f>
        <v>SAD_B 100 mg</v>
      </c>
      <c r="E4420" s="255" t="str">
        <f>IF(AND(A4420&lt;&gt;"",ISNUMBER(A4420)),VLOOKUP(A4420,Studies!A:BR,5,FALSE),"")</f>
        <v>Hydroxy-Itraconazole</v>
      </c>
      <c r="F4420" s="256" t="str">
        <f>IF(AND(A4420&lt;&gt;"",ISNUMBER(A4420)),VLOOKUP(A4420,Studies!A:BR,6,FALSE),"")</f>
        <v>Plasma</v>
      </c>
      <c r="G4420" s="194">
        <v>96</v>
      </c>
      <c r="H4420" s="50" t="s">
        <v>60</v>
      </c>
      <c r="I4420" s="187">
        <v>5.4011666215956211</v>
      </c>
      <c r="J4420" s="41" t="s">
        <v>941</v>
      </c>
      <c r="K4420" s="41" t="s">
        <v>116</v>
      </c>
      <c r="Q4420" s="174">
        <v>0</v>
      </c>
    </row>
    <row r="4421" spans="1:17" ht="14.25" x14ac:dyDescent="0.2">
      <c r="A4421" s="183">
        <v>530</v>
      </c>
      <c r="B4421" s="254" t="str">
        <f>IF(AND(A4421&lt;&gt;"",ISNUMBER(A4421)),VLOOKUP(A4421,Studies!A:BR,2,FALSE),"")</f>
        <v>Mouton 2006</v>
      </c>
      <c r="C4421" s="255" t="str">
        <f>IF(AND(A4421&lt;&gt;"",ISNUMBER(A4421)),VLOOKUP(A4421,Studies!A:BR,3,FALSE),"")</f>
        <v>https://www.ncbi.nlm.nih.gov/pubmed/16982783</v>
      </c>
      <c r="D4421" s="255" t="str">
        <f>IF(AND(A4421&lt;&gt;"",ISNUMBER(A4421)),VLOOKUP(A4421,Studies!A:BR,4,FALSE),"")</f>
        <v>SAD_A 200 mg</v>
      </c>
      <c r="E4421" s="255" t="str">
        <f>IF(AND(A4421&lt;&gt;"",ISNUMBER(A4421)),VLOOKUP(A4421,Studies!A:BR,5,FALSE),"")</f>
        <v>Hydroxy-Itraconazole</v>
      </c>
      <c r="F4421" s="256" t="str">
        <f>IF(AND(A4421&lt;&gt;"",ISNUMBER(A4421)),VLOOKUP(A4421,Studies!A:BR,6,FALSE),"")</f>
        <v>Plasma</v>
      </c>
      <c r="G4421" s="194">
        <v>1.5</v>
      </c>
      <c r="H4421" s="50" t="s">
        <v>60</v>
      </c>
      <c r="I4421" s="187">
        <v>281.6776123046875</v>
      </c>
      <c r="J4421" s="41" t="s">
        <v>941</v>
      </c>
      <c r="K4421" s="41" t="s">
        <v>116</v>
      </c>
      <c r="Q4421" s="174">
        <v>0</v>
      </c>
    </row>
    <row r="4422" spans="1:17" ht="14.25" x14ac:dyDescent="0.2">
      <c r="A4422" s="183">
        <v>530</v>
      </c>
      <c r="B4422" s="254" t="str">
        <f>IF(AND(A4422&lt;&gt;"",ISNUMBER(A4422)),VLOOKUP(A4422,Studies!A:BR,2,FALSE),"")</f>
        <v>Mouton 2006</v>
      </c>
      <c r="C4422" s="255" t="str">
        <f>IF(AND(A4422&lt;&gt;"",ISNUMBER(A4422)),VLOOKUP(A4422,Studies!A:BR,3,FALSE),"")</f>
        <v>https://www.ncbi.nlm.nih.gov/pubmed/16982783</v>
      </c>
      <c r="D4422" s="255" t="str">
        <f>IF(AND(A4422&lt;&gt;"",ISNUMBER(A4422)),VLOOKUP(A4422,Studies!A:BR,4,FALSE),"")</f>
        <v>SAD_A 200 mg</v>
      </c>
      <c r="E4422" s="255" t="str">
        <f>IF(AND(A4422&lt;&gt;"",ISNUMBER(A4422)),VLOOKUP(A4422,Studies!A:BR,5,FALSE),"")</f>
        <v>Hydroxy-Itraconazole</v>
      </c>
      <c r="F4422" s="256" t="str">
        <f>IF(AND(A4422&lt;&gt;"",ISNUMBER(A4422)),VLOOKUP(A4422,Studies!A:BR,6,FALSE),"")</f>
        <v>Plasma</v>
      </c>
      <c r="G4422" s="194">
        <v>2.5</v>
      </c>
      <c r="H4422" s="50" t="s">
        <v>60</v>
      </c>
      <c r="I4422" s="187">
        <v>359.08584594726562</v>
      </c>
      <c r="J4422" s="41" t="s">
        <v>941</v>
      </c>
      <c r="K4422" s="41" t="s">
        <v>116</v>
      </c>
      <c r="Q4422" s="174">
        <v>0</v>
      </c>
    </row>
    <row r="4423" spans="1:17" ht="14.25" x14ac:dyDescent="0.2">
      <c r="A4423" s="183">
        <v>530</v>
      </c>
      <c r="B4423" s="254" t="str">
        <f>IF(AND(A4423&lt;&gt;"",ISNUMBER(A4423)),VLOOKUP(A4423,Studies!A:BR,2,FALSE),"")</f>
        <v>Mouton 2006</v>
      </c>
      <c r="C4423" s="255" t="str">
        <f>IF(AND(A4423&lt;&gt;"",ISNUMBER(A4423)),VLOOKUP(A4423,Studies!A:BR,3,FALSE),"")</f>
        <v>https://www.ncbi.nlm.nih.gov/pubmed/16982783</v>
      </c>
      <c r="D4423" s="255" t="str">
        <f>IF(AND(A4423&lt;&gt;"",ISNUMBER(A4423)),VLOOKUP(A4423,Studies!A:BR,4,FALSE),"")</f>
        <v>SAD_A 200 mg</v>
      </c>
      <c r="E4423" s="255" t="str">
        <f>IF(AND(A4423&lt;&gt;"",ISNUMBER(A4423)),VLOOKUP(A4423,Studies!A:BR,5,FALSE),"")</f>
        <v>Hydroxy-Itraconazole</v>
      </c>
      <c r="F4423" s="256" t="str">
        <f>IF(AND(A4423&lt;&gt;"",ISNUMBER(A4423)),VLOOKUP(A4423,Studies!A:BR,6,FALSE),"")</f>
        <v>Plasma</v>
      </c>
      <c r="G4423" s="194">
        <v>3</v>
      </c>
      <c r="H4423" s="50" t="s">
        <v>60</v>
      </c>
      <c r="I4423" s="187">
        <v>393.88409423828125</v>
      </c>
      <c r="J4423" s="41" t="s">
        <v>941</v>
      </c>
      <c r="K4423" s="41" t="s">
        <v>116</v>
      </c>
      <c r="Q4423" s="174">
        <v>0</v>
      </c>
    </row>
    <row r="4424" spans="1:17" ht="14.25" x14ac:dyDescent="0.2">
      <c r="A4424" s="183">
        <v>530</v>
      </c>
      <c r="B4424" s="254" t="str">
        <f>IF(AND(A4424&lt;&gt;"",ISNUMBER(A4424)),VLOOKUP(A4424,Studies!A:BR,2,FALSE),"")</f>
        <v>Mouton 2006</v>
      </c>
      <c r="C4424" s="255" t="str">
        <f>IF(AND(A4424&lt;&gt;"",ISNUMBER(A4424)),VLOOKUP(A4424,Studies!A:BR,3,FALSE),"")</f>
        <v>https://www.ncbi.nlm.nih.gov/pubmed/16982783</v>
      </c>
      <c r="D4424" s="255" t="str">
        <f>IF(AND(A4424&lt;&gt;"",ISNUMBER(A4424)),VLOOKUP(A4424,Studies!A:BR,4,FALSE),"")</f>
        <v>SAD_A 200 mg</v>
      </c>
      <c r="E4424" s="255" t="str">
        <f>IF(AND(A4424&lt;&gt;"",ISNUMBER(A4424)),VLOOKUP(A4424,Studies!A:BR,5,FALSE),"")</f>
        <v>Hydroxy-Itraconazole</v>
      </c>
      <c r="F4424" s="256" t="str">
        <f>IF(AND(A4424&lt;&gt;"",ISNUMBER(A4424)),VLOOKUP(A4424,Studies!A:BR,6,FALSE),"")</f>
        <v>Plasma</v>
      </c>
      <c r="G4424" s="194">
        <v>4</v>
      </c>
      <c r="H4424" s="50" t="s">
        <v>60</v>
      </c>
      <c r="I4424" s="187">
        <v>417.32516479492187</v>
      </c>
      <c r="J4424" s="41" t="s">
        <v>941</v>
      </c>
      <c r="K4424" s="41" t="s">
        <v>116</v>
      </c>
      <c r="Q4424" s="174">
        <v>0</v>
      </c>
    </row>
    <row r="4425" spans="1:17" ht="14.25" x14ac:dyDescent="0.2">
      <c r="A4425" s="183">
        <v>530</v>
      </c>
      <c r="B4425" s="254" t="str">
        <f>IF(AND(A4425&lt;&gt;"",ISNUMBER(A4425)),VLOOKUP(A4425,Studies!A:BR,2,FALSE),"")</f>
        <v>Mouton 2006</v>
      </c>
      <c r="C4425" s="255" t="str">
        <f>IF(AND(A4425&lt;&gt;"",ISNUMBER(A4425)),VLOOKUP(A4425,Studies!A:BR,3,FALSE),"")</f>
        <v>https://www.ncbi.nlm.nih.gov/pubmed/16982783</v>
      </c>
      <c r="D4425" s="255" t="str">
        <f>IF(AND(A4425&lt;&gt;"",ISNUMBER(A4425)),VLOOKUP(A4425,Studies!A:BR,4,FALSE),"")</f>
        <v>SAD_A 200 mg</v>
      </c>
      <c r="E4425" s="255" t="str">
        <f>IF(AND(A4425&lt;&gt;"",ISNUMBER(A4425)),VLOOKUP(A4425,Studies!A:BR,5,FALSE),"")</f>
        <v>Hydroxy-Itraconazole</v>
      </c>
      <c r="F4425" s="256" t="str">
        <f>IF(AND(A4425&lt;&gt;"",ISNUMBER(A4425)),VLOOKUP(A4425,Studies!A:BR,6,FALSE),"")</f>
        <v>Plasma</v>
      </c>
      <c r="G4425" s="194">
        <v>5</v>
      </c>
      <c r="H4425" s="50" t="s">
        <v>60</v>
      </c>
      <c r="I4425" s="187">
        <v>452.50482177734375</v>
      </c>
      <c r="J4425" s="41" t="s">
        <v>941</v>
      </c>
      <c r="K4425" s="41" t="s">
        <v>116</v>
      </c>
      <c r="Q4425" s="174">
        <v>0</v>
      </c>
    </row>
    <row r="4426" spans="1:17" ht="14.25" x14ac:dyDescent="0.2">
      <c r="A4426" s="183">
        <v>530</v>
      </c>
      <c r="B4426" s="254" t="str">
        <f>IF(AND(A4426&lt;&gt;"",ISNUMBER(A4426)),VLOOKUP(A4426,Studies!A:BR,2,FALSE),"")</f>
        <v>Mouton 2006</v>
      </c>
      <c r="C4426" s="255" t="str">
        <f>IF(AND(A4426&lt;&gt;"",ISNUMBER(A4426)),VLOOKUP(A4426,Studies!A:BR,3,FALSE),"")</f>
        <v>https://www.ncbi.nlm.nih.gov/pubmed/16982783</v>
      </c>
      <c r="D4426" s="255" t="str">
        <f>IF(AND(A4426&lt;&gt;"",ISNUMBER(A4426)),VLOOKUP(A4426,Studies!A:BR,4,FALSE),"")</f>
        <v>SAD_A 200 mg</v>
      </c>
      <c r="E4426" s="255" t="str">
        <f>IF(AND(A4426&lt;&gt;"",ISNUMBER(A4426)),VLOOKUP(A4426,Studies!A:BR,5,FALSE),"")</f>
        <v>Hydroxy-Itraconazole</v>
      </c>
      <c r="F4426" s="256" t="str">
        <f>IF(AND(A4426&lt;&gt;"",ISNUMBER(A4426)),VLOOKUP(A4426,Studies!A:BR,6,FALSE),"")</f>
        <v>Plasma</v>
      </c>
      <c r="G4426" s="194">
        <v>7</v>
      </c>
      <c r="H4426" s="50" t="s">
        <v>60</v>
      </c>
      <c r="I4426" s="187">
        <v>479.4345703125</v>
      </c>
      <c r="J4426" s="41" t="s">
        <v>941</v>
      </c>
      <c r="K4426" s="41" t="s">
        <v>116</v>
      </c>
      <c r="Q4426" s="174">
        <v>0</v>
      </c>
    </row>
    <row r="4427" spans="1:17" ht="14.25" x14ac:dyDescent="0.2">
      <c r="A4427" s="183">
        <v>530</v>
      </c>
      <c r="B4427" s="254" t="str">
        <f>IF(AND(A4427&lt;&gt;"",ISNUMBER(A4427)),VLOOKUP(A4427,Studies!A:BR,2,FALSE),"")</f>
        <v>Mouton 2006</v>
      </c>
      <c r="C4427" s="255" t="str">
        <f>IF(AND(A4427&lt;&gt;"",ISNUMBER(A4427)),VLOOKUP(A4427,Studies!A:BR,3,FALSE),"")</f>
        <v>https://www.ncbi.nlm.nih.gov/pubmed/16982783</v>
      </c>
      <c r="D4427" s="255" t="str">
        <f>IF(AND(A4427&lt;&gt;"",ISNUMBER(A4427)),VLOOKUP(A4427,Studies!A:BR,4,FALSE),"")</f>
        <v>SAD_A 200 mg</v>
      </c>
      <c r="E4427" s="255" t="str">
        <f>IF(AND(A4427&lt;&gt;"",ISNUMBER(A4427)),VLOOKUP(A4427,Studies!A:BR,5,FALSE),"")</f>
        <v>Hydroxy-Itraconazole</v>
      </c>
      <c r="F4427" s="256" t="str">
        <f>IF(AND(A4427&lt;&gt;"",ISNUMBER(A4427)),VLOOKUP(A4427,Studies!A:BR,6,FALSE),"")</f>
        <v>Plasma</v>
      </c>
      <c r="G4427" s="194">
        <v>9</v>
      </c>
      <c r="H4427" s="50" t="s">
        <v>60</v>
      </c>
      <c r="I4427" s="187">
        <v>479.4345703125</v>
      </c>
      <c r="J4427" s="41" t="s">
        <v>941</v>
      </c>
      <c r="K4427" s="41" t="s">
        <v>116</v>
      </c>
      <c r="Q4427" s="174">
        <v>0</v>
      </c>
    </row>
    <row r="4428" spans="1:17" ht="14.25" x14ac:dyDescent="0.2">
      <c r="A4428" s="183">
        <v>530</v>
      </c>
      <c r="B4428" s="254" t="str">
        <f>IF(AND(A4428&lt;&gt;"",ISNUMBER(A4428)),VLOOKUP(A4428,Studies!A:BR,2,FALSE),"")</f>
        <v>Mouton 2006</v>
      </c>
      <c r="C4428" s="255" t="str">
        <f>IF(AND(A4428&lt;&gt;"",ISNUMBER(A4428)),VLOOKUP(A4428,Studies!A:BR,3,FALSE),"")</f>
        <v>https://www.ncbi.nlm.nih.gov/pubmed/16982783</v>
      </c>
      <c r="D4428" s="255" t="str">
        <f>IF(AND(A4428&lt;&gt;"",ISNUMBER(A4428)),VLOOKUP(A4428,Studies!A:BR,4,FALSE),"")</f>
        <v>SAD_A 200 mg</v>
      </c>
      <c r="E4428" s="255" t="str">
        <f>IF(AND(A4428&lt;&gt;"",ISNUMBER(A4428)),VLOOKUP(A4428,Studies!A:BR,5,FALSE),"")</f>
        <v>Hydroxy-Itraconazole</v>
      </c>
      <c r="F4428" s="256" t="str">
        <f>IF(AND(A4428&lt;&gt;"",ISNUMBER(A4428)),VLOOKUP(A4428,Studies!A:BR,6,FALSE),"")</f>
        <v>Plasma</v>
      </c>
      <c r="G4428" s="194">
        <v>24</v>
      </c>
      <c r="H4428" s="50" t="s">
        <v>60</v>
      </c>
      <c r="I4428" s="187">
        <v>295.01046752929688</v>
      </c>
      <c r="J4428" s="41" t="s">
        <v>941</v>
      </c>
      <c r="K4428" s="41" t="s">
        <v>116</v>
      </c>
      <c r="Q4428" s="174">
        <v>0</v>
      </c>
    </row>
    <row r="4429" spans="1:17" ht="14.25" x14ac:dyDescent="0.2">
      <c r="A4429" s="183">
        <v>530</v>
      </c>
      <c r="B4429" s="254" t="str">
        <f>IF(AND(A4429&lt;&gt;"",ISNUMBER(A4429)),VLOOKUP(A4429,Studies!A:BR,2,FALSE),"")</f>
        <v>Mouton 2006</v>
      </c>
      <c r="C4429" s="255" t="str">
        <f>IF(AND(A4429&lt;&gt;"",ISNUMBER(A4429)),VLOOKUP(A4429,Studies!A:BR,3,FALSE),"")</f>
        <v>https://www.ncbi.nlm.nih.gov/pubmed/16982783</v>
      </c>
      <c r="D4429" s="255" t="str">
        <f>IF(AND(A4429&lt;&gt;"",ISNUMBER(A4429)),VLOOKUP(A4429,Studies!A:BR,4,FALSE),"")</f>
        <v>SAD_A 200 mg</v>
      </c>
      <c r="E4429" s="255" t="str">
        <f>IF(AND(A4429&lt;&gt;"",ISNUMBER(A4429)),VLOOKUP(A4429,Studies!A:BR,5,FALSE),"")</f>
        <v>Hydroxy-Itraconazole</v>
      </c>
      <c r="F4429" s="256" t="str">
        <f>IF(AND(A4429&lt;&gt;"",ISNUMBER(A4429)),VLOOKUP(A4429,Studies!A:BR,6,FALSE),"")</f>
        <v>Plasma</v>
      </c>
      <c r="G4429" s="194">
        <v>32</v>
      </c>
      <c r="H4429" s="50" t="s">
        <v>60</v>
      </c>
      <c r="I4429" s="187">
        <v>199.12014770507812</v>
      </c>
      <c r="J4429" s="41" t="s">
        <v>941</v>
      </c>
      <c r="K4429" s="41" t="s">
        <v>116</v>
      </c>
      <c r="Q4429" s="174">
        <v>0</v>
      </c>
    </row>
    <row r="4430" spans="1:17" ht="14.25" x14ac:dyDescent="0.2">
      <c r="A4430" s="183">
        <v>530</v>
      </c>
      <c r="B4430" s="254" t="str">
        <f>IF(AND(A4430&lt;&gt;"",ISNUMBER(A4430)),VLOOKUP(A4430,Studies!A:BR,2,FALSE),"")</f>
        <v>Mouton 2006</v>
      </c>
      <c r="C4430" s="255" t="str">
        <f>IF(AND(A4430&lt;&gt;"",ISNUMBER(A4430)),VLOOKUP(A4430,Studies!A:BR,3,FALSE),"")</f>
        <v>https://www.ncbi.nlm.nih.gov/pubmed/16982783</v>
      </c>
      <c r="D4430" s="255" t="str">
        <f>IF(AND(A4430&lt;&gt;"",ISNUMBER(A4430)),VLOOKUP(A4430,Studies!A:BR,4,FALSE),"")</f>
        <v>SAD_A 200 mg</v>
      </c>
      <c r="E4430" s="255" t="str">
        <f>IF(AND(A4430&lt;&gt;"",ISNUMBER(A4430)),VLOOKUP(A4430,Studies!A:BR,5,FALSE),"")</f>
        <v>Hydroxy-Itraconazole</v>
      </c>
      <c r="F4430" s="256" t="str">
        <f>IF(AND(A4430&lt;&gt;"",ISNUMBER(A4430)),VLOOKUP(A4430,Studies!A:BR,6,FALSE),"")</f>
        <v>Plasma</v>
      </c>
      <c r="G4430" s="194">
        <v>48</v>
      </c>
      <c r="H4430" s="50" t="s">
        <v>60</v>
      </c>
      <c r="I4430" s="187">
        <v>91.768104553222656</v>
      </c>
      <c r="J4430" s="41" t="s">
        <v>941</v>
      </c>
      <c r="K4430" s="41" t="s">
        <v>116</v>
      </c>
      <c r="Q4430" s="174">
        <v>0</v>
      </c>
    </row>
    <row r="4431" spans="1:17" ht="14.25" x14ac:dyDescent="0.2">
      <c r="A4431" s="183">
        <v>530</v>
      </c>
      <c r="B4431" s="254" t="str">
        <f>IF(AND(A4431&lt;&gt;"",ISNUMBER(A4431)),VLOOKUP(A4431,Studies!A:BR,2,FALSE),"")</f>
        <v>Mouton 2006</v>
      </c>
      <c r="C4431" s="255" t="str">
        <f>IF(AND(A4431&lt;&gt;"",ISNUMBER(A4431)),VLOOKUP(A4431,Studies!A:BR,3,FALSE),"")</f>
        <v>https://www.ncbi.nlm.nih.gov/pubmed/16982783</v>
      </c>
      <c r="D4431" s="255" t="str">
        <f>IF(AND(A4431&lt;&gt;"",ISNUMBER(A4431)),VLOOKUP(A4431,Studies!A:BR,4,FALSE),"")</f>
        <v>SAD_A 200 mg</v>
      </c>
      <c r="E4431" s="255" t="str">
        <f>IF(AND(A4431&lt;&gt;"",ISNUMBER(A4431)),VLOOKUP(A4431,Studies!A:BR,5,FALSE),"")</f>
        <v>Hydroxy-Itraconazole</v>
      </c>
      <c r="F4431" s="256" t="str">
        <f>IF(AND(A4431&lt;&gt;"",ISNUMBER(A4431)),VLOOKUP(A4431,Studies!A:BR,6,FALSE),"")</f>
        <v>Plasma</v>
      </c>
      <c r="G4431" s="194">
        <v>72</v>
      </c>
      <c r="H4431" s="50" t="s">
        <v>60</v>
      </c>
      <c r="I4431" s="187">
        <v>23.452291488647461</v>
      </c>
      <c r="J4431" s="41" t="s">
        <v>941</v>
      </c>
      <c r="K4431" s="41" t="s">
        <v>116</v>
      </c>
      <c r="Q4431" s="174">
        <v>0</v>
      </c>
    </row>
    <row r="4432" spans="1:17" ht="14.25" x14ac:dyDescent="0.2">
      <c r="A4432" s="183">
        <v>530</v>
      </c>
      <c r="B4432" s="254" t="str">
        <f>IF(AND(A4432&lt;&gt;"",ISNUMBER(A4432)),VLOOKUP(A4432,Studies!A:BR,2,FALSE),"")</f>
        <v>Mouton 2006</v>
      </c>
      <c r="C4432" s="255" t="str">
        <f>IF(AND(A4432&lt;&gt;"",ISNUMBER(A4432)),VLOOKUP(A4432,Studies!A:BR,3,FALSE),"")</f>
        <v>https://www.ncbi.nlm.nih.gov/pubmed/16982783</v>
      </c>
      <c r="D4432" s="255" t="str">
        <f>IF(AND(A4432&lt;&gt;"",ISNUMBER(A4432)),VLOOKUP(A4432,Studies!A:BR,4,FALSE),"")</f>
        <v>SAD_A 200 mg</v>
      </c>
      <c r="E4432" s="255" t="str">
        <f>IF(AND(A4432&lt;&gt;"",ISNUMBER(A4432)),VLOOKUP(A4432,Studies!A:BR,5,FALSE),"")</f>
        <v>Hydroxy-Itraconazole</v>
      </c>
      <c r="F4432" s="256" t="str">
        <f>IF(AND(A4432&lt;&gt;"",ISNUMBER(A4432)),VLOOKUP(A4432,Studies!A:BR,6,FALSE),"")</f>
        <v>Plasma</v>
      </c>
      <c r="G4432" s="194">
        <v>96</v>
      </c>
      <c r="H4432" s="50" t="s">
        <v>60</v>
      </c>
      <c r="I4432" s="187">
        <v>10.084043502807617</v>
      </c>
      <c r="J4432" s="41" t="s">
        <v>941</v>
      </c>
      <c r="K4432" s="41" t="s">
        <v>116</v>
      </c>
      <c r="Q4432" s="174">
        <v>0</v>
      </c>
    </row>
    <row r="4433" spans="1:17" ht="14.25" x14ac:dyDescent="0.2">
      <c r="A4433" s="183">
        <v>531</v>
      </c>
      <c r="B4433" s="254" t="str">
        <f>IF(AND(A4433&lt;&gt;"",ISNUMBER(A4433)),VLOOKUP(A4433,Studies!A:BR,2,FALSE),"")</f>
        <v>Mouton 2006</v>
      </c>
      <c r="C4433" s="255" t="str">
        <f>IF(AND(A4433&lt;&gt;"",ISNUMBER(A4433)),VLOOKUP(A4433,Studies!A:BR,3,FALSE),"")</f>
        <v>https://www.ncbi.nlm.nih.gov/pubmed/16982783</v>
      </c>
      <c r="D4433" s="255" t="str">
        <f>IF(AND(A4433&lt;&gt;"",ISNUMBER(A4433)),VLOOKUP(A4433,Studies!A:BR,4,FALSE),"")</f>
        <v>SAD_B 300 mg</v>
      </c>
      <c r="E4433" s="255" t="str">
        <f>IF(AND(A4433&lt;&gt;"",ISNUMBER(A4433)),VLOOKUP(A4433,Studies!A:BR,5,FALSE),"")</f>
        <v>Hydroxy-Itraconazole</v>
      </c>
      <c r="F4433" s="256" t="str">
        <f>IF(AND(A4433&lt;&gt;"",ISNUMBER(A4433)),VLOOKUP(A4433,Studies!A:BR,6,FALSE),"")</f>
        <v>Plasma</v>
      </c>
      <c r="G4433" s="194">
        <v>2</v>
      </c>
      <c r="H4433" s="50" t="s">
        <v>60</v>
      </c>
      <c r="I4433" s="187">
        <v>393.88409423828125</v>
      </c>
      <c r="J4433" s="41" t="s">
        <v>941</v>
      </c>
      <c r="K4433" s="41" t="s">
        <v>116</v>
      </c>
      <c r="Q4433" s="174">
        <v>0</v>
      </c>
    </row>
    <row r="4434" spans="1:17" ht="14.25" x14ac:dyDescent="0.2">
      <c r="A4434" s="183">
        <v>531</v>
      </c>
      <c r="B4434" s="254" t="str">
        <f>IF(AND(A4434&lt;&gt;"",ISNUMBER(A4434)),VLOOKUP(A4434,Studies!A:BR,2,FALSE),"")</f>
        <v>Mouton 2006</v>
      </c>
      <c r="C4434" s="255" t="str">
        <f>IF(AND(A4434&lt;&gt;"",ISNUMBER(A4434)),VLOOKUP(A4434,Studies!A:BR,3,FALSE),"")</f>
        <v>https://www.ncbi.nlm.nih.gov/pubmed/16982783</v>
      </c>
      <c r="D4434" s="255" t="str">
        <f>IF(AND(A4434&lt;&gt;"",ISNUMBER(A4434)),VLOOKUP(A4434,Studies!A:BR,4,FALSE),"")</f>
        <v>SAD_B 300 mg</v>
      </c>
      <c r="E4434" s="255" t="str">
        <f>IF(AND(A4434&lt;&gt;"",ISNUMBER(A4434)),VLOOKUP(A4434,Studies!A:BR,5,FALSE),"")</f>
        <v>Hydroxy-Itraconazole</v>
      </c>
      <c r="F4434" s="256" t="str">
        <f>IF(AND(A4434&lt;&gt;"",ISNUMBER(A4434)),VLOOKUP(A4434,Studies!A:BR,6,FALSE),"")</f>
        <v>Plasma</v>
      </c>
      <c r="G4434" s="194">
        <v>2.5</v>
      </c>
      <c r="H4434" s="50" t="s">
        <v>60</v>
      </c>
      <c r="I4434" s="187">
        <v>583.56695556640625</v>
      </c>
      <c r="J4434" s="41" t="s">
        <v>941</v>
      </c>
      <c r="K4434" s="41" t="s">
        <v>116</v>
      </c>
      <c r="Q4434" s="174">
        <v>0</v>
      </c>
    </row>
    <row r="4435" spans="1:17" ht="14.25" x14ac:dyDescent="0.2">
      <c r="A4435" s="183">
        <v>531</v>
      </c>
      <c r="B4435" s="254" t="str">
        <f>IF(AND(A4435&lt;&gt;"",ISNUMBER(A4435)),VLOOKUP(A4435,Studies!A:BR,2,FALSE),"")</f>
        <v>Mouton 2006</v>
      </c>
      <c r="C4435" s="255" t="str">
        <f>IF(AND(A4435&lt;&gt;"",ISNUMBER(A4435)),VLOOKUP(A4435,Studies!A:BR,3,FALSE),"")</f>
        <v>https://www.ncbi.nlm.nih.gov/pubmed/16982783</v>
      </c>
      <c r="D4435" s="255" t="str">
        <f>IF(AND(A4435&lt;&gt;"",ISNUMBER(A4435)),VLOOKUP(A4435,Studies!A:BR,4,FALSE),"")</f>
        <v>SAD_B 300 mg</v>
      </c>
      <c r="E4435" s="255" t="str">
        <f>IF(AND(A4435&lt;&gt;"",ISNUMBER(A4435)),VLOOKUP(A4435,Studies!A:BR,5,FALSE),"")</f>
        <v>Hydroxy-Itraconazole</v>
      </c>
      <c r="F4435" s="256" t="str">
        <f>IF(AND(A4435&lt;&gt;"",ISNUMBER(A4435)),VLOOKUP(A4435,Studies!A:BR,6,FALSE),"")</f>
        <v>Plasma</v>
      </c>
      <c r="G4435" s="194">
        <v>3</v>
      </c>
      <c r="H4435" s="50" t="s">
        <v>60</v>
      </c>
      <c r="I4435" s="187">
        <v>473.92355346679687</v>
      </c>
      <c r="J4435" s="41" t="s">
        <v>941</v>
      </c>
      <c r="K4435" s="41" t="s">
        <v>116</v>
      </c>
      <c r="Q4435" s="174">
        <v>0</v>
      </c>
    </row>
    <row r="4436" spans="1:17" ht="14.25" x14ac:dyDescent="0.2">
      <c r="A4436" s="183">
        <v>531</v>
      </c>
      <c r="B4436" s="254" t="str">
        <f>IF(AND(A4436&lt;&gt;"",ISNUMBER(A4436)),VLOOKUP(A4436,Studies!A:BR,2,FALSE),"")</f>
        <v>Mouton 2006</v>
      </c>
      <c r="C4436" s="255" t="str">
        <f>IF(AND(A4436&lt;&gt;"",ISNUMBER(A4436)),VLOOKUP(A4436,Studies!A:BR,3,FALSE),"")</f>
        <v>https://www.ncbi.nlm.nih.gov/pubmed/16982783</v>
      </c>
      <c r="D4436" s="255" t="str">
        <f>IF(AND(A4436&lt;&gt;"",ISNUMBER(A4436)),VLOOKUP(A4436,Studies!A:BR,4,FALSE),"")</f>
        <v>SAD_B 300 mg</v>
      </c>
      <c r="E4436" s="255" t="str">
        <f>IF(AND(A4436&lt;&gt;"",ISNUMBER(A4436)),VLOOKUP(A4436,Studies!A:BR,5,FALSE),"")</f>
        <v>Hydroxy-Itraconazole</v>
      </c>
      <c r="F4436" s="256" t="str">
        <f>IF(AND(A4436&lt;&gt;"",ISNUMBER(A4436)),VLOOKUP(A4436,Studies!A:BR,6,FALSE),"")</f>
        <v>Plasma</v>
      </c>
      <c r="G4436" s="194">
        <v>4</v>
      </c>
      <c r="H4436" s="50" t="s">
        <v>60</v>
      </c>
      <c r="I4436" s="187">
        <v>590.3529052734375</v>
      </c>
      <c r="J4436" s="41" t="s">
        <v>941</v>
      </c>
      <c r="K4436" s="41" t="s">
        <v>116</v>
      </c>
      <c r="Q4436" s="174">
        <v>0</v>
      </c>
    </row>
    <row r="4437" spans="1:17" ht="14.25" x14ac:dyDescent="0.2">
      <c r="A4437" s="183">
        <v>531</v>
      </c>
      <c r="B4437" s="254" t="str">
        <f>IF(AND(A4437&lt;&gt;"",ISNUMBER(A4437)),VLOOKUP(A4437,Studies!A:BR,2,FALSE),"")</f>
        <v>Mouton 2006</v>
      </c>
      <c r="C4437" s="255" t="str">
        <f>IF(AND(A4437&lt;&gt;"",ISNUMBER(A4437)),VLOOKUP(A4437,Studies!A:BR,3,FALSE),"")</f>
        <v>https://www.ncbi.nlm.nih.gov/pubmed/16982783</v>
      </c>
      <c r="D4437" s="255" t="str">
        <f>IF(AND(A4437&lt;&gt;"",ISNUMBER(A4437)),VLOOKUP(A4437,Studies!A:BR,4,FALSE),"")</f>
        <v>SAD_B 300 mg</v>
      </c>
      <c r="E4437" s="255" t="str">
        <f>IF(AND(A4437&lt;&gt;"",ISNUMBER(A4437)),VLOOKUP(A4437,Studies!A:BR,5,FALSE),"")</f>
        <v>Hydroxy-Itraconazole</v>
      </c>
      <c r="F4437" s="256" t="str">
        <f>IF(AND(A4437&lt;&gt;"",ISNUMBER(A4437)),VLOOKUP(A4437,Studies!A:BR,6,FALSE),"")</f>
        <v>Plasma</v>
      </c>
      <c r="G4437" s="194">
        <v>5</v>
      </c>
      <c r="H4437" s="50" t="s">
        <v>60</v>
      </c>
      <c r="I4437" s="187">
        <v>640.11846923828125</v>
      </c>
      <c r="J4437" s="41" t="s">
        <v>941</v>
      </c>
      <c r="K4437" s="41" t="s">
        <v>116</v>
      </c>
      <c r="Q4437" s="174">
        <v>0</v>
      </c>
    </row>
    <row r="4438" spans="1:17" ht="14.25" x14ac:dyDescent="0.2">
      <c r="A4438" s="183">
        <v>531</v>
      </c>
      <c r="B4438" s="254" t="str">
        <f>IF(AND(A4438&lt;&gt;"",ISNUMBER(A4438)),VLOOKUP(A4438,Studies!A:BR,2,FALSE),"")</f>
        <v>Mouton 2006</v>
      </c>
      <c r="C4438" s="255" t="str">
        <f>IF(AND(A4438&lt;&gt;"",ISNUMBER(A4438)),VLOOKUP(A4438,Studies!A:BR,3,FALSE),"")</f>
        <v>https://www.ncbi.nlm.nih.gov/pubmed/16982783</v>
      </c>
      <c r="D4438" s="255" t="str">
        <f>IF(AND(A4438&lt;&gt;"",ISNUMBER(A4438)),VLOOKUP(A4438,Studies!A:BR,4,FALSE),"")</f>
        <v>SAD_B 300 mg</v>
      </c>
      <c r="E4438" s="255" t="str">
        <f>IF(AND(A4438&lt;&gt;"",ISNUMBER(A4438)),VLOOKUP(A4438,Studies!A:BR,5,FALSE),"")</f>
        <v>Hydroxy-Itraconazole</v>
      </c>
      <c r="F4438" s="256" t="str">
        <f>IF(AND(A4438&lt;&gt;"",ISNUMBER(A4438)),VLOOKUP(A4438,Studies!A:BR,6,FALSE),"")</f>
        <v>Plasma</v>
      </c>
      <c r="G4438" s="194">
        <v>7</v>
      </c>
      <c r="H4438" s="50" t="s">
        <v>60</v>
      </c>
      <c r="I4438" s="187">
        <v>726.9324951171875</v>
      </c>
      <c r="J4438" s="41" t="s">
        <v>941</v>
      </c>
      <c r="K4438" s="41" t="s">
        <v>116</v>
      </c>
      <c r="Q4438" s="174">
        <v>0</v>
      </c>
    </row>
    <row r="4439" spans="1:17" ht="14.25" x14ac:dyDescent="0.2">
      <c r="A4439" s="183">
        <v>531</v>
      </c>
      <c r="B4439" s="254" t="str">
        <f>IF(AND(A4439&lt;&gt;"",ISNUMBER(A4439)),VLOOKUP(A4439,Studies!A:BR,2,FALSE),"")</f>
        <v>Mouton 2006</v>
      </c>
      <c r="C4439" s="255" t="str">
        <f>IF(AND(A4439&lt;&gt;"",ISNUMBER(A4439)),VLOOKUP(A4439,Studies!A:BR,3,FALSE),"")</f>
        <v>https://www.ncbi.nlm.nih.gov/pubmed/16982783</v>
      </c>
      <c r="D4439" s="255" t="str">
        <f>IF(AND(A4439&lt;&gt;"",ISNUMBER(A4439)),VLOOKUP(A4439,Studies!A:BR,4,FALSE),"")</f>
        <v>SAD_B 300 mg</v>
      </c>
      <c r="E4439" s="255" t="str">
        <f>IF(AND(A4439&lt;&gt;"",ISNUMBER(A4439)),VLOOKUP(A4439,Studies!A:BR,5,FALSE),"")</f>
        <v>Hydroxy-Itraconazole</v>
      </c>
      <c r="F4439" s="256" t="str">
        <f>IF(AND(A4439&lt;&gt;"",ISNUMBER(A4439)),VLOOKUP(A4439,Studies!A:BR,6,FALSE),"")</f>
        <v>Plasma</v>
      </c>
      <c r="G4439" s="194">
        <v>9</v>
      </c>
      <c r="H4439" s="50" t="s">
        <v>60</v>
      </c>
      <c r="I4439" s="187">
        <v>874.6492919921875</v>
      </c>
      <c r="J4439" s="41" t="s">
        <v>941</v>
      </c>
      <c r="K4439" s="41" t="s">
        <v>116</v>
      </c>
      <c r="Q4439" s="174">
        <v>0</v>
      </c>
    </row>
    <row r="4440" spans="1:17" ht="14.25" x14ac:dyDescent="0.2">
      <c r="A4440" s="183">
        <v>531</v>
      </c>
      <c r="B4440" s="254" t="str">
        <f>IF(AND(A4440&lt;&gt;"",ISNUMBER(A4440)),VLOOKUP(A4440,Studies!A:BR,2,FALSE),"")</f>
        <v>Mouton 2006</v>
      </c>
      <c r="C4440" s="255" t="str">
        <f>IF(AND(A4440&lt;&gt;"",ISNUMBER(A4440)),VLOOKUP(A4440,Studies!A:BR,3,FALSE),"")</f>
        <v>https://www.ncbi.nlm.nih.gov/pubmed/16982783</v>
      </c>
      <c r="D4440" s="255" t="str">
        <f>IF(AND(A4440&lt;&gt;"",ISNUMBER(A4440)),VLOOKUP(A4440,Studies!A:BR,4,FALSE),"")</f>
        <v>SAD_B 300 mg</v>
      </c>
      <c r="E4440" s="255" t="str">
        <f>IF(AND(A4440&lt;&gt;"",ISNUMBER(A4440)),VLOOKUP(A4440,Studies!A:BR,5,FALSE),"")</f>
        <v>Hydroxy-Itraconazole</v>
      </c>
      <c r="F4440" s="256" t="str">
        <f>IF(AND(A4440&lt;&gt;"",ISNUMBER(A4440)),VLOOKUP(A4440,Studies!A:BR,6,FALSE),"")</f>
        <v>Plasma</v>
      </c>
      <c r="G4440" s="194">
        <v>24</v>
      </c>
      <c r="H4440" s="50" t="s">
        <v>60</v>
      </c>
      <c r="I4440" s="187">
        <v>597.21844482421875</v>
      </c>
      <c r="J4440" s="41" t="s">
        <v>941</v>
      </c>
      <c r="K4440" s="41" t="s">
        <v>116</v>
      </c>
      <c r="Q4440" s="174">
        <v>0</v>
      </c>
    </row>
    <row r="4441" spans="1:17" ht="14.25" x14ac:dyDescent="0.2">
      <c r="A4441" s="183">
        <v>531</v>
      </c>
      <c r="B4441" s="254" t="str">
        <f>IF(AND(A4441&lt;&gt;"",ISNUMBER(A4441)),VLOOKUP(A4441,Studies!A:BR,2,FALSE),"")</f>
        <v>Mouton 2006</v>
      </c>
      <c r="C4441" s="255" t="str">
        <f>IF(AND(A4441&lt;&gt;"",ISNUMBER(A4441)),VLOOKUP(A4441,Studies!A:BR,3,FALSE),"")</f>
        <v>https://www.ncbi.nlm.nih.gov/pubmed/16982783</v>
      </c>
      <c r="D4441" s="255" t="str">
        <f>IF(AND(A4441&lt;&gt;"",ISNUMBER(A4441)),VLOOKUP(A4441,Studies!A:BR,4,FALSE),"")</f>
        <v>SAD_B 300 mg</v>
      </c>
      <c r="E4441" s="255" t="str">
        <f>IF(AND(A4441&lt;&gt;"",ISNUMBER(A4441)),VLOOKUP(A4441,Studies!A:BR,5,FALSE),"")</f>
        <v>Hydroxy-Itraconazole</v>
      </c>
      <c r="F4441" s="256" t="str">
        <f>IF(AND(A4441&lt;&gt;"",ISNUMBER(A4441)),VLOOKUP(A4441,Studies!A:BR,6,FALSE),"")</f>
        <v>Plasma</v>
      </c>
      <c r="G4441" s="194">
        <v>32</v>
      </c>
      <c r="H4441" s="50" t="s">
        <v>60</v>
      </c>
      <c r="I4441" s="187">
        <v>485.01016235351562</v>
      </c>
      <c r="J4441" s="41" t="s">
        <v>941</v>
      </c>
      <c r="K4441" s="41" t="s">
        <v>116</v>
      </c>
      <c r="Q4441" s="174">
        <v>0</v>
      </c>
    </row>
    <row r="4442" spans="1:17" ht="14.25" x14ac:dyDescent="0.2">
      <c r="A4442" s="183">
        <v>531</v>
      </c>
      <c r="B4442" s="254" t="str">
        <f>IF(AND(A4442&lt;&gt;"",ISNUMBER(A4442)),VLOOKUP(A4442,Studies!A:BR,2,FALSE),"")</f>
        <v>Mouton 2006</v>
      </c>
      <c r="C4442" s="255" t="str">
        <f>IF(AND(A4442&lt;&gt;"",ISNUMBER(A4442)),VLOOKUP(A4442,Studies!A:BR,3,FALSE),"")</f>
        <v>https://www.ncbi.nlm.nih.gov/pubmed/16982783</v>
      </c>
      <c r="D4442" s="255" t="str">
        <f>IF(AND(A4442&lt;&gt;"",ISNUMBER(A4442)),VLOOKUP(A4442,Studies!A:BR,4,FALSE),"")</f>
        <v>SAD_B 300 mg</v>
      </c>
      <c r="E4442" s="255" t="str">
        <f>IF(AND(A4442&lt;&gt;"",ISNUMBER(A4442)),VLOOKUP(A4442,Studies!A:BR,5,FALSE),"")</f>
        <v>Hydroxy-Itraconazole</v>
      </c>
      <c r="F4442" s="256" t="str">
        <f>IF(AND(A4442&lt;&gt;"",ISNUMBER(A4442)),VLOOKUP(A4442,Studies!A:BR,6,FALSE),"")</f>
        <v>Plasma</v>
      </c>
      <c r="G4442" s="194">
        <v>48</v>
      </c>
      <c r="H4442" s="50" t="s">
        <v>60</v>
      </c>
      <c r="I4442" s="187">
        <v>259.77880859375</v>
      </c>
      <c r="J4442" s="41" t="s">
        <v>941</v>
      </c>
      <c r="K4442" s="41" t="s">
        <v>116</v>
      </c>
      <c r="Q4442" s="174">
        <v>0</v>
      </c>
    </row>
    <row r="4443" spans="1:17" ht="14.25" x14ac:dyDescent="0.2">
      <c r="A4443" s="183">
        <v>531</v>
      </c>
      <c r="B4443" s="254" t="str">
        <f>IF(AND(A4443&lt;&gt;"",ISNUMBER(A4443)),VLOOKUP(A4443,Studies!A:BR,2,FALSE),"")</f>
        <v>Mouton 2006</v>
      </c>
      <c r="C4443" s="255" t="str">
        <f>IF(AND(A4443&lt;&gt;"",ISNUMBER(A4443)),VLOOKUP(A4443,Studies!A:BR,3,FALSE),"")</f>
        <v>https://www.ncbi.nlm.nih.gov/pubmed/16982783</v>
      </c>
      <c r="D4443" s="255" t="str">
        <f>IF(AND(A4443&lt;&gt;"",ISNUMBER(A4443)),VLOOKUP(A4443,Studies!A:BR,4,FALSE),"")</f>
        <v>SAD_B 300 mg</v>
      </c>
      <c r="E4443" s="255" t="str">
        <f>IF(AND(A4443&lt;&gt;"",ISNUMBER(A4443)),VLOOKUP(A4443,Studies!A:BR,5,FALSE),"")</f>
        <v>Hydroxy-Itraconazole</v>
      </c>
      <c r="F4443" s="256" t="str">
        <f>IF(AND(A4443&lt;&gt;"",ISNUMBER(A4443)),VLOOKUP(A4443,Studies!A:BR,6,FALSE),"")</f>
        <v>Plasma</v>
      </c>
      <c r="G4443" s="194">
        <v>72</v>
      </c>
      <c r="H4443" s="50" t="s">
        <v>60</v>
      </c>
      <c r="I4443" s="187">
        <v>97.229469299316406</v>
      </c>
      <c r="J4443" s="41" t="s">
        <v>941</v>
      </c>
      <c r="K4443" s="41" t="s">
        <v>116</v>
      </c>
      <c r="Q4443" s="174">
        <v>0</v>
      </c>
    </row>
    <row r="4444" spans="1:17" ht="14.25" x14ac:dyDescent="0.2">
      <c r="A4444" s="183">
        <v>531</v>
      </c>
      <c r="B4444" s="254" t="str">
        <f>IF(AND(A4444&lt;&gt;"",ISNUMBER(A4444)),VLOOKUP(A4444,Studies!A:BR,2,FALSE),"")</f>
        <v>Mouton 2006</v>
      </c>
      <c r="C4444" s="255" t="str">
        <f>IF(AND(A4444&lt;&gt;"",ISNUMBER(A4444)),VLOOKUP(A4444,Studies!A:BR,3,FALSE),"")</f>
        <v>https://www.ncbi.nlm.nih.gov/pubmed/16982783</v>
      </c>
      <c r="D4444" s="255" t="str">
        <f>IF(AND(A4444&lt;&gt;"",ISNUMBER(A4444)),VLOOKUP(A4444,Studies!A:BR,4,FALSE),"")</f>
        <v>SAD_B 300 mg</v>
      </c>
      <c r="E4444" s="255" t="str">
        <f>IF(AND(A4444&lt;&gt;"",ISNUMBER(A4444)),VLOOKUP(A4444,Studies!A:BR,5,FALSE),"")</f>
        <v>Hydroxy-Itraconazole</v>
      </c>
      <c r="F4444" s="256" t="str">
        <f>IF(AND(A4444&lt;&gt;"",ISNUMBER(A4444)),VLOOKUP(A4444,Studies!A:BR,6,FALSE),"")</f>
        <v>Plasma</v>
      </c>
      <c r="G4444" s="194">
        <v>96</v>
      </c>
      <c r="H4444" s="50" t="s">
        <v>60</v>
      </c>
      <c r="I4444" s="187">
        <v>27.572908401489258</v>
      </c>
      <c r="J4444" s="41" t="s">
        <v>941</v>
      </c>
      <c r="K4444" s="41" t="s">
        <v>116</v>
      </c>
      <c r="Q4444" s="174">
        <v>0</v>
      </c>
    </row>
    <row r="4445" spans="1:17" ht="14.25" x14ac:dyDescent="0.2">
      <c r="A4445" s="183">
        <v>532</v>
      </c>
      <c r="B4445" s="254" t="str">
        <f>IF(AND(A4445&lt;&gt;"",ISNUMBER(A4445)),VLOOKUP(A4445,Studies!A:BR,2,FALSE),"")</f>
        <v>Mouton 2006</v>
      </c>
      <c r="C4445" s="255" t="str">
        <f>IF(AND(A4445&lt;&gt;"",ISNUMBER(A4445)),VLOOKUP(A4445,Studies!A:BR,3,FALSE),"")</f>
        <v>https://www.ncbi.nlm.nih.gov/pubmed/16982783</v>
      </c>
      <c r="D4445" s="255" t="str">
        <f>IF(AND(A4445&lt;&gt;"",ISNUMBER(A4445)),VLOOKUP(A4445,Studies!A:BR,4,FALSE),"")</f>
        <v>MAD_m_A 100 mg</v>
      </c>
      <c r="E4445" s="255" t="str">
        <f>IF(AND(A4445&lt;&gt;"",ISNUMBER(A4445)),VLOOKUP(A4445,Studies!A:BR,5,FALSE),"")</f>
        <v>Hydroxy-Itraconazole</v>
      </c>
      <c r="F4445" s="256" t="str">
        <f>IF(AND(A4445&lt;&gt;"",ISNUMBER(A4445)),VLOOKUP(A4445,Studies!A:BR,6,FALSE),"")</f>
        <v>Plasma</v>
      </c>
      <c r="G4445" s="194">
        <v>1</v>
      </c>
      <c r="H4445" s="50" t="s">
        <v>60</v>
      </c>
      <c r="I4445" s="187">
        <v>148.0000913143158</v>
      </c>
      <c r="J4445" s="41" t="s">
        <v>941</v>
      </c>
      <c r="K4445" s="41" t="s">
        <v>116</v>
      </c>
      <c r="Q4445" s="174">
        <v>0</v>
      </c>
    </row>
    <row r="4446" spans="1:17" ht="14.25" x14ac:dyDescent="0.2">
      <c r="A4446" s="183">
        <v>532</v>
      </c>
      <c r="B4446" s="254" t="str">
        <f>IF(AND(A4446&lt;&gt;"",ISNUMBER(A4446)),VLOOKUP(A4446,Studies!A:BR,2,FALSE),"")</f>
        <v>Mouton 2006</v>
      </c>
      <c r="C4446" s="255" t="str">
        <f>IF(AND(A4446&lt;&gt;"",ISNUMBER(A4446)),VLOOKUP(A4446,Studies!A:BR,3,FALSE),"")</f>
        <v>https://www.ncbi.nlm.nih.gov/pubmed/16982783</v>
      </c>
      <c r="D4446" s="255" t="str">
        <f>IF(AND(A4446&lt;&gt;"",ISNUMBER(A4446)),VLOOKUP(A4446,Studies!A:BR,4,FALSE),"")</f>
        <v>MAD_m_A 100 mg</v>
      </c>
      <c r="E4446" s="255" t="str">
        <f>IF(AND(A4446&lt;&gt;"",ISNUMBER(A4446)),VLOOKUP(A4446,Studies!A:BR,5,FALSE),"")</f>
        <v>Hydroxy-Itraconazole</v>
      </c>
      <c r="F4446" s="256" t="str">
        <f>IF(AND(A4446&lt;&gt;"",ISNUMBER(A4446)),VLOOKUP(A4446,Studies!A:BR,6,FALSE),"")</f>
        <v>Plasma</v>
      </c>
      <c r="G4446" s="194">
        <v>8</v>
      </c>
      <c r="H4446" s="50" t="s">
        <v>60</v>
      </c>
      <c r="I4446" s="187">
        <v>213.35700154304504</v>
      </c>
      <c r="J4446" s="41" t="s">
        <v>941</v>
      </c>
      <c r="K4446" s="41" t="s">
        <v>116</v>
      </c>
      <c r="Q4446" s="174">
        <v>0</v>
      </c>
    </row>
    <row r="4447" spans="1:17" ht="14.25" x14ac:dyDescent="0.2">
      <c r="A4447" s="183">
        <v>532</v>
      </c>
      <c r="B4447" s="254" t="str">
        <f>IF(AND(A4447&lt;&gt;"",ISNUMBER(A4447)),VLOOKUP(A4447,Studies!A:BR,2,FALSE),"")</f>
        <v>Mouton 2006</v>
      </c>
      <c r="C4447" s="255" t="str">
        <f>IF(AND(A4447&lt;&gt;"",ISNUMBER(A4447)),VLOOKUP(A4447,Studies!A:BR,3,FALSE),"")</f>
        <v>https://www.ncbi.nlm.nih.gov/pubmed/16982783</v>
      </c>
      <c r="D4447" s="255" t="str">
        <f>IF(AND(A4447&lt;&gt;"",ISNUMBER(A4447)),VLOOKUP(A4447,Studies!A:BR,4,FALSE),"")</f>
        <v>MAD_m_A 100 mg</v>
      </c>
      <c r="E4447" s="255" t="str">
        <f>IF(AND(A4447&lt;&gt;"",ISNUMBER(A4447)),VLOOKUP(A4447,Studies!A:BR,5,FALSE),"")</f>
        <v>Hydroxy-Itraconazole</v>
      </c>
      <c r="F4447" s="256" t="str">
        <f>IF(AND(A4447&lt;&gt;"",ISNUMBER(A4447)),VLOOKUP(A4447,Studies!A:BR,6,FALSE),"")</f>
        <v>Plasma</v>
      </c>
      <c r="G4447" s="194">
        <v>9</v>
      </c>
      <c r="H4447" s="50" t="s">
        <v>60</v>
      </c>
      <c r="I4447" s="187">
        <v>312.73159384727478</v>
      </c>
      <c r="J4447" s="41" t="s">
        <v>941</v>
      </c>
      <c r="K4447" s="41" t="s">
        <v>116</v>
      </c>
      <c r="Q4447" s="174">
        <v>0</v>
      </c>
    </row>
    <row r="4448" spans="1:17" ht="14.25" x14ac:dyDescent="0.2">
      <c r="A4448" s="183">
        <v>532</v>
      </c>
      <c r="B4448" s="254" t="str">
        <f>IF(AND(A4448&lt;&gt;"",ISNUMBER(A4448)),VLOOKUP(A4448,Studies!A:BR,2,FALSE),"")</f>
        <v>Mouton 2006</v>
      </c>
      <c r="C4448" s="255" t="str">
        <f>IF(AND(A4448&lt;&gt;"",ISNUMBER(A4448)),VLOOKUP(A4448,Studies!A:BR,3,FALSE),"")</f>
        <v>https://www.ncbi.nlm.nih.gov/pubmed/16982783</v>
      </c>
      <c r="D4448" s="255" t="str">
        <f>IF(AND(A4448&lt;&gt;"",ISNUMBER(A4448)),VLOOKUP(A4448,Studies!A:BR,4,FALSE),"")</f>
        <v>MAD_m_A 100 mg</v>
      </c>
      <c r="E4448" s="255" t="str">
        <f>IF(AND(A4448&lt;&gt;"",ISNUMBER(A4448)),VLOOKUP(A4448,Studies!A:BR,5,FALSE),"")</f>
        <v>Hydroxy-Itraconazole</v>
      </c>
      <c r="F4448" s="256" t="str">
        <f>IF(AND(A4448&lt;&gt;"",ISNUMBER(A4448)),VLOOKUP(A4448,Studies!A:BR,6,FALSE),"")</f>
        <v>Plasma</v>
      </c>
      <c r="G4448" s="194">
        <v>24</v>
      </c>
      <c r="H4448" s="50" t="s">
        <v>60</v>
      </c>
      <c r="I4448" s="187">
        <v>326.00361108779907</v>
      </c>
      <c r="J4448" s="41" t="s">
        <v>941</v>
      </c>
      <c r="K4448" s="41" t="s">
        <v>116</v>
      </c>
      <c r="Q4448" s="174">
        <v>0</v>
      </c>
    </row>
    <row r="4449" spans="1:17" ht="14.25" x14ac:dyDescent="0.2">
      <c r="A4449" s="183">
        <v>532</v>
      </c>
      <c r="B4449" s="254" t="str">
        <f>IF(AND(A4449&lt;&gt;"",ISNUMBER(A4449)),VLOOKUP(A4449,Studies!A:BR,2,FALSE),"")</f>
        <v>Mouton 2006</v>
      </c>
      <c r="C4449" s="255" t="str">
        <f>IF(AND(A4449&lt;&gt;"",ISNUMBER(A4449)),VLOOKUP(A4449,Studies!A:BR,3,FALSE),"")</f>
        <v>https://www.ncbi.nlm.nih.gov/pubmed/16982783</v>
      </c>
      <c r="D4449" s="255" t="str">
        <f>IF(AND(A4449&lt;&gt;"",ISNUMBER(A4449)),VLOOKUP(A4449,Studies!A:BR,4,FALSE),"")</f>
        <v>MAD_m_A 100 mg</v>
      </c>
      <c r="E4449" s="255" t="str">
        <f>IF(AND(A4449&lt;&gt;"",ISNUMBER(A4449)),VLOOKUP(A4449,Studies!A:BR,5,FALSE),"")</f>
        <v>Hydroxy-Itraconazole</v>
      </c>
      <c r="F4449" s="256" t="str">
        <f>IF(AND(A4449&lt;&gt;"",ISNUMBER(A4449)),VLOOKUP(A4449,Studies!A:BR,6,FALSE),"")</f>
        <v>Plasma</v>
      </c>
      <c r="G4449" s="194">
        <v>25</v>
      </c>
      <c r="H4449" s="50" t="s">
        <v>60</v>
      </c>
      <c r="I4449" s="187">
        <v>391.42149686813354</v>
      </c>
      <c r="J4449" s="41" t="s">
        <v>941</v>
      </c>
      <c r="K4449" s="41" t="s">
        <v>116</v>
      </c>
      <c r="Q4449" s="174">
        <v>0</v>
      </c>
    </row>
    <row r="4450" spans="1:17" ht="14.25" x14ac:dyDescent="0.2">
      <c r="A4450" s="183">
        <v>532</v>
      </c>
      <c r="B4450" s="254" t="str">
        <f>IF(AND(A4450&lt;&gt;"",ISNUMBER(A4450)),VLOOKUP(A4450,Studies!A:BR,2,FALSE),"")</f>
        <v>Mouton 2006</v>
      </c>
      <c r="C4450" s="255" t="str">
        <f>IF(AND(A4450&lt;&gt;"",ISNUMBER(A4450)),VLOOKUP(A4450,Studies!A:BR,3,FALSE),"")</f>
        <v>https://www.ncbi.nlm.nih.gov/pubmed/16982783</v>
      </c>
      <c r="D4450" s="255" t="str">
        <f>IF(AND(A4450&lt;&gt;"",ISNUMBER(A4450)),VLOOKUP(A4450,Studies!A:BR,4,FALSE),"")</f>
        <v>MAD_m_A 100 mg</v>
      </c>
      <c r="E4450" s="255" t="str">
        <f>IF(AND(A4450&lt;&gt;"",ISNUMBER(A4450)),VLOOKUP(A4450,Studies!A:BR,5,FALSE),"")</f>
        <v>Hydroxy-Itraconazole</v>
      </c>
      <c r="F4450" s="256" t="str">
        <f>IF(AND(A4450&lt;&gt;"",ISNUMBER(A4450)),VLOOKUP(A4450,Studies!A:BR,6,FALSE),"")</f>
        <v>Plasma</v>
      </c>
      <c r="G4450" s="194">
        <v>32</v>
      </c>
      <c r="H4450" s="50" t="s">
        <v>60</v>
      </c>
      <c r="I4450" s="187">
        <v>559.60220098495483</v>
      </c>
      <c r="J4450" s="41" t="s">
        <v>941</v>
      </c>
      <c r="K4450" s="41" t="s">
        <v>116</v>
      </c>
      <c r="Q4450" s="174">
        <v>0</v>
      </c>
    </row>
    <row r="4451" spans="1:17" ht="14.25" x14ac:dyDescent="0.2">
      <c r="A4451" s="183">
        <v>532</v>
      </c>
      <c r="B4451" s="254" t="str">
        <f>IF(AND(A4451&lt;&gt;"",ISNUMBER(A4451)),VLOOKUP(A4451,Studies!A:BR,2,FALSE),"")</f>
        <v>Mouton 2006</v>
      </c>
      <c r="C4451" s="255" t="str">
        <f>IF(AND(A4451&lt;&gt;"",ISNUMBER(A4451)),VLOOKUP(A4451,Studies!A:BR,3,FALSE),"")</f>
        <v>https://www.ncbi.nlm.nih.gov/pubmed/16982783</v>
      </c>
      <c r="D4451" s="255" t="str">
        <f>IF(AND(A4451&lt;&gt;"",ISNUMBER(A4451)),VLOOKUP(A4451,Studies!A:BR,4,FALSE),"")</f>
        <v>MAD_m_A 100 mg</v>
      </c>
      <c r="E4451" s="255" t="str">
        <f>IF(AND(A4451&lt;&gt;"",ISNUMBER(A4451)),VLOOKUP(A4451,Studies!A:BR,5,FALSE),"")</f>
        <v>Hydroxy-Itraconazole</v>
      </c>
      <c r="F4451" s="256" t="str">
        <f>IF(AND(A4451&lt;&gt;"",ISNUMBER(A4451)),VLOOKUP(A4451,Studies!A:BR,6,FALSE),"")</f>
        <v>Plasma</v>
      </c>
      <c r="G4451" s="194">
        <v>48</v>
      </c>
      <c r="H4451" s="50" t="s">
        <v>60</v>
      </c>
      <c r="I4451" s="187">
        <v>644.54203844070435</v>
      </c>
      <c r="J4451" s="41" t="s">
        <v>941</v>
      </c>
      <c r="K4451" s="41" t="s">
        <v>116</v>
      </c>
      <c r="Q4451" s="174">
        <v>0</v>
      </c>
    </row>
    <row r="4452" spans="1:17" ht="14.25" x14ac:dyDescent="0.2">
      <c r="A4452" s="183">
        <v>532</v>
      </c>
      <c r="B4452" s="254" t="str">
        <f>IF(AND(A4452&lt;&gt;"",ISNUMBER(A4452)),VLOOKUP(A4452,Studies!A:BR,2,FALSE),"")</f>
        <v>Mouton 2006</v>
      </c>
      <c r="C4452" s="255" t="str">
        <f>IF(AND(A4452&lt;&gt;"",ISNUMBER(A4452)),VLOOKUP(A4452,Studies!A:BR,3,FALSE),"")</f>
        <v>https://www.ncbi.nlm.nih.gov/pubmed/16982783</v>
      </c>
      <c r="D4452" s="255" t="str">
        <f>IF(AND(A4452&lt;&gt;"",ISNUMBER(A4452)),VLOOKUP(A4452,Studies!A:BR,4,FALSE),"")</f>
        <v>MAD_m_A 100 mg</v>
      </c>
      <c r="E4452" s="255" t="str">
        <f>IF(AND(A4452&lt;&gt;"",ISNUMBER(A4452)),VLOOKUP(A4452,Studies!A:BR,5,FALSE),"")</f>
        <v>Hydroxy-Itraconazole</v>
      </c>
      <c r="F4452" s="256" t="str">
        <f>IF(AND(A4452&lt;&gt;"",ISNUMBER(A4452)),VLOOKUP(A4452,Studies!A:BR,6,FALSE),"")</f>
        <v>Plasma</v>
      </c>
      <c r="G4452" s="194">
        <v>49</v>
      </c>
      <c r="H4452" s="50" t="s">
        <v>60</v>
      </c>
      <c r="I4452" s="187">
        <v>694.61190700531006</v>
      </c>
      <c r="J4452" s="41" t="s">
        <v>941</v>
      </c>
      <c r="K4452" s="41" t="s">
        <v>116</v>
      </c>
      <c r="Q4452" s="174">
        <v>0</v>
      </c>
    </row>
    <row r="4453" spans="1:17" ht="14.25" x14ac:dyDescent="0.2">
      <c r="A4453" s="183">
        <v>532</v>
      </c>
      <c r="B4453" s="254" t="str">
        <f>IF(AND(A4453&lt;&gt;"",ISNUMBER(A4453)),VLOOKUP(A4453,Studies!A:BR,2,FALSE),"")</f>
        <v>Mouton 2006</v>
      </c>
      <c r="C4453" s="255" t="str">
        <f>IF(AND(A4453&lt;&gt;"",ISNUMBER(A4453)),VLOOKUP(A4453,Studies!A:BR,3,FALSE),"")</f>
        <v>https://www.ncbi.nlm.nih.gov/pubmed/16982783</v>
      </c>
      <c r="D4453" s="255" t="str">
        <f>IF(AND(A4453&lt;&gt;"",ISNUMBER(A4453)),VLOOKUP(A4453,Studies!A:BR,4,FALSE),"")</f>
        <v>MAD_m_A 100 mg</v>
      </c>
      <c r="E4453" s="255" t="str">
        <f>IF(AND(A4453&lt;&gt;"",ISNUMBER(A4453)),VLOOKUP(A4453,Studies!A:BR,5,FALSE),"")</f>
        <v>Hydroxy-Itraconazole</v>
      </c>
      <c r="F4453" s="256" t="str">
        <f>IF(AND(A4453&lt;&gt;"",ISNUMBER(A4453)),VLOOKUP(A4453,Studies!A:BR,6,FALSE),"")</f>
        <v>Plasma</v>
      </c>
      <c r="G4453" s="194">
        <v>72</v>
      </c>
      <c r="H4453" s="50" t="s">
        <v>60</v>
      </c>
      <c r="I4453" s="187">
        <v>649.92207288742065</v>
      </c>
      <c r="J4453" s="41" t="s">
        <v>941</v>
      </c>
      <c r="K4453" s="41" t="s">
        <v>116</v>
      </c>
      <c r="Q4453" s="174">
        <v>0</v>
      </c>
    </row>
    <row r="4454" spans="1:17" ht="14.25" x14ac:dyDescent="0.2">
      <c r="A4454" s="183">
        <v>532</v>
      </c>
      <c r="B4454" s="254" t="str">
        <f>IF(AND(A4454&lt;&gt;"",ISNUMBER(A4454)),VLOOKUP(A4454,Studies!A:BR,2,FALSE),"")</f>
        <v>Mouton 2006</v>
      </c>
      <c r="C4454" s="255" t="str">
        <f>IF(AND(A4454&lt;&gt;"",ISNUMBER(A4454)),VLOOKUP(A4454,Studies!A:BR,3,FALSE),"")</f>
        <v>https://www.ncbi.nlm.nih.gov/pubmed/16982783</v>
      </c>
      <c r="D4454" s="255" t="str">
        <f>IF(AND(A4454&lt;&gt;"",ISNUMBER(A4454)),VLOOKUP(A4454,Studies!A:BR,4,FALSE),"")</f>
        <v>MAD_m_A 100 mg</v>
      </c>
      <c r="E4454" s="255" t="str">
        <f>IF(AND(A4454&lt;&gt;"",ISNUMBER(A4454)),VLOOKUP(A4454,Studies!A:BR,5,FALSE),"")</f>
        <v>Hydroxy-Itraconazole</v>
      </c>
      <c r="F4454" s="256" t="str">
        <f>IF(AND(A4454&lt;&gt;"",ISNUMBER(A4454)),VLOOKUP(A4454,Studies!A:BR,6,FALSE),"")</f>
        <v>Plasma</v>
      </c>
      <c r="G4454" s="194">
        <v>73</v>
      </c>
      <c r="H4454" s="50" t="s">
        <v>60</v>
      </c>
      <c r="I4454" s="187">
        <v>688.86178731918335</v>
      </c>
      <c r="J4454" s="41" t="s">
        <v>941</v>
      </c>
      <c r="K4454" s="41" t="s">
        <v>116</v>
      </c>
      <c r="Q4454" s="174">
        <v>0</v>
      </c>
    </row>
    <row r="4455" spans="1:17" ht="14.25" x14ac:dyDescent="0.2">
      <c r="A4455" s="183">
        <v>532</v>
      </c>
      <c r="B4455" s="254" t="str">
        <f>IF(AND(A4455&lt;&gt;"",ISNUMBER(A4455)),VLOOKUP(A4455,Studies!A:BR,2,FALSE),"")</f>
        <v>Mouton 2006</v>
      </c>
      <c r="C4455" s="255" t="str">
        <f>IF(AND(A4455&lt;&gt;"",ISNUMBER(A4455)),VLOOKUP(A4455,Studies!A:BR,3,FALSE),"")</f>
        <v>https://www.ncbi.nlm.nih.gov/pubmed/16982783</v>
      </c>
      <c r="D4455" s="255" t="str">
        <f>IF(AND(A4455&lt;&gt;"",ISNUMBER(A4455)),VLOOKUP(A4455,Studies!A:BR,4,FALSE),"")</f>
        <v>MAD_m_A 100 mg</v>
      </c>
      <c r="E4455" s="255" t="str">
        <f>IF(AND(A4455&lt;&gt;"",ISNUMBER(A4455)),VLOOKUP(A4455,Studies!A:BR,5,FALSE),"")</f>
        <v>Hydroxy-Itraconazole</v>
      </c>
      <c r="F4455" s="256" t="str">
        <f>IF(AND(A4455&lt;&gt;"",ISNUMBER(A4455)),VLOOKUP(A4455,Studies!A:BR,6,FALSE),"")</f>
        <v>Plasma</v>
      </c>
      <c r="G4455" s="194">
        <v>96</v>
      </c>
      <c r="H4455" s="50" t="s">
        <v>60</v>
      </c>
      <c r="I4455" s="187">
        <v>628.66741418838501</v>
      </c>
      <c r="J4455" s="41" t="s">
        <v>941</v>
      </c>
      <c r="K4455" s="41" t="s">
        <v>116</v>
      </c>
      <c r="Q4455" s="174">
        <v>0</v>
      </c>
    </row>
    <row r="4456" spans="1:17" ht="14.25" x14ac:dyDescent="0.2">
      <c r="A4456" s="183">
        <v>532</v>
      </c>
      <c r="B4456" s="254" t="str">
        <f>IF(AND(A4456&lt;&gt;"",ISNUMBER(A4456)),VLOOKUP(A4456,Studies!A:BR,2,FALSE),"")</f>
        <v>Mouton 2006</v>
      </c>
      <c r="C4456" s="255" t="str">
        <f>IF(AND(A4456&lt;&gt;"",ISNUMBER(A4456)),VLOOKUP(A4456,Studies!A:BR,3,FALSE),"")</f>
        <v>https://www.ncbi.nlm.nih.gov/pubmed/16982783</v>
      </c>
      <c r="D4456" s="255" t="str">
        <f>IF(AND(A4456&lt;&gt;"",ISNUMBER(A4456)),VLOOKUP(A4456,Studies!A:BR,4,FALSE),"")</f>
        <v>MAD_m_A 100 mg</v>
      </c>
      <c r="E4456" s="255" t="str">
        <f>IF(AND(A4456&lt;&gt;"",ISNUMBER(A4456)),VLOOKUP(A4456,Studies!A:BR,5,FALSE),"")</f>
        <v>Hydroxy-Itraconazole</v>
      </c>
      <c r="F4456" s="256" t="str">
        <f>IF(AND(A4456&lt;&gt;"",ISNUMBER(A4456)),VLOOKUP(A4456,Studies!A:BR,6,FALSE),"")</f>
        <v>Plasma</v>
      </c>
      <c r="G4456" s="194">
        <v>97</v>
      </c>
      <c r="H4456" s="50" t="s">
        <v>60</v>
      </c>
      <c r="I4456" s="187">
        <v>694.61190700531006</v>
      </c>
      <c r="J4456" s="41" t="s">
        <v>941</v>
      </c>
      <c r="K4456" s="41" t="s">
        <v>116</v>
      </c>
      <c r="Q4456" s="174">
        <v>0</v>
      </c>
    </row>
    <row r="4457" spans="1:17" ht="14.25" x14ac:dyDescent="0.2">
      <c r="A4457" s="183">
        <v>532</v>
      </c>
      <c r="B4457" s="254" t="str">
        <f>IF(AND(A4457&lt;&gt;"",ISNUMBER(A4457)),VLOOKUP(A4457,Studies!A:BR,2,FALSE),"")</f>
        <v>Mouton 2006</v>
      </c>
      <c r="C4457" s="255" t="str">
        <f>IF(AND(A4457&lt;&gt;"",ISNUMBER(A4457)),VLOOKUP(A4457,Studies!A:BR,3,FALSE),"")</f>
        <v>https://www.ncbi.nlm.nih.gov/pubmed/16982783</v>
      </c>
      <c r="D4457" s="255" t="str">
        <f>IF(AND(A4457&lt;&gt;"",ISNUMBER(A4457)),VLOOKUP(A4457,Studies!A:BR,4,FALSE),"")</f>
        <v>MAD_m_A 100 mg</v>
      </c>
      <c r="E4457" s="255" t="str">
        <f>IF(AND(A4457&lt;&gt;"",ISNUMBER(A4457)),VLOOKUP(A4457,Studies!A:BR,5,FALSE),"")</f>
        <v>Hydroxy-Itraconazole</v>
      </c>
      <c r="F4457" s="256" t="str">
        <f>IF(AND(A4457&lt;&gt;"",ISNUMBER(A4457)),VLOOKUP(A4457,Studies!A:BR,6,FALSE),"")</f>
        <v>Plasma</v>
      </c>
      <c r="G4457" s="194">
        <v>120</v>
      </c>
      <c r="H4457" s="50" t="s">
        <v>60</v>
      </c>
      <c r="I4457" s="187">
        <v>677.50400304794312</v>
      </c>
      <c r="J4457" s="41" t="s">
        <v>941</v>
      </c>
      <c r="K4457" s="41" t="s">
        <v>116</v>
      </c>
      <c r="Q4457" s="174">
        <v>0</v>
      </c>
    </row>
    <row r="4458" spans="1:17" ht="14.25" x14ac:dyDescent="0.2">
      <c r="A4458" s="183">
        <v>532</v>
      </c>
      <c r="B4458" s="254" t="str">
        <f>IF(AND(A4458&lt;&gt;"",ISNUMBER(A4458)),VLOOKUP(A4458,Studies!A:BR,2,FALSE),"")</f>
        <v>Mouton 2006</v>
      </c>
      <c r="C4458" s="255" t="str">
        <f>IF(AND(A4458&lt;&gt;"",ISNUMBER(A4458)),VLOOKUP(A4458,Studies!A:BR,3,FALSE),"")</f>
        <v>https://www.ncbi.nlm.nih.gov/pubmed/16982783</v>
      </c>
      <c r="D4458" s="255" t="str">
        <f>IF(AND(A4458&lt;&gt;"",ISNUMBER(A4458)),VLOOKUP(A4458,Studies!A:BR,4,FALSE),"")</f>
        <v>MAD_m_A 100 mg</v>
      </c>
      <c r="E4458" s="255" t="str">
        <f>IF(AND(A4458&lt;&gt;"",ISNUMBER(A4458)),VLOOKUP(A4458,Studies!A:BR,5,FALSE),"")</f>
        <v>Hydroxy-Itraconazole</v>
      </c>
      <c r="F4458" s="256" t="str">
        <f>IF(AND(A4458&lt;&gt;"",ISNUMBER(A4458)),VLOOKUP(A4458,Studies!A:BR,6,FALSE),"")</f>
        <v>Plasma</v>
      </c>
      <c r="G4458" s="194">
        <v>121</v>
      </c>
      <c r="H4458" s="50" t="s">
        <v>60</v>
      </c>
      <c r="I4458" s="187">
        <v>724.09027814865112</v>
      </c>
      <c r="J4458" s="41" t="s">
        <v>941</v>
      </c>
      <c r="K4458" s="41" t="s">
        <v>116</v>
      </c>
      <c r="Q4458" s="174">
        <v>0</v>
      </c>
    </row>
    <row r="4459" spans="1:17" ht="14.25" x14ac:dyDescent="0.2">
      <c r="A4459" s="183">
        <v>532</v>
      </c>
      <c r="B4459" s="254" t="str">
        <f>IF(AND(A4459&lt;&gt;"",ISNUMBER(A4459)),VLOOKUP(A4459,Studies!A:BR,2,FALSE),"")</f>
        <v>Mouton 2006</v>
      </c>
      <c r="C4459" s="255" t="str">
        <f>IF(AND(A4459&lt;&gt;"",ISNUMBER(A4459)),VLOOKUP(A4459,Studies!A:BR,3,FALSE),"")</f>
        <v>https://www.ncbi.nlm.nih.gov/pubmed/16982783</v>
      </c>
      <c r="D4459" s="255" t="str">
        <f>IF(AND(A4459&lt;&gt;"",ISNUMBER(A4459)),VLOOKUP(A4459,Studies!A:BR,4,FALSE),"")</f>
        <v>MAD_m_A 100 mg</v>
      </c>
      <c r="E4459" s="255" t="str">
        <f>IF(AND(A4459&lt;&gt;"",ISNUMBER(A4459)),VLOOKUP(A4459,Studies!A:BR,5,FALSE),"")</f>
        <v>Hydroxy-Itraconazole</v>
      </c>
      <c r="F4459" s="256" t="str">
        <f>IF(AND(A4459&lt;&gt;"",ISNUMBER(A4459)),VLOOKUP(A4459,Studies!A:BR,6,FALSE),"")</f>
        <v>Plasma</v>
      </c>
      <c r="G4459" s="194">
        <v>144</v>
      </c>
      <c r="H4459" s="50" t="s">
        <v>60</v>
      </c>
      <c r="I4459" s="187">
        <v>706.25638961791992</v>
      </c>
      <c r="J4459" s="41" t="s">
        <v>941</v>
      </c>
      <c r="K4459" s="41" t="s">
        <v>116</v>
      </c>
      <c r="Q4459" s="174">
        <v>0</v>
      </c>
    </row>
    <row r="4460" spans="1:17" ht="14.25" x14ac:dyDescent="0.2">
      <c r="A4460" s="183">
        <v>532</v>
      </c>
      <c r="B4460" s="254" t="str">
        <f>IF(AND(A4460&lt;&gt;"",ISNUMBER(A4460)),VLOOKUP(A4460,Studies!A:BR,2,FALSE),"")</f>
        <v>Mouton 2006</v>
      </c>
      <c r="C4460" s="255" t="str">
        <f>IF(AND(A4460&lt;&gt;"",ISNUMBER(A4460)),VLOOKUP(A4460,Studies!A:BR,3,FALSE),"")</f>
        <v>https://www.ncbi.nlm.nih.gov/pubmed/16982783</v>
      </c>
      <c r="D4460" s="255" t="str">
        <f>IF(AND(A4460&lt;&gt;"",ISNUMBER(A4460)),VLOOKUP(A4460,Studies!A:BR,4,FALSE),"")</f>
        <v>MAD_m_A 100 mg</v>
      </c>
      <c r="E4460" s="255" t="str">
        <f>IF(AND(A4460&lt;&gt;"",ISNUMBER(A4460)),VLOOKUP(A4460,Studies!A:BR,5,FALSE),"")</f>
        <v>Hydroxy-Itraconazole</v>
      </c>
      <c r="F4460" s="256" t="str">
        <f>IF(AND(A4460&lt;&gt;"",ISNUMBER(A4460)),VLOOKUP(A4460,Studies!A:BR,6,FALSE),"")</f>
        <v>Plasma</v>
      </c>
      <c r="G4460" s="194">
        <v>144.5</v>
      </c>
      <c r="H4460" s="50" t="s">
        <v>60</v>
      </c>
      <c r="I4460" s="187">
        <v>847.97841310501099</v>
      </c>
      <c r="J4460" s="41" t="s">
        <v>941</v>
      </c>
      <c r="K4460" s="41" t="s">
        <v>116</v>
      </c>
      <c r="Q4460" s="174">
        <v>0</v>
      </c>
    </row>
    <row r="4461" spans="1:17" ht="14.25" x14ac:dyDescent="0.2">
      <c r="A4461" s="183">
        <v>532</v>
      </c>
      <c r="B4461" s="254" t="str">
        <f>IF(AND(A4461&lt;&gt;"",ISNUMBER(A4461)),VLOOKUP(A4461,Studies!A:BR,2,FALSE),"")</f>
        <v>Mouton 2006</v>
      </c>
      <c r="C4461" s="255" t="str">
        <f>IF(AND(A4461&lt;&gt;"",ISNUMBER(A4461)),VLOOKUP(A4461,Studies!A:BR,3,FALSE),"")</f>
        <v>https://www.ncbi.nlm.nih.gov/pubmed/16982783</v>
      </c>
      <c r="D4461" s="255" t="str">
        <f>IF(AND(A4461&lt;&gt;"",ISNUMBER(A4461)),VLOOKUP(A4461,Studies!A:BR,4,FALSE),"")</f>
        <v>MAD_m_A 100 mg</v>
      </c>
      <c r="E4461" s="255" t="str">
        <f>IF(AND(A4461&lt;&gt;"",ISNUMBER(A4461)),VLOOKUP(A4461,Studies!A:BR,5,FALSE),"")</f>
        <v>Hydroxy-Itraconazole</v>
      </c>
      <c r="F4461" s="256" t="str">
        <f>IF(AND(A4461&lt;&gt;"",ISNUMBER(A4461)),VLOOKUP(A4461,Studies!A:BR,6,FALSE),"")</f>
        <v>Plasma</v>
      </c>
      <c r="G4461" s="194">
        <v>153</v>
      </c>
      <c r="H4461" s="50" t="s">
        <v>60</v>
      </c>
      <c r="I4461" s="187">
        <v>847.97841310501099</v>
      </c>
      <c r="J4461" s="41" t="s">
        <v>941</v>
      </c>
      <c r="K4461" s="41" t="s">
        <v>116</v>
      </c>
      <c r="Q4461" s="174">
        <v>0</v>
      </c>
    </row>
    <row r="4462" spans="1:17" ht="14.25" x14ac:dyDescent="0.2">
      <c r="A4462" s="183">
        <v>532</v>
      </c>
      <c r="B4462" s="254" t="str">
        <f>IF(AND(A4462&lt;&gt;"",ISNUMBER(A4462)),VLOOKUP(A4462,Studies!A:BR,2,FALSE),"")</f>
        <v>Mouton 2006</v>
      </c>
      <c r="C4462" s="255" t="str">
        <f>IF(AND(A4462&lt;&gt;"",ISNUMBER(A4462)),VLOOKUP(A4462,Studies!A:BR,3,FALSE),"")</f>
        <v>https://www.ncbi.nlm.nih.gov/pubmed/16982783</v>
      </c>
      <c r="D4462" s="255" t="str">
        <f>IF(AND(A4462&lt;&gt;"",ISNUMBER(A4462)),VLOOKUP(A4462,Studies!A:BR,4,FALSE),"")</f>
        <v>MAD_m_A 100 mg</v>
      </c>
      <c r="E4462" s="255" t="str">
        <f>IF(AND(A4462&lt;&gt;"",ISNUMBER(A4462)),VLOOKUP(A4462,Studies!A:BR,5,FALSE),"")</f>
        <v>Hydroxy-Itraconazole</v>
      </c>
      <c r="F4462" s="256" t="str">
        <f>IF(AND(A4462&lt;&gt;"",ISNUMBER(A4462)),VLOOKUP(A4462,Studies!A:BR,6,FALSE),"")</f>
        <v>Plasma</v>
      </c>
      <c r="G4462" s="194">
        <v>160</v>
      </c>
      <c r="H4462" s="50" t="s">
        <v>60</v>
      </c>
      <c r="I4462" s="187">
        <v>712.15170621871948</v>
      </c>
      <c r="J4462" s="41" t="s">
        <v>941</v>
      </c>
      <c r="K4462" s="41" t="s">
        <v>116</v>
      </c>
      <c r="Q4462" s="174">
        <v>0</v>
      </c>
    </row>
    <row r="4463" spans="1:17" ht="14.25" x14ac:dyDescent="0.2">
      <c r="A4463" s="183">
        <v>532</v>
      </c>
      <c r="B4463" s="254" t="str">
        <f>IF(AND(A4463&lt;&gt;"",ISNUMBER(A4463)),VLOOKUP(A4463,Studies!A:BR,2,FALSE),"")</f>
        <v>Mouton 2006</v>
      </c>
      <c r="C4463" s="255" t="str">
        <f>IF(AND(A4463&lt;&gt;"",ISNUMBER(A4463)),VLOOKUP(A4463,Studies!A:BR,3,FALSE),"")</f>
        <v>https://www.ncbi.nlm.nih.gov/pubmed/16982783</v>
      </c>
      <c r="D4463" s="255" t="str">
        <f>IF(AND(A4463&lt;&gt;"",ISNUMBER(A4463)),VLOOKUP(A4463,Studies!A:BR,4,FALSE),"")</f>
        <v>MAD_m_A 100 mg</v>
      </c>
      <c r="E4463" s="255" t="str">
        <f>IF(AND(A4463&lt;&gt;"",ISNUMBER(A4463)),VLOOKUP(A4463,Studies!A:BR,5,FALSE),"")</f>
        <v>Hydroxy-Itraconazole</v>
      </c>
      <c r="F4463" s="256" t="str">
        <f>IF(AND(A4463&lt;&gt;"",ISNUMBER(A4463)),VLOOKUP(A4463,Studies!A:BR,6,FALSE),"")</f>
        <v>Plasma</v>
      </c>
      <c r="G4463" s="194">
        <v>168</v>
      </c>
      <c r="H4463" s="50" t="s">
        <v>60</v>
      </c>
      <c r="I4463" s="187">
        <v>712.15170621871948</v>
      </c>
      <c r="J4463" s="41" t="s">
        <v>941</v>
      </c>
      <c r="K4463" s="41" t="s">
        <v>116</v>
      </c>
      <c r="Q4463" s="174">
        <v>0</v>
      </c>
    </row>
    <row r="4464" spans="1:17" ht="14.25" x14ac:dyDescent="0.2">
      <c r="A4464" s="183">
        <v>532</v>
      </c>
      <c r="B4464" s="254" t="str">
        <f>IF(AND(A4464&lt;&gt;"",ISNUMBER(A4464)),VLOOKUP(A4464,Studies!A:BR,2,FALSE),"")</f>
        <v>Mouton 2006</v>
      </c>
      <c r="C4464" s="255" t="str">
        <f>IF(AND(A4464&lt;&gt;"",ISNUMBER(A4464)),VLOOKUP(A4464,Studies!A:BR,3,FALSE),"")</f>
        <v>https://www.ncbi.nlm.nih.gov/pubmed/16982783</v>
      </c>
      <c r="D4464" s="255" t="str">
        <f>IF(AND(A4464&lt;&gt;"",ISNUMBER(A4464)),VLOOKUP(A4464,Studies!A:BR,4,FALSE),"")</f>
        <v>MAD_m_A 100 mg</v>
      </c>
      <c r="E4464" s="255" t="str">
        <f>IF(AND(A4464&lt;&gt;"",ISNUMBER(A4464)),VLOOKUP(A4464,Studies!A:BR,5,FALSE),"")</f>
        <v>Hydroxy-Itraconazole</v>
      </c>
      <c r="F4464" s="256" t="str">
        <f>IF(AND(A4464&lt;&gt;"",ISNUMBER(A4464)),VLOOKUP(A4464,Studies!A:BR,6,FALSE),"")</f>
        <v>Plasma</v>
      </c>
      <c r="G4464" s="194">
        <v>176</v>
      </c>
      <c r="H4464" s="50" t="s">
        <v>60</v>
      </c>
      <c r="I4464" s="187">
        <v>623.46309423446655</v>
      </c>
      <c r="J4464" s="41" t="s">
        <v>941</v>
      </c>
      <c r="K4464" s="41" t="s">
        <v>116</v>
      </c>
      <c r="Q4464" s="174">
        <v>0</v>
      </c>
    </row>
    <row r="4465" spans="1:17" ht="14.25" x14ac:dyDescent="0.2">
      <c r="A4465" s="183">
        <v>532</v>
      </c>
      <c r="B4465" s="254" t="str">
        <f>IF(AND(A4465&lt;&gt;"",ISNUMBER(A4465)),VLOOKUP(A4465,Studies!A:BR,2,FALSE),"")</f>
        <v>Mouton 2006</v>
      </c>
      <c r="C4465" s="255" t="str">
        <f>IF(AND(A4465&lt;&gt;"",ISNUMBER(A4465)),VLOOKUP(A4465,Studies!A:BR,3,FALSE),"")</f>
        <v>https://www.ncbi.nlm.nih.gov/pubmed/16982783</v>
      </c>
      <c r="D4465" s="255" t="str">
        <f>IF(AND(A4465&lt;&gt;"",ISNUMBER(A4465)),VLOOKUP(A4465,Studies!A:BR,4,FALSE),"")</f>
        <v>MAD_m_A 100 mg</v>
      </c>
      <c r="E4465" s="255" t="str">
        <f>IF(AND(A4465&lt;&gt;"",ISNUMBER(A4465)),VLOOKUP(A4465,Studies!A:BR,5,FALSE),"")</f>
        <v>Hydroxy-Itraconazole</v>
      </c>
      <c r="F4465" s="256" t="str">
        <f>IF(AND(A4465&lt;&gt;"",ISNUMBER(A4465)),VLOOKUP(A4465,Studies!A:BR,6,FALSE),"")</f>
        <v>Plasma</v>
      </c>
      <c r="G4465" s="194">
        <v>192</v>
      </c>
      <c r="H4465" s="50" t="s">
        <v>60</v>
      </c>
      <c r="I4465" s="187">
        <v>428.89991402626038</v>
      </c>
      <c r="J4465" s="41" t="s">
        <v>941</v>
      </c>
      <c r="K4465" s="41" t="s">
        <v>116</v>
      </c>
      <c r="Q4465" s="174">
        <v>0</v>
      </c>
    </row>
    <row r="4466" spans="1:17" ht="14.25" x14ac:dyDescent="0.2">
      <c r="A4466" s="183">
        <v>532</v>
      </c>
      <c r="B4466" s="254" t="str">
        <f>IF(AND(A4466&lt;&gt;"",ISNUMBER(A4466)),VLOOKUP(A4466,Studies!A:BR,2,FALSE),"")</f>
        <v>Mouton 2006</v>
      </c>
      <c r="C4466" s="255" t="str">
        <f>IF(AND(A4466&lt;&gt;"",ISNUMBER(A4466)),VLOOKUP(A4466,Studies!A:BR,3,FALSE),"")</f>
        <v>https://www.ncbi.nlm.nih.gov/pubmed/16982783</v>
      </c>
      <c r="D4466" s="255" t="str">
        <f>IF(AND(A4466&lt;&gt;"",ISNUMBER(A4466)),VLOOKUP(A4466,Studies!A:BR,4,FALSE),"")</f>
        <v>MAD_m_A 100 mg</v>
      </c>
      <c r="E4466" s="255" t="str">
        <f>IF(AND(A4466&lt;&gt;"",ISNUMBER(A4466)),VLOOKUP(A4466,Studies!A:BR,5,FALSE),"")</f>
        <v>Hydroxy-Itraconazole</v>
      </c>
      <c r="F4466" s="256" t="str">
        <f>IF(AND(A4466&lt;&gt;"",ISNUMBER(A4466)),VLOOKUP(A4466,Studies!A:BR,6,FALSE),"")</f>
        <v>Plasma</v>
      </c>
      <c r="G4466" s="194">
        <v>216</v>
      </c>
      <c r="H4466" s="50" t="s">
        <v>60</v>
      </c>
      <c r="I4466" s="187">
        <v>271.51879668235779</v>
      </c>
      <c r="J4466" s="41" t="s">
        <v>941</v>
      </c>
      <c r="K4466" s="41" t="s">
        <v>116</v>
      </c>
      <c r="Q4466" s="174">
        <v>0</v>
      </c>
    </row>
    <row r="4467" spans="1:17" ht="14.25" x14ac:dyDescent="0.2">
      <c r="A4467" s="183">
        <v>532</v>
      </c>
      <c r="B4467" s="254" t="str">
        <f>IF(AND(A4467&lt;&gt;"",ISNUMBER(A4467)),VLOOKUP(A4467,Studies!A:BR,2,FALSE),"")</f>
        <v>Mouton 2006</v>
      </c>
      <c r="C4467" s="255" t="str">
        <f>IF(AND(A4467&lt;&gt;"",ISNUMBER(A4467)),VLOOKUP(A4467,Studies!A:BR,3,FALSE),"")</f>
        <v>https://www.ncbi.nlm.nih.gov/pubmed/16982783</v>
      </c>
      <c r="D4467" s="255" t="str">
        <f>IF(AND(A4467&lt;&gt;"",ISNUMBER(A4467)),VLOOKUP(A4467,Studies!A:BR,4,FALSE),"")</f>
        <v>MAD_m_A 100 mg</v>
      </c>
      <c r="E4467" s="255" t="str">
        <f>IF(AND(A4467&lt;&gt;"",ISNUMBER(A4467)),VLOOKUP(A4467,Studies!A:BR,5,FALSE),"")</f>
        <v>Hydroxy-Itraconazole</v>
      </c>
      <c r="F4467" s="256" t="str">
        <f>IF(AND(A4467&lt;&gt;"",ISNUMBER(A4467)),VLOOKUP(A4467,Studies!A:BR,6,FALSE),"")</f>
        <v>Plasma</v>
      </c>
      <c r="G4467" s="194">
        <v>240</v>
      </c>
      <c r="H4467" s="50" t="s">
        <v>60</v>
      </c>
      <c r="I4467" s="187">
        <v>139.63399827480316</v>
      </c>
      <c r="J4467" s="41" t="s">
        <v>941</v>
      </c>
      <c r="K4467" s="41" t="s">
        <v>116</v>
      </c>
      <c r="Q4467" s="174">
        <v>0</v>
      </c>
    </row>
    <row r="4468" spans="1:17" ht="14.25" x14ac:dyDescent="0.2">
      <c r="A4468" s="183">
        <v>532</v>
      </c>
      <c r="B4468" s="254" t="str">
        <f>IF(AND(A4468&lt;&gt;"",ISNUMBER(A4468)),VLOOKUP(A4468,Studies!A:BR,2,FALSE),"")</f>
        <v>Mouton 2006</v>
      </c>
      <c r="C4468" s="255" t="str">
        <f>IF(AND(A4468&lt;&gt;"",ISNUMBER(A4468)),VLOOKUP(A4468,Studies!A:BR,3,FALSE),"")</f>
        <v>https://www.ncbi.nlm.nih.gov/pubmed/16982783</v>
      </c>
      <c r="D4468" s="255" t="str">
        <f>IF(AND(A4468&lt;&gt;"",ISNUMBER(A4468)),VLOOKUP(A4468,Studies!A:BR,4,FALSE),"")</f>
        <v>MAD_m_A 100 mg</v>
      </c>
      <c r="E4468" s="255" t="str">
        <f>IF(AND(A4468&lt;&gt;"",ISNUMBER(A4468)),VLOOKUP(A4468,Studies!A:BR,5,FALSE),"")</f>
        <v>Hydroxy-Itraconazole</v>
      </c>
      <c r="F4468" s="256" t="str">
        <f>IF(AND(A4468&lt;&gt;"",ISNUMBER(A4468)),VLOOKUP(A4468,Studies!A:BR,6,FALSE),"")</f>
        <v>Plasma</v>
      </c>
      <c r="G4468" s="194">
        <v>312</v>
      </c>
      <c r="H4468" s="50" t="s">
        <v>60</v>
      </c>
      <c r="I4468" s="187">
        <v>34.553591161966324</v>
      </c>
      <c r="J4468" s="41" t="s">
        <v>941</v>
      </c>
      <c r="K4468" s="41" t="s">
        <v>116</v>
      </c>
      <c r="Q4468" s="174">
        <v>0</v>
      </c>
    </row>
    <row r="4469" spans="1:17" ht="14.25" x14ac:dyDescent="0.2">
      <c r="A4469" s="183">
        <v>533</v>
      </c>
      <c r="B4469" s="254" t="str">
        <f>IF(AND(A4469&lt;&gt;"",ISNUMBER(A4469)),VLOOKUP(A4469,Studies!A:BR,2,FALSE),"")</f>
        <v>Mouton 2006</v>
      </c>
      <c r="C4469" s="255" t="str">
        <f>IF(AND(A4469&lt;&gt;"",ISNUMBER(A4469)),VLOOKUP(A4469,Studies!A:BR,3,FALSE),"")</f>
        <v>https://www.ncbi.nlm.nih.gov/pubmed/16982783</v>
      </c>
      <c r="D4469" s="255" t="str">
        <f>IF(AND(A4469&lt;&gt;"",ISNUMBER(A4469)),VLOOKUP(A4469,Studies!A:BR,4,FALSE),"")</f>
        <v>MAD_m_B 200 mg</v>
      </c>
      <c r="E4469" s="255" t="str">
        <f>IF(AND(A4469&lt;&gt;"",ISNUMBER(A4469)),VLOOKUP(A4469,Studies!A:BR,5,FALSE),"")</f>
        <v>Hydroxy-Itraconazole</v>
      </c>
      <c r="F4469" s="256" t="str">
        <f>IF(AND(A4469&lt;&gt;"",ISNUMBER(A4469)),VLOOKUP(A4469,Studies!A:BR,6,FALSE),"")</f>
        <v>Plasma</v>
      </c>
      <c r="G4469" s="194">
        <v>2</v>
      </c>
      <c r="H4469" s="50" t="s">
        <v>60</v>
      </c>
      <c r="I4469" s="187">
        <v>309.80449914932251</v>
      </c>
      <c r="J4469" s="41" t="s">
        <v>941</v>
      </c>
      <c r="K4469" s="41" t="s">
        <v>116</v>
      </c>
      <c r="Q4469" s="174">
        <v>0</v>
      </c>
    </row>
    <row r="4470" spans="1:17" ht="14.25" x14ac:dyDescent="0.2">
      <c r="A4470" s="183">
        <v>533</v>
      </c>
      <c r="B4470" s="254" t="str">
        <f>IF(AND(A4470&lt;&gt;"",ISNUMBER(A4470)),VLOOKUP(A4470,Studies!A:BR,2,FALSE),"")</f>
        <v>Mouton 2006</v>
      </c>
      <c r="C4470" s="255" t="str">
        <f>IF(AND(A4470&lt;&gt;"",ISNUMBER(A4470)),VLOOKUP(A4470,Studies!A:BR,3,FALSE),"")</f>
        <v>https://www.ncbi.nlm.nih.gov/pubmed/16982783</v>
      </c>
      <c r="D4470" s="255" t="str">
        <f>IF(AND(A4470&lt;&gt;"",ISNUMBER(A4470)),VLOOKUP(A4470,Studies!A:BR,4,FALSE),"")</f>
        <v>MAD_m_B 200 mg</v>
      </c>
      <c r="E4470" s="255" t="str">
        <f>IF(AND(A4470&lt;&gt;"",ISNUMBER(A4470)),VLOOKUP(A4470,Studies!A:BR,5,FALSE),"")</f>
        <v>Hydroxy-Itraconazole</v>
      </c>
      <c r="F4470" s="256" t="str">
        <f>IF(AND(A4470&lt;&gt;"",ISNUMBER(A4470)),VLOOKUP(A4470,Studies!A:BR,6,FALSE),"")</f>
        <v>Plasma</v>
      </c>
      <c r="G4470" s="194">
        <v>8</v>
      </c>
      <c r="H4470" s="50" t="s">
        <v>60</v>
      </c>
      <c r="I4470" s="187">
        <v>505.10102510452271</v>
      </c>
      <c r="J4470" s="41" t="s">
        <v>941</v>
      </c>
      <c r="K4470" s="41" t="s">
        <v>116</v>
      </c>
      <c r="Q4470" s="174">
        <v>0</v>
      </c>
    </row>
    <row r="4471" spans="1:17" ht="14.25" x14ac:dyDescent="0.2">
      <c r="A4471" s="183">
        <v>533</v>
      </c>
      <c r="B4471" s="254" t="str">
        <f>IF(AND(A4471&lt;&gt;"",ISNUMBER(A4471)),VLOOKUP(A4471,Studies!A:BR,2,FALSE),"")</f>
        <v>Mouton 2006</v>
      </c>
      <c r="C4471" s="255" t="str">
        <f>IF(AND(A4471&lt;&gt;"",ISNUMBER(A4471)),VLOOKUP(A4471,Studies!A:BR,3,FALSE),"")</f>
        <v>https://www.ncbi.nlm.nih.gov/pubmed/16982783</v>
      </c>
      <c r="D4471" s="255" t="str">
        <f>IF(AND(A4471&lt;&gt;"",ISNUMBER(A4471)),VLOOKUP(A4471,Studies!A:BR,4,FALSE),"")</f>
        <v>MAD_m_B 200 mg</v>
      </c>
      <c r="E4471" s="255" t="str">
        <f>IF(AND(A4471&lt;&gt;"",ISNUMBER(A4471)),VLOOKUP(A4471,Studies!A:BR,5,FALSE),"")</f>
        <v>Hydroxy-Itraconazole</v>
      </c>
      <c r="F4471" s="256" t="str">
        <f>IF(AND(A4471&lt;&gt;"",ISNUMBER(A4471)),VLOOKUP(A4471,Studies!A:BR,6,FALSE),"")</f>
        <v>Plasma</v>
      </c>
      <c r="G4471" s="194">
        <v>10</v>
      </c>
      <c r="H4471" s="50" t="s">
        <v>60</v>
      </c>
      <c r="I4471" s="187">
        <v>733.48188400268555</v>
      </c>
      <c r="J4471" s="41" t="s">
        <v>941</v>
      </c>
      <c r="K4471" s="41" t="s">
        <v>116</v>
      </c>
      <c r="Q4471" s="174">
        <v>0</v>
      </c>
    </row>
    <row r="4472" spans="1:17" ht="14.25" x14ac:dyDescent="0.2">
      <c r="A4472" s="183">
        <v>533</v>
      </c>
      <c r="B4472" s="254" t="str">
        <f>IF(AND(A4472&lt;&gt;"",ISNUMBER(A4472)),VLOOKUP(A4472,Studies!A:BR,2,FALSE),"")</f>
        <v>Mouton 2006</v>
      </c>
      <c r="C4472" s="255" t="str">
        <f>IF(AND(A4472&lt;&gt;"",ISNUMBER(A4472)),VLOOKUP(A4472,Studies!A:BR,3,FALSE),"")</f>
        <v>https://www.ncbi.nlm.nih.gov/pubmed/16982783</v>
      </c>
      <c r="D4472" s="255" t="str">
        <f>IF(AND(A4472&lt;&gt;"",ISNUMBER(A4472)),VLOOKUP(A4472,Studies!A:BR,4,FALSE),"")</f>
        <v>MAD_m_B 200 mg</v>
      </c>
      <c r="E4472" s="255" t="str">
        <f>IF(AND(A4472&lt;&gt;"",ISNUMBER(A4472)),VLOOKUP(A4472,Studies!A:BR,5,FALSE),"")</f>
        <v>Hydroxy-Itraconazole</v>
      </c>
      <c r="F4472" s="256" t="str">
        <f>IF(AND(A4472&lt;&gt;"",ISNUMBER(A4472)),VLOOKUP(A4472,Studies!A:BR,6,FALSE),"")</f>
        <v>Plasma</v>
      </c>
      <c r="G4472" s="194">
        <v>24</v>
      </c>
      <c r="H4472" s="50" t="s">
        <v>60</v>
      </c>
      <c r="I4472" s="187">
        <v>866.99205636978149</v>
      </c>
      <c r="J4472" s="41" t="s">
        <v>941</v>
      </c>
      <c r="K4472" s="41" t="s">
        <v>116</v>
      </c>
      <c r="Q4472" s="174">
        <v>0</v>
      </c>
    </row>
    <row r="4473" spans="1:17" ht="14.25" x14ac:dyDescent="0.2">
      <c r="A4473" s="183">
        <v>533</v>
      </c>
      <c r="B4473" s="254" t="str">
        <f>IF(AND(A4473&lt;&gt;"",ISNUMBER(A4473)),VLOOKUP(A4473,Studies!A:BR,2,FALSE),"")</f>
        <v>Mouton 2006</v>
      </c>
      <c r="C4473" s="255" t="str">
        <f>IF(AND(A4473&lt;&gt;"",ISNUMBER(A4473)),VLOOKUP(A4473,Studies!A:BR,3,FALSE),"")</f>
        <v>https://www.ncbi.nlm.nih.gov/pubmed/16982783</v>
      </c>
      <c r="D4473" s="255" t="str">
        <f>IF(AND(A4473&lt;&gt;"",ISNUMBER(A4473)),VLOOKUP(A4473,Studies!A:BR,4,FALSE),"")</f>
        <v>MAD_m_B 200 mg</v>
      </c>
      <c r="E4473" s="255" t="str">
        <f>IF(AND(A4473&lt;&gt;"",ISNUMBER(A4473)),VLOOKUP(A4473,Studies!A:BR,5,FALSE),"")</f>
        <v>Hydroxy-Itraconazole</v>
      </c>
      <c r="F4473" s="256" t="str">
        <f>IF(AND(A4473&lt;&gt;"",ISNUMBER(A4473)),VLOOKUP(A4473,Studies!A:BR,6,FALSE),"")</f>
        <v>Plasma</v>
      </c>
      <c r="G4473" s="194">
        <v>26</v>
      </c>
      <c r="H4473" s="50" t="s">
        <v>60</v>
      </c>
      <c r="I4473" s="187">
        <v>967.16630458831787</v>
      </c>
      <c r="J4473" s="41" t="s">
        <v>941</v>
      </c>
      <c r="K4473" s="41" t="s">
        <v>116</v>
      </c>
      <c r="Q4473" s="174">
        <v>0</v>
      </c>
    </row>
    <row r="4474" spans="1:17" ht="14.25" x14ac:dyDescent="0.2">
      <c r="A4474" s="183">
        <v>533</v>
      </c>
      <c r="B4474" s="254" t="str">
        <f>IF(AND(A4474&lt;&gt;"",ISNUMBER(A4474)),VLOOKUP(A4474,Studies!A:BR,2,FALSE),"")</f>
        <v>Mouton 2006</v>
      </c>
      <c r="C4474" s="255" t="str">
        <f>IF(AND(A4474&lt;&gt;"",ISNUMBER(A4474)),VLOOKUP(A4474,Studies!A:BR,3,FALSE),"")</f>
        <v>https://www.ncbi.nlm.nih.gov/pubmed/16982783</v>
      </c>
      <c r="D4474" s="255" t="str">
        <f>IF(AND(A4474&lt;&gt;"",ISNUMBER(A4474)),VLOOKUP(A4474,Studies!A:BR,4,FALSE),"")</f>
        <v>MAD_m_B 200 mg</v>
      </c>
      <c r="E4474" s="255" t="str">
        <f>IF(AND(A4474&lt;&gt;"",ISNUMBER(A4474)),VLOOKUP(A4474,Studies!A:BR,5,FALSE),"")</f>
        <v>Hydroxy-Itraconazole</v>
      </c>
      <c r="F4474" s="256" t="str">
        <f>IF(AND(A4474&lt;&gt;"",ISNUMBER(A4474)),VLOOKUP(A4474,Studies!A:BR,6,FALSE),"")</f>
        <v>Plasma</v>
      </c>
      <c r="G4474" s="194">
        <v>32</v>
      </c>
      <c r="H4474" s="50" t="s">
        <v>60</v>
      </c>
      <c r="I4474" s="187">
        <v>1114.1760349273682</v>
      </c>
      <c r="J4474" s="41" t="s">
        <v>941</v>
      </c>
      <c r="K4474" s="41" t="s">
        <v>116</v>
      </c>
      <c r="Q4474" s="174">
        <v>0</v>
      </c>
    </row>
    <row r="4475" spans="1:17" ht="14.25" x14ac:dyDescent="0.2">
      <c r="A4475" s="183">
        <v>533</v>
      </c>
      <c r="B4475" s="254" t="str">
        <f>IF(AND(A4475&lt;&gt;"",ISNUMBER(A4475)),VLOOKUP(A4475,Studies!A:BR,2,FALSE),"")</f>
        <v>Mouton 2006</v>
      </c>
      <c r="C4475" s="255" t="str">
        <f>IF(AND(A4475&lt;&gt;"",ISNUMBER(A4475)),VLOOKUP(A4475,Studies!A:BR,3,FALSE),"")</f>
        <v>https://www.ncbi.nlm.nih.gov/pubmed/16982783</v>
      </c>
      <c r="D4475" s="255" t="str">
        <f>IF(AND(A4475&lt;&gt;"",ISNUMBER(A4475)),VLOOKUP(A4475,Studies!A:BR,4,FALSE),"")</f>
        <v>MAD_m_B 200 mg</v>
      </c>
      <c r="E4475" s="255" t="str">
        <f>IF(AND(A4475&lt;&gt;"",ISNUMBER(A4475)),VLOOKUP(A4475,Studies!A:BR,5,FALSE),"")</f>
        <v>Hydroxy-Itraconazole</v>
      </c>
      <c r="F4475" s="256" t="str">
        <f>IF(AND(A4475&lt;&gt;"",ISNUMBER(A4475)),VLOOKUP(A4475,Studies!A:BR,6,FALSE),"")</f>
        <v>Plasma</v>
      </c>
      <c r="G4475" s="194">
        <v>34</v>
      </c>
      <c r="H4475" s="50" t="s">
        <v>60</v>
      </c>
      <c r="I4475" s="187">
        <v>1250.9300708770752</v>
      </c>
      <c r="J4475" s="41" t="s">
        <v>941</v>
      </c>
      <c r="K4475" s="41" t="s">
        <v>116</v>
      </c>
      <c r="Q4475" s="174">
        <v>0</v>
      </c>
    </row>
    <row r="4476" spans="1:17" ht="14.25" x14ac:dyDescent="0.2">
      <c r="A4476" s="183">
        <v>533</v>
      </c>
      <c r="B4476" s="254" t="str">
        <f>IF(AND(A4476&lt;&gt;"",ISNUMBER(A4476)),VLOOKUP(A4476,Studies!A:BR,2,FALSE),"")</f>
        <v>Mouton 2006</v>
      </c>
      <c r="C4476" s="255" t="str">
        <f>IF(AND(A4476&lt;&gt;"",ISNUMBER(A4476)),VLOOKUP(A4476,Studies!A:BR,3,FALSE),"")</f>
        <v>https://www.ncbi.nlm.nih.gov/pubmed/16982783</v>
      </c>
      <c r="D4476" s="255" t="str">
        <f>IF(AND(A4476&lt;&gt;"",ISNUMBER(A4476)),VLOOKUP(A4476,Studies!A:BR,4,FALSE),"")</f>
        <v>MAD_m_B 200 mg</v>
      </c>
      <c r="E4476" s="255" t="str">
        <f>IF(AND(A4476&lt;&gt;"",ISNUMBER(A4476)),VLOOKUP(A4476,Studies!A:BR,5,FALSE),"")</f>
        <v>Hydroxy-Itraconazole</v>
      </c>
      <c r="F4476" s="256" t="str">
        <f>IF(AND(A4476&lt;&gt;"",ISNUMBER(A4476)),VLOOKUP(A4476,Studies!A:BR,6,FALSE),"")</f>
        <v>Plasma</v>
      </c>
      <c r="G4476" s="194">
        <v>48</v>
      </c>
      <c r="H4476" s="50" t="s">
        <v>60</v>
      </c>
      <c r="I4476" s="187">
        <v>1450.3699541091919</v>
      </c>
      <c r="J4476" s="41" t="s">
        <v>941</v>
      </c>
      <c r="K4476" s="41" t="s">
        <v>116</v>
      </c>
      <c r="Q4476" s="174">
        <v>0</v>
      </c>
    </row>
    <row r="4477" spans="1:17" ht="14.25" x14ac:dyDescent="0.2">
      <c r="A4477" s="183">
        <v>533</v>
      </c>
      <c r="B4477" s="254" t="str">
        <f>IF(AND(A4477&lt;&gt;"",ISNUMBER(A4477)),VLOOKUP(A4477,Studies!A:BR,2,FALSE),"")</f>
        <v>Mouton 2006</v>
      </c>
      <c r="C4477" s="255" t="str">
        <f>IF(AND(A4477&lt;&gt;"",ISNUMBER(A4477)),VLOOKUP(A4477,Studies!A:BR,3,FALSE),"")</f>
        <v>https://www.ncbi.nlm.nih.gov/pubmed/16982783</v>
      </c>
      <c r="D4477" s="255" t="str">
        <f>IF(AND(A4477&lt;&gt;"",ISNUMBER(A4477)),VLOOKUP(A4477,Studies!A:BR,4,FALSE),"")</f>
        <v>MAD_m_B 200 mg</v>
      </c>
      <c r="E4477" s="255" t="str">
        <f>IF(AND(A4477&lt;&gt;"",ISNUMBER(A4477)),VLOOKUP(A4477,Studies!A:BR,5,FALSE),"")</f>
        <v>Hydroxy-Itraconazole</v>
      </c>
      <c r="F4477" s="256" t="str">
        <f>IF(AND(A4477&lt;&gt;"",ISNUMBER(A4477)),VLOOKUP(A4477,Studies!A:BR,6,FALSE),"")</f>
        <v>Plasma</v>
      </c>
      <c r="G4477" s="194">
        <v>50</v>
      </c>
      <c r="H4477" s="50" t="s">
        <v>60</v>
      </c>
      <c r="I4477" s="187">
        <v>1517.1619653701782</v>
      </c>
      <c r="J4477" s="41" t="s">
        <v>941</v>
      </c>
      <c r="K4477" s="41" t="s">
        <v>116</v>
      </c>
      <c r="Q4477" s="174">
        <v>0</v>
      </c>
    </row>
    <row r="4478" spans="1:17" ht="14.25" x14ac:dyDescent="0.2">
      <c r="A4478" s="183">
        <v>533</v>
      </c>
      <c r="B4478" s="254" t="str">
        <f>IF(AND(A4478&lt;&gt;"",ISNUMBER(A4478)),VLOOKUP(A4478,Studies!A:BR,2,FALSE),"")</f>
        <v>Mouton 2006</v>
      </c>
      <c r="C4478" s="255" t="str">
        <f>IF(AND(A4478&lt;&gt;"",ISNUMBER(A4478)),VLOOKUP(A4478,Studies!A:BR,3,FALSE),"")</f>
        <v>https://www.ncbi.nlm.nih.gov/pubmed/16982783</v>
      </c>
      <c r="D4478" s="255" t="str">
        <f>IF(AND(A4478&lt;&gt;"",ISNUMBER(A4478)),VLOOKUP(A4478,Studies!A:BR,4,FALSE),"")</f>
        <v>MAD_m_B 200 mg</v>
      </c>
      <c r="E4478" s="255" t="str">
        <f>IF(AND(A4478&lt;&gt;"",ISNUMBER(A4478)),VLOOKUP(A4478,Studies!A:BR,5,FALSE),"")</f>
        <v>Hydroxy-Itraconazole</v>
      </c>
      <c r="F4478" s="256" t="str">
        <f>IF(AND(A4478&lt;&gt;"",ISNUMBER(A4478)),VLOOKUP(A4478,Studies!A:BR,6,FALSE),"")</f>
        <v>Plasma</v>
      </c>
      <c r="G4478" s="194">
        <v>72</v>
      </c>
      <c r="H4478" s="50" t="s">
        <v>60</v>
      </c>
      <c r="I4478" s="187">
        <v>1576.854944229126</v>
      </c>
      <c r="J4478" s="41" t="s">
        <v>941</v>
      </c>
      <c r="K4478" s="41" t="s">
        <v>116</v>
      </c>
      <c r="Q4478" s="174">
        <v>0</v>
      </c>
    </row>
    <row r="4479" spans="1:17" ht="14.25" x14ac:dyDescent="0.2">
      <c r="A4479" s="183">
        <v>533</v>
      </c>
      <c r="B4479" s="254" t="str">
        <f>IF(AND(A4479&lt;&gt;"",ISNUMBER(A4479)),VLOOKUP(A4479,Studies!A:BR,2,FALSE),"")</f>
        <v>Mouton 2006</v>
      </c>
      <c r="C4479" s="255" t="str">
        <f>IF(AND(A4479&lt;&gt;"",ISNUMBER(A4479)),VLOOKUP(A4479,Studies!A:BR,3,FALSE),"")</f>
        <v>https://www.ncbi.nlm.nih.gov/pubmed/16982783</v>
      </c>
      <c r="D4479" s="255" t="str">
        <f>IF(AND(A4479&lt;&gt;"",ISNUMBER(A4479)),VLOOKUP(A4479,Studies!A:BR,4,FALSE),"")</f>
        <v>MAD_m_B 200 mg</v>
      </c>
      <c r="E4479" s="255" t="str">
        <f>IF(AND(A4479&lt;&gt;"",ISNUMBER(A4479)),VLOOKUP(A4479,Studies!A:BR,5,FALSE),"")</f>
        <v>Hydroxy-Itraconazole</v>
      </c>
      <c r="F4479" s="256" t="str">
        <f>IF(AND(A4479&lt;&gt;"",ISNUMBER(A4479)),VLOOKUP(A4479,Studies!A:BR,6,FALSE),"")</f>
        <v>Plasma</v>
      </c>
      <c r="G4479" s="194">
        <v>74</v>
      </c>
      <c r="H4479" s="50" t="s">
        <v>60</v>
      </c>
      <c r="I4479" s="187">
        <v>1660.1139307022095</v>
      </c>
      <c r="J4479" s="41" t="s">
        <v>941</v>
      </c>
      <c r="K4479" s="41" t="s">
        <v>116</v>
      </c>
      <c r="Q4479" s="174">
        <v>0</v>
      </c>
    </row>
    <row r="4480" spans="1:17" ht="14.25" x14ac:dyDescent="0.2">
      <c r="A4480" s="183">
        <v>533</v>
      </c>
      <c r="B4480" s="254" t="str">
        <f>IF(AND(A4480&lt;&gt;"",ISNUMBER(A4480)),VLOOKUP(A4480,Studies!A:BR,2,FALSE),"")</f>
        <v>Mouton 2006</v>
      </c>
      <c r="C4480" s="255" t="str">
        <f>IF(AND(A4480&lt;&gt;"",ISNUMBER(A4480)),VLOOKUP(A4480,Studies!A:BR,3,FALSE),"")</f>
        <v>https://www.ncbi.nlm.nih.gov/pubmed/16982783</v>
      </c>
      <c r="D4480" s="255" t="str">
        <f>IF(AND(A4480&lt;&gt;"",ISNUMBER(A4480)),VLOOKUP(A4480,Studies!A:BR,4,FALSE),"")</f>
        <v>MAD_m_B 200 mg</v>
      </c>
      <c r="E4480" s="255" t="str">
        <f>IF(AND(A4480&lt;&gt;"",ISNUMBER(A4480)),VLOOKUP(A4480,Studies!A:BR,5,FALSE),"")</f>
        <v>Hydroxy-Itraconazole</v>
      </c>
      <c r="F4480" s="256" t="str">
        <f>IF(AND(A4480&lt;&gt;"",ISNUMBER(A4480)),VLOOKUP(A4480,Studies!A:BR,6,FALSE),"")</f>
        <v>Plasma</v>
      </c>
      <c r="G4480" s="194">
        <v>96</v>
      </c>
      <c r="H4480" s="50" t="s">
        <v>60</v>
      </c>
      <c r="I4480" s="187">
        <v>1714.3700122833252</v>
      </c>
      <c r="J4480" s="41" t="s">
        <v>941</v>
      </c>
      <c r="K4480" s="41" t="s">
        <v>116</v>
      </c>
      <c r="Q4480" s="174">
        <v>0</v>
      </c>
    </row>
    <row r="4481" spans="1:17" ht="14.25" x14ac:dyDescent="0.2">
      <c r="A4481" s="183">
        <v>533</v>
      </c>
      <c r="B4481" s="254" t="str">
        <f>IF(AND(A4481&lt;&gt;"",ISNUMBER(A4481)),VLOOKUP(A4481,Studies!A:BR,2,FALSE),"")</f>
        <v>Mouton 2006</v>
      </c>
      <c r="C4481" s="255" t="str">
        <f>IF(AND(A4481&lt;&gt;"",ISNUMBER(A4481)),VLOOKUP(A4481,Studies!A:BR,3,FALSE),"")</f>
        <v>https://www.ncbi.nlm.nih.gov/pubmed/16982783</v>
      </c>
      <c r="D4481" s="255" t="str">
        <f>IF(AND(A4481&lt;&gt;"",ISNUMBER(A4481)),VLOOKUP(A4481,Studies!A:BR,4,FALSE),"")</f>
        <v>MAD_m_B 200 mg</v>
      </c>
      <c r="E4481" s="255" t="str">
        <f>IF(AND(A4481&lt;&gt;"",ISNUMBER(A4481)),VLOOKUP(A4481,Studies!A:BR,5,FALSE),"")</f>
        <v>Hydroxy-Itraconazole</v>
      </c>
      <c r="F4481" s="256" t="str">
        <f>IF(AND(A4481&lt;&gt;"",ISNUMBER(A4481)),VLOOKUP(A4481,Studies!A:BR,6,FALSE),"")</f>
        <v>Plasma</v>
      </c>
      <c r="G4481" s="194">
        <v>98</v>
      </c>
      <c r="H4481" s="50" t="s">
        <v>60</v>
      </c>
      <c r="I4481" s="187">
        <v>1962.2918367385864</v>
      </c>
      <c r="J4481" s="41" t="s">
        <v>941</v>
      </c>
      <c r="K4481" s="41" t="s">
        <v>116</v>
      </c>
      <c r="Q4481" s="174">
        <v>0</v>
      </c>
    </row>
    <row r="4482" spans="1:17" ht="14.25" x14ac:dyDescent="0.2">
      <c r="A4482" s="183">
        <v>533</v>
      </c>
      <c r="B4482" s="254" t="str">
        <f>IF(AND(A4482&lt;&gt;"",ISNUMBER(A4482)),VLOOKUP(A4482,Studies!A:BR,2,FALSE),"")</f>
        <v>Mouton 2006</v>
      </c>
      <c r="C4482" s="255" t="str">
        <f>IF(AND(A4482&lt;&gt;"",ISNUMBER(A4482)),VLOOKUP(A4482,Studies!A:BR,3,FALSE),"")</f>
        <v>https://www.ncbi.nlm.nih.gov/pubmed/16982783</v>
      </c>
      <c r="D4482" s="255" t="str">
        <f>IF(AND(A4482&lt;&gt;"",ISNUMBER(A4482)),VLOOKUP(A4482,Studies!A:BR,4,FALSE),"")</f>
        <v>MAD_m_B 200 mg</v>
      </c>
      <c r="E4482" s="255" t="str">
        <f>IF(AND(A4482&lt;&gt;"",ISNUMBER(A4482)),VLOOKUP(A4482,Studies!A:BR,5,FALSE),"")</f>
        <v>Hydroxy-Itraconazole</v>
      </c>
      <c r="F4482" s="256" t="str">
        <f>IF(AND(A4482&lt;&gt;"",ISNUMBER(A4482)),VLOOKUP(A4482,Studies!A:BR,6,FALSE),"")</f>
        <v>Plasma</v>
      </c>
      <c r="G4482" s="194">
        <v>120</v>
      </c>
      <c r="H4482" s="50" t="s">
        <v>60</v>
      </c>
      <c r="I4482" s="187">
        <v>1816.5369033813477</v>
      </c>
      <c r="J4482" s="41" t="s">
        <v>941</v>
      </c>
      <c r="K4482" s="41" t="s">
        <v>116</v>
      </c>
      <c r="Q4482" s="174">
        <v>0</v>
      </c>
    </row>
    <row r="4483" spans="1:17" ht="14.25" x14ac:dyDescent="0.2">
      <c r="A4483" s="183">
        <v>533</v>
      </c>
      <c r="B4483" s="254" t="str">
        <f>IF(AND(A4483&lt;&gt;"",ISNUMBER(A4483)),VLOOKUP(A4483,Studies!A:BR,2,FALSE),"")</f>
        <v>Mouton 2006</v>
      </c>
      <c r="C4483" s="255" t="str">
        <f>IF(AND(A4483&lt;&gt;"",ISNUMBER(A4483)),VLOOKUP(A4483,Studies!A:BR,3,FALSE),"")</f>
        <v>https://www.ncbi.nlm.nih.gov/pubmed/16982783</v>
      </c>
      <c r="D4483" s="255" t="str">
        <f>IF(AND(A4483&lt;&gt;"",ISNUMBER(A4483)),VLOOKUP(A4483,Studies!A:BR,4,FALSE),"")</f>
        <v>MAD_m_B 200 mg</v>
      </c>
      <c r="E4483" s="255" t="str">
        <f>IF(AND(A4483&lt;&gt;"",ISNUMBER(A4483)),VLOOKUP(A4483,Studies!A:BR,5,FALSE),"")</f>
        <v>Hydroxy-Itraconazole</v>
      </c>
      <c r="F4483" s="256" t="str">
        <f>IF(AND(A4483&lt;&gt;"",ISNUMBER(A4483)),VLOOKUP(A4483,Studies!A:BR,6,FALSE),"")</f>
        <v>Plasma</v>
      </c>
      <c r="G4483" s="194">
        <v>122</v>
      </c>
      <c r="H4483" s="50" t="s">
        <v>60</v>
      </c>
      <c r="I4483" s="187">
        <v>1949.7120380401611</v>
      </c>
      <c r="J4483" s="41" t="s">
        <v>941</v>
      </c>
      <c r="K4483" s="41" t="s">
        <v>116</v>
      </c>
      <c r="Q4483" s="174">
        <v>0</v>
      </c>
    </row>
    <row r="4484" spans="1:17" ht="14.25" x14ac:dyDescent="0.2">
      <c r="A4484" s="183">
        <v>533</v>
      </c>
      <c r="B4484" s="254" t="str">
        <f>IF(AND(A4484&lt;&gt;"",ISNUMBER(A4484)),VLOOKUP(A4484,Studies!A:BR,2,FALSE),"")</f>
        <v>Mouton 2006</v>
      </c>
      <c r="C4484" s="255" t="str">
        <f>IF(AND(A4484&lt;&gt;"",ISNUMBER(A4484)),VLOOKUP(A4484,Studies!A:BR,3,FALSE),"")</f>
        <v>https://www.ncbi.nlm.nih.gov/pubmed/16982783</v>
      </c>
      <c r="D4484" s="255" t="str">
        <f>IF(AND(A4484&lt;&gt;"",ISNUMBER(A4484)),VLOOKUP(A4484,Studies!A:BR,4,FALSE),"")</f>
        <v>MAD_m_B 200 mg</v>
      </c>
      <c r="E4484" s="255" t="str">
        <f>IF(AND(A4484&lt;&gt;"",ISNUMBER(A4484)),VLOOKUP(A4484,Studies!A:BR,5,FALSE),"")</f>
        <v>Hydroxy-Itraconazole</v>
      </c>
      <c r="F4484" s="256" t="str">
        <f>IF(AND(A4484&lt;&gt;"",ISNUMBER(A4484)),VLOOKUP(A4484,Studies!A:BR,6,FALSE),"")</f>
        <v>Plasma</v>
      </c>
      <c r="G4484" s="194">
        <v>144</v>
      </c>
      <c r="H4484" s="50" t="s">
        <v>60</v>
      </c>
      <c r="I4484" s="187">
        <v>2092.6499366760254</v>
      </c>
      <c r="J4484" s="41" t="s">
        <v>941</v>
      </c>
      <c r="K4484" s="41" t="s">
        <v>116</v>
      </c>
      <c r="Q4484" s="174">
        <v>0</v>
      </c>
    </row>
    <row r="4485" spans="1:17" ht="14.25" x14ac:dyDescent="0.2">
      <c r="A4485" s="183">
        <v>533</v>
      </c>
      <c r="B4485" s="254" t="str">
        <f>IF(AND(A4485&lt;&gt;"",ISNUMBER(A4485)),VLOOKUP(A4485,Studies!A:BR,2,FALSE),"")</f>
        <v>Mouton 2006</v>
      </c>
      <c r="C4485" s="255" t="str">
        <f>IF(AND(A4485&lt;&gt;"",ISNUMBER(A4485)),VLOOKUP(A4485,Studies!A:BR,3,FALSE),"")</f>
        <v>https://www.ncbi.nlm.nih.gov/pubmed/16982783</v>
      </c>
      <c r="D4485" s="255" t="str">
        <f>IF(AND(A4485&lt;&gt;"",ISNUMBER(A4485)),VLOOKUP(A4485,Studies!A:BR,4,FALSE),"")</f>
        <v>MAD_m_B 200 mg</v>
      </c>
      <c r="E4485" s="255" t="str">
        <f>IF(AND(A4485&lt;&gt;"",ISNUMBER(A4485)),VLOOKUP(A4485,Studies!A:BR,5,FALSE),"")</f>
        <v>Hydroxy-Itraconazole</v>
      </c>
      <c r="F4485" s="256" t="str">
        <f>IF(AND(A4485&lt;&gt;"",ISNUMBER(A4485)),VLOOKUP(A4485,Studies!A:BR,6,FALSE),"")</f>
        <v>Plasma</v>
      </c>
      <c r="G4485" s="194">
        <v>144.5</v>
      </c>
      <c r="H4485" s="50" t="s">
        <v>60</v>
      </c>
      <c r="I4485" s="187">
        <v>1986.5540266036987</v>
      </c>
      <c r="J4485" s="41" t="s">
        <v>941</v>
      </c>
      <c r="K4485" s="41" t="s">
        <v>116</v>
      </c>
      <c r="Q4485" s="174">
        <v>0</v>
      </c>
    </row>
    <row r="4486" spans="1:17" ht="14.25" x14ac:dyDescent="0.2">
      <c r="A4486" s="183">
        <v>533</v>
      </c>
      <c r="B4486" s="254" t="str">
        <f>IF(AND(A4486&lt;&gt;"",ISNUMBER(A4486)),VLOOKUP(A4486,Studies!A:BR,2,FALSE),"")</f>
        <v>Mouton 2006</v>
      </c>
      <c r="C4486" s="255" t="str">
        <f>IF(AND(A4486&lt;&gt;"",ISNUMBER(A4486)),VLOOKUP(A4486,Studies!A:BR,3,FALSE),"")</f>
        <v>https://www.ncbi.nlm.nih.gov/pubmed/16982783</v>
      </c>
      <c r="D4486" s="255" t="str">
        <f>IF(AND(A4486&lt;&gt;"",ISNUMBER(A4486)),VLOOKUP(A4486,Studies!A:BR,4,FALSE),"")</f>
        <v>MAD_m_B 200 mg</v>
      </c>
      <c r="E4486" s="255" t="str">
        <f>IF(AND(A4486&lt;&gt;"",ISNUMBER(A4486)),VLOOKUP(A4486,Studies!A:BR,5,FALSE),"")</f>
        <v>Hydroxy-Itraconazole</v>
      </c>
      <c r="F4486" s="256" t="str">
        <f>IF(AND(A4486&lt;&gt;"",ISNUMBER(A4486)),VLOOKUP(A4486,Studies!A:BR,6,FALSE),"")</f>
        <v>Plasma</v>
      </c>
      <c r="G4486" s="194">
        <v>145</v>
      </c>
      <c r="H4486" s="50" t="s">
        <v>60</v>
      </c>
      <c r="I4486" s="187">
        <v>2160.0511074066162</v>
      </c>
      <c r="J4486" s="41" t="s">
        <v>941</v>
      </c>
      <c r="K4486" s="41" t="s">
        <v>116</v>
      </c>
      <c r="Q4486" s="174">
        <v>0</v>
      </c>
    </row>
    <row r="4487" spans="1:17" ht="14.25" x14ac:dyDescent="0.2">
      <c r="A4487" s="183">
        <v>533</v>
      </c>
      <c r="B4487" s="254" t="str">
        <f>IF(AND(A4487&lt;&gt;"",ISNUMBER(A4487)),VLOOKUP(A4487,Studies!A:BR,2,FALSE),"")</f>
        <v>Mouton 2006</v>
      </c>
      <c r="C4487" s="255" t="str">
        <f>IF(AND(A4487&lt;&gt;"",ISNUMBER(A4487)),VLOOKUP(A4487,Studies!A:BR,3,FALSE),"")</f>
        <v>https://www.ncbi.nlm.nih.gov/pubmed/16982783</v>
      </c>
      <c r="D4487" s="255" t="str">
        <f>IF(AND(A4487&lt;&gt;"",ISNUMBER(A4487)),VLOOKUP(A4487,Studies!A:BR,4,FALSE),"")</f>
        <v>MAD_m_B 200 mg</v>
      </c>
      <c r="E4487" s="255" t="str">
        <f>IF(AND(A4487&lt;&gt;"",ISNUMBER(A4487)),VLOOKUP(A4487,Studies!A:BR,5,FALSE),"")</f>
        <v>Hydroxy-Itraconazole</v>
      </c>
      <c r="F4487" s="256" t="str">
        <f>IF(AND(A4487&lt;&gt;"",ISNUMBER(A4487)),VLOOKUP(A4487,Studies!A:BR,6,FALSE),"")</f>
        <v>Plasma</v>
      </c>
      <c r="G4487" s="194">
        <v>146</v>
      </c>
      <c r="H4487" s="50" t="s">
        <v>60</v>
      </c>
      <c r="I4487" s="187">
        <v>1936.0270500183105</v>
      </c>
      <c r="J4487" s="41" t="s">
        <v>941</v>
      </c>
      <c r="K4487" s="41" t="s">
        <v>116</v>
      </c>
      <c r="Q4487" s="174">
        <v>0</v>
      </c>
    </row>
    <row r="4488" spans="1:17" ht="14.25" x14ac:dyDescent="0.2">
      <c r="A4488" s="183">
        <v>533</v>
      </c>
      <c r="B4488" s="254" t="str">
        <f>IF(AND(A4488&lt;&gt;"",ISNUMBER(A4488)),VLOOKUP(A4488,Studies!A:BR,2,FALSE),"")</f>
        <v>Mouton 2006</v>
      </c>
      <c r="C4488" s="255" t="str">
        <f>IF(AND(A4488&lt;&gt;"",ISNUMBER(A4488)),VLOOKUP(A4488,Studies!A:BR,3,FALSE),"")</f>
        <v>https://www.ncbi.nlm.nih.gov/pubmed/16982783</v>
      </c>
      <c r="D4488" s="255" t="str">
        <f>IF(AND(A4488&lt;&gt;"",ISNUMBER(A4488)),VLOOKUP(A4488,Studies!A:BR,4,FALSE),"")</f>
        <v>MAD_m_B 200 mg</v>
      </c>
      <c r="E4488" s="255" t="str">
        <f>IF(AND(A4488&lt;&gt;"",ISNUMBER(A4488)),VLOOKUP(A4488,Studies!A:BR,5,FALSE),"")</f>
        <v>Hydroxy-Itraconazole</v>
      </c>
      <c r="F4488" s="256" t="str">
        <f>IF(AND(A4488&lt;&gt;"",ISNUMBER(A4488)),VLOOKUP(A4488,Studies!A:BR,6,FALSE),"")</f>
        <v>Plasma</v>
      </c>
      <c r="G4488" s="194">
        <v>146.08000000000001</v>
      </c>
      <c r="H4488" s="50" t="s">
        <v>60</v>
      </c>
      <c r="I4488" s="187">
        <v>1948.5368728637695</v>
      </c>
      <c r="J4488" s="41" t="s">
        <v>941</v>
      </c>
      <c r="K4488" s="41" t="s">
        <v>116</v>
      </c>
      <c r="Q4488" s="174">
        <v>0</v>
      </c>
    </row>
    <row r="4489" spans="1:17" ht="14.25" x14ac:dyDescent="0.2">
      <c r="A4489" s="183">
        <v>533</v>
      </c>
      <c r="B4489" s="254" t="str">
        <f>IF(AND(A4489&lt;&gt;"",ISNUMBER(A4489)),VLOOKUP(A4489,Studies!A:BR,2,FALSE),"")</f>
        <v>Mouton 2006</v>
      </c>
      <c r="C4489" s="255" t="str">
        <f>IF(AND(A4489&lt;&gt;"",ISNUMBER(A4489)),VLOOKUP(A4489,Studies!A:BR,3,FALSE),"")</f>
        <v>https://www.ncbi.nlm.nih.gov/pubmed/16982783</v>
      </c>
      <c r="D4489" s="255" t="str">
        <f>IF(AND(A4489&lt;&gt;"",ISNUMBER(A4489)),VLOOKUP(A4489,Studies!A:BR,4,FALSE),"")</f>
        <v>MAD_m_B 200 mg</v>
      </c>
      <c r="E4489" s="255" t="str">
        <f>IF(AND(A4489&lt;&gt;"",ISNUMBER(A4489)),VLOOKUP(A4489,Studies!A:BR,5,FALSE),"")</f>
        <v>Hydroxy-Itraconazole</v>
      </c>
      <c r="F4489" s="256" t="str">
        <f>IF(AND(A4489&lt;&gt;"",ISNUMBER(A4489)),VLOOKUP(A4489,Studies!A:BR,6,FALSE),"")</f>
        <v>Plasma</v>
      </c>
      <c r="G4489" s="194">
        <v>146.25</v>
      </c>
      <c r="H4489" s="50" t="s">
        <v>60</v>
      </c>
      <c r="I4489" s="187">
        <v>1911.2480878829956</v>
      </c>
      <c r="J4489" s="41" t="s">
        <v>941</v>
      </c>
      <c r="K4489" s="41" t="s">
        <v>116</v>
      </c>
      <c r="Q4489" s="174">
        <v>0</v>
      </c>
    </row>
    <row r="4490" spans="1:17" ht="14.25" x14ac:dyDescent="0.2">
      <c r="A4490" s="183">
        <v>533</v>
      </c>
      <c r="B4490" s="254" t="str">
        <f>IF(AND(A4490&lt;&gt;"",ISNUMBER(A4490)),VLOOKUP(A4490,Studies!A:BR,2,FALSE),"")</f>
        <v>Mouton 2006</v>
      </c>
      <c r="C4490" s="255" t="str">
        <f>IF(AND(A4490&lt;&gt;"",ISNUMBER(A4490)),VLOOKUP(A4490,Studies!A:BR,3,FALSE),"")</f>
        <v>https://www.ncbi.nlm.nih.gov/pubmed/16982783</v>
      </c>
      <c r="D4490" s="255" t="str">
        <f>IF(AND(A4490&lt;&gt;"",ISNUMBER(A4490)),VLOOKUP(A4490,Studies!A:BR,4,FALSE),"")</f>
        <v>MAD_m_B 200 mg</v>
      </c>
      <c r="E4490" s="255" t="str">
        <f>IF(AND(A4490&lt;&gt;"",ISNUMBER(A4490)),VLOOKUP(A4490,Studies!A:BR,5,FALSE),"")</f>
        <v>Hydroxy-Itraconazole</v>
      </c>
      <c r="F4490" s="256" t="str">
        <f>IF(AND(A4490&lt;&gt;"",ISNUMBER(A4490)),VLOOKUP(A4490,Studies!A:BR,6,FALSE),"")</f>
        <v>Plasma</v>
      </c>
      <c r="G4490" s="194">
        <v>146.5</v>
      </c>
      <c r="H4490" s="50" t="s">
        <v>60</v>
      </c>
      <c r="I4490" s="187">
        <v>2051.569938659668</v>
      </c>
      <c r="J4490" s="41" t="s">
        <v>941</v>
      </c>
      <c r="K4490" s="41" t="s">
        <v>116</v>
      </c>
      <c r="Q4490" s="174">
        <v>0</v>
      </c>
    </row>
    <row r="4491" spans="1:17" ht="14.25" x14ac:dyDescent="0.2">
      <c r="A4491" s="183">
        <v>533</v>
      </c>
      <c r="B4491" s="254" t="str">
        <f>IF(AND(A4491&lt;&gt;"",ISNUMBER(A4491)),VLOOKUP(A4491,Studies!A:BR,2,FALSE),"")</f>
        <v>Mouton 2006</v>
      </c>
      <c r="C4491" s="255" t="str">
        <f>IF(AND(A4491&lt;&gt;"",ISNUMBER(A4491)),VLOOKUP(A4491,Studies!A:BR,3,FALSE),"")</f>
        <v>https://www.ncbi.nlm.nih.gov/pubmed/16982783</v>
      </c>
      <c r="D4491" s="255" t="str">
        <f>IF(AND(A4491&lt;&gt;"",ISNUMBER(A4491)),VLOOKUP(A4491,Studies!A:BR,4,FALSE),"")</f>
        <v>MAD_m_B 200 mg</v>
      </c>
      <c r="E4491" s="255" t="str">
        <f>IF(AND(A4491&lt;&gt;"",ISNUMBER(A4491)),VLOOKUP(A4491,Studies!A:BR,5,FALSE),"")</f>
        <v>Hydroxy-Itraconazole</v>
      </c>
      <c r="F4491" s="256" t="str">
        <f>IF(AND(A4491&lt;&gt;"",ISNUMBER(A4491)),VLOOKUP(A4491,Studies!A:BR,6,FALSE),"")</f>
        <v>Plasma</v>
      </c>
      <c r="G4491" s="194">
        <v>146.75</v>
      </c>
      <c r="H4491" s="50" t="s">
        <v>60</v>
      </c>
      <c r="I4491" s="187">
        <v>1874.6730089187622</v>
      </c>
      <c r="J4491" s="41" t="s">
        <v>941</v>
      </c>
      <c r="K4491" s="41" t="s">
        <v>116</v>
      </c>
      <c r="Q4491" s="174">
        <v>0</v>
      </c>
    </row>
    <row r="4492" spans="1:17" ht="14.25" x14ac:dyDescent="0.2">
      <c r="A4492" s="183">
        <v>533</v>
      </c>
      <c r="B4492" s="254" t="str">
        <f>IF(AND(A4492&lt;&gt;"",ISNUMBER(A4492)),VLOOKUP(A4492,Studies!A:BR,2,FALSE),"")</f>
        <v>Mouton 2006</v>
      </c>
      <c r="C4492" s="255" t="str">
        <f>IF(AND(A4492&lt;&gt;"",ISNUMBER(A4492)),VLOOKUP(A4492,Studies!A:BR,3,FALSE),"")</f>
        <v>https://www.ncbi.nlm.nih.gov/pubmed/16982783</v>
      </c>
      <c r="D4492" s="255" t="str">
        <f>IF(AND(A4492&lt;&gt;"",ISNUMBER(A4492)),VLOOKUP(A4492,Studies!A:BR,4,FALSE),"")</f>
        <v>MAD_m_B 200 mg</v>
      </c>
      <c r="E4492" s="255" t="str">
        <f>IF(AND(A4492&lt;&gt;"",ISNUMBER(A4492)),VLOOKUP(A4492,Studies!A:BR,5,FALSE),"")</f>
        <v>Hydroxy-Itraconazole</v>
      </c>
      <c r="F4492" s="256" t="str">
        <f>IF(AND(A4492&lt;&gt;"",ISNUMBER(A4492)),VLOOKUP(A4492,Studies!A:BR,6,FALSE),"")</f>
        <v>Plasma</v>
      </c>
      <c r="G4492" s="194">
        <v>147</v>
      </c>
      <c r="H4492" s="50" t="s">
        <v>60</v>
      </c>
      <c r="I4492" s="187">
        <v>2038.3980274200439</v>
      </c>
      <c r="J4492" s="41" t="s">
        <v>941</v>
      </c>
      <c r="K4492" s="41" t="s">
        <v>116</v>
      </c>
      <c r="Q4492" s="174">
        <v>0</v>
      </c>
    </row>
    <row r="4493" spans="1:17" ht="14.25" x14ac:dyDescent="0.2">
      <c r="A4493" s="183">
        <v>533</v>
      </c>
      <c r="B4493" s="254" t="str">
        <f>IF(AND(A4493&lt;&gt;"",ISNUMBER(A4493)),VLOOKUP(A4493,Studies!A:BR,2,FALSE),"")</f>
        <v>Mouton 2006</v>
      </c>
      <c r="C4493" s="255" t="str">
        <f>IF(AND(A4493&lt;&gt;"",ISNUMBER(A4493)),VLOOKUP(A4493,Studies!A:BR,3,FALSE),"")</f>
        <v>https://www.ncbi.nlm.nih.gov/pubmed/16982783</v>
      </c>
      <c r="D4493" s="255" t="str">
        <f>IF(AND(A4493&lt;&gt;"",ISNUMBER(A4493)),VLOOKUP(A4493,Studies!A:BR,4,FALSE),"")</f>
        <v>MAD_m_B 200 mg</v>
      </c>
      <c r="E4493" s="255" t="str">
        <f>IF(AND(A4493&lt;&gt;"",ISNUMBER(A4493)),VLOOKUP(A4493,Studies!A:BR,5,FALSE),"")</f>
        <v>Hydroxy-Itraconazole</v>
      </c>
      <c r="F4493" s="256" t="str">
        <f>IF(AND(A4493&lt;&gt;"",ISNUMBER(A4493)),VLOOKUP(A4493,Studies!A:BR,6,FALSE),"")</f>
        <v>Plasma</v>
      </c>
      <c r="G4493" s="194">
        <v>147.5</v>
      </c>
      <c r="H4493" s="50" t="s">
        <v>60</v>
      </c>
      <c r="I4493" s="187">
        <v>1986.5540266036987</v>
      </c>
      <c r="J4493" s="41" t="s">
        <v>941</v>
      </c>
      <c r="K4493" s="41" t="s">
        <v>116</v>
      </c>
      <c r="Q4493" s="174">
        <v>0</v>
      </c>
    </row>
    <row r="4494" spans="1:17" ht="14.25" x14ac:dyDescent="0.2">
      <c r="A4494" s="183">
        <v>533</v>
      </c>
      <c r="B4494" s="254" t="str">
        <f>IF(AND(A4494&lt;&gt;"",ISNUMBER(A4494)),VLOOKUP(A4494,Studies!A:BR,2,FALSE),"")</f>
        <v>Mouton 2006</v>
      </c>
      <c r="C4494" s="255" t="str">
        <f>IF(AND(A4494&lt;&gt;"",ISNUMBER(A4494)),VLOOKUP(A4494,Studies!A:BR,3,FALSE),"")</f>
        <v>https://www.ncbi.nlm.nih.gov/pubmed/16982783</v>
      </c>
      <c r="D4494" s="255" t="str">
        <f>IF(AND(A4494&lt;&gt;"",ISNUMBER(A4494)),VLOOKUP(A4494,Studies!A:BR,4,FALSE),"")</f>
        <v>MAD_m_B 200 mg</v>
      </c>
      <c r="E4494" s="255" t="str">
        <f>IF(AND(A4494&lt;&gt;"",ISNUMBER(A4494)),VLOOKUP(A4494,Studies!A:BR,5,FALSE),"")</f>
        <v>Hydroxy-Itraconazole</v>
      </c>
      <c r="F4494" s="256" t="str">
        <f>IF(AND(A4494&lt;&gt;"",ISNUMBER(A4494)),VLOOKUP(A4494,Studies!A:BR,6,FALSE),"")</f>
        <v>Plasma</v>
      </c>
      <c r="G4494" s="194">
        <v>148</v>
      </c>
      <c r="H4494" s="50" t="s">
        <v>60</v>
      </c>
      <c r="I4494" s="187">
        <v>2118.7140941619873</v>
      </c>
      <c r="J4494" s="41" t="s">
        <v>941</v>
      </c>
      <c r="K4494" s="187" t="s">
        <v>116</v>
      </c>
      <c r="Q4494" s="174">
        <v>0</v>
      </c>
    </row>
    <row r="4495" spans="1:17" ht="14.25" x14ac:dyDescent="0.2">
      <c r="A4495" s="183">
        <v>533</v>
      </c>
      <c r="B4495" s="254" t="str">
        <f>IF(AND(A4495&lt;&gt;"",ISNUMBER(A4495)),VLOOKUP(A4495,Studies!A:BR,2,FALSE),"")</f>
        <v>Mouton 2006</v>
      </c>
      <c r="C4495" s="255" t="str">
        <f>IF(AND(A4495&lt;&gt;"",ISNUMBER(A4495)),VLOOKUP(A4495,Studies!A:BR,3,FALSE),"")</f>
        <v>https://www.ncbi.nlm.nih.gov/pubmed/16982783</v>
      </c>
      <c r="D4495" s="255" t="str">
        <f>IF(AND(A4495&lt;&gt;"",ISNUMBER(A4495)),VLOOKUP(A4495,Studies!A:BR,4,FALSE),"")</f>
        <v>MAD_m_B 200 mg</v>
      </c>
      <c r="E4495" s="255" t="str">
        <f>IF(AND(A4495&lt;&gt;"",ISNUMBER(A4495)),VLOOKUP(A4495,Studies!A:BR,5,FALSE),"")</f>
        <v>Hydroxy-Itraconazole</v>
      </c>
      <c r="F4495" s="256" t="str">
        <f>IF(AND(A4495&lt;&gt;"",ISNUMBER(A4495)),VLOOKUP(A4495,Studies!A:BR,6,FALSE),"")</f>
        <v>Plasma</v>
      </c>
      <c r="G4495" s="194">
        <v>150</v>
      </c>
      <c r="H4495" s="50" t="s">
        <v>60</v>
      </c>
      <c r="I4495" s="187">
        <v>2078.1681537628174</v>
      </c>
      <c r="J4495" s="41" t="s">
        <v>941</v>
      </c>
      <c r="K4495" s="187" t="s">
        <v>116</v>
      </c>
      <c r="Q4495" s="174">
        <v>0</v>
      </c>
    </row>
    <row r="4496" spans="1:17" ht="14.25" x14ac:dyDescent="0.2">
      <c r="A4496" s="183">
        <v>533</v>
      </c>
      <c r="B4496" s="254" t="str">
        <f>IF(AND(A4496&lt;&gt;"",ISNUMBER(A4496)),VLOOKUP(A4496,Studies!A:BR,2,FALSE),"")</f>
        <v>Mouton 2006</v>
      </c>
      <c r="C4496" s="255" t="str">
        <f>IF(AND(A4496&lt;&gt;"",ISNUMBER(A4496)),VLOOKUP(A4496,Studies!A:BR,3,FALSE),"")</f>
        <v>https://www.ncbi.nlm.nih.gov/pubmed/16982783</v>
      </c>
      <c r="D4496" s="255" t="str">
        <f>IF(AND(A4496&lt;&gt;"",ISNUMBER(A4496)),VLOOKUP(A4496,Studies!A:BR,4,FALSE),"")</f>
        <v>MAD_m_B 200 mg</v>
      </c>
      <c r="E4496" s="255" t="str">
        <f>IF(AND(A4496&lt;&gt;"",ISNUMBER(A4496)),VLOOKUP(A4496,Studies!A:BR,5,FALSE),"")</f>
        <v>Hydroxy-Itraconazole</v>
      </c>
      <c r="F4496" s="256" t="str">
        <f>IF(AND(A4496&lt;&gt;"",ISNUMBER(A4496)),VLOOKUP(A4496,Studies!A:BR,6,FALSE),"")</f>
        <v>Plasma</v>
      </c>
      <c r="G4496" s="194">
        <v>152</v>
      </c>
      <c r="H4496" s="50" t="s">
        <v>60</v>
      </c>
      <c r="I4496" s="187">
        <v>2160.0511074066162</v>
      </c>
      <c r="J4496" s="41" t="s">
        <v>941</v>
      </c>
      <c r="K4496" s="187" t="s">
        <v>116</v>
      </c>
      <c r="Q4496" s="174">
        <v>0</v>
      </c>
    </row>
    <row r="4497" spans="1:17" ht="14.25" x14ac:dyDescent="0.2">
      <c r="A4497" s="183">
        <v>533</v>
      </c>
      <c r="B4497" s="254" t="str">
        <f>IF(AND(A4497&lt;&gt;"",ISNUMBER(A4497)),VLOOKUP(A4497,Studies!A:BR,2,FALSE),"")</f>
        <v>Mouton 2006</v>
      </c>
      <c r="C4497" s="255" t="str">
        <f>IF(AND(A4497&lt;&gt;"",ISNUMBER(A4497)),VLOOKUP(A4497,Studies!A:BR,3,FALSE),"")</f>
        <v>https://www.ncbi.nlm.nih.gov/pubmed/16982783</v>
      </c>
      <c r="D4497" s="255" t="str">
        <f>IF(AND(A4497&lt;&gt;"",ISNUMBER(A4497)),VLOOKUP(A4497,Studies!A:BR,4,FALSE),"")</f>
        <v>MAD_m_B 200 mg</v>
      </c>
      <c r="E4497" s="255" t="str">
        <f>IF(AND(A4497&lt;&gt;"",ISNUMBER(A4497)),VLOOKUP(A4497,Studies!A:BR,5,FALSE),"")</f>
        <v>Hydroxy-Itraconazole</v>
      </c>
      <c r="F4497" s="256" t="str">
        <f>IF(AND(A4497&lt;&gt;"",ISNUMBER(A4497)),VLOOKUP(A4497,Studies!A:BR,6,FALSE),"")</f>
        <v>Plasma</v>
      </c>
      <c r="G4497" s="194">
        <v>154</v>
      </c>
      <c r="H4497" s="50" t="s">
        <v>60</v>
      </c>
      <c r="I4497" s="187">
        <v>2259.6671581268311</v>
      </c>
      <c r="J4497" s="41" t="s">
        <v>941</v>
      </c>
      <c r="K4497" s="187" t="s">
        <v>116</v>
      </c>
      <c r="Q4497" s="174">
        <v>0</v>
      </c>
    </row>
    <row r="4498" spans="1:17" ht="14.25" x14ac:dyDescent="0.2">
      <c r="A4498" s="183">
        <v>533</v>
      </c>
      <c r="B4498" s="254" t="str">
        <f>IF(AND(A4498&lt;&gt;"",ISNUMBER(A4498)),VLOOKUP(A4498,Studies!A:BR,2,FALSE),"")</f>
        <v>Mouton 2006</v>
      </c>
      <c r="C4498" s="255" t="str">
        <f>IF(AND(A4498&lt;&gt;"",ISNUMBER(A4498)),VLOOKUP(A4498,Studies!A:BR,3,FALSE),"")</f>
        <v>https://www.ncbi.nlm.nih.gov/pubmed/16982783</v>
      </c>
      <c r="D4498" s="255" t="str">
        <f>IF(AND(A4498&lt;&gt;"",ISNUMBER(A4498)),VLOOKUP(A4498,Studies!A:BR,4,FALSE),"")</f>
        <v>MAD_m_B 200 mg</v>
      </c>
      <c r="E4498" s="255" t="str">
        <f>IF(AND(A4498&lt;&gt;"",ISNUMBER(A4498)),VLOOKUP(A4498,Studies!A:BR,5,FALSE),"")</f>
        <v>Hydroxy-Itraconazole</v>
      </c>
      <c r="F4498" s="256" t="str">
        <f>IF(AND(A4498&lt;&gt;"",ISNUMBER(A4498)),VLOOKUP(A4498,Studies!A:BR,6,FALSE),"")</f>
        <v>Plasma</v>
      </c>
      <c r="G4498" s="194">
        <v>160</v>
      </c>
      <c r="H4498" s="50" t="s">
        <v>60</v>
      </c>
      <c r="I4498" s="187">
        <v>2050.4779815673828</v>
      </c>
      <c r="J4498" s="41" t="s">
        <v>941</v>
      </c>
      <c r="K4498" s="187" t="s">
        <v>116</v>
      </c>
      <c r="Q4498" s="174">
        <v>0</v>
      </c>
    </row>
    <row r="4499" spans="1:17" ht="14.25" x14ac:dyDescent="0.2">
      <c r="A4499" s="183">
        <v>533</v>
      </c>
      <c r="B4499" s="254" t="str">
        <f>IF(AND(A4499&lt;&gt;"",ISNUMBER(A4499)),VLOOKUP(A4499,Studies!A:BR,2,FALSE),"")</f>
        <v>Mouton 2006</v>
      </c>
      <c r="C4499" s="255" t="str">
        <f>IF(AND(A4499&lt;&gt;"",ISNUMBER(A4499)),VLOOKUP(A4499,Studies!A:BR,3,FALSE),"")</f>
        <v>https://www.ncbi.nlm.nih.gov/pubmed/16982783</v>
      </c>
      <c r="D4499" s="255" t="str">
        <f>IF(AND(A4499&lt;&gt;"",ISNUMBER(A4499)),VLOOKUP(A4499,Studies!A:BR,4,FALSE),"")</f>
        <v>MAD_m_B 200 mg</v>
      </c>
      <c r="E4499" s="255" t="str">
        <f>IF(AND(A4499&lt;&gt;"",ISNUMBER(A4499)),VLOOKUP(A4499,Studies!A:BR,5,FALSE),"")</f>
        <v>Hydroxy-Itraconazole</v>
      </c>
      <c r="F4499" s="256" t="str">
        <f>IF(AND(A4499&lt;&gt;"",ISNUMBER(A4499)),VLOOKUP(A4499,Studies!A:BR,6,FALSE),"")</f>
        <v>Plasma</v>
      </c>
      <c r="G4499" s="194">
        <v>168</v>
      </c>
      <c r="H4499" s="50" t="s">
        <v>60</v>
      </c>
      <c r="I4499" s="187">
        <v>2187.0880126953125</v>
      </c>
      <c r="J4499" s="41" t="s">
        <v>941</v>
      </c>
      <c r="K4499" s="187" t="s">
        <v>116</v>
      </c>
      <c r="Q4499" s="174">
        <v>0</v>
      </c>
    </row>
    <row r="4500" spans="1:17" ht="14.25" x14ac:dyDescent="0.2">
      <c r="A4500" s="183">
        <v>533</v>
      </c>
      <c r="B4500" s="254" t="str">
        <f>IF(AND(A4500&lt;&gt;"",ISNUMBER(A4500)),VLOOKUP(A4500,Studies!A:BR,2,FALSE),"")</f>
        <v>Mouton 2006</v>
      </c>
      <c r="C4500" s="255" t="str">
        <f>IF(AND(A4500&lt;&gt;"",ISNUMBER(A4500)),VLOOKUP(A4500,Studies!A:BR,3,FALSE),"")</f>
        <v>https://www.ncbi.nlm.nih.gov/pubmed/16982783</v>
      </c>
      <c r="D4500" s="255" t="str">
        <f>IF(AND(A4500&lt;&gt;"",ISNUMBER(A4500)),VLOOKUP(A4500,Studies!A:BR,4,FALSE),"")</f>
        <v>MAD_m_B 200 mg</v>
      </c>
      <c r="E4500" s="255" t="str">
        <f>IF(AND(A4500&lt;&gt;"",ISNUMBER(A4500)),VLOOKUP(A4500,Studies!A:BR,5,FALSE),"")</f>
        <v>Hydroxy-Itraconazole</v>
      </c>
      <c r="F4500" s="256" t="str">
        <f>IF(AND(A4500&lt;&gt;"",ISNUMBER(A4500)),VLOOKUP(A4500,Studies!A:BR,6,FALSE),"")</f>
        <v>Plasma</v>
      </c>
      <c r="G4500" s="194">
        <v>176</v>
      </c>
      <c r="H4500" s="50" t="s">
        <v>60</v>
      </c>
      <c r="I4500" s="187">
        <v>2131.3848495483398</v>
      </c>
      <c r="J4500" s="41" t="s">
        <v>941</v>
      </c>
      <c r="K4500" s="187" t="s">
        <v>116</v>
      </c>
      <c r="Q4500" s="174">
        <v>0</v>
      </c>
    </row>
    <row r="4501" spans="1:17" ht="14.25" x14ac:dyDescent="0.2">
      <c r="A4501" s="183">
        <v>533</v>
      </c>
      <c r="B4501" s="254" t="str">
        <f>IF(AND(A4501&lt;&gt;"",ISNUMBER(A4501)),VLOOKUP(A4501,Studies!A:BR,2,FALSE),"")</f>
        <v>Mouton 2006</v>
      </c>
      <c r="C4501" s="255" t="str">
        <f>IF(AND(A4501&lt;&gt;"",ISNUMBER(A4501)),VLOOKUP(A4501,Studies!A:BR,3,FALSE),"")</f>
        <v>https://www.ncbi.nlm.nih.gov/pubmed/16982783</v>
      </c>
      <c r="D4501" s="255" t="str">
        <f>IF(AND(A4501&lt;&gt;"",ISNUMBER(A4501)),VLOOKUP(A4501,Studies!A:BR,4,FALSE),"")</f>
        <v>MAD_m_B 200 mg</v>
      </c>
      <c r="E4501" s="255" t="str">
        <f>IF(AND(A4501&lt;&gt;"",ISNUMBER(A4501)),VLOOKUP(A4501,Studies!A:BR,5,FALSE),"")</f>
        <v>Hydroxy-Itraconazole</v>
      </c>
      <c r="F4501" s="256" t="str">
        <f>IF(AND(A4501&lt;&gt;"",ISNUMBER(A4501)),VLOOKUP(A4501,Studies!A:BR,6,FALSE),"")</f>
        <v>Plasma</v>
      </c>
      <c r="G4501" s="194">
        <v>192</v>
      </c>
      <c r="H4501" s="50" t="s">
        <v>60</v>
      </c>
      <c r="I4501" s="187">
        <v>2024.198055267334</v>
      </c>
      <c r="J4501" s="41" t="s">
        <v>941</v>
      </c>
      <c r="K4501" s="187" t="s">
        <v>116</v>
      </c>
      <c r="Q4501" s="174">
        <v>0</v>
      </c>
    </row>
    <row r="4502" spans="1:17" ht="14.25" x14ac:dyDescent="0.2">
      <c r="A4502" s="183">
        <v>533</v>
      </c>
      <c r="B4502" s="254" t="str">
        <f>IF(AND(A4502&lt;&gt;"",ISNUMBER(A4502)),VLOOKUP(A4502,Studies!A:BR,2,FALSE),"")</f>
        <v>Mouton 2006</v>
      </c>
      <c r="C4502" s="255" t="str">
        <f>IF(AND(A4502&lt;&gt;"",ISNUMBER(A4502)),VLOOKUP(A4502,Studies!A:BR,3,FALSE),"")</f>
        <v>https://www.ncbi.nlm.nih.gov/pubmed/16982783</v>
      </c>
      <c r="D4502" s="255" t="str">
        <f>IF(AND(A4502&lt;&gt;"",ISNUMBER(A4502)),VLOOKUP(A4502,Studies!A:BR,4,FALSE),"")</f>
        <v>MAD_m_B 200 mg</v>
      </c>
      <c r="E4502" s="255" t="str">
        <f>IF(AND(A4502&lt;&gt;"",ISNUMBER(A4502)),VLOOKUP(A4502,Studies!A:BR,5,FALSE),"")</f>
        <v>Hydroxy-Itraconazole</v>
      </c>
      <c r="F4502" s="256" t="str">
        <f>IF(AND(A4502&lt;&gt;"",ISNUMBER(A4502)),VLOOKUP(A4502,Studies!A:BR,6,FALSE),"")</f>
        <v>Plasma</v>
      </c>
      <c r="G4502" s="194">
        <v>216</v>
      </c>
      <c r="H4502" s="50" t="s">
        <v>60</v>
      </c>
      <c r="I4502" s="187">
        <v>1745.1269626617432</v>
      </c>
      <c r="J4502" s="41" t="s">
        <v>941</v>
      </c>
      <c r="K4502" s="187" t="s">
        <v>116</v>
      </c>
      <c r="Q4502" s="174">
        <v>0</v>
      </c>
    </row>
    <row r="4503" spans="1:17" ht="14.25" x14ac:dyDescent="0.2">
      <c r="A4503" s="183">
        <v>533</v>
      </c>
      <c r="B4503" s="254" t="str">
        <f>IF(AND(A4503&lt;&gt;"",ISNUMBER(A4503)),VLOOKUP(A4503,Studies!A:BR,2,FALSE),"")</f>
        <v>Mouton 2006</v>
      </c>
      <c r="C4503" s="255" t="str">
        <f>IF(AND(A4503&lt;&gt;"",ISNUMBER(A4503)),VLOOKUP(A4503,Studies!A:BR,3,FALSE),"")</f>
        <v>https://www.ncbi.nlm.nih.gov/pubmed/16982783</v>
      </c>
      <c r="D4503" s="255" t="str">
        <f>IF(AND(A4503&lt;&gt;"",ISNUMBER(A4503)),VLOOKUP(A4503,Studies!A:BR,4,FALSE),"")</f>
        <v>MAD_m_B 200 mg</v>
      </c>
      <c r="E4503" s="255" t="str">
        <f>IF(AND(A4503&lt;&gt;"",ISNUMBER(A4503)),VLOOKUP(A4503,Studies!A:BR,5,FALSE),"")</f>
        <v>Hydroxy-Itraconazole</v>
      </c>
      <c r="F4503" s="256" t="str">
        <f>IF(AND(A4503&lt;&gt;"",ISNUMBER(A4503)),VLOOKUP(A4503,Studies!A:BR,6,FALSE),"")</f>
        <v>Plasma</v>
      </c>
      <c r="G4503" s="194">
        <v>240</v>
      </c>
      <c r="H4503" s="50" t="s">
        <v>60</v>
      </c>
      <c r="I4503" s="187">
        <v>1401.4869928359985</v>
      </c>
      <c r="J4503" s="41" t="s">
        <v>941</v>
      </c>
      <c r="K4503" s="187" t="s">
        <v>116</v>
      </c>
      <c r="Q4503" s="174">
        <v>0</v>
      </c>
    </row>
    <row r="4504" spans="1:17" ht="14.25" x14ac:dyDescent="0.2">
      <c r="A4504" s="183">
        <v>533</v>
      </c>
      <c r="B4504" s="254" t="str">
        <f>IF(AND(A4504&lt;&gt;"",ISNUMBER(A4504)),VLOOKUP(A4504,Studies!A:BR,2,FALSE),"")</f>
        <v>Mouton 2006</v>
      </c>
      <c r="C4504" s="255" t="str">
        <f>IF(AND(A4504&lt;&gt;"",ISNUMBER(A4504)),VLOOKUP(A4504,Studies!A:BR,3,FALSE),"")</f>
        <v>https://www.ncbi.nlm.nih.gov/pubmed/16982783</v>
      </c>
      <c r="D4504" s="255" t="str">
        <f>IF(AND(A4504&lt;&gt;"",ISNUMBER(A4504)),VLOOKUP(A4504,Studies!A:BR,4,FALSE),"")</f>
        <v>MAD_m_B 200 mg</v>
      </c>
      <c r="E4504" s="255" t="str">
        <f>IF(AND(A4504&lt;&gt;"",ISNUMBER(A4504)),VLOOKUP(A4504,Studies!A:BR,5,FALSE),"")</f>
        <v>Hydroxy-Itraconazole</v>
      </c>
      <c r="F4504" s="256" t="str">
        <f>IF(AND(A4504&lt;&gt;"",ISNUMBER(A4504)),VLOOKUP(A4504,Studies!A:BR,6,FALSE),"")</f>
        <v>Plasma</v>
      </c>
      <c r="G4504" s="194">
        <v>312</v>
      </c>
      <c r="H4504" s="50" t="s">
        <v>60</v>
      </c>
      <c r="I4504" s="187">
        <v>730.59362173080444</v>
      </c>
      <c r="J4504" s="41" t="s">
        <v>941</v>
      </c>
      <c r="K4504" s="187" t="s">
        <v>116</v>
      </c>
      <c r="Q4504" s="174">
        <v>0</v>
      </c>
    </row>
    <row r="4505" spans="1:17" ht="14.25" x14ac:dyDescent="0.2">
      <c r="A4505" s="183">
        <v>534</v>
      </c>
      <c r="B4505" s="254" t="str">
        <f>IF(AND(A4505&lt;&gt;"",ISNUMBER(A4505)),VLOOKUP(A4505,Studies!A:BR,2,FALSE),"")</f>
        <v>Mouton 2006</v>
      </c>
      <c r="C4505" s="255" t="str">
        <f>IF(AND(A4505&lt;&gt;"",ISNUMBER(A4505)),VLOOKUP(A4505,Studies!A:BR,3,FALSE),"")</f>
        <v>https://www.ncbi.nlm.nih.gov/pubmed/16982783</v>
      </c>
      <c r="D4505" s="255" t="str">
        <f>IF(AND(A4505&lt;&gt;"",ISNUMBER(A4505)),VLOOKUP(A4505,Studies!A:BR,4,FALSE),"")</f>
        <v>MAD_m_C 300 mg</v>
      </c>
      <c r="E4505" s="255" t="str">
        <f>IF(AND(A4505&lt;&gt;"",ISNUMBER(A4505)),VLOOKUP(A4505,Studies!A:BR,5,FALSE),"")</f>
        <v>Hydroxy-Itraconazole</v>
      </c>
      <c r="F4505" s="256" t="str">
        <f>IF(AND(A4505&lt;&gt;"",ISNUMBER(A4505)),VLOOKUP(A4505,Studies!A:BR,6,FALSE),"")</f>
        <v>Plasma</v>
      </c>
      <c r="G4505" s="194">
        <v>3</v>
      </c>
      <c r="H4505" s="50" t="s">
        <v>60</v>
      </c>
      <c r="I4505" s="187">
        <v>523.59857177734375</v>
      </c>
      <c r="J4505" s="41" t="s">
        <v>941</v>
      </c>
      <c r="K4505" s="187" t="s">
        <v>116</v>
      </c>
      <c r="Q4505" s="174">
        <v>0</v>
      </c>
    </row>
    <row r="4506" spans="1:17" ht="14.25" x14ac:dyDescent="0.2">
      <c r="A4506" s="183">
        <v>534</v>
      </c>
      <c r="B4506" s="254" t="str">
        <f>IF(AND(A4506&lt;&gt;"",ISNUMBER(A4506)),VLOOKUP(A4506,Studies!A:BR,2,FALSE),"")</f>
        <v>Mouton 2006</v>
      </c>
      <c r="C4506" s="255" t="str">
        <f>IF(AND(A4506&lt;&gt;"",ISNUMBER(A4506)),VLOOKUP(A4506,Studies!A:BR,3,FALSE),"")</f>
        <v>https://www.ncbi.nlm.nih.gov/pubmed/16982783</v>
      </c>
      <c r="D4506" s="255" t="str">
        <f>IF(AND(A4506&lt;&gt;"",ISNUMBER(A4506)),VLOOKUP(A4506,Studies!A:BR,4,FALSE),"")</f>
        <v>MAD_m_C 300 mg</v>
      </c>
      <c r="E4506" s="255" t="str">
        <f>IF(AND(A4506&lt;&gt;"",ISNUMBER(A4506)),VLOOKUP(A4506,Studies!A:BR,5,FALSE),"")</f>
        <v>Hydroxy-Itraconazole</v>
      </c>
      <c r="F4506" s="256" t="str">
        <f>IF(AND(A4506&lt;&gt;"",ISNUMBER(A4506)),VLOOKUP(A4506,Studies!A:BR,6,FALSE),"")</f>
        <v>Plasma</v>
      </c>
      <c r="G4506" s="194">
        <v>8</v>
      </c>
      <c r="H4506" s="50" t="s">
        <v>60</v>
      </c>
      <c r="I4506" s="187">
        <v>761.12042236328125</v>
      </c>
      <c r="J4506" s="41" t="s">
        <v>941</v>
      </c>
      <c r="K4506" s="187" t="s">
        <v>116</v>
      </c>
      <c r="Q4506" s="174">
        <v>0</v>
      </c>
    </row>
    <row r="4507" spans="1:17" ht="14.25" x14ac:dyDescent="0.2">
      <c r="A4507" s="183">
        <v>534</v>
      </c>
      <c r="B4507" s="254" t="str">
        <f>IF(AND(A4507&lt;&gt;"",ISNUMBER(A4507)),VLOOKUP(A4507,Studies!A:BR,2,FALSE),"")</f>
        <v>Mouton 2006</v>
      </c>
      <c r="C4507" s="255" t="str">
        <f>IF(AND(A4507&lt;&gt;"",ISNUMBER(A4507)),VLOOKUP(A4507,Studies!A:BR,3,FALSE),"")</f>
        <v>https://www.ncbi.nlm.nih.gov/pubmed/16982783</v>
      </c>
      <c r="D4507" s="255" t="str">
        <f>IF(AND(A4507&lt;&gt;"",ISNUMBER(A4507)),VLOOKUP(A4507,Studies!A:BR,4,FALSE),"")</f>
        <v>MAD_m_C 300 mg</v>
      </c>
      <c r="E4507" s="255" t="str">
        <f>IF(AND(A4507&lt;&gt;"",ISNUMBER(A4507)),VLOOKUP(A4507,Studies!A:BR,5,FALSE),"")</f>
        <v>Hydroxy-Itraconazole</v>
      </c>
      <c r="F4507" s="256" t="str">
        <f>IF(AND(A4507&lt;&gt;"",ISNUMBER(A4507)),VLOOKUP(A4507,Studies!A:BR,6,FALSE),"")</f>
        <v>Plasma</v>
      </c>
      <c r="G4507" s="194">
        <v>11</v>
      </c>
      <c r="H4507" s="50" t="s">
        <v>60</v>
      </c>
      <c r="I4507" s="187">
        <v>1043.8489990234375</v>
      </c>
      <c r="J4507" s="41" t="s">
        <v>941</v>
      </c>
      <c r="K4507" s="187" t="s">
        <v>116</v>
      </c>
      <c r="Q4507" s="174">
        <v>0</v>
      </c>
    </row>
    <row r="4508" spans="1:17" ht="14.25" x14ac:dyDescent="0.2">
      <c r="A4508" s="183">
        <v>534</v>
      </c>
      <c r="B4508" s="254" t="str">
        <f>IF(AND(A4508&lt;&gt;"",ISNUMBER(A4508)),VLOOKUP(A4508,Studies!A:BR,2,FALSE),"")</f>
        <v>Mouton 2006</v>
      </c>
      <c r="C4508" s="255" t="str">
        <f>IF(AND(A4508&lt;&gt;"",ISNUMBER(A4508)),VLOOKUP(A4508,Studies!A:BR,3,FALSE),"")</f>
        <v>https://www.ncbi.nlm.nih.gov/pubmed/16982783</v>
      </c>
      <c r="D4508" s="255" t="str">
        <f>IF(AND(A4508&lt;&gt;"",ISNUMBER(A4508)),VLOOKUP(A4508,Studies!A:BR,4,FALSE),"")</f>
        <v>MAD_m_C 300 mg</v>
      </c>
      <c r="E4508" s="255" t="str">
        <f>IF(AND(A4508&lt;&gt;"",ISNUMBER(A4508)),VLOOKUP(A4508,Studies!A:BR,5,FALSE),"")</f>
        <v>Hydroxy-Itraconazole</v>
      </c>
      <c r="F4508" s="256" t="str">
        <f>IF(AND(A4508&lt;&gt;"",ISNUMBER(A4508)),VLOOKUP(A4508,Studies!A:BR,6,FALSE),"")</f>
        <v>Plasma</v>
      </c>
      <c r="G4508" s="194">
        <v>24</v>
      </c>
      <c r="H4508" s="50" t="s">
        <v>60</v>
      </c>
      <c r="I4508" s="187">
        <v>1328.405029296875</v>
      </c>
      <c r="J4508" s="41" t="s">
        <v>941</v>
      </c>
      <c r="K4508" s="187" t="s">
        <v>116</v>
      </c>
      <c r="Q4508" s="174">
        <v>0</v>
      </c>
    </row>
    <row r="4509" spans="1:17" ht="14.25" x14ac:dyDescent="0.2">
      <c r="A4509" s="183">
        <v>534</v>
      </c>
      <c r="B4509" s="254" t="str">
        <f>IF(AND(A4509&lt;&gt;"",ISNUMBER(A4509)),VLOOKUP(A4509,Studies!A:BR,2,FALSE),"")</f>
        <v>Mouton 2006</v>
      </c>
      <c r="C4509" s="255" t="str">
        <f>IF(AND(A4509&lt;&gt;"",ISNUMBER(A4509)),VLOOKUP(A4509,Studies!A:BR,3,FALSE),"")</f>
        <v>https://www.ncbi.nlm.nih.gov/pubmed/16982783</v>
      </c>
      <c r="D4509" s="255" t="str">
        <f>IF(AND(A4509&lt;&gt;"",ISNUMBER(A4509)),VLOOKUP(A4509,Studies!A:BR,4,FALSE),"")</f>
        <v>MAD_m_C 300 mg</v>
      </c>
      <c r="E4509" s="255" t="str">
        <f>IF(AND(A4509&lt;&gt;"",ISNUMBER(A4509)),VLOOKUP(A4509,Studies!A:BR,5,FALSE),"")</f>
        <v>Hydroxy-Itraconazole</v>
      </c>
      <c r="F4509" s="256" t="str">
        <f>IF(AND(A4509&lt;&gt;"",ISNUMBER(A4509)),VLOOKUP(A4509,Studies!A:BR,6,FALSE),"")</f>
        <v>Plasma</v>
      </c>
      <c r="G4509" s="194">
        <v>27</v>
      </c>
      <c r="H4509" s="50" t="s">
        <v>60</v>
      </c>
      <c r="I4509" s="187">
        <v>1530.0389404296875</v>
      </c>
      <c r="J4509" s="41" t="s">
        <v>941</v>
      </c>
      <c r="K4509" s="187" t="s">
        <v>116</v>
      </c>
      <c r="Q4509" s="174">
        <v>0</v>
      </c>
    </row>
    <row r="4510" spans="1:17" ht="14.25" x14ac:dyDescent="0.2">
      <c r="A4510" s="183">
        <v>534</v>
      </c>
      <c r="B4510" s="254" t="str">
        <f>IF(AND(A4510&lt;&gt;"",ISNUMBER(A4510)),VLOOKUP(A4510,Studies!A:BR,2,FALSE),"")</f>
        <v>Mouton 2006</v>
      </c>
      <c r="C4510" s="255" t="str">
        <f>IF(AND(A4510&lt;&gt;"",ISNUMBER(A4510)),VLOOKUP(A4510,Studies!A:BR,3,FALSE),"")</f>
        <v>https://www.ncbi.nlm.nih.gov/pubmed/16982783</v>
      </c>
      <c r="D4510" s="255" t="str">
        <f>IF(AND(A4510&lt;&gt;"",ISNUMBER(A4510)),VLOOKUP(A4510,Studies!A:BR,4,FALSE),"")</f>
        <v>MAD_m_C 300 mg</v>
      </c>
      <c r="E4510" s="255" t="str">
        <f>IF(AND(A4510&lt;&gt;"",ISNUMBER(A4510)),VLOOKUP(A4510,Studies!A:BR,5,FALSE),"")</f>
        <v>Hydroxy-Itraconazole</v>
      </c>
      <c r="F4510" s="256" t="str">
        <f>IF(AND(A4510&lt;&gt;"",ISNUMBER(A4510)),VLOOKUP(A4510,Studies!A:BR,6,FALSE),"")</f>
        <v>Plasma</v>
      </c>
      <c r="G4510" s="194">
        <v>32</v>
      </c>
      <c r="H4510" s="50" t="s">
        <v>60</v>
      </c>
      <c r="I4510" s="187">
        <v>1555.68896484375</v>
      </c>
      <c r="J4510" s="41" t="s">
        <v>941</v>
      </c>
      <c r="K4510" s="187" t="s">
        <v>116</v>
      </c>
      <c r="Q4510" s="174">
        <v>0</v>
      </c>
    </row>
    <row r="4511" spans="1:17" ht="14.25" x14ac:dyDescent="0.2">
      <c r="A4511" s="183">
        <v>534</v>
      </c>
      <c r="B4511" s="254" t="str">
        <f>IF(AND(A4511&lt;&gt;"",ISNUMBER(A4511)),VLOOKUP(A4511,Studies!A:BR,2,FALSE),"")</f>
        <v>Mouton 2006</v>
      </c>
      <c r="C4511" s="255" t="str">
        <f>IF(AND(A4511&lt;&gt;"",ISNUMBER(A4511)),VLOOKUP(A4511,Studies!A:BR,3,FALSE),"")</f>
        <v>https://www.ncbi.nlm.nih.gov/pubmed/16982783</v>
      </c>
      <c r="D4511" s="255" t="str">
        <f>IF(AND(A4511&lt;&gt;"",ISNUMBER(A4511)),VLOOKUP(A4511,Studies!A:BR,4,FALSE),"")</f>
        <v>MAD_m_C 300 mg</v>
      </c>
      <c r="E4511" s="255" t="str">
        <f>IF(AND(A4511&lt;&gt;"",ISNUMBER(A4511)),VLOOKUP(A4511,Studies!A:BR,5,FALSE),"")</f>
        <v>Hydroxy-Itraconazole</v>
      </c>
      <c r="F4511" s="256" t="str">
        <f>IF(AND(A4511&lt;&gt;"",ISNUMBER(A4511)),VLOOKUP(A4511,Studies!A:BR,6,FALSE),"")</f>
        <v>Plasma</v>
      </c>
      <c r="G4511" s="194">
        <v>35</v>
      </c>
      <c r="H4511" s="50" t="s">
        <v>60</v>
      </c>
      <c r="I4511" s="187">
        <v>1821.8590087890625</v>
      </c>
      <c r="J4511" s="41" t="s">
        <v>941</v>
      </c>
      <c r="K4511" s="187" t="s">
        <v>116</v>
      </c>
      <c r="Q4511" s="174">
        <v>0</v>
      </c>
    </row>
    <row r="4512" spans="1:17" ht="14.25" x14ac:dyDescent="0.2">
      <c r="A4512" s="183">
        <v>534</v>
      </c>
      <c r="B4512" s="254" t="str">
        <f>IF(AND(A4512&lt;&gt;"",ISNUMBER(A4512)),VLOOKUP(A4512,Studies!A:BR,2,FALSE),"")</f>
        <v>Mouton 2006</v>
      </c>
      <c r="C4512" s="255" t="str">
        <f>IF(AND(A4512&lt;&gt;"",ISNUMBER(A4512)),VLOOKUP(A4512,Studies!A:BR,3,FALSE),"")</f>
        <v>https://www.ncbi.nlm.nih.gov/pubmed/16982783</v>
      </c>
      <c r="D4512" s="255" t="str">
        <f>IF(AND(A4512&lt;&gt;"",ISNUMBER(A4512)),VLOOKUP(A4512,Studies!A:BR,4,FALSE),"")</f>
        <v>MAD_m_C 300 mg</v>
      </c>
      <c r="E4512" s="255" t="str">
        <f>IF(AND(A4512&lt;&gt;"",ISNUMBER(A4512)),VLOOKUP(A4512,Studies!A:BR,5,FALSE),"")</f>
        <v>Hydroxy-Itraconazole</v>
      </c>
      <c r="F4512" s="256" t="str">
        <f>IF(AND(A4512&lt;&gt;"",ISNUMBER(A4512)),VLOOKUP(A4512,Studies!A:BR,6,FALSE),"")</f>
        <v>Plasma</v>
      </c>
      <c r="G4512" s="194">
        <v>48</v>
      </c>
      <c r="H4512" s="50" t="s">
        <v>60</v>
      </c>
      <c r="I4512" s="187">
        <v>2012.9639892578125</v>
      </c>
      <c r="J4512" s="41" t="s">
        <v>941</v>
      </c>
      <c r="K4512" s="187" t="s">
        <v>116</v>
      </c>
      <c r="Q4512" s="174">
        <v>0</v>
      </c>
    </row>
    <row r="4513" spans="1:17" ht="14.25" x14ac:dyDescent="0.2">
      <c r="A4513" s="183">
        <v>534</v>
      </c>
      <c r="B4513" s="254" t="str">
        <f>IF(AND(A4513&lt;&gt;"",ISNUMBER(A4513)),VLOOKUP(A4513,Studies!A:BR,2,FALSE),"")</f>
        <v>Mouton 2006</v>
      </c>
      <c r="C4513" s="255" t="str">
        <f>IF(AND(A4513&lt;&gt;"",ISNUMBER(A4513)),VLOOKUP(A4513,Studies!A:BR,3,FALSE),"")</f>
        <v>https://www.ncbi.nlm.nih.gov/pubmed/16982783</v>
      </c>
      <c r="D4513" s="255" t="str">
        <f>IF(AND(A4513&lt;&gt;"",ISNUMBER(A4513)),VLOOKUP(A4513,Studies!A:BR,4,FALSE),"")</f>
        <v>MAD_m_C 300 mg</v>
      </c>
      <c r="E4513" s="255" t="str">
        <f>IF(AND(A4513&lt;&gt;"",ISNUMBER(A4513)),VLOOKUP(A4513,Studies!A:BR,5,FALSE),"")</f>
        <v>Hydroxy-Itraconazole</v>
      </c>
      <c r="F4513" s="256" t="str">
        <f>IF(AND(A4513&lt;&gt;"",ISNUMBER(A4513)),VLOOKUP(A4513,Studies!A:BR,6,FALSE),"")</f>
        <v>Plasma</v>
      </c>
      <c r="G4513" s="194">
        <v>51</v>
      </c>
      <c r="H4513" s="50" t="s">
        <v>60</v>
      </c>
      <c r="I4513" s="187">
        <v>2242.680908203125</v>
      </c>
      <c r="J4513" s="41" t="s">
        <v>941</v>
      </c>
      <c r="K4513" s="187" t="s">
        <v>116</v>
      </c>
      <c r="Q4513" s="174">
        <v>0</v>
      </c>
    </row>
    <row r="4514" spans="1:17" ht="14.25" x14ac:dyDescent="0.2">
      <c r="A4514" s="183">
        <v>534</v>
      </c>
      <c r="B4514" s="254" t="str">
        <f>IF(AND(A4514&lt;&gt;"",ISNUMBER(A4514)),VLOOKUP(A4514,Studies!A:BR,2,FALSE),"")</f>
        <v>Mouton 2006</v>
      </c>
      <c r="C4514" s="255" t="str">
        <f>IF(AND(A4514&lt;&gt;"",ISNUMBER(A4514)),VLOOKUP(A4514,Studies!A:BR,3,FALSE),"")</f>
        <v>https://www.ncbi.nlm.nih.gov/pubmed/16982783</v>
      </c>
      <c r="D4514" s="255" t="str">
        <f>IF(AND(A4514&lt;&gt;"",ISNUMBER(A4514)),VLOOKUP(A4514,Studies!A:BR,4,FALSE),"")</f>
        <v>MAD_m_C 300 mg</v>
      </c>
      <c r="E4514" s="255" t="str">
        <f>IF(AND(A4514&lt;&gt;"",ISNUMBER(A4514)),VLOOKUP(A4514,Studies!A:BR,5,FALSE),"")</f>
        <v>Hydroxy-Itraconazole</v>
      </c>
      <c r="F4514" s="256" t="str">
        <f>IF(AND(A4514&lt;&gt;"",ISNUMBER(A4514)),VLOOKUP(A4514,Studies!A:BR,6,FALSE),"")</f>
        <v>Plasma</v>
      </c>
      <c r="G4514" s="194">
        <v>72</v>
      </c>
      <c r="H4514" s="50" t="s">
        <v>60</v>
      </c>
      <c r="I4514" s="187">
        <v>2318.50390625</v>
      </c>
      <c r="J4514" s="41" t="s">
        <v>941</v>
      </c>
      <c r="K4514" s="187" t="s">
        <v>116</v>
      </c>
      <c r="Q4514" s="174">
        <v>0</v>
      </c>
    </row>
    <row r="4515" spans="1:17" ht="14.25" x14ac:dyDescent="0.2">
      <c r="A4515" s="183">
        <v>534</v>
      </c>
      <c r="B4515" s="254" t="str">
        <f>IF(AND(A4515&lt;&gt;"",ISNUMBER(A4515)),VLOOKUP(A4515,Studies!A:BR,2,FALSE),"")</f>
        <v>Mouton 2006</v>
      </c>
      <c r="C4515" s="255" t="str">
        <f>IF(AND(A4515&lt;&gt;"",ISNUMBER(A4515)),VLOOKUP(A4515,Studies!A:BR,3,FALSE),"")</f>
        <v>https://www.ncbi.nlm.nih.gov/pubmed/16982783</v>
      </c>
      <c r="D4515" s="255" t="str">
        <f>IF(AND(A4515&lt;&gt;"",ISNUMBER(A4515)),VLOOKUP(A4515,Studies!A:BR,4,FALSE),"")</f>
        <v>MAD_m_C 300 mg</v>
      </c>
      <c r="E4515" s="255" t="str">
        <f>IF(AND(A4515&lt;&gt;"",ISNUMBER(A4515)),VLOOKUP(A4515,Studies!A:BR,5,FALSE),"")</f>
        <v>Hydroxy-Itraconazole</v>
      </c>
      <c r="F4515" s="256" t="str">
        <f>IF(AND(A4515&lt;&gt;"",ISNUMBER(A4515)),VLOOKUP(A4515,Studies!A:BR,6,FALSE),"")</f>
        <v>Plasma</v>
      </c>
      <c r="G4515" s="194">
        <v>75</v>
      </c>
      <c r="H4515" s="50" t="s">
        <v>60</v>
      </c>
      <c r="I4515" s="187">
        <v>2477.927978515625</v>
      </c>
      <c r="J4515" s="41" t="s">
        <v>941</v>
      </c>
      <c r="K4515" s="187" t="s">
        <v>116</v>
      </c>
      <c r="Q4515" s="174">
        <v>0</v>
      </c>
    </row>
    <row r="4516" spans="1:17" ht="14.25" x14ac:dyDescent="0.2">
      <c r="A4516" s="183">
        <v>534</v>
      </c>
      <c r="B4516" s="254" t="str">
        <f>IF(AND(A4516&lt;&gt;"",ISNUMBER(A4516)),VLOOKUP(A4516,Studies!A:BR,2,FALSE),"")</f>
        <v>Mouton 2006</v>
      </c>
      <c r="C4516" s="255" t="str">
        <f>IF(AND(A4516&lt;&gt;"",ISNUMBER(A4516)),VLOOKUP(A4516,Studies!A:BR,3,FALSE),"")</f>
        <v>https://www.ncbi.nlm.nih.gov/pubmed/16982783</v>
      </c>
      <c r="D4516" s="255" t="str">
        <f>IF(AND(A4516&lt;&gt;"",ISNUMBER(A4516)),VLOOKUP(A4516,Studies!A:BR,4,FALSE),"")</f>
        <v>MAD_m_C 300 mg</v>
      </c>
      <c r="E4516" s="255" t="str">
        <f>IF(AND(A4516&lt;&gt;"",ISNUMBER(A4516)),VLOOKUP(A4516,Studies!A:BR,5,FALSE),"")</f>
        <v>Hydroxy-Itraconazole</v>
      </c>
      <c r="F4516" s="256" t="str">
        <f>IF(AND(A4516&lt;&gt;"",ISNUMBER(A4516)),VLOOKUP(A4516,Studies!A:BR,6,FALSE),"")</f>
        <v>Plasma</v>
      </c>
      <c r="G4516" s="194">
        <v>96</v>
      </c>
      <c r="H4516" s="50" t="s">
        <v>60</v>
      </c>
      <c r="I4516" s="187">
        <v>2477.927978515625</v>
      </c>
      <c r="J4516" s="41" t="s">
        <v>941</v>
      </c>
      <c r="K4516" s="187" t="s">
        <v>116</v>
      </c>
      <c r="Q4516" s="174">
        <v>0</v>
      </c>
    </row>
    <row r="4517" spans="1:17" ht="14.25" x14ac:dyDescent="0.2">
      <c r="A4517" s="183">
        <v>534</v>
      </c>
      <c r="B4517" s="254" t="str">
        <f>IF(AND(A4517&lt;&gt;"",ISNUMBER(A4517)),VLOOKUP(A4517,Studies!A:BR,2,FALSE),"")</f>
        <v>Mouton 2006</v>
      </c>
      <c r="C4517" s="255" t="str">
        <f>IF(AND(A4517&lt;&gt;"",ISNUMBER(A4517)),VLOOKUP(A4517,Studies!A:BR,3,FALSE),"")</f>
        <v>https://www.ncbi.nlm.nih.gov/pubmed/16982783</v>
      </c>
      <c r="D4517" s="255" t="str">
        <f>IF(AND(A4517&lt;&gt;"",ISNUMBER(A4517)),VLOOKUP(A4517,Studies!A:BR,4,FALSE),"")</f>
        <v>MAD_m_C 300 mg</v>
      </c>
      <c r="E4517" s="255" t="str">
        <f>IF(AND(A4517&lt;&gt;"",ISNUMBER(A4517)),VLOOKUP(A4517,Studies!A:BR,5,FALSE),"")</f>
        <v>Hydroxy-Itraconazole</v>
      </c>
      <c r="F4517" s="256" t="str">
        <f>IF(AND(A4517&lt;&gt;"",ISNUMBER(A4517)),VLOOKUP(A4517,Studies!A:BR,6,FALSE),"")</f>
        <v>Plasma</v>
      </c>
      <c r="G4517" s="194">
        <v>99</v>
      </c>
      <c r="H4517" s="50" t="s">
        <v>60</v>
      </c>
      <c r="I4517" s="187">
        <v>2783.75</v>
      </c>
      <c r="J4517" s="41" t="s">
        <v>941</v>
      </c>
      <c r="K4517" s="187" t="s">
        <v>116</v>
      </c>
      <c r="Q4517" s="174">
        <v>0</v>
      </c>
    </row>
    <row r="4518" spans="1:17" ht="14.25" x14ac:dyDescent="0.2">
      <c r="A4518" s="183">
        <v>534</v>
      </c>
      <c r="B4518" s="254" t="str">
        <f>IF(AND(A4518&lt;&gt;"",ISNUMBER(A4518)),VLOOKUP(A4518,Studies!A:BR,2,FALSE),"")</f>
        <v>Mouton 2006</v>
      </c>
      <c r="C4518" s="255" t="str">
        <f>IF(AND(A4518&lt;&gt;"",ISNUMBER(A4518)),VLOOKUP(A4518,Studies!A:BR,3,FALSE),"")</f>
        <v>https://www.ncbi.nlm.nih.gov/pubmed/16982783</v>
      </c>
      <c r="D4518" s="255" t="str">
        <f>IF(AND(A4518&lt;&gt;"",ISNUMBER(A4518)),VLOOKUP(A4518,Studies!A:BR,4,FALSE),"")</f>
        <v>MAD_m_C 300 mg</v>
      </c>
      <c r="E4518" s="255" t="str">
        <f>IF(AND(A4518&lt;&gt;"",ISNUMBER(A4518)),VLOOKUP(A4518,Studies!A:BR,5,FALSE),"")</f>
        <v>Hydroxy-Itraconazole</v>
      </c>
      <c r="F4518" s="256" t="str">
        <f>IF(AND(A4518&lt;&gt;"",ISNUMBER(A4518)),VLOOKUP(A4518,Studies!A:BR,6,FALSE),"")</f>
        <v>Plasma</v>
      </c>
      <c r="G4518" s="194">
        <v>120</v>
      </c>
      <c r="H4518" s="50" t="s">
        <v>60</v>
      </c>
      <c r="I4518" s="187">
        <v>2950.537109375</v>
      </c>
      <c r="J4518" s="41" t="s">
        <v>941</v>
      </c>
      <c r="K4518" s="187" t="s">
        <v>116</v>
      </c>
      <c r="Q4518" s="174">
        <v>0</v>
      </c>
    </row>
    <row r="4519" spans="1:17" ht="14.25" x14ac:dyDescent="0.2">
      <c r="A4519" s="183">
        <v>534</v>
      </c>
      <c r="B4519" s="254" t="str">
        <f>IF(AND(A4519&lt;&gt;"",ISNUMBER(A4519)),VLOOKUP(A4519,Studies!A:BR,2,FALSE),"")</f>
        <v>Mouton 2006</v>
      </c>
      <c r="C4519" s="255" t="str">
        <f>IF(AND(A4519&lt;&gt;"",ISNUMBER(A4519)),VLOOKUP(A4519,Studies!A:BR,3,FALSE),"")</f>
        <v>https://www.ncbi.nlm.nih.gov/pubmed/16982783</v>
      </c>
      <c r="D4519" s="255" t="str">
        <f>IF(AND(A4519&lt;&gt;"",ISNUMBER(A4519)),VLOOKUP(A4519,Studies!A:BR,4,FALSE),"")</f>
        <v>MAD_m_C 300 mg</v>
      </c>
      <c r="E4519" s="255" t="str">
        <f>IF(AND(A4519&lt;&gt;"",ISNUMBER(A4519)),VLOOKUP(A4519,Studies!A:BR,5,FALSE),"")</f>
        <v>Hydroxy-Itraconazole</v>
      </c>
      <c r="F4519" s="256" t="str">
        <f>IF(AND(A4519&lt;&gt;"",ISNUMBER(A4519)),VLOOKUP(A4519,Studies!A:BR,6,FALSE),"")</f>
        <v>Plasma</v>
      </c>
      <c r="G4519" s="194">
        <v>123</v>
      </c>
      <c r="H4519" s="50" t="s">
        <v>60</v>
      </c>
      <c r="I4519" s="187">
        <v>2760.705810546875</v>
      </c>
      <c r="J4519" s="41" t="s">
        <v>941</v>
      </c>
      <c r="K4519" s="187" t="s">
        <v>116</v>
      </c>
      <c r="Q4519" s="174">
        <v>0</v>
      </c>
    </row>
    <row r="4520" spans="1:17" ht="14.25" x14ac:dyDescent="0.2">
      <c r="A4520" s="183">
        <v>534</v>
      </c>
      <c r="B4520" s="254" t="str">
        <f>IF(AND(A4520&lt;&gt;"",ISNUMBER(A4520)),VLOOKUP(A4520,Studies!A:BR,2,FALSE),"")</f>
        <v>Mouton 2006</v>
      </c>
      <c r="C4520" s="255" t="str">
        <f>IF(AND(A4520&lt;&gt;"",ISNUMBER(A4520)),VLOOKUP(A4520,Studies!A:BR,3,FALSE),"")</f>
        <v>https://www.ncbi.nlm.nih.gov/pubmed/16982783</v>
      </c>
      <c r="D4520" s="255" t="str">
        <f>IF(AND(A4520&lt;&gt;"",ISNUMBER(A4520)),VLOOKUP(A4520,Studies!A:BR,4,FALSE),"")</f>
        <v>MAD_m_C 300 mg</v>
      </c>
      <c r="E4520" s="255" t="str">
        <f>IF(AND(A4520&lt;&gt;"",ISNUMBER(A4520)),VLOOKUP(A4520,Studies!A:BR,5,FALSE),"")</f>
        <v>Hydroxy-Itraconazole</v>
      </c>
      <c r="F4520" s="256" t="str">
        <f>IF(AND(A4520&lt;&gt;"",ISNUMBER(A4520)),VLOOKUP(A4520,Studies!A:BR,6,FALSE),"")</f>
        <v>Plasma</v>
      </c>
      <c r="G4520" s="194">
        <v>144</v>
      </c>
      <c r="H4520" s="50" t="s">
        <v>60</v>
      </c>
      <c r="I4520" s="187">
        <v>2715.18798828125</v>
      </c>
      <c r="J4520" s="41" t="s">
        <v>941</v>
      </c>
      <c r="K4520" s="187" t="s">
        <v>116</v>
      </c>
      <c r="Q4520" s="174">
        <v>0</v>
      </c>
    </row>
    <row r="4521" spans="1:17" ht="14.25" x14ac:dyDescent="0.2">
      <c r="A4521" s="183">
        <v>534</v>
      </c>
      <c r="B4521" s="254" t="str">
        <f>IF(AND(A4521&lt;&gt;"",ISNUMBER(A4521)),VLOOKUP(A4521,Studies!A:BR,2,FALSE),"")</f>
        <v>Mouton 2006</v>
      </c>
      <c r="C4521" s="255" t="str">
        <f>IF(AND(A4521&lt;&gt;"",ISNUMBER(A4521)),VLOOKUP(A4521,Studies!A:BR,3,FALSE),"")</f>
        <v>https://www.ncbi.nlm.nih.gov/pubmed/16982783</v>
      </c>
      <c r="D4521" s="255" t="str">
        <f>IF(AND(A4521&lt;&gt;"",ISNUMBER(A4521)),VLOOKUP(A4521,Studies!A:BR,4,FALSE),"")</f>
        <v>MAD_m_C 300 mg</v>
      </c>
      <c r="E4521" s="255" t="str">
        <f>IF(AND(A4521&lt;&gt;"",ISNUMBER(A4521)),VLOOKUP(A4521,Studies!A:BR,5,FALSE),"")</f>
        <v>Hydroxy-Itraconazole</v>
      </c>
      <c r="F4521" s="256" t="str">
        <f>IF(AND(A4521&lt;&gt;"",ISNUMBER(A4521)),VLOOKUP(A4521,Studies!A:BR,6,FALSE),"")</f>
        <v>Plasma</v>
      </c>
      <c r="G4521" s="194">
        <v>146</v>
      </c>
      <c r="H4521" s="50" t="s">
        <v>60</v>
      </c>
      <c r="I4521" s="187">
        <v>2783.75</v>
      </c>
      <c r="J4521" s="41" t="s">
        <v>941</v>
      </c>
      <c r="K4521" s="187" t="s">
        <v>116</v>
      </c>
      <c r="Q4521" s="174">
        <v>0</v>
      </c>
    </row>
    <row r="4522" spans="1:17" ht="14.25" x14ac:dyDescent="0.2">
      <c r="A4522" s="183">
        <v>534</v>
      </c>
      <c r="B4522" s="254" t="str">
        <f>IF(AND(A4522&lt;&gt;"",ISNUMBER(A4522)),VLOOKUP(A4522,Studies!A:BR,2,FALSE),"")</f>
        <v>Mouton 2006</v>
      </c>
      <c r="C4522" s="255" t="str">
        <f>IF(AND(A4522&lt;&gt;"",ISNUMBER(A4522)),VLOOKUP(A4522,Studies!A:BR,3,FALSE),"")</f>
        <v>https://www.ncbi.nlm.nih.gov/pubmed/16982783</v>
      </c>
      <c r="D4522" s="255" t="str">
        <f>IF(AND(A4522&lt;&gt;"",ISNUMBER(A4522)),VLOOKUP(A4522,Studies!A:BR,4,FALSE),"")</f>
        <v>MAD_m_C 300 mg</v>
      </c>
      <c r="E4522" s="255" t="str">
        <f>IF(AND(A4522&lt;&gt;"",ISNUMBER(A4522)),VLOOKUP(A4522,Studies!A:BR,5,FALSE),"")</f>
        <v>Hydroxy-Itraconazole</v>
      </c>
      <c r="F4522" s="256" t="str">
        <f>IF(AND(A4522&lt;&gt;"",ISNUMBER(A4522)),VLOOKUP(A4522,Studies!A:BR,6,FALSE),"")</f>
        <v>Plasma</v>
      </c>
      <c r="G4522" s="194">
        <v>153</v>
      </c>
      <c r="H4522" s="50" t="s">
        <v>60</v>
      </c>
      <c r="I4522" s="187">
        <v>2975.166015625</v>
      </c>
      <c r="J4522" s="41" t="s">
        <v>941</v>
      </c>
      <c r="K4522" s="187" t="s">
        <v>116</v>
      </c>
      <c r="Q4522" s="174">
        <v>0</v>
      </c>
    </row>
    <row r="4523" spans="1:17" ht="14.25" x14ac:dyDescent="0.2">
      <c r="A4523" s="183">
        <v>534</v>
      </c>
      <c r="B4523" s="254" t="str">
        <f>IF(AND(A4523&lt;&gt;"",ISNUMBER(A4523)),VLOOKUP(A4523,Studies!A:BR,2,FALSE),"")</f>
        <v>Mouton 2006</v>
      </c>
      <c r="C4523" s="255" t="str">
        <f>IF(AND(A4523&lt;&gt;"",ISNUMBER(A4523)),VLOOKUP(A4523,Studies!A:BR,3,FALSE),"")</f>
        <v>https://www.ncbi.nlm.nih.gov/pubmed/16982783</v>
      </c>
      <c r="D4523" s="255" t="str">
        <f>IF(AND(A4523&lt;&gt;"",ISNUMBER(A4523)),VLOOKUP(A4523,Studies!A:BR,4,FALSE),"")</f>
        <v>MAD_m_C 300 mg</v>
      </c>
      <c r="E4523" s="255" t="str">
        <f>IF(AND(A4523&lt;&gt;"",ISNUMBER(A4523)),VLOOKUP(A4523,Studies!A:BR,5,FALSE),"")</f>
        <v>Hydroxy-Itraconazole</v>
      </c>
      <c r="F4523" s="256" t="str">
        <f>IF(AND(A4523&lt;&gt;"",ISNUMBER(A4523)),VLOOKUP(A4523,Studies!A:BR,6,FALSE),"")</f>
        <v>Plasma</v>
      </c>
      <c r="G4523" s="194">
        <v>155</v>
      </c>
      <c r="H4523" s="50" t="s">
        <v>60</v>
      </c>
      <c r="I4523" s="187">
        <v>2806.98681640625</v>
      </c>
      <c r="J4523" s="41" t="s">
        <v>941</v>
      </c>
      <c r="K4523" s="187" t="s">
        <v>116</v>
      </c>
      <c r="Q4523" s="174">
        <v>0</v>
      </c>
    </row>
    <row r="4524" spans="1:17" ht="14.25" x14ac:dyDescent="0.2">
      <c r="A4524" s="183">
        <v>534</v>
      </c>
      <c r="B4524" s="254" t="str">
        <f>IF(AND(A4524&lt;&gt;"",ISNUMBER(A4524)),VLOOKUP(A4524,Studies!A:BR,2,FALSE),"")</f>
        <v>Mouton 2006</v>
      </c>
      <c r="C4524" s="255" t="str">
        <f>IF(AND(A4524&lt;&gt;"",ISNUMBER(A4524)),VLOOKUP(A4524,Studies!A:BR,3,FALSE),"")</f>
        <v>https://www.ncbi.nlm.nih.gov/pubmed/16982783</v>
      </c>
      <c r="D4524" s="255" t="str">
        <f>IF(AND(A4524&lt;&gt;"",ISNUMBER(A4524)),VLOOKUP(A4524,Studies!A:BR,4,FALSE),"")</f>
        <v>MAD_m_C 300 mg</v>
      </c>
      <c r="E4524" s="255" t="str">
        <f>IF(AND(A4524&lt;&gt;"",ISNUMBER(A4524)),VLOOKUP(A4524,Studies!A:BR,5,FALSE),"")</f>
        <v>Hydroxy-Itraconazole</v>
      </c>
      <c r="F4524" s="256" t="str">
        <f>IF(AND(A4524&lt;&gt;"",ISNUMBER(A4524)),VLOOKUP(A4524,Studies!A:BR,6,FALSE),"")</f>
        <v>Plasma</v>
      </c>
      <c r="G4524" s="194">
        <v>160</v>
      </c>
      <c r="H4524" s="50" t="s">
        <v>60</v>
      </c>
      <c r="I4524" s="187">
        <v>2561.7060546875</v>
      </c>
      <c r="J4524" s="41" t="s">
        <v>941</v>
      </c>
      <c r="K4524" s="187" t="s">
        <v>116</v>
      </c>
      <c r="Q4524" s="174">
        <v>0</v>
      </c>
    </row>
    <row r="4525" spans="1:17" ht="14.25" x14ac:dyDescent="0.2">
      <c r="A4525" s="183">
        <v>534</v>
      </c>
      <c r="B4525" s="254" t="str">
        <f>IF(AND(A4525&lt;&gt;"",ISNUMBER(A4525)),VLOOKUP(A4525,Studies!A:BR,2,FALSE),"")</f>
        <v>Mouton 2006</v>
      </c>
      <c r="C4525" s="255" t="str">
        <f>IF(AND(A4525&lt;&gt;"",ISNUMBER(A4525)),VLOOKUP(A4525,Studies!A:BR,3,FALSE),"")</f>
        <v>https://www.ncbi.nlm.nih.gov/pubmed/16982783</v>
      </c>
      <c r="D4525" s="255" t="str">
        <f>IF(AND(A4525&lt;&gt;"",ISNUMBER(A4525)),VLOOKUP(A4525,Studies!A:BR,4,FALSE),"")</f>
        <v>MAD_m_C 300 mg</v>
      </c>
      <c r="E4525" s="255" t="str">
        <f>IF(AND(A4525&lt;&gt;"",ISNUMBER(A4525)),VLOOKUP(A4525,Studies!A:BR,5,FALSE),"")</f>
        <v>Hydroxy-Itraconazole</v>
      </c>
      <c r="F4525" s="256" t="str">
        <f>IF(AND(A4525&lt;&gt;"",ISNUMBER(A4525)),VLOOKUP(A4525,Studies!A:BR,6,FALSE),"")</f>
        <v>Plasma</v>
      </c>
      <c r="G4525" s="194">
        <v>168</v>
      </c>
      <c r="H4525" s="50" t="s">
        <v>60</v>
      </c>
      <c r="I4525" s="187">
        <v>3025.0419921875</v>
      </c>
      <c r="J4525" s="41" t="s">
        <v>941</v>
      </c>
      <c r="K4525" s="187" t="s">
        <v>116</v>
      </c>
      <c r="Q4525" s="174">
        <v>0</v>
      </c>
    </row>
    <row r="4526" spans="1:17" ht="14.25" x14ac:dyDescent="0.2">
      <c r="A4526" s="183">
        <v>534</v>
      </c>
      <c r="B4526" s="254" t="str">
        <f>IF(AND(A4526&lt;&gt;"",ISNUMBER(A4526)),VLOOKUP(A4526,Studies!A:BR,2,FALSE),"")</f>
        <v>Mouton 2006</v>
      </c>
      <c r="C4526" s="255" t="str">
        <f>IF(AND(A4526&lt;&gt;"",ISNUMBER(A4526)),VLOOKUP(A4526,Studies!A:BR,3,FALSE),"")</f>
        <v>https://www.ncbi.nlm.nih.gov/pubmed/16982783</v>
      </c>
      <c r="D4526" s="255" t="str">
        <f>IF(AND(A4526&lt;&gt;"",ISNUMBER(A4526)),VLOOKUP(A4526,Studies!A:BR,4,FALSE),"")</f>
        <v>MAD_m_C 300 mg</v>
      </c>
      <c r="E4526" s="255" t="str">
        <f>IF(AND(A4526&lt;&gt;"",ISNUMBER(A4526)),VLOOKUP(A4526,Studies!A:BR,5,FALSE),"")</f>
        <v>Hydroxy-Itraconazole</v>
      </c>
      <c r="F4526" s="256" t="str">
        <f>IF(AND(A4526&lt;&gt;"",ISNUMBER(A4526)),VLOOKUP(A4526,Studies!A:BR,6,FALSE),"")</f>
        <v>Plasma</v>
      </c>
      <c r="G4526" s="194">
        <v>176</v>
      </c>
      <c r="H4526" s="50" t="s">
        <v>60</v>
      </c>
      <c r="I4526" s="187">
        <v>3075.75390625</v>
      </c>
      <c r="J4526" s="41" t="s">
        <v>941</v>
      </c>
      <c r="K4526" s="187" t="s">
        <v>116</v>
      </c>
      <c r="Q4526" s="174">
        <v>0</v>
      </c>
    </row>
    <row r="4527" spans="1:17" ht="14.25" x14ac:dyDescent="0.2">
      <c r="A4527" s="183">
        <v>534</v>
      </c>
      <c r="B4527" s="254" t="str">
        <f>IF(AND(A4527&lt;&gt;"",ISNUMBER(A4527)),VLOOKUP(A4527,Studies!A:BR,2,FALSE),"")</f>
        <v>Mouton 2006</v>
      </c>
      <c r="C4527" s="255" t="str">
        <f>IF(AND(A4527&lt;&gt;"",ISNUMBER(A4527)),VLOOKUP(A4527,Studies!A:BR,3,FALSE),"")</f>
        <v>https://www.ncbi.nlm.nih.gov/pubmed/16982783</v>
      </c>
      <c r="D4527" s="255" t="str">
        <f>IF(AND(A4527&lt;&gt;"",ISNUMBER(A4527)),VLOOKUP(A4527,Studies!A:BR,4,FALSE),"")</f>
        <v>MAD_m_C 300 mg</v>
      </c>
      <c r="E4527" s="255" t="str">
        <f>IF(AND(A4527&lt;&gt;"",ISNUMBER(A4527)),VLOOKUP(A4527,Studies!A:BR,5,FALSE),"")</f>
        <v>Hydroxy-Itraconazole</v>
      </c>
      <c r="F4527" s="256" t="str">
        <f>IF(AND(A4527&lt;&gt;"",ISNUMBER(A4527)),VLOOKUP(A4527,Studies!A:BR,6,FALSE),"")</f>
        <v>Plasma</v>
      </c>
      <c r="G4527" s="194">
        <v>192</v>
      </c>
      <c r="H4527" s="50" t="s">
        <v>60</v>
      </c>
      <c r="I4527" s="187">
        <v>2926.112060546875</v>
      </c>
      <c r="J4527" s="41" t="s">
        <v>941</v>
      </c>
      <c r="K4527" s="187" t="s">
        <v>116</v>
      </c>
      <c r="Q4527" s="174">
        <v>0</v>
      </c>
    </row>
    <row r="4528" spans="1:17" ht="14.25" x14ac:dyDescent="0.2">
      <c r="A4528" s="183">
        <v>534</v>
      </c>
      <c r="B4528" s="254" t="str">
        <f>IF(AND(A4528&lt;&gt;"",ISNUMBER(A4528)),VLOOKUP(A4528,Studies!A:BR,2,FALSE),"")</f>
        <v>Mouton 2006</v>
      </c>
      <c r="C4528" s="255" t="str">
        <f>IF(AND(A4528&lt;&gt;"",ISNUMBER(A4528)),VLOOKUP(A4528,Studies!A:BR,3,FALSE),"")</f>
        <v>https://www.ncbi.nlm.nih.gov/pubmed/16982783</v>
      </c>
      <c r="D4528" s="255" t="str">
        <f>IF(AND(A4528&lt;&gt;"",ISNUMBER(A4528)),VLOOKUP(A4528,Studies!A:BR,4,FALSE),"")</f>
        <v>MAD_m_C 300 mg</v>
      </c>
      <c r="E4528" s="255" t="str">
        <f>IF(AND(A4528&lt;&gt;"",ISNUMBER(A4528)),VLOOKUP(A4528,Studies!A:BR,5,FALSE),"")</f>
        <v>Hydroxy-Itraconazole</v>
      </c>
      <c r="F4528" s="256" t="str">
        <f>IF(AND(A4528&lt;&gt;"",ISNUMBER(A4528)),VLOOKUP(A4528,Studies!A:BR,6,FALSE),"")</f>
        <v>Plasma</v>
      </c>
      <c r="G4528" s="194">
        <v>216</v>
      </c>
      <c r="H4528" s="50" t="s">
        <v>60</v>
      </c>
      <c r="I4528" s="187">
        <v>2830.4169921875</v>
      </c>
      <c r="J4528" s="41" t="s">
        <v>941</v>
      </c>
      <c r="K4528" s="187" t="s">
        <v>116</v>
      </c>
      <c r="Q4528" s="174">
        <v>0</v>
      </c>
    </row>
    <row r="4529" spans="1:17" ht="14.25" x14ac:dyDescent="0.2">
      <c r="A4529" s="183">
        <v>534</v>
      </c>
      <c r="B4529" s="254" t="str">
        <f>IF(AND(A4529&lt;&gt;"",ISNUMBER(A4529)),VLOOKUP(A4529,Studies!A:BR,2,FALSE),"")</f>
        <v>Mouton 2006</v>
      </c>
      <c r="C4529" s="255" t="str">
        <f>IF(AND(A4529&lt;&gt;"",ISNUMBER(A4529)),VLOOKUP(A4529,Studies!A:BR,3,FALSE),"")</f>
        <v>https://www.ncbi.nlm.nih.gov/pubmed/16982783</v>
      </c>
      <c r="D4529" s="255" t="str">
        <f>IF(AND(A4529&lt;&gt;"",ISNUMBER(A4529)),VLOOKUP(A4529,Studies!A:BR,4,FALSE),"")</f>
        <v>MAD_m_C 300 mg</v>
      </c>
      <c r="E4529" s="255" t="str">
        <f>IF(AND(A4529&lt;&gt;"",ISNUMBER(A4529)),VLOOKUP(A4529,Studies!A:BR,5,FALSE),"")</f>
        <v>Hydroxy-Itraconazole</v>
      </c>
      <c r="F4529" s="256" t="str">
        <f>IF(AND(A4529&lt;&gt;"",ISNUMBER(A4529)),VLOOKUP(A4529,Studies!A:BR,6,FALSE),"")</f>
        <v>Plasma</v>
      </c>
      <c r="G4529" s="194">
        <v>240</v>
      </c>
      <c r="H4529" s="50" t="s">
        <v>60</v>
      </c>
      <c r="I4529" s="187">
        <v>2670.421142578125</v>
      </c>
      <c r="J4529" s="41" t="s">
        <v>941</v>
      </c>
      <c r="K4529" s="187" t="s">
        <v>116</v>
      </c>
      <c r="Q4529" s="174">
        <v>0</v>
      </c>
    </row>
    <row r="4530" spans="1:17" ht="14.25" x14ac:dyDescent="0.2">
      <c r="A4530" s="183">
        <v>534</v>
      </c>
      <c r="B4530" s="254" t="str">
        <f>IF(AND(A4530&lt;&gt;"",ISNUMBER(A4530)),VLOOKUP(A4530,Studies!A:BR,2,FALSE),"")</f>
        <v>Mouton 2006</v>
      </c>
      <c r="C4530" s="255" t="str">
        <f>IF(AND(A4530&lt;&gt;"",ISNUMBER(A4530)),VLOOKUP(A4530,Studies!A:BR,3,FALSE),"")</f>
        <v>https://www.ncbi.nlm.nih.gov/pubmed/16982783</v>
      </c>
      <c r="D4530" s="255" t="str">
        <f>IF(AND(A4530&lt;&gt;"",ISNUMBER(A4530)),VLOOKUP(A4530,Studies!A:BR,4,FALSE),"")</f>
        <v>MAD_m_C 300 mg</v>
      </c>
      <c r="E4530" s="255" t="str">
        <f>IF(AND(A4530&lt;&gt;"",ISNUMBER(A4530)),VLOOKUP(A4530,Studies!A:BR,5,FALSE),"")</f>
        <v>Hydroxy-Itraconazole</v>
      </c>
      <c r="F4530" s="256" t="str">
        <f>IF(AND(A4530&lt;&gt;"",ISNUMBER(A4530)),VLOOKUP(A4530,Studies!A:BR,6,FALSE),"")</f>
        <v>Plasma</v>
      </c>
      <c r="G4530" s="194">
        <v>312</v>
      </c>
      <c r="H4530" s="50" t="s">
        <v>60</v>
      </c>
      <c r="I4530" s="187">
        <v>1852.4010009765625</v>
      </c>
      <c r="J4530" s="41" t="s">
        <v>941</v>
      </c>
      <c r="K4530" s="187" t="s">
        <v>116</v>
      </c>
      <c r="Q4530" s="174">
        <v>0</v>
      </c>
    </row>
    <row r="4531" spans="1:17" ht="14.25" x14ac:dyDescent="0.2">
      <c r="A4531" s="183">
        <v>535</v>
      </c>
      <c r="B4531" s="254" t="str">
        <f>IF(AND(A4531&lt;&gt;"",ISNUMBER(A4531)),VLOOKUP(A4531,Studies!A:BR,2,FALSE),"")</f>
        <v>Mouton 2006</v>
      </c>
      <c r="C4531" s="255" t="str">
        <f>IF(AND(A4531&lt;&gt;"",ISNUMBER(A4531)),VLOOKUP(A4531,Studies!A:BR,3,FALSE),"")</f>
        <v>https://www.ncbi.nlm.nih.gov/pubmed/16982783</v>
      </c>
      <c r="D4531" s="255" t="str">
        <f>IF(AND(A4531&lt;&gt;"",ISNUMBER(A4531)),VLOOKUP(A4531,Studies!A:BR,4,FALSE),"")</f>
        <v>MAD_m_D 200 mg (HPBCD)</v>
      </c>
      <c r="E4531" s="255" t="str">
        <f>IF(AND(A4531&lt;&gt;"",ISNUMBER(A4531)),VLOOKUP(A4531,Studies!A:BR,5,FALSE),"")</f>
        <v>Hydroxy-Itraconazole</v>
      </c>
      <c r="F4531" s="256" t="str">
        <f>IF(AND(A4531&lt;&gt;"",ISNUMBER(A4531)),VLOOKUP(A4531,Studies!A:BR,6,FALSE),"")</f>
        <v>Plasma</v>
      </c>
      <c r="G4531" s="194">
        <v>2</v>
      </c>
      <c r="H4531" s="50" t="s">
        <v>60</v>
      </c>
      <c r="I4531" s="187">
        <v>492.27190017700195</v>
      </c>
      <c r="J4531" s="41" t="s">
        <v>941</v>
      </c>
      <c r="K4531" s="187" t="s">
        <v>116</v>
      </c>
      <c r="Q4531" s="174">
        <v>0</v>
      </c>
    </row>
    <row r="4532" spans="1:17" ht="14.25" x14ac:dyDescent="0.2">
      <c r="A4532" s="183">
        <v>535</v>
      </c>
      <c r="B4532" s="254" t="str">
        <f>IF(AND(A4532&lt;&gt;"",ISNUMBER(A4532)),VLOOKUP(A4532,Studies!A:BR,2,FALSE),"")</f>
        <v>Mouton 2006</v>
      </c>
      <c r="C4532" s="255" t="str">
        <f>IF(AND(A4532&lt;&gt;"",ISNUMBER(A4532)),VLOOKUP(A4532,Studies!A:BR,3,FALSE),"")</f>
        <v>https://www.ncbi.nlm.nih.gov/pubmed/16982783</v>
      </c>
      <c r="D4532" s="255" t="str">
        <f>IF(AND(A4532&lt;&gt;"",ISNUMBER(A4532)),VLOOKUP(A4532,Studies!A:BR,4,FALSE),"")</f>
        <v>MAD_m_D 200 mg (HPBCD)</v>
      </c>
      <c r="E4532" s="255" t="str">
        <f>IF(AND(A4532&lt;&gt;"",ISNUMBER(A4532)),VLOOKUP(A4532,Studies!A:BR,5,FALSE),"")</f>
        <v>Hydroxy-Itraconazole</v>
      </c>
      <c r="F4532" s="256" t="str">
        <f>IF(AND(A4532&lt;&gt;"",ISNUMBER(A4532)),VLOOKUP(A4532,Studies!A:BR,6,FALSE),"")</f>
        <v>Plasma</v>
      </c>
      <c r="G4532" s="194">
        <v>8</v>
      </c>
      <c r="H4532" s="50" t="s">
        <v>60</v>
      </c>
      <c r="I4532" s="187">
        <v>464.58521485328674</v>
      </c>
      <c r="J4532" s="41" t="s">
        <v>941</v>
      </c>
      <c r="K4532" s="187" t="s">
        <v>116</v>
      </c>
      <c r="Q4532" s="174">
        <v>0</v>
      </c>
    </row>
    <row r="4533" spans="1:17" ht="14.25" x14ac:dyDescent="0.2">
      <c r="A4533" s="183">
        <v>535</v>
      </c>
      <c r="B4533" s="254" t="str">
        <f>IF(AND(A4533&lt;&gt;"",ISNUMBER(A4533)),VLOOKUP(A4533,Studies!A:BR,2,FALSE),"")</f>
        <v>Mouton 2006</v>
      </c>
      <c r="C4533" s="255" t="str">
        <f>IF(AND(A4533&lt;&gt;"",ISNUMBER(A4533)),VLOOKUP(A4533,Studies!A:BR,3,FALSE),"")</f>
        <v>https://www.ncbi.nlm.nih.gov/pubmed/16982783</v>
      </c>
      <c r="D4533" s="255" t="str">
        <f>IF(AND(A4533&lt;&gt;"",ISNUMBER(A4533)),VLOOKUP(A4533,Studies!A:BR,4,FALSE),"")</f>
        <v>MAD_m_D 200 mg (HPBCD)</v>
      </c>
      <c r="E4533" s="255" t="str">
        <f>IF(AND(A4533&lt;&gt;"",ISNUMBER(A4533)),VLOOKUP(A4533,Studies!A:BR,5,FALSE),"")</f>
        <v>Hydroxy-Itraconazole</v>
      </c>
      <c r="F4533" s="256" t="str">
        <f>IF(AND(A4533&lt;&gt;"",ISNUMBER(A4533)),VLOOKUP(A4533,Studies!A:BR,6,FALSE),"")</f>
        <v>Plasma</v>
      </c>
      <c r="G4533" s="194">
        <v>10</v>
      </c>
      <c r="H4533" s="50" t="s">
        <v>60</v>
      </c>
      <c r="I4533" s="187">
        <v>747.772216796875</v>
      </c>
      <c r="J4533" s="41" t="s">
        <v>941</v>
      </c>
      <c r="K4533" s="187" t="s">
        <v>116</v>
      </c>
      <c r="Q4533" s="174">
        <v>0</v>
      </c>
    </row>
    <row r="4534" spans="1:17" ht="14.25" x14ac:dyDescent="0.2">
      <c r="A4534" s="183">
        <v>535</v>
      </c>
      <c r="B4534" s="254" t="str">
        <f>IF(AND(A4534&lt;&gt;"",ISNUMBER(A4534)),VLOOKUP(A4534,Studies!A:BR,2,FALSE),"")</f>
        <v>Mouton 2006</v>
      </c>
      <c r="C4534" s="255" t="str">
        <f>IF(AND(A4534&lt;&gt;"",ISNUMBER(A4534)),VLOOKUP(A4534,Studies!A:BR,3,FALSE),"")</f>
        <v>https://www.ncbi.nlm.nih.gov/pubmed/16982783</v>
      </c>
      <c r="D4534" s="255" t="str">
        <f>IF(AND(A4534&lt;&gt;"",ISNUMBER(A4534)),VLOOKUP(A4534,Studies!A:BR,4,FALSE),"")</f>
        <v>MAD_m_D 200 mg (HPBCD)</v>
      </c>
      <c r="E4534" s="255" t="str">
        <f>IF(AND(A4534&lt;&gt;"",ISNUMBER(A4534)),VLOOKUP(A4534,Studies!A:BR,5,FALSE),"")</f>
        <v>Hydroxy-Itraconazole</v>
      </c>
      <c r="F4534" s="256" t="str">
        <f>IF(AND(A4534&lt;&gt;"",ISNUMBER(A4534)),VLOOKUP(A4534,Studies!A:BR,6,FALSE),"")</f>
        <v>Plasma</v>
      </c>
      <c r="G4534" s="194">
        <v>24</v>
      </c>
      <c r="H4534" s="50" t="s">
        <v>60</v>
      </c>
      <c r="I4534" s="187">
        <v>844.97129917144775</v>
      </c>
      <c r="J4534" s="41" t="s">
        <v>941</v>
      </c>
      <c r="K4534" s="187" t="s">
        <v>116</v>
      </c>
      <c r="Q4534" s="174">
        <v>0</v>
      </c>
    </row>
    <row r="4535" spans="1:17" ht="14.25" x14ac:dyDescent="0.2">
      <c r="A4535" s="183">
        <v>535</v>
      </c>
      <c r="B4535" s="254" t="str">
        <f>IF(AND(A4535&lt;&gt;"",ISNUMBER(A4535)),VLOOKUP(A4535,Studies!A:BR,2,FALSE),"")</f>
        <v>Mouton 2006</v>
      </c>
      <c r="C4535" s="255" t="str">
        <f>IF(AND(A4535&lt;&gt;"",ISNUMBER(A4535)),VLOOKUP(A4535,Studies!A:BR,3,FALSE),"")</f>
        <v>https://www.ncbi.nlm.nih.gov/pubmed/16982783</v>
      </c>
      <c r="D4535" s="255" t="str">
        <f>IF(AND(A4535&lt;&gt;"",ISNUMBER(A4535)),VLOOKUP(A4535,Studies!A:BR,4,FALSE),"")</f>
        <v>MAD_m_D 200 mg (HPBCD)</v>
      </c>
      <c r="E4535" s="255" t="str">
        <f>IF(AND(A4535&lt;&gt;"",ISNUMBER(A4535)),VLOOKUP(A4535,Studies!A:BR,5,FALSE),"")</f>
        <v>Hydroxy-Itraconazole</v>
      </c>
      <c r="F4535" s="256" t="str">
        <f>IF(AND(A4535&lt;&gt;"",ISNUMBER(A4535)),VLOOKUP(A4535,Studies!A:BR,6,FALSE),"")</f>
        <v>Plasma</v>
      </c>
      <c r="G4535" s="194">
        <v>26</v>
      </c>
      <c r="H4535" s="50" t="s">
        <v>60</v>
      </c>
      <c r="I4535" s="187">
        <v>1031.4170122146606</v>
      </c>
      <c r="J4535" s="41" t="s">
        <v>941</v>
      </c>
      <c r="K4535" s="187" t="s">
        <v>116</v>
      </c>
      <c r="Q4535" s="174">
        <v>0</v>
      </c>
    </row>
    <row r="4536" spans="1:17" ht="14.25" x14ac:dyDescent="0.2">
      <c r="A4536" s="183">
        <v>535</v>
      </c>
      <c r="B4536" s="254" t="str">
        <f>IF(AND(A4536&lt;&gt;"",ISNUMBER(A4536)),VLOOKUP(A4536,Studies!A:BR,2,FALSE),"")</f>
        <v>Mouton 2006</v>
      </c>
      <c r="C4536" s="255" t="str">
        <f>IF(AND(A4536&lt;&gt;"",ISNUMBER(A4536)),VLOOKUP(A4536,Studies!A:BR,3,FALSE),"")</f>
        <v>https://www.ncbi.nlm.nih.gov/pubmed/16982783</v>
      </c>
      <c r="D4536" s="255" t="str">
        <f>IF(AND(A4536&lt;&gt;"",ISNUMBER(A4536)),VLOOKUP(A4536,Studies!A:BR,4,FALSE),"")</f>
        <v>MAD_m_D 200 mg (HPBCD)</v>
      </c>
      <c r="E4536" s="255" t="str">
        <f>IF(AND(A4536&lt;&gt;"",ISNUMBER(A4536)),VLOOKUP(A4536,Studies!A:BR,5,FALSE),"")</f>
        <v>Hydroxy-Itraconazole</v>
      </c>
      <c r="F4536" s="256" t="str">
        <f>IF(AND(A4536&lt;&gt;"",ISNUMBER(A4536)),VLOOKUP(A4536,Studies!A:BR,6,FALSE),"")</f>
        <v>Plasma</v>
      </c>
      <c r="G4536" s="194">
        <v>32</v>
      </c>
      <c r="H4536" s="50" t="s">
        <v>60</v>
      </c>
      <c r="I4536" s="187">
        <v>1203.5750150680542</v>
      </c>
      <c r="J4536" s="41" t="s">
        <v>941</v>
      </c>
      <c r="K4536" s="187" t="s">
        <v>116</v>
      </c>
      <c r="Q4536" s="174">
        <v>0</v>
      </c>
    </row>
    <row r="4537" spans="1:17" ht="14.25" x14ac:dyDescent="0.2">
      <c r="A4537" s="183">
        <v>535</v>
      </c>
      <c r="B4537" s="254" t="str">
        <f>IF(AND(A4537&lt;&gt;"",ISNUMBER(A4537)),VLOOKUP(A4537,Studies!A:BR,2,FALSE),"")</f>
        <v>Mouton 2006</v>
      </c>
      <c r="C4537" s="255" t="str">
        <f>IF(AND(A4537&lt;&gt;"",ISNUMBER(A4537)),VLOOKUP(A4537,Studies!A:BR,3,FALSE),"")</f>
        <v>https://www.ncbi.nlm.nih.gov/pubmed/16982783</v>
      </c>
      <c r="D4537" s="255" t="str">
        <f>IF(AND(A4537&lt;&gt;"",ISNUMBER(A4537)),VLOOKUP(A4537,Studies!A:BR,4,FALSE),"")</f>
        <v>MAD_m_D 200 mg (HPBCD)</v>
      </c>
      <c r="E4537" s="255" t="str">
        <f>IF(AND(A4537&lt;&gt;"",ISNUMBER(A4537)),VLOOKUP(A4537,Studies!A:BR,5,FALSE),"")</f>
        <v>Hydroxy-Itraconazole</v>
      </c>
      <c r="F4537" s="256" t="str">
        <f>IF(AND(A4537&lt;&gt;"",ISNUMBER(A4537)),VLOOKUP(A4537,Studies!A:BR,6,FALSE),"")</f>
        <v>Plasma</v>
      </c>
      <c r="G4537" s="194">
        <v>34</v>
      </c>
      <c r="H4537" s="50" t="s">
        <v>60</v>
      </c>
      <c r="I4537" s="187">
        <v>1386.5189552307129</v>
      </c>
      <c r="J4537" s="41" t="s">
        <v>941</v>
      </c>
      <c r="K4537" s="187" t="s">
        <v>116</v>
      </c>
      <c r="Q4537" s="174">
        <v>0</v>
      </c>
    </row>
    <row r="4538" spans="1:17" ht="14.25" x14ac:dyDescent="0.2">
      <c r="A4538" s="183">
        <v>535</v>
      </c>
      <c r="B4538" s="254" t="str">
        <f>IF(AND(A4538&lt;&gt;"",ISNUMBER(A4538)),VLOOKUP(A4538,Studies!A:BR,2,FALSE),"")</f>
        <v>Mouton 2006</v>
      </c>
      <c r="C4538" s="255" t="str">
        <f>IF(AND(A4538&lt;&gt;"",ISNUMBER(A4538)),VLOOKUP(A4538,Studies!A:BR,3,FALSE),"")</f>
        <v>https://www.ncbi.nlm.nih.gov/pubmed/16982783</v>
      </c>
      <c r="D4538" s="255" t="str">
        <f>IF(AND(A4538&lt;&gt;"",ISNUMBER(A4538)),VLOOKUP(A4538,Studies!A:BR,4,FALSE),"")</f>
        <v>MAD_m_D 200 mg (HPBCD)</v>
      </c>
      <c r="E4538" s="255" t="str">
        <f>IF(AND(A4538&lt;&gt;"",ISNUMBER(A4538)),VLOOKUP(A4538,Studies!A:BR,5,FALSE),"")</f>
        <v>Hydroxy-Itraconazole</v>
      </c>
      <c r="F4538" s="256" t="str">
        <f>IF(AND(A4538&lt;&gt;"",ISNUMBER(A4538)),VLOOKUP(A4538,Studies!A:BR,6,FALSE),"")</f>
        <v>Plasma</v>
      </c>
      <c r="G4538" s="194">
        <v>48</v>
      </c>
      <c r="H4538" s="50" t="s">
        <v>60</v>
      </c>
      <c r="I4538" s="187">
        <v>1413.532018661499</v>
      </c>
      <c r="J4538" s="41" t="s">
        <v>941</v>
      </c>
      <c r="K4538" s="187" t="s">
        <v>116</v>
      </c>
      <c r="Q4538" s="174">
        <v>0</v>
      </c>
    </row>
    <row r="4539" spans="1:17" ht="14.25" x14ac:dyDescent="0.2">
      <c r="A4539" s="183">
        <v>535</v>
      </c>
      <c r="B4539" s="254" t="str">
        <f>IF(AND(A4539&lt;&gt;"",ISNUMBER(A4539)),VLOOKUP(A4539,Studies!A:BR,2,FALSE),"")</f>
        <v>Mouton 2006</v>
      </c>
      <c r="C4539" s="255" t="str">
        <f>IF(AND(A4539&lt;&gt;"",ISNUMBER(A4539)),VLOOKUP(A4539,Studies!A:BR,3,FALSE),"")</f>
        <v>https://www.ncbi.nlm.nih.gov/pubmed/16982783</v>
      </c>
      <c r="D4539" s="255" t="str">
        <f>IF(AND(A4539&lt;&gt;"",ISNUMBER(A4539)),VLOOKUP(A4539,Studies!A:BR,4,FALSE),"")</f>
        <v>MAD_m_D 200 mg (HPBCD)</v>
      </c>
      <c r="E4539" s="255" t="str">
        <f>IF(AND(A4539&lt;&gt;"",ISNUMBER(A4539)),VLOOKUP(A4539,Studies!A:BR,5,FALSE),"")</f>
        <v>Hydroxy-Itraconazole</v>
      </c>
      <c r="F4539" s="256" t="str">
        <f>IF(AND(A4539&lt;&gt;"",ISNUMBER(A4539)),VLOOKUP(A4539,Studies!A:BR,6,FALSE),"")</f>
        <v>Plasma</v>
      </c>
      <c r="G4539" s="194">
        <v>50</v>
      </c>
      <c r="H4539" s="50" t="s">
        <v>60</v>
      </c>
      <c r="I4539" s="187">
        <v>1576.854944229126</v>
      </c>
      <c r="J4539" s="41" t="s">
        <v>941</v>
      </c>
      <c r="K4539" s="187" t="s">
        <v>116</v>
      </c>
      <c r="Q4539" s="174">
        <v>0</v>
      </c>
    </row>
    <row r="4540" spans="1:17" ht="14.25" x14ac:dyDescent="0.2">
      <c r="A4540" s="183">
        <v>535</v>
      </c>
      <c r="B4540" s="254" t="str">
        <f>IF(AND(A4540&lt;&gt;"",ISNUMBER(A4540)),VLOOKUP(A4540,Studies!A:BR,2,FALSE),"")</f>
        <v>Mouton 2006</v>
      </c>
      <c r="C4540" s="255" t="str">
        <f>IF(AND(A4540&lt;&gt;"",ISNUMBER(A4540)),VLOOKUP(A4540,Studies!A:BR,3,FALSE),"")</f>
        <v>https://www.ncbi.nlm.nih.gov/pubmed/16982783</v>
      </c>
      <c r="D4540" s="255" t="str">
        <f>IF(AND(A4540&lt;&gt;"",ISNUMBER(A4540)),VLOOKUP(A4540,Studies!A:BR,4,FALSE),"")</f>
        <v>MAD_m_D 200 mg (HPBCD)</v>
      </c>
      <c r="E4540" s="255" t="str">
        <f>IF(AND(A4540&lt;&gt;"",ISNUMBER(A4540)),VLOOKUP(A4540,Studies!A:BR,5,FALSE),"")</f>
        <v>Hydroxy-Itraconazole</v>
      </c>
      <c r="F4540" s="256" t="str">
        <f>IF(AND(A4540&lt;&gt;"",ISNUMBER(A4540)),VLOOKUP(A4540,Studies!A:BR,6,FALSE),"")</f>
        <v>Plasma</v>
      </c>
      <c r="G4540" s="194">
        <v>72</v>
      </c>
      <c r="H4540" s="50" t="s">
        <v>60</v>
      </c>
      <c r="I4540" s="187">
        <v>1556.6999912261963</v>
      </c>
      <c r="J4540" s="41" t="s">
        <v>941</v>
      </c>
      <c r="K4540" s="187" t="s">
        <v>116</v>
      </c>
      <c r="Q4540" s="174">
        <v>0</v>
      </c>
    </row>
    <row r="4541" spans="1:17" ht="14.25" x14ac:dyDescent="0.2">
      <c r="A4541" s="183">
        <v>535</v>
      </c>
      <c r="B4541" s="254" t="str">
        <f>IF(AND(A4541&lt;&gt;"",ISNUMBER(A4541)),VLOOKUP(A4541,Studies!A:BR,2,FALSE),"")</f>
        <v>Mouton 2006</v>
      </c>
      <c r="C4541" s="255" t="str">
        <f>IF(AND(A4541&lt;&gt;"",ISNUMBER(A4541)),VLOOKUP(A4541,Studies!A:BR,3,FALSE),"")</f>
        <v>https://www.ncbi.nlm.nih.gov/pubmed/16982783</v>
      </c>
      <c r="D4541" s="255" t="str">
        <f>IF(AND(A4541&lt;&gt;"",ISNUMBER(A4541)),VLOOKUP(A4541,Studies!A:BR,4,FALSE),"")</f>
        <v>MAD_m_D 200 mg (HPBCD)</v>
      </c>
      <c r="E4541" s="255" t="str">
        <f>IF(AND(A4541&lt;&gt;"",ISNUMBER(A4541)),VLOOKUP(A4541,Studies!A:BR,5,FALSE),"")</f>
        <v>Hydroxy-Itraconazole</v>
      </c>
      <c r="F4541" s="256" t="str">
        <f>IF(AND(A4541&lt;&gt;"",ISNUMBER(A4541)),VLOOKUP(A4541,Studies!A:BR,6,FALSE),"")</f>
        <v>Plasma</v>
      </c>
      <c r="G4541" s="194">
        <v>74</v>
      </c>
      <c r="H4541" s="50" t="s">
        <v>60</v>
      </c>
      <c r="I4541" s="187">
        <v>1770.3979015350342</v>
      </c>
      <c r="J4541" s="41" t="s">
        <v>941</v>
      </c>
      <c r="K4541" s="187" t="s">
        <v>116</v>
      </c>
      <c r="Q4541" s="174">
        <v>0</v>
      </c>
    </row>
    <row r="4542" spans="1:17" ht="14.25" x14ac:dyDescent="0.2">
      <c r="A4542" s="183">
        <v>535</v>
      </c>
      <c r="B4542" s="254" t="str">
        <f>IF(AND(A4542&lt;&gt;"",ISNUMBER(A4542)),VLOOKUP(A4542,Studies!A:BR,2,FALSE),"")</f>
        <v>Mouton 2006</v>
      </c>
      <c r="C4542" s="255" t="str">
        <f>IF(AND(A4542&lt;&gt;"",ISNUMBER(A4542)),VLOOKUP(A4542,Studies!A:BR,3,FALSE),"")</f>
        <v>https://www.ncbi.nlm.nih.gov/pubmed/16982783</v>
      </c>
      <c r="D4542" s="255" t="str">
        <f>IF(AND(A4542&lt;&gt;"",ISNUMBER(A4542)),VLOOKUP(A4542,Studies!A:BR,4,FALSE),"")</f>
        <v>MAD_m_D 200 mg (HPBCD)</v>
      </c>
      <c r="E4542" s="255" t="str">
        <f>IF(AND(A4542&lt;&gt;"",ISNUMBER(A4542)),VLOOKUP(A4542,Studies!A:BR,5,FALSE),"")</f>
        <v>Hydroxy-Itraconazole</v>
      </c>
      <c r="F4542" s="256" t="str">
        <f>IF(AND(A4542&lt;&gt;"",ISNUMBER(A4542)),VLOOKUP(A4542,Studies!A:BR,6,FALSE),"")</f>
        <v>Plasma</v>
      </c>
      <c r="G4542" s="194">
        <v>96</v>
      </c>
      <c r="H4542" s="50" t="s">
        <v>60</v>
      </c>
      <c r="I4542" s="187">
        <v>1638.8959884643555</v>
      </c>
      <c r="J4542" s="41" t="s">
        <v>941</v>
      </c>
      <c r="K4542" s="187" t="s">
        <v>116</v>
      </c>
      <c r="Q4542" s="174">
        <v>0</v>
      </c>
    </row>
    <row r="4543" spans="1:17" ht="14.25" x14ac:dyDescent="0.2">
      <c r="A4543" s="183">
        <v>535</v>
      </c>
      <c r="B4543" s="254" t="str">
        <f>IF(AND(A4543&lt;&gt;"",ISNUMBER(A4543)),VLOOKUP(A4543,Studies!A:BR,2,FALSE),"")</f>
        <v>Mouton 2006</v>
      </c>
      <c r="C4543" s="255" t="str">
        <f>IF(AND(A4543&lt;&gt;"",ISNUMBER(A4543)),VLOOKUP(A4543,Studies!A:BR,3,FALSE),"")</f>
        <v>https://www.ncbi.nlm.nih.gov/pubmed/16982783</v>
      </c>
      <c r="D4543" s="255" t="str">
        <f>IF(AND(A4543&lt;&gt;"",ISNUMBER(A4543)),VLOOKUP(A4543,Studies!A:BR,4,FALSE),"")</f>
        <v>MAD_m_D 200 mg (HPBCD)</v>
      </c>
      <c r="E4543" s="255" t="str">
        <f>IF(AND(A4543&lt;&gt;"",ISNUMBER(A4543)),VLOOKUP(A4543,Studies!A:BR,5,FALSE),"")</f>
        <v>Hydroxy-Itraconazole</v>
      </c>
      <c r="F4543" s="256" t="str">
        <f>IF(AND(A4543&lt;&gt;"",ISNUMBER(A4543)),VLOOKUP(A4543,Studies!A:BR,6,FALSE),"")</f>
        <v>Plasma</v>
      </c>
      <c r="G4543" s="194">
        <v>98</v>
      </c>
      <c r="H4543" s="50" t="s">
        <v>60</v>
      </c>
      <c r="I4543" s="187">
        <v>1949.7120380401611</v>
      </c>
      <c r="J4543" s="41" t="s">
        <v>941</v>
      </c>
      <c r="K4543" s="187" t="s">
        <v>116</v>
      </c>
      <c r="Q4543" s="174">
        <v>0</v>
      </c>
    </row>
    <row r="4544" spans="1:17" ht="14.25" x14ac:dyDescent="0.2">
      <c r="A4544" s="183">
        <v>535</v>
      </c>
      <c r="B4544" s="254" t="str">
        <f>IF(AND(A4544&lt;&gt;"",ISNUMBER(A4544)),VLOOKUP(A4544,Studies!A:BR,2,FALSE),"")</f>
        <v>Mouton 2006</v>
      </c>
      <c r="C4544" s="255" t="str">
        <f>IF(AND(A4544&lt;&gt;"",ISNUMBER(A4544)),VLOOKUP(A4544,Studies!A:BR,3,FALSE),"")</f>
        <v>https://www.ncbi.nlm.nih.gov/pubmed/16982783</v>
      </c>
      <c r="D4544" s="255" t="str">
        <f>IF(AND(A4544&lt;&gt;"",ISNUMBER(A4544)),VLOOKUP(A4544,Studies!A:BR,4,FALSE),"")</f>
        <v>MAD_m_D 200 mg (HPBCD)</v>
      </c>
      <c r="E4544" s="255" t="str">
        <f>IF(AND(A4544&lt;&gt;"",ISNUMBER(A4544)),VLOOKUP(A4544,Studies!A:BR,5,FALSE),"")</f>
        <v>Hydroxy-Itraconazole</v>
      </c>
      <c r="F4544" s="256" t="str">
        <f>IF(AND(A4544&lt;&gt;"",ISNUMBER(A4544)),VLOOKUP(A4544,Studies!A:BR,6,FALSE),"")</f>
        <v>Plasma</v>
      </c>
      <c r="G4544" s="194">
        <v>120</v>
      </c>
      <c r="H4544" s="50" t="s">
        <v>60</v>
      </c>
      <c r="I4544" s="187">
        <v>1770.3979015350342</v>
      </c>
      <c r="J4544" s="41" t="s">
        <v>941</v>
      </c>
      <c r="K4544" s="187" t="s">
        <v>116</v>
      </c>
      <c r="Q4544" s="174">
        <v>0</v>
      </c>
    </row>
    <row r="4545" spans="1:17" ht="14.25" x14ac:dyDescent="0.2">
      <c r="A4545" s="183">
        <v>535</v>
      </c>
      <c r="B4545" s="254" t="str">
        <f>IF(AND(A4545&lt;&gt;"",ISNUMBER(A4545)),VLOOKUP(A4545,Studies!A:BR,2,FALSE),"")</f>
        <v>Mouton 2006</v>
      </c>
      <c r="C4545" s="255" t="str">
        <f>IF(AND(A4545&lt;&gt;"",ISNUMBER(A4545)),VLOOKUP(A4545,Studies!A:BR,3,FALSE),"")</f>
        <v>https://www.ncbi.nlm.nih.gov/pubmed/16982783</v>
      </c>
      <c r="D4545" s="255" t="str">
        <f>IF(AND(A4545&lt;&gt;"",ISNUMBER(A4545)),VLOOKUP(A4545,Studies!A:BR,4,FALSE),"")</f>
        <v>MAD_m_D 200 mg (HPBCD)</v>
      </c>
      <c r="E4545" s="255" t="str">
        <f>IF(AND(A4545&lt;&gt;"",ISNUMBER(A4545)),VLOOKUP(A4545,Studies!A:BR,5,FALSE),"")</f>
        <v>Hydroxy-Itraconazole</v>
      </c>
      <c r="F4545" s="256" t="str">
        <f>IF(AND(A4545&lt;&gt;"",ISNUMBER(A4545)),VLOOKUP(A4545,Studies!A:BR,6,FALSE),"")</f>
        <v>Plasma</v>
      </c>
      <c r="G4545" s="194">
        <v>122</v>
      </c>
      <c r="H4545" s="50" t="s">
        <v>60</v>
      </c>
      <c r="I4545" s="187">
        <v>1987.697958946228</v>
      </c>
      <c r="J4545" s="41" t="s">
        <v>941</v>
      </c>
      <c r="K4545" s="187" t="s">
        <v>116</v>
      </c>
      <c r="Q4545" s="174">
        <v>0</v>
      </c>
    </row>
    <row r="4546" spans="1:17" ht="14.25" x14ac:dyDescent="0.2">
      <c r="A4546" s="183">
        <v>535</v>
      </c>
      <c r="B4546" s="254" t="str">
        <f>IF(AND(A4546&lt;&gt;"",ISNUMBER(A4546)),VLOOKUP(A4546,Studies!A:BR,2,FALSE),"")</f>
        <v>Mouton 2006</v>
      </c>
      <c r="C4546" s="255" t="str">
        <f>IF(AND(A4546&lt;&gt;"",ISNUMBER(A4546)),VLOOKUP(A4546,Studies!A:BR,3,FALSE),"")</f>
        <v>https://www.ncbi.nlm.nih.gov/pubmed/16982783</v>
      </c>
      <c r="D4546" s="255" t="str">
        <f>IF(AND(A4546&lt;&gt;"",ISNUMBER(A4546)),VLOOKUP(A4546,Studies!A:BR,4,FALSE),"")</f>
        <v>MAD_m_D 200 mg (HPBCD)</v>
      </c>
      <c r="E4546" s="255" t="str">
        <f>IF(AND(A4546&lt;&gt;"",ISNUMBER(A4546)),VLOOKUP(A4546,Studies!A:BR,5,FALSE),"")</f>
        <v>Hydroxy-Itraconazole</v>
      </c>
      <c r="F4546" s="256" t="str">
        <f>IF(AND(A4546&lt;&gt;"",ISNUMBER(A4546)),VLOOKUP(A4546,Studies!A:BR,6,FALSE),"")</f>
        <v>Plasma</v>
      </c>
      <c r="G4546" s="194">
        <v>144</v>
      </c>
      <c r="H4546" s="50" t="s">
        <v>60</v>
      </c>
      <c r="I4546" s="187">
        <v>2079.2341232299805</v>
      </c>
      <c r="J4546" s="41" t="s">
        <v>941</v>
      </c>
      <c r="K4546" s="187" t="s">
        <v>116</v>
      </c>
      <c r="Q4546" s="174">
        <v>0</v>
      </c>
    </row>
    <row r="4547" spans="1:17" ht="14.25" x14ac:dyDescent="0.2">
      <c r="A4547" s="183">
        <v>535</v>
      </c>
      <c r="B4547" s="254" t="str">
        <f>IF(AND(A4547&lt;&gt;"",ISNUMBER(A4547)),VLOOKUP(A4547,Studies!A:BR,2,FALSE),"")</f>
        <v>Mouton 2006</v>
      </c>
      <c r="C4547" s="255" t="str">
        <f>IF(AND(A4547&lt;&gt;"",ISNUMBER(A4547)),VLOOKUP(A4547,Studies!A:BR,3,FALSE),"")</f>
        <v>https://www.ncbi.nlm.nih.gov/pubmed/16982783</v>
      </c>
      <c r="D4547" s="255" t="str">
        <f>IF(AND(A4547&lt;&gt;"",ISNUMBER(A4547)),VLOOKUP(A4547,Studies!A:BR,4,FALSE),"")</f>
        <v>MAD_m_D 200 mg (HPBCD)</v>
      </c>
      <c r="E4547" s="255" t="str">
        <f>IF(AND(A4547&lt;&gt;"",ISNUMBER(A4547)),VLOOKUP(A4547,Studies!A:BR,5,FALSE),"")</f>
        <v>Hydroxy-Itraconazole</v>
      </c>
      <c r="F4547" s="256" t="str">
        <f>IF(AND(A4547&lt;&gt;"",ISNUMBER(A4547)),VLOOKUP(A4547,Studies!A:BR,6,FALSE),"")</f>
        <v>Plasma</v>
      </c>
      <c r="G4547" s="194">
        <v>144.5</v>
      </c>
      <c r="H4547" s="50" t="s">
        <v>60</v>
      </c>
      <c r="I4547" s="187">
        <v>1923.5979318618774</v>
      </c>
      <c r="J4547" s="41" t="s">
        <v>941</v>
      </c>
      <c r="K4547" s="187" t="s">
        <v>116</v>
      </c>
      <c r="Q4547" s="174">
        <v>0</v>
      </c>
    </row>
    <row r="4548" spans="1:17" ht="14.25" x14ac:dyDescent="0.2">
      <c r="A4548" s="183">
        <v>535</v>
      </c>
      <c r="B4548" s="254" t="str">
        <f>IF(AND(A4548&lt;&gt;"",ISNUMBER(A4548)),VLOOKUP(A4548,Studies!A:BR,2,FALSE),"")</f>
        <v>Mouton 2006</v>
      </c>
      <c r="C4548" s="255" t="str">
        <f>IF(AND(A4548&lt;&gt;"",ISNUMBER(A4548)),VLOOKUP(A4548,Studies!A:BR,3,FALSE),"")</f>
        <v>https://www.ncbi.nlm.nih.gov/pubmed/16982783</v>
      </c>
      <c r="D4548" s="255" t="str">
        <f>IF(AND(A4548&lt;&gt;"",ISNUMBER(A4548)),VLOOKUP(A4548,Studies!A:BR,4,FALSE),"")</f>
        <v>MAD_m_D 200 mg (HPBCD)</v>
      </c>
      <c r="E4548" s="255" t="str">
        <f>IF(AND(A4548&lt;&gt;"",ISNUMBER(A4548)),VLOOKUP(A4548,Studies!A:BR,5,FALSE),"")</f>
        <v>Hydroxy-Itraconazole</v>
      </c>
      <c r="F4548" s="256" t="str">
        <f>IF(AND(A4548&lt;&gt;"",ISNUMBER(A4548)),VLOOKUP(A4548,Studies!A:BR,6,FALSE),"")</f>
        <v>Plasma</v>
      </c>
      <c r="G4548" s="194">
        <v>145</v>
      </c>
      <c r="H4548" s="50" t="s">
        <v>60</v>
      </c>
      <c r="I4548" s="187">
        <v>2132.404088973999</v>
      </c>
      <c r="J4548" s="41" t="s">
        <v>941</v>
      </c>
      <c r="K4548" s="187" t="s">
        <v>116</v>
      </c>
      <c r="Q4548" s="174">
        <v>0</v>
      </c>
    </row>
    <row r="4549" spans="1:17" ht="14.25" x14ac:dyDescent="0.2">
      <c r="A4549" s="183">
        <v>535</v>
      </c>
      <c r="B4549" s="254" t="str">
        <f>IF(AND(A4549&lt;&gt;"",ISNUMBER(A4549)),VLOOKUP(A4549,Studies!A:BR,2,FALSE),"")</f>
        <v>Mouton 2006</v>
      </c>
      <c r="C4549" s="255" t="str">
        <f>IF(AND(A4549&lt;&gt;"",ISNUMBER(A4549)),VLOOKUP(A4549,Studies!A:BR,3,FALSE),"")</f>
        <v>https://www.ncbi.nlm.nih.gov/pubmed/16982783</v>
      </c>
      <c r="D4549" s="255" t="str">
        <f>IF(AND(A4549&lt;&gt;"",ISNUMBER(A4549)),VLOOKUP(A4549,Studies!A:BR,4,FALSE),"")</f>
        <v>MAD_m_D 200 mg (HPBCD)</v>
      </c>
      <c r="E4549" s="255" t="str">
        <f>IF(AND(A4549&lt;&gt;"",ISNUMBER(A4549)),VLOOKUP(A4549,Studies!A:BR,5,FALSE),"")</f>
        <v>Hydroxy-Itraconazole</v>
      </c>
      <c r="F4549" s="256" t="str">
        <f>IF(AND(A4549&lt;&gt;"",ISNUMBER(A4549)),VLOOKUP(A4549,Studies!A:BR,6,FALSE),"")</f>
        <v>Plasma</v>
      </c>
      <c r="G4549" s="194">
        <v>146</v>
      </c>
      <c r="H4549" s="50" t="s">
        <v>60</v>
      </c>
      <c r="I4549" s="187">
        <v>2064.8260116577148</v>
      </c>
      <c r="J4549" s="41" t="s">
        <v>941</v>
      </c>
      <c r="K4549" s="187" t="s">
        <v>116</v>
      </c>
      <c r="Q4549" s="174">
        <v>0</v>
      </c>
    </row>
    <row r="4550" spans="1:17" ht="14.25" x14ac:dyDescent="0.2">
      <c r="A4550" s="183">
        <v>535</v>
      </c>
      <c r="B4550" s="254" t="str">
        <f>IF(AND(A4550&lt;&gt;"",ISNUMBER(A4550)),VLOOKUP(A4550,Studies!A:BR,2,FALSE),"")</f>
        <v>Mouton 2006</v>
      </c>
      <c r="C4550" s="255" t="str">
        <f>IF(AND(A4550&lt;&gt;"",ISNUMBER(A4550)),VLOOKUP(A4550,Studies!A:BR,3,FALSE),"")</f>
        <v>https://www.ncbi.nlm.nih.gov/pubmed/16982783</v>
      </c>
      <c r="D4550" s="255" t="str">
        <f>IF(AND(A4550&lt;&gt;"",ISNUMBER(A4550)),VLOOKUP(A4550,Studies!A:BR,4,FALSE),"")</f>
        <v>MAD_m_D 200 mg (HPBCD)</v>
      </c>
      <c r="E4550" s="255" t="str">
        <f>IF(AND(A4550&lt;&gt;"",ISNUMBER(A4550)),VLOOKUP(A4550,Studies!A:BR,5,FALSE),"")</f>
        <v>Hydroxy-Itraconazole</v>
      </c>
      <c r="F4550" s="256" t="str">
        <f>IF(AND(A4550&lt;&gt;"",ISNUMBER(A4550)),VLOOKUP(A4550,Studies!A:BR,6,FALSE),"")</f>
        <v>Plasma</v>
      </c>
      <c r="G4550" s="194">
        <v>146.25</v>
      </c>
      <c r="H4550" s="50" t="s">
        <v>60</v>
      </c>
      <c r="I4550" s="187">
        <v>2051.569938659668</v>
      </c>
      <c r="J4550" s="41" t="s">
        <v>941</v>
      </c>
      <c r="K4550" s="187" t="s">
        <v>116</v>
      </c>
      <c r="Q4550" s="174">
        <v>0</v>
      </c>
    </row>
    <row r="4551" spans="1:17" ht="14.25" x14ac:dyDescent="0.2">
      <c r="A4551" s="183">
        <v>535</v>
      </c>
      <c r="B4551" s="254" t="str">
        <f>IF(AND(A4551&lt;&gt;"",ISNUMBER(A4551)),VLOOKUP(A4551,Studies!A:BR,2,FALSE),"")</f>
        <v>Mouton 2006</v>
      </c>
      <c r="C4551" s="255" t="str">
        <f>IF(AND(A4551&lt;&gt;"",ISNUMBER(A4551)),VLOOKUP(A4551,Studies!A:BR,3,FALSE),"")</f>
        <v>https://www.ncbi.nlm.nih.gov/pubmed/16982783</v>
      </c>
      <c r="D4551" s="255" t="str">
        <f>IF(AND(A4551&lt;&gt;"",ISNUMBER(A4551)),VLOOKUP(A4551,Studies!A:BR,4,FALSE),"")</f>
        <v>MAD_m_D 200 mg (HPBCD)</v>
      </c>
      <c r="E4551" s="255" t="str">
        <f>IF(AND(A4551&lt;&gt;"",ISNUMBER(A4551)),VLOOKUP(A4551,Studies!A:BR,5,FALSE),"")</f>
        <v>Hydroxy-Itraconazole</v>
      </c>
      <c r="F4551" s="256" t="str">
        <f>IF(AND(A4551&lt;&gt;"",ISNUMBER(A4551)),VLOOKUP(A4551,Studies!A:BR,6,FALSE),"")</f>
        <v>Plasma</v>
      </c>
      <c r="G4551" s="194">
        <v>146.5</v>
      </c>
      <c r="H4551" s="50" t="s">
        <v>60</v>
      </c>
      <c r="I4551" s="187">
        <v>2064.8260116577148</v>
      </c>
      <c r="J4551" s="41" t="s">
        <v>941</v>
      </c>
      <c r="K4551" s="187" t="s">
        <v>116</v>
      </c>
      <c r="Q4551" s="174">
        <v>0</v>
      </c>
    </row>
    <row r="4552" spans="1:17" ht="14.25" x14ac:dyDescent="0.2">
      <c r="A4552" s="183">
        <v>535</v>
      </c>
      <c r="B4552" s="254" t="str">
        <f>IF(AND(A4552&lt;&gt;"",ISNUMBER(A4552)),VLOOKUP(A4552,Studies!A:BR,2,FALSE),"")</f>
        <v>Mouton 2006</v>
      </c>
      <c r="C4552" s="255" t="str">
        <f>IF(AND(A4552&lt;&gt;"",ISNUMBER(A4552)),VLOOKUP(A4552,Studies!A:BR,3,FALSE),"")</f>
        <v>https://www.ncbi.nlm.nih.gov/pubmed/16982783</v>
      </c>
      <c r="D4552" s="255" t="str">
        <f>IF(AND(A4552&lt;&gt;"",ISNUMBER(A4552)),VLOOKUP(A4552,Studies!A:BR,4,FALSE),"")</f>
        <v>MAD_m_D 200 mg (HPBCD)</v>
      </c>
      <c r="E4552" s="255" t="str">
        <f>IF(AND(A4552&lt;&gt;"",ISNUMBER(A4552)),VLOOKUP(A4552,Studies!A:BR,5,FALSE),"")</f>
        <v>Hydroxy-Itraconazole</v>
      </c>
      <c r="F4552" s="256" t="str">
        <f>IF(AND(A4552&lt;&gt;"",ISNUMBER(A4552)),VLOOKUP(A4552,Studies!A:BR,6,FALSE),"")</f>
        <v>Plasma</v>
      </c>
      <c r="G4552" s="194">
        <v>146.75</v>
      </c>
      <c r="H4552" s="50" t="s">
        <v>60</v>
      </c>
      <c r="I4552" s="187">
        <v>2091.5958881378174</v>
      </c>
      <c r="J4552" s="41" t="s">
        <v>941</v>
      </c>
      <c r="K4552" s="187" t="s">
        <v>116</v>
      </c>
      <c r="Q4552" s="174">
        <v>0</v>
      </c>
    </row>
    <row r="4553" spans="1:17" ht="14.25" x14ac:dyDescent="0.2">
      <c r="A4553" s="183">
        <v>535</v>
      </c>
      <c r="B4553" s="254" t="str">
        <f>IF(AND(A4553&lt;&gt;"",ISNUMBER(A4553)),VLOOKUP(A4553,Studies!A:BR,2,FALSE),"")</f>
        <v>Mouton 2006</v>
      </c>
      <c r="C4553" s="255" t="str">
        <f>IF(AND(A4553&lt;&gt;"",ISNUMBER(A4553)),VLOOKUP(A4553,Studies!A:BR,3,FALSE),"")</f>
        <v>https://www.ncbi.nlm.nih.gov/pubmed/16982783</v>
      </c>
      <c r="D4553" s="255" t="str">
        <f>IF(AND(A4553&lt;&gt;"",ISNUMBER(A4553)),VLOOKUP(A4553,Studies!A:BR,4,FALSE),"")</f>
        <v>MAD_m_D 200 mg (HPBCD)</v>
      </c>
      <c r="E4553" s="255" t="str">
        <f>IF(AND(A4553&lt;&gt;"",ISNUMBER(A4553)),VLOOKUP(A4553,Studies!A:BR,5,FALSE),"")</f>
        <v>Hydroxy-Itraconazole</v>
      </c>
      <c r="F4553" s="256" t="str">
        <f>IF(AND(A4553&lt;&gt;"",ISNUMBER(A4553)),VLOOKUP(A4553,Studies!A:BR,6,FALSE),"")</f>
        <v>Plasma</v>
      </c>
      <c r="G4553" s="194">
        <v>147</v>
      </c>
      <c r="H4553" s="50" t="s">
        <v>60</v>
      </c>
      <c r="I4553" s="187">
        <v>2174.0078926086426</v>
      </c>
      <c r="J4553" s="41" t="s">
        <v>941</v>
      </c>
      <c r="K4553" s="187" t="s">
        <v>116</v>
      </c>
      <c r="Q4553" s="174">
        <v>0</v>
      </c>
    </row>
    <row r="4554" spans="1:17" ht="14.25" x14ac:dyDescent="0.2">
      <c r="A4554" s="183">
        <v>535</v>
      </c>
      <c r="B4554" s="254" t="str">
        <f>IF(AND(A4554&lt;&gt;"",ISNUMBER(A4554)),VLOOKUP(A4554,Studies!A:BR,2,FALSE),"")</f>
        <v>Mouton 2006</v>
      </c>
      <c r="C4554" s="255" t="str">
        <f>IF(AND(A4554&lt;&gt;"",ISNUMBER(A4554)),VLOOKUP(A4554,Studies!A:BR,3,FALSE),"")</f>
        <v>https://www.ncbi.nlm.nih.gov/pubmed/16982783</v>
      </c>
      <c r="D4554" s="255" t="str">
        <f>IF(AND(A4554&lt;&gt;"",ISNUMBER(A4554)),VLOOKUP(A4554,Studies!A:BR,4,FALSE),"")</f>
        <v>MAD_m_D 200 mg (HPBCD)</v>
      </c>
      <c r="E4554" s="255" t="str">
        <f>IF(AND(A4554&lt;&gt;"",ISNUMBER(A4554)),VLOOKUP(A4554,Studies!A:BR,5,FALSE),"")</f>
        <v>Hydroxy-Itraconazole</v>
      </c>
      <c r="F4554" s="256" t="str">
        <f>IF(AND(A4554&lt;&gt;"",ISNUMBER(A4554)),VLOOKUP(A4554,Studies!A:BR,6,FALSE),"")</f>
        <v>Plasma</v>
      </c>
      <c r="G4554" s="194">
        <v>147.5</v>
      </c>
      <c r="H4554" s="50" t="s">
        <v>60</v>
      </c>
      <c r="I4554" s="187">
        <v>2146.1830139160156</v>
      </c>
      <c r="J4554" s="41" t="s">
        <v>941</v>
      </c>
      <c r="K4554" s="187" t="s">
        <v>116</v>
      </c>
      <c r="Q4554" s="174">
        <v>0</v>
      </c>
    </row>
    <row r="4555" spans="1:17" ht="14.25" x14ac:dyDescent="0.2">
      <c r="A4555" s="183">
        <v>535</v>
      </c>
      <c r="B4555" s="254" t="str">
        <f>IF(AND(A4555&lt;&gt;"",ISNUMBER(A4555)),VLOOKUP(A4555,Studies!A:BR,2,FALSE),"")</f>
        <v>Mouton 2006</v>
      </c>
      <c r="C4555" s="255" t="str">
        <f>IF(AND(A4555&lt;&gt;"",ISNUMBER(A4555)),VLOOKUP(A4555,Studies!A:BR,3,FALSE),"")</f>
        <v>https://www.ncbi.nlm.nih.gov/pubmed/16982783</v>
      </c>
      <c r="D4555" s="255" t="str">
        <f>IF(AND(A4555&lt;&gt;"",ISNUMBER(A4555)),VLOOKUP(A4555,Studies!A:BR,4,FALSE),"")</f>
        <v>MAD_m_D 200 mg (HPBCD)</v>
      </c>
      <c r="E4555" s="255" t="str">
        <f>IF(AND(A4555&lt;&gt;"",ISNUMBER(A4555)),VLOOKUP(A4555,Studies!A:BR,5,FALSE),"")</f>
        <v>Hydroxy-Itraconazole</v>
      </c>
      <c r="F4555" s="256" t="str">
        <f>IF(AND(A4555&lt;&gt;"",ISNUMBER(A4555)),VLOOKUP(A4555,Studies!A:BR,6,FALSE),"")</f>
        <v>Plasma</v>
      </c>
      <c r="G4555" s="194">
        <v>148</v>
      </c>
      <c r="H4555" s="50" t="s">
        <v>60</v>
      </c>
      <c r="I4555" s="187">
        <v>1986.5540266036987</v>
      </c>
      <c r="J4555" s="41" t="s">
        <v>941</v>
      </c>
      <c r="K4555" s="187" t="s">
        <v>116</v>
      </c>
      <c r="Q4555" s="174">
        <v>0</v>
      </c>
    </row>
    <row r="4556" spans="1:17" ht="14.25" x14ac:dyDescent="0.2">
      <c r="A4556" s="183">
        <v>535</v>
      </c>
      <c r="B4556" s="254" t="str">
        <f>IF(AND(A4556&lt;&gt;"",ISNUMBER(A4556)),VLOOKUP(A4556,Studies!A:BR,2,FALSE),"")</f>
        <v>Mouton 2006</v>
      </c>
      <c r="C4556" s="255" t="str">
        <f>IF(AND(A4556&lt;&gt;"",ISNUMBER(A4556)),VLOOKUP(A4556,Studies!A:BR,3,FALSE),"")</f>
        <v>https://www.ncbi.nlm.nih.gov/pubmed/16982783</v>
      </c>
      <c r="D4556" s="255" t="str">
        <f>IF(AND(A4556&lt;&gt;"",ISNUMBER(A4556)),VLOOKUP(A4556,Studies!A:BR,4,FALSE),"")</f>
        <v>MAD_m_D 200 mg (HPBCD)</v>
      </c>
      <c r="E4556" s="255" t="str">
        <f>IF(AND(A4556&lt;&gt;"",ISNUMBER(A4556)),VLOOKUP(A4556,Studies!A:BR,5,FALSE),"")</f>
        <v>Hydroxy-Itraconazole</v>
      </c>
      <c r="F4556" s="256" t="str">
        <f>IF(AND(A4556&lt;&gt;"",ISNUMBER(A4556)),VLOOKUP(A4556,Studies!A:BR,6,FALSE),"")</f>
        <v>Plasma</v>
      </c>
      <c r="G4556" s="194">
        <v>150</v>
      </c>
      <c r="H4556" s="50" t="s">
        <v>60</v>
      </c>
      <c r="I4556" s="187">
        <v>2012.3090744018555</v>
      </c>
      <c r="J4556" s="41" t="s">
        <v>941</v>
      </c>
      <c r="K4556" s="187" t="s">
        <v>116</v>
      </c>
      <c r="Q4556" s="174">
        <v>0</v>
      </c>
    </row>
    <row r="4557" spans="1:17" ht="14.25" x14ac:dyDescent="0.2">
      <c r="A4557" s="183">
        <v>535</v>
      </c>
      <c r="B4557" s="254" t="str">
        <f>IF(AND(A4557&lt;&gt;"",ISNUMBER(A4557)),VLOOKUP(A4557,Studies!A:BR,2,FALSE),"")</f>
        <v>Mouton 2006</v>
      </c>
      <c r="C4557" s="255" t="str">
        <f>IF(AND(A4557&lt;&gt;"",ISNUMBER(A4557)),VLOOKUP(A4557,Studies!A:BR,3,FALSE),"")</f>
        <v>https://www.ncbi.nlm.nih.gov/pubmed/16982783</v>
      </c>
      <c r="D4557" s="255" t="str">
        <f>IF(AND(A4557&lt;&gt;"",ISNUMBER(A4557)),VLOOKUP(A4557,Studies!A:BR,4,FALSE),"")</f>
        <v>MAD_m_D 200 mg (HPBCD)</v>
      </c>
      <c r="E4557" s="255" t="str">
        <f>IF(AND(A4557&lt;&gt;"",ISNUMBER(A4557)),VLOOKUP(A4557,Studies!A:BR,5,FALSE),"")</f>
        <v>Hydroxy-Itraconazole</v>
      </c>
      <c r="F4557" s="256" t="str">
        <f>IF(AND(A4557&lt;&gt;"",ISNUMBER(A4557)),VLOOKUP(A4557,Studies!A:BR,6,FALSE),"")</f>
        <v>Plasma</v>
      </c>
      <c r="G4557" s="194">
        <v>152</v>
      </c>
      <c r="H4557" s="50" t="s">
        <v>60</v>
      </c>
      <c r="I4557" s="187">
        <v>2064.8260116577148</v>
      </c>
      <c r="J4557" s="41" t="s">
        <v>941</v>
      </c>
      <c r="K4557" s="41" t="s">
        <v>116</v>
      </c>
      <c r="Q4557" s="174">
        <v>0</v>
      </c>
    </row>
    <row r="4558" spans="1:17" ht="14.25" x14ac:dyDescent="0.2">
      <c r="A4558" s="183">
        <v>535</v>
      </c>
      <c r="B4558" s="254" t="str">
        <f>IF(AND(A4558&lt;&gt;"",ISNUMBER(A4558)),VLOOKUP(A4558,Studies!A:BR,2,FALSE),"")</f>
        <v>Mouton 2006</v>
      </c>
      <c r="C4558" s="255" t="str">
        <f>IF(AND(A4558&lt;&gt;"",ISNUMBER(A4558)),VLOOKUP(A4558,Studies!A:BR,3,FALSE),"")</f>
        <v>https://www.ncbi.nlm.nih.gov/pubmed/16982783</v>
      </c>
      <c r="D4558" s="255" t="str">
        <f>IF(AND(A4558&lt;&gt;"",ISNUMBER(A4558)),VLOOKUP(A4558,Studies!A:BR,4,FALSE),"")</f>
        <v>MAD_m_D 200 mg (HPBCD)</v>
      </c>
      <c r="E4558" s="255" t="str">
        <f>IF(AND(A4558&lt;&gt;"",ISNUMBER(A4558)),VLOOKUP(A4558,Studies!A:BR,5,FALSE),"")</f>
        <v>Hydroxy-Itraconazole</v>
      </c>
      <c r="F4558" s="256" t="str">
        <f>IF(AND(A4558&lt;&gt;"",ISNUMBER(A4558)),VLOOKUP(A4558,Studies!A:BR,6,FALSE),"")</f>
        <v>Plasma</v>
      </c>
      <c r="G4558" s="194">
        <v>154</v>
      </c>
      <c r="H4558" s="50" t="s">
        <v>60</v>
      </c>
      <c r="I4558" s="187">
        <v>2132.404088973999</v>
      </c>
      <c r="J4558" s="41" t="s">
        <v>941</v>
      </c>
      <c r="K4558" s="41" t="s">
        <v>116</v>
      </c>
      <c r="O4558" s="199"/>
      <c r="Q4558" s="174">
        <v>0</v>
      </c>
    </row>
    <row r="4559" spans="1:17" ht="14.25" x14ac:dyDescent="0.2">
      <c r="A4559" s="183">
        <v>535</v>
      </c>
      <c r="B4559" s="254" t="str">
        <f>IF(AND(A4559&lt;&gt;"",ISNUMBER(A4559)),VLOOKUP(A4559,Studies!A:BR,2,FALSE),"")</f>
        <v>Mouton 2006</v>
      </c>
      <c r="C4559" s="255" t="str">
        <f>IF(AND(A4559&lt;&gt;"",ISNUMBER(A4559)),VLOOKUP(A4559,Studies!A:BR,3,FALSE),"")</f>
        <v>https://www.ncbi.nlm.nih.gov/pubmed/16982783</v>
      </c>
      <c r="D4559" s="255" t="str">
        <f>IF(AND(A4559&lt;&gt;"",ISNUMBER(A4559)),VLOOKUP(A4559,Studies!A:BR,4,FALSE),"")</f>
        <v>MAD_m_D 200 mg (HPBCD)</v>
      </c>
      <c r="E4559" s="255" t="str">
        <f>IF(AND(A4559&lt;&gt;"",ISNUMBER(A4559)),VLOOKUP(A4559,Studies!A:BR,5,FALSE),"")</f>
        <v>Hydroxy-Itraconazole</v>
      </c>
      <c r="F4559" s="256" t="str">
        <f>IF(AND(A4559&lt;&gt;"",ISNUMBER(A4559)),VLOOKUP(A4559,Studies!A:BR,6,FALSE),"")</f>
        <v>Plasma</v>
      </c>
      <c r="G4559" s="194">
        <v>160</v>
      </c>
      <c r="H4559" s="50" t="s">
        <v>60</v>
      </c>
      <c r="I4559" s="187">
        <v>1825.7229328155518</v>
      </c>
      <c r="J4559" s="41" t="s">
        <v>941</v>
      </c>
      <c r="K4559" s="41" t="s">
        <v>116</v>
      </c>
      <c r="O4559" s="199"/>
      <c r="Q4559" s="174">
        <v>0</v>
      </c>
    </row>
    <row r="4560" spans="1:17" ht="14.25" x14ac:dyDescent="0.2">
      <c r="A4560" s="183">
        <v>535</v>
      </c>
      <c r="B4560" s="254" t="str">
        <f>IF(AND(A4560&lt;&gt;"",ISNUMBER(A4560)),VLOOKUP(A4560,Studies!A:BR,2,FALSE),"")</f>
        <v>Mouton 2006</v>
      </c>
      <c r="C4560" s="255" t="str">
        <f>IF(AND(A4560&lt;&gt;"",ISNUMBER(A4560)),VLOOKUP(A4560,Studies!A:BR,3,FALSE),"")</f>
        <v>https://www.ncbi.nlm.nih.gov/pubmed/16982783</v>
      </c>
      <c r="D4560" s="255" t="str">
        <f>IF(AND(A4560&lt;&gt;"",ISNUMBER(A4560)),VLOOKUP(A4560,Studies!A:BR,4,FALSE),"")</f>
        <v>MAD_m_D 200 mg (HPBCD)</v>
      </c>
      <c r="E4560" s="255" t="str">
        <f>IF(AND(A4560&lt;&gt;"",ISNUMBER(A4560)),VLOOKUP(A4560,Studies!A:BR,5,FALSE),"")</f>
        <v>Hydroxy-Itraconazole</v>
      </c>
      <c r="F4560" s="256" t="str">
        <f>IF(AND(A4560&lt;&gt;"",ISNUMBER(A4560)),VLOOKUP(A4560,Studies!A:BR,6,FALSE),"")</f>
        <v>Plasma</v>
      </c>
      <c r="G4560" s="194">
        <v>168</v>
      </c>
      <c r="H4560" s="50" t="s">
        <v>60</v>
      </c>
      <c r="I4560" s="187">
        <v>2063.7459754943848</v>
      </c>
      <c r="J4560" s="41" t="s">
        <v>941</v>
      </c>
      <c r="K4560" s="41" t="s">
        <v>116</v>
      </c>
      <c r="O4560" s="199"/>
      <c r="Q4560" s="174">
        <v>0</v>
      </c>
    </row>
    <row r="4561" spans="1:17" ht="14.25" x14ac:dyDescent="0.2">
      <c r="A4561" s="183">
        <v>535</v>
      </c>
      <c r="B4561" s="254" t="str">
        <f>IF(AND(A4561&lt;&gt;"",ISNUMBER(A4561)),VLOOKUP(A4561,Studies!A:BR,2,FALSE),"")</f>
        <v>Mouton 2006</v>
      </c>
      <c r="C4561" s="255" t="str">
        <f>IF(AND(A4561&lt;&gt;"",ISNUMBER(A4561)),VLOOKUP(A4561,Studies!A:BR,3,FALSE),"")</f>
        <v>https://www.ncbi.nlm.nih.gov/pubmed/16982783</v>
      </c>
      <c r="D4561" s="255" t="str">
        <f>IF(AND(A4561&lt;&gt;"",ISNUMBER(A4561)),VLOOKUP(A4561,Studies!A:BR,4,FALSE),"")</f>
        <v>MAD_m_D 200 mg (HPBCD)</v>
      </c>
      <c r="E4561" s="255" t="str">
        <f>IF(AND(A4561&lt;&gt;"",ISNUMBER(A4561)),VLOOKUP(A4561,Studies!A:BR,5,FALSE),"")</f>
        <v>Hydroxy-Itraconazole</v>
      </c>
      <c r="F4561" s="256" t="str">
        <f>IF(AND(A4561&lt;&gt;"",ISNUMBER(A4561)),VLOOKUP(A4561,Studies!A:BR,6,FALSE),"")</f>
        <v>Plasma</v>
      </c>
      <c r="G4561" s="194">
        <v>176</v>
      </c>
      <c r="H4561" s="50" t="s">
        <v>60</v>
      </c>
      <c r="I4561" s="187">
        <v>2050.4779815673828</v>
      </c>
      <c r="J4561" s="41" t="s">
        <v>941</v>
      </c>
      <c r="K4561" s="41" t="s">
        <v>116</v>
      </c>
      <c r="O4561" s="199"/>
      <c r="Q4561" s="174">
        <v>0</v>
      </c>
    </row>
    <row r="4562" spans="1:17" ht="14.25" x14ac:dyDescent="0.2">
      <c r="A4562" s="183">
        <v>535</v>
      </c>
      <c r="B4562" s="254" t="str">
        <f>IF(AND(A4562&lt;&gt;"",ISNUMBER(A4562)),VLOOKUP(A4562,Studies!A:BR,2,FALSE),"")</f>
        <v>Mouton 2006</v>
      </c>
      <c r="C4562" s="255" t="str">
        <f>IF(AND(A4562&lt;&gt;"",ISNUMBER(A4562)),VLOOKUP(A4562,Studies!A:BR,3,FALSE),"")</f>
        <v>https://www.ncbi.nlm.nih.gov/pubmed/16982783</v>
      </c>
      <c r="D4562" s="255" t="str">
        <f>IF(AND(A4562&lt;&gt;"",ISNUMBER(A4562)),VLOOKUP(A4562,Studies!A:BR,4,FALSE),"")</f>
        <v>MAD_m_D 200 mg (HPBCD)</v>
      </c>
      <c r="E4562" s="255" t="str">
        <f>IF(AND(A4562&lt;&gt;"",ISNUMBER(A4562)),VLOOKUP(A4562,Studies!A:BR,5,FALSE),"")</f>
        <v>Hydroxy-Itraconazole</v>
      </c>
      <c r="F4562" s="256" t="str">
        <f>IF(AND(A4562&lt;&gt;"",ISNUMBER(A4562)),VLOOKUP(A4562,Studies!A:BR,6,FALSE),"")</f>
        <v>Plasma</v>
      </c>
      <c r="G4562" s="194">
        <v>192</v>
      </c>
      <c r="H4562" s="50" t="s">
        <v>60</v>
      </c>
      <c r="I4562" s="187">
        <v>1802.3229837417603</v>
      </c>
      <c r="J4562" s="41" t="s">
        <v>941</v>
      </c>
      <c r="K4562" s="41" t="s">
        <v>116</v>
      </c>
      <c r="O4562" s="199"/>
      <c r="Q4562" s="174">
        <v>0</v>
      </c>
    </row>
    <row r="4563" spans="1:17" ht="14.25" x14ac:dyDescent="0.2">
      <c r="A4563" s="183">
        <v>535</v>
      </c>
      <c r="B4563" s="254" t="str">
        <f>IF(AND(A4563&lt;&gt;"",ISNUMBER(A4563)),VLOOKUP(A4563,Studies!A:BR,2,FALSE),"")</f>
        <v>Mouton 2006</v>
      </c>
      <c r="C4563" s="255" t="str">
        <f>IF(AND(A4563&lt;&gt;"",ISNUMBER(A4563)),VLOOKUP(A4563,Studies!A:BR,3,FALSE),"")</f>
        <v>https://www.ncbi.nlm.nih.gov/pubmed/16982783</v>
      </c>
      <c r="D4563" s="255" t="str">
        <f>IF(AND(A4563&lt;&gt;"",ISNUMBER(A4563)),VLOOKUP(A4563,Studies!A:BR,4,FALSE),"")</f>
        <v>MAD_m_D 200 mg (HPBCD)</v>
      </c>
      <c r="E4563" s="255" t="str">
        <f>IF(AND(A4563&lt;&gt;"",ISNUMBER(A4563)),VLOOKUP(A4563,Studies!A:BR,5,FALSE),"")</f>
        <v>Hydroxy-Itraconazole</v>
      </c>
      <c r="F4563" s="256" t="str">
        <f>IF(AND(A4563&lt;&gt;"",ISNUMBER(A4563)),VLOOKUP(A4563,Studies!A:BR,6,FALSE),"")</f>
        <v>Plasma</v>
      </c>
      <c r="G4563" s="194">
        <v>216</v>
      </c>
      <c r="H4563" s="50" t="s">
        <v>60</v>
      </c>
      <c r="I4563" s="187">
        <v>1357.0109605789185</v>
      </c>
      <c r="J4563" s="41" t="s">
        <v>941</v>
      </c>
      <c r="K4563" s="41" t="s">
        <v>116</v>
      </c>
      <c r="O4563" s="199"/>
      <c r="Q4563" s="174">
        <v>0</v>
      </c>
    </row>
    <row r="4564" spans="1:17" ht="14.25" x14ac:dyDescent="0.2">
      <c r="A4564" s="183">
        <v>535</v>
      </c>
      <c r="B4564" s="254" t="str">
        <f>IF(AND(A4564&lt;&gt;"",ISNUMBER(A4564)),VLOOKUP(A4564,Studies!A:BR,2,FALSE),"")</f>
        <v>Mouton 2006</v>
      </c>
      <c r="C4564" s="255" t="str">
        <f>IF(AND(A4564&lt;&gt;"",ISNUMBER(A4564)),VLOOKUP(A4564,Studies!A:BR,3,FALSE),"")</f>
        <v>https://www.ncbi.nlm.nih.gov/pubmed/16982783</v>
      </c>
      <c r="D4564" s="255" t="str">
        <f>IF(AND(A4564&lt;&gt;"",ISNUMBER(A4564)),VLOOKUP(A4564,Studies!A:BR,4,FALSE),"")</f>
        <v>MAD_m_D 200 mg (HPBCD)</v>
      </c>
      <c r="E4564" s="255" t="str">
        <f>IF(AND(A4564&lt;&gt;"",ISNUMBER(A4564)),VLOOKUP(A4564,Studies!A:BR,5,FALSE),"")</f>
        <v>Hydroxy-Itraconazole</v>
      </c>
      <c r="F4564" s="256" t="str">
        <f>IF(AND(A4564&lt;&gt;"",ISNUMBER(A4564)),VLOOKUP(A4564,Studies!A:BR,6,FALSE),"")</f>
        <v>Plasma</v>
      </c>
      <c r="G4564" s="194">
        <v>240</v>
      </c>
      <c r="H4564" s="50" t="s">
        <v>60</v>
      </c>
      <c r="I4564" s="187">
        <v>970.34287452697754</v>
      </c>
      <c r="J4564" s="41" t="s">
        <v>941</v>
      </c>
      <c r="K4564" s="41" t="s">
        <v>116</v>
      </c>
      <c r="O4564" s="199"/>
      <c r="Q4564" s="174">
        <v>0</v>
      </c>
    </row>
    <row r="4565" spans="1:17" ht="14.25" x14ac:dyDescent="0.2">
      <c r="A4565" s="183">
        <v>535</v>
      </c>
      <c r="B4565" s="254" t="str">
        <f>IF(AND(A4565&lt;&gt;"",ISNUMBER(A4565)),VLOOKUP(A4565,Studies!A:BR,2,FALSE),"")</f>
        <v>Mouton 2006</v>
      </c>
      <c r="C4565" s="255" t="str">
        <f>IF(AND(A4565&lt;&gt;"",ISNUMBER(A4565)),VLOOKUP(A4565,Studies!A:BR,3,FALSE),"")</f>
        <v>https://www.ncbi.nlm.nih.gov/pubmed/16982783</v>
      </c>
      <c r="D4565" s="255" t="str">
        <f>IF(AND(A4565&lt;&gt;"",ISNUMBER(A4565)),VLOOKUP(A4565,Studies!A:BR,4,FALSE),"")</f>
        <v>MAD_m_D 200 mg (HPBCD)</v>
      </c>
      <c r="E4565" s="255" t="str">
        <f>IF(AND(A4565&lt;&gt;"",ISNUMBER(A4565)),VLOOKUP(A4565,Studies!A:BR,5,FALSE),"")</f>
        <v>Hydroxy-Itraconazole</v>
      </c>
      <c r="F4565" s="256" t="str">
        <f>IF(AND(A4565&lt;&gt;"",ISNUMBER(A4565)),VLOOKUP(A4565,Studies!A:BR,6,FALSE),"")</f>
        <v>Plasma</v>
      </c>
      <c r="G4565" s="194">
        <v>312</v>
      </c>
      <c r="H4565" s="50" t="s">
        <v>60</v>
      </c>
      <c r="I4565" s="187">
        <v>267.11669564247131</v>
      </c>
      <c r="J4565" s="41" t="s">
        <v>941</v>
      </c>
      <c r="K4565" s="41" t="s">
        <v>116</v>
      </c>
      <c r="O4565" s="199"/>
      <c r="Q4565" s="174">
        <v>0</v>
      </c>
    </row>
    <row r="4566" spans="1:17" ht="14.25" x14ac:dyDescent="0.2">
      <c r="A4566" s="183">
        <v>536</v>
      </c>
      <c r="B4566" s="254" t="str">
        <f>IF(AND(A4566&lt;&gt;"",ISNUMBER(A4566)),VLOOKUP(A4566,Studies!A:BR,2,FALSE),"")</f>
        <v>Mouton 2006</v>
      </c>
      <c r="C4566" s="255" t="str">
        <f>IF(AND(A4566&lt;&gt;"",ISNUMBER(A4566)),VLOOKUP(A4566,Studies!A:BR,3,FALSE),"")</f>
        <v>https://www.ncbi.nlm.nih.gov/pubmed/16982783</v>
      </c>
      <c r="D4566" s="255" t="str">
        <f>IF(AND(A4566&lt;&gt;"",ISNUMBER(A4566)),VLOOKUP(A4566,Studies!A:BR,4,FALSE),"")</f>
        <v>MAD_m_A 100 mg (terminal phase only)</v>
      </c>
      <c r="E4566" s="255" t="str">
        <f>IF(AND(A4566&lt;&gt;"",ISNUMBER(A4566)),VLOOKUP(A4566,Studies!A:BR,5,FALSE),"")</f>
        <v>Itraconazole</v>
      </c>
      <c r="F4566" s="256" t="str">
        <f>IF(AND(A4566&lt;&gt;"",ISNUMBER(A4566)),VLOOKUP(A4566,Studies!A:BR,6,FALSE),"")</f>
        <v>Plasma</v>
      </c>
      <c r="G4566" s="194">
        <v>168</v>
      </c>
      <c r="H4566" s="50" t="s">
        <v>60</v>
      </c>
      <c r="I4566" s="187">
        <v>332.26919555664062</v>
      </c>
      <c r="J4566" s="41" t="s">
        <v>941</v>
      </c>
      <c r="K4566" s="41" t="s">
        <v>116</v>
      </c>
      <c r="O4566" s="199"/>
      <c r="P4566" s="42" t="s">
        <v>1028</v>
      </c>
      <c r="Q4566" s="174">
        <v>0</v>
      </c>
    </row>
    <row r="4567" spans="1:17" ht="14.25" x14ac:dyDescent="0.2">
      <c r="A4567" s="183">
        <v>536</v>
      </c>
      <c r="B4567" s="254" t="str">
        <f>IF(AND(A4567&lt;&gt;"",ISNUMBER(A4567)),VLOOKUP(A4567,Studies!A:BR,2,FALSE),"")</f>
        <v>Mouton 2006</v>
      </c>
      <c r="C4567" s="255" t="str">
        <f>IF(AND(A4567&lt;&gt;"",ISNUMBER(A4567)),VLOOKUP(A4567,Studies!A:BR,3,FALSE),"")</f>
        <v>https://www.ncbi.nlm.nih.gov/pubmed/16982783</v>
      </c>
      <c r="D4567" s="255" t="str">
        <f>IF(AND(A4567&lt;&gt;"",ISNUMBER(A4567)),VLOOKUP(A4567,Studies!A:BR,4,FALSE),"")</f>
        <v>MAD_m_A 100 mg (terminal phase only)</v>
      </c>
      <c r="E4567" s="255" t="str">
        <f>IF(AND(A4567&lt;&gt;"",ISNUMBER(A4567)),VLOOKUP(A4567,Studies!A:BR,5,FALSE),"")</f>
        <v>Itraconazole</v>
      </c>
      <c r="F4567" s="256"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4.25" x14ac:dyDescent="0.2">
      <c r="A4568" s="183">
        <v>536</v>
      </c>
      <c r="B4568" s="254" t="str">
        <f>IF(AND(A4568&lt;&gt;"",ISNUMBER(A4568)),VLOOKUP(A4568,Studies!A:BR,2,FALSE),"")</f>
        <v>Mouton 2006</v>
      </c>
      <c r="C4568" s="255" t="str">
        <f>IF(AND(A4568&lt;&gt;"",ISNUMBER(A4568)),VLOOKUP(A4568,Studies!A:BR,3,FALSE),"")</f>
        <v>https://www.ncbi.nlm.nih.gov/pubmed/16982783</v>
      </c>
      <c r="D4568" s="255" t="str">
        <f>IF(AND(A4568&lt;&gt;"",ISNUMBER(A4568)),VLOOKUP(A4568,Studies!A:BR,4,FALSE),"")</f>
        <v>MAD_m_A 100 mg (terminal phase only)</v>
      </c>
      <c r="E4568" s="255" t="str">
        <f>IF(AND(A4568&lt;&gt;"",ISNUMBER(A4568)),VLOOKUP(A4568,Studies!A:BR,5,FALSE),"")</f>
        <v>Itraconazole</v>
      </c>
      <c r="F4568" s="256"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4.25" x14ac:dyDescent="0.2">
      <c r="A4569" s="183">
        <v>536</v>
      </c>
      <c r="B4569" s="254" t="str">
        <f>IF(AND(A4569&lt;&gt;"",ISNUMBER(A4569)),VLOOKUP(A4569,Studies!A:BR,2,FALSE),"")</f>
        <v>Mouton 2006</v>
      </c>
      <c r="C4569" s="255" t="str">
        <f>IF(AND(A4569&lt;&gt;"",ISNUMBER(A4569)),VLOOKUP(A4569,Studies!A:BR,3,FALSE),"")</f>
        <v>https://www.ncbi.nlm.nih.gov/pubmed/16982783</v>
      </c>
      <c r="D4569" s="255" t="str">
        <f>IF(AND(A4569&lt;&gt;"",ISNUMBER(A4569)),VLOOKUP(A4569,Studies!A:BR,4,FALSE),"")</f>
        <v>MAD_m_A 100 mg (terminal phase only)</v>
      </c>
      <c r="E4569" s="255" t="str">
        <f>IF(AND(A4569&lt;&gt;"",ISNUMBER(A4569)),VLOOKUP(A4569,Studies!A:BR,5,FALSE),"")</f>
        <v>Itraconazole</v>
      </c>
      <c r="F4569" s="256"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4.25" x14ac:dyDescent="0.2">
      <c r="A4570" s="183">
        <v>536</v>
      </c>
      <c r="B4570" s="254" t="str">
        <f>IF(AND(A4570&lt;&gt;"",ISNUMBER(A4570)),VLOOKUP(A4570,Studies!A:BR,2,FALSE),"")</f>
        <v>Mouton 2006</v>
      </c>
      <c r="C4570" s="255" t="str">
        <f>IF(AND(A4570&lt;&gt;"",ISNUMBER(A4570)),VLOOKUP(A4570,Studies!A:BR,3,FALSE),"")</f>
        <v>https://www.ncbi.nlm.nih.gov/pubmed/16982783</v>
      </c>
      <c r="D4570" s="255" t="str">
        <f>IF(AND(A4570&lt;&gt;"",ISNUMBER(A4570)),VLOOKUP(A4570,Studies!A:BR,4,FALSE),"")</f>
        <v>MAD_m_A 100 mg (terminal phase only)</v>
      </c>
      <c r="E4570" s="255" t="str">
        <f>IF(AND(A4570&lt;&gt;"",ISNUMBER(A4570)),VLOOKUP(A4570,Studies!A:BR,5,FALSE),"")</f>
        <v>Itraconazole</v>
      </c>
      <c r="F4570" s="256" t="str">
        <f>IF(AND(A4570&lt;&gt;"",ISNUMBER(A4570)),VLOOKUP(A4570,Studies!A:BR,6,FALSE),"")</f>
        <v>Plasma</v>
      </c>
      <c r="G4570" s="194">
        <v>240</v>
      </c>
      <c r="H4570" s="50" t="s">
        <v>60</v>
      </c>
      <c r="I4570" s="187">
        <v>86.489395141601562</v>
      </c>
      <c r="J4570" s="41" t="s">
        <v>941</v>
      </c>
      <c r="K4570" s="41" t="s">
        <v>116</v>
      </c>
      <c r="O4570" s="199"/>
      <c r="P4570" s="42" t="s">
        <v>1028</v>
      </c>
      <c r="Q4570" s="174">
        <v>0</v>
      </c>
    </row>
    <row r="4571" spans="1:17" ht="14.25" x14ac:dyDescent="0.2">
      <c r="A4571" s="183">
        <v>536</v>
      </c>
      <c r="B4571" s="254" t="str">
        <f>IF(AND(A4571&lt;&gt;"",ISNUMBER(A4571)),VLOOKUP(A4571,Studies!A:BR,2,FALSE),"")</f>
        <v>Mouton 2006</v>
      </c>
      <c r="C4571" s="255" t="str">
        <f>IF(AND(A4571&lt;&gt;"",ISNUMBER(A4571)),VLOOKUP(A4571,Studies!A:BR,3,FALSE),"")</f>
        <v>https://www.ncbi.nlm.nih.gov/pubmed/16982783</v>
      </c>
      <c r="D4571" s="255" t="str">
        <f>IF(AND(A4571&lt;&gt;"",ISNUMBER(A4571)),VLOOKUP(A4571,Studies!A:BR,4,FALSE),"")</f>
        <v>MAD_m_A 100 mg (terminal phase only)</v>
      </c>
      <c r="E4571" s="255" t="str">
        <f>IF(AND(A4571&lt;&gt;"",ISNUMBER(A4571)),VLOOKUP(A4571,Studies!A:BR,5,FALSE),"")</f>
        <v>Itraconazole</v>
      </c>
      <c r="F4571" s="256"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4.25" x14ac:dyDescent="0.2">
      <c r="A4572" s="183">
        <v>537</v>
      </c>
      <c r="B4572" s="254" t="str">
        <f>IF(AND(A4572&lt;&gt;"",ISNUMBER(A4572)),VLOOKUP(A4572,Studies!A:BR,2,FALSE),"")</f>
        <v>Mouton 2006</v>
      </c>
      <c r="C4572" s="255" t="str">
        <f>IF(AND(A4572&lt;&gt;"",ISNUMBER(A4572)),VLOOKUP(A4572,Studies!A:BR,3,FALSE),"")</f>
        <v>https://www.ncbi.nlm.nih.gov/pubmed/16982783</v>
      </c>
      <c r="D4572" s="255" t="str">
        <f>IF(AND(A4572&lt;&gt;"",ISNUMBER(A4572)),VLOOKUP(A4572,Studies!A:BR,4,FALSE),"")</f>
        <v>MAD_m_B 200 mg (terminal phase only)</v>
      </c>
      <c r="E4572" s="255" t="str">
        <f>IF(AND(A4572&lt;&gt;"",ISNUMBER(A4572)),VLOOKUP(A4572,Studies!A:BR,5,FALSE),"")</f>
        <v>Itraconazole</v>
      </c>
      <c r="F4572" s="256"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4.25" x14ac:dyDescent="0.2">
      <c r="A4573" s="183">
        <v>537</v>
      </c>
      <c r="B4573" s="254" t="str">
        <f>IF(AND(A4573&lt;&gt;"",ISNUMBER(A4573)),VLOOKUP(A4573,Studies!A:BR,2,FALSE),"")</f>
        <v>Mouton 2006</v>
      </c>
      <c r="C4573" s="255" t="str">
        <f>IF(AND(A4573&lt;&gt;"",ISNUMBER(A4573)),VLOOKUP(A4573,Studies!A:BR,3,FALSE),"")</f>
        <v>https://www.ncbi.nlm.nih.gov/pubmed/16982783</v>
      </c>
      <c r="D4573" s="255" t="str">
        <f>IF(AND(A4573&lt;&gt;"",ISNUMBER(A4573)),VLOOKUP(A4573,Studies!A:BR,4,FALSE),"")</f>
        <v>MAD_m_B 200 mg (terminal phase only)</v>
      </c>
      <c r="E4573" s="255" t="str">
        <f>IF(AND(A4573&lt;&gt;"",ISNUMBER(A4573)),VLOOKUP(A4573,Studies!A:BR,5,FALSE),"")</f>
        <v>Itraconazole</v>
      </c>
      <c r="F4573" s="256"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4.25" x14ac:dyDescent="0.2">
      <c r="A4574" s="183">
        <v>537</v>
      </c>
      <c r="B4574" s="254" t="str">
        <f>IF(AND(A4574&lt;&gt;"",ISNUMBER(A4574)),VLOOKUP(A4574,Studies!A:BR,2,FALSE),"")</f>
        <v>Mouton 2006</v>
      </c>
      <c r="C4574" s="255" t="str">
        <f>IF(AND(A4574&lt;&gt;"",ISNUMBER(A4574)),VLOOKUP(A4574,Studies!A:BR,3,FALSE),"")</f>
        <v>https://www.ncbi.nlm.nih.gov/pubmed/16982783</v>
      </c>
      <c r="D4574" s="255" t="str">
        <f>IF(AND(A4574&lt;&gt;"",ISNUMBER(A4574)),VLOOKUP(A4574,Studies!A:BR,4,FALSE),"")</f>
        <v>MAD_m_B 200 mg (terminal phase only)</v>
      </c>
      <c r="E4574" s="255" t="str">
        <f>IF(AND(A4574&lt;&gt;"",ISNUMBER(A4574)),VLOOKUP(A4574,Studies!A:BR,5,FALSE),"")</f>
        <v>Itraconazole</v>
      </c>
      <c r="F4574" s="256"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4.25" x14ac:dyDescent="0.2">
      <c r="A4575" s="183">
        <v>537</v>
      </c>
      <c r="B4575" s="254" t="str">
        <f>IF(AND(A4575&lt;&gt;"",ISNUMBER(A4575)),VLOOKUP(A4575,Studies!A:BR,2,FALSE),"")</f>
        <v>Mouton 2006</v>
      </c>
      <c r="C4575" s="255" t="str">
        <f>IF(AND(A4575&lt;&gt;"",ISNUMBER(A4575)),VLOOKUP(A4575,Studies!A:BR,3,FALSE),"")</f>
        <v>https://www.ncbi.nlm.nih.gov/pubmed/16982783</v>
      </c>
      <c r="D4575" s="255" t="str">
        <f>IF(AND(A4575&lt;&gt;"",ISNUMBER(A4575)),VLOOKUP(A4575,Studies!A:BR,4,FALSE),"")</f>
        <v>MAD_m_B 200 mg (terminal phase only)</v>
      </c>
      <c r="E4575" s="255" t="str">
        <f>IF(AND(A4575&lt;&gt;"",ISNUMBER(A4575)),VLOOKUP(A4575,Studies!A:BR,5,FALSE),"")</f>
        <v>Itraconazole</v>
      </c>
      <c r="F4575" s="256"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4.25" x14ac:dyDescent="0.2">
      <c r="A4576" s="183">
        <v>537</v>
      </c>
      <c r="B4576" s="254" t="str">
        <f>IF(AND(A4576&lt;&gt;"",ISNUMBER(A4576)),VLOOKUP(A4576,Studies!A:BR,2,FALSE),"")</f>
        <v>Mouton 2006</v>
      </c>
      <c r="C4576" s="255" t="str">
        <f>IF(AND(A4576&lt;&gt;"",ISNUMBER(A4576)),VLOOKUP(A4576,Studies!A:BR,3,FALSE),"")</f>
        <v>https://www.ncbi.nlm.nih.gov/pubmed/16982783</v>
      </c>
      <c r="D4576" s="255" t="str">
        <f>IF(AND(A4576&lt;&gt;"",ISNUMBER(A4576)),VLOOKUP(A4576,Studies!A:BR,4,FALSE),"")</f>
        <v>MAD_m_B 200 mg (terminal phase only)</v>
      </c>
      <c r="E4576" s="255" t="str">
        <f>IF(AND(A4576&lt;&gt;"",ISNUMBER(A4576)),VLOOKUP(A4576,Studies!A:BR,5,FALSE),"")</f>
        <v>Itraconazole</v>
      </c>
      <c r="F4576" s="256"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4.25" x14ac:dyDescent="0.2">
      <c r="A4577" s="183">
        <v>537</v>
      </c>
      <c r="B4577" s="254" t="str">
        <f>IF(AND(A4577&lt;&gt;"",ISNUMBER(A4577)),VLOOKUP(A4577,Studies!A:BR,2,FALSE),"")</f>
        <v>Mouton 2006</v>
      </c>
      <c r="C4577" s="255" t="str">
        <f>IF(AND(A4577&lt;&gt;"",ISNUMBER(A4577)),VLOOKUP(A4577,Studies!A:BR,3,FALSE),"")</f>
        <v>https://www.ncbi.nlm.nih.gov/pubmed/16982783</v>
      </c>
      <c r="D4577" s="255" t="str">
        <f>IF(AND(A4577&lt;&gt;"",ISNUMBER(A4577)),VLOOKUP(A4577,Studies!A:BR,4,FALSE),"")</f>
        <v>MAD_m_B 200 mg (terminal phase only)</v>
      </c>
      <c r="E4577" s="255" t="str">
        <f>IF(AND(A4577&lt;&gt;"",ISNUMBER(A4577)),VLOOKUP(A4577,Studies!A:BR,5,FALSE),"")</f>
        <v>Itraconazole</v>
      </c>
      <c r="F4577" s="256"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4.25" x14ac:dyDescent="0.2">
      <c r="A4578" s="183">
        <v>538</v>
      </c>
      <c r="B4578" s="254" t="str">
        <f>IF(AND(A4578&lt;&gt;"",ISNUMBER(A4578)),VLOOKUP(A4578,Studies!A:BR,2,FALSE),"")</f>
        <v>Mouton 2006</v>
      </c>
      <c r="C4578" s="255" t="str">
        <f>IF(AND(A4578&lt;&gt;"",ISNUMBER(A4578)),VLOOKUP(A4578,Studies!A:BR,3,FALSE),"")</f>
        <v>https://www.ncbi.nlm.nih.gov/pubmed/16982783</v>
      </c>
      <c r="D4578" s="255" t="str">
        <f>IF(AND(A4578&lt;&gt;"",ISNUMBER(A4578)),VLOOKUP(A4578,Studies!A:BR,4,FALSE),"")</f>
        <v>MAD_m_C 300 mg (terminal phase only)</v>
      </c>
      <c r="E4578" s="255" t="str">
        <f>IF(AND(A4578&lt;&gt;"",ISNUMBER(A4578)),VLOOKUP(A4578,Studies!A:BR,5,FALSE),"")</f>
        <v>Itraconazole</v>
      </c>
      <c r="F4578" s="256"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4.25" x14ac:dyDescent="0.2">
      <c r="A4579" s="183">
        <v>538</v>
      </c>
      <c r="B4579" s="254" t="str">
        <f>IF(AND(A4579&lt;&gt;"",ISNUMBER(A4579)),VLOOKUP(A4579,Studies!A:BR,2,FALSE),"")</f>
        <v>Mouton 2006</v>
      </c>
      <c r="C4579" s="255" t="str">
        <f>IF(AND(A4579&lt;&gt;"",ISNUMBER(A4579)),VLOOKUP(A4579,Studies!A:BR,3,FALSE),"")</f>
        <v>https://www.ncbi.nlm.nih.gov/pubmed/16982783</v>
      </c>
      <c r="D4579" s="255" t="str">
        <f>IF(AND(A4579&lt;&gt;"",ISNUMBER(A4579)),VLOOKUP(A4579,Studies!A:BR,4,FALSE),"")</f>
        <v>MAD_m_C 300 mg (terminal phase only)</v>
      </c>
      <c r="E4579" s="255" t="str">
        <f>IF(AND(A4579&lt;&gt;"",ISNUMBER(A4579)),VLOOKUP(A4579,Studies!A:BR,5,FALSE),"")</f>
        <v>Itraconazole</v>
      </c>
      <c r="F4579" s="256"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4.25" x14ac:dyDescent="0.2">
      <c r="A4580" s="183">
        <v>538</v>
      </c>
      <c r="B4580" s="254" t="str">
        <f>IF(AND(A4580&lt;&gt;"",ISNUMBER(A4580)),VLOOKUP(A4580,Studies!A:BR,2,FALSE),"")</f>
        <v>Mouton 2006</v>
      </c>
      <c r="C4580" s="255" t="str">
        <f>IF(AND(A4580&lt;&gt;"",ISNUMBER(A4580)),VLOOKUP(A4580,Studies!A:BR,3,FALSE),"")</f>
        <v>https://www.ncbi.nlm.nih.gov/pubmed/16982783</v>
      </c>
      <c r="D4580" s="255" t="str">
        <f>IF(AND(A4580&lt;&gt;"",ISNUMBER(A4580)),VLOOKUP(A4580,Studies!A:BR,4,FALSE),"")</f>
        <v>MAD_m_C 300 mg (terminal phase only)</v>
      </c>
      <c r="E4580" s="255" t="str">
        <f>IF(AND(A4580&lt;&gt;"",ISNUMBER(A4580)),VLOOKUP(A4580,Studies!A:BR,5,FALSE),"")</f>
        <v>Itraconazole</v>
      </c>
      <c r="F4580" s="256"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4.25" x14ac:dyDescent="0.2">
      <c r="A4581" s="183">
        <v>538</v>
      </c>
      <c r="B4581" s="254" t="str">
        <f>IF(AND(A4581&lt;&gt;"",ISNUMBER(A4581)),VLOOKUP(A4581,Studies!A:BR,2,FALSE),"")</f>
        <v>Mouton 2006</v>
      </c>
      <c r="C4581" s="255" t="str">
        <f>IF(AND(A4581&lt;&gt;"",ISNUMBER(A4581)),VLOOKUP(A4581,Studies!A:BR,3,FALSE),"")</f>
        <v>https://www.ncbi.nlm.nih.gov/pubmed/16982783</v>
      </c>
      <c r="D4581" s="255" t="str">
        <f>IF(AND(A4581&lt;&gt;"",ISNUMBER(A4581)),VLOOKUP(A4581,Studies!A:BR,4,FALSE),"")</f>
        <v>MAD_m_C 300 mg (terminal phase only)</v>
      </c>
      <c r="E4581" s="255" t="str">
        <f>IF(AND(A4581&lt;&gt;"",ISNUMBER(A4581)),VLOOKUP(A4581,Studies!A:BR,5,FALSE),"")</f>
        <v>Itraconazole</v>
      </c>
      <c r="F4581" s="256"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4.25" x14ac:dyDescent="0.2">
      <c r="A4582" s="183">
        <v>538</v>
      </c>
      <c r="B4582" s="254" t="str">
        <f>IF(AND(A4582&lt;&gt;"",ISNUMBER(A4582)),VLOOKUP(A4582,Studies!A:BR,2,FALSE),"")</f>
        <v>Mouton 2006</v>
      </c>
      <c r="C4582" s="255" t="str">
        <f>IF(AND(A4582&lt;&gt;"",ISNUMBER(A4582)),VLOOKUP(A4582,Studies!A:BR,3,FALSE),"")</f>
        <v>https://www.ncbi.nlm.nih.gov/pubmed/16982783</v>
      </c>
      <c r="D4582" s="255" t="str">
        <f>IF(AND(A4582&lt;&gt;"",ISNUMBER(A4582)),VLOOKUP(A4582,Studies!A:BR,4,FALSE),"")</f>
        <v>MAD_m_C 300 mg (terminal phase only)</v>
      </c>
      <c r="E4582" s="255" t="str">
        <f>IF(AND(A4582&lt;&gt;"",ISNUMBER(A4582)),VLOOKUP(A4582,Studies!A:BR,5,FALSE),"")</f>
        <v>Itraconazole</v>
      </c>
      <c r="F4582" s="256"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4.25" x14ac:dyDescent="0.2">
      <c r="A4583" s="183">
        <v>538</v>
      </c>
      <c r="B4583" s="254" t="str">
        <f>IF(AND(A4583&lt;&gt;"",ISNUMBER(A4583)),VLOOKUP(A4583,Studies!A:BR,2,FALSE),"")</f>
        <v>Mouton 2006</v>
      </c>
      <c r="C4583" s="255" t="str">
        <f>IF(AND(A4583&lt;&gt;"",ISNUMBER(A4583)),VLOOKUP(A4583,Studies!A:BR,3,FALSE),"")</f>
        <v>https://www.ncbi.nlm.nih.gov/pubmed/16982783</v>
      </c>
      <c r="D4583" s="255" t="str">
        <f>IF(AND(A4583&lt;&gt;"",ISNUMBER(A4583)),VLOOKUP(A4583,Studies!A:BR,4,FALSE),"")</f>
        <v>MAD_m_C 300 mg (terminal phase only)</v>
      </c>
      <c r="E4583" s="255" t="str">
        <f>IF(AND(A4583&lt;&gt;"",ISNUMBER(A4583)),VLOOKUP(A4583,Studies!A:BR,5,FALSE),"")</f>
        <v>Itraconazole</v>
      </c>
      <c r="F4583" s="256"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4.25" x14ac:dyDescent="0.2">
      <c r="A4584" s="183">
        <v>539</v>
      </c>
      <c r="B4584" s="254" t="str">
        <f>IF(AND(A4584&lt;&gt;"",ISNUMBER(A4584)),VLOOKUP(A4584,Studies!A:BR,2,FALSE),"")</f>
        <v>Mouton 2006</v>
      </c>
      <c r="C4584" s="255" t="str">
        <f>IF(AND(A4584&lt;&gt;"",ISNUMBER(A4584)),VLOOKUP(A4584,Studies!A:BR,3,FALSE),"")</f>
        <v>https://www.ncbi.nlm.nih.gov/pubmed/16982783</v>
      </c>
      <c r="D4584" s="255" t="str">
        <f>IF(AND(A4584&lt;&gt;"",ISNUMBER(A4584)),VLOOKUP(A4584,Studies!A:BR,4,FALSE),"")</f>
        <v>MAD_m_A 100 mg (terminal phase only)</v>
      </c>
      <c r="E4584" s="255" t="str">
        <f>IF(AND(A4584&lt;&gt;"",ISNUMBER(A4584)),VLOOKUP(A4584,Studies!A:BR,5,FALSE),"")</f>
        <v>Hydroxy-Itraconazole</v>
      </c>
      <c r="F4584" s="256"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4.25" x14ac:dyDescent="0.2">
      <c r="A4585" s="183">
        <v>539</v>
      </c>
      <c r="B4585" s="254" t="str">
        <f>IF(AND(A4585&lt;&gt;"",ISNUMBER(A4585)),VLOOKUP(A4585,Studies!A:BR,2,FALSE),"")</f>
        <v>Mouton 2006</v>
      </c>
      <c r="C4585" s="255" t="str">
        <f>IF(AND(A4585&lt;&gt;"",ISNUMBER(A4585)),VLOOKUP(A4585,Studies!A:BR,3,FALSE),"")</f>
        <v>https://www.ncbi.nlm.nih.gov/pubmed/16982783</v>
      </c>
      <c r="D4585" s="255" t="str">
        <f>IF(AND(A4585&lt;&gt;"",ISNUMBER(A4585)),VLOOKUP(A4585,Studies!A:BR,4,FALSE),"")</f>
        <v>MAD_m_A 100 mg (terminal phase only)</v>
      </c>
      <c r="E4585" s="255" t="str">
        <f>IF(AND(A4585&lt;&gt;"",ISNUMBER(A4585)),VLOOKUP(A4585,Studies!A:BR,5,FALSE),"")</f>
        <v>Hydroxy-Itraconazole</v>
      </c>
      <c r="F4585" s="256"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4.25" x14ac:dyDescent="0.2">
      <c r="A4586" s="183">
        <v>539</v>
      </c>
      <c r="B4586" s="254" t="str">
        <f>IF(AND(A4586&lt;&gt;"",ISNUMBER(A4586)),VLOOKUP(A4586,Studies!A:BR,2,FALSE),"")</f>
        <v>Mouton 2006</v>
      </c>
      <c r="C4586" s="255" t="str">
        <f>IF(AND(A4586&lt;&gt;"",ISNUMBER(A4586)),VLOOKUP(A4586,Studies!A:BR,3,FALSE),"")</f>
        <v>https://www.ncbi.nlm.nih.gov/pubmed/16982783</v>
      </c>
      <c r="D4586" s="255" t="str">
        <f>IF(AND(A4586&lt;&gt;"",ISNUMBER(A4586)),VLOOKUP(A4586,Studies!A:BR,4,FALSE),"")</f>
        <v>MAD_m_A 100 mg (terminal phase only)</v>
      </c>
      <c r="E4586" s="255" t="str">
        <f>IF(AND(A4586&lt;&gt;"",ISNUMBER(A4586)),VLOOKUP(A4586,Studies!A:BR,5,FALSE),"")</f>
        <v>Hydroxy-Itraconazole</v>
      </c>
      <c r="F4586" s="256"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4.25" x14ac:dyDescent="0.2">
      <c r="A4587" s="183">
        <v>539</v>
      </c>
      <c r="B4587" s="254" t="str">
        <f>IF(AND(A4587&lt;&gt;"",ISNUMBER(A4587)),VLOOKUP(A4587,Studies!A:BR,2,FALSE),"")</f>
        <v>Mouton 2006</v>
      </c>
      <c r="C4587" s="255" t="str">
        <f>IF(AND(A4587&lt;&gt;"",ISNUMBER(A4587)),VLOOKUP(A4587,Studies!A:BR,3,FALSE),"")</f>
        <v>https://www.ncbi.nlm.nih.gov/pubmed/16982783</v>
      </c>
      <c r="D4587" s="255" t="str">
        <f>IF(AND(A4587&lt;&gt;"",ISNUMBER(A4587)),VLOOKUP(A4587,Studies!A:BR,4,FALSE),"")</f>
        <v>MAD_m_A 100 mg (terminal phase only)</v>
      </c>
      <c r="E4587" s="255" t="str">
        <f>IF(AND(A4587&lt;&gt;"",ISNUMBER(A4587)),VLOOKUP(A4587,Studies!A:BR,5,FALSE),"")</f>
        <v>Hydroxy-Itraconazole</v>
      </c>
      <c r="F4587" s="256" t="str">
        <f>IF(AND(A4587&lt;&gt;"",ISNUMBER(A4587)),VLOOKUP(A4587,Studies!A:BR,6,FALSE),"")</f>
        <v>Plasma</v>
      </c>
      <c r="G4587" s="194">
        <v>216</v>
      </c>
      <c r="H4587" s="50" t="s">
        <v>60</v>
      </c>
      <c r="I4587" s="187">
        <v>227.58462524414062</v>
      </c>
      <c r="J4587" s="41" t="s">
        <v>941</v>
      </c>
      <c r="K4587" s="41" t="s">
        <v>116</v>
      </c>
      <c r="O4587" s="199"/>
      <c r="P4587" s="42" t="s">
        <v>1028</v>
      </c>
      <c r="Q4587" s="174">
        <v>0</v>
      </c>
    </row>
    <row r="4588" spans="1:17" ht="14.25" x14ac:dyDescent="0.2">
      <c r="A4588" s="183">
        <v>539</v>
      </c>
      <c r="B4588" s="254" t="str">
        <f>IF(AND(A4588&lt;&gt;"",ISNUMBER(A4588)),VLOOKUP(A4588,Studies!A:BR,2,FALSE),"")</f>
        <v>Mouton 2006</v>
      </c>
      <c r="C4588" s="255" t="str">
        <f>IF(AND(A4588&lt;&gt;"",ISNUMBER(A4588)),VLOOKUP(A4588,Studies!A:BR,3,FALSE),"")</f>
        <v>https://www.ncbi.nlm.nih.gov/pubmed/16982783</v>
      </c>
      <c r="D4588" s="255" t="str">
        <f>IF(AND(A4588&lt;&gt;"",ISNUMBER(A4588)),VLOOKUP(A4588,Studies!A:BR,4,FALSE),"")</f>
        <v>MAD_m_A 100 mg (terminal phase only)</v>
      </c>
      <c r="E4588" s="255" t="str">
        <f>IF(AND(A4588&lt;&gt;"",ISNUMBER(A4588)),VLOOKUP(A4588,Studies!A:BR,5,FALSE),"")</f>
        <v>Hydroxy-Itraconazole</v>
      </c>
      <c r="F4588" s="256"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4.25" x14ac:dyDescent="0.2">
      <c r="A4589" s="183">
        <v>539</v>
      </c>
      <c r="B4589" s="254" t="str">
        <f>IF(AND(A4589&lt;&gt;"",ISNUMBER(A4589)),VLOOKUP(A4589,Studies!A:BR,2,FALSE),"")</f>
        <v>Mouton 2006</v>
      </c>
      <c r="C4589" s="255" t="str">
        <f>IF(AND(A4589&lt;&gt;"",ISNUMBER(A4589)),VLOOKUP(A4589,Studies!A:BR,3,FALSE),"")</f>
        <v>https://www.ncbi.nlm.nih.gov/pubmed/16982783</v>
      </c>
      <c r="D4589" s="255" t="str">
        <f>IF(AND(A4589&lt;&gt;"",ISNUMBER(A4589)),VLOOKUP(A4589,Studies!A:BR,4,FALSE),"")</f>
        <v>MAD_m_A 100 mg (terminal phase only)</v>
      </c>
      <c r="E4589" s="255" t="str">
        <f>IF(AND(A4589&lt;&gt;"",ISNUMBER(A4589)),VLOOKUP(A4589,Studies!A:BR,5,FALSE),"")</f>
        <v>Hydroxy-Itraconazole</v>
      </c>
      <c r="F4589" s="256"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4.25" x14ac:dyDescent="0.2">
      <c r="A4590" s="183">
        <v>540</v>
      </c>
      <c r="B4590" s="254" t="str">
        <f>IF(AND(A4590&lt;&gt;"",ISNUMBER(A4590)),VLOOKUP(A4590,Studies!A:BR,2,FALSE),"")</f>
        <v>Mouton 2006</v>
      </c>
      <c r="C4590" s="255" t="str">
        <f>IF(AND(A4590&lt;&gt;"",ISNUMBER(A4590)),VLOOKUP(A4590,Studies!A:BR,3,FALSE),"")</f>
        <v>https://www.ncbi.nlm.nih.gov/pubmed/16982783</v>
      </c>
      <c r="D4590" s="255" t="str">
        <f>IF(AND(A4590&lt;&gt;"",ISNUMBER(A4590)),VLOOKUP(A4590,Studies!A:BR,4,FALSE),"")</f>
        <v>MAD_m_B 200 mg (terminal phase only)</v>
      </c>
      <c r="E4590" s="255" t="str">
        <f>IF(AND(A4590&lt;&gt;"",ISNUMBER(A4590)),VLOOKUP(A4590,Studies!A:BR,5,FALSE),"")</f>
        <v>Hydroxy-Itraconazole</v>
      </c>
      <c r="F4590" s="256"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4.25" x14ac:dyDescent="0.2">
      <c r="A4591" s="183">
        <v>540</v>
      </c>
      <c r="B4591" s="254" t="str">
        <f>IF(AND(A4591&lt;&gt;"",ISNUMBER(A4591)),VLOOKUP(A4591,Studies!A:BR,2,FALSE),"")</f>
        <v>Mouton 2006</v>
      </c>
      <c r="C4591" s="255" t="str">
        <f>IF(AND(A4591&lt;&gt;"",ISNUMBER(A4591)),VLOOKUP(A4591,Studies!A:BR,3,FALSE),"")</f>
        <v>https://www.ncbi.nlm.nih.gov/pubmed/16982783</v>
      </c>
      <c r="D4591" s="255" t="str">
        <f>IF(AND(A4591&lt;&gt;"",ISNUMBER(A4591)),VLOOKUP(A4591,Studies!A:BR,4,FALSE),"")</f>
        <v>MAD_m_B 200 mg (terminal phase only)</v>
      </c>
      <c r="E4591" s="255" t="str">
        <f>IF(AND(A4591&lt;&gt;"",ISNUMBER(A4591)),VLOOKUP(A4591,Studies!A:BR,5,FALSE),"")</f>
        <v>Hydroxy-Itraconazole</v>
      </c>
      <c r="F4591" s="256"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4.25" x14ac:dyDescent="0.2">
      <c r="A4592" s="183">
        <v>540</v>
      </c>
      <c r="B4592" s="254" t="str">
        <f>IF(AND(A4592&lt;&gt;"",ISNUMBER(A4592)),VLOOKUP(A4592,Studies!A:BR,2,FALSE),"")</f>
        <v>Mouton 2006</v>
      </c>
      <c r="C4592" s="255" t="str">
        <f>IF(AND(A4592&lt;&gt;"",ISNUMBER(A4592)),VLOOKUP(A4592,Studies!A:BR,3,FALSE),"")</f>
        <v>https://www.ncbi.nlm.nih.gov/pubmed/16982783</v>
      </c>
      <c r="D4592" s="255" t="str">
        <f>IF(AND(A4592&lt;&gt;"",ISNUMBER(A4592)),VLOOKUP(A4592,Studies!A:BR,4,FALSE),"")</f>
        <v>MAD_m_B 200 mg (terminal phase only)</v>
      </c>
      <c r="E4592" s="255" t="str">
        <f>IF(AND(A4592&lt;&gt;"",ISNUMBER(A4592)),VLOOKUP(A4592,Studies!A:BR,5,FALSE),"")</f>
        <v>Hydroxy-Itraconazole</v>
      </c>
      <c r="F4592" s="256"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4.25" x14ac:dyDescent="0.2">
      <c r="A4593" s="183">
        <v>540</v>
      </c>
      <c r="B4593" s="254" t="str">
        <f>IF(AND(A4593&lt;&gt;"",ISNUMBER(A4593)),VLOOKUP(A4593,Studies!A:BR,2,FALSE),"")</f>
        <v>Mouton 2006</v>
      </c>
      <c r="C4593" s="255" t="str">
        <f>IF(AND(A4593&lt;&gt;"",ISNUMBER(A4593)),VLOOKUP(A4593,Studies!A:BR,3,FALSE),"")</f>
        <v>https://www.ncbi.nlm.nih.gov/pubmed/16982783</v>
      </c>
      <c r="D4593" s="255" t="str">
        <f>IF(AND(A4593&lt;&gt;"",ISNUMBER(A4593)),VLOOKUP(A4593,Studies!A:BR,4,FALSE),"")</f>
        <v>MAD_m_B 200 mg (terminal phase only)</v>
      </c>
      <c r="E4593" s="255" t="str">
        <f>IF(AND(A4593&lt;&gt;"",ISNUMBER(A4593)),VLOOKUP(A4593,Studies!A:BR,5,FALSE),"")</f>
        <v>Hydroxy-Itraconazole</v>
      </c>
      <c r="F4593" s="256"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4.25" x14ac:dyDescent="0.2">
      <c r="A4594" s="183">
        <v>540</v>
      </c>
      <c r="B4594" s="254" t="str">
        <f>IF(AND(A4594&lt;&gt;"",ISNUMBER(A4594)),VLOOKUP(A4594,Studies!A:BR,2,FALSE),"")</f>
        <v>Mouton 2006</v>
      </c>
      <c r="C4594" s="255" t="str">
        <f>IF(AND(A4594&lt;&gt;"",ISNUMBER(A4594)),VLOOKUP(A4594,Studies!A:BR,3,FALSE),"")</f>
        <v>https://www.ncbi.nlm.nih.gov/pubmed/16982783</v>
      </c>
      <c r="D4594" s="255" t="str">
        <f>IF(AND(A4594&lt;&gt;"",ISNUMBER(A4594)),VLOOKUP(A4594,Studies!A:BR,4,FALSE),"")</f>
        <v>MAD_m_B 200 mg (terminal phase only)</v>
      </c>
      <c r="E4594" s="255" t="str">
        <f>IF(AND(A4594&lt;&gt;"",ISNUMBER(A4594)),VLOOKUP(A4594,Studies!A:BR,5,FALSE),"")</f>
        <v>Hydroxy-Itraconazole</v>
      </c>
      <c r="F4594" s="256"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4.25" x14ac:dyDescent="0.2">
      <c r="A4595" s="183">
        <v>540</v>
      </c>
      <c r="B4595" s="254" t="str">
        <f>IF(AND(A4595&lt;&gt;"",ISNUMBER(A4595)),VLOOKUP(A4595,Studies!A:BR,2,FALSE),"")</f>
        <v>Mouton 2006</v>
      </c>
      <c r="C4595" s="255" t="str">
        <f>IF(AND(A4595&lt;&gt;"",ISNUMBER(A4595)),VLOOKUP(A4595,Studies!A:BR,3,FALSE),"")</f>
        <v>https://www.ncbi.nlm.nih.gov/pubmed/16982783</v>
      </c>
      <c r="D4595" s="255" t="str">
        <f>IF(AND(A4595&lt;&gt;"",ISNUMBER(A4595)),VLOOKUP(A4595,Studies!A:BR,4,FALSE),"")</f>
        <v>MAD_m_B 200 mg (terminal phase only)</v>
      </c>
      <c r="E4595" s="255" t="str">
        <f>IF(AND(A4595&lt;&gt;"",ISNUMBER(A4595)),VLOOKUP(A4595,Studies!A:BR,5,FALSE),"")</f>
        <v>Hydroxy-Itraconazole</v>
      </c>
      <c r="F4595" s="256"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4.25" x14ac:dyDescent="0.2">
      <c r="A4596" s="183">
        <v>541</v>
      </c>
      <c r="B4596" s="254" t="str">
        <f>IF(AND(A4596&lt;&gt;"",ISNUMBER(A4596)),VLOOKUP(A4596,Studies!A:BR,2,FALSE),"")</f>
        <v>Mouton 2006</v>
      </c>
      <c r="C4596" s="255" t="str">
        <f>IF(AND(A4596&lt;&gt;"",ISNUMBER(A4596)),VLOOKUP(A4596,Studies!A:BR,3,FALSE),"")</f>
        <v>https://www.ncbi.nlm.nih.gov/pubmed/16982783</v>
      </c>
      <c r="D4596" s="255" t="str">
        <f>IF(AND(A4596&lt;&gt;"",ISNUMBER(A4596)),VLOOKUP(A4596,Studies!A:BR,4,FALSE),"")</f>
        <v>MAD_m_C 300 mg (terminal phase only)</v>
      </c>
      <c r="E4596" s="255" t="str">
        <f>IF(AND(A4596&lt;&gt;"",ISNUMBER(A4596)),VLOOKUP(A4596,Studies!A:BR,5,FALSE),"")</f>
        <v>Hydroxy-Itraconazole</v>
      </c>
      <c r="F4596" s="256"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4.25" x14ac:dyDescent="0.2">
      <c r="A4597" s="183">
        <v>541</v>
      </c>
      <c r="B4597" s="254" t="str">
        <f>IF(AND(A4597&lt;&gt;"",ISNUMBER(A4597)),VLOOKUP(A4597,Studies!A:BR,2,FALSE),"")</f>
        <v>Mouton 2006</v>
      </c>
      <c r="C4597" s="255" t="str">
        <f>IF(AND(A4597&lt;&gt;"",ISNUMBER(A4597)),VLOOKUP(A4597,Studies!A:BR,3,FALSE),"")</f>
        <v>https://www.ncbi.nlm.nih.gov/pubmed/16982783</v>
      </c>
      <c r="D4597" s="255" t="str">
        <f>IF(AND(A4597&lt;&gt;"",ISNUMBER(A4597)),VLOOKUP(A4597,Studies!A:BR,4,FALSE),"")</f>
        <v>MAD_m_C 300 mg (terminal phase only)</v>
      </c>
      <c r="E4597" s="255" t="str">
        <f>IF(AND(A4597&lt;&gt;"",ISNUMBER(A4597)),VLOOKUP(A4597,Studies!A:BR,5,FALSE),"")</f>
        <v>Hydroxy-Itraconazole</v>
      </c>
      <c r="F4597" s="256"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4.25" x14ac:dyDescent="0.2">
      <c r="A4598" s="183">
        <v>541</v>
      </c>
      <c r="B4598" s="254" t="str">
        <f>IF(AND(A4598&lt;&gt;"",ISNUMBER(A4598)),VLOOKUP(A4598,Studies!A:BR,2,FALSE),"")</f>
        <v>Mouton 2006</v>
      </c>
      <c r="C4598" s="255" t="str">
        <f>IF(AND(A4598&lt;&gt;"",ISNUMBER(A4598)),VLOOKUP(A4598,Studies!A:BR,3,FALSE),"")</f>
        <v>https://www.ncbi.nlm.nih.gov/pubmed/16982783</v>
      </c>
      <c r="D4598" s="255" t="str">
        <f>IF(AND(A4598&lt;&gt;"",ISNUMBER(A4598)),VLOOKUP(A4598,Studies!A:BR,4,FALSE),"")</f>
        <v>MAD_m_C 300 mg (terminal phase only)</v>
      </c>
      <c r="E4598" s="255" t="str">
        <f>IF(AND(A4598&lt;&gt;"",ISNUMBER(A4598)),VLOOKUP(A4598,Studies!A:BR,5,FALSE),"")</f>
        <v>Hydroxy-Itraconazole</v>
      </c>
      <c r="F4598" s="256"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4.25" x14ac:dyDescent="0.2">
      <c r="A4599" s="183">
        <v>541</v>
      </c>
      <c r="B4599" s="254" t="str">
        <f>IF(AND(A4599&lt;&gt;"",ISNUMBER(A4599)),VLOOKUP(A4599,Studies!A:BR,2,FALSE),"")</f>
        <v>Mouton 2006</v>
      </c>
      <c r="C4599" s="255" t="str">
        <f>IF(AND(A4599&lt;&gt;"",ISNUMBER(A4599)),VLOOKUP(A4599,Studies!A:BR,3,FALSE),"")</f>
        <v>https://www.ncbi.nlm.nih.gov/pubmed/16982783</v>
      </c>
      <c r="D4599" s="255" t="str">
        <f>IF(AND(A4599&lt;&gt;"",ISNUMBER(A4599)),VLOOKUP(A4599,Studies!A:BR,4,FALSE),"")</f>
        <v>MAD_m_C 300 mg (terminal phase only)</v>
      </c>
      <c r="E4599" s="255" t="str">
        <f>IF(AND(A4599&lt;&gt;"",ISNUMBER(A4599)),VLOOKUP(A4599,Studies!A:BR,5,FALSE),"")</f>
        <v>Hydroxy-Itraconazole</v>
      </c>
      <c r="F4599" s="256"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4.25" x14ac:dyDescent="0.2">
      <c r="A4600" s="183">
        <v>541</v>
      </c>
      <c r="B4600" s="254" t="str">
        <f>IF(AND(A4600&lt;&gt;"",ISNUMBER(A4600)),VLOOKUP(A4600,Studies!A:BR,2,FALSE),"")</f>
        <v>Mouton 2006</v>
      </c>
      <c r="C4600" s="255" t="str">
        <f>IF(AND(A4600&lt;&gt;"",ISNUMBER(A4600)),VLOOKUP(A4600,Studies!A:BR,3,FALSE),"")</f>
        <v>https://www.ncbi.nlm.nih.gov/pubmed/16982783</v>
      </c>
      <c r="D4600" s="255" t="str">
        <f>IF(AND(A4600&lt;&gt;"",ISNUMBER(A4600)),VLOOKUP(A4600,Studies!A:BR,4,FALSE),"")</f>
        <v>MAD_m_C 300 mg (terminal phase only)</v>
      </c>
      <c r="E4600" s="255" t="str">
        <f>IF(AND(A4600&lt;&gt;"",ISNUMBER(A4600)),VLOOKUP(A4600,Studies!A:BR,5,FALSE),"")</f>
        <v>Hydroxy-Itraconazole</v>
      </c>
      <c r="F4600" s="256"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4.25" x14ac:dyDescent="0.2">
      <c r="A4601" s="183">
        <v>541</v>
      </c>
      <c r="B4601" s="254" t="str">
        <f>IF(AND(A4601&lt;&gt;"",ISNUMBER(A4601)),VLOOKUP(A4601,Studies!A:BR,2,FALSE),"")</f>
        <v>Mouton 2006</v>
      </c>
      <c r="C4601" s="255" t="str">
        <f>IF(AND(A4601&lt;&gt;"",ISNUMBER(A4601)),VLOOKUP(A4601,Studies!A:BR,3,FALSE),"")</f>
        <v>https://www.ncbi.nlm.nih.gov/pubmed/16982783</v>
      </c>
      <c r="D4601" s="255" t="str">
        <f>IF(AND(A4601&lt;&gt;"",ISNUMBER(A4601)),VLOOKUP(A4601,Studies!A:BR,4,FALSE),"")</f>
        <v>MAD_m_C 300 mg (terminal phase only)</v>
      </c>
      <c r="E4601" s="255" t="str">
        <f>IF(AND(A4601&lt;&gt;"",ISNUMBER(A4601)),VLOOKUP(A4601,Studies!A:BR,5,FALSE),"")</f>
        <v>Hydroxy-Itraconazole</v>
      </c>
      <c r="F4601" s="256"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4.25" x14ac:dyDescent="0.2">
      <c r="A4602" s="183">
        <v>545</v>
      </c>
      <c r="B4602" s="254" t="str">
        <f>IF(AND(A4602&lt;&gt;"",ISNUMBER(A4602)),VLOOKUP(A4602,Studies!A:BR,2,FALSE),"")</f>
        <v>Zhou 1998</v>
      </c>
      <c r="C4602" s="255" t="str">
        <f>IF(AND(A4602&lt;&gt;"",ISNUMBER(A4602)),VLOOKUP(A4602,Studies!A:BR,3,FALSE),"")</f>
        <v>https://www.ncbi.nlm.nih.gov/pubmed/9702843</v>
      </c>
      <c r="D4602" s="255" t="str">
        <f>IF(AND(A4602&lt;&gt;"",ISNUMBER(A4602)),VLOOKUP(A4602,Studies!A:BR,4,FALSE),"")</f>
        <v>IV 200 mg OD</v>
      </c>
      <c r="E4602" s="255" t="str">
        <f>IF(AND(A4602&lt;&gt;"",ISNUMBER(A4602)),VLOOKUP(A4602,Studies!A:BR,5,FALSE),"")</f>
        <v>Itraconazole</v>
      </c>
      <c r="F4602" s="256" t="str">
        <f>IF(AND(A4602&lt;&gt;"",ISNUMBER(A4602)),VLOOKUP(A4602,Studies!A:BR,6,FALSE),"")</f>
        <v>Plasma</v>
      </c>
      <c r="G4602" s="194">
        <v>1</v>
      </c>
      <c r="H4602" s="50" t="s">
        <v>60</v>
      </c>
      <c r="I4602" s="187">
        <v>1844.7870016098022</v>
      </c>
      <c r="J4602" s="41" t="s">
        <v>941</v>
      </c>
      <c r="K4602" s="41" t="s">
        <v>116</v>
      </c>
      <c r="O4602" s="199"/>
      <c r="Q4602" s="174">
        <v>0</v>
      </c>
    </row>
    <row r="4603" spans="1:17" ht="14.25" x14ac:dyDescent="0.2">
      <c r="A4603" s="183">
        <v>545</v>
      </c>
      <c r="B4603" s="254" t="str">
        <f>IF(AND(A4603&lt;&gt;"",ISNUMBER(A4603)),VLOOKUP(A4603,Studies!A:BR,2,FALSE),"")</f>
        <v>Zhou 1998</v>
      </c>
      <c r="C4603" s="255" t="str">
        <f>IF(AND(A4603&lt;&gt;"",ISNUMBER(A4603)),VLOOKUP(A4603,Studies!A:BR,3,FALSE),"")</f>
        <v>https://www.ncbi.nlm.nih.gov/pubmed/9702843</v>
      </c>
      <c r="D4603" s="255" t="str">
        <f>IF(AND(A4603&lt;&gt;"",ISNUMBER(A4603)),VLOOKUP(A4603,Studies!A:BR,4,FALSE),"")</f>
        <v>IV 200 mg OD</v>
      </c>
      <c r="E4603" s="255" t="str">
        <f>IF(AND(A4603&lt;&gt;"",ISNUMBER(A4603)),VLOOKUP(A4603,Studies!A:BR,5,FALSE),"")</f>
        <v>Itraconazole</v>
      </c>
      <c r="F4603" s="256" t="str">
        <f>IF(AND(A4603&lt;&gt;"",ISNUMBER(A4603)),VLOOKUP(A4603,Studies!A:BR,6,FALSE),"")</f>
        <v>Plasma</v>
      </c>
      <c r="G4603" s="194">
        <v>1.25</v>
      </c>
      <c r="H4603" s="50" t="s">
        <v>60</v>
      </c>
      <c r="I4603" s="187">
        <v>1478.672981262207</v>
      </c>
      <c r="J4603" s="41" t="s">
        <v>941</v>
      </c>
      <c r="K4603" s="41" t="s">
        <v>116</v>
      </c>
      <c r="O4603" s="199"/>
      <c r="Q4603" s="174">
        <v>0</v>
      </c>
    </row>
    <row r="4604" spans="1:17" ht="14.25" x14ac:dyDescent="0.2">
      <c r="A4604" s="183">
        <v>545</v>
      </c>
      <c r="B4604" s="254" t="str">
        <f>IF(AND(A4604&lt;&gt;"",ISNUMBER(A4604)),VLOOKUP(A4604,Studies!A:BR,2,FALSE),"")</f>
        <v>Zhou 1998</v>
      </c>
      <c r="C4604" s="255" t="str">
        <f>IF(AND(A4604&lt;&gt;"",ISNUMBER(A4604)),VLOOKUP(A4604,Studies!A:BR,3,FALSE),"")</f>
        <v>https://www.ncbi.nlm.nih.gov/pubmed/9702843</v>
      </c>
      <c r="D4604" s="255" t="str">
        <f>IF(AND(A4604&lt;&gt;"",ISNUMBER(A4604)),VLOOKUP(A4604,Studies!A:BR,4,FALSE),"")</f>
        <v>IV 200 mg OD</v>
      </c>
      <c r="E4604" s="255" t="str">
        <f>IF(AND(A4604&lt;&gt;"",ISNUMBER(A4604)),VLOOKUP(A4604,Studies!A:BR,5,FALSE),"")</f>
        <v>Itraconazole</v>
      </c>
      <c r="F4604" s="256" t="str">
        <f>IF(AND(A4604&lt;&gt;"",ISNUMBER(A4604)),VLOOKUP(A4604,Studies!A:BR,6,FALSE),"")</f>
        <v>Plasma</v>
      </c>
      <c r="G4604" s="194">
        <v>1.5</v>
      </c>
      <c r="H4604" s="50" t="s">
        <v>60</v>
      </c>
      <c r="I4604" s="187">
        <v>1176.5400171279907</v>
      </c>
      <c r="J4604" s="41" t="s">
        <v>941</v>
      </c>
      <c r="K4604" s="41" t="s">
        <v>116</v>
      </c>
      <c r="O4604" s="199"/>
      <c r="Q4604" s="174">
        <v>0</v>
      </c>
    </row>
    <row r="4605" spans="1:17" ht="14.25" x14ac:dyDescent="0.2">
      <c r="A4605" s="183">
        <v>545</v>
      </c>
      <c r="B4605" s="254" t="str">
        <f>IF(AND(A4605&lt;&gt;"",ISNUMBER(A4605)),VLOOKUP(A4605,Studies!A:BR,2,FALSE),"")</f>
        <v>Zhou 1998</v>
      </c>
      <c r="C4605" s="255" t="str">
        <f>IF(AND(A4605&lt;&gt;"",ISNUMBER(A4605)),VLOOKUP(A4605,Studies!A:BR,3,FALSE),"")</f>
        <v>https://www.ncbi.nlm.nih.gov/pubmed/9702843</v>
      </c>
      <c r="D4605" s="255" t="str">
        <f>IF(AND(A4605&lt;&gt;"",ISNUMBER(A4605)),VLOOKUP(A4605,Studies!A:BR,4,FALSE),"")</f>
        <v>IV 200 mg OD</v>
      </c>
      <c r="E4605" s="255" t="str">
        <f>IF(AND(A4605&lt;&gt;"",ISNUMBER(A4605)),VLOOKUP(A4605,Studies!A:BR,5,FALSE),"")</f>
        <v>Itraconazole</v>
      </c>
      <c r="F4605" s="256" t="str">
        <f>IF(AND(A4605&lt;&gt;"",ISNUMBER(A4605)),VLOOKUP(A4605,Studies!A:BR,6,FALSE),"")</f>
        <v>Plasma</v>
      </c>
      <c r="G4605" s="194">
        <v>2</v>
      </c>
      <c r="H4605" s="50" t="s">
        <v>60</v>
      </c>
      <c r="I4605" s="187">
        <v>941.94310903549194</v>
      </c>
      <c r="J4605" s="41" t="s">
        <v>941</v>
      </c>
      <c r="K4605" s="41" t="s">
        <v>116</v>
      </c>
      <c r="O4605" s="199"/>
      <c r="Q4605" s="174">
        <v>0</v>
      </c>
    </row>
    <row r="4606" spans="1:17" ht="14.25" x14ac:dyDescent="0.2">
      <c r="A4606" s="183">
        <v>545</v>
      </c>
      <c r="B4606" s="254" t="str">
        <f>IF(AND(A4606&lt;&gt;"",ISNUMBER(A4606)),VLOOKUP(A4606,Studies!A:BR,2,FALSE),"")</f>
        <v>Zhou 1998</v>
      </c>
      <c r="C4606" s="255" t="str">
        <f>IF(AND(A4606&lt;&gt;"",ISNUMBER(A4606)),VLOOKUP(A4606,Studies!A:BR,3,FALSE),"")</f>
        <v>https://www.ncbi.nlm.nih.gov/pubmed/9702843</v>
      </c>
      <c r="D4606" s="255" t="str">
        <f>IF(AND(A4606&lt;&gt;"",ISNUMBER(A4606)),VLOOKUP(A4606,Studies!A:BR,4,FALSE),"")</f>
        <v>IV 200 mg OD</v>
      </c>
      <c r="E4606" s="255" t="str">
        <f>IF(AND(A4606&lt;&gt;"",ISNUMBER(A4606)),VLOOKUP(A4606,Studies!A:BR,5,FALSE),"")</f>
        <v>Itraconazole</v>
      </c>
      <c r="F4606" s="256" t="str">
        <f>IF(AND(A4606&lt;&gt;"",ISNUMBER(A4606)),VLOOKUP(A4606,Studies!A:BR,6,FALSE),"")</f>
        <v>Plasma</v>
      </c>
      <c r="G4606" s="194">
        <v>3</v>
      </c>
      <c r="H4606" s="50" t="s">
        <v>60</v>
      </c>
      <c r="I4606" s="187">
        <v>771.32701873779297</v>
      </c>
      <c r="J4606" s="41" t="s">
        <v>941</v>
      </c>
      <c r="K4606" s="41" t="s">
        <v>116</v>
      </c>
      <c r="O4606" s="199"/>
      <c r="Q4606" s="174">
        <v>0</v>
      </c>
    </row>
    <row r="4607" spans="1:17" ht="14.25" x14ac:dyDescent="0.2">
      <c r="A4607" s="183">
        <v>545</v>
      </c>
      <c r="B4607" s="254" t="str">
        <f>IF(AND(A4607&lt;&gt;"",ISNUMBER(A4607)),VLOOKUP(A4607,Studies!A:BR,2,FALSE),"")</f>
        <v>Zhou 1998</v>
      </c>
      <c r="C4607" s="255" t="str">
        <f>IF(AND(A4607&lt;&gt;"",ISNUMBER(A4607)),VLOOKUP(A4607,Studies!A:BR,3,FALSE),"")</f>
        <v>https://www.ncbi.nlm.nih.gov/pubmed/9702843</v>
      </c>
      <c r="D4607" s="255" t="str">
        <f>IF(AND(A4607&lt;&gt;"",ISNUMBER(A4607)),VLOOKUP(A4607,Studies!A:BR,4,FALSE),"")</f>
        <v>IV 200 mg OD</v>
      </c>
      <c r="E4607" s="255" t="str">
        <f>IF(AND(A4607&lt;&gt;"",ISNUMBER(A4607)),VLOOKUP(A4607,Studies!A:BR,5,FALSE),"")</f>
        <v>Itraconazole</v>
      </c>
      <c r="F4607" s="256" t="str">
        <f>IF(AND(A4607&lt;&gt;"",ISNUMBER(A4607)),VLOOKUP(A4607,Studies!A:BR,6,FALSE),"")</f>
        <v>Plasma</v>
      </c>
      <c r="G4607" s="194">
        <v>5</v>
      </c>
      <c r="H4607" s="50" t="s">
        <v>60</v>
      </c>
      <c r="I4607" s="187">
        <v>430.09477853775024</v>
      </c>
      <c r="J4607" s="41" t="s">
        <v>941</v>
      </c>
      <c r="K4607" s="41" t="s">
        <v>116</v>
      </c>
      <c r="O4607" s="199"/>
      <c r="Q4607" s="174">
        <v>0</v>
      </c>
    </row>
    <row r="4608" spans="1:17" ht="14.25" x14ac:dyDescent="0.2">
      <c r="A4608" s="183">
        <v>545</v>
      </c>
      <c r="B4608" s="254" t="str">
        <f>IF(AND(A4608&lt;&gt;"",ISNUMBER(A4608)),VLOOKUP(A4608,Studies!A:BR,2,FALSE),"")</f>
        <v>Zhou 1998</v>
      </c>
      <c r="C4608" s="255" t="str">
        <f>IF(AND(A4608&lt;&gt;"",ISNUMBER(A4608)),VLOOKUP(A4608,Studies!A:BR,3,FALSE),"")</f>
        <v>https://www.ncbi.nlm.nih.gov/pubmed/9702843</v>
      </c>
      <c r="D4608" s="255" t="str">
        <f>IF(AND(A4608&lt;&gt;"",ISNUMBER(A4608)),VLOOKUP(A4608,Studies!A:BR,4,FALSE),"")</f>
        <v>IV 200 mg OD</v>
      </c>
      <c r="E4608" s="255" t="str">
        <f>IF(AND(A4608&lt;&gt;"",ISNUMBER(A4608)),VLOOKUP(A4608,Studies!A:BR,5,FALSE),"")</f>
        <v>Itraconazole</v>
      </c>
      <c r="F4608" s="256" t="str">
        <f>IF(AND(A4608&lt;&gt;"",ISNUMBER(A4608)),VLOOKUP(A4608,Studies!A:BR,6,FALSE),"")</f>
        <v>Plasma</v>
      </c>
      <c r="G4608" s="194">
        <v>7</v>
      </c>
      <c r="H4608" s="50" t="s">
        <v>60</v>
      </c>
      <c r="I4608" s="187">
        <v>334.12319421768188</v>
      </c>
      <c r="J4608" s="41" t="s">
        <v>941</v>
      </c>
      <c r="K4608" s="41" t="s">
        <v>116</v>
      </c>
      <c r="O4608" s="199"/>
      <c r="Q4608" s="174">
        <v>0</v>
      </c>
    </row>
    <row r="4609" spans="1:17" ht="14.25" x14ac:dyDescent="0.2">
      <c r="A4609" s="183">
        <v>545</v>
      </c>
      <c r="B4609" s="254" t="str">
        <f>IF(AND(A4609&lt;&gt;"",ISNUMBER(A4609)),VLOOKUP(A4609,Studies!A:BR,2,FALSE),"")</f>
        <v>Zhou 1998</v>
      </c>
      <c r="C4609" s="255" t="str">
        <f>IF(AND(A4609&lt;&gt;"",ISNUMBER(A4609)),VLOOKUP(A4609,Studies!A:BR,3,FALSE),"")</f>
        <v>https://www.ncbi.nlm.nih.gov/pubmed/9702843</v>
      </c>
      <c r="D4609" s="255" t="str">
        <f>IF(AND(A4609&lt;&gt;"",ISNUMBER(A4609)),VLOOKUP(A4609,Studies!A:BR,4,FALSE),"")</f>
        <v>IV 200 mg OD</v>
      </c>
      <c r="E4609" s="255" t="str">
        <f>IF(AND(A4609&lt;&gt;"",ISNUMBER(A4609)),VLOOKUP(A4609,Studies!A:BR,5,FALSE),"")</f>
        <v>Itraconazole</v>
      </c>
      <c r="F4609" s="256" t="str">
        <f>IF(AND(A4609&lt;&gt;"",ISNUMBER(A4609)),VLOOKUP(A4609,Studies!A:BR,6,FALSE),"")</f>
        <v>Plasma</v>
      </c>
      <c r="G4609" s="194">
        <v>12</v>
      </c>
      <c r="H4609" s="50" t="s">
        <v>60</v>
      </c>
      <c r="I4609" s="187">
        <v>270.14219760894775</v>
      </c>
      <c r="J4609" s="41" t="s">
        <v>941</v>
      </c>
      <c r="K4609" s="41" t="s">
        <v>116</v>
      </c>
      <c r="O4609" s="199"/>
      <c r="Q4609" s="174">
        <v>0</v>
      </c>
    </row>
    <row r="4610" spans="1:17" ht="14.25" x14ac:dyDescent="0.2">
      <c r="A4610" s="183">
        <v>545</v>
      </c>
      <c r="B4610" s="254" t="str">
        <f>IF(AND(A4610&lt;&gt;"",ISNUMBER(A4610)),VLOOKUP(A4610,Studies!A:BR,2,FALSE),"")</f>
        <v>Zhou 1998</v>
      </c>
      <c r="C4610" s="255" t="str">
        <f>IF(AND(A4610&lt;&gt;"",ISNUMBER(A4610)),VLOOKUP(A4610,Studies!A:BR,3,FALSE),"")</f>
        <v>https://www.ncbi.nlm.nih.gov/pubmed/9702843</v>
      </c>
      <c r="D4610" s="255" t="str">
        <f>IF(AND(A4610&lt;&gt;"",ISNUMBER(A4610)),VLOOKUP(A4610,Studies!A:BR,4,FALSE),"")</f>
        <v>IV 200 mg OD</v>
      </c>
      <c r="E4610" s="255" t="str">
        <f>IF(AND(A4610&lt;&gt;"",ISNUMBER(A4610)),VLOOKUP(A4610,Studies!A:BR,5,FALSE),"")</f>
        <v>Itraconazole</v>
      </c>
      <c r="F4610" s="256" t="str">
        <f>IF(AND(A4610&lt;&gt;"",ISNUMBER(A4610)),VLOOKUP(A4610,Studies!A:BR,6,FALSE),"")</f>
        <v>Plasma</v>
      </c>
      <c r="G4610" s="194">
        <v>24</v>
      </c>
      <c r="H4610" s="50" t="s">
        <v>60</v>
      </c>
      <c r="I4610" s="187">
        <v>412.3222827911377</v>
      </c>
      <c r="J4610" s="41" t="s">
        <v>941</v>
      </c>
      <c r="K4610" s="41" t="s">
        <v>116</v>
      </c>
      <c r="O4610" s="199"/>
      <c r="Q4610" s="174">
        <v>0</v>
      </c>
    </row>
    <row r="4611" spans="1:17" ht="14.25" x14ac:dyDescent="0.2">
      <c r="A4611" s="183">
        <v>545</v>
      </c>
      <c r="B4611" s="254" t="str">
        <f>IF(AND(A4611&lt;&gt;"",ISNUMBER(A4611)),VLOOKUP(A4611,Studies!A:BR,2,FALSE),"")</f>
        <v>Zhou 1998</v>
      </c>
      <c r="C4611" s="255" t="str">
        <f>IF(AND(A4611&lt;&gt;"",ISNUMBER(A4611)),VLOOKUP(A4611,Studies!A:BR,3,FALSE),"")</f>
        <v>https://www.ncbi.nlm.nih.gov/pubmed/9702843</v>
      </c>
      <c r="D4611" s="255" t="str">
        <f>IF(AND(A4611&lt;&gt;"",ISNUMBER(A4611)),VLOOKUP(A4611,Studies!A:BR,4,FALSE),"")</f>
        <v>IV 200 mg OD</v>
      </c>
      <c r="E4611" s="255" t="str">
        <f>IF(AND(A4611&lt;&gt;"",ISNUMBER(A4611)),VLOOKUP(A4611,Studies!A:BR,5,FALSE),"")</f>
        <v>Itraconazole</v>
      </c>
      <c r="F4611" s="256" t="str">
        <f>IF(AND(A4611&lt;&gt;"",ISNUMBER(A4611)),VLOOKUP(A4611,Studies!A:BR,6,FALSE),"")</f>
        <v>Plasma</v>
      </c>
      <c r="G4611" s="194">
        <v>36</v>
      </c>
      <c r="H4611" s="50" t="s">
        <v>60</v>
      </c>
      <c r="I4611" s="187">
        <v>451.42179727554321</v>
      </c>
      <c r="J4611" s="41" t="s">
        <v>941</v>
      </c>
      <c r="K4611" s="41" t="s">
        <v>116</v>
      </c>
      <c r="O4611" s="199"/>
      <c r="Q4611" s="174">
        <v>0</v>
      </c>
    </row>
    <row r="4612" spans="1:17" ht="14.25" x14ac:dyDescent="0.2">
      <c r="A4612" s="183">
        <v>545</v>
      </c>
      <c r="B4612" s="254" t="str">
        <f>IF(AND(A4612&lt;&gt;"",ISNUMBER(A4612)),VLOOKUP(A4612,Studies!A:BR,2,FALSE),"")</f>
        <v>Zhou 1998</v>
      </c>
      <c r="C4612" s="255" t="str">
        <f>IF(AND(A4612&lt;&gt;"",ISNUMBER(A4612)),VLOOKUP(A4612,Studies!A:BR,3,FALSE),"")</f>
        <v>https://www.ncbi.nlm.nih.gov/pubmed/9702843</v>
      </c>
      <c r="D4612" s="255" t="str">
        <f>IF(AND(A4612&lt;&gt;"",ISNUMBER(A4612)),VLOOKUP(A4612,Studies!A:BR,4,FALSE),"")</f>
        <v>IV 200 mg OD</v>
      </c>
      <c r="E4612" s="255" t="str">
        <f>IF(AND(A4612&lt;&gt;"",ISNUMBER(A4612)),VLOOKUP(A4612,Studies!A:BR,5,FALSE),"")</f>
        <v>Itraconazole</v>
      </c>
      <c r="F4612" s="256" t="str">
        <f>IF(AND(A4612&lt;&gt;"",ISNUMBER(A4612)),VLOOKUP(A4612,Studies!A:BR,6,FALSE),"")</f>
        <v>Plasma</v>
      </c>
      <c r="G4612" s="194">
        <v>48</v>
      </c>
      <c r="H4612" s="50" t="s">
        <v>60</v>
      </c>
      <c r="I4612" s="187">
        <v>817.53551959991455</v>
      </c>
      <c r="J4612" s="41" t="s">
        <v>941</v>
      </c>
      <c r="K4612" s="41" t="s">
        <v>116</v>
      </c>
      <c r="O4612" s="199"/>
      <c r="Q4612" s="174">
        <v>0</v>
      </c>
    </row>
    <row r="4613" spans="1:17" ht="14.25" x14ac:dyDescent="0.2">
      <c r="A4613" s="30">
        <v>545</v>
      </c>
      <c r="B4613" s="254" t="str">
        <f>IF(AND(A4613&lt;&gt;"",ISNUMBER(A4613)),VLOOKUP(A4613,Studies!A:BR,2,FALSE),"")</f>
        <v>Zhou 1998</v>
      </c>
      <c r="C4613" s="255" t="str">
        <f>IF(AND(A4613&lt;&gt;"",ISNUMBER(A4613)),VLOOKUP(A4613,Studies!A:BR,3,FALSE),"")</f>
        <v>https://www.ncbi.nlm.nih.gov/pubmed/9702843</v>
      </c>
      <c r="D4613" s="255" t="str">
        <f>IF(AND(A4613&lt;&gt;"",ISNUMBER(A4613)),VLOOKUP(A4613,Studies!A:BR,4,FALSE),"")</f>
        <v>IV 200 mg OD</v>
      </c>
      <c r="E4613" s="255" t="str">
        <f>IF(AND(A4613&lt;&gt;"",ISNUMBER(A4613)),VLOOKUP(A4613,Studies!A:BR,5,FALSE),"")</f>
        <v>Itraconazole</v>
      </c>
      <c r="F4613" s="256" t="str">
        <f>IF(AND(A4613&lt;&gt;"",ISNUMBER(A4613)),VLOOKUP(A4613,Studies!A:BR,6,FALSE),"")</f>
        <v>Plasma</v>
      </c>
      <c r="G4613" s="194">
        <v>72</v>
      </c>
      <c r="H4613" s="50" t="s">
        <v>60</v>
      </c>
      <c r="I4613" s="187">
        <v>771.32701873779297</v>
      </c>
      <c r="J4613" s="41" t="s">
        <v>941</v>
      </c>
      <c r="K4613" s="187" t="s">
        <v>116</v>
      </c>
      <c r="Q4613" s="174">
        <v>0</v>
      </c>
    </row>
    <row r="4614" spans="1:17" ht="14.25" x14ac:dyDescent="0.2">
      <c r="A4614" s="183">
        <v>545</v>
      </c>
      <c r="B4614" s="254" t="str">
        <f>IF(AND(A4614&lt;&gt;"",ISNUMBER(A4614)),VLOOKUP(A4614,Studies!A:BR,2,FALSE),"")</f>
        <v>Zhou 1998</v>
      </c>
      <c r="C4614" s="255" t="str">
        <f>IF(AND(A4614&lt;&gt;"",ISNUMBER(A4614)),VLOOKUP(A4614,Studies!A:BR,3,FALSE),"")</f>
        <v>https://www.ncbi.nlm.nih.gov/pubmed/9702843</v>
      </c>
      <c r="D4614" s="255" t="str">
        <f>IF(AND(A4614&lt;&gt;"",ISNUMBER(A4614)),VLOOKUP(A4614,Studies!A:BR,4,FALSE),"")</f>
        <v>IV 200 mg OD</v>
      </c>
      <c r="E4614" s="255" t="str">
        <f>IF(AND(A4614&lt;&gt;"",ISNUMBER(A4614)),VLOOKUP(A4614,Studies!A:BR,5,FALSE),"")</f>
        <v>Itraconazole</v>
      </c>
      <c r="F4614" s="256"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4.25" x14ac:dyDescent="0.2">
      <c r="A4615" s="183">
        <v>545</v>
      </c>
      <c r="B4615" s="254" t="str">
        <f>IF(AND(A4615&lt;&gt;"",ISNUMBER(A4615)),VLOOKUP(A4615,Studies!A:BR,2,FALSE),"")</f>
        <v>Zhou 1998</v>
      </c>
      <c r="C4615" s="255" t="str">
        <f>IF(AND(A4615&lt;&gt;"",ISNUMBER(A4615)),VLOOKUP(A4615,Studies!A:BR,3,FALSE),"")</f>
        <v>https://www.ncbi.nlm.nih.gov/pubmed/9702843</v>
      </c>
      <c r="D4615" s="255" t="str">
        <f>IF(AND(A4615&lt;&gt;"",ISNUMBER(A4615)),VLOOKUP(A4615,Studies!A:BR,4,FALSE),"")</f>
        <v>IV 200 mg OD</v>
      </c>
      <c r="E4615" s="255" t="str">
        <f>IF(AND(A4615&lt;&gt;"",ISNUMBER(A4615)),VLOOKUP(A4615,Studies!A:BR,5,FALSE),"")</f>
        <v>Itraconazole</v>
      </c>
      <c r="F4615" s="256"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4.25" x14ac:dyDescent="0.2">
      <c r="A4616" s="183">
        <v>545</v>
      </c>
      <c r="B4616" s="254" t="str">
        <f>IF(AND(A4616&lt;&gt;"",ISNUMBER(A4616)),VLOOKUP(A4616,Studies!A:BR,2,FALSE),"")</f>
        <v>Zhou 1998</v>
      </c>
      <c r="C4616" s="255" t="str">
        <f>IF(AND(A4616&lt;&gt;"",ISNUMBER(A4616)),VLOOKUP(A4616,Studies!A:BR,3,FALSE),"")</f>
        <v>https://www.ncbi.nlm.nih.gov/pubmed/9702843</v>
      </c>
      <c r="D4616" s="255" t="str">
        <f>IF(AND(A4616&lt;&gt;"",ISNUMBER(A4616)),VLOOKUP(A4616,Studies!A:BR,4,FALSE),"")</f>
        <v>IV 200 mg OD</v>
      </c>
      <c r="E4616" s="255" t="str">
        <f>IF(AND(A4616&lt;&gt;"",ISNUMBER(A4616)),VLOOKUP(A4616,Studies!A:BR,5,FALSE),"")</f>
        <v>Itraconazole</v>
      </c>
      <c r="F4616" s="256"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4.25" x14ac:dyDescent="0.2">
      <c r="A4617" s="183">
        <v>545</v>
      </c>
      <c r="B4617" s="254" t="str">
        <f>IF(AND(A4617&lt;&gt;"",ISNUMBER(A4617)),VLOOKUP(A4617,Studies!A:BR,2,FALSE),"")</f>
        <v>Zhou 1998</v>
      </c>
      <c r="C4617" s="255" t="str">
        <f>IF(AND(A4617&lt;&gt;"",ISNUMBER(A4617)),VLOOKUP(A4617,Studies!A:BR,3,FALSE),"")</f>
        <v>https://www.ncbi.nlm.nih.gov/pubmed/9702843</v>
      </c>
      <c r="D4617" s="255" t="str">
        <f>IF(AND(A4617&lt;&gt;"",ISNUMBER(A4617)),VLOOKUP(A4617,Studies!A:BR,4,FALSE),"")</f>
        <v>IV 200 mg OD</v>
      </c>
      <c r="E4617" s="255" t="str">
        <f>IF(AND(A4617&lt;&gt;"",ISNUMBER(A4617)),VLOOKUP(A4617,Studies!A:BR,5,FALSE),"")</f>
        <v>Itraconazole</v>
      </c>
      <c r="F4617" s="256"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4.25" x14ac:dyDescent="0.2">
      <c r="A4618" s="183">
        <v>545</v>
      </c>
      <c r="B4618" s="254" t="str">
        <f>IF(AND(A4618&lt;&gt;"",ISNUMBER(A4618)),VLOOKUP(A4618,Studies!A:BR,2,FALSE),"")</f>
        <v>Zhou 1998</v>
      </c>
      <c r="C4618" s="255" t="str">
        <f>IF(AND(A4618&lt;&gt;"",ISNUMBER(A4618)),VLOOKUP(A4618,Studies!A:BR,3,FALSE),"")</f>
        <v>https://www.ncbi.nlm.nih.gov/pubmed/9702843</v>
      </c>
      <c r="D4618" s="255" t="str">
        <f>IF(AND(A4618&lt;&gt;"",ISNUMBER(A4618)),VLOOKUP(A4618,Studies!A:BR,4,FALSE),"")</f>
        <v>IV 200 mg OD</v>
      </c>
      <c r="E4618" s="255" t="str">
        <f>IF(AND(A4618&lt;&gt;"",ISNUMBER(A4618)),VLOOKUP(A4618,Studies!A:BR,5,FALSE),"")</f>
        <v>Itraconazole</v>
      </c>
      <c r="F4618" s="256"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4.25" x14ac:dyDescent="0.2">
      <c r="A4619" s="183">
        <v>545</v>
      </c>
      <c r="B4619" s="254" t="str">
        <f>IF(AND(A4619&lt;&gt;"",ISNUMBER(A4619)),VLOOKUP(A4619,Studies!A:BR,2,FALSE),"")</f>
        <v>Zhou 1998</v>
      </c>
      <c r="C4619" s="255" t="str">
        <f>IF(AND(A4619&lt;&gt;"",ISNUMBER(A4619)),VLOOKUP(A4619,Studies!A:BR,3,FALSE),"")</f>
        <v>https://www.ncbi.nlm.nih.gov/pubmed/9702843</v>
      </c>
      <c r="D4619" s="255" t="str">
        <f>IF(AND(A4619&lt;&gt;"",ISNUMBER(A4619)),VLOOKUP(A4619,Studies!A:BR,4,FALSE),"")</f>
        <v>IV 200 mg OD</v>
      </c>
      <c r="E4619" s="255" t="str">
        <f>IF(AND(A4619&lt;&gt;"",ISNUMBER(A4619)),VLOOKUP(A4619,Studies!A:BR,5,FALSE),"")</f>
        <v>Itraconazole</v>
      </c>
      <c r="F4619" s="256"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4.25" x14ac:dyDescent="0.2">
      <c r="A4620" s="183">
        <v>545</v>
      </c>
      <c r="B4620" s="254" t="str">
        <f>IF(AND(A4620&lt;&gt;"",ISNUMBER(A4620)),VLOOKUP(A4620,Studies!A:BR,2,FALSE),"")</f>
        <v>Zhou 1998</v>
      </c>
      <c r="C4620" s="255" t="str">
        <f>IF(AND(A4620&lt;&gt;"",ISNUMBER(A4620)),VLOOKUP(A4620,Studies!A:BR,3,FALSE),"")</f>
        <v>https://www.ncbi.nlm.nih.gov/pubmed/9702843</v>
      </c>
      <c r="D4620" s="255" t="str">
        <f>IF(AND(A4620&lt;&gt;"",ISNUMBER(A4620)),VLOOKUP(A4620,Studies!A:BR,4,FALSE),"")</f>
        <v>IV 200 mg OD</v>
      </c>
      <c r="E4620" s="255" t="str">
        <f>IF(AND(A4620&lt;&gt;"",ISNUMBER(A4620)),VLOOKUP(A4620,Studies!A:BR,5,FALSE),"")</f>
        <v>Itraconazole</v>
      </c>
      <c r="F4620" s="256"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4.25" x14ac:dyDescent="0.2">
      <c r="A4621" s="183">
        <v>545</v>
      </c>
      <c r="B4621" s="254" t="str">
        <f>IF(AND(A4621&lt;&gt;"",ISNUMBER(A4621)),VLOOKUP(A4621,Studies!A:BR,2,FALSE),"")</f>
        <v>Zhou 1998</v>
      </c>
      <c r="C4621" s="255" t="str">
        <f>IF(AND(A4621&lt;&gt;"",ISNUMBER(A4621)),VLOOKUP(A4621,Studies!A:BR,3,FALSE),"")</f>
        <v>https://www.ncbi.nlm.nih.gov/pubmed/9702843</v>
      </c>
      <c r="D4621" s="255" t="str">
        <f>IF(AND(A4621&lt;&gt;"",ISNUMBER(A4621)),VLOOKUP(A4621,Studies!A:BR,4,FALSE),"")</f>
        <v>IV 200 mg OD</v>
      </c>
      <c r="E4621" s="255" t="str">
        <f>IF(AND(A4621&lt;&gt;"",ISNUMBER(A4621)),VLOOKUP(A4621,Studies!A:BR,5,FALSE),"")</f>
        <v>Itraconazole</v>
      </c>
      <c r="F4621" s="256"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4.25" x14ac:dyDescent="0.2">
      <c r="A4622" s="183">
        <v>545</v>
      </c>
      <c r="B4622" s="254" t="str">
        <f>IF(AND(A4622&lt;&gt;"",ISNUMBER(A4622)),VLOOKUP(A4622,Studies!A:BR,2,FALSE),"")</f>
        <v>Zhou 1998</v>
      </c>
      <c r="C4622" s="255" t="str">
        <f>IF(AND(A4622&lt;&gt;"",ISNUMBER(A4622)),VLOOKUP(A4622,Studies!A:BR,3,FALSE),"")</f>
        <v>https://www.ncbi.nlm.nih.gov/pubmed/9702843</v>
      </c>
      <c r="D4622" s="255" t="str">
        <f>IF(AND(A4622&lt;&gt;"",ISNUMBER(A4622)),VLOOKUP(A4622,Studies!A:BR,4,FALSE),"")</f>
        <v>IV 200 mg OD</v>
      </c>
      <c r="E4622" s="255" t="str">
        <f>IF(AND(A4622&lt;&gt;"",ISNUMBER(A4622)),VLOOKUP(A4622,Studies!A:BR,5,FALSE),"")</f>
        <v>Itraconazole</v>
      </c>
      <c r="F4622" s="256" t="str">
        <f>IF(AND(A4622&lt;&gt;"",ISNUMBER(A4622)),VLOOKUP(A4622,Studies!A:BR,6,FALSE),"")</f>
        <v>Plasma</v>
      </c>
      <c r="G4622" s="194">
        <v>149</v>
      </c>
      <c r="H4622" s="194" t="s">
        <v>60</v>
      </c>
      <c r="I4622" s="187">
        <v>1531.9900512695312</v>
      </c>
      <c r="J4622" s="187" t="s">
        <v>941</v>
      </c>
      <c r="K4622" s="187" t="s">
        <v>116</v>
      </c>
      <c r="M4622" s="195"/>
      <c r="N4622" s="195"/>
      <c r="Q4622" s="174">
        <v>0</v>
      </c>
    </row>
    <row r="4623" spans="1:17" ht="14.25" x14ac:dyDescent="0.2">
      <c r="A4623" s="183">
        <v>545</v>
      </c>
      <c r="B4623" s="254" t="str">
        <f>IF(AND(A4623&lt;&gt;"",ISNUMBER(A4623)),VLOOKUP(A4623,Studies!A:BR,2,FALSE),"")</f>
        <v>Zhou 1998</v>
      </c>
      <c r="C4623" s="255" t="str">
        <f>IF(AND(A4623&lt;&gt;"",ISNUMBER(A4623)),VLOOKUP(A4623,Studies!A:BR,3,FALSE),"")</f>
        <v>https://www.ncbi.nlm.nih.gov/pubmed/9702843</v>
      </c>
      <c r="D4623" s="255" t="str">
        <f>IF(AND(A4623&lt;&gt;"",ISNUMBER(A4623)),VLOOKUP(A4623,Studies!A:BR,4,FALSE),"")</f>
        <v>IV 200 mg OD</v>
      </c>
      <c r="E4623" s="255" t="str">
        <f>IF(AND(A4623&lt;&gt;"",ISNUMBER(A4623)),VLOOKUP(A4623,Studies!A:BR,5,FALSE),"")</f>
        <v>Itraconazole</v>
      </c>
      <c r="F4623" s="256"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4.25" x14ac:dyDescent="0.2">
      <c r="A4624" s="183">
        <v>545</v>
      </c>
      <c r="B4624" s="254" t="str">
        <f>IF(AND(A4624&lt;&gt;"",ISNUMBER(A4624)),VLOOKUP(A4624,Studies!A:BR,2,FALSE),"")</f>
        <v>Zhou 1998</v>
      </c>
      <c r="C4624" s="255" t="str">
        <f>IF(AND(A4624&lt;&gt;"",ISNUMBER(A4624)),VLOOKUP(A4624,Studies!A:BR,3,FALSE),"")</f>
        <v>https://www.ncbi.nlm.nih.gov/pubmed/9702843</v>
      </c>
      <c r="D4624" s="255" t="str">
        <f>IF(AND(A4624&lt;&gt;"",ISNUMBER(A4624)),VLOOKUP(A4624,Studies!A:BR,4,FALSE),"")</f>
        <v>IV 200 mg OD</v>
      </c>
      <c r="E4624" s="255" t="str">
        <f>IF(AND(A4624&lt;&gt;"",ISNUMBER(A4624)),VLOOKUP(A4624,Studies!A:BR,5,FALSE),"")</f>
        <v>Itraconazole</v>
      </c>
      <c r="F4624" s="256"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4.25" x14ac:dyDescent="0.2">
      <c r="A4625" s="183">
        <v>545</v>
      </c>
      <c r="B4625" s="254" t="str">
        <f>IF(AND(A4625&lt;&gt;"",ISNUMBER(A4625)),VLOOKUP(A4625,Studies!A:BR,2,FALSE),"")</f>
        <v>Zhou 1998</v>
      </c>
      <c r="C4625" s="255" t="str">
        <f>IF(AND(A4625&lt;&gt;"",ISNUMBER(A4625)),VLOOKUP(A4625,Studies!A:BR,3,FALSE),"")</f>
        <v>https://www.ncbi.nlm.nih.gov/pubmed/9702843</v>
      </c>
      <c r="D4625" s="255" t="str">
        <f>IF(AND(A4625&lt;&gt;"",ISNUMBER(A4625)),VLOOKUP(A4625,Studies!A:BR,4,FALSE),"")</f>
        <v>IV 200 mg OD</v>
      </c>
      <c r="E4625" s="255" t="str">
        <f>IF(AND(A4625&lt;&gt;"",ISNUMBER(A4625)),VLOOKUP(A4625,Studies!A:BR,5,FALSE),"")</f>
        <v>Itraconazole</v>
      </c>
      <c r="F4625" s="256"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4.25" x14ac:dyDescent="0.2">
      <c r="A4626" s="183">
        <v>545</v>
      </c>
      <c r="B4626" s="254" t="str">
        <f>IF(AND(A4626&lt;&gt;"",ISNUMBER(A4626)),VLOOKUP(A4626,Studies!A:BR,2,FALSE),"")</f>
        <v>Zhou 1998</v>
      </c>
      <c r="C4626" s="255" t="str">
        <f>IF(AND(A4626&lt;&gt;"",ISNUMBER(A4626)),VLOOKUP(A4626,Studies!A:BR,3,FALSE),"")</f>
        <v>https://www.ncbi.nlm.nih.gov/pubmed/9702843</v>
      </c>
      <c r="D4626" s="255" t="str">
        <f>IF(AND(A4626&lt;&gt;"",ISNUMBER(A4626)),VLOOKUP(A4626,Studies!A:BR,4,FALSE),"")</f>
        <v>IV 200 mg OD</v>
      </c>
      <c r="E4626" s="255" t="str">
        <f>IF(AND(A4626&lt;&gt;"",ISNUMBER(A4626)),VLOOKUP(A4626,Studies!A:BR,5,FALSE),"")</f>
        <v>Itraconazole</v>
      </c>
      <c r="F4626" s="256"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4.25" x14ac:dyDescent="0.2">
      <c r="A4627" s="183">
        <v>546</v>
      </c>
      <c r="B4627" s="254" t="str">
        <f>IF(AND(A4627&lt;&gt;"",ISNUMBER(A4627)),VLOOKUP(A4627,Studies!A:BR,2,FALSE),"")</f>
        <v>Zhou 1998</v>
      </c>
      <c r="C4627" s="255" t="str">
        <f>IF(AND(A4627&lt;&gt;"",ISNUMBER(A4627)),VLOOKUP(A4627,Studies!A:BR,3,FALSE),"")</f>
        <v>https://www.ncbi.nlm.nih.gov/pubmed/9702843</v>
      </c>
      <c r="D4627" s="255" t="str">
        <f>IF(AND(A4627&lt;&gt;"",ISNUMBER(A4627)),VLOOKUP(A4627,Studies!A:BR,4,FALSE),"")</f>
        <v>IV 200 mg OD</v>
      </c>
      <c r="E4627" s="255" t="str">
        <f>IF(AND(A4627&lt;&gt;"",ISNUMBER(A4627)),VLOOKUP(A4627,Studies!A:BR,5,FALSE),"")</f>
        <v>Hydroxy-Itraconazole</v>
      </c>
      <c r="F4627" s="256" t="str">
        <f>IF(AND(A4627&lt;&gt;"",ISNUMBER(A4627)),VLOOKUP(A4627,Studies!A:BR,6,FALSE),"")</f>
        <v>Plasma</v>
      </c>
      <c r="G4627" s="194">
        <v>1</v>
      </c>
      <c r="H4627" s="194" t="s">
        <v>60</v>
      </c>
      <c r="I4627" s="187">
        <v>322.91668653488159</v>
      </c>
      <c r="J4627" s="187" t="s">
        <v>941</v>
      </c>
      <c r="K4627" s="187" t="s">
        <v>116</v>
      </c>
      <c r="M4627" s="195"/>
      <c r="N4627" s="195"/>
      <c r="Q4627" s="174">
        <v>0</v>
      </c>
    </row>
    <row r="4628" spans="1:17" ht="14.25" x14ac:dyDescent="0.2">
      <c r="A4628" s="183">
        <v>546</v>
      </c>
      <c r="B4628" s="254" t="str">
        <f>IF(AND(A4628&lt;&gt;"",ISNUMBER(A4628)),VLOOKUP(A4628,Studies!A:BR,2,FALSE),"")</f>
        <v>Zhou 1998</v>
      </c>
      <c r="C4628" s="255" t="str">
        <f>IF(AND(A4628&lt;&gt;"",ISNUMBER(A4628)),VLOOKUP(A4628,Studies!A:BR,3,FALSE),"")</f>
        <v>https://www.ncbi.nlm.nih.gov/pubmed/9702843</v>
      </c>
      <c r="D4628" s="255" t="str">
        <f>IF(AND(A4628&lt;&gt;"",ISNUMBER(A4628)),VLOOKUP(A4628,Studies!A:BR,4,FALSE),"")</f>
        <v>IV 200 mg OD</v>
      </c>
      <c r="E4628" s="255" t="str">
        <f>IF(AND(A4628&lt;&gt;"",ISNUMBER(A4628)),VLOOKUP(A4628,Studies!A:BR,5,FALSE),"")</f>
        <v>Hydroxy-Itraconazole</v>
      </c>
      <c r="F4628" s="256"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4.25" x14ac:dyDescent="0.2">
      <c r="A4629" s="183">
        <v>546</v>
      </c>
      <c r="B4629" s="254" t="str">
        <f>IF(AND(A4629&lt;&gt;"",ISNUMBER(A4629)),VLOOKUP(A4629,Studies!A:BR,2,FALSE),"")</f>
        <v>Zhou 1998</v>
      </c>
      <c r="C4629" s="255" t="str">
        <f>IF(AND(A4629&lt;&gt;"",ISNUMBER(A4629)),VLOOKUP(A4629,Studies!A:BR,3,FALSE),"")</f>
        <v>https://www.ncbi.nlm.nih.gov/pubmed/9702843</v>
      </c>
      <c r="D4629" s="255" t="str">
        <f>IF(AND(A4629&lt;&gt;"",ISNUMBER(A4629)),VLOOKUP(A4629,Studies!A:BR,4,FALSE),"")</f>
        <v>IV 200 mg OD</v>
      </c>
      <c r="E4629" s="255" t="str">
        <f>IF(AND(A4629&lt;&gt;"",ISNUMBER(A4629)),VLOOKUP(A4629,Studies!A:BR,5,FALSE),"")</f>
        <v>Hydroxy-Itraconazole</v>
      </c>
      <c r="F4629" s="256"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4.25" x14ac:dyDescent="0.2">
      <c r="A4630" s="183">
        <v>546</v>
      </c>
      <c r="B4630" s="254" t="str">
        <f>IF(AND(A4630&lt;&gt;"",ISNUMBER(A4630)),VLOOKUP(A4630,Studies!A:BR,2,FALSE),"")</f>
        <v>Zhou 1998</v>
      </c>
      <c r="C4630" s="255" t="str">
        <f>IF(AND(A4630&lt;&gt;"",ISNUMBER(A4630)),VLOOKUP(A4630,Studies!A:BR,3,FALSE),"")</f>
        <v>https://www.ncbi.nlm.nih.gov/pubmed/9702843</v>
      </c>
      <c r="D4630" s="255" t="str">
        <f>IF(AND(A4630&lt;&gt;"",ISNUMBER(A4630)),VLOOKUP(A4630,Studies!A:BR,4,FALSE),"")</f>
        <v>IV 200 mg OD</v>
      </c>
      <c r="E4630" s="255" t="str">
        <f>IF(AND(A4630&lt;&gt;"",ISNUMBER(A4630)),VLOOKUP(A4630,Studies!A:BR,5,FALSE),"")</f>
        <v>Hydroxy-Itraconazole</v>
      </c>
      <c r="F4630" s="256"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4.25" x14ac:dyDescent="0.2">
      <c r="A4631" s="183">
        <v>546</v>
      </c>
      <c r="B4631" s="254" t="str">
        <f>IF(AND(A4631&lt;&gt;"",ISNUMBER(A4631)),VLOOKUP(A4631,Studies!A:BR,2,FALSE),"")</f>
        <v>Zhou 1998</v>
      </c>
      <c r="C4631" s="255" t="str">
        <f>IF(AND(A4631&lt;&gt;"",ISNUMBER(A4631)),VLOOKUP(A4631,Studies!A:BR,3,FALSE),"")</f>
        <v>https://www.ncbi.nlm.nih.gov/pubmed/9702843</v>
      </c>
      <c r="D4631" s="255" t="str">
        <f>IF(AND(A4631&lt;&gt;"",ISNUMBER(A4631)),VLOOKUP(A4631,Studies!A:BR,4,FALSE),"")</f>
        <v>IV 200 mg OD</v>
      </c>
      <c r="E4631" s="255" t="str">
        <f>IF(AND(A4631&lt;&gt;"",ISNUMBER(A4631)),VLOOKUP(A4631,Studies!A:BR,5,FALSE),"")</f>
        <v>Hydroxy-Itraconazole</v>
      </c>
      <c r="F4631" s="256"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4.25" x14ac:dyDescent="0.2">
      <c r="A4632" s="183">
        <v>546</v>
      </c>
      <c r="B4632" s="254" t="str">
        <f>IF(AND(A4632&lt;&gt;"",ISNUMBER(A4632)),VLOOKUP(A4632,Studies!A:BR,2,FALSE),"")</f>
        <v>Zhou 1998</v>
      </c>
      <c r="C4632" s="255" t="str">
        <f>IF(AND(A4632&lt;&gt;"",ISNUMBER(A4632)),VLOOKUP(A4632,Studies!A:BR,3,FALSE),"")</f>
        <v>https://www.ncbi.nlm.nih.gov/pubmed/9702843</v>
      </c>
      <c r="D4632" s="255" t="str">
        <f>IF(AND(A4632&lt;&gt;"",ISNUMBER(A4632)),VLOOKUP(A4632,Studies!A:BR,4,FALSE),"")</f>
        <v>IV 200 mg OD</v>
      </c>
      <c r="E4632" s="255" t="str">
        <f>IF(AND(A4632&lt;&gt;"",ISNUMBER(A4632)),VLOOKUP(A4632,Studies!A:BR,5,FALSE),"")</f>
        <v>Hydroxy-Itraconazole</v>
      </c>
      <c r="F4632" s="256"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4.25" x14ac:dyDescent="0.2">
      <c r="A4633" s="183">
        <v>546</v>
      </c>
      <c r="B4633" s="254" t="str">
        <f>IF(AND(A4633&lt;&gt;"",ISNUMBER(A4633)),VLOOKUP(A4633,Studies!A:BR,2,FALSE),"")</f>
        <v>Zhou 1998</v>
      </c>
      <c r="C4633" s="255" t="str">
        <f>IF(AND(A4633&lt;&gt;"",ISNUMBER(A4633)),VLOOKUP(A4633,Studies!A:BR,3,FALSE),"")</f>
        <v>https://www.ncbi.nlm.nih.gov/pubmed/9702843</v>
      </c>
      <c r="D4633" s="255" t="str">
        <f>IF(AND(A4633&lt;&gt;"",ISNUMBER(A4633)),VLOOKUP(A4633,Studies!A:BR,4,FALSE),"")</f>
        <v>IV 200 mg OD</v>
      </c>
      <c r="E4633" s="255" t="str">
        <f>IF(AND(A4633&lt;&gt;"",ISNUMBER(A4633)),VLOOKUP(A4633,Studies!A:BR,5,FALSE),"")</f>
        <v>Hydroxy-Itraconazole</v>
      </c>
      <c r="F4633" s="256"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4.25" x14ac:dyDescent="0.2">
      <c r="A4634" s="183">
        <v>546</v>
      </c>
      <c r="B4634" s="254" t="str">
        <f>IF(AND(A4634&lt;&gt;"",ISNUMBER(A4634)),VLOOKUP(A4634,Studies!A:BR,2,FALSE),"")</f>
        <v>Zhou 1998</v>
      </c>
      <c r="C4634" s="255" t="str">
        <f>IF(AND(A4634&lt;&gt;"",ISNUMBER(A4634)),VLOOKUP(A4634,Studies!A:BR,3,FALSE),"")</f>
        <v>https://www.ncbi.nlm.nih.gov/pubmed/9702843</v>
      </c>
      <c r="D4634" s="255" t="str">
        <f>IF(AND(A4634&lt;&gt;"",ISNUMBER(A4634)),VLOOKUP(A4634,Studies!A:BR,4,FALSE),"")</f>
        <v>IV 200 mg OD</v>
      </c>
      <c r="E4634" s="255" t="str">
        <f>IF(AND(A4634&lt;&gt;"",ISNUMBER(A4634)),VLOOKUP(A4634,Studies!A:BR,5,FALSE),"")</f>
        <v>Hydroxy-Itraconazole</v>
      </c>
      <c r="F4634" s="256"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4.25" x14ac:dyDescent="0.2">
      <c r="A4635" s="183">
        <v>546</v>
      </c>
      <c r="B4635" s="254" t="str">
        <f>IF(AND(A4635&lt;&gt;"",ISNUMBER(A4635)),VLOOKUP(A4635,Studies!A:BR,2,FALSE),"")</f>
        <v>Zhou 1998</v>
      </c>
      <c r="C4635" s="255" t="str">
        <f>IF(AND(A4635&lt;&gt;"",ISNUMBER(A4635)),VLOOKUP(A4635,Studies!A:BR,3,FALSE),"")</f>
        <v>https://www.ncbi.nlm.nih.gov/pubmed/9702843</v>
      </c>
      <c r="D4635" s="255" t="str">
        <f>IF(AND(A4635&lt;&gt;"",ISNUMBER(A4635)),VLOOKUP(A4635,Studies!A:BR,4,FALSE),"")</f>
        <v>IV 200 mg OD</v>
      </c>
      <c r="E4635" s="255" t="str">
        <f>IF(AND(A4635&lt;&gt;"",ISNUMBER(A4635)),VLOOKUP(A4635,Studies!A:BR,5,FALSE),"")</f>
        <v>Hydroxy-Itraconazole</v>
      </c>
      <c r="F4635" s="256"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4.25" x14ac:dyDescent="0.2">
      <c r="A4636" s="183">
        <v>546</v>
      </c>
      <c r="B4636" s="254" t="str">
        <f>IF(AND(A4636&lt;&gt;"",ISNUMBER(A4636)),VLOOKUP(A4636,Studies!A:BR,2,FALSE),"")</f>
        <v>Zhou 1998</v>
      </c>
      <c r="C4636" s="255" t="str">
        <f>IF(AND(A4636&lt;&gt;"",ISNUMBER(A4636)),VLOOKUP(A4636,Studies!A:BR,3,FALSE),"")</f>
        <v>https://www.ncbi.nlm.nih.gov/pubmed/9702843</v>
      </c>
      <c r="D4636" s="255" t="str">
        <f>IF(AND(A4636&lt;&gt;"",ISNUMBER(A4636)),VLOOKUP(A4636,Studies!A:BR,4,FALSE),"")</f>
        <v>IV 200 mg OD</v>
      </c>
      <c r="E4636" s="255" t="str">
        <f>IF(AND(A4636&lt;&gt;"",ISNUMBER(A4636)),VLOOKUP(A4636,Studies!A:BR,5,FALSE),"")</f>
        <v>Hydroxy-Itraconazole</v>
      </c>
      <c r="F4636" s="256"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4.25" x14ac:dyDescent="0.2">
      <c r="A4637" s="183">
        <v>547</v>
      </c>
      <c r="B4637" s="254" t="str">
        <f>IF(AND(A4637&lt;&gt;"",ISNUMBER(A4637)),VLOOKUP(A4637,Studies!A:BR,2,FALSE),"")</f>
        <v>Rouini 2005</v>
      </c>
      <c r="C4637" s="255" t="str">
        <f>IF(AND(A4637&lt;&gt;"",ISNUMBER(A4637)),VLOOKUP(A4637,Studies!A:BR,3,FALSE),"")</f>
        <v>https://www.ncbi.nlm.nih.gov/pubmed/14698254</v>
      </c>
      <c r="D4637" s="255" t="str">
        <f>IF(AND(A4637&lt;&gt;"",ISNUMBER(A4637)),VLOOKUP(A4637,Studies!A:BR,4,FALSE),"")</f>
        <v>Reference</v>
      </c>
      <c r="E4637" s="255" t="str">
        <f>IF(AND(A4637&lt;&gt;"",ISNUMBER(A4637)),VLOOKUP(A4637,Studies!A:BR,5,FALSE),"")</f>
        <v>Mefenamic acid</v>
      </c>
      <c r="F4637" s="256"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4.25" x14ac:dyDescent="0.2">
      <c r="A4638" s="183">
        <v>547</v>
      </c>
      <c r="B4638" s="254" t="str">
        <f>IF(AND(A4638&lt;&gt;"",ISNUMBER(A4638)),VLOOKUP(A4638,Studies!A:BR,2,FALSE),"")</f>
        <v>Rouini 2005</v>
      </c>
      <c r="C4638" s="255" t="str">
        <f>IF(AND(A4638&lt;&gt;"",ISNUMBER(A4638)),VLOOKUP(A4638,Studies!A:BR,3,FALSE),"")</f>
        <v>https://www.ncbi.nlm.nih.gov/pubmed/14698254</v>
      </c>
      <c r="D4638" s="255" t="str">
        <f>IF(AND(A4638&lt;&gt;"",ISNUMBER(A4638)),VLOOKUP(A4638,Studies!A:BR,4,FALSE),"")</f>
        <v>Reference</v>
      </c>
      <c r="E4638" s="255" t="str">
        <f>IF(AND(A4638&lt;&gt;"",ISNUMBER(A4638)),VLOOKUP(A4638,Studies!A:BR,5,FALSE),"")</f>
        <v>Mefenamic acid</v>
      </c>
      <c r="F4638" s="256" t="str">
        <f>IF(AND(A4638&lt;&gt;"",ISNUMBER(A4638)),VLOOKUP(A4638,Studies!A:BR,6,FALSE),"")</f>
        <v>Plasma</v>
      </c>
      <c r="G4638" s="194">
        <v>1</v>
      </c>
      <c r="H4638" s="194" t="s">
        <v>60</v>
      </c>
      <c r="I4638" s="187">
        <v>2604.8589999999999</v>
      </c>
      <c r="J4638" s="187" t="s">
        <v>941</v>
      </c>
      <c r="K4638" s="187" t="s">
        <v>116</v>
      </c>
      <c r="M4638" s="195"/>
      <c r="N4638" s="195"/>
      <c r="Q4638" s="174">
        <v>0</v>
      </c>
    </row>
    <row r="4639" spans="1:17" ht="14.25" x14ac:dyDescent="0.2">
      <c r="A4639" s="183">
        <v>547</v>
      </c>
      <c r="B4639" s="254" t="str">
        <f>IF(AND(A4639&lt;&gt;"",ISNUMBER(A4639)),VLOOKUP(A4639,Studies!A:BR,2,FALSE),"")</f>
        <v>Rouini 2005</v>
      </c>
      <c r="C4639" s="255" t="str">
        <f>IF(AND(A4639&lt;&gt;"",ISNUMBER(A4639)),VLOOKUP(A4639,Studies!A:BR,3,FALSE),"")</f>
        <v>https://www.ncbi.nlm.nih.gov/pubmed/14698254</v>
      </c>
      <c r="D4639" s="255" t="str">
        <f>IF(AND(A4639&lt;&gt;"",ISNUMBER(A4639)),VLOOKUP(A4639,Studies!A:BR,4,FALSE),"")</f>
        <v>Reference</v>
      </c>
      <c r="E4639" s="255" t="str">
        <f>IF(AND(A4639&lt;&gt;"",ISNUMBER(A4639)),VLOOKUP(A4639,Studies!A:BR,5,FALSE),"")</f>
        <v>Mefenamic acid</v>
      </c>
      <c r="F4639" s="256" t="str">
        <f>IF(AND(A4639&lt;&gt;"",ISNUMBER(A4639)),VLOOKUP(A4639,Studies!A:BR,6,FALSE),"")</f>
        <v>Plasma</v>
      </c>
      <c r="G4639" s="194">
        <v>1.5</v>
      </c>
      <c r="H4639" s="50" t="s">
        <v>60</v>
      </c>
      <c r="I4639" s="187">
        <v>3079.2840000000001</v>
      </c>
      <c r="J4639" s="41" t="s">
        <v>941</v>
      </c>
      <c r="K4639" s="41" t="s">
        <v>116</v>
      </c>
      <c r="Q4639" s="174">
        <v>0</v>
      </c>
    </row>
    <row r="4640" spans="1:17" ht="14.25" x14ac:dyDescent="0.2">
      <c r="A4640" s="183">
        <v>547</v>
      </c>
      <c r="B4640" s="254" t="str">
        <f>IF(AND(A4640&lt;&gt;"",ISNUMBER(A4640)),VLOOKUP(A4640,Studies!A:BR,2,FALSE),"")</f>
        <v>Rouini 2005</v>
      </c>
      <c r="C4640" s="255" t="str">
        <f>IF(AND(A4640&lt;&gt;"",ISNUMBER(A4640)),VLOOKUP(A4640,Studies!A:BR,3,FALSE),"")</f>
        <v>https://www.ncbi.nlm.nih.gov/pubmed/14698254</v>
      </c>
      <c r="D4640" s="255" t="str">
        <f>IF(AND(A4640&lt;&gt;"",ISNUMBER(A4640)),VLOOKUP(A4640,Studies!A:BR,4,FALSE),"")</f>
        <v>Reference</v>
      </c>
      <c r="E4640" s="255" t="str">
        <f>IF(AND(A4640&lt;&gt;"",ISNUMBER(A4640)),VLOOKUP(A4640,Studies!A:BR,5,FALSE),"")</f>
        <v>Mefenamic acid</v>
      </c>
      <c r="F4640" s="256" t="str">
        <f>IF(AND(A4640&lt;&gt;"",ISNUMBER(A4640)),VLOOKUP(A4640,Studies!A:BR,6,FALSE),"")</f>
        <v>Plasma</v>
      </c>
      <c r="G4640" s="194">
        <v>2</v>
      </c>
      <c r="H4640" s="50" t="s">
        <v>60</v>
      </c>
      <c r="I4640" s="187">
        <v>2542.1990000000001</v>
      </c>
      <c r="J4640" s="41" t="s">
        <v>941</v>
      </c>
      <c r="K4640" s="41" t="s">
        <v>116</v>
      </c>
      <c r="Q4640" s="174">
        <v>0</v>
      </c>
    </row>
    <row r="4641" spans="1:17" ht="14.25" x14ac:dyDescent="0.2">
      <c r="A4641" s="183">
        <v>547</v>
      </c>
      <c r="B4641" s="254" t="str">
        <f>IF(AND(A4641&lt;&gt;"",ISNUMBER(A4641)),VLOOKUP(A4641,Studies!A:BR,2,FALSE),"")</f>
        <v>Rouini 2005</v>
      </c>
      <c r="C4641" s="255" t="str">
        <f>IF(AND(A4641&lt;&gt;"",ISNUMBER(A4641)),VLOOKUP(A4641,Studies!A:BR,3,FALSE),"")</f>
        <v>https://www.ncbi.nlm.nih.gov/pubmed/14698254</v>
      </c>
      <c r="D4641" s="255" t="str">
        <f>IF(AND(A4641&lt;&gt;"",ISNUMBER(A4641)),VLOOKUP(A4641,Studies!A:BR,4,FALSE),"")</f>
        <v>Reference</v>
      </c>
      <c r="E4641" s="255" t="str">
        <f>IF(AND(A4641&lt;&gt;"",ISNUMBER(A4641)),VLOOKUP(A4641,Studies!A:BR,5,FALSE),"")</f>
        <v>Mefenamic acid</v>
      </c>
      <c r="F4641" s="256" t="str">
        <f>IF(AND(A4641&lt;&gt;"",ISNUMBER(A4641)),VLOOKUP(A4641,Studies!A:BR,6,FALSE),"")</f>
        <v>Plasma</v>
      </c>
      <c r="G4641" s="194">
        <v>2.5</v>
      </c>
      <c r="H4641" s="50" t="s">
        <v>60</v>
      </c>
      <c r="I4641" s="187">
        <v>2345.2689999999998</v>
      </c>
      <c r="J4641" s="41" t="s">
        <v>941</v>
      </c>
      <c r="K4641" s="41" t="s">
        <v>116</v>
      </c>
      <c r="Q4641" s="174">
        <v>0</v>
      </c>
    </row>
    <row r="4642" spans="1:17" ht="14.25" x14ac:dyDescent="0.2">
      <c r="A4642" s="183">
        <v>547</v>
      </c>
      <c r="B4642" s="254" t="str">
        <f>IF(AND(A4642&lt;&gt;"",ISNUMBER(A4642)),VLOOKUP(A4642,Studies!A:BR,2,FALSE),"")</f>
        <v>Rouini 2005</v>
      </c>
      <c r="C4642" s="255" t="str">
        <f>IF(AND(A4642&lt;&gt;"",ISNUMBER(A4642)),VLOOKUP(A4642,Studies!A:BR,3,FALSE),"")</f>
        <v>https://www.ncbi.nlm.nih.gov/pubmed/14698254</v>
      </c>
      <c r="D4642" s="255" t="str">
        <f>IF(AND(A4642&lt;&gt;"",ISNUMBER(A4642)),VLOOKUP(A4642,Studies!A:BR,4,FALSE),"")</f>
        <v>Reference</v>
      </c>
      <c r="E4642" s="255" t="str">
        <f>IF(AND(A4642&lt;&gt;"",ISNUMBER(A4642)),VLOOKUP(A4642,Studies!A:BR,5,FALSE),"")</f>
        <v>Mefenamic acid</v>
      </c>
      <c r="F4642" s="256" t="str">
        <f>IF(AND(A4642&lt;&gt;"",ISNUMBER(A4642)),VLOOKUP(A4642,Studies!A:BR,6,FALSE),"")</f>
        <v>Plasma</v>
      </c>
      <c r="G4642" s="194">
        <v>3</v>
      </c>
      <c r="H4642" s="50" t="s">
        <v>60</v>
      </c>
      <c r="I4642" s="187">
        <v>2067.7750000000001</v>
      </c>
      <c r="J4642" s="41" t="s">
        <v>941</v>
      </c>
      <c r="K4642" s="41" t="s">
        <v>116</v>
      </c>
      <c r="Q4642" s="174">
        <v>0</v>
      </c>
    </row>
    <row r="4643" spans="1:17" ht="14.25" x14ac:dyDescent="0.2">
      <c r="A4643" s="183">
        <v>547</v>
      </c>
      <c r="B4643" s="254" t="str">
        <f>IF(AND(A4643&lt;&gt;"",ISNUMBER(A4643)),VLOOKUP(A4643,Studies!A:BR,2,FALSE),"")</f>
        <v>Rouini 2005</v>
      </c>
      <c r="C4643" s="255" t="str">
        <f>IF(AND(A4643&lt;&gt;"",ISNUMBER(A4643)),VLOOKUP(A4643,Studies!A:BR,3,FALSE),"")</f>
        <v>https://www.ncbi.nlm.nih.gov/pubmed/14698254</v>
      </c>
      <c r="D4643" s="255" t="str">
        <f>IF(AND(A4643&lt;&gt;"",ISNUMBER(A4643)),VLOOKUP(A4643,Studies!A:BR,4,FALSE),"")</f>
        <v>Reference</v>
      </c>
      <c r="E4643" s="255" t="str">
        <f>IF(AND(A4643&lt;&gt;"",ISNUMBER(A4643)),VLOOKUP(A4643,Studies!A:BR,5,FALSE),"")</f>
        <v>Mefenamic acid</v>
      </c>
      <c r="F4643" s="256" t="str">
        <f>IF(AND(A4643&lt;&gt;"",ISNUMBER(A4643)),VLOOKUP(A4643,Studies!A:BR,6,FALSE),"")</f>
        <v>Plasma</v>
      </c>
      <c r="G4643" s="194">
        <v>3.5</v>
      </c>
      <c r="H4643" s="50" t="s">
        <v>60</v>
      </c>
      <c r="I4643" s="187">
        <v>1566.4960000000001</v>
      </c>
      <c r="J4643" s="41" t="s">
        <v>941</v>
      </c>
      <c r="K4643" s="41" t="s">
        <v>116</v>
      </c>
      <c r="Q4643" s="174">
        <v>0</v>
      </c>
    </row>
    <row r="4644" spans="1:17" ht="14.25" x14ac:dyDescent="0.2">
      <c r="A4644" s="183">
        <v>547</v>
      </c>
      <c r="B4644" s="254" t="str">
        <f>IF(AND(A4644&lt;&gt;"",ISNUMBER(A4644)),VLOOKUP(A4644,Studies!A:BR,2,FALSE),"")</f>
        <v>Rouini 2005</v>
      </c>
      <c r="C4644" s="255" t="str">
        <f>IF(AND(A4644&lt;&gt;"",ISNUMBER(A4644)),VLOOKUP(A4644,Studies!A:BR,3,FALSE),"")</f>
        <v>https://www.ncbi.nlm.nih.gov/pubmed/14698254</v>
      </c>
      <c r="D4644" s="255" t="str">
        <f>IF(AND(A4644&lt;&gt;"",ISNUMBER(A4644)),VLOOKUP(A4644,Studies!A:BR,4,FALSE),"")</f>
        <v>Reference</v>
      </c>
      <c r="E4644" s="255" t="str">
        <f>IF(AND(A4644&lt;&gt;"",ISNUMBER(A4644)),VLOOKUP(A4644,Studies!A:BR,5,FALSE),"")</f>
        <v>Mefenamic acid</v>
      </c>
      <c r="F4644" s="256" t="str">
        <f>IF(AND(A4644&lt;&gt;"",ISNUMBER(A4644)),VLOOKUP(A4644,Studies!A:BR,6,FALSE),"")</f>
        <v>Plasma</v>
      </c>
      <c r="G4644" s="194">
        <v>4</v>
      </c>
      <c r="H4644" s="50" t="s">
        <v>60</v>
      </c>
      <c r="I4644" s="187">
        <v>1101.0229999999999</v>
      </c>
      <c r="J4644" s="41" t="s">
        <v>941</v>
      </c>
      <c r="K4644" s="41" t="s">
        <v>116</v>
      </c>
      <c r="Q4644" s="174">
        <v>0</v>
      </c>
    </row>
    <row r="4645" spans="1:17" ht="14.25" x14ac:dyDescent="0.2">
      <c r="A4645" s="183">
        <v>547</v>
      </c>
      <c r="B4645" s="254" t="str">
        <f>IF(AND(A4645&lt;&gt;"",ISNUMBER(A4645)),VLOOKUP(A4645,Studies!A:BR,2,FALSE),"")</f>
        <v>Rouini 2005</v>
      </c>
      <c r="C4645" s="255" t="str">
        <f>IF(AND(A4645&lt;&gt;"",ISNUMBER(A4645)),VLOOKUP(A4645,Studies!A:BR,3,FALSE),"")</f>
        <v>https://www.ncbi.nlm.nih.gov/pubmed/14698254</v>
      </c>
      <c r="D4645" s="255" t="str">
        <f>IF(AND(A4645&lt;&gt;"",ISNUMBER(A4645)),VLOOKUP(A4645,Studies!A:BR,4,FALSE),"")</f>
        <v>Reference</v>
      </c>
      <c r="E4645" s="255" t="str">
        <f>IF(AND(A4645&lt;&gt;"",ISNUMBER(A4645)),VLOOKUP(A4645,Studies!A:BR,5,FALSE),"")</f>
        <v>Mefenamic acid</v>
      </c>
      <c r="F4645" s="256" t="str">
        <f>IF(AND(A4645&lt;&gt;"",ISNUMBER(A4645)),VLOOKUP(A4645,Studies!A:BR,6,FALSE),"")</f>
        <v>Plasma</v>
      </c>
      <c r="G4645" s="194">
        <v>5</v>
      </c>
      <c r="H4645" s="50" t="s">
        <v>60</v>
      </c>
      <c r="I4645" s="187">
        <v>599.74429999999995</v>
      </c>
      <c r="J4645" s="41" t="s">
        <v>941</v>
      </c>
      <c r="K4645" s="41" t="s">
        <v>116</v>
      </c>
      <c r="Q4645" s="174">
        <v>0</v>
      </c>
    </row>
    <row r="4646" spans="1:17" ht="14.25" x14ac:dyDescent="0.2">
      <c r="A4646" s="183">
        <v>547</v>
      </c>
      <c r="B4646" s="254" t="str">
        <f>IF(AND(A4646&lt;&gt;"",ISNUMBER(A4646)),VLOOKUP(A4646,Studies!A:BR,2,FALSE),"")</f>
        <v>Rouini 2005</v>
      </c>
      <c r="C4646" s="255" t="str">
        <f>IF(AND(A4646&lt;&gt;"",ISNUMBER(A4646)),VLOOKUP(A4646,Studies!A:BR,3,FALSE),"")</f>
        <v>https://www.ncbi.nlm.nih.gov/pubmed/14698254</v>
      </c>
      <c r="D4646" s="255" t="str">
        <f>IF(AND(A4646&lt;&gt;"",ISNUMBER(A4646)),VLOOKUP(A4646,Studies!A:BR,4,FALSE),"")</f>
        <v>Reference</v>
      </c>
      <c r="E4646" s="255" t="str">
        <f>IF(AND(A4646&lt;&gt;"",ISNUMBER(A4646)),VLOOKUP(A4646,Studies!A:BR,5,FALSE),"")</f>
        <v>Mefenamic acid</v>
      </c>
      <c r="F4646" s="256" t="str">
        <f>IF(AND(A4646&lt;&gt;"",ISNUMBER(A4646)),VLOOKUP(A4646,Studies!A:BR,6,FALSE),"")</f>
        <v>Plasma</v>
      </c>
      <c r="G4646" s="194">
        <v>6</v>
      </c>
      <c r="H4646" s="50" t="s">
        <v>60</v>
      </c>
      <c r="I4646" s="187">
        <v>358.05630000000002</v>
      </c>
      <c r="J4646" s="41" t="s">
        <v>941</v>
      </c>
      <c r="K4646" s="41" t="s">
        <v>116</v>
      </c>
      <c r="Q4646" s="174">
        <v>0</v>
      </c>
    </row>
    <row r="4647" spans="1:17" ht="14.25" x14ac:dyDescent="0.2">
      <c r="A4647" s="183">
        <v>547</v>
      </c>
      <c r="B4647" s="254" t="str">
        <f>IF(AND(A4647&lt;&gt;"",ISNUMBER(A4647)),VLOOKUP(A4647,Studies!A:BR,2,FALSE),"")</f>
        <v>Rouini 2005</v>
      </c>
      <c r="C4647" s="255" t="str">
        <f>IF(AND(A4647&lt;&gt;"",ISNUMBER(A4647)),VLOOKUP(A4647,Studies!A:BR,3,FALSE),"")</f>
        <v>https://www.ncbi.nlm.nih.gov/pubmed/14698254</v>
      </c>
      <c r="D4647" s="255" t="str">
        <f>IF(AND(A4647&lt;&gt;"",ISNUMBER(A4647)),VLOOKUP(A4647,Studies!A:BR,4,FALSE),"")</f>
        <v>Reference</v>
      </c>
      <c r="E4647" s="255" t="str">
        <f>IF(AND(A4647&lt;&gt;"",ISNUMBER(A4647)),VLOOKUP(A4647,Studies!A:BR,5,FALSE),"")</f>
        <v>Mefenamic acid</v>
      </c>
      <c r="F4647" s="256" t="str">
        <f>IF(AND(A4647&lt;&gt;"",ISNUMBER(A4647)),VLOOKUP(A4647,Studies!A:BR,6,FALSE),"")</f>
        <v>Plasma</v>
      </c>
      <c r="G4647" s="194">
        <v>8</v>
      </c>
      <c r="H4647" s="50" t="s">
        <v>60</v>
      </c>
      <c r="I4647" s="187">
        <v>250.63939999999999</v>
      </c>
      <c r="J4647" s="41" t="s">
        <v>941</v>
      </c>
      <c r="K4647" s="41" t="s">
        <v>116</v>
      </c>
      <c r="O4647" s="199"/>
      <c r="Q4647" s="174">
        <v>0</v>
      </c>
    </row>
    <row r="4648" spans="1:17" ht="14.25" x14ac:dyDescent="0.2">
      <c r="A4648" s="183">
        <v>547</v>
      </c>
      <c r="B4648" s="254" t="str">
        <f>IF(AND(A4648&lt;&gt;"",ISNUMBER(A4648)),VLOOKUP(A4648,Studies!A:BR,2,FALSE),"")</f>
        <v>Rouini 2005</v>
      </c>
      <c r="C4648" s="255" t="str">
        <f>IF(AND(A4648&lt;&gt;"",ISNUMBER(A4648)),VLOOKUP(A4648,Studies!A:BR,3,FALSE),"")</f>
        <v>https://www.ncbi.nlm.nih.gov/pubmed/14698254</v>
      </c>
      <c r="D4648" s="255" t="str">
        <f>IF(AND(A4648&lt;&gt;"",ISNUMBER(A4648)),VLOOKUP(A4648,Studies!A:BR,4,FALSE),"")</f>
        <v>Reference</v>
      </c>
      <c r="E4648" s="255" t="str">
        <f>IF(AND(A4648&lt;&gt;"",ISNUMBER(A4648)),VLOOKUP(A4648,Studies!A:BR,5,FALSE),"")</f>
        <v>Mefenamic acid</v>
      </c>
      <c r="F4648" s="256" t="str">
        <f>IF(AND(A4648&lt;&gt;"",ISNUMBER(A4648)),VLOOKUP(A4648,Studies!A:BR,6,FALSE),"")</f>
        <v>Plasma</v>
      </c>
      <c r="G4648" s="194">
        <v>10</v>
      </c>
      <c r="H4648" s="50" t="s">
        <v>60</v>
      </c>
      <c r="I4648" s="187">
        <v>161.12530000000001</v>
      </c>
      <c r="J4648" s="41" t="s">
        <v>941</v>
      </c>
      <c r="K4648" s="41" t="s">
        <v>116</v>
      </c>
      <c r="O4648" s="199"/>
      <c r="Q4648" s="174">
        <v>0</v>
      </c>
    </row>
    <row r="4649" spans="1:17" ht="14.25" x14ac:dyDescent="0.2">
      <c r="A4649" s="183">
        <v>548</v>
      </c>
      <c r="B4649" s="254" t="str">
        <f>IF(AND(A4649&lt;&gt;"",ISNUMBER(A4649)),VLOOKUP(A4649,Studies!A:BR,2,FALSE),"")</f>
        <v>Mahadik 2012</v>
      </c>
      <c r="C4649" s="255" t="str">
        <f>IF(AND(A4649&lt;&gt;"",ISNUMBER(A4649)),VLOOKUP(A4649,Studies!A:BR,3,FALSE),"")</f>
        <v>https://www.ncbi.nlm.nih.gov/pubmed/22275128</v>
      </c>
      <c r="D4649" s="255" t="str">
        <f>IF(AND(A4649&lt;&gt;"",ISNUMBER(A4649)),VLOOKUP(A4649,Studies!A:BR,4,FALSE),"")</f>
        <v>Reference</v>
      </c>
      <c r="E4649" s="255" t="str">
        <f>IF(AND(A4649&lt;&gt;"",ISNUMBER(A4649)),VLOOKUP(A4649,Studies!A:BR,5,FALSE),"")</f>
        <v>Mefenamic acid</v>
      </c>
      <c r="F4649" s="256" t="str">
        <f>IF(AND(A4649&lt;&gt;"",ISNUMBER(A4649)),VLOOKUP(A4649,Studies!A:BR,6,FALSE),"")</f>
        <v>Plasma</v>
      </c>
      <c r="G4649" s="194">
        <v>0.5</v>
      </c>
      <c r="H4649" s="50" t="s">
        <v>60</v>
      </c>
      <c r="I4649" s="187">
        <v>71.25891</v>
      </c>
      <c r="J4649" s="41" t="s">
        <v>941</v>
      </c>
      <c r="K4649" s="41" t="s">
        <v>116</v>
      </c>
      <c r="O4649" s="199"/>
      <c r="Q4649" s="174">
        <v>0</v>
      </c>
    </row>
    <row r="4650" spans="1:17" ht="14.25" x14ac:dyDescent="0.2">
      <c r="A4650" s="183">
        <v>548</v>
      </c>
      <c r="B4650" s="254" t="str">
        <f>IF(AND(A4650&lt;&gt;"",ISNUMBER(A4650)),VLOOKUP(A4650,Studies!A:BR,2,FALSE),"")</f>
        <v>Mahadik 2012</v>
      </c>
      <c r="C4650" s="255" t="str">
        <f>IF(AND(A4650&lt;&gt;"",ISNUMBER(A4650)),VLOOKUP(A4650,Studies!A:BR,3,FALSE),"")</f>
        <v>https://www.ncbi.nlm.nih.gov/pubmed/22275128</v>
      </c>
      <c r="D4650" s="255" t="str">
        <f>IF(AND(A4650&lt;&gt;"",ISNUMBER(A4650)),VLOOKUP(A4650,Studies!A:BR,4,FALSE),"")</f>
        <v>Reference</v>
      </c>
      <c r="E4650" s="255" t="str">
        <f>IF(AND(A4650&lt;&gt;"",ISNUMBER(A4650)),VLOOKUP(A4650,Studies!A:BR,5,FALSE),"")</f>
        <v>Mefenamic acid</v>
      </c>
      <c r="F4650" s="256" t="str">
        <f>IF(AND(A4650&lt;&gt;"",ISNUMBER(A4650)),VLOOKUP(A4650,Studies!A:BR,6,FALSE),"")</f>
        <v>Plasma</v>
      </c>
      <c r="G4650" s="194">
        <v>1</v>
      </c>
      <c r="H4650" s="50" t="s">
        <v>60</v>
      </c>
      <c r="I4650" s="187">
        <v>1128.2660000000001</v>
      </c>
      <c r="J4650" s="41" t="s">
        <v>941</v>
      </c>
      <c r="K4650" s="41" t="s">
        <v>116</v>
      </c>
      <c r="O4650" s="199"/>
      <c r="Q4650" s="174">
        <v>0</v>
      </c>
    </row>
    <row r="4651" spans="1:17" ht="14.25" x14ac:dyDescent="0.2">
      <c r="A4651" s="183">
        <v>548</v>
      </c>
      <c r="B4651" s="254" t="str">
        <f>IF(AND(A4651&lt;&gt;"",ISNUMBER(A4651)),VLOOKUP(A4651,Studies!A:BR,2,FALSE),"")</f>
        <v>Mahadik 2012</v>
      </c>
      <c r="C4651" s="255" t="str">
        <f>IF(AND(A4651&lt;&gt;"",ISNUMBER(A4651)),VLOOKUP(A4651,Studies!A:BR,3,FALSE),"")</f>
        <v>https://www.ncbi.nlm.nih.gov/pubmed/22275128</v>
      </c>
      <c r="D4651" s="255" t="str">
        <f>IF(AND(A4651&lt;&gt;"",ISNUMBER(A4651)),VLOOKUP(A4651,Studies!A:BR,4,FALSE),"")</f>
        <v>Reference</v>
      </c>
      <c r="E4651" s="255" t="str">
        <f>IF(AND(A4651&lt;&gt;"",ISNUMBER(A4651)),VLOOKUP(A4651,Studies!A:BR,5,FALSE),"")</f>
        <v>Mefenamic acid</v>
      </c>
      <c r="F4651" s="256" t="str">
        <f>IF(AND(A4651&lt;&gt;"",ISNUMBER(A4651)),VLOOKUP(A4651,Studies!A:BR,6,FALSE),"")</f>
        <v>Plasma</v>
      </c>
      <c r="G4651" s="194">
        <v>1.5</v>
      </c>
      <c r="H4651" s="50" t="s">
        <v>60</v>
      </c>
      <c r="I4651" s="187">
        <v>1567.6959999999999</v>
      </c>
      <c r="J4651" s="41" t="s">
        <v>941</v>
      </c>
      <c r="K4651" s="41" t="s">
        <v>116</v>
      </c>
      <c r="O4651" s="199"/>
      <c r="Q4651" s="174">
        <v>0</v>
      </c>
    </row>
    <row r="4652" spans="1:17" ht="14.25" x14ac:dyDescent="0.2">
      <c r="A4652" s="183">
        <v>548</v>
      </c>
      <c r="B4652" s="254" t="str">
        <f>IF(AND(A4652&lt;&gt;"",ISNUMBER(A4652)),VLOOKUP(A4652,Studies!A:BR,2,FALSE),"")</f>
        <v>Mahadik 2012</v>
      </c>
      <c r="C4652" s="255" t="str">
        <f>IF(AND(A4652&lt;&gt;"",ISNUMBER(A4652)),VLOOKUP(A4652,Studies!A:BR,3,FALSE),"")</f>
        <v>https://www.ncbi.nlm.nih.gov/pubmed/22275128</v>
      </c>
      <c r="D4652" s="255" t="str">
        <f>IF(AND(A4652&lt;&gt;"",ISNUMBER(A4652)),VLOOKUP(A4652,Studies!A:BR,4,FALSE),"")</f>
        <v>Reference</v>
      </c>
      <c r="E4652" s="255" t="str">
        <f>IF(AND(A4652&lt;&gt;"",ISNUMBER(A4652)),VLOOKUP(A4652,Studies!A:BR,5,FALSE),"")</f>
        <v>Mefenamic acid</v>
      </c>
      <c r="F4652" s="256" t="str">
        <f>IF(AND(A4652&lt;&gt;"",ISNUMBER(A4652)),VLOOKUP(A4652,Studies!A:BR,6,FALSE),"")</f>
        <v>Plasma</v>
      </c>
      <c r="G4652" s="194">
        <v>2</v>
      </c>
      <c r="H4652" s="50" t="s">
        <v>60</v>
      </c>
      <c r="I4652" s="187">
        <v>1555.819</v>
      </c>
      <c r="J4652" s="41" t="s">
        <v>941</v>
      </c>
      <c r="K4652" s="41" t="s">
        <v>116</v>
      </c>
      <c r="O4652" s="199"/>
      <c r="Q4652" s="174">
        <v>0</v>
      </c>
    </row>
    <row r="4653" spans="1:17" ht="14.25" x14ac:dyDescent="0.2">
      <c r="A4653" s="183">
        <v>548</v>
      </c>
      <c r="B4653" s="254" t="str">
        <f>IF(AND(A4653&lt;&gt;"",ISNUMBER(A4653)),VLOOKUP(A4653,Studies!A:BR,2,FALSE),"")</f>
        <v>Mahadik 2012</v>
      </c>
      <c r="C4653" s="255" t="str">
        <f>IF(AND(A4653&lt;&gt;"",ISNUMBER(A4653)),VLOOKUP(A4653,Studies!A:BR,3,FALSE),"")</f>
        <v>https://www.ncbi.nlm.nih.gov/pubmed/22275128</v>
      </c>
      <c r="D4653" s="255" t="str">
        <f>IF(AND(A4653&lt;&gt;"",ISNUMBER(A4653)),VLOOKUP(A4653,Studies!A:BR,4,FALSE),"")</f>
        <v>Reference</v>
      </c>
      <c r="E4653" s="255" t="str">
        <f>IF(AND(A4653&lt;&gt;"",ISNUMBER(A4653)),VLOOKUP(A4653,Studies!A:BR,5,FALSE),"")</f>
        <v>Mefenamic acid</v>
      </c>
      <c r="F4653" s="256" t="str">
        <f>IF(AND(A4653&lt;&gt;"",ISNUMBER(A4653)),VLOOKUP(A4653,Studies!A:BR,6,FALSE),"")</f>
        <v>Plasma</v>
      </c>
      <c r="G4653" s="194">
        <v>2.5</v>
      </c>
      <c r="H4653" s="50" t="s">
        <v>60</v>
      </c>
      <c r="I4653" s="187">
        <v>1324.2280000000001</v>
      </c>
      <c r="J4653" s="41" t="s">
        <v>941</v>
      </c>
      <c r="K4653" s="41" t="s">
        <v>116</v>
      </c>
      <c r="O4653" s="199"/>
      <c r="Q4653" s="174">
        <v>0</v>
      </c>
    </row>
    <row r="4654" spans="1:17" ht="14.25" x14ac:dyDescent="0.2">
      <c r="A4654" s="183">
        <v>548</v>
      </c>
      <c r="B4654" s="254" t="str">
        <f>IF(AND(A4654&lt;&gt;"",ISNUMBER(A4654)),VLOOKUP(A4654,Studies!A:BR,2,FALSE),"")</f>
        <v>Mahadik 2012</v>
      </c>
      <c r="C4654" s="255" t="str">
        <f>IF(AND(A4654&lt;&gt;"",ISNUMBER(A4654)),VLOOKUP(A4654,Studies!A:BR,3,FALSE),"")</f>
        <v>https://www.ncbi.nlm.nih.gov/pubmed/22275128</v>
      </c>
      <c r="D4654" s="255" t="str">
        <f>IF(AND(A4654&lt;&gt;"",ISNUMBER(A4654)),VLOOKUP(A4654,Studies!A:BR,4,FALSE),"")</f>
        <v>Reference</v>
      </c>
      <c r="E4654" s="255" t="str">
        <f>IF(AND(A4654&lt;&gt;"",ISNUMBER(A4654)),VLOOKUP(A4654,Studies!A:BR,5,FALSE),"")</f>
        <v>Mefenamic acid</v>
      </c>
      <c r="F4654" s="256" t="str">
        <f>IF(AND(A4654&lt;&gt;"",ISNUMBER(A4654)),VLOOKUP(A4654,Studies!A:BR,6,FALSE),"")</f>
        <v>Plasma</v>
      </c>
      <c r="G4654" s="194">
        <v>3</v>
      </c>
      <c r="H4654" s="50" t="s">
        <v>60</v>
      </c>
      <c r="I4654" s="187">
        <v>1751.7809999999999</v>
      </c>
      <c r="J4654" s="41" t="s">
        <v>941</v>
      </c>
      <c r="K4654" s="41" t="s">
        <v>116</v>
      </c>
      <c r="O4654" s="199"/>
      <c r="Q4654" s="174">
        <v>0</v>
      </c>
    </row>
    <row r="4655" spans="1:17" ht="14.25" x14ac:dyDescent="0.2">
      <c r="A4655" s="183">
        <v>548</v>
      </c>
      <c r="B4655" s="254" t="str">
        <f>IF(AND(A4655&lt;&gt;"",ISNUMBER(A4655)),VLOOKUP(A4655,Studies!A:BR,2,FALSE),"")</f>
        <v>Mahadik 2012</v>
      </c>
      <c r="C4655" s="255" t="str">
        <f>IF(AND(A4655&lt;&gt;"",ISNUMBER(A4655)),VLOOKUP(A4655,Studies!A:BR,3,FALSE),"")</f>
        <v>https://www.ncbi.nlm.nih.gov/pubmed/22275128</v>
      </c>
      <c r="D4655" s="255" t="str">
        <f>IF(AND(A4655&lt;&gt;"",ISNUMBER(A4655)),VLOOKUP(A4655,Studies!A:BR,4,FALSE),"")</f>
        <v>Reference</v>
      </c>
      <c r="E4655" s="255" t="str">
        <f>IF(AND(A4655&lt;&gt;"",ISNUMBER(A4655)),VLOOKUP(A4655,Studies!A:BR,5,FALSE),"")</f>
        <v>Mefenamic acid</v>
      </c>
      <c r="F4655" s="256" t="str">
        <f>IF(AND(A4655&lt;&gt;"",ISNUMBER(A4655)),VLOOKUP(A4655,Studies!A:BR,6,FALSE),"")</f>
        <v>Plasma</v>
      </c>
      <c r="G4655" s="194">
        <v>3.5</v>
      </c>
      <c r="H4655" s="50" t="s">
        <v>60</v>
      </c>
      <c r="I4655" s="187">
        <v>1745.8430000000001</v>
      </c>
      <c r="J4655" s="41" t="s">
        <v>941</v>
      </c>
      <c r="K4655" s="41" t="s">
        <v>116</v>
      </c>
      <c r="O4655" s="199"/>
      <c r="Q4655" s="174">
        <v>0</v>
      </c>
    </row>
    <row r="4656" spans="1:17" ht="14.25" x14ac:dyDescent="0.2">
      <c r="A4656" s="183">
        <v>548</v>
      </c>
      <c r="B4656" s="254" t="str">
        <f>IF(AND(A4656&lt;&gt;"",ISNUMBER(A4656)),VLOOKUP(A4656,Studies!A:BR,2,FALSE),"")</f>
        <v>Mahadik 2012</v>
      </c>
      <c r="C4656" s="255" t="str">
        <f>IF(AND(A4656&lt;&gt;"",ISNUMBER(A4656)),VLOOKUP(A4656,Studies!A:BR,3,FALSE),"")</f>
        <v>https://www.ncbi.nlm.nih.gov/pubmed/22275128</v>
      </c>
      <c r="D4656" s="255" t="str">
        <f>IF(AND(A4656&lt;&gt;"",ISNUMBER(A4656)),VLOOKUP(A4656,Studies!A:BR,4,FALSE),"")</f>
        <v>Reference</v>
      </c>
      <c r="E4656" s="255" t="str">
        <f>IF(AND(A4656&lt;&gt;"",ISNUMBER(A4656)),VLOOKUP(A4656,Studies!A:BR,5,FALSE),"")</f>
        <v>Mefenamic acid</v>
      </c>
      <c r="F4656" s="256" t="str">
        <f>IF(AND(A4656&lt;&gt;"",ISNUMBER(A4656)),VLOOKUP(A4656,Studies!A:BR,6,FALSE),"")</f>
        <v>Plasma</v>
      </c>
      <c r="G4656" s="194">
        <v>4</v>
      </c>
      <c r="H4656" s="50" t="s">
        <v>60</v>
      </c>
      <c r="I4656" s="187">
        <v>1561.758</v>
      </c>
      <c r="J4656" s="41" t="s">
        <v>941</v>
      </c>
      <c r="K4656" s="41" t="s">
        <v>116</v>
      </c>
      <c r="O4656" s="199"/>
      <c r="Q4656" s="174">
        <v>0</v>
      </c>
    </row>
    <row r="4657" spans="1:17" ht="14.25" x14ac:dyDescent="0.2">
      <c r="A4657" s="183">
        <v>548</v>
      </c>
      <c r="B4657" s="254" t="str">
        <f>IF(AND(A4657&lt;&gt;"",ISNUMBER(A4657)),VLOOKUP(A4657,Studies!A:BR,2,FALSE),"")</f>
        <v>Mahadik 2012</v>
      </c>
      <c r="C4657" s="255" t="str">
        <f>IF(AND(A4657&lt;&gt;"",ISNUMBER(A4657)),VLOOKUP(A4657,Studies!A:BR,3,FALSE),"")</f>
        <v>https://www.ncbi.nlm.nih.gov/pubmed/22275128</v>
      </c>
      <c r="D4657" s="255" t="str">
        <f>IF(AND(A4657&lt;&gt;"",ISNUMBER(A4657)),VLOOKUP(A4657,Studies!A:BR,4,FALSE),"")</f>
        <v>Reference</v>
      </c>
      <c r="E4657" s="255" t="str">
        <f>IF(AND(A4657&lt;&gt;"",ISNUMBER(A4657)),VLOOKUP(A4657,Studies!A:BR,5,FALSE),"")</f>
        <v>Mefenamic acid</v>
      </c>
      <c r="F4657" s="256" t="str">
        <f>IF(AND(A4657&lt;&gt;"",ISNUMBER(A4657)),VLOOKUP(A4657,Studies!A:BR,6,FALSE),"")</f>
        <v>Plasma</v>
      </c>
      <c r="G4657" s="194">
        <v>4.5</v>
      </c>
      <c r="H4657" s="50" t="s">
        <v>60</v>
      </c>
      <c r="I4657" s="187">
        <v>2173.3969999999999</v>
      </c>
      <c r="J4657" s="41" t="s">
        <v>941</v>
      </c>
      <c r="K4657" s="41" t="s">
        <v>116</v>
      </c>
      <c r="O4657" s="199"/>
      <c r="Q4657" s="174">
        <v>0</v>
      </c>
    </row>
    <row r="4658" spans="1:17" ht="14.25" x14ac:dyDescent="0.2">
      <c r="A4658" s="183">
        <v>548</v>
      </c>
      <c r="B4658" s="254" t="str">
        <f>IF(AND(A4658&lt;&gt;"",ISNUMBER(A4658)),VLOOKUP(A4658,Studies!A:BR,2,FALSE),"")</f>
        <v>Mahadik 2012</v>
      </c>
      <c r="C4658" s="255" t="str">
        <f>IF(AND(A4658&lt;&gt;"",ISNUMBER(A4658)),VLOOKUP(A4658,Studies!A:BR,3,FALSE),"")</f>
        <v>https://www.ncbi.nlm.nih.gov/pubmed/22275128</v>
      </c>
      <c r="D4658" s="255" t="str">
        <f>IF(AND(A4658&lt;&gt;"",ISNUMBER(A4658)),VLOOKUP(A4658,Studies!A:BR,4,FALSE),"")</f>
        <v>Reference</v>
      </c>
      <c r="E4658" s="255" t="str">
        <f>IF(AND(A4658&lt;&gt;"",ISNUMBER(A4658)),VLOOKUP(A4658,Studies!A:BR,5,FALSE),"")</f>
        <v>Mefenamic acid</v>
      </c>
      <c r="F4658" s="256" t="str">
        <f>IF(AND(A4658&lt;&gt;"",ISNUMBER(A4658)),VLOOKUP(A4658,Studies!A:BR,6,FALSE),"")</f>
        <v>Plasma</v>
      </c>
      <c r="G4658" s="194">
        <v>5</v>
      </c>
      <c r="H4658" s="50" t="s">
        <v>60</v>
      </c>
      <c r="I4658" s="187">
        <v>1520.19</v>
      </c>
      <c r="J4658" s="41" t="s">
        <v>941</v>
      </c>
      <c r="K4658" s="41" t="s">
        <v>116</v>
      </c>
      <c r="O4658" s="199"/>
      <c r="Q4658" s="174">
        <v>0</v>
      </c>
    </row>
    <row r="4659" spans="1:17" ht="14.25" x14ac:dyDescent="0.2">
      <c r="A4659" s="183">
        <v>548</v>
      </c>
      <c r="B4659" s="254" t="str">
        <f>IF(AND(A4659&lt;&gt;"",ISNUMBER(A4659)),VLOOKUP(A4659,Studies!A:BR,2,FALSE),"")</f>
        <v>Mahadik 2012</v>
      </c>
      <c r="C4659" s="255" t="str">
        <f>IF(AND(A4659&lt;&gt;"",ISNUMBER(A4659)),VLOOKUP(A4659,Studies!A:BR,3,FALSE),"")</f>
        <v>https://www.ncbi.nlm.nih.gov/pubmed/22275128</v>
      </c>
      <c r="D4659" s="255" t="str">
        <f>IF(AND(A4659&lt;&gt;"",ISNUMBER(A4659)),VLOOKUP(A4659,Studies!A:BR,4,FALSE),"")</f>
        <v>Reference</v>
      </c>
      <c r="E4659" s="255" t="str">
        <f>IF(AND(A4659&lt;&gt;"",ISNUMBER(A4659)),VLOOKUP(A4659,Studies!A:BR,5,FALSE),"")</f>
        <v>Mefenamic acid</v>
      </c>
      <c r="F4659" s="256" t="str">
        <f>IF(AND(A4659&lt;&gt;"",ISNUMBER(A4659)),VLOOKUP(A4659,Studies!A:BR,6,FALSE),"")</f>
        <v>Plasma</v>
      </c>
      <c r="G4659" s="194">
        <v>5.5</v>
      </c>
      <c r="H4659" s="50" t="s">
        <v>60</v>
      </c>
      <c r="I4659" s="187">
        <v>1330.1659999999999</v>
      </c>
      <c r="J4659" s="41" t="s">
        <v>941</v>
      </c>
      <c r="K4659" s="41" t="s">
        <v>116</v>
      </c>
      <c r="O4659" s="199"/>
      <c r="Q4659" s="174">
        <v>0</v>
      </c>
    </row>
    <row r="4660" spans="1:17" ht="14.25" x14ac:dyDescent="0.2">
      <c r="A4660" s="183">
        <v>548</v>
      </c>
      <c r="B4660" s="254" t="str">
        <f>IF(AND(A4660&lt;&gt;"",ISNUMBER(A4660)),VLOOKUP(A4660,Studies!A:BR,2,FALSE),"")</f>
        <v>Mahadik 2012</v>
      </c>
      <c r="C4660" s="255" t="str">
        <f>IF(AND(A4660&lt;&gt;"",ISNUMBER(A4660)),VLOOKUP(A4660,Studies!A:BR,3,FALSE),"")</f>
        <v>https://www.ncbi.nlm.nih.gov/pubmed/22275128</v>
      </c>
      <c r="D4660" s="255" t="str">
        <f>IF(AND(A4660&lt;&gt;"",ISNUMBER(A4660)),VLOOKUP(A4660,Studies!A:BR,4,FALSE),"")</f>
        <v>Reference</v>
      </c>
      <c r="E4660" s="255" t="str">
        <f>IF(AND(A4660&lt;&gt;"",ISNUMBER(A4660)),VLOOKUP(A4660,Studies!A:BR,5,FALSE),"")</f>
        <v>Mefenamic acid</v>
      </c>
      <c r="F4660" s="256" t="str">
        <f>IF(AND(A4660&lt;&gt;"",ISNUMBER(A4660)),VLOOKUP(A4660,Studies!A:BR,6,FALSE),"")</f>
        <v>Plasma</v>
      </c>
      <c r="G4660" s="194">
        <v>6</v>
      </c>
      <c r="H4660" s="50" t="s">
        <v>60</v>
      </c>
      <c r="I4660" s="187">
        <v>1027.316</v>
      </c>
      <c r="J4660" s="41" t="s">
        <v>941</v>
      </c>
      <c r="K4660" s="41" t="s">
        <v>116</v>
      </c>
      <c r="O4660" s="199"/>
      <c r="Q4660" s="174">
        <v>0</v>
      </c>
    </row>
    <row r="4661" spans="1:17" ht="14.25" x14ac:dyDescent="0.2">
      <c r="A4661" s="183">
        <v>548</v>
      </c>
      <c r="B4661" s="254" t="str">
        <f>IF(AND(A4661&lt;&gt;"",ISNUMBER(A4661)),VLOOKUP(A4661,Studies!A:BR,2,FALSE),"")</f>
        <v>Mahadik 2012</v>
      </c>
      <c r="C4661" s="255" t="str">
        <f>IF(AND(A4661&lt;&gt;"",ISNUMBER(A4661)),VLOOKUP(A4661,Studies!A:BR,3,FALSE),"")</f>
        <v>https://www.ncbi.nlm.nih.gov/pubmed/22275128</v>
      </c>
      <c r="D4661" s="255" t="str">
        <f>IF(AND(A4661&lt;&gt;"",ISNUMBER(A4661)),VLOOKUP(A4661,Studies!A:BR,4,FALSE),"")</f>
        <v>Reference</v>
      </c>
      <c r="E4661" s="255" t="str">
        <f>IF(AND(A4661&lt;&gt;"",ISNUMBER(A4661)),VLOOKUP(A4661,Studies!A:BR,5,FALSE),"")</f>
        <v>Mefenamic acid</v>
      </c>
      <c r="F4661" s="256" t="str">
        <f>IF(AND(A4661&lt;&gt;"",ISNUMBER(A4661)),VLOOKUP(A4661,Studies!A:BR,6,FALSE),"")</f>
        <v>Plasma</v>
      </c>
      <c r="G4661" s="194">
        <v>7</v>
      </c>
      <c r="H4661" s="50" t="s">
        <v>60</v>
      </c>
      <c r="I4661" s="187">
        <v>587.88599999999997</v>
      </c>
      <c r="J4661" s="41" t="s">
        <v>941</v>
      </c>
      <c r="K4661" s="41" t="s">
        <v>116</v>
      </c>
      <c r="Q4661" s="174">
        <v>0</v>
      </c>
    </row>
    <row r="4662" spans="1:17" ht="14.25" x14ac:dyDescent="0.2">
      <c r="A4662" s="183">
        <v>548</v>
      </c>
      <c r="B4662" s="254" t="str">
        <f>IF(AND(A4662&lt;&gt;"",ISNUMBER(A4662)),VLOOKUP(A4662,Studies!A:BR,2,FALSE),"")</f>
        <v>Mahadik 2012</v>
      </c>
      <c r="C4662" s="255" t="str">
        <f>IF(AND(A4662&lt;&gt;"",ISNUMBER(A4662)),VLOOKUP(A4662,Studies!A:BR,3,FALSE),"")</f>
        <v>https://www.ncbi.nlm.nih.gov/pubmed/22275128</v>
      </c>
      <c r="D4662" s="255" t="str">
        <f>IF(AND(A4662&lt;&gt;"",ISNUMBER(A4662)),VLOOKUP(A4662,Studies!A:BR,4,FALSE),"")</f>
        <v>Reference</v>
      </c>
      <c r="E4662" s="255" t="str">
        <f>IF(AND(A4662&lt;&gt;"",ISNUMBER(A4662)),VLOOKUP(A4662,Studies!A:BR,5,FALSE),"")</f>
        <v>Mefenamic acid</v>
      </c>
      <c r="F4662" s="256" t="str">
        <f>IF(AND(A4662&lt;&gt;"",ISNUMBER(A4662)),VLOOKUP(A4662,Studies!A:BR,6,FALSE),"")</f>
        <v>Plasma</v>
      </c>
      <c r="G4662" s="194">
        <v>8</v>
      </c>
      <c r="H4662" s="50" t="s">
        <v>60</v>
      </c>
      <c r="I4662" s="187">
        <v>415.67700000000002</v>
      </c>
      <c r="J4662" s="41" t="s">
        <v>941</v>
      </c>
      <c r="K4662" s="41" t="s">
        <v>116</v>
      </c>
      <c r="O4662" s="199"/>
      <c r="Q4662" s="174">
        <v>0</v>
      </c>
    </row>
    <row r="4663" spans="1:17" ht="14.25" x14ac:dyDescent="0.2">
      <c r="A4663" s="183">
        <v>548</v>
      </c>
      <c r="B4663" s="254" t="str">
        <f>IF(AND(A4663&lt;&gt;"",ISNUMBER(A4663)),VLOOKUP(A4663,Studies!A:BR,2,FALSE),"")</f>
        <v>Mahadik 2012</v>
      </c>
      <c r="C4663" s="255" t="str">
        <f>IF(AND(A4663&lt;&gt;"",ISNUMBER(A4663)),VLOOKUP(A4663,Studies!A:BR,3,FALSE),"")</f>
        <v>https://www.ncbi.nlm.nih.gov/pubmed/22275128</v>
      </c>
      <c r="D4663" s="255" t="str">
        <f>IF(AND(A4663&lt;&gt;"",ISNUMBER(A4663)),VLOOKUP(A4663,Studies!A:BR,4,FALSE),"")</f>
        <v>Reference</v>
      </c>
      <c r="E4663" s="255" t="str">
        <f>IF(AND(A4663&lt;&gt;"",ISNUMBER(A4663)),VLOOKUP(A4663,Studies!A:BR,5,FALSE),"")</f>
        <v>Mefenamic acid</v>
      </c>
      <c r="F4663" s="256" t="str">
        <f>IF(AND(A4663&lt;&gt;"",ISNUMBER(A4663)),VLOOKUP(A4663,Studies!A:BR,6,FALSE),"")</f>
        <v>Plasma</v>
      </c>
      <c r="G4663" s="194">
        <v>10</v>
      </c>
      <c r="H4663" s="50" t="s">
        <v>60</v>
      </c>
      <c r="I4663" s="187">
        <v>326.60329999999999</v>
      </c>
      <c r="J4663" s="41" t="s">
        <v>941</v>
      </c>
      <c r="K4663" s="41" t="s">
        <v>116</v>
      </c>
      <c r="O4663" s="199"/>
      <c r="Q4663" s="174">
        <v>0</v>
      </c>
    </row>
    <row r="4664" spans="1:17" ht="14.25" x14ac:dyDescent="0.2">
      <c r="A4664" s="183">
        <v>548</v>
      </c>
      <c r="B4664" s="254" t="str">
        <f>IF(AND(A4664&lt;&gt;"",ISNUMBER(A4664)),VLOOKUP(A4664,Studies!A:BR,2,FALSE),"")</f>
        <v>Mahadik 2012</v>
      </c>
      <c r="C4664" s="255" t="str">
        <f>IF(AND(A4664&lt;&gt;"",ISNUMBER(A4664)),VLOOKUP(A4664,Studies!A:BR,3,FALSE),"")</f>
        <v>https://www.ncbi.nlm.nih.gov/pubmed/22275128</v>
      </c>
      <c r="D4664" s="255" t="str">
        <f>IF(AND(A4664&lt;&gt;"",ISNUMBER(A4664)),VLOOKUP(A4664,Studies!A:BR,4,FALSE),"")</f>
        <v>Reference</v>
      </c>
      <c r="E4664" s="255" t="str">
        <f>IF(AND(A4664&lt;&gt;"",ISNUMBER(A4664)),VLOOKUP(A4664,Studies!A:BR,5,FALSE),"")</f>
        <v>Mefenamic acid</v>
      </c>
      <c r="F4664" s="256" t="str">
        <f>IF(AND(A4664&lt;&gt;"",ISNUMBER(A4664)),VLOOKUP(A4664,Studies!A:BR,6,FALSE),"")</f>
        <v>Plasma</v>
      </c>
      <c r="G4664" s="194">
        <v>12</v>
      </c>
      <c r="H4664" s="50" t="s">
        <v>60</v>
      </c>
      <c r="I4664" s="187">
        <v>267.22089999999997</v>
      </c>
      <c r="J4664" s="41" t="s">
        <v>941</v>
      </c>
      <c r="K4664" s="41" t="s">
        <v>116</v>
      </c>
      <c r="O4664" s="199"/>
      <c r="Q4664" s="174">
        <v>0</v>
      </c>
    </row>
    <row r="4665" spans="1:17" ht="14.25" x14ac:dyDescent="0.2">
      <c r="A4665" s="183">
        <v>548</v>
      </c>
      <c r="B4665" s="254" t="str">
        <f>IF(AND(A4665&lt;&gt;"",ISNUMBER(A4665)),VLOOKUP(A4665,Studies!A:BR,2,FALSE),"")</f>
        <v>Mahadik 2012</v>
      </c>
      <c r="C4665" s="255" t="str">
        <f>IF(AND(A4665&lt;&gt;"",ISNUMBER(A4665)),VLOOKUP(A4665,Studies!A:BR,3,FALSE),"")</f>
        <v>https://www.ncbi.nlm.nih.gov/pubmed/22275128</v>
      </c>
      <c r="D4665" s="255" t="str">
        <f>IF(AND(A4665&lt;&gt;"",ISNUMBER(A4665)),VLOOKUP(A4665,Studies!A:BR,4,FALSE),"")</f>
        <v>Reference</v>
      </c>
      <c r="E4665" s="255" t="str">
        <f>IF(AND(A4665&lt;&gt;"",ISNUMBER(A4665)),VLOOKUP(A4665,Studies!A:BR,5,FALSE),"")</f>
        <v>Mefenamic acid</v>
      </c>
      <c r="F4665" s="256" t="str">
        <f>IF(AND(A4665&lt;&gt;"",ISNUMBER(A4665)),VLOOKUP(A4665,Studies!A:BR,6,FALSE),"")</f>
        <v>Plasma</v>
      </c>
      <c r="G4665" s="194">
        <v>16</v>
      </c>
      <c r="H4665" s="50" t="s">
        <v>60</v>
      </c>
      <c r="I4665" s="187">
        <v>106.8884</v>
      </c>
      <c r="J4665" s="41" t="s">
        <v>941</v>
      </c>
      <c r="K4665" s="41" t="s">
        <v>116</v>
      </c>
      <c r="O4665" s="199"/>
      <c r="Q4665" s="174">
        <v>0</v>
      </c>
    </row>
    <row r="4666" spans="1:17" x14ac:dyDescent="0.2">
      <c r="A4666" s="189">
        <v>549</v>
      </c>
      <c r="B4666" s="254" t="str">
        <f>IF(AND(A4666&lt;&gt;"",ISNUMBER(A4666)),VLOOKUP(A4666,Studies!A:BR,2,FALSE),"")</f>
        <v>Baneyx 2014</v>
      </c>
      <c r="C4666" s="255" t="str">
        <f>IF(AND(A4666&lt;&gt;"",ISNUMBER(A4666)),VLOOKUP(A4666,Studies!A:BR,3,FALSE),"")</f>
        <v>https://www.ncbi.nlm.nih.gov/pubmed/24530864</v>
      </c>
      <c r="D4666" s="255" t="str">
        <f>IF(AND(A4666&lt;&gt;"",ISNUMBER(A4666)),VLOOKUP(A4666,Studies!A:BR,4,FALSE),"")</f>
        <v>Day 7 - 600 mg po MD</v>
      </c>
      <c r="E4666" s="255" t="str">
        <f>IF(AND(A4666&lt;&gt;"",ISNUMBER(A4666)),VLOOKUP(A4666,Studies!A:BR,5,FALSE),"")</f>
        <v>Rifampicin</v>
      </c>
      <c r="F4666" s="256"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
      <c r="A4667" s="189">
        <v>549</v>
      </c>
      <c r="B4667" s="254" t="str">
        <f>IF(AND(A4667&lt;&gt;"",ISNUMBER(A4667)),VLOOKUP(A4667,Studies!A:BR,2,FALSE),"")</f>
        <v>Baneyx 2014</v>
      </c>
      <c r="C4667" s="255" t="str">
        <f>IF(AND(A4667&lt;&gt;"",ISNUMBER(A4667)),VLOOKUP(A4667,Studies!A:BR,3,FALSE),"")</f>
        <v>https://www.ncbi.nlm.nih.gov/pubmed/24530864</v>
      </c>
      <c r="D4667" s="255" t="str">
        <f>IF(AND(A4667&lt;&gt;"",ISNUMBER(A4667)),VLOOKUP(A4667,Studies!A:BR,4,FALSE),"")</f>
        <v>Day 7 - 600 mg po MD</v>
      </c>
      <c r="E4667" s="255" t="str">
        <f>IF(AND(A4667&lt;&gt;"",ISNUMBER(A4667)),VLOOKUP(A4667,Studies!A:BR,5,FALSE),"")</f>
        <v>Rifampicin</v>
      </c>
      <c r="F4667" s="256"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
      <c r="A4668" s="189">
        <v>549</v>
      </c>
      <c r="B4668" s="254" t="str">
        <f>IF(AND(A4668&lt;&gt;"",ISNUMBER(A4668)),VLOOKUP(A4668,Studies!A:BR,2,FALSE),"")</f>
        <v>Baneyx 2014</v>
      </c>
      <c r="C4668" s="255" t="str">
        <f>IF(AND(A4668&lt;&gt;"",ISNUMBER(A4668)),VLOOKUP(A4668,Studies!A:BR,3,FALSE),"")</f>
        <v>https://www.ncbi.nlm.nih.gov/pubmed/24530864</v>
      </c>
      <c r="D4668" s="255" t="str">
        <f>IF(AND(A4668&lt;&gt;"",ISNUMBER(A4668)),VLOOKUP(A4668,Studies!A:BR,4,FALSE),"")</f>
        <v>Day 7 - 600 mg po MD</v>
      </c>
      <c r="E4668" s="255" t="str">
        <f>IF(AND(A4668&lt;&gt;"",ISNUMBER(A4668)),VLOOKUP(A4668,Studies!A:BR,5,FALSE),"")</f>
        <v>Rifampicin</v>
      </c>
      <c r="F4668" s="256" t="str">
        <f>IF(AND(A4668&lt;&gt;"",ISNUMBER(A4668)),VLOOKUP(A4668,Studies!A:BR,6,FALSE),"")</f>
        <v>Plasma</v>
      </c>
      <c r="G4668" s="194">
        <v>147</v>
      </c>
      <c r="H4668" s="50" t="s">
        <v>60</v>
      </c>
      <c r="I4668" s="187">
        <v>7.0022580000000003</v>
      </c>
      <c r="J4668" s="41" t="s">
        <v>959</v>
      </c>
      <c r="K4668" s="41" t="s">
        <v>116</v>
      </c>
      <c r="L4668" s="195">
        <v>2.464264</v>
      </c>
      <c r="M4668" s="52" t="s">
        <v>959</v>
      </c>
      <c r="N4668" s="52" t="s">
        <v>117</v>
      </c>
      <c r="O4668" s="199"/>
    </row>
    <row r="4669" spans="1:17" x14ac:dyDescent="0.2">
      <c r="A4669" s="189">
        <v>549</v>
      </c>
      <c r="B4669" s="254" t="str">
        <f>IF(AND(A4669&lt;&gt;"",ISNUMBER(A4669)),VLOOKUP(A4669,Studies!A:BR,2,FALSE),"")</f>
        <v>Baneyx 2014</v>
      </c>
      <c r="C4669" s="255" t="str">
        <f>IF(AND(A4669&lt;&gt;"",ISNUMBER(A4669)),VLOOKUP(A4669,Studies!A:BR,3,FALSE),"")</f>
        <v>https://www.ncbi.nlm.nih.gov/pubmed/24530864</v>
      </c>
      <c r="D4669" s="255" t="str">
        <f>IF(AND(A4669&lt;&gt;"",ISNUMBER(A4669)),VLOOKUP(A4669,Studies!A:BR,4,FALSE),"")</f>
        <v>Day 7 - 600 mg po MD</v>
      </c>
      <c r="E4669" s="255" t="str">
        <f>IF(AND(A4669&lt;&gt;"",ISNUMBER(A4669)),VLOOKUP(A4669,Studies!A:BR,5,FALSE),"")</f>
        <v>Rifampicin</v>
      </c>
      <c r="F4669" s="256"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
      <c r="A4670" s="189">
        <v>549</v>
      </c>
      <c r="B4670" s="254" t="str">
        <f>IF(AND(A4670&lt;&gt;"",ISNUMBER(A4670)),VLOOKUP(A4670,Studies!A:BR,2,FALSE),"")</f>
        <v>Baneyx 2014</v>
      </c>
      <c r="C4670" s="255" t="str">
        <f>IF(AND(A4670&lt;&gt;"",ISNUMBER(A4670)),VLOOKUP(A4670,Studies!A:BR,3,FALSE),"")</f>
        <v>https://www.ncbi.nlm.nih.gov/pubmed/24530864</v>
      </c>
      <c r="D4670" s="255" t="str">
        <f>IF(AND(A4670&lt;&gt;"",ISNUMBER(A4670)),VLOOKUP(A4670,Studies!A:BR,4,FALSE),"")</f>
        <v>Day 7 - 600 mg po MD</v>
      </c>
      <c r="E4670" s="255" t="str">
        <f>IF(AND(A4670&lt;&gt;"",ISNUMBER(A4670)),VLOOKUP(A4670,Studies!A:BR,5,FALSE),"")</f>
        <v>Rifampicin</v>
      </c>
      <c r="F4670" s="256" t="str">
        <f>IF(AND(A4670&lt;&gt;"",ISNUMBER(A4670)),VLOOKUP(A4670,Studies!A:BR,6,FALSE),"")</f>
        <v>Plasma</v>
      </c>
      <c r="G4670" s="194">
        <v>150</v>
      </c>
      <c r="H4670" s="50" t="s">
        <v>60</v>
      </c>
      <c r="I4670" s="187">
        <v>2.912633</v>
      </c>
      <c r="J4670" s="41" t="s">
        <v>959</v>
      </c>
      <c r="K4670" s="41" t="s">
        <v>116</v>
      </c>
      <c r="L4670" s="195">
        <v>1.323642</v>
      </c>
      <c r="M4670" s="52" t="s">
        <v>959</v>
      </c>
      <c r="N4670" s="195" t="s">
        <v>117</v>
      </c>
    </row>
    <row r="4671" spans="1:17" x14ac:dyDescent="0.2">
      <c r="A4671" s="189">
        <v>549</v>
      </c>
      <c r="B4671" s="254" t="str">
        <f>IF(AND(A4671&lt;&gt;"",ISNUMBER(A4671)),VLOOKUP(A4671,Studies!A:BR,2,FALSE),"")</f>
        <v>Baneyx 2014</v>
      </c>
      <c r="C4671" s="255" t="str">
        <f>IF(AND(A4671&lt;&gt;"",ISNUMBER(A4671)),VLOOKUP(A4671,Studies!A:BR,3,FALSE),"")</f>
        <v>https://www.ncbi.nlm.nih.gov/pubmed/24530864</v>
      </c>
      <c r="D4671" s="255" t="str">
        <f>IF(AND(A4671&lt;&gt;"",ISNUMBER(A4671)),VLOOKUP(A4671,Studies!A:BR,4,FALSE),"")</f>
        <v>Day 7 - 600 mg po MD</v>
      </c>
      <c r="E4671" s="255" t="str">
        <f>IF(AND(A4671&lt;&gt;"",ISNUMBER(A4671)),VLOOKUP(A4671,Studies!A:BR,5,FALSE),"")</f>
        <v>Rifampicin</v>
      </c>
      <c r="F4671" s="256" t="str">
        <f>IF(AND(A4671&lt;&gt;"",ISNUMBER(A4671)),VLOOKUP(A4671,Studies!A:BR,6,FALSE),"")</f>
        <v>Plasma</v>
      </c>
      <c r="G4671" s="194">
        <v>152</v>
      </c>
      <c r="H4671" s="194" t="s">
        <v>60</v>
      </c>
      <c r="I4671" s="187">
        <v>1.7782789999999999</v>
      </c>
      <c r="J4671" s="41" t="s">
        <v>959</v>
      </c>
      <c r="K4671" s="41" t="s">
        <v>116</v>
      </c>
      <c r="L4671" s="195">
        <v>1.2705070000000001</v>
      </c>
      <c r="M4671" s="52" t="s">
        <v>959</v>
      </c>
      <c r="N4671" s="52" t="s">
        <v>117</v>
      </c>
    </row>
    <row r="4672" spans="1:17" x14ac:dyDescent="0.2">
      <c r="A4672" s="183">
        <v>550</v>
      </c>
      <c r="B4672" s="254" t="str">
        <f>IF(AND(A4672&lt;&gt;"",ISNUMBER(A4672)),VLOOKUP(A4672,Studies!A:BR,2,FALSE),"")</f>
        <v>Agarwala 2003</v>
      </c>
      <c r="C4672" s="255" t="str">
        <f>IF(AND(A4672&lt;&gt;"",ISNUMBER(A4672)),VLOOKUP(A4672,Studies!A:BR,3,FALSE),"")</f>
        <v>http://www.medadvocates.org/resources/conferences/iasconfpath/ias2003/atv%20pk%20past%2024%20hour%20interval.pdf</v>
      </c>
      <c r="D4672" s="255" t="str">
        <f>IF(AND(A4672&lt;&gt;"",ISNUMBER(A4672)),VLOOKUP(A4672,Studies!A:BR,4,FALSE),"")</f>
        <v>Day 6</v>
      </c>
      <c r="E4672" s="255" t="str">
        <f>IF(AND(A4672&lt;&gt;"",ISNUMBER(A4672)),VLOOKUP(A4672,Studies!A:BR,5,FALSE),"")</f>
        <v>Atazanavir</v>
      </c>
      <c r="F4672" s="256"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
      <c r="A4673" s="183">
        <v>550</v>
      </c>
      <c r="B4673" s="254" t="str">
        <f>IF(AND(A4673&lt;&gt;"",ISNUMBER(A4673)),VLOOKUP(A4673,Studies!A:BR,2,FALSE),"")</f>
        <v>Agarwala 2003</v>
      </c>
      <c r="C4673" s="255" t="str">
        <f>IF(AND(A4673&lt;&gt;"",ISNUMBER(A4673)),VLOOKUP(A4673,Studies!A:BR,3,FALSE),"")</f>
        <v>http://www.medadvocates.org/resources/conferences/iasconfpath/ias2003/atv%20pk%20past%2024%20hour%20interval.pdf</v>
      </c>
      <c r="D4673" s="255" t="str">
        <f>IF(AND(A4673&lt;&gt;"",ISNUMBER(A4673)),VLOOKUP(A4673,Studies!A:BR,4,FALSE),"")</f>
        <v>Day 6</v>
      </c>
      <c r="E4673" s="255" t="str">
        <f>IF(AND(A4673&lt;&gt;"",ISNUMBER(A4673)),VLOOKUP(A4673,Studies!A:BR,5,FALSE),"")</f>
        <v>Atazanavir</v>
      </c>
      <c r="F4673" s="256"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
      <c r="A4674" s="30">
        <v>550</v>
      </c>
      <c r="B4674" s="254" t="str">
        <f>IF(AND(A4674&lt;&gt;"",ISNUMBER(A4674)),VLOOKUP(A4674,Studies!A:BR,2,FALSE),"")</f>
        <v>Agarwala 2003</v>
      </c>
      <c r="C4674" s="255" t="str">
        <f>IF(AND(A4674&lt;&gt;"",ISNUMBER(A4674)),VLOOKUP(A4674,Studies!A:BR,3,FALSE),"")</f>
        <v>http://www.medadvocates.org/resources/conferences/iasconfpath/ias2003/atv%20pk%20past%2024%20hour%20interval.pdf</v>
      </c>
      <c r="D4674" s="255" t="str">
        <f>IF(AND(A4674&lt;&gt;"",ISNUMBER(A4674)),VLOOKUP(A4674,Studies!A:BR,4,FALSE),"")</f>
        <v>Day 6</v>
      </c>
      <c r="E4674" s="255" t="str">
        <f>IF(AND(A4674&lt;&gt;"",ISNUMBER(A4674)),VLOOKUP(A4674,Studies!A:BR,5,FALSE),"")</f>
        <v>Atazanavir</v>
      </c>
      <c r="F4674" s="256"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
      <c r="A4675" s="183">
        <v>550</v>
      </c>
      <c r="B4675" s="254" t="str">
        <f>IF(AND(A4675&lt;&gt;"",ISNUMBER(A4675)),VLOOKUP(A4675,Studies!A:BR,2,FALSE),"")</f>
        <v>Agarwala 2003</v>
      </c>
      <c r="C4675" s="255" t="str">
        <f>IF(AND(A4675&lt;&gt;"",ISNUMBER(A4675)),VLOOKUP(A4675,Studies!A:BR,3,FALSE),"")</f>
        <v>http://www.medadvocates.org/resources/conferences/iasconfpath/ias2003/atv%20pk%20past%2024%20hour%20interval.pdf</v>
      </c>
      <c r="D4675" s="255" t="str">
        <f>IF(AND(A4675&lt;&gt;"",ISNUMBER(A4675)),VLOOKUP(A4675,Studies!A:BR,4,FALSE),"")</f>
        <v>Day 6</v>
      </c>
      <c r="E4675" s="255" t="str">
        <f>IF(AND(A4675&lt;&gt;"",ISNUMBER(A4675)),VLOOKUP(A4675,Studies!A:BR,5,FALSE),"")</f>
        <v>Atazanavir</v>
      </c>
      <c r="F4675" s="256"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
      <c r="A4676" s="183">
        <v>550</v>
      </c>
      <c r="B4676" s="254" t="str">
        <f>IF(AND(A4676&lt;&gt;"",ISNUMBER(A4676)),VLOOKUP(A4676,Studies!A:BR,2,FALSE),"")</f>
        <v>Agarwala 2003</v>
      </c>
      <c r="C4676" s="255" t="str">
        <f>IF(AND(A4676&lt;&gt;"",ISNUMBER(A4676)),VLOOKUP(A4676,Studies!A:BR,3,FALSE),"")</f>
        <v>http://www.medadvocates.org/resources/conferences/iasconfpath/ias2003/atv%20pk%20past%2024%20hour%20interval.pdf</v>
      </c>
      <c r="D4676" s="255" t="str">
        <f>IF(AND(A4676&lt;&gt;"",ISNUMBER(A4676)),VLOOKUP(A4676,Studies!A:BR,4,FALSE),"")</f>
        <v>Day 6</v>
      </c>
      <c r="E4676" s="255" t="str">
        <f>IF(AND(A4676&lt;&gt;"",ISNUMBER(A4676)),VLOOKUP(A4676,Studies!A:BR,5,FALSE),"")</f>
        <v>Atazanavir</v>
      </c>
      <c r="F4676" s="256"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
      <c r="A4677" s="30">
        <v>550</v>
      </c>
      <c r="B4677" s="254" t="str">
        <f>IF(AND(A4677&lt;&gt;"",ISNUMBER(A4677)),VLOOKUP(A4677,Studies!A:BR,2,FALSE),"")</f>
        <v>Agarwala 2003</v>
      </c>
      <c r="C4677" s="255" t="str">
        <f>IF(AND(A4677&lt;&gt;"",ISNUMBER(A4677)),VLOOKUP(A4677,Studies!A:BR,3,FALSE),"")</f>
        <v>http://www.medadvocates.org/resources/conferences/iasconfpath/ias2003/atv%20pk%20past%2024%20hour%20interval.pdf</v>
      </c>
      <c r="D4677" s="255" t="str">
        <f>IF(AND(A4677&lt;&gt;"",ISNUMBER(A4677)),VLOOKUP(A4677,Studies!A:BR,4,FALSE),"")</f>
        <v>Day 6</v>
      </c>
      <c r="E4677" s="255" t="str">
        <f>IF(AND(A4677&lt;&gt;"",ISNUMBER(A4677)),VLOOKUP(A4677,Studies!A:BR,5,FALSE),"")</f>
        <v>Atazanavir</v>
      </c>
      <c r="F4677" s="256"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
      <c r="A4678" s="183">
        <v>550</v>
      </c>
      <c r="B4678" s="254" t="str">
        <f>IF(AND(A4678&lt;&gt;"",ISNUMBER(A4678)),VLOOKUP(A4678,Studies!A:BR,2,FALSE),"")</f>
        <v>Agarwala 2003</v>
      </c>
      <c r="C4678" s="255" t="str">
        <f>IF(AND(A4678&lt;&gt;"",ISNUMBER(A4678)),VLOOKUP(A4678,Studies!A:BR,3,FALSE),"")</f>
        <v>http://www.medadvocates.org/resources/conferences/iasconfpath/ias2003/atv%20pk%20past%2024%20hour%20interval.pdf</v>
      </c>
      <c r="D4678" s="255" t="str">
        <f>IF(AND(A4678&lt;&gt;"",ISNUMBER(A4678)),VLOOKUP(A4678,Studies!A:BR,4,FALSE),"")</f>
        <v>Day 6</v>
      </c>
      <c r="E4678" s="255" t="str">
        <f>IF(AND(A4678&lt;&gt;"",ISNUMBER(A4678)),VLOOKUP(A4678,Studies!A:BR,5,FALSE),"")</f>
        <v>Atazanavir</v>
      </c>
      <c r="F4678" s="256"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
      <c r="A4679" s="183">
        <v>550</v>
      </c>
      <c r="B4679" s="254" t="str">
        <f>IF(AND(A4679&lt;&gt;"",ISNUMBER(A4679)),VLOOKUP(A4679,Studies!A:BR,2,FALSE),"")</f>
        <v>Agarwala 2003</v>
      </c>
      <c r="C4679" s="255" t="str">
        <f>IF(AND(A4679&lt;&gt;"",ISNUMBER(A4679)),VLOOKUP(A4679,Studies!A:BR,3,FALSE),"")</f>
        <v>http://www.medadvocates.org/resources/conferences/iasconfpath/ias2003/atv%20pk%20past%2024%20hour%20interval.pdf</v>
      </c>
      <c r="D4679" s="255" t="str">
        <f>IF(AND(A4679&lt;&gt;"",ISNUMBER(A4679)),VLOOKUP(A4679,Studies!A:BR,4,FALSE),"")</f>
        <v>Day 6</v>
      </c>
      <c r="E4679" s="255" t="str">
        <f>IF(AND(A4679&lt;&gt;"",ISNUMBER(A4679)),VLOOKUP(A4679,Studies!A:BR,5,FALSE),"")</f>
        <v>Atazanavir</v>
      </c>
      <c r="F4679" s="256"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
      <c r="A4680" s="183">
        <v>550</v>
      </c>
      <c r="B4680" s="254" t="str">
        <f>IF(AND(A4680&lt;&gt;"",ISNUMBER(A4680)),VLOOKUP(A4680,Studies!A:BR,2,FALSE),"")</f>
        <v>Agarwala 2003</v>
      </c>
      <c r="C4680" s="255" t="str">
        <f>IF(AND(A4680&lt;&gt;"",ISNUMBER(A4680)),VLOOKUP(A4680,Studies!A:BR,3,FALSE),"")</f>
        <v>http://www.medadvocates.org/resources/conferences/iasconfpath/ias2003/atv%20pk%20past%2024%20hour%20interval.pdf</v>
      </c>
      <c r="D4680" s="255" t="str">
        <f>IF(AND(A4680&lt;&gt;"",ISNUMBER(A4680)),VLOOKUP(A4680,Studies!A:BR,4,FALSE),"")</f>
        <v>Day 6</v>
      </c>
      <c r="E4680" s="255" t="str">
        <f>IF(AND(A4680&lt;&gt;"",ISNUMBER(A4680)),VLOOKUP(A4680,Studies!A:BR,5,FALSE),"")</f>
        <v>Atazanavir</v>
      </c>
      <c r="F4680" s="256"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
      <c r="A4681" s="30">
        <v>550</v>
      </c>
      <c r="B4681" s="254" t="str">
        <f>IF(AND(A4681&lt;&gt;"",ISNUMBER(A4681)),VLOOKUP(A4681,Studies!A:BR,2,FALSE),"")</f>
        <v>Agarwala 2003</v>
      </c>
      <c r="C4681" s="255" t="str">
        <f>IF(AND(A4681&lt;&gt;"",ISNUMBER(A4681)),VLOOKUP(A4681,Studies!A:BR,3,FALSE),"")</f>
        <v>http://www.medadvocates.org/resources/conferences/iasconfpath/ias2003/atv%20pk%20past%2024%20hour%20interval.pdf</v>
      </c>
      <c r="D4681" s="255" t="str">
        <f>IF(AND(A4681&lt;&gt;"",ISNUMBER(A4681)),VLOOKUP(A4681,Studies!A:BR,4,FALSE),"")</f>
        <v>Day 6</v>
      </c>
      <c r="E4681" s="255" t="str">
        <f>IF(AND(A4681&lt;&gt;"",ISNUMBER(A4681)),VLOOKUP(A4681,Studies!A:BR,5,FALSE),"")</f>
        <v>Atazanavir</v>
      </c>
      <c r="F4681" s="256"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
      <c r="A4682" s="183">
        <v>550</v>
      </c>
      <c r="B4682" s="254" t="str">
        <f>IF(AND(A4682&lt;&gt;"",ISNUMBER(A4682)),VLOOKUP(A4682,Studies!A:BR,2,FALSE),"")</f>
        <v>Agarwala 2003</v>
      </c>
      <c r="C4682" s="255" t="str">
        <f>IF(AND(A4682&lt;&gt;"",ISNUMBER(A4682)),VLOOKUP(A4682,Studies!A:BR,3,FALSE),"")</f>
        <v>http://www.medadvocates.org/resources/conferences/iasconfpath/ias2003/atv%20pk%20past%2024%20hour%20interval.pdf</v>
      </c>
      <c r="D4682" s="255" t="str">
        <f>IF(AND(A4682&lt;&gt;"",ISNUMBER(A4682)),VLOOKUP(A4682,Studies!A:BR,4,FALSE),"")</f>
        <v>Day 6</v>
      </c>
      <c r="E4682" s="255" t="str">
        <f>IF(AND(A4682&lt;&gt;"",ISNUMBER(A4682)),VLOOKUP(A4682,Studies!A:BR,5,FALSE),"")</f>
        <v>Atazanavir</v>
      </c>
      <c r="F4682" s="256"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
      <c r="A4683" s="183">
        <v>550</v>
      </c>
      <c r="B4683" s="254" t="str">
        <f>IF(AND(A4683&lt;&gt;"",ISNUMBER(A4683)),VLOOKUP(A4683,Studies!A:BR,2,FALSE),"")</f>
        <v>Agarwala 2003</v>
      </c>
      <c r="C4683" s="255" t="str">
        <f>IF(AND(A4683&lt;&gt;"",ISNUMBER(A4683)),VLOOKUP(A4683,Studies!A:BR,3,FALSE),"")</f>
        <v>http://www.medadvocates.org/resources/conferences/iasconfpath/ias2003/atv%20pk%20past%2024%20hour%20interval.pdf</v>
      </c>
      <c r="D4683" s="255" t="str">
        <f>IF(AND(A4683&lt;&gt;"",ISNUMBER(A4683)),VLOOKUP(A4683,Studies!A:BR,4,FALSE),"")</f>
        <v>Day 6</v>
      </c>
      <c r="E4683" s="255" t="str">
        <f>IF(AND(A4683&lt;&gt;"",ISNUMBER(A4683)),VLOOKUP(A4683,Studies!A:BR,5,FALSE),"")</f>
        <v>Atazanavir</v>
      </c>
      <c r="F4683" s="256"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
      <c r="A4684" s="183">
        <v>550</v>
      </c>
      <c r="B4684" s="254" t="str">
        <f>IF(AND(A4684&lt;&gt;"",ISNUMBER(A4684)),VLOOKUP(A4684,Studies!A:BR,2,FALSE),"")</f>
        <v>Agarwala 2003</v>
      </c>
      <c r="C4684" s="255" t="str">
        <f>IF(AND(A4684&lt;&gt;"",ISNUMBER(A4684)),VLOOKUP(A4684,Studies!A:BR,3,FALSE),"")</f>
        <v>http://www.medadvocates.org/resources/conferences/iasconfpath/ias2003/atv%20pk%20past%2024%20hour%20interval.pdf</v>
      </c>
      <c r="D4684" s="255" t="str">
        <f>IF(AND(A4684&lt;&gt;"",ISNUMBER(A4684)),VLOOKUP(A4684,Studies!A:BR,4,FALSE),"")</f>
        <v>Day 6</v>
      </c>
      <c r="E4684" s="255" t="str">
        <f>IF(AND(A4684&lt;&gt;"",ISNUMBER(A4684)),VLOOKUP(A4684,Studies!A:BR,5,FALSE),"")</f>
        <v>Atazanavir</v>
      </c>
      <c r="F4684" s="256"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
      <c r="A4685" s="30">
        <v>550</v>
      </c>
      <c r="B4685" s="254" t="str">
        <f>IF(AND(A4685&lt;&gt;"",ISNUMBER(A4685)),VLOOKUP(A4685,Studies!A:BR,2,FALSE),"")</f>
        <v>Agarwala 2003</v>
      </c>
      <c r="C4685" s="255" t="str">
        <f>IF(AND(A4685&lt;&gt;"",ISNUMBER(A4685)),VLOOKUP(A4685,Studies!A:BR,3,FALSE),"")</f>
        <v>http://www.medadvocates.org/resources/conferences/iasconfpath/ias2003/atv%20pk%20past%2024%20hour%20interval.pdf</v>
      </c>
      <c r="D4685" s="255" t="str">
        <f>IF(AND(A4685&lt;&gt;"",ISNUMBER(A4685)),VLOOKUP(A4685,Studies!A:BR,4,FALSE),"")</f>
        <v>Day 6</v>
      </c>
      <c r="E4685" s="255" t="str">
        <f>IF(AND(A4685&lt;&gt;"",ISNUMBER(A4685)),VLOOKUP(A4685,Studies!A:BR,5,FALSE),"")</f>
        <v>Atazanavir</v>
      </c>
      <c r="F4685" s="256"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
      <c r="A4686" s="183">
        <v>550</v>
      </c>
      <c r="B4686" s="254" t="str">
        <f>IF(AND(A4686&lt;&gt;"",ISNUMBER(A4686)),VLOOKUP(A4686,Studies!A:BR,2,FALSE),"")</f>
        <v>Agarwala 2003</v>
      </c>
      <c r="C4686" s="255" t="str">
        <f>IF(AND(A4686&lt;&gt;"",ISNUMBER(A4686)),VLOOKUP(A4686,Studies!A:BR,3,FALSE),"")</f>
        <v>http://www.medadvocates.org/resources/conferences/iasconfpath/ias2003/atv%20pk%20past%2024%20hour%20interval.pdf</v>
      </c>
      <c r="D4686" s="255" t="str">
        <f>IF(AND(A4686&lt;&gt;"",ISNUMBER(A4686)),VLOOKUP(A4686,Studies!A:BR,4,FALSE),"")</f>
        <v>Day 6</v>
      </c>
      <c r="E4686" s="255" t="str">
        <f>IF(AND(A4686&lt;&gt;"",ISNUMBER(A4686)),VLOOKUP(A4686,Studies!A:BR,5,FALSE),"")</f>
        <v>Atazanavir</v>
      </c>
      <c r="F4686" s="256"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
      <c r="A4687" s="183">
        <v>550</v>
      </c>
      <c r="B4687" s="254" t="str">
        <f>IF(AND(A4687&lt;&gt;"",ISNUMBER(A4687)),VLOOKUP(A4687,Studies!A:BR,2,FALSE),"")</f>
        <v>Agarwala 2003</v>
      </c>
      <c r="C4687" s="255" t="str">
        <f>IF(AND(A4687&lt;&gt;"",ISNUMBER(A4687)),VLOOKUP(A4687,Studies!A:BR,3,FALSE),"")</f>
        <v>http://www.medadvocates.org/resources/conferences/iasconfpath/ias2003/atv%20pk%20past%2024%20hour%20interval.pdf</v>
      </c>
      <c r="D4687" s="255" t="str">
        <f>IF(AND(A4687&lt;&gt;"",ISNUMBER(A4687)),VLOOKUP(A4687,Studies!A:BR,4,FALSE),"")</f>
        <v>Day 6</v>
      </c>
      <c r="E4687" s="255" t="str">
        <f>IF(AND(A4687&lt;&gt;"",ISNUMBER(A4687)),VLOOKUP(A4687,Studies!A:BR,5,FALSE),"")</f>
        <v>Atazanavir</v>
      </c>
      <c r="F4687" s="256"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
      <c r="A4688" s="183">
        <v>550</v>
      </c>
      <c r="B4688" s="254" t="str">
        <f>IF(AND(A4688&lt;&gt;"",ISNUMBER(A4688)),VLOOKUP(A4688,Studies!A:BR,2,FALSE),"")</f>
        <v>Agarwala 2003</v>
      </c>
      <c r="C4688" s="255" t="str">
        <f>IF(AND(A4688&lt;&gt;"",ISNUMBER(A4688)),VLOOKUP(A4688,Studies!A:BR,3,FALSE),"")</f>
        <v>http://www.medadvocates.org/resources/conferences/iasconfpath/ias2003/atv%20pk%20past%2024%20hour%20interval.pdf</v>
      </c>
      <c r="D4688" s="255" t="str">
        <f>IF(AND(A4688&lt;&gt;"",ISNUMBER(A4688)),VLOOKUP(A4688,Studies!A:BR,4,FALSE),"")</f>
        <v>Day 6</v>
      </c>
      <c r="E4688" s="255" t="str">
        <f>IF(AND(A4688&lt;&gt;"",ISNUMBER(A4688)),VLOOKUP(A4688,Studies!A:BR,5,FALSE),"")</f>
        <v>Atazanavir</v>
      </c>
      <c r="F4688" s="256"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
      <c r="A4689" s="183">
        <v>550</v>
      </c>
      <c r="B4689" s="254" t="str">
        <f>IF(AND(A4689&lt;&gt;"",ISNUMBER(A4689)),VLOOKUP(A4689,Studies!A:BR,2,FALSE),"")</f>
        <v>Agarwala 2003</v>
      </c>
      <c r="C4689" s="255" t="str">
        <f>IF(AND(A4689&lt;&gt;"",ISNUMBER(A4689)),VLOOKUP(A4689,Studies!A:BR,3,FALSE),"")</f>
        <v>http://www.medadvocates.org/resources/conferences/iasconfpath/ias2003/atv%20pk%20past%2024%20hour%20interval.pdf</v>
      </c>
      <c r="D4689" s="255" t="str">
        <f>IF(AND(A4689&lt;&gt;"",ISNUMBER(A4689)),VLOOKUP(A4689,Studies!A:BR,4,FALSE),"")</f>
        <v>Day 6</v>
      </c>
      <c r="E4689" s="255" t="str">
        <f>IF(AND(A4689&lt;&gt;"",ISNUMBER(A4689)),VLOOKUP(A4689,Studies!A:BR,5,FALSE),"")</f>
        <v>Atazanavir</v>
      </c>
      <c r="F4689" s="256"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195" t="s">
        <v>117</v>
      </c>
    </row>
    <row r="4690" spans="1:14" x14ac:dyDescent="0.2">
      <c r="A4690" s="183">
        <v>551</v>
      </c>
      <c r="B4690" s="254" t="str">
        <f>IF(AND(A4690&lt;&gt;"",ISNUMBER(A4690)),VLOOKUP(A4690,Studies!A:BR,2,FALSE),"")</f>
        <v>Agarwala 2005a</v>
      </c>
      <c r="C4690" s="255" t="str">
        <f>IF(AND(A4690&lt;&gt;"",ISNUMBER(A4690)),VLOOKUP(A4690,Studies!A:BR,3,FALSE),"")</f>
        <v>http://www.medadvocates.org/resources/conferences/3rd%20_ias/05-156a_agarwala_086.pdf</v>
      </c>
      <c r="D4690" s="255" t="str">
        <f>IF(AND(A4690&lt;&gt;"",ISNUMBER(A4690)),VLOOKUP(A4690,Studies!A:BR,4,FALSE),"")</f>
        <v>ATV 400 mg AM (N=15)</v>
      </c>
      <c r="E4690" s="255" t="str">
        <f>IF(AND(A4690&lt;&gt;"",ISNUMBER(A4690)),VLOOKUP(A4690,Studies!A:BR,5,FALSE),"")</f>
        <v>Atazanavir</v>
      </c>
      <c r="F4690" s="256" t="str">
        <f>IF(AND(A4690&lt;&gt;"",ISNUMBER(A4690)),VLOOKUP(A4690,Studies!A:BR,6,FALSE),"")</f>
        <v>Plasma</v>
      </c>
      <c r="G4690" s="194">
        <v>119.98133747999999</v>
      </c>
      <c r="H4690" s="194" t="s">
        <v>60</v>
      </c>
      <c r="I4690" s="187">
        <v>345.62599999999998</v>
      </c>
      <c r="J4690" s="187" t="s">
        <v>941</v>
      </c>
      <c r="K4690" s="187" t="s">
        <v>116</v>
      </c>
    </row>
    <row r="4691" spans="1:14" x14ac:dyDescent="0.2">
      <c r="A4691" s="30">
        <v>551</v>
      </c>
      <c r="B4691" s="254" t="str">
        <f>IF(AND(A4691&lt;&gt;"",ISNUMBER(A4691)),VLOOKUP(A4691,Studies!A:BR,2,FALSE),"")</f>
        <v>Agarwala 2005a</v>
      </c>
      <c r="C4691" s="255" t="str">
        <f>IF(AND(A4691&lt;&gt;"",ISNUMBER(A4691)),VLOOKUP(A4691,Studies!A:BR,3,FALSE),"")</f>
        <v>http://www.medadvocates.org/resources/conferences/3rd%20_ias/05-156a_agarwala_086.pdf</v>
      </c>
      <c r="D4691" s="255" t="str">
        <f>IF(AND(A4691&lt;&gt;"",ISNUMBER(A4691)),VLOOKUP(A4691,Studies!A:BR,4,FALSE),"")</f>
        <v>ATV 400 mg AM (N=15)</v>
      </c>
      <c r="E4691" s="255" t="str">
        <f>IF(AND(A4691&lt;&gt;"",ISNUMBER(A4691)),VLOOKUP(A4691,Studies!A:BR,5,FALSE),"")</f>
        <v>Atazanavir</v>
      </c>
      <c r="F4691" s="256" t="str">
        <f>IF(AND(A4691&lt;&gt;"",ISNUMBER(A4691)),VLOOKUP(A4691,Studies!A:BR,6,FALSE),"")</f>
        <v>Plasma</v>
      </c>
      <c r="G4691" s="194">
        <v>121.94090199999999</v>
      </c>
      <c r="H4691" s="194" t="s">
        <v>60</v>
      </c>
      <c r="I4691" s="187">
        <v>5943.076</v>
      </c>
      <c r="J4691" s="187" t="s">
        <v>941</v>
      </c>
      <c r="K4691" s="187" t="s">
        <v>116</v>
      </c>
    </row>
    <row r="4692" spans="1:14" x14ac:dyDescent="0.2">
      <c r="A4692" s="183">
        <v>551</v>
      </c>
      <c r="B4692" s="254" t="str">
        <f>IF(AND(A4692&lt;&gt;"",ISNUMBER(A4692)),VLOOKUP(A4692,Studies!A:BR,2,FALSE),"")</f>
        <v>Agarwala 2005a</v>
      </c>
      <c r="C4692" s="255" t="str">
        <f>IF(AND(A4692&lt;&gt;"",ISNUMBER(A4692)),VLOOKUP(A4692,Studies!A:BR,3,FALSE),"")</f>
        <v>http://www.medadvocates.org/resources/conferences/3rd%20_ias/05-156a_agarwala_086.pdf</v>
      </c>
      <c r="D4692" s="255" t="str">
        <f>IF(AND(A4692&lt;&gt;"",ISNUMBER(A4692)),VLOOKUP(A4692,Studies!A:BR,4,FALSE),"")</f>
        <v>ATV 400 mg AM (N=15)</v>
      </c>
      <c r="E4692" s="255" t="str">
        <f>IF(AND(A4692&lt;&gt;"",ISNUMBER(A4692)),VLOOKUP(A4692,Studies!A:BR,5,FALSE),"")</f>
        <v>Atazanavir</v>
      </c>
      <c r="F4692" s="256" t="str">
        <f>IF(AND(A4692&lt;&gt;"",ISNUMBER(A4692)),VLOOKUP(A4692,Studies!A:BR,6,FALSE),"")</f>
        <v>Plasma</v>
      </c>
      <c r="G4692" s="194">
        <v>123.95645399999999</v>
      </c>
      <c r="H4692" s="194" t="s">
        <v>60</v>
      </c>
      <c r="I4692" s="187">
        <v>4274.4979999999996</v>
      </c>
      <c r="J4692" s="187" t="s">
        <v>941</v>
      </c>
      <c r="K4692" s="187" t="s">
        <v>116</v>
      </c>
    </row>
    <row r="4693" spans="1:14" x14ac:dyDescent="0.2">
      <c r="A4693" s="183">
        <v>551</v>
      </c>
      <c r="B4693" s="254" t="str">
        <f>IF(AND(A4693&lt;&gt;"",ISNUMBER(A4693)),VLOOKUP(A4693,Studies!A:BR,2,FALSE),"")</f>
        <v>Agarwala 2005a</v>
      </c>
      <c r="C4693" s="255" t="str">
        <f>IF(AND(A4693&lt;&gt;"",ISNUMBER(A4693)),VLOOKUP(A4693,Studies!A:BR,3,FALSE),"")</f>
        <v>http://www.medadvocates.org/resources/conferences/3rd%20_ias/05-156a_agarwala_086.pdf</v>
      </c>
      <c r="D4693" s="255" t="str">
        <f>IF(AND(A4693&lt;&gt;"",ISNUMBER(A4693)),VLOOKUP(A4693,Studies!A:BR,4,FALSE),"")</f>
        <v>ATV 400 mg AM (N=15)</v>
      </c>
      <c r="E4693" s="255" t="str">
        <f>IF(AND(A4693&lt;&gt;"",ISNUMBER(A4693)),VLOOKUP(A4693,Studies!A:BR,5,FALSE),"")</f>
        <v>Atazanavir</v>
      </c>
      <c r="F4693" s="256" t="str">
        <f>IF(AND(A4693&lt;&gt;"",ISNUMBER(A4693)),VLOOKUP(A4693,Studies!A:BR,6,FALSE),"")</f>
        <v>Plasma</v>
      </c>
      <c r="G4693" s="194">
        <v>125.953344</v>
      </c>
      <c r="H4693" s="194" t="s">
        <v>60</v>
      </c>
      <c r="I4693" s="187">
        <v>2211.2240000000002</v>
      </c>
      <c r="J4693" s="187" t="s">
        <v>941</v>
      </c>
      <c r="K4693" s="187" t="s">
        <v>116</v>
      </c>
    </row>
    <row r="4694" spans="1:14" x14ac:dyDescent="0.2">
      <c r="A4694" s="183">
        <v>551</v>
      </c>
      <c r="B4694" s="254" t="str">
        <f>IF(AND(A4694&lt;&gt;"",ISNUMBER(A4694)),VLOOKUP(A4694,Studies!A:BR,2,FALSE),"")</f>
        <v>Agarwala 2005a</v>
      </c>
      <c r="C4694" s="255" t="str">
        <f>IF(AND(A4694&lt;&gt;"",ISNUMBER(A4694)),VLOOKUP(A4694,Studies!A:BR,3,FALSE),"")</f>
        <v>http://www.medadvocates.org/resources/conferences/3rd%20_ias/05-156a_agarwala_086.pdf</v>
      </c>
      <c r="D4694" s="255" t="str">
        <f>IF(AND(A4694&lt;&gt;"",ISNUMBER(A4694)),VLOOKUP(A4694,Studies!A:BR,4,FALSE),"")</f>
        <v>ATV 400 mg AM (N=15)</v>
      </c>
      <c r="E4694" s="255" t="str">
        <f>IF(AND(A4694&lt;&gt;"",ISNUMBER(A4694)),VLOOKUP(A4694,Studies!A:BR,5,FALSE),"")</f>
        <v>Atazanavir</v>
      </c>
      <c r="F4694" s="256" t="str">
        <f>IF(AND(A4694&lt;&gt;"",ISNUMBER(A4694)),VLOOKUP(A4694,Studies!A:BR,6,FALSE),"")</f>
        <v>Plasma</v>
      </c>
      <c r="G4694" s="194">
        <v>127.950233</v>
      </c>
      <c r="H4694" s="194" t="s">
        <v>60</v>
      </c>
      <c r="I4694" s="187">
        <v>1458.2829999999999</v>
      </c>
      <c r="J4694" s="187" t="s">
        <v>941</v>
      </c>
      <c r="K4694" s="187" t="s">
        <v>116</v>
      </c>
    </row>
    <row r="4695" spans="1:14" x14ac:dyDescent="0.2">
      <c r="A4695" s="30">
        <v>551</v>
      </c>
      <c r="B4695" s="254" t="str">
        <f>IF(AND(A4695&lt;&gt;"",ISNUMBER(A4695)),VLOOKUP(A4695,Studies!A:BR,2,FALSE),"")</f>
        <v>Agarwala 2005a</v>
      </c>
      <c r="C4695" s="255" t="str">
        <f>IF(AND(A4695&lt;&gt;"",ISNUMBER(A4695)),VLOOKUP(A4695,Studies!A:BR,3,FALSE),"")</f>
        <v>http://www.medadvocates.org/resources/conferences/3rd%20_ias/05-156a_agarwala_086.pdf</v>
      </c>
      <c r="D4695" s="255" t="str">
        <f>IF(AND(A4695&lt;&gt;"",ISNUMBER(A4695)),VLOOKUP(A4695,Studies!A:BR,4,FALSE),"")</f>
        <v>ATV 400 mg AM (N=15)</v>
      </c>
      <c r="E4695" s="255" t="str">
        <f>IF(AND(A4695&lt;&gt;"",ISNUMBER(A4695)),VLOOKUP(A4695,Studies!A:BR,5,FALSE),"")</f>
        <v>Atazanavir</v>
      </c>
      <c r="F4695" s="256" t="str">
        <f>IF(AND(A4695&lt;&gt;"",ISNUMBER(A4695)),VLOOKUP(A4695,Studies!A:BR,6,FALSE),"")</f>
        <v>Plasma</v>
      </c>
      <c r="G4695" s="194">
        <v>129.947123</v>
      </c>
      <c r="H4695" s="194" t="s">
        <v>60</v>
      </c>
      <c r="I4695" s="187">
        <v>1104.8779999999999</v>
      </c>
      <c r="J4695" s="187" t="s">
        <v>941</v>
      </c>
      <c r="K4695" s="187" t="s">
        <v>116</v>
      </c>
    </row>
    <row r="4696" spans="1:14" x14ac:dyDescent="0.2">
      <c r="A4696" s="183">
        <v>551</v>
      </c>
      <c r="B4696" s="254" t="str">
        <f>IF(AND(A4696&lt;&gt;"",ISNUMBER(A4696)),VLOOKUP(A4696,Studies!A:BR,2,FALSE),"")</f>
        <v>Agarwala 2005a</v>
      </c>
      <c r="C4696" s="255" t="str">
        <f>IF(AND(A4696&lt;&gt;"",ISNUMBER(A4696)),VLOOKUP(A4696,Studies!A:BR,3,FALSE),"")</f>
        <v>http://www.medadvocates.org/resources/conferences/3rd%20_ias/05-156a_agarwala_086.pdf</v>
      </c>
      <c r="D4696" s="255" t="str">
        <f>IF(AND(A4696&lt;&gt;"",ISNUMBER(A4696)),VLOOKUP(A4696,Studies!A:BR,4,FALSE),"")</f>
        <v>ATV 400 mg AM (N=15)</v>
      </c>
      <c r="E4696" s="255" t="str">
        <f>IF(AND(A4696&lt;&gt;"",ISNUMBER(A4696)),VLOOKUP(A4696,Studies!A:BR,5,FALSE),"")</f>
        <v>Atazanavir</v>
      </c>
      <c r="F4696" s="256" t="str">
        <f>IF(AND(A4696&lt;&gt;"",ISNUMBER(A4696)),VLOOKUP(A4696,Studies!A:BR,6,FALSE),"")</f>
        <v>Plasma</v>
      </c>
      <c r="G4696" s="194">
        <v>132</v>
      </c>
      <c r="H4696" s="194" t="s">
        <v>60</v>
      </c>
      <c r="I4696" s="187">
        <v>881.83240000000001</v>
      </c>
      <c r="J4696" s="187" t="s">
        <v>941</v>
      </c>
      <c r="K4696" s="187" t="s">
        <v>116</v>
      </c>
    </row>
    <row r="4697" spans="1:14" x14ac:dyDescent="0.2">
      <c r="A4697" s="183">
        <v>551</v>
      </c>
      <c r="B4697" s="254" t="str">
        <f>IF(AND(A4697&lt;&gt;"",ISNUMBER(A4697)),VLOOKUP(A4697,Studies!A:BR,2,FALSE),"")</f>
        <v>Agarwala 2005a</v>
      </c>
      <c r="C4697" s="255" t="str">
        <f>IF(AND(A4697&lt;&gt;"",ISNUMBER(A4697)),VLOOKUP(A4697,Studies!A:BR,3,FALSE),"")</f>
        <v>http://www.medadvocates.org/resources/conferences/3rd%20_ias/05-156a_agarwala_086.pdf</v>
      </c>
      <c r="D4697" s="255" t="str">
        <f>IF(AND(A4697&lt;&gt;"",ISNUMBER(A4697)),VLOOKUP(A4697,Studies!A:BR,4,FALSE),"")</f>
        <v>ATV 400 mg AM (N=15)</v>
      </c>
      <c r="E4697" s="255" t="str">
        <f>IF(AND(A4697&lt;&gt;"",ISNUMBER(A4697)),VLOOKUP(A4697,Studies!A:BR,5,FALSE),"")</f>
        <v>Atazanavir</v>
      </c>
      <c r="F4697" s="256" t="str">
        <f>IF(AND(A4697&lt;&gt;"",ISNUMBER(A4697)),VLOOKUP(A4697,Studies!A:BR,6,FALSE),"")</f>
        <v>Plasma</v>
      </c>
      <c r="G4697" s="194">
        <v>136.01244</v>
      </c>
      <c r="H4697" s="194" t="s">
        <v>60</v>
      </c>
      <c r="I4697" s="187">
        <v>533.24929999999995</v>
      </c>
      <c r="J4697" s="187" t="s">
        <v>941</v>
      </c>
      <c r="K4697" s="187" t="s">
        <v>116</v>
      </c>
    </row>
    <row r="4698" spans="1:14" x14ac:dyDescent="0.2">
      <c r="A4698" s="183">
        <v>551</v>
      </c>
      <c r="B4698" s="254" t="str">
        <f>IF(AND(A4698&lt;&gt;"",ISNUMBER(A4698)),VLOOKUP(A4698,Studies!A:BR,2,FALSE),"")</f>
        <v>Agarwala 2005a</v>
      </c>
      <c r="C4698" s="255" t="str">
        <f>IF(AND(A4698&lt;&gt;"",ISNUMBER(A4698)),VLOOKUP(A4698,Studies!A:BR,3,FALSE),"")</f>
        <v>http://www.medadvocates.org/resources/conferences/3rd%20_ias/05-156a_agarwala_086.pdf</v>
      </c>
      <c r="D4698" s="255" t="str">
        <f>IF(AND(A4698&lt;&gt;"",ISNUMBER(A4698)),VLOOKUP(A4698,Studies!A:BR,4,FALSE),"")</f>
        <v>ATV 400 mg AM (N=15)</v>
      </c>
      <c r="E4698" s="255" t="str">
        <f>IF(AND(A4698&lt;&gt;"",ISNUMBER(A4698)),VLOOKUP(A4698,Studies!A:BR,5,FALSE),"")</f>
        <v>Atazanavir</v>
      </c>
      <c r="F4698" s="256" t="str">
        <f>IF(AND(A4698&lt;&gt;"",ISNUMBER(A4698)),VLOOKUP(A4698,Studies!A:BR,6,FALSE),"")</f>
        <v>Plasma</v>
      </c>
      <c r="G4698" s="194">
        <v>143.96268000000001</v>
      </c>
      <c r="H4698" s="194" t="s">
        <v>60</v>
      </c>
      <c r="I4698" s="187">
        <v>345.62599999999998</v>
      </c>
      <c r="J4698" s="187" t="s">
        <v>941</v>
      </c>
      <c r="K4698" s="187" t="s">
        <v>116</v>
      </c>
    </row>
    <row r="4699" spans="1:14" x14ac:dyDescent="0.2">
      <c r="A4699" s="183">
        <v>552</v>
      </c>
      <c r="B4699" s="254" t="str">
        <f>IF(AND(A4699&lt;&gt;"",ISNUMBER(A4699)),VLOOKUP(A4699,Studies!A:BR,2,FALSE),"")</f>
        <v>Agarwala 2005b</v>
      </c>
      <c r="C4699" s="255" t="str">
        <f>IF(AND(A4699&lt;&gt;"",ISNUMBER(A4699)),VLOOKUP(A4699,Studies!A:BR,3,FALSE),"")</f>
        <v>http://www.medadvocates.org/resources/conferences/3rd%20_ias/05-156b_agarwala_109.pdf</v>
      </c>
      <c r="D4699" s="255" t="str">
        <f>IF(AND(A4699&lt;&gt;"",ISNUMBER(A4699)),VLOOKUP(A4699,Studies!A:BR,4,FALSE),"")</f>
        <v>ATV 400 mg (Treatment A)</v>
      </c>
      <c r="E4699" s="255" t="str">
        <f>IF(AND(A4699&lt;&gt;"",ISNUMBER(A4699)),VLOOKUP(A4699,Studies!A:BR,5,FALSE),"")</f>
        <v>Atazanavir</v>
      </c>
      <c r="F4699" s="256" t="str">
        <f>IF(AND(A4699&lt;&gt;"",ISNUMBER(A4699)),VLOOKUP(A4699,Studies!A:BR,6,FALSE),"")</f>
        <v>Plasma</v>
      </c>
      <c r="G4699" s="194">
        <v>119.96707819</v>
      </c>
      <c r="H4699" s="194" t="s">
        <v>60</v>
      </c>
      <c r="I4699" s="187">
        <v>268.75580000000002</v>
      </c>
      <c r="J4699" s="187" t="s">
        <v>941</v>
      </c>
      <c r="K4699" s="187" t="s">
        <v>116</v>
      </c>
    </row>
    <row r="4700" spans="1:14" x14ac:dyDescent="0.2">
      <c r="A4700" s="30">
        <v>552</v>
      </c>
      <c r="B4700" s="254" t="str">
        <f>IF(AND(A4700&lt;&gt;"",ISNUMBER(A4700)),VLOOKUP(A4700,Studies!A:BR,2,FALSE),"")</f>
        <v>Agarwala 2005b</v>
      </c>
      <c r="C4700" s="255" t="str">
        <f>IF(AND(A4700&lt;&gt;"",ISNUMBER(A4700)),VLOOKUP(A4700,Studies!A:BR,3,FALSE),"")</f>
        <v>http://www.medadvocates.org/resources/conferences/3rd%20_ias/05-156b_agarwala_109.pdf</v>
      </c>
      <c r="D4700" s="255" t="str">
        <f>IF(AND(A4700&lt;&gt;"",ISNUMBER(A4700)),VLOOKUP(A4700,Studies!A:BR,4,FALSE),"")</f>
        <v>ATV 400 mg (Treatment A)</v>
      </c>
      <c r="E4700" s="255" t="str">
        <f>IF(AND(A4700&lt;&gt;"",ISNUMBER(A4700)),VLOOKUP(A4700,Studies!A:BR,5,FALSE),"")</f>
        <v>Atazanavir</v>
      </c>
      <c r="F4700" s="256" t="str">
        <f>IF(AND(A4700&lt;&gt;"",ISNUMBER(A4700)),VLOOKUP(A4700,Studies!A:BR,6,FALSE),"")</f>
        <v>Plasma</v>
      </c>
      <c r="G4700" s="194">
        <v>122.00823</v>
      </c>
      <c r="H4700" s="194" t="s">
        <v>60</v>
      </c>
      <c r="I4700" s="187">
        <v>4674.3879999999999</v>
      </c>
      <c r="J4700" s="187" t="s">
        <v>941</v>
      </c>
      <c r="K4700" s="187" t="s">
        <v>116</v>
      </c>
    </row>
    <row r="4701" spans="1:14" x14ac:dyDescent="0.2">
      <c r="A4701" s="183">
        <v>552</v>
      </c>
      <c r="B4701" s="254" t="str">
        <f>IF(AND(A4701&lt;&gt;"",ISNUMBER(A4701)),VLOOKUP(A4701,Studies!A:BR,2,FALSE),"")</f>
        <v>Agarwala 2005b</v>
      </c>
      <c r="C4701" s="255" t="str">
        <f>IF(AND(A4701&lt;&gt;"",ISNUMBER(A4701)),VLOOKUP(A4701,Studies!A:BR,3,FALSE),"")</f>
        <v>http://www.medadvocates.org/resources/conferences/3rd%20_ias/05-156b_agarwala_109.pdf</v>
      </c>
      <c r="D4701" s="255" t="str">
        <f>IF(AND(A4701&lt;&gt;"",ISNUMBER(A4701)),VLOOKUP(A4701,Studies!A:BR,4,FALSE),"")</f>
        <v>ATV 400 mg (Treatment A)</v>
      </c>
      <c r="E4701" s="255" t="str">
        <f>IF(AND(A4701&lt;&gt;"",ISNUMBER(A4701)),VLOOKUP(A4701,Studies!A:BR,5,FALSE),"")</f>
        <v>Atazanavir</v>
      </c>
      <c r="F4701" s="256" t="str">
        <f>IF(AND(A4701&lt;&gt;"",ISNUMBER(A4701)),VLOOKUP(A4701,Studies!A:BR,6,FALSE),"")</f>
        <v>Plasma</v>
      </c>
      <c r="G4701" s="194">
        <v>123.98353899999999</v>
      </c>
      <c r="H4701" s="194" t="s">
        <v>60</v>
      </c>
      <c r="I4701" s="187">
        <v>3333.7710000000002</v>
      </c>
      <c r="J4701" s="187" t="s">
        <v>941</v>
      </c>
      <c r="K4701" s="187" t="s">
        <v>116</v>
      </c>
    </row>
    <row r="4702" spans="1:14" x14ac:dyDescent="0.2">
      <c r="A4702" s="183">
        <v>552</v>
      </c>
      <c r="B4702" s="254" t="str">
        <f>IF(AND(A4702&lt;&gt;"",ISNUMBER(A4702)),VLOOKUP(A4702,Studies!A:BR,2,FALSE),"")</f>
        <v>Agarwala 2005b</v>
      </c>
      <c r="C4702" s="255" t="str">
        <f>IF(AND(A4702&lt;&gt;"",ISNUMBER(A4702)),VLOOKUP(A4702,Studies!A:BR,3,FALSE),"")</f>
        <v>http://www.medadvocates.org/resources/conferences/3rd%20_ias/05-156b_agarwala_109.pdf</v>
      </c>
      <c r="D4702" s="255" t="str">
        <f>IF(AND(A4702&lt;&gt;"",ISNUMBER(A4702)),VLOOKUP(A4702,Studies!A:BR,4,FALSE),"")</f>
        <v>ATV 400 mg (Treatment A)</v>
      </c>
      <c r="E4702" s="255" t="str">
        <f>IF(AND(A4702&lt;&gt;"",ISNUMBER(A4702)),VLOOKUP(A4702,Studies!A:BR,5,FALSE),"")</f>
        <v>Atazanavir</v>
      </c>
      <c r="F4702" s="256" t="str">
        <f>IF(AND(A4702&lt;&gt;"",ISNUMBER(A4702)),VLOOKUP(A4702,Studies!A:BR,6,FALSE),"")</f>
        <v>Plasma</v>
      </c>
      <c r="G4702" s="194">
        <v>125.99176900000001</v>
      </c>
      <c r="H4702" s="194" t="s">
        <v>60</v>
      </c>
      <c r="I4702" s="187">
        <v>1876.6980000000001</v>
      </c>
      <c r="J4702" s="187" t="s">
        <v>941</v>
      </c>
      <c r="K4702" s="187" t="s">
        <v>116</v>
      </c>
    </row>
    <row r="4703" spans="1:14" x14ac:dyDescent="0.2">
      <c r="A4703" s="183">
        <v>552</v>
      </c>
      <c r="B4703" s="254" t="str">
        <f>IF(AND(A4703&lt;&gt;"",ISNUMBER(A4703)),VLOOKUP(A4703,Studies!A:BR,2,FALSE),"")</f>
        <v>Agarwala 2005b</v>
      </c>
      <c r="C4703" s="255" t="str">
        <f>IF(AND(A4703&lt;&gt;"",ISNUMBER(A4703)),VLOOKUP(A4703,Studies!A:BR,3,FALSE),"")</f>
        <v>http://www.medadvocates.org/resources/conferences/3rd%20_ias/05-156b_agarwala_109.pdf</v>
      </c>
      <c r="D4703" s="255" t="str">
        <f>IF(AND(A4703&lt;&gt;"",ISNUMBER(A4703)),VLOOKUP(A4703,Studies!A:BR,4,FALSE),"")</f>
        <v>ATV 400 mg (Treatment A)</v>
      </c>
      <c r="E4703" s="255" t="str">
        <f>IF(AND(A4703&lt;&gt;"",ISNUMBER(A4703)),VLOOKUP(A4703,Studies!A:BR,5,FALSE),"")</f>
        <v>Atazanavir</v>
      </c>
      <c r="F4703" s="256" t="str">
        <f>IF(AND(A4703&lt;&gt;"",ISNUMBER(A4703)),VLOOKUP(A4703,Studies!A:BR,6,FALSE),"")</f>
        <v>Plasma</v>
      </c>
      <c r="G4703" s="194">
        <v>127.967078</v>
      </c>
      <c r="H4703" s="194" t="s">
        <v>60</v>
      </c>
      <c r="I4703" s="187">
        <v>1432.067</v>
      </c>
      <c r="J4703" s="187" t="s">
        <v>941</v>
      </c>
      <c r="K4703" s="187" t="s">
        <v>116</v>
      </c>
    </row>
    <row r="4704" spans="1:14" x14ac:dyDescent="0.2">
      <c r="A4704" s="183">
        <v>552</v>
      </c>
      <c r="B4704" s="254" t="str">
        <f>IF(AND(A4704&lt;&gt;"",ISNUMBER(A4704)),VLOOKUP(A4704,Studies!A:BR,2,FALSE),"")</f>
        <v>Agarwala 2005b</v>
      </c>
      <c r="C4704" s="255" t="str">
        <f>IF(AND(A4704&lt;&gt;"",ISNUMBER(A4704)),VLOOKUP(A4704,Studies!A:BR,3,FALSE),"")</f>
        <v>http://www.medadvocates.org/resources/conferences/3rd%20_ias/05-156b_agarwala_109.pdf</v>
      </c>
      <c r="D4704" s="255" t="str">
        <f>IF(AND(A4704&lt;&gt;"",ISNUMBER(A4704)),VLOOKUP(A4704,Studies!A:BR,4,FALSE),"")</f>
        <v>ATV 400 mg (Treatment A)</v>
      </c>
      <c r="E4704" s="255" t="str">
        <f>IF(AND(A4704&lt;&gt;"",ISNUMBER(A4704)),VLOOKUP(A4704,Studies!A:BR,5,FALSE),"")</f>
        <v>Atazanavir</v>
      </c>
      <c r="F4704" s="256" t="str">
        <f>IF(AND(A4704&lt;&gt;"",ISNUMBER(A4704)),VLOOKUP(A4704,Studies!A:BR,6,FALSE),"")</f>
        <v>Plasma</v>
      </c>
      <c r="G4704" s="194">
        <v>130.00823</v>
      </c>
      <c r="H4704" s="194" t="s">
        <v>60</v>
      </c>
      <c r="I4704" s="187">
        <v>1021.349</v>
      </c>
      <c r="J4704" s="187" t="s">
        <v>941</v>
      </c>
      <c r="K4704" s="187" t="s">
        <v>116</v>
      </c>
    </row>
    <row r="4705" spans="1:14" x14ac:dyDescent="0.2">
      <c r="A4705" s="30">
        <v>552</v>
      </c>
      <c r="B4705" s="254" t="str">
        <f>IF(AND(A4705&lt;&gt;"",ISNUMBER(A4705)),VLOOKUP(A4705,Studies!A:BR,2,FALSE),"")</f>
        <v>Agarwala 2005b</v>
      </c>
      <c r="C4705" s="255" t="str">
        <f>IF(AND(A4705&lt;&gt;"",ISNUMBER(A4705)),VLOOKUP(A4705,Studies!A:BR,3,FALSE),"")</f>
        <v>http://www.medadvocates.org/resources/conferences/3rd%20_ias/05-156b_agarwala_109.pdf</v>
      </c>
      <c r="D4705" s="255" t="str">
        <f>IF(AND(A4705&lt;&gt;"",ISNUMBER(A4705)),VLOOKUP(A4705,Studies!A:BR,4,FALSE),"")</f>
        <v>ATV 400 mg (Treatment A)</v>
      </c>
      <c r="E4705" s="255" t="str">
        <f>IF(AND(A4705&lt;&gt;"",ISNUMBER(A4705)),VLOOKUP(A4705,Studies!A:BR,5,FALSE),"")</f>
        <v>Atazanavir</v>
      </c>
      <c r="F4705" s="256" t="str">
        <f>IF(AND(A4705&lt;&gt;"",ISNUMBER(A4705)),VLOOKUP(A4705,Studies!A:BR,6,FALSE),"")</f>
        <v>Plasma</v>
      </c>
      <c r="G4705" s="194">
        <v>132.01646</v>
      </c>
      <c r="H4705" s="50" t="s">
        <v>60</v>
      </c>
      <c r="I4705" s="187">
        <v>779.36900000000003</v>
      </c>
      <c r="J4705" s="41" t="s">
        <v>941</v>
      </c>
      <c r="K4705" s="41" t="s">
        <v>116</v>
      </c>
    </row>
    <row r="4706" spans="1:14" x14ac:dyDescent="0.2">
      <c r="A4706" s="30">
        <v>552</v>
      </c>
      <c r="B4706" s="254" t="str">
        <f>IF(AND(A4706&lt;&gt;"",ISNUMBER(A4706)),VLOOKUP(A4706,Studies!A:BR,2,FALSE),"")</f>
        <v>Agarwala 2005b</v>
      </c>
      <c r="C4706" s="255" t="str">
        <f>IF(AND(A4706&lt;&gt;"",ISNUMBER(A4706)),VLOOKUP(A4706,Studies!A:BR,3,FALSE),"")</f>
        <v>http://www.medadvocates.org/resources/conferences/3rd%20_ias/05-156b_agarwala_109.pdf</v>
      </c>
      <c r="D4706" s="255" t="str">
        <f>IF(AND(A4706&lt;&gt;"",ISNUMBER(A4706)),VLOOKUP(A4706,Studies!A:BR,4,FALSE),"")</f>
        <v>ATV 400 mg (Treatment A)</v>
      </c>
      <c r="E4706" s="255" t="str">
        <f>IF(AND(A4706&lt;&gt;"",ISNUMBER(A4706)),VLOOKUP(A4706,Studies!A:BR,5,FALSE),"")</f>
        <v>Atazanavir</v>
      </c>
      <c r="F4706" s="256" t="str">
        <f>IF(AND(A4706&lt;&gt;"",ISNUMBER(A4706)),VLOOKUP(A4706,Studies!A:BR,6,FALSE),"")</f>
        <v>Plasma</v>
      </c>
      <c r="G4706" s="194">
        <v>135.96708000000001</v>
      </c>
      <c r="H4706" s="50" t="s">
        <v>60</v>
      </c>
      <c r="I4706" s="187">
        <v>519.51289999999995</v>
      </c>
      <c r="J4706" s="41" t="s">
        <v>941</v>
      </c>
      <c r="K4706" s="41" t="s">
        <v>116</v>
      </c>
    </row>
    <row r="4707" spans="1:14" x14ac:dyDescent="0.2">
      <c r="A4707" s="30">
        <v>552</v>
      </c>
      <c r="B4707" s="254" t="str">
        <f>IF(AND(A4707&lt;&gt;"",ISNUMBER(A4707)),VLOOKUP(A4707,Studies!A:BR,2,FALSE),"")</f>
        <v>Agarwala 2005b</v>
      </c>
      <c r="C4707" s="255" t="str">
        <f>IF(AND(A4707&lt;&gt;"",ISNUMBER(A4707)),VLOOKUP(A4707,Studies!A:BR,3,FALSE),"")</f>
        <v>http://www.medadvocates.org/resources/conferences/3rd%20_ias/05-156b_agarwala_109.pdf</v>
      </c>
      <c r="D4707" s="255" t="str">
        <f>IF(AND(A4707&lt;&gt;"",ISNUMBER(A4707)),VLOOKUP(A4707,Studies!A:BR,4,FALSE),"")</f>
        <v>ATV 400 mg (Treatment A)</v>
      </c>
      <c r="E4707" s="255" t="str">
        <f>IF(AND(A4707&lt;&gt;"",ISNUMBER(A4707)),VLOOKUP(A4707,Studies!A:BR,5,FALSE),"")</f>
        <v>Atazanavir</v>
      </c>
      <c r="F4707" s="256" t="str">
        <f>IF(AND(A4707&lt;&gt;"",ISNUMBER(A4707)),VLOOKUP(A4707,Studies!A:BR,6,FALSE),"")</f>
        <v>Plasma</v>
      </c>
      <c r="G4707" s="194">
        <v>144</v>
      </c>
      <c r="H4707" s="50" t="s">
        <v>60</v>
      </c>
      <c r="I4707" s="187">
        <v>302.50599999999997</v>
      </c>
      <c r="J4707" s="41" t="s">
        <v>941</v>
      </c>
      <c r="K4707" s="41" t="s">
        <v>116</v>
      </c>
    </row>
    <row r="4708" spans="1:14" x14ac:dyDescent="0.2">
      <c r="A4708" s="30">
        <v>553</v>
      </c>
      <c r="B4708" s="254" t="str">
        <f>IF(AND(A4708&lt;&gt;"",ISNUMBER(A4708)),VLOOKUP(A4708,Studies!A:BR,2,FALSE),"")</f>
        <v>Martin 2008</v>
      </c>
      <c r="C4708" s="255" t="str">
        <f>IF(AND(A4708&lt;&gt;"",ISNUMBER(A4708)),VLOOKUP(A4708,Studies!A:BR,3,FALSE),"")</f>
        <v>https://www.ncbi.nlm.nih.gov/pubmed/19014835</v>
      </c>
      <c r="D4708" s="255" t="str">
        <f>IF(AND(A4708&lt;&gt;"",ISNUMBER(A4708)),VLOOKUP(A4708,Studies!A:BR,4,FALSE),"")</f>
        <v>Atazanavir monotherapy (n = 24)</v>
      </c>
      <c r="E4708" s="255" t="str">
        <f>IF(AND(A4708&lt;&gt;"",ISNUMBER(A4708)),VLOOKUP(A4708,Studies!A:BR,5,FALSE),"")</f>
        <v>Atazanavir</v>
      </c>
      <c r="F4708" s="256"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
      <c r="A4709" s="30">
        <v>553</v>
      </c>
      <c r="B4709" s="254" t="str">
        <f>IF(AND(A4709&lt;&gt;"",ISNUMBER(A4709)),VLOOKUP(A4709,Studies!A:BR,2,FALSE),"")</f>
        <v>Martin 2008</v>
      </c>
      <c r="C4709" s="255" t="str">
        <f>IF(AND(A4709&lt;&gt;"",ISNUMBER(A4709)),VLOOKUP(A4709,Studies!A:BR,3,FALSE),"")</f>
        <v>https://www.ncbi.nlm.nih.gov/pubmed/19014835</v>
      </c>
      <c r="D4709" s="255" t="str">
        <f>IF(AND(A4709&lt;&gt;"",ISNUMBER(A4709)),VLOOKUP(A4709,Studies!A:BR,4,FALSE),"")</f>
        <v>Atazanavir monotherapy (n = 24)</v>
      </c>
      <c r="E4709" s="255" t="str">
        <f>IF(AND(A4709&lt;&gt;"",ISNUMBER(A4709)),VLOOKUP(A4709,Studies!A:BR,5,FALSE),"")</f>
        <v>Atazanavir</v>
      </c>
      <c r="F4709" s="256"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
      <c r="A4710" s="30">
        <v>553</v>
      </c>
      <c r="B4710" s="254" t="str">
        <f>IF(AND(A4710&lt;&gt;"",ISNUMBER(A4710)),VLOOKUP(A4710,Studies!A:BR,2,FALSE),"")</f>
        <v>Martin 2008</v>
      </c>
      <c r="C4710" s="255" t="str">
        <f>IF(AND(A4710&lt;&gt;"",ISNUMBER(A4710)),VLOOKUP(A4710,Studies!A:BR,3,FALSE),"")</f>
        <v>https://www.ncbi.nlm.nih.gov/pubmed/19014835</v>
      </c>
      <c r="D4710" s="255" t="str">
        <f>IF(AND(A4710&lt;&gt;"",ISNUMBER(A4710)),VLOOKUP(A4710,Studies!A:BR,4,FALSE),"")</f>
        <v>Atazanavir monotherapy (n = 24)</v>
      </c>
      <c r="E4710" s="255" t="str">
        <f>IF(AND(A4710&lt;&gt;"",ISNUMBER(A4710)),VLOOKUP(A4710,Studies!A:BR,5,FALSE),"")</f>
        <v>Atazanavir</v>
      </c>
      <c r="F4710" s="256"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
      <c r="A4711" s="30">
        <v>553</v>
      </c>
      <c r="B4711" s="254" t="str">
        <f>IF(AND(A4711&lt;&gt;"",ISNUMBER(A4711)),VLOOKUP(A4711,Studies!A:BR,2,FALSE),"")</f>
        <v>Martin 2008</v>
      </c>
      <c r="C4711" s="255" t="str">
        <f>IF(AND(A4711&lt;&gt;"",ISNUMBER(A4711)),VLOOKUP(A4711,Studies!A:BR,3,FALSE),"")</f>
        <v>https://www.ncbi.nlm.nih.gov/pubmed/19014835</v>
      </c>
      <c r="D4711" s="255" t="str">
        <f>IF(AND(A4711&lt;&gt;"",ISNUMBER(A4711)),VLOOKUP(A4711,Studies!A:BR,4,FALSE),"")</f>
        <v>Atazanavir monotherapy (n = 24)</v>
      </c>
      <c r="E4711" s="255" t="str">
        <f>IF(AND(A4711&lt;&gt;"",ISNUMBER(A4711)),VLOOKUP(A4711,Studies!A:BR,5,FALSE),"")</f>
        <v>Atazanavir</v>
      </c>
      <c r="F4711" s="256"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
      <c r="A4712" s="30">
        <v>553</v>
      </c>
      <c r="B4712" s="254" t="str">
        <f>IF(AND(A4712&lt;&gt;"",ISNUMBER(A4712)),VLOOKUP(A4712,Studies!A:BR,2,FALSE),"")</f>
        <v>Martin 2008</v>
      </c>
      <c r="C4712" s="255" t="str">
        <f>IF(AND(A4712&lt;&gt;"",ISNUMBER(A4712)),VLOOKUP(A4712,Studies!A:BR,3,FALSE),"")</f>
        <v>https://www.ncbi.nlm.nih.gov/pubmed/19014835</v>
      </c>
      <c r="D4712" s="255" t="str">
        <f>IF(AND(A4712&lt;&gt;"",ISNUMBER(A4712)),VLOOKUP(A4712,Studies!A:BR,4,FALSE),"")</f>
        <v>Atazanavir monotherapy (n = 24)</v>
      </c>
      <c r="E4712" s="255" t="str">
        <f>IF(AND(A4712&lt;&gt;"",ISNUMBER(A4712)),VLOOKUP(A4712,Studies!A:BR,5,FALSE),"")</f>
        <v>Atazanavir</v>
      </c>
      <c r="F4712" s="256"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
      <c r="A4713" s="30">
        <v>553</v>
      </c>
      <c r="B4713" s="254" t="str">
        <f>IF(AND(A4713&lt;&gt;"",ISNUMBER(A4713)),VLOOKUP(A4713,Studies!A:BR,2,FALSE),"")</f>
        <v>Martin 2008</v>
      </c>
      <c r="C4713" s="255" t="str">
        <f>IF(AND(A4713&lt;&gt;"",ISNUMBER(A4713)),VLOOKUP(A4713,Studies!A:BR,3,FALSE),"")</f>
        <v>https://www.ncbi.nlm.nih.gov/pubmed/19014835</v>
      </c>
      <c r="D4713" s="255" t="str">
        <f>IF(AND(A4713&lt;&gt;"",ISNUMBER(A4713)),VLOOKUP(A4713,Studies!A:BR,4,FALSE),"")</f>
        <v>Atazanavir monotherapy (n = 24)</v>
      </c>
      <c r="E4713" s="255" t="str">
        <f>IF(AND(A4713&lt;&gt;"",ISNUMBER(A4713)),VLOOKUP(A4713,Studies!A:BR,5,FALSE),"")</f>
        <v>Atazanavir</v>
      </c>
      <c r="F4713" s="256"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
      <c r="A4714" s="30">
        <v>553</v>
      </c>
      <c r="B4714" s="254" t="str">
        <f>IF(AND(A4714&lt;&gt;"",ISNUMBER(A4714)),VLOOKUP(A4714,Studies!A:BR,2,FALSE),"")</f>
        <v>Martin 2008</v>
      </c>
      <c r="C4714" s="255" t="str">
        <f>IF(AND(A4714&lt;&gt;"",ISNUMBER(A4714)),VLOOKUP(A4714,Studies!A:BR,3,FALSE),"")</f>
        <v>https://www.ncbi.nlm.nih.gov/pubmed/19014835</v>
      </c>
      <c r="D4714" s="255" t="str">
        <f>IF(AND(A4714&lt;&gt;"",ISNUMBER(A4714)),VLOOKUP(A4714,Studies!A:BR,4,FALSE),"")</f>
        <v>Atazanavir monotherapy (n = 24)</v>
      </c>
      <c r="E4714" s="255" t="str">
        <f>IF(AND(A4714&lt;&gt;"",ISNUMBER(A4714)),VLOOKUP(A4714,Studies!A:BR,5,FALSE),"")</f>
        <v>Atazanavir</v>
      </c>
      <c r="F4714" s="256"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
      <c r="A4715" s="30">
        <v>553</v>
      </c>
      <c r="B4715" s="254" t="str">
        <f>IF(AND(A4715&lt;&gt;"",ISNUMBER(A4715)),VLOOKUP(A4715,Studies!A:BR,2,FALSE),"")</f>
        <v>Martin 2008</v>
      </c>
      <c r="C4715" s="255" t="str">
        <f>IF(AND(A4715&lt;&gt;"",ISNUMBER(A4715)),VLOOKUP(A4715,Studies!A:BR,3,FALSE),"")</f>
        <v>https://www.ncbi.nlm.nih.gov/pubmed/19014835</v>
      </c>
      <c r="D4715" s="255" t="str">
        <f>IF(AND(A4715&lt;&gt;"",ISNUMBER(A4715)),VLOOKUP(A4715,Studies!A:BR,4,FALSE),"")</f>
        <v>Atazanavir monotherapy (n = 24)</v>
      </c>
      <c r="E4715" s="255" t="str">
        <f>IF(AND(A4715&lt;&gt;"",ISNUMBER(A4715)),VLOOKUP(A4715,Studies!A:BR,5,FALSE),"")</f>
        <v>Atazanavir</v>
      </c>
      <c r="F4715" s="256"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
      <c r="A4716" s="30">
        <v>553</v>
      </c>
      <c r="B4716" s="254" t="str">
        <f>IF(AND(A4716&lt;&gt;"",ISNUMBER(A4716)),VLOOKUP(A4716,Studies!A:BR,2,FALSE),"")</f>
        <v>Martin 2008</v>
      </c>
      <c r="C4716" s="255" t="str">
        <f>IF(AND(A4716&lt;&gt;"",ISNUMBER(A4716)),VLOOKUP(A4716,Studies!A:BR,3,FALSE),"")</f>
        <v>https://www.ncbi.nlm.nih.gov/pubmed/19014835</v>
      </c>
      <c r="D4716" s="255" t="str">
        <f>IF(AND(A4716&lt;&gt;"",ISNUMBER(A4716)),VLOOKUP(A4716,Studies!A:BR,4,FALSE),"")</f>
        <v>Atazanavir monotherapy (n = 24)</v>
      </c>
      <c r="E4716" s="255" t="str">
        <f>IF(AND(A4716&lt;&gt;"",ISNUMBER(A4716)),VLOOKUP(A4716,Studies!A:BR,5,FALSE),"")</f>
        <v>Atazanavir</v>
      </c>
      <c r="F4716" s="256"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
      <c r="A4717" s="30">
        <v>553</v>
      </c>
      <c r="B4717" s="254" t="str">
        <f>IF(AND(A4717&lt;&gt;"",ISNUMBER(A4717)),VLOOKUP(A4717,Studies!A:BR,2,FALSE),"")</f>
        <v>Martin 2008</v>
      </c>
      <c r="C4717" s="255" t="str">
        <f>IF(AND(A4717&lt;&gt;"",ISNUMBER(A4717)),VLOOKUP(A4717,Studies!A:BR,3,FALSE),"")</f>
        <v>https://www.ncbi.nlm.nih.gov/pubmed/19014835</v>
      </c>
      <c r="D4717" s="255" t="str">
        <f>IF(AND(A4717&lt;&gt;"",ISNUMBER(A4717)),VLOOKUP(A4717,Studies!A:BR,4,FALSE),"")</f>
        <v>Atazanavir monotherapy (n = 24)</v>
      </c>
      <c r="E4717" s="255" t="str">
        <f>IF(AND(A4717&lt;&gt;"",ISNUMBER(A4717)),VLOOKUP(A4717,Studies!A:BR,5,FALSE),"")</f>
        <v>Atazanavir</v>
      </c>
      <c r="F4717" s="256"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
      <c r="A4718" s="30">
        <v>553</v>
      </c>
      <c r="B4718" s="254" t="str">
        <f>IF(AND(A4718&lt;&gt;"",ISNUMBER(A4718)),VLOOKUP(A4718,Studies!A:BR,2,FALSE),"")</f>
        <v>Martin 2008</v>
      </c>
      <c r="C4718" s="255" t="str">
        <f>IF(AND(A4718&lt;&gt;"",ISNUMBER(A4718)),VLOOKUP(A4718,Studies!A:BR,3,FALSE),"")</f>
        <v>https://www.ncbi.nlm.nih.gov/pubmed/19014835</v>
      </c>
      <c r="D4718" s="255" t="str">
        <f>IF(AND(A4718&lt;&gt;"",ISNUMBER(A4718)),VLOOKUP(A4718,Studies!A:BR,4,FALSE),"")</f>
        <v>Atazanavir monotherapy (n = 24)</v>
      </c>
      <c r="E4718" s="255" t="str">
        <f>IF(AND(A4718&lt;&gt;"",ISNUMBER(A4718)),VLOOKUP(A4718,Studies!A:BR,5,FALSE),"")</f>
        <v>Atazanavir</v>
      </c>
      <c r="F4718" s="256"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
      <c r="A4719" s="30">
        <v>553</v>
      </c>
      <c r="B4719" s="254" t="str">
        <f>IF(AND(A4719&lt;&gt;"",ISNUMBER(A4719)),VLOOKUP(A4719,Studies!A:BR,2,FALSE),"")</f>
        <v>Martin 2008</v>
      </c>
      <c r="C4719" s="255" t="str">
        <f>IF(AND(A4719&lt;&gt;"",ISNUMBER(A4719)),VLOOKUP(A4719,Studies!A:BR,3,FALSE),"")</f>
        <v>https://www.ncbi.nlm.nih.gov/pubmed/19014835</v>
      </c>
      <c r="D4719" s="255" t="str">
        <f>IF(AND(A4719&lt;&gt;"",ISNUMBER(A4719)),VLOOKUP(A4719,Studies!A:BR,4,FALSE),"")</f>
        <v>Atazanavir monotherapy (n = 24)</v>
      </c>
      <c r="E4719" s="255" t="str">
        <f>IF(AND(A4719&lt;&gt;"",ISNUMBER(A4719)),VLOOKUP(A4719,Studies!A:BR,5,FALSE),"")</f>
        <v>Atazanavir</v>
      </c>
      <c r="F4719" s="256"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
      <c r="A4720" s="30">
        <v>553</v>
      </c>
      <c r="B4720" s="254" t="str">
        <f>IF(AND(A4720&lt;&gt;"",ISNUMBER(A4720)),VLOOKUP(A4720,Studies!A:BR,2,FALSE),"")</f>
        <v>Martin 2008</v>
      </c>
      <c r="C4720" s="255" t="str">
        <f>IF(AND(A4720&lt;&gt;"",ISNUMBER(A4720)),VLOOKUP(A4720,Studies!A:BR,3,FALSE),"")</f>
        <v>https://www.ncbi.nlm.nih.gov/pubmed/19014835</v>
      </c>
      <c r="D4720" s="255" t="str">
        <f>IF(AND(A4720&lt;&gt;"",ISNUMBER(A4720)),VLOOKUP(A4720,Studies!A:BR,4,FALSE),"")</f>
        <v>Atazanavir monotherapy (n = 24)</v>
      </c>
      <c r="E4720" s="255" t="str">
        <f>IF(AND(A4720&lt;&gt;"",ISNUMBER(A4720)),VLOOKUP(A4720,Studies!A:BR,5,FALSE),"")</f>
        <v>Atazanavir</v>
      </c>
      <c r="F4720" s="256"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
      <c r="A4721" s="30">
        <v>554</v>
      </c>
      <c r="B4721" s="254" t="str">
        <f>IF(AND(A4721&lt;&gt;"",ISNUMBER(A4721)),VLOOKUP(A4721,Studies!A:BR,2,FALSE),"")</f>
        <v>Zhu 2011</v>
      </c>
      <c r="C4721" s="255" t="str">
        <f>IF(AND(A4721&lt;&gt;"",ISNUMBER(A4721)),VLOOKUP(A4721,Studies!A:BR,3,FALSE),"")</f>
        <v>https://www.ncbi.nlm.nih.gov/pubmed/20457590</v>
      </c>
      <c r="D4721" s="255" t="str">
        <f>IF(AND(A4721&lt;&gt;"",ISNUMBER(A4721)),VLOOKUP(A4721,Studies!A:BR,4,FALSE),"")</f>
        <v>Treatment A: Atazanavir 400 mg QPM</v>
      </c>
      <c r="E4721" s="255" t="str">
        <f>IF(AND(A4721&lt;&gt;"",ISNUMBER(A4721)),VLOOKUP(A4721,Studies!A:BR,5,FALSE),"")</f>
        <v>Atazanavir</v>
      </c>
      <c r="F4721" s="256"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
      <c r="A4722" s="30">
        <v>554</v>
      </c>
      <c r="B4722" s="254" t="str">
        <f>IF(AND(A4722&lt;&gt;"",ISNUMBER(A4722)),VLOOKUP(A4722,Studies!A:BR,2,FALSE),"")</f>
        <v>Zhu 2011</v>
      </c>
      <c r="C4722" s="255" t="str">
        <f>IF(AND(A4722&lt;&gt;"",ISNUMBER(A4722)),VLOOKUP(A4722,Studies!A:BR,3,FALSE),"")</f>
        <v>https://www.ncbi.nlm.nih.gov/pubmed/20457590</v>
      </c>
      <c r="D4722" s="255" t="str">
        <f>IF(AND(A4722&lt;&gt;"",ISNUMBER(A4722)),VLOOKUP(A4722,Studies!A:BR,4,FALSE),"")</f>
        <v>Treatment A: Atazanavir 400 mg QPM</v>
      </c>
      <c r="E4722" s="255" t="str">
        <f>IF(AND(A4722&lt;&gt;"",ISNUMBER(A4722)),VLOOKUP(A4722,Studies!A:BR,5,FALSE),"")</f>
        <v>Atazanavir</v>
      </c>
      <c r="F4722" s="256" t="str">
        <f>IF(AND(A4722&lt;&gt;"",ISNUMBER(A4722)),VLOOKUP(A4722,Studies!A:BR,6,FALSE),"")</f>
        <v>Plasma</v>
      </c>
      <c r="G4722" s="194">
        <v>120.5</v>
      </c>
      <c r="H4722" s="50" t="s">
        <v>60</v>
      </c>
      <c r="I4722" s="187">
        <v>281.6902</v>
      </c>
      <c r="J4722" s="41" t="s">
        <v>941</v>
      </c>
      <c r="K4722" s="41" t="s">
        <v>116</v>
      </c>
      <c r="L4722" s="195">
        <v>164.3192</v>
      </c>
      <c r="M4722" s="52" t="s">
        <v>941</v>
      </c>
      <c r="N4722" s="195" t="s">
        <v>117</v>
      </c>
    </row>
    <row r="4723" spans="1:14" x14ac:dyDescent="0.2">
      <c r="A4723" s="30">
        <v>554</v>
      </c>
      <c r="B4723" s="254" t="str">
        <f>IF(AND(A4723&lt;&gt;"",ISNUMBER(A4723)),VLOOKUP(A4723,Studies!A:BR,2,FALSE),"")</f>
        <v>Zhu 2011</v>
      </c>
      <c r="C4723" s="255" t="str">
        <f>IF(AND(A4723&lt;&gt;"",ISNUMBER(A4723)),VLOOKUP(A4723,Studies!A:BR,3,FALSE),"")</f>
        <v>https://www.ncbi.nlm.nih.gov/pubmed/20457590</v>
      </c>
      <c r="D4723" s="255" t="str">
        <f>IF(AND(A4723&lt;&gt;"",ISNUMBER(A4723)),VLOOKUP(A4723,Studies!A:BR,4,FALSE),"")</f>
        <v>Treatment A: Atazanavir 400 mg QPM</v>
      </c>
      <c r="E4723" s="255" t="str">
        <f>IF(AND(A4723&lt;&gt;"",ISNUMBER(A4723)),VLOOKUP(A4723,Studies!A:BR,5,FALSE),"")</f>
        <v>Atazanavir</v>
      </c>
      <c r="F4723" s="256" t="str">
        <f>IF(AND(A4723&lt;&gt;"",ISNUMBER(A4723)),VLOOKUP(A4723,Studies!A:BR,6,FALSE),"")</f>
        <v>Plasma</v>
      </c>
      <c r="G4723" s="194">
        <v>121.5</v>
      </c>
      <c r="H4723" s="50" t="s">
        <v>60</v>
      </c>
      <c r="I4723" s="187">
        <v>1983.568</v>
      </c>
      <c r="J4723" s="41" t="s">
        <v>941</v>
      </c>
      <c r="K4723" s="41" t="s">
        <v>116</v>
      </c>
    </row>
    <row r="4724" spans="1:14" x14ac:dyDescent="0.2">
      <c r="A4724" s="30">
        <v>554</v>
      </c>
      <c r="B4724" s="254" t="str">
        <f>IF(AND(A4724&lt;&gt;"",ISNUMBER(A4724)),VLOOKUP(A4724,Studies!A:BR,2,FALSE),"")</f>
        <v>Zhu 2011</v>
      </c>
      <c r="C4724" s="255" t="str">
        <f>IF(AND(A4724&lt;&gt;"",ISNUMBER(A4724)),VLOOKUP(A4724,Studies!A:BR,3,FALSE),"")</f>
        <v>https://www.ncbi.nlm.nih.gov/pubmed/20457590</v>
      </c>
      <c r="D4724" s="255" t="str">
        <f>IF(AND(A4724&lt;&gt;"",ISNUMBER(A4724)),VLOOKUP(A4724,Studies!A:BR,4,FALSE),"")</f>
        <v>Treatment A: Atazanavir 400 mg QPM</v>
      </c>
      <c r="E4724" s="255" t="str">
        <f>IF(AND(A4724&lt;&gt;"",ISNUMBER(A4724)),VLOOKUP(A4724,Studies!A:BR,5,FALSE),"")</f>
        <v>Atazanavir</v>
      </c>
      <c r="F4724" s="256" t="str">
        <f>IF(AND(A4724&lt;&gt;"",ISNUMBER(A4724)),VLOOKUP(A4724,Studies!A:BR,6,FALSE),"")</f>
        <v>Plasma</v>
      </c>
      <c r="G4724" s="194">
        <v>122</v>
      </c>
      <c r="H4724" s="50" t="s">
        <v>60</v>
      </c>
      <c r="I4724" s="187">
        <v>3169.0140000000001</v>
      </c>
      <c r="J4724" s="41" t="s">
        <v>941</v>
      </c>
      <c r="K4724" s="41" t="s">
        <v>116</v>
      </c>
    </row>
    <row r="4725" spans="1:14" x14ac:dyDescent="0.2">
      <c r="A4725" s="30">
        <v>554</v>
      </c>
      <c r="B4725" s="254" t="str">
        <f>IF(AND(A4725&lt;&gt;"",ISNUMBER(A4725)),VLOOKUP(A4725,Studies!A:BR,2,FALSE),"")</f>
        <v>Zhu 2011</v>
      </c>
      <c r="C4725" s="255" t="str">
        <f>IF(AND(A4725&lt;&gt;"",ISNUMBER(A4725)),VLOOKUP(A4725,Studies!A:BR,3,FALSE),"")</f>
        <v>https://www.ncbi.nlm.nih.gov/pubmed/20457590</v>
      </c>
      <c r="D4725" s="255" t="str">
        <f>IF(AND(A4725&lt;&gt;"",ISNUMBER(A4725)),VLOOKUP(A4725,Studies!A:BR,4,FALSE),"")</f>
        <v>Treatment A: Atazanavir 400 mg QPM</v>
      </c>
      <c r="E4725" s="255" t="str">
        <f>IF(AND(A4725&lt;&gt;"",ISNUMBER(A4725)),VLOOKUP(A4725,Studies!A:BR,5,FALSE),"")</f>
        <v>Atazanavir</v>
      </c>
      <c r="F4725" s="256" t="str">
        <f>IF(AND(A4725&lt;&gt;"",ISNUMBER(A4725)),VLOOKUP(A4725,Studies!A:BR,6,FALSE),"")</f>
        <v>Plasma</v>
      </c>
      <c r="G4725" s="194">
        <v>122.5</v>
      </c>
      <c r="H4725" s="50" t="s">
        <v>60</v>
      </c>
      <c r="I4725" s="187">
        <v>3462.4409999999998</v>
      </c>
      <c r="J4725" s="41" t="s">
        <v>941</v>
      </c>
      <c r="K4725" s="41" t="s">
        <v>116</v>
      </c>
    </row>
    <row r="4726" spans="1:14" x14ac:dyDescent="0.2">
      <c r="A4726" s="30">
        <v>554</v>
      </c>
      <c r="B4726" s="254" t="str">
        <f>IF(AND(A4726&lt;&gt;"",ISNUMBER(A4726)),VLOOKUP(A4726,Studies!A:BR,2,FALSE),"")</f>
        <v>Zhu 2011</v>
      </c>
      <c r="C4726" s="255" t="str">
        <f>IF(AND(A4726&lt;&gt;"",ISNUMBER(A4726)),VLOOKUP(A4726,Studies!A:BR,3,FALSE),"")</f>
        <v>https://www.ncbi.nlm.nih.gov/pubmed/20457590</v>
      </c>
      <c r="D4726" s="255" t="str">
        <f>IF(AND(A4726&lt;&gt;"",ISNUMBER(A4726)),VLOOKUP(A4726,Studies!A:BR,4,FALSE),"")</f>
        <v>Treatment A: Atazanavir 400 mg QPM</v>
      </c>
      <c r="E4726" s="255" t="str">
        <f>IF(AND(A4726&lt;&gt;"",ISNUMBER(A4726)),VLOOKUP(A4726,Studies!A:BR,5,FALSE),"")</f>
        <v>Atazanavir</v>
      </c>
      <c r="F4726" s="256" t="str">
        <f>IF(AND(A4726&lt;&gt;"",ISNUMBER(A4726)),VLOOKUP(A4726,Studies!A:BR,6,FALSE),"")</f>
        <v>Plasma</v>
      </c>
      <c r="G4726" s="194">
        <v>123</v>
      </c>
      <c r="H4726" s="50" t="s">
        <v>60</v>
      </c>
      <c r="I4726" s="187">
        <v>3650.2350000000001</v>
      </c>
      <c r="J4726" s="41" t="s">
        <v>941</v>
      </c>
      <c r="K4726" s="41" t="s">
        <v>116</v>
      </c>
    </row>
    <row r="4727" spans="1:14" x14ac:dyDescent="0.2">
      <c r="A4727" s="30">
        <v>554</v>
      </c>
      <c r="B4727" s="254" t="str">
        <f>IF(AND(A4727&lt;&gt;"",ISNUMBER(A4727)),VLOOKUP(A4727,Studies!A:BR,2,FALSE),"")</f>
        <v>Zhu 2011</v>
      </c>
      <c r="C4727" s="255" t="str">
        <f>IF(AND(A4727&lt;&gt;"",ISNUMBER(A4727)),VLOOKUP(A4727,Studies!A:BR,3,FALSE),"")</f>
        <v>https://www.ncbi.nlm.nih.gov/pubmed/20457590</v>
      </c>
      <c r="D4727" s="255" t="str">
        <f>IF(AND(A4727&lt;&gt;"",ISNUMBER(A4727)),VLOOKUP(A4727,Studies!A:BR,4,FALSE),"")</f>
        <v>Treatment A: Atazanavir 400 mg QPM</v>
      </c>
      <c r="E4727" s="255" t="str">
        <f>IF(AND(A4727&lt;&gt;"",ISNUMBER(A4727)),VLOOKUP(A4727,Studies!A:BR,5,FALSE),"")</f>
        <v>Atazanavir</v>
      </c>
      <c r="F4727" s="256" t="str">
        <f>IF(AND(A4727&lt;&gt;"",ISNUMBER(A4727)),VLOOKUP(A4727,Studies!A:BR,6,FALSE),"")</f>
        <v>Plasma</v>
      </c>
      <c r="G4727" s="194">
        <v>124</v>
      </c>
      <c r="H4727" s="50" t="s">
        <v>60</v>
      </c>
      <c r="I4727" s="187">
        <v>3497.6529999999998</v>
      </c>
      <c r="J4727" s="41" t="s">
        <v>941</v>
      </c>
      <c r="K4727" s="41" t="s">
        <v>116</v>
      </c>
    </row>
    <row r="4728" spans="1:14" x14ac:dyDescent="0.2">
      <c r="A4728" s="30">
        <v>554</v>
      </c>
      <c r="B4728" s="254" t="str">
        <f>IF(AND(A4728&lt;&gt;"",ISNUMBER(A4728)),VLOOKUP(A4728,Studies!A:BR,2,FALSE),"")</f>
        <v>Zhu 2011</v>
      </c>
      <c r="C4728" s="255" t="str">
        <f>IF(AND(A4728&lt;&gt;"",ISNUMBER(A4728)),VLOOKUP(A4728,Studies!A:BR,3,FALSE),"")</f>
        <v>https://www.ncbi.nlm.nih.gov/pubmed/20457590</v>
      </c>
      <c r="D4728" s="255" t="str">
        <f>IF(AND(A4728&lt;&gt;"",ISNUMBER(A4728)),VLOOKUP(A4728,Studies!A:BR,4,FALSE),"")</f>
        <v>Treatment A: Atazanavir 400 mg QPM</v>
      </c>
      <c r="E4728" s="255" t="str">
        <f>IF(AND(A4728&lt;&gt;"",ISNUMBER(A4728)),VLOOKUP(A4728,Studies!A:BR,5,FALSE),"")</f>
        <v>Atazanavir</v>
      </c>
      <c r="F4728" s="256" t="str">
        <f>IF(AND(A4728&lt;&gt;"",ISNUMBER(A4728)),VLOOKUP(A4728,Studies!A:BR,6,FALSE),"")</f>
        <v>Plasma</v>
      </c>
      <c r="G4728" s="194">
        <v>126</v>
      </c>
      <c r="H4728" s="50" t="s">
        <v>60</v>
      </c>
      <c r="I4728" s="187">
        <v>2699.5309999999999</v>
      </c>
      <c r="J4728" s="41" t="s">
        <v>941</v>
      </c>
      <c r="K4728" s="41" t="s">
        <v>116</v>
      </c>
    </row>
    <row r="4729" spans="1:14" x14ac:dyDescent="0.2">
      <c r="A4729" s="30">
        <v>554</v>
      </c>
      <c r="B4729" s="254" t="str">
        <f>IF(AND(A4729&lt;&gt;"",ISNUMBER(A4729)),VLOOKUP(A4729,Studies!A:BR,2,FALSE),"")</f>
        <v>Zhu 2011</v>
      </c>
      <c r="C4729" s="255" t="str">
        <f>IF(AND(A4729&lt;&gt;"",ISNUMBER(A4729)),VLOOKUP(A4729,Studies!A:BR,3,FALSE),"")</f>
        <v>https://www.ncbi.nlm.nih.gov/pubmed/20457590</v>
      </c>
      <c r="D4729" s="255" t="str">
        <f>IF(AND(A4729&lt;&gt;"",ISNUMBER(A4729)),VLOOKUP(A4729,Studies!A:BR,4,FALSE),"")</f>
        <v>Treatment A: Atazanavir 400 mg QPM</v>
      </c>
      <c r="E4729" s="255" t="str">
        <f>IF(AND(A4729&lt;&gt;"",ISNUMBER(A4729)),VLOOKUP(A4729,Studies!A:BR,5,FALSE),"")</f>
        <v>Atazanavir</v>
      </c>
      <c r="F4729" s="256" t="str">
        <f>IF(AND(A4729&lt;&gt;"",ISNUMBER(A4729)),VLOOKUP(A4729,Studies!A:BR,6,FALSE),"")</f>
        <v>Plasma</v>
      </c>
      <c r="G4729" s="194">
        <v>128</v>
      </c>
      <c r="H4729" s="50" t="s">
        <v>60</v>
      </c>
      <c r="I4729" s="187">
        <v>1971.8309999999999</v>
      </c>
      <c r="J4729" s="41" t="s">
        <v>941</v>
      </c>
      <c r="K4729" s="41" t="s">
        <v>116</v>
      </c>
    </row>
    <row r="4730" spans="1:14" x14ac:dyDescent="0.2">
      <c r="A4730" s="30">
        <v>554</v>
      </c>
      <c r="B4730" s="254" t="str">
        <f>IF(AND(A4730&lt;&gt;"",ISNUMBER(A4730)),VLOOKUP(A4730,Studies!A:BR,2,FALSE),"")</f>
        <v>Zhu 2011</v>
      </c>
      <c r="C4730" s="255" t="str">
        <f>IF(AND(A4730&lt;&gt;"",ISNUMBER(A4730)),VLOOKUP(A4730,Studies!A:BR,3,FALSE),"")</f>
        <v>https://www.ncbi.nlm.nih.gov/pubmed/20457590</v>
      </c>
      <c r="D4730" s="255" t="str">
        <f>IF(AND(A4730&lt;&gt;"",ISNUMBER(A4730)),VLOOKUP(A4730,Studies!A:BR,4,FALSE),"")</f>
        <v>Treatment A: Atazanavir 400 mg QPM</v>
      </c>
      <c r="E4730" s="255" t="str">
        <f>IF(AND(A4730&lt;&gt;"",ISNUMBER(A4730)),VLOOKUP(A4730,Studies!A:BR,5,FALSE),"")</f>
        <v>Atazanavir</v>
      </c>
      <c r="F4730" s="256"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
      <c r="A4731" s="30">
        <v>554</v>
      </c>
      <c r="B4731" s="254" t="str">
        <f>IF(AND(A4731&lt;&gt;"",ISNUMBER(A4731)),VLOOKUP(A4731,Studies!A:BR,2,FALSE),"")</f>
        <v>Zhu 2011</v>
      </c>
      <c r="C4731" s="255" t="str">
        <f>IF(AND(A4731&lt;&gt;"",ISNUMBER(A4731)),VLOOKUP(A4731,Studies!A:BR,3,FALSE),"")</f>
        <v>https://www.ncbi.nlm.nih.gov/pubmed/20457590</v>
      </c>
      <c r="D4731" s="255" t="str">
        <f>IF(AND(A4731&lt;&gt;"",ISNUMBER(A4731)),VLOOKUP(A4731,Studies!A:BR,4,FALSE),"")</f>
        <v>Treatment A: Atazanavir 400 mg QPM</v>
      </c>
      <c r="E4731" s="255" t="str">
        <f>IF(AND(A4731&lt;&gt;"",ISNUMBER(A4731)),VLOOKUP(A4731,Studies!A:BR,5,FALSE),"")</f>
        <v>Atazanavir</v>
      </c>
      <c r="F4731" s="256"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
      <c r="A4732" s="30">
        <v>554</v>
      </c>
      <c r="B4732" s="254" t="str">
        <f>IF(AND(A4732&lt;&gt;"",ISNUMBER(A4732)),VLOOKUP(A4732,Studies!A:BR,2,FALSE),"")</f>
        <v>Zhu 2011</v>
      </c>
      <c r="C4732" s="255" t="str">
        <f>IF(AND(A4732&lt;&gt;"",ISNUMBER(A4732)),VLOOKUP(A4732,Studies!A:BR,3,FALSE),"")</f>
        <v>https://www.ncbi.nlm.nih.gov/pubmed/20457590</v>
      </c>
      <c r="D4732" s="255" t="str">
        <f>IF(AND(A4732&lt;&gt;"",ISNUMBER(A4732)),VLOOKUP(A4732,Studies!A:BR,4,FALSE),"")</f>
        <v>Treatment A: Atazanavir 400 mg QPM</v>
      </c>
      <c r="E4732" s="255" t="str">
        <f>IF(AND(A4732&lt;&gt;"",ISNUMBER(A4732)),VLOOKUP(A4732,Studies!A:BR,5,FALSE),"")</f>
        <v>Atazanavir</v>
      </c>
      <c r="F4732" s="256"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
      <c r="A4733" s="30">
        <v>555</v>
      </c>
      <c r="B4733" s="254" t="str">
        <f>IF(AND(A4733&lt;&gt;"",ISNUMBER(A4733)),VLOOKUP(A4733,Studies!A:BR,2,FALSE),"")</f>
        <v>Zhu 2011</v>
      </c>
      <c r="C4733" s="255" t="str">
        <f>IF(AND(A4733&lt;&gt;"",ISNUMBER(A4733)),VLOOKUP(A4733,Studies!A:BR,3,FALSE),"")</f>
        <v>https://www.ncbi.nlm.nih.gov/pubmed/20457590</v>
      </c>
      <c r="D4733" s="255" t="str">
        <f>IF(AND(A4733&lt;&gt;"",ISNUMBER(A4733)),VLOOKUP(A4733,Studies!A:BR,4,FALSE),"")</f>
        <v>Treatment B: Atazanavir 400 mg QAM</v>
      </c>
      <c r="E4733" s="255" t="str">
        <f>IF(AND(A4733&lt;&gt;"",ISNUMBER(A4733)),VLOOKUP(A4733,Studies!A:BR,5,FALSE),"")</f>
        <v>Atazanavir</v>
      </c>
      <c r="F4733" s="256"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
      <c r="A4734" s="30">
        <v>555</v>
      </c>
      <c r="B4734" s="254" t="str">
        <f>IF(AND(A4734&lt;&gt;"",ISNUMBER(A4734)),VLOOKUP(A4734,Studies!A:BR,2,FALSE),"")</f>
        <v>Zhu 2011</v>
      </c>
      <c r="C4734" s="255" t="str">
        <f>IF(AND(A4734&lt;&gt;"",ISNUMBER(A4734)),VLOOKUP(A4734,Studies!A:BR,3,FALSE),"")</f>
        <v>https://www.ncbi.nlm.nih.gov/pubmed/20457590</v>
      </c>
      <c r="D4734" s="255" t="str">
        <f>IF(AND(A4734&lt;&gt;"",ISNUMBER(A4734)),VLOOKUP(A4734,Studies!A:BR,4,FALSE),"")</f>
        <v>Treatment B: Atazanavir 400 mg QAM</v>
      </c>
      <c r="E4734" s="255" t="str">
        <f>IF(AND(A4734&lt;&gt;"",ISNUMBER(A4734)),VLOOKUP(A4734,Studies!A:BR,5,FALSE),"")</f>
        <v>Atazanavir</v>
      </c>
      <c r="F4734" s="256" t="str">
        <f>IF(AND(A4734&lt;&gt;"",ISNUMBER(A4734)),VLOOKUP(A4734,Studies!A:BR,6,FALSE),"")</f>
        <v>Plasma</v>
      </c>
      <c r="G4734" s="194">
        <v>120.5</v>
      </c>
      <c r="H4734" s="50" t="s">
        <v>60</v>
      </c>
      <c r="I4734" s="187">
        <v>308.30040000000002</v>
      </c>
      <c r="J4734" s="41" t="s">
        <v>941</v>
      </c>
      <c r="K4734" s="41" t="s">
        <v>116</v>
      </c>
      <c r="L4734" s="195">
        <v>189.72329999999999</v>
      </c>
      <c r="M4734" s="52" t="s">
        <v>941</v>
      </c>
      <c r="N4734" s="195" t="s">
        <v>117</v>
      </c>
    </row>
    <row r="4735" spans="1:14" x14ac:dyDescent="0.2">
      <c r="A4735" s="30">
        <v>555</v>
      </c>
      <c r="B4735" s="254" t="str">
        <f>IF(AND(A4735&lt;&gt;"",ISNUMBER(A4735)),VLOOKUP(A4735,Studies!A:BR,2,FALSE),"")</f>
        <v>Zhu 2011</v>
      </c>
      <c r="C4735" s="255" t="str">
        <f>IF(AND(A4735&lt;&gt;"",ISNUMBER(A4735)),VLOOKUP(A4735,Studies!A:BR,3,FALSE),"")</f>
        <v>https://www.ncbi.nlm.nih.gov/pubmed/20457590</v>
      </c>
      <c r="D4735" s="255" t="str">
        <f>IF(AND(A4735&lt;&gt;"",ISNUMBER(A4735)),VLOOKUP(A4735,Studies!A:BR,4,FALSE),"")</f>
        <v>Treatment B: Atazanavir 400 mg QAM</v>
      </c>
      <c r="E4735" s="255" t="str">
        <f>IF(AND(A4735&lt;&gt;"",ISNUMBER(A4735)),VLOOKUP(A4735,Studies!A:BR,5,FALSE),"")</f>
        <v>Atazanavir</v>
      </c>
      <c r="F4735" s="256" t="str">
        <f>IF(AND(A4735&lt;&gt;"",ISNUMBER(A4735)),VLOOKUP(A4735,Studies!A:BR,6,FALSE),"")</f>
        <v>Plasma</v>
      </c>
      <c r="G4735" s="194">
        <v>121.5</v>
      </c>
      <c r="H4735" s="50" t="s">
        <v>60</v>
      </c>
      <c r="I4735" s="187">
        <v>3652.174</v>
      </c>
      <c r="J4735" s="41" t="s">
        <v>941</v>
      </c>
      <c r="K4735" s="41" t="s">
        <v>116</v>
      </c>
    </row>
    <row r="4736" spans="1:14" x14ac:dyDescent="0.2">
      <c r="A4736" s="30">
        <v>555</v>
      </c>
      <c r="B4736" s="254" t="str">
        <f>IF(AND(A4736&lt;&gt;"",ISNUMBER(A4736)),VLOOKUP(A4736,Studies!A:BR,2,FALSE),"")</f>
        <v>Zhu 2011</v>
      </c>
      <c r="C4736" s="255" t="str">
        <f>IF(AND(A4736&lt;&gt;"",ISNUMBER(A4736)),VLOOKUP(A4736,Studies!A:BR,3,FALSE),"")</f>
        <v>https://www.ncbi.nlm.nih.gov/pubmed/20457590</v>
      </c>
      <c r="D4736" s="255" t="str">
        <f>IF(AND(A4736&lt;&gt;"",ISNUMBER(A4736)),VLOOKUP(A4736,Studies!A:BR,4,FALSE),"")</f>
        <v>Treatment B: Atazanavir 400 mg QAM</v>
      </c>
      <c r="E4736" s="255" t="str">
        <f>IF(AND(A4736&lt;&gt;"",ISNUMBER(A4736)),VLOOKUP(A4736,Studies!A:BR,5,FALSE),"")</f>
        <v>Atazanavir</v>
      </c>
      <c r="F4736" s="256" t="str">
        <f>IF(AND(A4736&lt;&gt;"",ISNUMBER(A4736)),VLOOKUP(A4736,Studies!A:BR,6,FALSE),"")</f>
        <v>Plasma</v>
      </c>
      <c r="G4736" s="194">
        <v>122</v>
      </c>
      <c r="H4736" s="50" t="s">
        <v>60</v>
      </c>
      <c r="I4736" s="187">
        <v>4494.0709999999999</v>
      </c>
      <c r="J4736" s="41" t="s">
        <v>941</v>
      </c>
      <c r="K4736" s="41" t="s">
        <v>116</v>
      </c>
    </row>
    <row r="4737" spans="1:14" x14ac:dyDescent="0.2">
      <c r="A4737" s="30">
        <v>555</v>
      </c>
      <c r="B4737" s="254" t="str">
        <f>IF(AND(A4737&lt;&gt;"",ISNUMBER(A4737)),VLOOKUP(A4737,Studies!A:BR,2,FALSE),"")</f>
        <v>Zhu 2011</v>
      </c>
      <c r="C4737" s="255" t="str">
        <f>IF(AND(A4737&lt;&gt;"",ISNUMBER(A4737)),VLOOKUP(A4737,Studies!A:BR,3,FALSE),"")</f>
        <v>https://www.ncbi.nlm.nih.gov/pubmed/20457590</v>
      </c>
      <c r="D4737" s="255" t="str">
        <f>IF(AND(A4737&lt;&gt;"",ISNUMBER(A4737)),VLOOKUP(A4737,Studies!A:BR,4,FALSE),"")</f>
        <v>Treatment B: Atazanavir 400 mg QAM</v>
      </c>
      <c r="E4737" s="255" t="str">
        <f>IF(AND(A4737&lt;&gt;"",ISNUMBER(A4737)),VLOOKUP(A4737,Studies!A:BR,5,FALSE),"")</f>
        <v>Atazanavir</v>
      </c>
      <c r="F4737" s="256" t="str">
        <f>IF(AND(A4737&lt;&gt;"",ISNUMBER(A4737)),VLOOKUP(A4737,Studies!A:BR,6,FALSE),"")</f>
        <v>Plasma</v>
      </c>
      <c r="G4737" s="194">
        <v>122.5</v>
      </c>
      <c r="H4737" s="50" t="s">
        <v>60</v>
      </c>
      <c r="I4737" s="187">
        <v>4470.3559999999998</v>
      </c>
      <c r="J4737" s="41" t="s">
        <v>941</v>
      </c>
      <c r="K4737" s="41" t="s">
        <v>116</v>
      </c>
    </row>
    <row r="4738" spans="1:14" x14ac:dyDescent="0.2">
      <c r="A4738" s="30">
        <v>555</v>
      </c>
      <c r="B4738" s="254" t="str">
        <f>IF(AND(A4738&lt;&gt;"",ISNUMBER(A4738)),VLOOKUP(A4738,Studies!A:BR,2,FALSE),"")</f>
        <v>Zhu 2011</v>
      </c>
      <c r="C4738" s="255" t="str">
        <f>IF(AND(A4738&lt;&gt;"",ISNUMBER(A4738)),VLOOKUP(A4738,Studies!A:BR,3,FALSE),"")</f>
        <v>https://www.ncbi.nlm.nih.gov/pubmed/20457590</v>
      </c>
      <c r="D4738" s="255" t="str">
        <f>IF(AND(A4738&lt;&gt;"",ISNUMBER(A4738)),VLOOKUP(A4738,Studies!A:BR,4,FALSE),"")</f>
        <v>Treatment B: Atazanavir 400 mg QAM</v>
      </c>
      <c r="E4738" s="255" t="str">
        <f>IF(AND(A4738&lt;&gt;"",ISNUMBER(A4738)),VLOOKUP(A4738,Studies!A:BR,5,FALSE),"")</f>
        <v>Atazanavir</v>
      </c>
      <c r="F4738" s="256" t="str">
        <f>IF(AND(A4738&lt;&gt;"",ISNUMBER(A4738)),VLOOKUP(A4738,Studies!A:BR,6,FALSE),"")</f>
        <v>Plasma</v>
      </c>
      <c r="G4738" s="194">
        <v>123</v>
      </c>
      <c r="H4738" s="50" t="s">
        <v>60</v>
      </c>
      <c r="I4738" s="187">
        <v>4434.7830000000004</v>
      </c>
      <c r="J4738" s="41" t="s">
        <v>941</v>
      </c>
      <c r="K4738" s="41" t="s">
        <v>116</v>
      </c>
    </row>
    <row r="4739" spans="1:14" x14ac:dyDescent="0.2">
      <c r="A4739" s="30">
        <v>555</v>
      </c>
      <c r="B4739" s="254" t="str">
        <f>IF(AND(A4739&lt;&gt;"",ISNUMBER(A4739)),VLOOKUP(A4739,Studies!A:BR,2,FALSE),"")</f>
        <v>Zhu 2011</v>
      </c>
      <c r="C4739" s="255" t="str">
        <f>IF(AND(A4739&lt;&gt;"",ISNUMBER(A4739)),VLOOKUP(A4739,Studies!A:BR,3,FALSE),"")</f>
        <v>https://www.ncbi.nlm.nih.gov/pubmed/20457590</v>
      </c>
      <c r="D4739" s="255" t="str">
        <f>IF(AND(A4739&lt;&gt;"",ISNUMBER(A4739)),VLOOKUP(A4739,Studies!A:BR,4,FALSE),"")</f>
        <v>Treatment B: Atazanavir 400 mg QAM</v>
      </c>
      <c r="E4739" s="255" t="str">
        <f>IF(AND(A4739&lt;&gt;"",ISNUMBER(A4739)),VLOOKUP(A4739,Studies!A:BR,5,FALSE),"")</f>
        <v>Atazanavir</v>
      </c>
      <c r="F4739" s="256" t="str">
        <f>IF(AND(A4739&lt;&gt;"",ISNUMBER(A4739)),VLOOKUP(A4739,Studies!A:BR,6,FALSE),"")</f>
        <v>Plasma</v>
      </c>
      <c r="G4739" s="194">
        <v>124</v>
      </c>
      <c r="H4739" s="50" t="s">
        <v>60</v>
      </c>
      <c r="I4739" s="187">
        <v>3806.3240000000001</v>
      </c>
      <c r="J4739" s="41" t="s">
        <v>941</v>
      </c>
      <c r="K4739" s="41" t="s">
        <v>116</v>
      </c>
    </row>
    <row r="4740" spans="1:14" x14ac:dyDescent="0.2">
      <c r="A4740" s="30">
        <v>555</v>
      </c>
      <c r="B4740" s="254" t="str">
        <f>IF(AND(A4740&lt;&gt;"",ISNUMBER(A4740)),VLOOKUP(A4740,Studies!A:BR,2,FALSE),"")</f>
        <v>Zhu 2011</v>
      </c>
      <c r="C4740" s="255" t="str">
        <f>IF(AND(A4740&lt;&gt;"",ISNUMBER(A4740)),VLOOKUP(A4740,Studies!A:BR,3,FALSE),"")</f>
        <v>https://www.ncbi.nlm.nih.gov/pubmed/20457590</v>
      </c>
      <c r="D4740" s="255" t="str">
        <f>IF(AND(A4740&lt;&gt;"",ISNUMBER(A4740)),VLOOKUP(A4740,Studies!A:BR,4,FALSE),"")</f>
        <v>Treatment B: Atazanavir 400 mg QAM</v>
      </c>
      <c r="E4740" s="255" t="str">
        <f>IF(AND(A4740&lt;&gt;"",ISNUMBER(A4740)),VLOOKUP(A4740,Studies!A:BR,5,FALSE),"")</f>
        <v>Atazanavir</v>
      </c>
      <c r="F4740" s="256"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
      <c r="A4741" s="30">
        <v>555</v>
      </c>
      <c r="B4741" s="254" t="str">
        <f>IF(AND(A4741&lt;&gt;"",ISNUMBER(A4741)),VLOOKUP(A4741,Studies!A:BR,2,FALSE),"")</f>
        <v>Zhu 2011</v>
      </c>
      <c r="C4741" s="255" t="str">
        <f>IF(AND(A4741&lt;&gt;"",ISNUMBER(A4741)),VLOOKUP(A4741,Studies!A:BR,3,FALSE),"")</f>
        <v>https://www.ncbi.nlm.nih.gov/pubmed/20457590</v>
      </c>
      <c r="D4741" s="255" t="str">
        <f>IF(AND(A4741&lt;&gt;"",ISNUMBER(A4741)),VLOOKUP(A4741,Studies!A:BR,4,FALSE),"")</f>
        <v>Treatment B: Atazanavir 400 mg QAM</v>
      </c>
      <c r="E4741" s="255" t="str">
        <f>IF(AND(A4741&lt;&gt;"",ISNUMBER(A4741)),VLOOKUP(A4741,Studies!A:BR,5,FALSE),"")</f>
        <v>Atazanavir</v>
      </c>
      <c r="F4741" s="256"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
      <c r="A4742" s="30">
        <v>555</v>
      </c>
      <c r="B4742" s="254" t="str">
        <f>IF(AND(A4742&lt;&gt;"",ISNUMBER(A4742)),VLOOKUP(A4742,Studies!A:BR,2,FALSE),"")</f>
        <v>Zhu 2011</v>
      </c>
      <c r="C4742" s="255" t="str">
        <f>IF(AND(A4742&lt;&gt;"",ISNUMBER(A4742)),VLOOKUP(A4742,Studies!A:BR,3,FALSE),"")</f>
        <v>https://www.ncbi.nlm.nih.gov/pubmed/20457590</v>
      </c>
      <c r="D4742" s="255" t="str">
        <f>IF(AND(A4742&lt;&gt;"",ISNUMBER(A4742)),VLOOKUP(A4742,Studies!A:BR,4,FALSE),"")</f>
        <v>Treatment B: Atazanavir 400 mg QAM</v>
      </c>
      <c r="E4742" s="255" t="str">
        <f>IF(AND(A4742&lt;&gt;"",ISNUMBER(A4742)),VLOOKUP(A4742,Studies!A:BR,5,FALSE),"")</f>
        <v>Atazanavir</v>
      </c>
      <c r="F4742" s="256"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
      <c r="A4743" s="30">
        <v>555</v>
      </c>
      <c r="B4743" s="254" t="str">
        <f>IF(AND(A4743&lt;&gt;"",ISNUMBER(A4743)),VLOOKUP(A4743,Studies!A:BR,2,FALSE),"")</f>
        <v>Zhu 2011</v>
      </c>
      <c r="C4743" s="255" t="str">
        <f>IF(AND(A4743&lt;&gt;"",ISNUMBER(A4743)),VLOOKUP(A4743,Studies!A:BR,3,FALSE),"")</f>
        <v>https://www.ncbi.nlm.nih.gov/pubmed/20457590</v>
      </c>
      <c r="D4743" s="255" t="str">
        <f>IF(AND(A4743&lt;&gt;"",ISNUMBER(A4743)),VLOOKUP(A4743,Studies!A:BR,4,FALSE),"")</f>
        <v>Treatment B: Atazanavir 400 mg QAM</v>
      </c>
      <c r="E4743" s="255" t="str">
        <f>IF(AND(A4743&lt;&gt;"",ISNUMBER(A4743)),VLOOKUP(A4743,Studies!A:BR,5,FALSE),"")</f>
        <v>Atazanavir</v>
      </c>
      <c r="F4743" s="256"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
      <c r="A4744" s="30">
        <v>555</v>
      </c>
      <c r="B4744" s="254" t="str">
        <f>IF(AND(A4744&lt;&gt;"",ISNUMBER(A4744)),VLOOKUP(A4744,Studies!A:BR,2,FALSE),"")</f>
        <v>Zhu 2011</v>
      </c>
      <c r="C4744" s="255" t="str">
        <f>IF(AND(A4744&lt;&gt;"",ISNUMBER(A4744)),VLOOKUP(A4744,Studies!A:BR,3,FALSE),"")</f>
        <v>https://www.ncbi.nlm.nih.gov/pubmed/20457590</v>
      </c>
      <c r="D4744" s="255" t="str">
        <f>IF(AND(A4744&lt;&gt;"",ISNUMBER(A4744)),VLOOKUP(A4744,Studies!A:BR,4,FALSE),"")</f>
        <v>Treatment B: Atazanavir 400 mg QAM</v>
      </c>
      <c r="E4744" s="255" t="str">
        <f>IF(AND(A4744&lt;&gt;"",ISNUMBER(A4744)),VLOOKUP(A4744,Studies!A:BR,5,FALSE),"")</f>
        <v>Atazanavir</v>
      </c>
      <c r="F4744" s="256" t="str">
        <f>IF(AND(A4744&lt;&gt;"",ISNUMBER(A4744)),VLOOKUP(A4744,Studies!A:BR,6,FALSE),"")</f>
        <v>Plasma</v>
      </c>
      <c r="G4744" s="194">
        <v>144</v>
      </c>
      <c r="H4744" s="50" t="s">
        <v>60</v>
      </c>
      <c r="I4744" s="187">
        <v>320.15809999999999</v>
      </c>
      <c r="J4744" s="41" t="s">
        <v>941</v>
      </c>
      <c r="K4744" s="41" t="s">
        <v>116</v>
      </c>
      <c r="L4744" s="195">
        <v>201.58099999999999</v>
      </c>
      <c r="M4744" s="52" t="s">
        <v>941</v>
      </c>
      <c r="N4744" s="195" t="s">
        <v>117</v>
      </c>
    </row>
    <row r="4745" spans="1:14" x14ac:dyDescent="0.2">
      <c r="A4745" s="30">
        <v>556</v>
      </c>
      <c r="B4745" s="254" t="str">
        <f>IF(AND(A4745&lt;&gt;"",ISNUMBER(A4745)),VLOOKUP(A4745,Studies!A:BR,2,FALSE),"")</f>
        <v>ClinPharmReview, AI424-001, p. 51</v>
      </c>
      <c r="C4745" s="255" t="str">
        <f>IF(AND(A4745&lt;&gt;"",ISNUMBER(A4745)),VLOOKUP(A4745,Studies!A:BR,3,FALSE),"")</f>
        <v>https://www.accessdata.fda.gov/drugsatfda_docs/nda/2003/21-567_Reyataz_BioPharmr_P1.pdf</v>
      </c>
      <c r="D4745" s="255" t="str">
        <f>IF(AND(A4745&lt;&gt;"",ISNUMBER(A4745)),VLOOKUP(A4745,Studies!A:BR,4,FALSE),"")</f>
        <v>100 mg</v>
      </c>
      <c r="E4745" s="255" t="str">
        <f>IF(AND(A4745&lt;&gt;"",ISNUMBER(A4745)),VLOOKUP(A4745,Studies!A:BR,5,FALSE),"")</f>
        <v>Atazanavir</v>
      </c>
      <c r="F4745" s="256" t="str">
        <f>IF(AND(A4745&lt;&gt;"",ISNUMBER(A4745)),VLOOKUP(A4745,Studies!A:BR,6,FALSE),"")</f>
        <v>Plasma</v>
      </c>
      <c r="G4745" s="194">
        <v>0.59868370000000004</v>
      </c>
      <c r="H4745" s="50" t="s">
        <v>60</v>
      </c>
      <c r="I4745" s="187">
        <v>11.5062</v>
      </c>
      <c r="J4745" s="41" t="s">
        <v>941</v>
      </c>
      <c r="K4745" s="41" t="s">
        <v>116</v>
      </c>
    </row>
    <row r="4746" spans="1:14" x14ac:dyDescent="0.2">
      <c r="A4746" s="30">
        <v>556</v>
      </c>
      <c r="B4746" s="254" t="str">
        <f>IF(AND(A4746&lt;&gt;"",ISNUMBER(A4746)),VLOOKUP(A4746,Studies!A:BR,2,FALSE),"")</f>
        <v>ClinPharmReview, AI424-001, p. 51</v>
      </c>
      <c r="C4746" s="255" t="str">
        <f>IF(AND(A4746&lt;&gt;"",ISNUMBER(A4746)),VLOOKUP(A4746,Studies!A:BR,3,FALSE),"")</f>
        <v>https://www.accessdata.fda.gov/drugsatfda_docs/nda/2003/21-567_Reyataz_BioPharmr_P1.pdf</v>
      </c>
      <c r="D4746" s="255" t="str">
        <f>IF(AND(A4746&lt;&gt;"",ISNUMBER(A4746)),VLOOKUP(A4746,Studies!A:BR,4,FALSE),"")</f>
        <v>100 mg</v>
      </c>
      <c r="E4746" s="255" t="str">
        <f>IF(AND(A4746&lt;&gt;"",ISNUMBER(A4746)),VLOOKUP(A4746,Studies!A:BR,5,FALSE),"")</f>
        <v>Atazanavir</v>
      </c>
      <c r="F4746" s="256" t="str">
        <f>IF(AND(A4746&lt;&gt;"",ISNUMBER(A4746)),VLOOKUP(A4746,Studies!A:BR,6,FALSE),"")</f>
        <v>Plasma</v>
      </c>
      <c r="G4746" s="194">
        <v>0.74884209999999995</v>
      </c>
      <c r="H4746" s="50" t="s">
        <v>60</v>
      </c>
      <c r="I4746" s="187">
        <v>31.492550000000001</v>
      </c>
      <c r="J4746" s="41" t="s">
        <v>941</v>
      </c>
      <c r="K4746" s="41" t="s">
        <v>116</v>
      </c>
    </row>
    <row r="4747" spans="1:14" x14ac:dyDescent="0.2">
      <c r="A4747" s="30">
        <v>556</v>
      </c>
      <c r="B4747" s="254" t="str">
        <f>IF(AND(A4747&lt;&gt;"",ISNUMBER(A4747)),VLOOKUP(A4747,Studies!A:BR,2,FALSE),"")</f>
        <v>ClinPharmReview, AI424-001, p. 51</v>
      </c>
      <c r="C4747" s="255" t="str">
        <f>IF(AND(A4747&lt;&gt;"",ISNUMBER(A4747)),VLOOKUP(A4747,Studies!A:BR,3,FALSE),"")</f>
        <v>https://www.accessdata.fda.gov/drugsatfda_docs/nda/2003/21-567_Reyataz_BioPharmr_P1.pdf</v>
      </c>
      <c r="D4747" s="255" t="str">
        <f>IF(AND(A4747&lt;&gt;"",ISNUMBER(A4747)),VLOOKUP(A4747,Studies!A:BR,4,FALSE),"")</f>
        <v>100 mg</v>
      </c>
      <c r="E4747" s="255" t="str">
        <f>IF(AND(A4747&lt;&gt;"",ISNUMBER(A4747)),VLOOKUP(A4747,Studies!A:BR,5,FALSE),"")</f>
        <v>Atazanavir</v>
      </c>
      <c r="F4747" s="256" t="str">
        <f>IF(AND(A4747&lt;&gt;"",ISNUMBER(A4747)),VLOOKUP(A4747,Studies!A:BR,6,FALSE),"")</f>
        <v>Plasma</v>
      </c>
      <c r="G4747" s="194">
        <v>0.94092790000000004</v>
      </c>
      <c r="H4747" s="50" t="s">
        <v>60</v>
      </c>
      <c r="I4747" s="187">
        <v>37.762520000000002</v>
      </c>
      <c r="J4747" s="41" t="s">
        <v>941</v>
      </c>
      <c r="K4747" s="41" t="s">
        <v>116</v>
      </c>
    </row>
    <row r="4748" spans="1:14" x14ac:dyDescent="0.2">
      <c r="A4748" s="30">
        <v>556</v>
      </c>
      <c r="B4748" s="254" t="str">
        <f>IF(AND(A4748&lt;&gt;"",ISNUMBER(A4748)),VLOOKUP(A4748,Studies!A:BR,2,FALSE),"")</f>
        <v>ClinPharmReview, AI424-001, p. 51</v>
      </c>
      <c r="C4748" s="255" t="str">
        <f>IF(AND(A4748&lt;&gt;"",ISNUMBER(A4748)),VLOOKUP(A4748,Studies!A:BR,3,FALSE),"")</f>
        <v>https://www.accessdata.fda.gov/drugsatfda_docs/nda/2003/21-567_Reyataz_BioPharmr_P1.pdf</v>
      </c>
      <c r="D4748" s="255" t="str">
        <f>IF(AND(A4748&lt;&gt;"",ISNUMBER(A4748)),VLOOKUP(A4748,Studies!A:BR,4,FALSE),"")</f>
        <v>100 mg</v>
      </c>
      <c r="E4748" s="255" t="str">
        <f>IF(AND(A4748&lt;&gt;"",ISNUMBER(A4748)),VLOOKUP(A4748,Studies!A:BR,5,FALSE),"")</f>
        <v>Atazanavir</v>
      </c>
      <c r="F4748" s="256" t="str">
        <f>IF(AND(A4748&lt;&gt;"",ISNUMBER(A4748)),VLOOKUP(A4748,Studies!A:BR,6,FALSE),"")</f>
        <v>Plasma</v>
      </c>
      <c r="G4748" s="194">
        <v>1.3992039999999999</v>
      </c>
      <c r="H4748" s="50" t="s">
        <v>60</v>
      </c>
      <c r="I4748" s="187">
        <v>41.011270000000003</v>
      </c>
      <c r="J4748" s="41" t="s">
        <v>941</v>
      </c>
      <c r="K4748" s="41" t="s">
        <v>116</v>
      </c>
    </row>
    <row r="4749" spans="1:14" x14ac:dyDescent="0.2">
      <c r="A4749" s="30">
        <v>556</v>
      </c>
      <c r="B4749" s="254" t="str">
        <f>IF(AND(A4749&lt;&gt;"",ISNUMBER(A4749)),VLOOKUP(A4749,Studies!A:BR,2,FALSE),"")</f>
        <v>ClinPharmReview, AI424-001, p. 51</v>
      </c>
      <c r="C4749" s="255" t="str">
        <f>IF(AND(A4749&lt;&gt;"",ISNUMBER(A4749)),VLOOKUP(A4749,Studies!A:BR,3,FALSE),"")</f>
        <v>https://www.accessdata.fda.gov/drugsatfda_docs/nda/2003/21-567_Reyataz_BioPharmr_P1.pdf</v>
      </c>
      <c r="D4749" s="255" t="str">
        <f>IF(AND(A4749&lt;&gt;"",ISNUMBER(A4749)),VLOOKUP(A4749,Studies!A:BR,4,FALSE),"")</f>
        <v>100 mg</v>
      </c>
      <c r="E4749" s="255" t="str">
        <f>IF(AND(A4749&lt;&gt;"",ISNUMBER(A4749)),VLOOKUP(A4749,Studies!A:BR,5,FALSE),"")</f>
        <v>Atazanavir</v>
      </c>
      <c r="F4749" s="256" t="str">
        <f>IF(AND(A4749&lt;&gt;"",ISNUMBER(A4749)),VLOOKUP(A4749,Studies!A:BR,6,FALSE),"")</f>
        <v>Plasma</v>
      </c>
      <c r="G4749" s="194">
        <v>2.1246450000000001</v>
      </c>
      <c r="H4749" s="50" t="s">
        <v>60</v>
      </c>
      <c r="I4749" s="187">
        <v>41.011270000000003</v>
      </c>
      <c r="J4749" s="41" t="s">
        <v>941</v>
      </c>
      <c r="K4749" s="41" t="s">
        <v>116</v>
      </c>
    </row>
    <row r="4750" spans="1:14" x14ac:dyDescent="0.2">
      <c r="A4750" s="30">
        <v>556</v>
      </c>
      <c r="B4750" s="254" t="str">
        <f>IF(AND(A4750&lt;&gt;"",ISNUMBER(A4750)),VLOOKUP(A4750,Studies!A:BR,2,FALSE),"")</f>
        <v>ClinPharmReview, AI424-001, p. 51</v>
      </c>
      <c r="C4750" s="255" t="str">
        <f>IF(AND(A4750&lt;&gt;"",ISNUMBER(A4750)),VLOOKUP(A4750,Studies!A:BR,3,FALSE),"")</f>
        <v>https://www.accessdata.fda.gov/drugsatfda_docs/nda/2003/21-567_Reyataz_BioPharmr_P1.pdf</v>
      </c>
      <c r="D4750" s="255" t="str">
        <f>IF(AND(A4750&lt;&gt;"",ISNUMBER(A4750)),VLOOKUP(A4750,Studies!A:BR,4,FALSE),"")</f>
        <v>100 mg</v>
      </c>
      <c r="E4750" s="255" t="str">
        <f>IF(AND(A4750&lt;&gt;"",ISNUMBER(A4750)),VLOOKUP(A4750,Studies!A:BR,5,FALSE),"")</f>
        <v>Atazanavir</v>
      </c>
      <c r="F4750" s="256" t="str">
        <f>IF(AND(A4750&lt;&gt;"",ISNUMBER(A4750)),VLOOKUP(A4750,Studies!A:BR,6,FALSE),"")</f>
        <v>Plasma</v>
      </c>
      <c r="G4750" s="194">
        <v>3.0275449999999999</v>
      </c>
      <c r="H4750" s="50" t="s">
        <v>60</v>
      </c>
      <c r="I4750" s="187">
        <v>38.390999999999998</v>
      </c>
      <c r="J4750" s="41" t="s">
        <v>941</v>
      </c>
      <c r="K4750" s="41" t="s">
        <v>116</v>
      </c>
    </row>
    <row r="4751" spans="1:14" x14ac:dyDescent="0.2">
      <c r="A4751" s="30">
        <v>556</v>
      </c>
      <c r="B4751" s="254" t="str">
        <f>IF(AND(A4751&lt;&gt;"",ISNUMBER(A4751)),VLOOKUP(A4751,Studies!A:BR,2,FALSE),"")</f>
        <v>ClinPharmReview, AI424-001, p. 51</v>
      </c>
      <c r="C4751" s="255" t="str">
        <f>IF(AND(A4751&lt;&gt;"",ISNUMBER(A4751)),VLOOKUP(A4751,Studies!A:BR,3,FALSE),"")</f>
        <v>https://www.accessdata.fda.gov/drugsatfda_docs/nda/2003/21-567_Reyataz_BioPharmr_P1.pdf</v>
      </c>
      <c r="D4751" s="255" t="str">
        <f>IF(AND(A4751&lt;&gt;"",ISNUMBER(A4751)),VLOOKUP(A4751,Studies!A:BR,4,FALSE),"")</f>
        <v>100 mg</v>
      </c>
      <c r="E4751" s="255" t="str">
        <f>IF(AND(A4751&lt;&gt;"",ISNUMBER(A4751)),VLOOKUP(A4751,Studies!A:BR,5,FALSE),"")</f>
        <v>Atazanavir</v>
      </c>
      <c r="F4751" s="256" t="str">
        <f>IF(AND(A4751&lt;&gt;"",ISNUMBER(A4751)),VLOOKUP(A4751,Studies!A:BR,6,FALSE),"")</f>
        <v>Plasma</v>
      </c>
      <c r="G4751" s="194">
        <v>4.0191759999999999</v>
      </c>
      <c r="H4751" s="50" t="s">
        <v>60</v>
      </c>
      <c r="I4751" s="187">
        <v>34.771120000000003</v>
      </c>
      <c r="J4751" s="41" t="s">
        <v>941</v>
      </c>
      <c r="K4751" s="41" t="s">
        <v>116</v>
      </c>
    </row>
    <row r="4752" spans="1:14" x14ac:dyDescent="0.2">
      <c r="A4752" s="30">
        <v>556</v>
      </c>
      <c r="B4752" s="254" t="str">
        <f>IF(AND(A4752&lt;&gt;"",ISNUMBER(A4752)),VLOOKUP(A4752,Studies!A:BR,2,FALSE),"")</f>
        <v>ClinPharmReview, AI424-001, p. 51</v>
      </c>
      <c r="C4752" s="255" t="str">
        <f>IF(AND(A4752&lt;&gt;"",ISNUMBER(A4752)),VLOOKUP(A4752,Studies!A:BR,3,FALSE),"")</f>
        <v>https://www.accessdata.fda.gov/drugsatfda_docs/nda/2003/21-567_Reyataz_BioPharmr_P1.pdf</v>
      </c>
      <c r="D4752" s="255" t="str">
        <f>IF(AND(A4752&lt;&gt;"",ISNUMBER(A4752)),VLOOKUP(A4752,Studies!A:BR,4,FALSE),"")</f>
        <v>100 mg</v>
      </c>
      <c r="E4752" s="255" t="str">
        <f>IF(AND(A4752&lt;&gt;"",ISNUMBER(A4752)),VLOOKUP(A4752,Studies!A:BR,5,FALSE),"")</f>
        <v>Atazanavir</v>
      </c>
      <c r="F4752" s="256" t="str">
        <f>IF(AND(A4752&lt;&gt;"",ISNUMBER(A4752)),VLOOKUP(A4752,Studies!A:BR,6,FALSE),"")</f>
        <v>Plasma</v>
      </c>
      <c r="G4752" s="194">
        <v>5.0195819999999998</v>
      </c>
      <c r="H4752" s="50" t="s">
        <v>60</v>
      </c>
      <c r="I4752" s="187">
        <v>36.536250000000003</v>
      </c>
      <c r="J4752" s="41" t="s">
        <v>941</v>
      </c>
      <c r="K4752" s="41" t="s">
        <v>116</v>
      </c>
    </row>
    <row r="4753" spans="1:11" x14ac:dyDescent="0.2">
      <c r="A4753" s="30">
        <v>556</v>
      </c>
      <c r="B4753" s="254" t="str">
        <f>IF(AND(A4753&lt;&gt;"",ISNUMBER(A4753)),VLOOKUP(A4753,Studies!A:BR,2,FALSE),"")</f>
        <v>ClinPharmReview, AI424-001, p. 51</v>
      </c>
      <c r="C4753" s="255" t="str">
        <f>IF(AND(A4753&lt;&gt;"",ISNUMBER(A4753)),VLOOKUP(A4753,Studies!A:BR,3,FALSE),"")</f>
        <v>https://www.accessdata.fda.gov/drugsatfda_docs/nda/2003/21-567_Reyataz_BioPharmr_P1.pdf</v>
      </c>
      <c r="D4753" s="255" t="str">
        <f>IF(AND(A4753&lt;&gt;"",ISNUMBER(A4753)),VLOOKUP(A4753,Studies!A:BR,4,FALSE),"")</f>
        <v>100 mg</v>
      </c>
      <c r="E4753" s="255" t="str">
        <f>IF(AND(A4753&lt;&gt;"",ISNUMBER(A4753)),VLOOKUP(A4753,Studies!A:BR,5,FALSE),"")</f>
        <v>Atazanavir</v>
      </c>
      <c r="F4753" s="256" t="str">
        <f>IF(AND(A4753&lt;&gt;"",ISNUMBER(A4753)),VLOOKUP(A4753,Studies!A:BR,6,FALSE),"")</f>
        <v>Plasma</v>
      </c>
      <c r="G4753" s="194">
        <v>6.0989680000000002</v>
      </c>
      <c r="H4753" s="50" t="s">
        <v>60</v>
      </c>
      <c r="I4753" s="187">
        <v>31.492550000000001</v>
      </c>
      <c r="J4753" s="41" t="s">
        <v>941</v>
      </c>
      <c r="K4753" s="41" t="s">
        <v>116</v>
      </c>
    </row>
    <row r="4754" spans="1:11" x14ac:dyDescent="0.2">
      <c r="A4754" s="30">
        <v>556</v>
      </c>
      <c r="B4754" s="254" t="str">
        <f>IF(AND(A4754&lt;&gt;"",ISNUMBER(A4754)),VLOOKUP(A4754,Studies!A:BR,2,FALSE),"")</f>
        <v>ClinPharmReview, AI424-001, p. 51</v>
      </c>
      <c r="C4754" s="255" t="str">
        <f>IF(AND(A4754&lt;&gt;"",ISNUMBER(A4754)),VLOOKUP(A4754,Studies!A:BR,3,FALSE),"")</f>
        <v>https://www.accessdata.fda.gov/drugsatfda_docs/nda/2003/21-567_Reyataz_BioPharmr_P1.pdf</v>
      </c>
      <c r="D4754" s="255" t="str">
        <f>IF(AND(A4754&lt;&gt;"",ISNUMBER(A4754)),VLOOKUP(A4754,Studies!A:BR,4,FALSE),"")</f>
        <v>100 mg</v>
      </c>
      <c r="E4754" s="255" t="str">
        <f>IF(AND(A4754&lt;&gt;"",ISNUMBER(A4754)),VLOOKUP(A4754,Studies!A:BR,5,FALSE),"")</f>
        <v>Atazanavir</v>
      </c>
      <c r="F4754" s="256" t="str">
        <f>IF(AND(A4754&lt;&gt;"",ISNUMBER(A4754)),VLOOKUP(A4754,Studies!A:BR,6,FALSE),"")</f>
        <v>Plasma</v>
      </c>
      <c r="G4754" s="194">
        <v>7.975949</v>
      </c>
      <c r="H4754" s="50" t="s">
        <v>60</v>
      </c>
      <c r="I4754" s="187">
        <v>19.837689999999998</v>
      </c>
      <c r="J4754" s="41" t="s">
        <v>941</v>
      </c>
      <c r="K4754" s="41" t="s">
        <v>116</v>
      </c>
    </row>
    <row r="4755" spans="1:11" x14ac:dyDescent="0.2">
      <c r="A4755" s="30">
        <v>556</v>
      </c>
      <c r="B4755" s="254" t="str">
        <f>IF(AND(A4755&lt;&gt;"",ISNUMBER(A4755)),VLOOKUP(A4755,Studies!A:BR,2,FALSE),"")</f>
        <v>ClinPharmReview, AI424-001, p. 51</v>
      </c>
      <c r="C4755" s="255" t="str">
        <f>IF(AND(A4755&lt;&gt;"",ISNUMBER(A4755)),VLOOKUP(A4755,Studies!A:BR,3,FALSE),"")</f>
        <v>https://www.accessdata.fda.gov/drugsatfda_docs/nda/2003/21-567_Reyataz_BioPharmr_P1.pdf</v>
      </c>
      <c r="D4755" s="255" t="str">
        <f>IF(AND(A4755&lt;&gt;"",ISNUMBER(A4755)),VLOOKUP(A4755,Studies!A:BR,4,FALSE),"")</f>
        <v>100 mg</v>
      </c>
      <c r="E4755" s="255" t="str">
        <f>IF(AND(A4755&lt;&gt;"",ISNUMBER(A4755)),VLOOKUP(A4755,Studies!A:BR,5,FALSE),"")</f>
        <v>Atazanavir</v>
      </c>
      <c r="F4755" s="256" t="str">
        <f>IF(AND(A4755&lt;&gt;"",ISNUMBER(A4755)),VLOOKUP(A4755,Studies!A:BR,6,FALSE),"")</f>
        <v>Plasma</v>
      </c>
      <c r="G4755" s="194">
        <v>11.900539999999999</v>
      </c>
      <c r="H4755" s="50" t="s">
        <v>60</v>
      </c>
      <c r="I4755" s="187">
        <v>6.56454</v>
      </c>
      <c r="J4755" s="41" t="s">
        <v>941</v>
      </c>
      <c r="K4755" s="41" t="s">
        <v>116</v>
      </c>
    </row>
    <row r="4756" spans="1:11" x14ac:dyDescent="0.2">
      <c r="A4756" s="30">
        <v>556</v>
      </c>
      <c r="B4756" s="254" t="str">
        <f>IF(AND(A4756&lt;&gt;"",ISNUMBER(A4756)),VLOOKUP(A4756,Studies!A:BR,2,FALSE),"")</f>
        <v>ClinPharmReview, AI424-001, p. 51</v>
      </c>
      <c r="C4756" s="255" t="str">
        <f>IF(AND(A4756&lt;&gt;"",ISNUMBER(A4756)),VLOOKUP(A4756,Studies!A:BR,3,FALSE),"")</f>
        <v>https://www.accessdata.fda.gov/drugsatfda_docs/nda/2003/21-567_Reyataz_BioPharmr_P1.pdf</v>
      </c>
      <c r="D4756" s="255" t="str">
        <f>IF(AND(A4756&lt;&gt;"",ISNUMBER(A4756)),VLOOKUP(A4756,Studies!A:BR,4,FALSE),"")</f>
        <v>100 mg</v>
      </c>
      <c r="E4756" s="255" t="str">
        <f>IF(AND(A4756&lt;&gt;"",ISNUMBER(A4756)),VLOOKUP(A4756,Studies!A:BR,5,FALSE),"")</f>
        <v>Atazanavir</v>
      </c>
      <c r="F4756" s="256" t="str">
        <f>IF(AND(A4756&lt;&gt;"",ISNUMBER(A4756)),VLOOKUP(A4756,Studies!A:BR,6,FALSE),"")</f>
        <v>Plasma</v>
      </c>
      <c r="G4756" s="194">
        <v>17.978059999999999</v>
      </c>
      <c r="H4756" s="50" t="s">
        <v>60</v>
      </c>
      <c r="I4756" s="187">
        <v>1.4617549999999999</v>
      </c>
      <c r="J4756" s="41" t="s">
        <v>941</v>
      </c>
      <c r="K4756" s="41" t="s">
        <v>116</v>
      </c>
    </row>
    <row r="4757" spans="1:11" x14ac:dyDescent="0.2">
      <c r="A4757" s="30">
        <v>557</v>
      </c>
      <c r="B4757" s="254" t="str">
        <f>IF(AND(A4757&lt;&gt;"",ISNUMBER(A4757)),VLOOKUP(A4757,Studies!A:BR,2,FALSE),"")</f>
        <v>ClinPharmReview, AI424-001, p. 51</v>
      </c>
      <c r="C4757" s="255" t="str">
        <f>IF(AND(A4757&lt;&gt;"",ISNUMBER(A4757)),VLOOKUP(A4757,Studies!A:BR,3,FALSE),"")</f>
        <v>https://www.accessdata.fda.gov/drugsatfda_docs/nda/2003/21-567_Reyataz_BioPharmr_P1.pdf</v>
      </c>
      <c r="D4757" s="255" t="str">
        <f>IF(AND(A4757&lt;&gt;"",ISNUMBER(A4757)),VLOOKUP(A4757,Studies!A:BR,4,FALSE),"")</f>
        <v>300 mg</v>
      </c>
      <c r="E4757" s="255" t="str">
        <f>IF(AND(A4757&lt;&gt;"",ISNUMBER(A4757)),VLOOKUP(A4757,Studies!A:BR,5,FALSE),"")</f>
        <v>Atazanavir</v>
      </c>
      <c r="F4757" s="256" t="str">
        <f>IF(AND(A4757&lt;&gt;"",ISNUMBER(A4757)),VLOOKUP(A4757,Studies!A:BR,6,FALSE),"")</f>
        <v>Plasma</v>
      </c>
      <c r="G4757" s="194">
        <v>0.61038429999999999</v>
      </c>
      <c r="H4757" s="50" t="s">
        <v>60</v>
      </c>
      <c r="I4757" s="187">
        <v>302.19459999999998</v>
      </c>
      <c r="J4757" s="41" t="s">
        <v>941</v>
      </c>
      <c r="K4757" s="41" t="s">
        <v>116</v>
      </c>
    </row>
    <row r="4758" spans="1:11" x14ac:dyDescent="0.2">
      <c r="A4758" s="30">
        <v>557</v>
      </c>
      <c r="B4758" s="254" t="str">
        <f>IF(AND(A4758&lt;&gt;"",ISNUMBER(A4758)),VLOOKUP(A4758,Studies!A:BR,2,FALSE),"")</f>
        <v>ClinPharmReview, AI424-001, p. 51</v>
      </c>
      <c r="C4758" s="255" t="str">
        <f>IF(AND(A4758&lt;&gt;"",ISNUMBER(A4758)),VLOOKUP(A4758,Studies!A:BR,3,FALSE),"")</f>
        <v>https://www.accessdata.fda.gov/drugsatfda_docs/nda/2003/21-567_Reyataz_BioPharmr_P1.pdf</v>
      </c>
      <c r="D4758" s="255" t="str">
        <f>IF(AND(A4758&lt;&gt;"",ISNUMBER(A4758)),VLOOKUP(A4758,Studies!A:BR,4,FALSE),"")</f>
        <v>300 mg</v>
      </c>
      <c r="E4758" s="255" t="str">
        <f>IF(AND(A4758&lt;&gt;"",ISNUMBER(A4758)),VLOOKUP(A4758,Studies!A:BR,5,FALSE),"")</f>
        <v>Atazanavir</v>
      </c>
      <c r="F4758" s="256" t="str">
        <f>IF(AND(A4758&lt;&gt;"",ISNUMBER(A4758)),VLOOKUP(A4758,Studies!A:BR,6,FALSE),"")</f>
        <v>Plasma</v>
      </c>
      <c r="G4758" s="194">
        <v>0.93215250000000005</v>
      </c>
      <c r="H4758" s="50" t="s">
        <v>60</v>
      </c>
      <c r="I4758" s="187">
        <v>701.25850000000003</v>
      </c>
      <c r="J4758" s="41" t="s">
        <v>941</v>
      </c>
      <c r="K4758" s="41" t="s">
        <v>116</v>
      </c>
    </row>
    <row r="4759" spans="1:11" x14ac:dyDescent="0.2">
      <c r="A4759" s="30">
        <v>557</v>
      </c>
      <c r="B4759" s="254" t="str">
        <f>IF(AND(A4759&lt;&gt;"",ISNUMBER(A4759)),VLOOKUP(A4759,Studies!A:BR,2,FALSE),"")</f>
        <v>ClinPharmReview, AI424-001, p. 51</v>
      </c>
      <c r="C4759" s="255" t="str">
        <f>IF(AND(A4759&lt;&gt;"",ISNUMBER(A4759)),VLOOKUP(A4759,Studies!A:BR,3,FALSE),"")</f>
        <v>https://www.accessdata.fda.gov/drugsatfda_docs/nda/2003/21-567_Reyataz_BioPharmr_P1.pdf</v>
      </c>
      <c r="D4759" s="255" t="str">
        <f>IF(AND(A4759&lt;&gt;"",ISNUMBER(A4759)),VLOOKUP(A4759,Studies!A:BR,4,FALSE),"")</f>
        <v>300 mg</v>
      </c>
      <c r="E4759" s="255" t="str">
        <f>IF(AND(A4759&lt;&gt;"",ISNUMBER(A4759)),VLOOKUP(A4759,Studies!A:BR,5,FALSE),"")</f>
        <v>Atazanavir</v>
      </c>
      <c r="F4759" s="256" t="str">
        <f>IF(AND(A4759&lt;&gt;"",ISNUMBER(A4759)),VLOOKUP(A4759,Studies!A:BR,6,FALSE),"")</f>
        <v>Plasma</v>
      </c>
      <c r="G4759" s="194">
        <v>1.498659</v>
      </c>
      <c r="H4759" s="50" t="s">
        <v>60</v>
      </c>
      <c r="I4759" s="187">
        <v>1025.068</v>
      </c>
      <c r="J4759" s="41" t="s">
        <v>941</v>
      </c>
      <c r="K4759" s="41" t="s">
        <v>116</v>
      </c>
    </row>
    <row r="4760" spans="1:11" x14ac:dyDescent="0.2">
      <c r="A4760" s="30">
        <v>557</v>
      </c>
      <c r="B4760" s="254" t="str">
        <f>IF(AND(A4760&lt;&gt;"",ISNUMBER(A4760)),VLOOKUP(A4760,Studies!A:BR,2,FALSE),"")</f>
        <v>ClinPharmReview, AI424-001, p. 51</v>
      </c>
      <c r="C4760" s="255" t="str">
        <f>IF(AND(A4760&lt;&gt;"",ISNUMBER(A4760)),VLOOKUP(A4760,Studies!A:BR,3,FALSE),"")</f>
        <v>https://www.accessdata.fda.gov/drugsatfda_docs/nda/2003/21-567_Reyataz_BioPharmr_P1.pdf</v>
      </c>
      <c r="D4760" s="255" t="str">
        <f>IF(AND(A4760&lt;&gt;"",ISNUMBER(A4760)),VLOOKUP(A4760,Studies!A:BR,4,FALSE),"")</f>
        <v>300 mg</v>
      </c>
      <c r="E4760" s="255" t="str">
        <f>IF(AND(A4760&lt;&gt;"",ISNUMBER(A4760)),VLOOKUP(A4760,Studies!A:BR,5,FALSE),"")</f>
        <v>Atazanavir</v>
      </c>
      <c r="F4760" s="256" t="str">
        <f>IF(AND(A4760&lt;&gt;"",ISNUMBER(A4760)),VLOOKUP(A4760,Studies!A:BR,6,FALSE),"")</f>
        <v>Plasma</v>
      </c>
      <c r="G4760" s="194">
        <v>2.1304949999999998</v>
      </c>
      <c r="H4760" s="50" t="s">
        <v>60</v>
      </c>
      <c r="I4760" s="187">
        <v>975.54499999999996</v>
      </c>
      <c r="J4760" s="41" t="s">
        <v>941</v>
      </c>
      <c r="K4760" s="41" t="s">
        <v>116</v>
      </c>
    </row>
    <row r="4761" spans="1:11" x14ac:dyDescent="0.2">
      <c r="A4761" s="30">
        <v>557</v>
      </c>
      <c r="B4761" s="254" t="str">
        <f>IF(AND(A4761&lt;&gt;"",ISNUMBER(A4761)),VLOOKUP(A4761,Studies!A:BR,2,FALSE),"")</f>
        <v>ClinPharmReview, AI424-001, p. 51</v>
      </c>
      <c r="C4761" s="255" t="str">
        <f>IF(AND(A4761&lt;&gt;"",ISNUMBER(A4761)),VLOOKUP(A4761,Studies!A:BR,3,FALSE),"")</f>
        <v>https://www.accessdata.fda.gov/drugsatfda_docs/nda/2003/21-567_Reyataz_BioPharmr_P1.pdf</v>
      </c>
      <c r="D4761" s="255" t="str">
        <f>IF(AND(A4761&lt;&gt;"",ISNUMBER(A4761)),VLOOKUP(A4761,Studies!A:BR,4,FALSE),"")</f>
        <v>300 mg</v>
      </c>
      <c r="E4761" s="255" t="str">
        <f>IF(AND(A4761&lt;&gt;"",ISNUMBER(A4761)),VLOOKUP(A4761,Studies!A:BR,5,FALSE),"")</f>
        <v>Atazanavir</v>
      </c>
      <c r="F4761" s="256" t="str">
        <f>IF(AND(A4761&lt;&gt;"",ISNUMBER(A4761)),VLOOKUP(A4761,Studies!A:BR,6,FALSE),"")</f>
        <v>Plasma</v>
      </c>
      <c r="G4761" s="194">
        <v>3.02657</v>
      </c>
      <c r="H4761" s="50" t="s">
        <v>60</v>
      </c>
      <c r="I4761" s="187">
        <v>813.56880000000001</v>
      </c>
      <c r="J4761" s="41" t="s">
        <v>941</v>
      </c>
      <c r="K4761" s="41" t="s">
        <v>116</v>
      </c>
    </row>
    <row r="4762" spans="1:11" x14ac:dyDescent="0.2">
      <c r="A4762" s="30">
        <v>557</v>
      </c>
      <c r="B4762" s="254" t="str">
        <f>IF(AND(A4762&lt;&gt;"",ISNUMBER(A4762)),VLOOKUP(A4762,Studies!A:BR,2,FALSE),"")</f>
        <v>ClinPharmReview, AI424-001, p. 51</v>
      </c>
      <c r="C4762" s="255" t="str">
        <f>IF(AND(A4762&lt;&gt;"",ISNUMBER(A4762)),VLOOKUP(A4762,Studies!A:BR,3,FALSE),"")</f>
        <v>https://www.accessdata.fda.gov/drugsatfda_docs/nda/2003/21-567_Reyataz_BioPharmr_P1.pdf</v>
      </c>
      <c r="D4762" s="255" t="str">
        <f>IF(AND(A4762&lt;&gt;"",ISNUMBER(A4762)),VLOOKUP(A4762,Studies!A:BR,4,FALSE),"")</f>
        <v>300 mg</v>
      </c>
      <c r="E4762" s="255" t="str">
        <f>IF(AND(A4762&lt;&gt;"",ISNUMBER(A4762)),VLOOKUP(A4762,Studies!A:BR,5,FALSE),"")</f>
        <v>Atazanavir</v>
      </c>
      <c r="F4762" s="256" t="str">
        <f>IF(AND(A4762&lt;&gt;"",ISNUMBER(A4762)),VLOOKUP(A4762,Studies!A:BR,6,FALSE),"")</f>
        <v>Plasma</v>
      </c>
      <c r="G4762" s="194">
        <v>4.0952310000000001</v>
      </c>
      <c r="H4762" s="50" t="s">
        <v>60</v>
      </c>
      <c r="I4762" s="187">
        <v>584.82389999999998</v>
      </c>
      <c r="J4762" s="41" t="s">
        <v>941</v>
      </c>
      <c r="K4762" s="41" t="s">
        <v>116</v>
      </c>
    </row>
    <row r="4763" spans="1:11" x14ac:dyDescent="0.2">
      <c r="A4763" s="30">
        <v>557</v>
      </c>
      <c r="B4763" s="254" t="str">
        <f>IF(AND(A4763&lt;&gt;"",ISNUMBER(A4763)),VLOOKUP(A4763,Studies!A:BR,2,FALSE),"")</f>
        <v>ClinPharmReview, AI424-001, p. 51</v>
      </c>
      <c r="C4763" s="255" t="str">
        <f>IF(AND(A4763&lt;&gt;"",ISNUMBER(A4763)),VLOOKUP(A4763,Studies!A:BR,3,FALSE),"")</f>
        <v>https://www.accessdata.fda.gov/drugsatfda_docs/nda/2003/21-567_Reyataz_BioPharmr_P1.pdf</v>
      </c>
      <c r="D4763" s="255" t="str">
        <f>IF(AND(A4763&lt;&gt;"",ISNUMBER(A4763)),VLOOKUP(A4763,Studies!A:BR,4,FALSE),"")</f>
        <v>300 mg</v>
      </c>
      <c r="E4763" s="255" t="str">
        <f>IF(AND(A4763&lt;&gt;"",ISNUMBER(A4763)),VLOOKUP(A4763,Studies!A:BR,5,FALSE),"")</f>
        <v>Atazanavir</v>
      </c>
      <c r="F4763" s="256" t="str">
        <f>IF(AND(A4763&lt;&gt;"",ISNUMBER(A4763)),VLOOKUP(A4763,Studies!A:BR,6,FALSE),"")</f>
        <v>Plasma</v>
      </c>
      <c r="G4763" s="194">
        <v>5.0810110000000002</v>
      </c>
      <c r="H4763" s="50" t="s">
        <v>60</v>
      </c>
      <c r="I4763" s="187">
        <v>479.73739999999998</v>
      </c>
      <c r="J4763" s="41" t="s">
        <v>941</v>
      </c>
      <c r="K4763" s="41" t="s">
        <v>116</v>
      </c>
    </row>
    <row r="4764" spans="1:11" x14ac:dyDescent="0.2">
      <c r="A4764" s="30">
        <v>557</v>
      </c>
      <c r="B4764" s="254" t="str">
        <f>IF(AND(A4764&lt;&gt;"",ISNUMBER(A4764)),VLOOKUP(A4764,Studies!A:BR,2,FALSE),"")</f>
        <v>ClinPharmReview, AI424-001, p. 51</v>
      </c>
      <c r="C4764" s="255" t="str">
        <f>IF(AND(A4764&lt;&gt;"",ISNUMBER(A4764)),VLOOKUP(A4764,Studies!A:BR,3,FALSE),"")</f>
        <v>https://www.accessdata.fda.gov/drugsatfda_docs/nda/2003/21-567_Reyataz_BioPharmr_P1.pdf</v>
      </c>
      <c r="D4764" s="255" t="str">
        <f>IF(AND(A4764&lt;&gt;"",ISNUMBER(A4764)),VLOOKUP(A4764,Studies!A:BR,4,FALSE),"")</f>
        <v>300 mg</v>
      </c>
      <c r="E4764" s="255" t="str">
        <f>IF(AND(A4764&lt;&gt;"",ISNUMBER(A4764)),VLOOKUP(A4764,Studies!A:BR,5,FALSE),"")</f>
        <v>Atazanavir</v>
      </c>
      <c r="F4764" s="256" t="str">
        <f>IF(AND(A4764&lt;&gt;"",ISNUMBER(A4764)),VLOOKUP(A4764,Studies!A:BR,6,FALSE),"")</f>
        <v>Plasma</v>
      </c>
      <c r="G4764" s="194">
        <v>6.0628909999999996</v>
      </c>
      <c r="H4764" s="50" t="s">
        <v>60</v>
      </c>
      <c r="I4764" s="187">
        <v>368.3904</v>
      </c>
      <c r="J4764" s="41" t="s">
        <v>941</v>
      </c>
      <c r="K4764" s="41" t="s">
        <v>116</v>
      </c>
    </row>
    <row r="4765" spans="1:11" x14ac:dyDescent="0.2">
      <c r="A4765" s="30">
        <v>557</v>
      </c>
      <c r="B4765" s="254" t="str">
        <f>IF(AND(A4765&lt;&gt;"",ISNUMBER(A4765)),VLOOKUP(A4765,Studies!A:BR,2,FALSE),"")</f>
        <v>ClinPharmReview, AI424-001, p. 51</v>
      </c>
      <c r="C4765" s="255" t="str">
        <f>IF(AND(A4765&lt;&gt;"",ISNUMBER(A4765)),VLOOKUP(A4765,Studies!A:BR,3,FALSE),"")</f>
        <v>https://www.accessdata.fda.gov/drugsatfda_docs/nda/2003/21-567_Reyataz_BioPharmr_P1.pdf</v>
      </c>
      <c r="D4765" s="255" t="str">
        <f>IF(AND(A4765&lt;&gt;"",ISNUMBER(A4765)),VLOOKUP(A4765,Studies!A:BR,4,FALSE),"")</f>
        <v>300 mg</v>
      </c>
      <c r="E4765" s="255" t="str">
        <f>IF(AND(A4765&lt;&gt;"",ISNUMBER(A4765)),VLOOKUP(A4765,Studies!A:BR,5,FALSE),"")</f>
        <v>Atazanavir</v>
      </c>
      <c r="F4765" s="256" t="str">
        <f>IF(AND(A4765&lt;&gt;"",ISNUMBER(A4765)),VLOOKUP(A4765,Studies!A:BR,6,FALSE),"")</f>
        <v>Plasma</v>
      </c>
      <c r="G4765" s="194">
        <v>8.1212319999999991</v>
      </c>
      <c r="H4765" s="50" t="s">
        <v>60</v>
      </c>
      <c r="I4765" s="187">
        <v>232.05529999999999</v>
      </c>
      <c r="J4765" s="41" t="s">
        <v>941</v>
      </c>
      <c r="K4765" s="41" t="s">
        <v>116</v>
      </c>
    </row>
    <row r="4766" spans="1:11" x14ac:dyDescent="0.2">
      <c r="A4766" s="30">
        <v>557</v>
      </c>
      <c r="B4766" s="254" t="str">
        <f>IF(AND(A4766&lt;&gt;"",ISNUMBER(A4766)),VLOOKUP(A4766,Studies!A:BR,2,FALSE),"")</f>
        <v>ClinPharmReview, AI424-001, p. 51</v>
      </c>
      <c r="C4766" s="255" t="str">
        <f>IF(AND(A4766&lt;&gt;"",ISNUMBER(A4766)),VLOOKUP(A4766,Studies!A:BR,3,FALSE),"")</f>
        <v>https://www.accessdata.fda.gov/drugsatfda_docs/nda/2003/21-567_Reyataz_BioPharmr_P1.pdf</v>
      </c>
      <c r="D4766" s="255" t="str">
        <f>IF(AND(A4766&lt;&gt;"",ISNUMBER(A4766)),VLOOKUP(A4766,Studies!A:BR,4,FALSE),"")</f>
        <v>300 mg</v>
      </c>
      <c r="E4766" s="255" t="str">
        <f>IF(AND(A4766&lt;&gt;"",ISNUMBER(A4766)),VLOOKUP(A4766,Studies!A:BR,5,FALSE),"")</f>
        <v>Atazanavir</v>
      </c>
      <c r="F4766" s="256" t="str">
        <f>IF(AND(A4766&lt;&gt;"",ISNUMBER(A4766)),VLOOKUP(A4766,Studies!A:BR,6,FALSE),"")</f>
        <v>Plasma</v>
      </c>
      <c r="G4766" s="194">
        <v>12.064349999999999</v>
      </c>
      <c r="H4766" s="50" t="s">
        <v>60</v>
      </c>
      <c r="I4766" s="187">
        <v>105.07640000000001</v>
      </c>
      <c r="J4766" s="41" t="s">
        <v>941</v>
      </c>
      <c r="K4766" s="41" t="s">
        <v>116</v>
      </c>
    </row>
    <row r="4767" spans="1:11" x14ac:dyDescent="0.2">
      <c r="A4767" s="30">
        <v>557</v>
      </c>
      <c r="B4767" s="254" t="str">
        <f>IF(AND(A4767&lt;&gt;"",ISNUMBER(A4767)),VLOOKUP(A4767,Studies!A:BR,2,FALSE),"")</f>
        <v>ClinPharmReview, AI424-001, p. 51</v>
      </c>
      <c r="C4767" s="255" t="str">
        <f>IF(AND(A4767&lt;&gt;"",ISNUMBER(A4767)),VLOOKUP(A4767,Studies!A:BR,3,FALSE),"")</f>
        <v>https://www.accessdata.fda.gov/drugsatfda_docs/nda/2003/21-567_Reyataz_BioPharmr_P1.pdf</v>
      </c>
      <c r="D4767" s="255" t="str">
        <f>IF(AND(A4767&lt;&gt;"",ISNUMBER(A4767)),VLOOKUP(A4767,Studies!A:BR,4,FALSE),"")</f>
        <v>300 mg</v>
      </c>
      <c r="E4767" s="255" t="str">
        <f>IF(AND(A4767&lt;&gt;"",ISNUMBER(A4767)),VLOOKUP(A4767,Studies!A:BR,5,FALSE),"")</f>
        <v>Atazanavir</v>
      </c>
      <c r="F4767" s="256" t="str">
        <f>IF(AND(A4767&lt;&gt;"",ISNUMBER(A4767)),VLOOKUP(A4767,Studies!A:BR,6,FALSE),"")</f>
        <v>Plasma</v>
      </c>
      <c r="G4767" s="194">
        <v>18.067769999999999</v>
      </c>
      <c r="H4767" s="50" t="s">
        <v>60</v>
      </c>
      <c r="I4767" s="187">
        <v>30.97701</v>
      </c>
      <c r="J4767" s="41" t="s">
        <v>941</v>
      </c>
      <c r="K4767" s="41" t="s">
        <v>116</v>
      </c>
    </row>
    <row r="4768" spans="1:11" x14ac:dyDescent="0.2">
      <c r="A4768" s="30">
        <v>557</v>
      </c>
      <c r="B4768" s="254" t="str">
        <f>IF(AND(A4768&lt;&gt;"",ISNUMBER(A4768)),VLOOKUP(A4768,Studies!A:BR,2,FALSE),"")</f>
        <v>ClinPharmReview, AI424-001, p. 51</v>
      </c>
      <c r="C4768" s="255" t="str">
        <f>IF(AND(A4768&lt;&gt;"",ISNUMBER(A4768)),VLOOKUP(A4768,Studies!A:BR,3,FALSE),"")</f>
        <v>https://www.accessdata.fda.gov/drugsatfda_docs/nda/2003/21-567_Reyataz_BioPharmr_P1.pdf</v>
      </c>
      <c r="D4768" s="255" t="str">
        <f>IF(AND(A4768&lt;&gt;"",ISNUMBER(A4768)),VLOOKUP(A4768,Studies!A:BR,4,FALSE),"")</f>
        <v>300 mg</v>
      </c>
      <c r="E4768" s="255" t="str">
        <f>IF(AND(A4768&lt;&gt;"",ISNUMBER(A4768)),VLOOKUP(A4768,Studies!A:BR,5,FALSE),"")</f>
        <v>Atazanavir</v>
      </c>
      <c r="F4768" s="256" t="str">
        <f>IF(AND(A4768&lt;&gt;"",ISNUMBER(A4768)),VLOOKUP(A4768,Studies!A:BR,6,FALSE),"")</f>
        <v>Plasma</v>
      </c>
      <c r="G4768" s="194">
        <v>23.998049999999999</v>
      </c>
      <c r="H4768" s="50" t="s">
        <v>60</v>
      </c>
      <c r="I4768" s="187">
        <v>12.29152</v>
      </c>
      <c r="J4768" s="41" t="s">
        <v>941</v>
      </c>
      <c r="K4768" s="41" t="s">
        <v>116</v>
      </c>
    </row>
    <row r="4769" spans="1:11" x14ac:dyDescent="0.2">
      <c r="A4769" s="30">
        <v>557</v>
      </c>
      <c r="B4769" s="254" t="str">
        <f>IF(AND(A4769&lt;&gt;"",ISNUMBER(A4769)),VLOOKUP(A4769,Studies!A:BR,2,FALSE),"")</f>
        <v>ClinPharmReview, AI424-001, p. 51</v>
      </c>
      <c r="C4769" s="255" t="str">
        <f>IF(AND(A4769&lt;&gt;"",ISNUMBER(A4769)),VLOOKUP(A4769,Studies!A:BR,3,FALSE),"")</f>
        <v>https://www.accessdata.fda.gov/drugsatfda_docs/nda/2003/21-567_Reyataz_BioPharmr_P1.pdf</v>
      </c>
      <c r="D4769" s="255" t="str">
        <f>IF(AND(A4769&lt;&gt;"",ISNUMBER(A4769)),VLOOKUP(A4769,Studies!A:BR,4,FALSE),"")</f>
        <v>300 mg</v>
      </c>
      <c r="E4769" s="255" t="str">
        <f>IF(AND(A4769&lt;&gt;"",ISNUMBER(A4769)),VLOOKUP(A4769,Studies!A:BR,5,FALSE),"")</f>
        <v>Atazanavir</v>
      </c>
      <c r="F4769" s="256" t="str">
        <f>IF(AND(A4769&lt;&gt;"",ISNUMBER(A4769)),VLOOKUP(A4769,Studies!A:BR,6,FALSE),"")</f>
        <v>Plasma</v>
      </c>
      <c r="G4769" s="194">
        <v>30.017060000000001</v>
      </c>
      <c r="H4769" s="50" t="s">
        <v>60</v>
      </c>
      <c r="I4769" s="187">
        <v>4.718839</v>
      </c>
      <c r="J4769" s="41" t="s">
        <v>941</v>
      </c>
      <c r="K4769" s="41" t="s">
        <v>116</v>
      </c>
    </row>
    <row r="4770" spans="1:11" x14ac:dyDescent="0.2">
      <c r="A4770" s="30">
        <v>557</v>
      </c>
      <c r="B4770" s="254" t="str">
        <f>IF(AND(A4770&lt;&gt;"",ISNUMBER(A4770)),VLOOKUP(A4770,Studies!A:BR,2,FALSE),"")</f>
        <v>ClinPharmReview, AI424-001, p. 51</v>
      </c>
      <c r="C4770" s="255" t="str">
        <f>IF(AND(A4770&lt;&gt;"",ISNUMBER(A4770)),VLOOKUP(A4770,Studies!A:BR,3,FALSE),"")</f>
        <v>https://www.accessdata.fda.gov/drugsatfda_docs/nda/2003/21-567_Reyataz_BioPharmr_P1.pdf</v>
      </c>
      <c r="D4770" s="255" t="str">
        <f>IF(AND(A4770&lt;&gt;"",ISNUMBER(A4770)),VLOOKUP(A4770,Studies!A:BR,4,FALSE),"")</f>
        <v>300 mg</v>
      </c>
      <c r="E4770" s="255" t="str">
        <f>IF(AND(A4770&lt;&gt;"",ISNUMBER(A4770)),VLOOKUP(A4770,Studies!A:BR,5,FALSE),"")</f>
        <v>Atazanavir</v>
      </c>
      <c r="F4770" s="256" t="str">
        <f>IF(AND(A4770&lt;&gt;"",ISNUMBER(A4770)),VLOOKUP(A4770,Studies!A:BR,6,FALSE),"")</f>
        <v>Plasma</v>
      </c>
      <c r="G4770" s="194">
        <v>36.011699999999998</v>
      </c>
      <c r="H4770" s="50" t="s">
        <v>60</v>
      </c>
      <c r="I4770" s="187">
        <v>1.199093</v>
      </c>
      <c r="J4770" s="41" t="s">
        <v>941</v>
      </c>
      <c r="K4770" s="41" t="s">
        <v>116</v>
      </c>
    </row>
    <row r="4771" spans="1:11" x14ac:dyDescent="0.2">
      <c r="A4771" s="30">
        <v>558</v>
      </c>
      <c r="B4771" s="254" t="str">
        <f>IF(AND(A4771&lt;&gt;"",ISNUMBER(A4771)),VLOOKUP(A4771,Studies!A:BR,2,FALSE),"")</f>
        <v>ClinPharmReview, AI424-001, p. 51</v>
      </c>
      <c r="C4771" s="255" t="str">
        <f>IF(AND(A4771&lt;&gt;"",ISNUMBER(A4771)),VLOOKUP(A4771,Studies!A:BR,3,FALSE),"")</f>
        <v>https://www.accessdata.fda.gov/drugsatfda_docs/nda/2003/21-567_Reyataz_BioPharmr_P1.pdf</v>
      </c>
      <c r="D4771" s="255" t="str">
        <f>IF(AND(A4771&lt;&gt;"",ISNUMBER(A4771)),VLOOKUP(A4771,Studies!A:BR,4,FALSE),"")</f>
        <v>600 mg</v>
      </c>
      <c r="E4771" s="255" t="str">
        <f>IF(AND(A4771&lt;&gt;"",ISNUMBER(A4771)),VLOOKUP(A4771,Studies!A:BR,5,FALSE),"")</f>
        <v>Atazanavir</v>
      </c>
      <c r="F4771" s="256" t="str">
        <f>IF(AND(A4771&lt;&gt;"",ISNUMBER(A4771)),VLOOKUP(A4771,Studies!A:BR,6,FALSE),"")</f>
        <v>Plasma</v>
      </c>
      <c r="G4771" s="194">
        <v>1.091086</v>
      </c>
      <c r="H4771" s="50" t="s">
        <v>60</v>
      </c>
      <c r="I4771" s="187">
        <v>2226.7440000000001</v>
      </c>
      <c r="J4771" s="41" t="s">
        <v>941</v>
      </c>
      <c r="K4771" s="41" t="s">
        <v>116</v>
      </c>
    </row>
    <row r="4772" spans="1:11" x14ac:dyDescent="0.2">
      <c r="A4772" s="30">
        <v>558</v>
      </c>
      <c r="B4772" s="254" t="str">
        <f>IF(AND(A4772&lt;&gt;"",ISNUMBER(A4772)),VLOOKUP(A4772,Studies!A:BR,2,FALSE),"")</f>
        <v>ClinPharmReview, AI424-001, p. 51</v>
      </c>
      <c r="C4772" s="255" t="str">
        <f>IF(AND(A4772&lt;&gt;"",ISNUMBER(A4772)),VLOOKUP(A4772,Studies!A:BR,3,FALSE),"")</f>
        <v>https://www.accessdata.fda.gov/drugsatfda_docs/nda/2003/21-567_Reyataz_BioPharmr_P1.pdf</v>
      </c>
      <c r="D4772" s="255" t="str">
        <f>IF(AND(A4772&lt;&gt;"",ISNUMBER(A4772)),VLOOKUP(A4772,Studies!A:BR,4,FALSE),"")</f>
        <v>600 mg</v>
      </c>
      <c r="E4772" s="255" t="str">
        <f>IF(AND(A4772&lt;&gt;"",ISNUMBER(A4772)),VLOOKUP(A4772,Studies!A:BR,5,FALSE),"")</f>
        <v>Atazanavir</v>
      </c>
      <c r="F4772" s="256" t="str">
        <f>IF(AND(A4772&lt;&gt;"",ISNUMBER(A4772)),VLOOKUP(A4772,Studies!A:BR,6,FALSE),"")</f>
        <v>Plasma</v>
      </c>
      <c r="G4772" s="194">
        <v>1.5600879999999999</v>
      </c>
      <c r="H4772" s="50" t="s">
        <v>60</v>
      </c>
      <c r="I4772" s="187">
        <v>2899.7840000000001</v>
      </c>
      <c r="J4772" s="41" t="s">
        <v>941</v>
      </c>
      <c r="K4772" s="41" t="s">
        <v>116</v>
      </c>
    </row>
    <row r="4773" spans="1:11" x14ac:dyDescent="0.2">
      <c r="A4773" s="30">
        <v>558</v>
      </c>
      <c r="B4773" s="254" t="str">
        <f>IF(AND(A4773&lt;&gt;"",ISNUMBER(A4773)),VLOOKUP(A4773,Studies!A:BR,2,FALSE),"")</f>
        <v>ClinPharmReview, AI424-001, p. 51</v>
      </c>
      <c r="C4773" s="255" t="str">
        <f>IF(AND(A4773&lt;&gt;"",ISNUMBER(A4773)),VLOOKUP(A4773,Studies!A:BR,3,FALSE),"")</f>
        <v>https://www.accessdata.fda.gov/drugsatfda_docs/nda/2003/21-567_Reyataz_BioPharmr_P1.pdf</v>
      </c>
      <c r="D4773" s="255" t="str">
        <f>IF(AND(A4773&lt;&gt;"",ISNUMBER(A4773)),VLOOKUP(A4773,Studies!A:BR,4,FALSE),"")</f>
        <v>600 mg</v>
      </c>
      <c r="E4773" s="255" t="str">
        <f>IF(AND(A4773&lt;&gt;"",ISNUMBER(A4773)),VLOOKUP(A4773,Studies!A:BR,5,FALSE),"")</f>
        <v>Atazanavir</v>
      </c>
      <c r="F4773" s="256" t="str">
        <f>IF(AND(A4773&lt;&gt;"",ISNUMBER(A4773)),VLOOKUP(A4773,Studies!A:BR,6,FALSE),"")</f>
        <v>Plasma</v>
      </c>
      <c r="G4773" s="194">
        <v>2.193873</v>
      </c>
      <c r="H4773" s="50" t="s">
        <v>60</v>
      </c>
      <c r="I4773" s="187">
        <v>2852.3130000000001</v>
      </c>
      <c r="J4773" s="41" t="s">
        <v>941</v>
      </c>
      <c r="K4773" s="41" t="s">
        <v>116</v>
      </c>
    </row>
    <row r="4774" spans="1:11" x14ac:dyDescent="0.2">
      <c r="A4774" s="30">
        <v>558</v>
      </c>
      <c r="B4774" s="254" t="str">
        <f>IF(AND(A4774&lt;&gt;"",ISNUMBER(A4774)),VLOOKUP(A4774,Studies!A:BR,2,FALSE),"")</f>
        <v>ClinPharmReview, AI424-001, p. 51</v>
      </c>
      <c r="C4774" s="255" t="str">
        <f>IF(AND(A4774&lt;&gt;"",ISNUMBER(A4774)),VLOOKUP(A4774,Studies!A:BR,3,FALSE),"")</f>
        <v>https://www.accessdata.fda.gov/drugsatfda_docs/nda/2003/21-567_Reyataz_BioPharmr_P1.pdf</v>
      </c>
      <c r="D4774" s="255" t="str">
        <f>IF(AND(A4774&lt;&gt;"",ISNUMBER(A4774)),VLOOKUP(A4774,Studies!A:BR,4,FALSE),"")</f>
        <v>600 mg</v>
      </c>
      <c r="E4774" s="255" t="str">
        <f>IF(AND(A4774&lt;&gt;"",ISNUMBER(A4774)),VLOOKUP(A4774,Studies!A:BR,5,FALSE),"")</f>
        <v>Atazanavir</v>
      </c>
      <c r="F4774" s="256" t="str">
        <f>IF(AND(A4774&lt;&gt;"",ISNUMBER(A4774)),VLOOKUP(A4774,Studies!A:BR,6,FALSE),"")</f>
        <v>Plasma</v>
      </c>
      <c r="G4774" s="194">
        <v>2.999269</v>
      </c>
      <c r="H4774" s="50" t="s">
        <v>60</v>
      </c>
      <c r="I4774" s="187">
        <v>2378.7240000000002</v>
      </c>
      <c r="J4774" s="41" t="s">
        <v>941</v>
      </c>
      <c r="K4774" s="41" t="s">
        <v>116</v>
      </c>
    </row>
    <row r="4775" spans="1:11" x14ac:dyDescent="0.2">
      <c r="A4775" s="30">
        <v>558</v>
      </c>
      <c r="B4775" s="254" t="str">
        <f>IF(AND(A4775&lt;&gt;"",ISNUMBER(A4775)),VLOOKUP(A4775,Studies!A:BR,2,FALSE),"")</f>
        <v>ClinPharmReview, AI424-001, p. 51</v>
      </c>
      <c r="C4775" s="255" t="str">
        <f>IF(AND(A4775&lt;&gt;"",ISNUMBER(A4775)),VLOOKUP(A4775,Studies!A:BR,3,FALSE),"")</f>
        <v>https://www.accessdata.fda.gov/drugsatfda_docs/nda/2003/21-567_Reyataz_BioPharmr_P1.pdf</v>
      </c>
      <c r="D4775" s="255" t="str">
        <f>IF(AND(A4775&lt;&gt;"",ISNUMBER(A4775)),VLOOKUP(A4775,Studies!A:BR,4,FALSE),"")</f>
        <v>600 mg</v>
      </c>
      <c r="E4775" s="255" t="str">
        <f>IF(AND(A4775&lt;&gt;"",ISNUMBER(A4775)),VLOOKUP(A4775,Studies!A:BR,5,FALSE),"")</f>
        <v>Atazanavir</v>
      </c>
      <c r="F4775" s="256" t="str">
        <f>IF(AND(A4775&lt;&gt;"",ISNUMBER(A4775)),VLOOKUP(A4775,Studies!A:BR,6,FALSE),"")</f>
        <v>Plasma</v>
      </c>
      <c r="G4775" s="194">
        <v>4.0786540000000002</v>
      </c>
      <c r="H4775" s="50" t="s">
        <v>60</v>
      </c>
      <c r="I4775" s="187">
        <v>2050.35</v>
      </c>
      <c r="J4775" s="41" t="s">
        <v>941</v>
      </c>
      <c r="K4775" s="41" t="s">
        <v>116</v>
      </c>
    </row>
    <row r="4776" spans="1:11" x14ac:dyDescent="0.2">
      <c r="A4776" s="30">
        <v>558</v>
      </c>
      <c r="B4776" s="254" t="str">
        <f>IF(AND(A4776&lt;&gt;"",ISNUMBER(A4776)),VLOOKUP(A4776,Studies!A:BR,2,FALSE),"")</f>
        <v>ClinPharmReview, AI424-001, p. 51</v>
      </c>
      <c r="C4776" s="255" t="str">
        <f>IF(AND(A4776&lt;&gt;"",ISNUMBER(A4776)),VLOOKUP(A4776,Studies!A:BR,3,FALSE),"")</f>
        <v>https://www.accessdata.fda.gov/drugsatfda_docs/nda/2003/21-567_Reyataz_BioPharmr_P1.pdf</v>
      </c>
      <c r="D4776" s="255" t="str">
        <f>IF(AND(A4776&lt;&gt;"",ISNUMBER(A4776)),VLOOKUP(A4776,Studies!A:BR,4,FALSE),"")</f>
        <v>600 mg</v>
      </c>
      <c r="E4776" s="255" t="str">
        <f>IF(AND(A4776&lt;&gt;"",ISNUMBER(A4776)),VLOOKUP(A4776,Studies!A:BR,5,FALSE),"")</f>
        <v>Atazanavir</v>
      </c>
      <c r="F4776" s="256" t="str">
        <f>IF(AND(A4776&lt;&gt;"",ISNUMBER(A4776)),VLOOKUP(A4776,Studies!A:BR,6,FALSE),"")</f>
        <v>Plasma</v>
      </c>
      <c r="G4776" s="194">
        <v>5.0605339999999996</v>
      </c>
      <c r="H4776" s="50" t="s">
        <v>60</v>
      </c>
      <c r="I4776" s="187">
        <v>1574.4639999999999</v>
      </c>
      <c r="J4776" s="41" t="s">
        <v>941</v>
      </c>
      <c r="K4776" s="41" t="s">
        <v>116</v>
      </c>
    </row>
    <row r="4777" spans="1:11" x14ac:dyDescent="0.2">
      <c r="A4777" s="30">
        <v>558</v>
      </c>
      <c r="B4777" s="254" t="str">
        <f>IF(AND(A4777&lt;&gt;"",ISNUMBER(A4777)),VLOOKUP(A4777,Studies!A:BR,2,FALSE),"")</f>
        <v>ClinPharmReview, AI424-001, p. 51</v>
      </c>
      <c r="C4777" s="255" t="str">
        <f>IF(AND(A4777&lt;&gt;"",ISNUMBER(A4777)),VLOOKUP(A4777,Studies!A:BR,3,FALSE),"")</f>
        <v>https://www.accessdata.fda.gov/drugsatfda_docs/nda/2003/21-567_Reyataz_BioPharmr_P1.pdf</v>
      </c>
      <c r="D4777" s="255" t="str">
        <f>IF(AND(A4777&lt;&gt;"",ISNUMBER(A4777)),VLOOKUP(A4777,Studies!A:BR,4,FALSE),"")</f>
        <v>600 mg</v>
      </c>
      <c r="E4777" s="255" t="str">
        <f>IF(AND(A4777&lt;&gt;"",ISNUMBER(A4777)),VLOOKUP(A4777,Studies!A:BR,5,FALSE),"")</f>
        <v>Atazanavir</v>
      </c>
      <c r="F4777" s="256" t="str">
        <f>IF(AND(A4777&lt;&gt;"",ISNUMBER(A4777)),VLOOKUP(A4777,Studies!A:BR,6,FALSE),"")</f>
        <v>Plasma</v>
      </c>
      <c r="G4777" s="194">
        <v>6.0404650000000002</v>
      </c>
      <c r="H4777" s="50" t="s">
        <v>60</v>
      </c>
      <c r="I4777" s="187">
        <v>1169.77</v>
      </c>
      <c r="J4777" s="41" t="s">
        <v>941</v>
      </c>
      <c r="K4777" s="41" t="s">
        <v>116</v>
      </c>
    </row>
    <row r="4778" spans="1:11" x14ac:dyDescent="0.2">
      <c r="A4778" s="30">
        <v>558</v>
      </c>
      <c r="B4778" s="254" t="str">
        <f>IF(AND(A4778&lt;&gt;"",ISNUMBER(A4778)),VLOOKUP(A4778,Studies!A:BR,2,FALSE),"")</f>
        <v>ClinPharmReview, AI424-001, p. 51</v>
      </c>
      <c r="C4778" s="255" t="str">
        <f>IF(AND(A4778&lt;&gt;"",ISNUMBER(A4778)),VLOOKUP(A4778,Studies!A:BR,3,FALSE),"")</f>
        <v>https://www.accessdata.fda.gov/drugsatfda_docs/nda/2003/21-567_Reyataz_BioPharmr_P1.pdf</v>
      </c>
      <c r="D4778" s="255" t="str">
        <f>IF(AND(A4778&lt;&gt;"",ISNUMBER(A4778)),VLOOKUP(A4778,Studies!A:BR,4,FALSE),"")</f>
        <v>600 mg</v>
      </c>
      <c r="E4778" s="255" t="str">
        <f>IF(AND(A4778&lt;&gt;"",ISNUMBER(A4778)),VLOOKUP(A4778,Studies!A:BR,5,FALSE),"")</f>
        <v>Atazanavir</v>
      </c>
      <c r="F4778" s="256" t="str">
        <f>IF(AND(A4778&lt;&gt;"",ISNUMBER(A4778)),VLOOKUP(A4778,Studies!A:BR,6,FALSE),"")</f>
        <v>Plasma</v>
      </c>
      <c r="G4778" s="194">
        <v>8.1105060000000009</v>
      </c>
      <c r="H4778" s="50" t="s">
        <v>60</v>
      </c>
      <c r="I4778" s="187">
        <v>898.26610000000005</v>
      </c>
      <c r="J4778" s="41" t="s">
        <v>941</v>
      </c>
      <c r="K4778" s="41" t="s">
        <v>116</v>
      </c>
    </row>
    <row r="4779" spans="1:11" x14ac:dyDescent="0.2">
      <c r="A4779" s="30">
        <v>558</v>
      </c>
      <c r="B4779" s="254" t="str">
        <f>IF(AND(A4779&lt;&gt;"",ISNUMBER(A4779)),VLOOKUP(A4779,Studies!A:BR,2,FALSE),"")</f>
        <v>ClinPharmReview, AI424-001, p. 51</v>
      </c>
      <c r="C4779" s="255" t="str">
        <f>IF(AND(A4779&lt;&gt;"",ISNUMBER(A4779)),VLOOKUP(A4779,Studies!A:BR,3,FALSE),"")</f>
        <v>https://www.accessdata.fda.gov/drugsatfda_docs/nda/2003/21-567_Reyataz_BioPharmr_P1.pdf</v>
      </c>
      <c r="D4779" s="255" t="str">
        <f>IF(AND(A4779&lt;&gt;"",ISNUMBER(A4779)),VLOOKUP(A4779,Studies!A:BR,4,FALSE),"")</f>
        <v>600 mg</v>
      </c>
      <c r="E4779" s="255" t="str">
        <f>IF(AND(A4779&lt;&gt;"",ISNUMBER(A4779)),VLOOKUP(A4779,Studies!A:BR,5,FALSE),"")</f>
        <v>Atazanavir</v>
      </c>
      <c r="F4779" s="256" t="str">
        <f>IF(AND(A4779&lt;&gt;"",ISNUMBER(A4779)),VLOOKUP(A4779,Studies!A:BR,6,FALSE),"")</f>
        <v>Plasma</v>
      </c>
      <c r="G4779" s="194">
        <v>11.9688</v>
      </c>
      <c r="H4779" s="50" t="s">
        <v>60</v>
      </c>
      <c r="I4779" s="187">
        <v>449.08620000000002</v>
      </c>
      <c r="J4779" s="41" t="s">
        <v>941</v>
      </c>
      <c r="K4779" s="41" t="s">
        <v>116</v>
      </c>
    </row>
    <row r="4780" spans="1:11" x14ac:dyDescent="0.2">
      <c r="A4780" s="30">
        <v>558</v>
      </c>
      <c r="B4780" s="254" t="str">
        <f>IF(AND(A4780&lt;&gt;"",ISNUMBER(A4780)),VLOOKUP(A4780,Studies!A:BR,2,FALSE),"")</f>
        <v>ClinPharmReview, AI424-001, p. 51</v>
      </c>
      <c r="C4780" s="255" t="str">
        <f>IF(AND(A4780&lt;&gt;"",ISNUMBER(A4780)),VLOOKUP(A4780,Studies!A:BR,3,FALSE),"")</f>
        <v>https://www.accessdata.fda.gov/drugsatfda_docs/nda/2003/21-567_Reyataz_BioPharmr_P1.pdf</v>
      </c>
      <c r="D4780" s="255" t="str">
        <f>IF(AND(A4780&lt;&gt;"",ISNUMBER(A4780)),VLOOKUP(A4780,Studies!A:BR,4,FALSE),"")</f>
        <v>600 mg</v>
      </c>
      <c r="E4780" s="255" t="str">
        <f>IF(AND(A4780&lt;&gt;"",ISNUMBER(A4780)),VLOOKUP(A4780,Studies!A:BR,5,FALSE),"")</f>
        <v>Atazanavir</v>
      </c>
      <c r="F4780" s="256" t="str">
        <f>IF(AND(A4780&lt;&gt;"",ISNUMBER(A4780)),VLOOKUP(A4780,Studies!A:BR,6,FALSE),"")</f>
        <v>Plasma</v>
      </c>
      <c r="G4780" s="194">
        <v>18.081420000000001</v>
      </c>
      <c r="H4780" s="50" t="s">
        <v>60</v>
      </c>
      <c r="I4780" s="187">
        <v>181.1609</v>
      </c>
      <c r="J4780" s="41" t="s">
        <v>941</v>
      </c>
      <c r="K4780" s="41" t="s">
        <v>116</v>
      </c>
    </row>
    <row r="4781" spans="1:11" x14ac:dyDescent="0.2">
      <c r="A4781" s="30">
        <v>558</v>
      </c>
      <c r="B4781" s="254" t="str">
        <f>IF(AND(A4781&lt;&gt;"",ISNUMBER(A4781)),VLOOKUP(A4781,Studies!A:BR,2,FALSE),"")</f>
        <v>ClinPharmReview, AI424-001, p. 51</v>
      </c>
      <c r="C4781" s="255" t="str">
        <f>IF(AND(A4781&lt;&gt;"",ISNUMBER(A4781)),VLOOKUP(A4781,Studies!A:BR,3,FALSE),"")</f>
        <v>https://www.accessdata.fda.gov/drugsatfda_docs/nda/2003/21-567_Reyataz_BioPharmr_P1.pdf</v>
      </c>
      <c r="D4781" s="255" t="str">
        <f>IF(AND(A4781&lt;&gt;"",ISNUMBER(A4781)),VLOOKUP(A4781,Studies!A:BR,4,FALSE),"")</f>
        <v>600 mg</v>
      </c>
      <c r="E4781" s="255" t="str">
        <f>IF(AND(A4781&lt;&gt;"",ISNUMBER(A4781)),VLOOKUP(A4781,Studies!A:BR,5,FALSE),"")</f>
        <v>Atazanavir</v>
      </c>
      <c r="F4781" s="256" t="str">
        <f>IF(AND(A4781&lt;&gt;"",ISNUMBER(A4781)),VLOOKUP(A4781,Studies!A:BR,6,FALSE),"")</f>
        <v>Plasma</v>
      </c>
      <c r="G4781" s="194">
        <v>24.122859999999999</v>
      </c>
      <c r="H4781" s="50" t="s">
        <v>60</v>
      </c>
      <c r="I4781" s="187">
        <v>101.6643</v>
      </c>
      <c r="J4781" s="41" t="s">
        <v>941</v>
      </c>
      <c r="K4781" s="41" t="s">
        <v>116</v>
      </c>
    </row>
    <row r="4782" spans="1:11" x14ac:dyDescent="0.2">
      <c r="A4782" s="30">
        <v>558</v>
      </c>
      <c r="B4782" s="254" t="str">
        <f>IF(AND(A4782&lt;&gt;"",ISNUMBER(A4782)),VLOOKUP(A4782,Studies!A:BR,2,FALSE),"")</f>
        <v>ClinPharmReview, AI424-001, p. 51</v>
      </c>
      <c r="C4782" s="255" t="str">
        <f>IF(AND(A4782&lt;&gt;"",ISNUMBER(A4782)),VLOOKUP(A4782,Studies!A:BR,3,FALSE),"")</f>
        <v>https://www.accessdata.fda.gov/drugsatfda_docs/nda/2003/21-567_Reyataz_BioPharmr_P1.pdf</v>
      </c>
      <c r="D4782" s="255" t="str">
        <f>IF(AND(A4782&lt;&gt;"",ISNUMBER(A4782)),VLOOKUP(A4782,Studies!A:BR,4,FALSE),"")</f>
        <v>600 mg</v>
      </c>
      <c r="E4782" s="255" t="str">
        <f>IF(AND(A4782&lt;&gt;"",ISNUMBER(A4782)),VLOOKUP(A4782,Studies!A:BR,5,FALSE),"")</f>
        <v>Atazanavir</v>
      </c>
      <c r="F4782" s="256" t="str">
        <f>IF(AND(A4782&lt;&gt;"",ISNUMBER(A4782)),VLOOKUP(A4782,Studies!A:BR,6,FALSE),"")</f>
        <v>Plasma</v>
      </c>
      <c r="G4782" s="194">
        <v>30.058019999999999</v>
      </c>
      <c r="H4782" s="50" t="s">
        <v>60</v>
      </c>
      <c r="I4782" s="187">
        <v>43.810380000000002</v>
      </c>
      <c r="J4782" s="41" t="s">
        <v>941</v>
      </c>
      <c r="K4782" s="41" t="s">
        <v>116</v>
      </c>
    </row>
    <row r="4783" spans="1:11" x14ac:dyDescent="0.2">
      <c r="A4783" s="30">
        <v>558</v>
      </c>
      <c r="B4783" s="254" t="str">
        <f>IF(AND(A4783&lt;&gt;"",ISNUMBER(A4783)),VLOOKUP(A4783,Studies!A:BR,2,FALSE),"")</f>
        <v>ClinPharmReview, AI424-001, p. 51</v>
      </c>
      <c r="C4783" s="255" t="str">
        <f>IF(AND(A4783&lt;&gt;"",ISNUMBER(A4783)),VLOOKUP(A4783,Studies!A:BR,3,FALSE),"")</f>
        <v>https://www.accessdata.fda.gov/drugsatfda_docs/nda/2003/21-567_Reyataz_BioPharmr_P1.pdf</v>
      </c>
      <c r="D4783" s="255" t="str">
        <f>IF(AND(A4783&lt;&gt;"",ISNUMBER(A4783)),VLOOKUP(A4783,Studies!A:BR,4,FALSE),"")</f>
        <v>600 mg</v>
      </c>
      <c r="E4783" s="255" t="str">
        <f>IF(AND(A4783&lt;&gt;"",ISNUMBER(A4783)),VLOOKUP(A4783,Studies!A:BR,5,FALSE),"")</f>
        <v>Atazanavir</v>
      </c>
      <c r="F4783" s="256" t="str">
        <f>IF(AND(A4783&lt;&gt;"",ISNUMBER(A4783)),VLOOKUP(A4783,Studies!A:BR,6,FALSE),"")</f>
        <v>Plasma</v>
      </c>
      <c r="G4783" s="194">
        <v>36.002929999999999</v>
      </c>
      <c r="H4783" s="50" t="s">
        <v>60</v>
      </c>
      <c r="I4783" s="187">
        <v>22.267440000000001</v>
      </c>
      <c r="J4783" s="41" t="s">
        <v>941</v>
      </c>
      <c r="K4783" s="41" t="s">
        <v>116</v>
      </c>
    </row>
    <row r="4784" spans="1:11" x14ac:dyDescent="0.2">
      <c r="A4784" s="30">
        <v>559</v>
      </c>
      <c r="B4784" s="254" t="str">
        <f>IF(AND(A4784&lt;&gt;"",ISNUMBER(A4784)),VLOOKUP(A4784,Studies!A:BR,2,FALSE),"")</f>
        <v>ClinPharmReview, AI424-001, p. 51</v>
      </c>
      <c r="C4784" s="255" t="str">
        <f>IF(AND(A4784&lt;&gt;"",ISNUMBER(A4784)),VLOOKUP(A4784,Studies!A:BR,3,FALSE),"")</f>
        <v>https://www.accessdata.fda.gov/drugsatfda_docs/nda/2003/21-567_Reyataz_BioPharmr_P1.pdf</v>
      </c>
      <c r="D4784" s="255" t="str">
        <f>IF(AND(A4784&lt;&gt;"",ISNUMBER(A4784)),VLOOKUP(A4784,Studies!A:BR,4,FALSE),"")</f>
        <v>900 mg</v>
      </c>
      <c r="E4784" s="255" t="str">
        <f>IF(AND(A4784&lt;&gt;"",ISNUMBER(A4784)),VLOOKUP(A4784,Studies!A:BR,5,FALSE),"")</f>
        <v>Atazanavir</v>
      </c>
      <c r="F4784" s="256" t="str">
        <f>IF(AND(A4784&lt;&gt;"",ISNUMBER(A4784)),VLOOKUP(A4784,Studies!A:BR,6,FALSE),"")</f>
        <v>Plasma</v>
      </c>
      <c r="G4784" s="194">
        <v>1.493784</v>
      </c>
      <c r="H4784" s="50" t="s">
        <v>60</v>
      </c>
      <c r="I4784" s="187">
        <v>4381.0389999999998</v>
      </c>
      <c r="J4784" s="41" t="s">
        <v>941</v>
      </c>
      <c r="K4784" s="41" t="s">
        <v>116</v>
      </c>
    </row>
    <row r="4785" spans="1:11" x14ac:dyDescent="0.2">
      <c r="A4785" s="30">
        <v>559</v>
      </c>
      <c r="B4785" s="254" t="str">
        <f>IF(AND(A4785&lt;&gt;"",ISNUMBER(A4785)),VLOOKUP(A4785,Studies!A:BR,2,FALSE),"")</f>
        <v>ClinPharmReview, AI424-001, p. 51</v>
      </c>
      <c r="C4785" s="255" t="str">
        <f>IF(AND(A4785&lt;&gt;"",ISNUMBER(A4785)),VLOOKUP(A4785,Studies!A:BR,3,FALSE),"")</f>
        <v>https://www.accessdata.fda.gov/drugsatfda_docs/nda/2003/21-567_Reyataz_BioPharmr_P1.pdf</v>
      </c>
      <c r="D4785" s="255" t="str">
        <f>IF(AND(A4785&lt;&gt;"",ISNUMBER(A4785)),VLOOKUP(A4785,Studies!A:BR,4,FALSE),"")</f>
        <v>900 mg</v>
      </c>
      <c r="E4785" s="255" t="str">
        <f>IF(AND(A4785&lt;&gt;"",ISNUMBER(A4785)),VLOOKUP(A4785,Studies!A:BR,5,FALSE),"")</f>
        <v>Atazanavir</v>
      </c>
      <c r="F4785" s="256" t="str">
        <f>IF(AND(A4785&lt;&gt;"",ISNUMBER(A4785)),VLOOKUP(A4785,Studies!A:BR,6,FALSE),"")</f>
        <v>Plasma</v>
      </c>
      <c r="G4785" s="194">
        <v>1.9598599999999999</v>
      </c>
      <c r="H4785" s="50" t="s">
        <v>60</v>
      </c>
      <c r="I4785" s="187">
        <v>5429.59</v>
      </c>
      <c r="J4785" s="41" t="s">
        <v>941</v>
      </c>
      <c r="K4785" s="41" t="s">
        <v>116</v>
      </c>
    </row>
    <row r="4786" spans="1:11" x14ac:dyDescent="0.2">
      <c r="A4786" s="30">
        <v>559</v>
      </c>
      <c r="B4786" s="254" t="str">
        <f>IF(AND(A4786&lt;&gt;"",ISNUMBER(A4786)),VLOOKUP(A4786,Studies!A:BR,2,FALSE),"")</f>
        <v>ClinPharmReview, AI424-001, p. 51</v>
      </c>
      <c r="C4786" s="255" t="str">
        <f>IF(AND(A4786&lt;&gt;"",ISNUMBER(A4786)),VLOOKUP(A4786,Studies!A:BR,3,FALSE),"")</f>
        <v>https://www.accessdata.fda.gov/drugsatfda_docs/nda/2003/21-567_Reyataz_BioPharmr_P1.pdf</v>
      </c>
      <c r="D4786" s="255" t="str">
        <f>IF(AND(A4786&lt;&gt;"",ISNUMBER(A4786)),VLOOKUP(A4786,Studies!A:BR,4,FALSE),"")</f>
        <v>900 mg</v>
      </c>
      <c r="E4786" s="255" t="str">
        <f>IF(AND(A4786&lt;&gt;"",ISNUMBER(A4786)),VLOOKUP(A4786,Studies!A:BR,5,FALSE),"")</f>
        <v>Atazanavir</v>
      </c>
      <c r="F4786" s="256" t="str">
        <f>IF(AND(A4786&lt;&gt;"",ISNUMBER(A4786)),VLOOKUP(A4786,Studies!A:BR,6,FALSE),"")</f>
        <v>Plasma</v>
      </c>
      <c r="G4786" s="194">
        <v>2.9514909999999999</v>
      </c>
      <c r="H4786" s="50" t="s">
        <v>60</v>
      </c>
      <c r="I4786" s="187">
        <v>4917.6350000000002</v>
      </c>
      <c r="J4786" s="41" t="s">
        <v>941</v>
      </c>
      <c r="K4786" s="41" t="s">
        <v>116</v>
      </c>
    </row>
    <row r="4787" spans="1:11" x14ac:dyDescent="0.2">
      <c r="A4787" s="30">
        <v>559</v>
      </c>
      <c r="B4787" s="254" t="str">
        <f>IF(AND(A4787&lt;&gt;"",ISNUMBER(A4787)),VLOOKUP(A4787,Studies!A:BR,2,FALSE),"")</f>
        <v>ClinPharmReview, AI424-001, p. 51</v>
      </c>
      <c r="C4787" s="255" t="str">
        <f>IF(AND(A4787&lt;&gt;"",ISNUMBER(A4787)),VLOOKUP(A4787,Studies!A:BR,3,FALSE),"")</f>
        <v>https://www.accessdata.fda.gov/drugsatfda_docs/nda/2003/21-567_Reyataz_BioPharmr_P1.pdf</v>
      </c>
      <c r="D4787" s="255" t="str">
        <f>IF(AND(A4787&lt;&gt;"",ISNUMBER(A4787)),VLOOKUP(A4787,Studies!A:BR,4,FALSE),"")</f>
        <v>900 mg</v>
      </c>
      <c r="E4787" s="255" t="str">
        <f>IF(AND(A4787&lt;&gt;"",ISNUMBER(A4787)),VLOOKUP(A4787,Studies!A:BR,5,FALSE),"")</f>
        <v>Atazanavir</v>
      </c>
      <c r="F4787" s="256" t="str">
        <f>IF(AND(A4787&lt;&gt;"",ISNUMBER(A4787)),VLOOKUP(A4787,Studies!A:BR,6,FALSE),"")</f>
        <v>Plasma</v>
      </c>
      <c r="G4787" s="194">
        <v>4.1196060000000001</v>
      </c>
      <c r="H4787" s="50" t="s">
        <v>60</v>
      </c>
      <c r="I4787" s="187">
        <v>4101.1270000000004</v>
      </c>
      <c r="J4787" s="41" t="s">
        <v>941</v>
      </c>
      <c r="K4787" s="41" t="s">
        <v>116</v>
      </c>
    </row>
    <row r="4788" spans="1:11" x14ac:dyDescent="0.2">
      <c r="A4788" s="30">
        <v>559</v>
      </c>
      <c r="B4788" s="254" t="str">
        <f>IF(AND(A4788&lt;&gt;"",ISNUMBER(A4788)),VLOOKUP(A4788,Studies!A:BR,2,FALSE),"")</f>
        <v>ClinPharmReview, AI424-001, p. 51</v>
      </c>
      <c r="C4788" s="255" t="str">
        <f>IF(AND(A4788&lt;&gt;"",ISNUMBER(A4788)),VLOOKUP(A4788,Studies!A:BR,3,FALSE),"")</f>
        <v>https://www.accessdata.fda.gov/drugsatfda_docs/nda/2003/21-567_Reyataz_BioPharmr_P1.pdf</v>
      </c>
      <c r="D4788" s="255" t="str">
        <f>IF(AND(A4788&lt;&gt;"",ISNUMBER(A4788)),VLOOKUP(A4788,Studies!A:BR,4,FALSE),"")</f>
        <v>900 mg</v>
      </c>
      <c r="E4788" s="255" t="str">
        <f>IF(AND(A4788&lt;&gt;"",ISNUMBER(A4788)),VLOOKUP(A4788,Studies!A:BR,5,FALSE),"")</f>
        <v>Atazanavir</v>
      </c>
      <c r="F4788" s="256" t="str">
        <f>IF(AND(A4788&lt;&gt;"",ISNUMBER(A4788)),VLOOKUP(A4788,Studies!A:BR,6,FALSE),"")</f>
        <v>Plasma</v>
      </c>
      <c r="G4788" s="194">
        <v>5.006907</v>
      </c>
      <c r="H4788" s="50" t="s">
        <v>60</v>
      </c>
      <c r="I4788" s="187">
        <v>2948.0450000000001</v>
      </c>
      <c r="J4788" s="41" t="s">
        <v>941</v>
      </c>
      <c r="K4788" s="41" t="s">
        <v>116</v>
      </c>
    </row>
    <row r="4789" spans="1:11" x14ac:dyDescent="0.2">
      <c r="A4789" s="30">
        <v>559</v>
      </c>
      <c r="B4789" s="254" t="str">
        <f>IF(AND(A4789&lt;&gt;"",ISNUMBER(A4789)),VLOOKUP(A4789,Studies!A:BR,2,FALSE),"")</f>
        <v>ClinPharmReview, AI424-001, p. 51</v>
      </c>
      <c r="C4789" s="255" t="str">
        <f>IF(AND(A4789&lt;&gt;"",ISNUMBER(A4789)),VLOOKUP(A4789,Studies!A:BR,3,FALSE),"")</f>
        <v>https://www.accessdata.fda.gov/drugsatfda_docs/nda/2003/21-567_Reyataz_BioPharmr_P1.pdf</v>
      </c>
      <c r="D4789" s="255" t="str">
        <f>IF(AND(A4789&lt;&gt;"",ISNUMBER(A4789)),VLOOKUP(A4789,Studies!A:BR,4,FALSE),"")</f>
        <v>900 mg</v>
      </c>
      <c r="E4789" s="255" t="str">
        <f>IF(AND(A4789&lt;&gt;"",ISNUMBER(A4789)),VLOOKUP(A4789,Studies!A:BR,5,FALSE),"")</f>
        <v>Atazanavir</v>
      </c>
      <c r="F4789" s="256" t="str">
        <f>IF(AND(A4789&lt;&gt;"",ISNUMBER(A4789)),VLOOKUP(A4789,Studies!A:BR,6,FALSE),"")</f>
        <v>Plasma</v>
      </c>
      <c r="G4789" s="194">
        <v>5.994637</v>
      </c>
      <c r="H4789" s="50" t="s">
        <v>60</v>
      </c>
      <c r="I4789" s="187">
        <v>2499.4789999999998</v>
      </c>
      <c r="J4789" s="41" t="s">
        <v>941</v>
      </c>
      <c r="K4789" s="41" t="s">
        <v>116</v>
      </c>
    </row>
    <row r="4790" spans="1:11" x14ac:dyDescent="0.2">
      <c r="A4790" s="30">
        <v>559</v>
      </c>
      <c r="B4790" s="254" t="str">
        <f>IF(AND(A4790&lt;&gt;"",ISNUMBER(A4790)),VLOOKUP(A4790,Studies!A:BR,2,FALSE),"")</f>
        <v>ClinPharmReview, AI424-001, p. 51</v>
      </c>
      <c r="C4790" s="255" t="str">
        <f>IF(AND(A4790&lt;&gt;"",ISNUMBER(A4790)),VLOOKUP(A4790,Studies!A:BR,3,FALSE),"")</f>
        <v>https://www.accessdata.fda.gov/drugsatfda_docs/nda/2003/21-567_Reyataz_BioPharmr_P1.pdf</v>
      </c>
      <c r="D4790" s="255" t="str">
        <f>IF(AND(A4790&lt;&gt;"",ISNUMBER(A4790)),VLOOKUP(A4790,Studies!A:BR,4,FALSE),"")</f>
        <v>900 mg</v>
      </c>
      <c r="E4790" s="255" t="str">
        <f>IF(AND(A4790&lt;&gt;"",ISNUMBER(A4790)),VLOOKUP(A4790,Studies!A:BR,5,FALSE),"")</f>
        <v>Atazanavir</v>
      </c>
      <c r="F4790" s="256" t="str">
        <f>IF(AND(A4790&lt;&gt;"",ISNUMBER(A4790)),VLOOKUP(A4790,Studies!A:BR,6,FALSE),"")</f>
        <v>Plasma</v>
      </c>
      <c r="G4790" s="194">
        <v>8.0627289999999991</v>
      </c>
      <c r="H4790" s="50" t="s">
        <v>60</v>
      </c>
      <c r="I4790" s="187">
        <v>1857.0229999999999</v>
      </c>
      <c r="J4790" s="41" t="s">
        <v>941</v>
      </c>
      <c r="K4790" s="41" t="s">
        <v>116</v>
      </c>
    </row>
    <row r="4791" spans="1:11" x14ac:dyDescent="0.2">
      <c r="A4791" s="30">
        <v>559</v>
      </c>
      <c r="B4791" s="254" t="str">
        <f>IF(AND(A4791&lt;&gt;"",ISNUMBER(A4791)),VLOOKUP(A4791,Studies!A:BR,2,FALSE),"")</f>
        <v>ClinPharmReview, AI424-001, p. 51</v>
      </c>
      <c r="C4791" s="255" t="str">
        <f>IF(AND(A4791&lt;&gt;"",ISNUMBER(A4791)),VLOOKUP(A4791,Studies!A:BR,3,FALSE),"")</f>
        <v>https://www.accessdata.fda.gov/drugsatfda_docs/nda/2003/21-567_Reyataz_BioPharmr_P1.pdf</v>
      </c>
      <c r="D4791" s="255" t="str">
        <f>IF(AND(A4791&lt;&gt;"",ISNUMBER(A4791)),VLOOKUP(A4791,Studies!A:BR,4,FALSE),"")</f>
        <v>900 mg</v>
      </c>
      <c r="E4791" s="255" t="str">
        <f>IF(AND(A4791&lt;&gt;"",ISNUMBER(A4791)),VLOOKUP(A4791,Studies!A:BR,5,FALSE),"")</f>
        <v>Atazanavir</v>
      </c>
      <c r="F4791" s="256" t="str">
        <f>IF(AND(A4791&lt;&gt;"",ISNUMBER(A4791)),VLOOKUP(A4791,Studies!A:BR,6,FALSE),"")</f>
        <v>Plasma</v>
      </c>
      <c r="G4791" s="194">
        <v>12.020479999999999</v>
      </c>
      <c r="H4791" s="50" t="s">
        <v>60</v>
      </c>
      <c r="I4791" s="187">
        <v>1077.105</v>
      </c>
      <c r="J4791" s="41" t="s">
        <v>941</v>
      </c>
      <c r="K4791" s="41" t="s">
        <v>116</v>
      </c>
    </row>
    <row r="4792" spans="1:11" x14ac:dyDescent="0.2">
      <c r="A4792" s="30">
        <v>559</v>
      </c>
      <c r="B4792" s="254" t="str">
        <f>IF(AND(A4792&lt;&gt;"",ISNUMBER(A4792)),VLOOKUP(A4792,Studies!A:BR,2,FALSE),"")</f>
        <v>ClinPharmReview, AI424-001, p. 51</v>
      </c>
      <c r="C4792" s="255" t="str">
        <f>IF(AND(A4792&lt;&gt;"",ISNUMBER(A4792)),VLOOKUP(A4792,Studies!A:BR,3,FALSE),"")</f>
        <v>https://www.accessdata.fda.gov/drugsatfda_docs/nda/2003/21-567_Reyataz_BioPharmr_P1.pdf</v>
      </c>
      <c r="D4792" s="255" t="str">
        <f>IF(AND(A4792&lt;&gt;"",ISNUMBER(A4792)),VLOOKUP(A4792,Studies!A:BR,4,FALSE),"")</f>
        <v>900 mg</v>
      </c>
      <c r="E4792" s="255" t="str">
        <f>IF(AND(A4792&lt;&gt;"",ISNUMBER(A4792)),VLOOKUP(A4792,Studies!A:BR,5,FALSE),"")</f>
        <v>Atazanavir</v>
      </c>
      <c r="F4792" s="256" t="str">
        <f>IF(AND(A4792&lt;&gt;"",ISNUMBER(A4792)),VLOOKUP(A4792,Studies!A:BR,6,FALSE),"")</f>
        <v>Plasma</v>
      </c>
      <c r="G4792" s="194">
        <v>18.05217</v>
      </c>
      <c r="H4792" s="50" t="s">
        <v>60</v>
      </c>
      <c r="I4792" s="187">
        <v>512.48059999999998</v>
      </c>
      <c r="J4792" s="41" t="s">
        <v>941</v>
      </c>
      <c r="K4792" s="41" t="s">
        <v>116</v>
      </c>
    </row>
    <row r="4793" spans="1:11" x14ac:dyDescent="0.2">
      <c r="A4793" s="30">
        <v>559</v>
      </c>
      <c r="B4793" s="254" t="str">
        <f>IF(AND(A4793&lt;&gt;"",ISNUMBER(A4793)),VLOOKUP(A4793,Studies!A:BR,2,FALSE),"")</f>
        <v>ClinPharmReview, AI424-001, p. 51</v>
      </c>
      <c r="C4793" s="255" t="str">
        <f>IF(AND(A4793&lt;&gt;"",ISNUMBER(A4793)),VLOOKUP(A4793,Studies!A:BR,3,FALSE),"")</f>
        <v>https://www.accessdata.fda.gov/drugsatfda_docs/nda/2003/21-567_Reyataz_BioPharmr_P1.pdf</v>
      </c>
      <c r="D4793" s="255" t="str">
        <f>IF(AND(A4793&lt;&gt;"",ISNUMBER(A4793)),VLOOKUP(A4793,Studies!A:BR,4,FALSE),"")</f>
        <v>900 mg</v>
      </c>
      <c r="E4793" s="255" t="str">
        <f>IF(AND(A4793&lt;&gt;"",ISNUMBER(A4793)),VLOOKUP(A4793,Studies!A:BR,5,FALSE),"")</f>
        <v>Atazanavir</v>
      </c>
      <c r="F4793" s="256" t="str">
        <f>IF(AND(A4793&lt;&gt;"",ISNUMBER(A4793)),VLOOKUP(A4793,Studies!A:BR,6,FALSE),"")</f>
        <v>Plasma</v>
      </c>
      <c r="G4793" s="194">
        <v>24.098479999999999</v>
      </c>
      <c r="H4793" s="50" t="s">
        <v>60</v>
      </c>
      <c r="I4793" s="187">
        <v>312.3372</v>
      </c>
      <c r="J4793" s="41" t="s">
        <v>941</v>
      </c>
      <c r="K4793" s="41" t="s">
        <v>116</v>
      </c>
    </row>
    <row r="4794" spans="1:11" x14ac:dyDescent="0.2">
      <c r="A4794" s="30">
        <v>559</v>
      </c>
      <c r="B4794" s="254" t="str">
        <f>IF(AND(A4794&lt;&gt;"",ISNUMBER(A4794)),VLOOKUP(A4794,Studies!A:BR,2,FALSE),"")</f>
        <v>ClinPharmReview, AI424-001, p. 51</v>
      </c>
      <c r="C4794" s="255" t="str">
        <f>IF(AND(A4794&lt;&gt;"",ISNUMBER(A4794)),VLOOKUP(A4794,Studies!A:BR,3,FALSE),"")</f>
        <v>https://www.accessdata.fda.gov/drugsatfda_docs/nda/2003/21-567_Reyataz_BioPharmr_P1.pdf</v>
      </c>
      <c r="D4794" s="255" t="str">
        <f>IF(AND(A4794&lt;&gt;"",ISNUMBER(A4794)),VLOOKUP(A4794,Studies!A:BR,4,FALSE),"")</f>
        <v>900 mg</v>
      </c>
      <c r="E4794" s="255" t="str">
        <f>IF(AND(A4794&lt;&gt;"",ISNUMBER(A4794)),VLOOKUP(A4794,Studies!A:BR,5,FALSE),"")</f>
        <v>Atazanavir</v>
      </c>
      <c r="F4794" s="256" t="str">
        <f>IF(AND(A4794&lt;&gt;"",ISNUMBER(A4794)),VLOOKUP(A4794,Studies!A:BR,6,FALSE),"")</f>
        <v>Plasma</v>
      </c>
      <c r="G4794" s="194">
        <v>30.041440000000001</v>
      </c>
      <c r="H4794" s="50" t="s">
        <v>60</v>
      </c>
      <c r="I4794" s="187">
        <v>153.596</v>
      </c>
      <c r="J4794" s="41" t="s">
        <v>941</v>
      </c>
      <c r="K4794" s="41" t="s">
        <v>116</v>
      </c>
    </row>
    <row r="4795" spans="1:11" x14ac:dyDescent="0.2">
      <c r="A4795" s="30">
        <v>559</v>
      </c>
      <c r="B4795" s="254" t="str">
        <f>IF(AND(A4795&lt;&gt;"",ISNUMBER(A4795)),VLOOKUP(A4795,Studies!A:BR,2,FALSE),"")</f>
        <v>ClinPharmReview, AI424-001, p. 51</v>
      </c>
      <c r="C4795" s="255" t="str">
        <f>IF(AND(A4795&lt;&gt;"",ISNUMBER(A4795)),VLOOKUP(A4795,Studies!A:BR,3,FALSE),"")</f>
        <v>https://www.accessdata.fda.gov/drugsatfda_docs/nda/2003/21-567_Reyataz_BioPharmr_P1.pdf</v>
      </c>
      <c r="D4795" s="255" t="str">
        <f>IF(AND(A4795&lt;&gt;"",ISNUMBER(A4795)),VLOOKUP(A4795,Studies!A:BR,4,FALSE),"")</f>
        <v>900 mg</v>
      </c>
      <c r="E4795" s="255" t="str">
        <f>IF(AND(A4795&lt;&gt;"",ISNUMBER(A4795)),VLOOKUP(A4795,Studies!A:BR,5,FALSE),"")</f>
        <v>Atazanavir</v>
      </c>
      <c r="F4795" s="256" t="str">
        <f>IF(AND(A4795&lt;&gt;"",ISNUMBER(A4795)),VLOOKUP(A4795,Studies!A:BR,6,FALSE),"")</f>
        <v>Plasma</v>
      </c>
      <c r="G4795" s="194">
        <v>36.07508</v>
      </c>
      <c r="H4795" s="50" t="s">
        <v>60</v>
      </c>
      <c r="I4795" s="187">
        <v>75.532910000000001</v>
      </c>
      <c r="J4795" s="41" t="s">
        <v>941</v>
      </c>
      <c r="K4795" s="41" t="s">
        <v>116</v>
      </c>
    </row>
    <row r="4796" spans="1:11" x14ac:dyDescent="0.2">
      <c r="A4796" s="30">
        <v>560</v>
      </c>
      <c r="B4796" s="254" t="str">
        <f>IF(AND(A4796&lt;&gt;"",ISNUMBER(A4796)),VLOOKUP(A4796,Studies!A:BR,2,FALSE),"")</f>
        <v>ClinPharmReview, AI424-001, p. 51</v>
      </c>
      <c r="C4796" s="255" t="str">
        <f>IF(AND(A4796&lt;&gt;"",ISNUMBER(A4796)),VLOOKUP(A4796,Studies!A:BR,3,FALSE),"")</f>
        <v>https://www.accessdata.fda.gov/drugsatfda_docs/nda/2003/21-567_Reyataz_BioPharmr_P1.pdf</v>
      </c>
      <c r="D4796" s="255" t="str">
        <f>IF(AND(A4796&lt;&gt;"",ISNUMBER(A4796)),VLOOKUP(A4796,Studies!A:BR,4,FALSE),"")</f>
        <v>200 mg</v>
      </c>
      <c r="E4796" s="255" t="str">
        <f>IF(AND(A4796&lt;&gt;"",ISNUMBER(A4796)),VLOOKUP(A4796,Studies!A:BR,5,FALSE),"")</f>
        <v>Atazanavir</v>
      </c>
      <c r="F4796" s="256" t="str">
        <f>IF(AND(A4796&lt;&gt;"",ISNUMBER(A4796)),VLOOKUP(A4796,Studies!A:BR,6,FALSE),"")</f>
        <v>Plasma</v>
      </c>
      <c r="G4796" s="194">
        <v>0.82587149999999998</v>
      </c>
      <c r="H4796" s="50" t="s">
        <v>60</v>
      </c>
      <c r="I4796" s="187">
        <v>2499.4789999999998</v>
      </c>
      <c r="J4796" s="41" t="s">
        <v>941</v>
      </c>
      <c r="K4796" s="41" t="s">
        <v>116</v>
      </c>
    </row>
    <row r="4797" spans="1:11" x14ac:dyDescent="0.2">
      <c r="A4797" s="30">
        <v>560</v>
      </c>
      <c r="B4797" s="254" t="str">
        <f>IF(AND(A4797&lt;&gt;"",ISNUMBER(A4797)),VLOOKUP(A4797,Studies!A:BR,2,FALSE),"")</f>
        <v>ClinPharmReview, AI424-001, p. 51</v>
      </c>
      <c r="C4797" s="255" t="str">
        <f>IF(AND(A4797&lt;&gt;"",ISNUMBER(A4797)),VLOOKUP(A4797,Studies!A:BR,3,FALSE),"")</f>
        <v>https://www.accessdata.fda.gov/drugsatfda_docs/nda/2003/21-567_Reyataz_BioPharmr_P1.pdf</v>
      </c>
      <c r="D4797" s="255" t="str">
        <f>IF(AND(A4797&lt;&gt;"",ISNUMBER(A4797)),VLOOKUP(A4797,Studies!A:BR,4,FALSE),"")</f>
        <v>200 mg</v>
      </c>
      <c r="E4797" s="255" t="str">
        <f>IF(AND(A4797&lt;&gt;"",ISNUMBER(A4797)),VLOOKUP(A4797,Studies!A:BR,5,FALSE),"")</f>
        <v>Atazanavir</v>
      </c>
      <c r="F4797" s="256" t="str">
        <f>IF(AND(A4797&lt;&gt;"",ISNUMBER(A4797)),VLOOKUP(A4797,Studies!A:BR,6,FALSE),"")</f>
        <v>Plasma</v>
      </c>
      <c r="G4797" s="194">
        <v>1.4918340000000001</v>
      </c>
      <c r="H4797" s="50" t="s">
        <v>60</v>
      </c>
      <c r="I4797" s="187">
        <v>4238.7730000000001</v>
      </c>
      <c r="J4797" s="41" t="s">
        <v>941</v>
      </c>
      <c r="K4797" s="41" t="s">
        <v>116</v>
      </c>
    </row>
    <row r="4798" spans="1:11" x14ac:dyDescent="0.2">
      <c r="A4798" s="30">
        <v>560</v>
      </c>
      <c r="B4798" s="254" t="str">
        <f>IF(AND(A4798&lt;&gt;"",ISNUMBER(A4798)),VLOOKUP(A4798,Studies!A:BR,2,FALSE),"")</f>
        <v>ClinPharmReview, AI424-001, p. 51</v>
      </c>
      <c r="C4798" s="255" t="str">
        <f>IF(AND(A4798&lt;&gt;"",ISNUMBER(A4798)),VLOOKUP(A4798,Studies!A:BR,3,FALSE),"")</f>
        <v>https://www.accessdata.fda.gov/drugsatfda_docs/nda/2003/21-567_Reyataz_BioPharmr_P1.pdf</v>
      </c>
      <c r="D4798" s="255" t="str">
        <f>IF(AND(A4798&lt;&gt;"",ISNUMBER(A4798)),VLOOKUP(A4798,Studies!A:BR,4,FALSE),"")</f>
        <v>200 mg</v>
      </c>
      <c r="E4798" s="255" t="str">
        <f>IF(AND(A4798&lt;&gt;"",ISNUMBER(A4798)),VLOOKUP(A4798,Studies!A:BR,5,FALSE),"")</f>
        <v>Atazanavir</v>
      </c>
      <c r="F4798" s="256" t="str">
        <f>IF(AND(A4798&lt;&gt;"",ISNUMBER(A4798)),VLOOKUP(A4798,Studies!A:BR,6,FALSE),"")</f>
        <v>Plasma</v>
      </c>
      <c r="G4798" s="194">
        <v>2.035914</v>
      </c>
      <c r="H4798" s="50" t="s">
        <v>60</v>
      </c>
      <c r="I4798" s="187">
        <v>4238.7730000000001</v>
      </c>
      <c r="J4798" s="41" t="s">
        <v>941</v>
      </c>
      <c r="K4798" s="41" t="s">
        <v>116</v>
      </c>
    </row>
    <row r="4799" spans="1:11" x14ac:dyDescent="0.2">
      <c r="A4799" s="30">
        <v>560</v>
      </c>
      <c r="B4799" s="254" t="str">
        <f>IF(AND(A4799&lt;&gt;"",ISNUMBER(A4799)),VLOOKUP(A4799,Studies!A:BR,2,FALSE),"")</f>
        <v>ClinPharmReview, AI424-001, p. 51</v>
      </c>
      <c r="C4799" s="255" t="str">
        <f>IF(AND(A4799&lt;&gt;"",ISNUMBER(A4799)),VLOOKUP(A4799,Studies!A:BR,3,FALSE),"")</f>
        <v>https://www.accessdata.fda.gov/drugsatfda_docs/nda/2003/21-567_Reyataz_BioPharmr_P1.pdf</v>
      </c>
      <c r="D4799" s="255" t="str">
        <f>IF(AND(A4799&lt;&gt;"",ISNUMBER(A4799)),VLOOKUP(A4799,Studies!A:BR,4,FALSE),"")</f>
        <v>200 mg</v>
      </c>
      <c r="E4799" s="255" t="str">
        <f>IF(AND(A4799&lt;&gt;"",ISNUMBER(A4799)),VLOOKUP(A4799,Studies!A:BR,5,FALSE),"")</f>
        <v>Atazanavir</v>
      </c>
      <c r="F4799" s="256" t="str">
        <f>IF(AND(A4799&lt;&gt;"",ISNUMBER(A4799)),VLOOKUP(A4799,Studies!A:BR,6,FALSE),"")</f>
        <v>Plasma</v>
      </c>
      <c r="G4799" s="194">
        <v>2.9349150000000002</v>
      </c>
      <c r="H4799" s="50" t="s">
        <v>60</v>
      </c>
      <c r="I4799" s="187">
        <v>3714.433</v>
      </c>
      <c r="J4799" s="41" t="s">
        <v>941</v>
      </c>
      <c r="K4799" s="41" t="s">
        <v>116</v>
      </c>
    </row>
    <row r="4800" spans="1:11" x14ac:dyDescent="0.2">
      <c r="A4800" s="30">
        <v>560</v>
      </c>
      <c r="B4800" s="254" t="str">
        <f>IF(AND(A4800&lt;&gt;"",ISNUMBER(A4800)),VLOOKUP(A4800,Studies!A:BR,2,FALSE),"")</f>
        <v>ClinPharmReview, AI424-001, p. 51</v>
      </c>
      <c r="C4800" s="255" t="str">
        <f>IF(AND(A4800&lt;&gt;"",ISNUMBER(A4800)),VLOOKUP(A4800,Studies!A:BR,3,FALSE),"")</f>
        <v>https://www.accessdata.fda.gov/drugsatfda_docs/nda/2003/21-567_Reyataz_BioPharmr_P1.pdf</v>
      </c>
      <c r="D4800" s="255" t="str">
        <f>IF(AND(A4800&lt;&gt;"",ISNUMBER(A4800)),VLOOKUP(A4800,Studies!A:BR,4,FALSE),"")</f>
        <v>200 mg</v>
      </c>
      <c r="E4800" s="255" t="str">
        <f>IF(AND(A4800&lt;&gt;"",ISNUMBER(A4800)),VLOOKUP(A4800,Studies!A:BR,5,FALSE),"")</f>
        <v>Atazanavir</v>
      </c>
      <c r="F4800" s="256" t="str">
        <f>IF(AND(A4800&lt;&gt;"",ISNUMBER(A4800)),VLOOKUP(A4800,Studies!A:BR,6,FALSE),"")</f>
        <v>Plasma</v>
      </c>
      <c r="G4800" s="194">
        <v>4.0152760000000001</v>
      </c>
      <c r="H4800" s="50" t="s">
        <v>60</v>
      </c>
      <c r="I4800" s="187">
        <v>3254.9540000000002</v>
      </c>
      <c r="J4800" s="41" t="s">
        <v>941</v>
      </c>
      <c r="K4800" s="41" t="s">
        <v>116</v>
      </c>
    </row>
    <row r="4801" spans="1:14" x14ac:dyDescent="0.2">
      <c r="A4801" s="30">
        <v>560</v>
      </c>
      <c r="B4801" s="254" t="str">
        <f>IF(AND(A4801&lt;&gt;"",ISNUMBER(A4801)),VLOOKUP(A4801,Studies!A:BR,2,FALSE),"")</f>
        <v>ClinPharmReview, AI424-001, p. 51</v>
      </c>
      <c r="C4801" s="255" t="str">
        <f>IF(AND(A4801&lt;&gt;"",ISNUMBER(A4801)),VLOOKUP(A4801,Studies!A:BR,3,FALSE),"")</f>
        <v>https://www.accessdata.fda.gov/drugsatfda_docs/nda/2003/21-567_Reyataz_BioPharmr_P1.pdf</v>
      </c>
      <c r="D4801" s="255" t="str">
        <f>IF(AND(A4801&lt;&gt;"",ISNUMBER(A4801)),VLOOKUP(A4801,Studies!A:BR,4,FALSE),"")</f>
        <v>200 mg</v>
      </c>
      <c r="E4801" s="255" t="str">
        <f>IF(AND(A4801&lt;&gt;"",ISNUMBER(A4801)),VLOOKUP(A4801,Studies!A:BR,5,FALSE),"")</f>
        <v>Atazanavir</v>
      </c>
      <c r="F4801" s="256" t="str">
        <f>IF(AND(A4801&lt;&gt;"",ISNUMBER(A4801)),VLOOKUP(A4801,Studies!A:BR,6,FALSE),"")</f>
        <v>Plasma</v>
      </c>
      <c r="G4801" s="194">
        <v>4.9981309999999999</v>
      </c>
      <c r="H4801" s="50" t="s">
        <v>60</v>
      </c>
      <c r="I4801" s="187">
        <v>2541.078</v>
      </c>
      <c r="J4801" s="41" t="s">
        <v>941</v>
      </c>
      <c r="K4801" s="41" t="s">
        <v>116</v>
      </c>
    </row>
    <row r="4802" spans="1:14" x14ac:dyDescent="0.2">
      <c r="A4802" s="30">
        <v>560</v>
      </c>
      <c r="B4802" s="254" t="str">
        <f>IF(AND(A4802&lt;&gt;"",ISNUMBER(A4802)),VLOOKUP(A4802,Studies!A:BR,2,FALSE),"")</f>
        <v>ClinPharmReview, AI424-001, p. 51</v>
      </c>
      <c r="C4802" s="255" t="str">
        <f>IF(AND(A4802&lt;&gt;"",ISNUMBER(A4802)),VLOOKUP(A4802,Studies!A:BR,3,FALSE),"")</f>
        <v>https://www.accessdata.fda.gov/drugsatfda_docs/nda/2003/21-567_Reyataz_BioPharmr_P1.pdf</v>
      </c>
      <c r="D4802" s="255" t="str">
        <f>IF(AND(A4802&lt;&gt;"",ISNUMBER(A4802)),VLOOKUP(A4802,Studies!A:BR,4,FALSE),"")</f>
        <v>200 mg</v>
      </c>
      <c r="E4802" s="255" t="str">
        <f>IF(AND(A4802&lt;&gt;"",ISNUMBER(A4802)),VLOOKUP(A4802,Studies!A:BR,5,FALSE),"")</f>
        <v>Atazanavir</v>
      </c>
      <c r="F4802" s="256" t="str">
        <f>IF(AND(A4802&lt;&gt;"",ISNUMBER(A4802)),VLOOKUP(A4802,Studies!A:BR,6,FALSE),"")</f>
        <v>Plasma</v>
      </c>
      <c r="G4802" s="194">
        <v>6.0677659999999998</v>
      </c>
      <c r="H4802" s="50" t="s">
        <v>60</v>
      </c>
      <c r="I4802" s="187">
        <v>1857.0229999999999</v>
      </c>
      <c r="J4802" s="41" t="s">
        <v>941</v>
      </c>
      <c r="K4802" s="41" t="s">
        <v>116</v>
      </c>
    </row>
    <row r="4803" spans="1:14" x14ac:dyDescent="0.2">
      <c r="A4803" s="30">
        <v>560</v>
      </c>
      <c r="B4803" s="254" t="str">
        <f>IF(AND(A4803&lt;&gt;"",ISNUMBER(A4803)),VLOOKUP(A4803,Studies!A:BR,2,FALSE),"")</f>
        <v>ClinPharmReview, AI424-001, p. 51</v>
      </c>
      <c r="C4803" s="255" t="str">
        <f>IF(AND(A4803&lt;&gt;"",ISNUMBER(A4803)),VLOOKUP(A4803,Studies!A:BR,3,FALSE),"")</f>
        <v>https://www.accessdata.fda.gov/drugsatfda_docs/nda/2003/21-567_Reyataz_BioPharmr_P1.pdf</v>
      </c>
      <c r="D4803" s="255" t="str">
        <f>IF(AND(A4803&lt;&gt;"",ISNUMBER(A4803)),VLOOKUP(A4803,Studies!A:BR,4,FALSE),"")</f>
        <v>200 mg</v>
      </c>
      <c r="E4803" s="255" t="str">
        <f>IF(AND(A4803&lt;&gt;"",ISNUMBER(A4803)),VLOOKUP(A4803,Studies!A:BR,5,FALSE),"")</f>
        <v>Atazanavir</v>
      </c>
      <c r="F4803" s="256" t="str">
        <f>IF(AND(A4803&lt;&gt;"",ISNUMBER(A4803)),VLOOKUP(A4803,Studies!A:BR,6,FALSE),"")</f>
        <v>Plasma</v>
      </c>
      <c r="G4803" s="194">
        <v>8.0529779999999995</v>
      </c>
      <c r="H4803" s="50" t="s">
        <v>60</v>
      </c>
      <c r="I4803" s="187">
        <v>1574.4639999999999</v>
      </c>
      <c r="J4803" s="41" t="s">
        <v>941</v>
      </c>
      <c r="K4803" s="41" t="s">
        <v>116</v>
      </c>
    </row>
    <row r="4804" spans="1:14" x14ac:dyDescent="0.2">
      <c r="A4804" s="30">
        <v>560</v>
      </c>
      <c r="B4804" s="254" t="str">
        <f>IF(AND(A4804&lt;&gt;"",ISNUMBER(A4804)),VLOOKUP(A4804,Studies!A:BR,2,FALSE),"")</f>
        <v>ClinPharmReview, AI424-001, p. 51</v>
      </c>
      <c r="C4804" s="255" t="str">
        <f>IF(AND(A4804&lt;&gt;"",ISNUMBER(A4804)),VLOOKUP(A4804,Studies!A:BR,3,FALSE),"")</f>
        <v>https://www.accessdata.fda.gov/drugsatfda_docs/nda/2003/21-567_Reyataz_BioPharmr_P1.pdf</v>
      </c>
      <c r="D4804" s="255" t="str">
        <f>IF(AND(A4804&lt;&gt;"",ISNUMBER(A4804)),VLOOKUP(A4804,Studies!A:BR,4,FALSE),"")</f>
        <v>200 mg</v>
      </c>
      <c r="E4804" s="255" t="str">
        <f>IF(AND(A4804&lt;&gt;"",ISNUMBER(A4804)),VLOOKUP(A4804,Studies!A:BR,5,FALSE),"")</f>
        <v>Atazanavir</v>
      </c>
      <c r="F4804" s="256" t="str">
        <f>IF(AND(A4804&lt;&gt;"",ISNUMBER(A4804)),VLOOKUP(A4804,Studies!A:BR,6,FALSE),"")</f>
        <v>Plasma</v>
      </c>
      <c r="G4804" s="194">
        <v>12.10336</v>
      </c>
      <c r="H4804" s="50" t="s">
        <v>60</v>
      </c>
      <c r="I4804" s="187">
        <v>943.86609999999996</v>
      </c>
      <c r="J4804" s="41" t="s">
        <v>941</v>
      </c>
      <c r="K4804" s="41" t="s">
        <v>116</v>
      </c>
    </row>
    <row r="4805" spans="1:14" x14ac:dyDescent="0.2">
      <c r="A4805" s="30">
        <v>560</v>
      </c>
      <c r="B4805" s="254" t="str">
        <f>IF(AND(A4805&lt;&gt;"",ISNUMBER(A4805)),VLOOKUP(A4805,Studies!A:BR,2,FALSE),"")</f>
        <v>ClinPharmReview, AI424-001, p. 51</v>
      </c>
      <c r="C4805" s="255" t="str">
        <f>IF(AND(A4805&lt;&gt;"",ISNUMBER(A4805)),VLOOKUP(A4805,Studies!A:BR,3,FALSE),"")</f>
        <v>https://www.accessdata.fda.gov/drugsatfda_docs/nda/2003/21-567_Reyataz_BioPharmr_P1.pdf</v>
      </c>
      <c r="D4805" s="255" t="str">
        <f>IF(AND(A4805&lt;&gt;"",ISNUMBER(A4805)),VLOOKUP(A4805,Studies!A:BR,4,FALSE),"")</f>
        <v>200 mg</v>
      </c>
      <c r="E4805" s="255" t="str">
        <f>IF(AND(A4805&lt;&gt;"",ISNUMBER(A4805)),VLOOKUP(A4805,Studies!A:BR,5,FALSE),"")</f>
        <v>Atazanavir</v>
      </c>
      <c r="F4805" s="256" t="str">
        <f>IF(AND(A4805&lt;&gt;"",ISNUMBER(A4805)),VLOOKUP(A4805,Studies!A:BR,6,FALSE),"")</f>
        <v>Plasma</v>
      </c>
      <c r="G4805" s="194">
        <v>18.046309999999998</v>
      </c>
      <c r="H4805" s="50" t="s">
        <v>60</v>
      </c>
      <c r="I4805" s="187">
        <v>464.15890000000002</v>
      </c>
      <c r="J4805" s="41" t="s">
        <v>941</v>
      </c>
      <c r="K4805" s="41" t="s">
        <v>116</v>
      </c>
    </row>
    <row r="4806" spans="1:14" x14ac:dyDescent="0.2">
      <c r="A4806" s="30">
        <v>560</v>
      </c>
      <c r="B4806" s="254" t="str">
        <f>IF(AND(A4806&lt;&gt;"",ISNUMBER(A4806)),VLOOKUP(A4806,Studies!A:BR,2,FALSE),"")</f>
        <v>ClinPharmReview, AI424-001, p. 51</v>
      </c>
      <c r="C4806" s="255" t="str">
        <f>IF(AND(A4806&lt;&gt;"",ISNUMBER(A4806)),VLOOKUP(A4806,Studies!A:BR,3,FALSE),"")</f>
        <v>https://www.accessdata.fda.gov/drugsatfda_docs/nda/2003/21-567_Reyataz_BioPharmr_P1.pdf</v>
      </c>
      <c r="D4806" s="255" t="str">
        <f>IF(AND(A4806&lt;&gt;"",ISNUMBER(A4806)),VLOOKUP(A4806,Studies!A:BR,4,FALSE),"")</f>
        <v>200 mg</v>
      </c>
      <c r="E4806" s="255" t="str">
        <f>IF(AND(A4806&lt;&gt;"",ISNUMBER(A4806)),VLOOKUP(A4806,Studies!A:BR,5,FALSE),"")</f>
        <v>Atazanavir</v>
      </c>
      <c r="F4806" s="256" t="str">
        <f>IF(AND(A4806&lt;&gt;"",ISNUMBER(A4806)),VLOOKUP(A4806,Studies!A:BR,6,FALSE),"")</f>
        <v>Plasma</v>
      </c>
      <c r="G4806" s="194">
        <v>24.074100000000001</v>
      </c>
      <c r="H4806" s="50" t="s">
        <v>60</v>
      </c>
      <c r="I4806" s="187">
        <v>206.73410000000001</v>
      </c>
      <c r="J4806" s="41" t="s">
        <v>941</v>
      </c>
      <c r="K4806" s="41" t="s">
        <v>116</v>
      </c>
    </row>
    <row r="4807" spans="1:14" x14ac:dyDescent="0.2">
      <c r="A4807" s="30">
        <v>560</v>
      </c>
      <c r="B4807" s="254" t="str">
        <f>IF(AND(A4807&lt;&gt;"",ISNUMBER(A4807)),VLOOKUP(A4807,Studies!A:BR,2,FALSE),"")</f>
        <v>ClinPharmReview, AI424-001, p. 51</v>
      </c>
      <c r="C4807" s="255" t="str">
        <f>IF(AND(A4807&lt;&gt;"",ISNUMBER(A4807)),VLOOKUP(A4807,Studies!A:BR,3,FALSE),"")</f>
        <v>https://www.accessdata.fda.gov/drugsatfda_docs/nda/2003/21-567_Reyataz_BioPharmr_P1.pdf</v>
      </c>
      <c r="D4807" s="255" t="str">
        <f>IF(AND(A4807&lt;&gt;"",ISNUMBER(A4807)),VLOOKUP(A4807,Studies!A:BR,4,FALSE),"")</f>
        <v>200 mg</v>
      </c>
      <c r="E4807" s="255" t="str">
        <f>IF(AND(A4807&lt;&gt;"",ISNUMBER(A4807)),VLOOKUP(A4807,Studies!A:BR,5,FALSE),"")</f>
        <v>Atazanavir</v>
      </c>
      <c r="F4807" s="256" t="str">
        <f>IF(AND(A4807&lt;&gt;"",ISNUMBER(A4807)),VLOOKUP(A4807,Studies!A:BR,6,FALSE),"")</f>
        <v>Plasma</v>
      </c>
      <c r="G4807" s="194">
        <v>30.115539999999999</v>
      </c>
      <c r="H4807" s="50" t="s">
        <v>60</v>
      </c>
      <c r="I4807" s="187">
        <v>116.0155</v>
      </c>
      <c r="J4807" s="41" t="s">
        <v>941</v>
      </c>
      <c r="K4807" s="41" t="s">
        <v>116</v>
      </c>
    </row>
    <row r="4808" spans="1:14" x14ac:dyDescent="0.2">
      <c r="A4808" s="30">
        <v>560</v>
      </c>
      <c r="B4808" s="254" t="str">
        <f>IF(AND(A4808&lt;&gt;"",ISNUMBER(A4808)),VLOOKUP(A4808,Studies!A:BR,2,FALSE),"")</f>
        <v>ClinPharmReview, AI424-001, p. 51</v>
      </c>
      <c r="C4808" s="255" t="str">
        <f>IF(AND(A4808&lt;&gt;"",ISNUMBER(A4808)),VLOOKUP(A4808,Studies!A:BR,3,FALSE),"")</f>
        <v>https://www.accessdata.fda.gov/drugsatfda_docs/nda/2003/21-567_Reyataz_BioPharmr_P1.pdf</v>
      </c>
      <c r="D4808" s="255" t="str">
        <f>IF(AND(A4808&lt;&gt;"",ISNUMBER(A4808)),VLOOKUP(A4808,Studies!A:BR,4,FALSE),"")</f>
        <v>200 mg</v>
      </c>
      <c r="E4808" s="255" t="str">
        <f>IF(AND(A4808&lt;&gt;"",ISNUMBER(A4808)),VLOOKUP(A4808,Studies!A:BR,5,FALSE),"")</f>
        <v>Atazanavir</v>
      </c>
      <c r="F4808" s="256" t="str">
        <f>IF(AND(A4808&lt;&gt;"",ISNUMBER(A4808)),VLOOKUP(A4808,Studies!A:BR,6,FALSE),"")</f>
        <v>Plasma</v>
      </c>
      <c r="G4808" s="194">
        <v>36.050699999999999</v>
      </c>
      <c r="H4808" s="50" t="s">
        <v>60</v>
      </c>
      <c r="I4808" s="187">
        <v>49.994790000000002</v>
      </c>
      <c r="J4808" s="41" t="s">
        <v>941</v>
      </c>
      <c r="K4808" s="41" t="s">
        <v>116</v>
      </c>
    </row>
    <row r="4809" spans="1:14" x14ac:dyDescent="0.2">
      <c r="A4809" s="30">
        <v>561</v>
      </c>
      <c r="B4809" s="254" t="str">
        <f>IF(AND(A4809&lt;&gt;"",ISNUMBER(A4809)),VLOOKUP(A4809,Studies!A:BR,2,FALSE),"")</f>
        <v>ClinPharmReview, AI424-040, p. 64</v>
      </c>
      <c r="C4809" s="255" t="str">
        <f>IF(AND(A4809&lt;&gt;"",ISNUMBER(A4809)),VLOOKUP(A4809,Studies!A:BR,3,FALSE),"")</f>
        <v>https://www.accessdata.fda.gov/drugsatfda_docs/nda/2003/21-567_Reyataz_BioPharmr_P2.pdf</v>
      </c>
      <c r="D4809" s="255" t="str">
        <f>IF(AND(A4809&lt;&gt;"",ISNUMBER(A4809)),VLOOKUP(A4809,Studies!A:BR,4,FALSE),"")</f>
        <v>200 mg</v>
      </c>
      <c r="E4809" s="255" t="str">
        <f>IF(AND(A4809&lt;&gt;"",ISNUMBER(A4809)),VLOOKUP(A4809,Studies!A:BR,5,FALSE),"")</f>
        <v>Atazanavir</v>
      </c>
      <c r="F4809" s="256"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
      <c r="A4810" s="30">
        <v>561</v>
      </c>
      <c r="B4810" s="254" t="str">
        <f>IF(AND(A4810&lt;&gt;"",ISNUMBER(A4810)),VLOOKUP(A4810,Studies!A:BR,2,FALSE),"")</f>
        <v>ClinPharmReview, AI424-040, p. 64</v>
      </c>
      <c r="C4810" s="255" t="str">
        <f>IF(AND(A4810&lt;&gt;"",ISNUMBER(A4810)),VLOOKUP(A4810,Studies!A:BR,3,FALSE),"")</f>
        <v>https://www.accessdata.fda.gov/drugsatfda_docs/nda/2003/21-567_Reyataz_BioPharmr_P2.pdf</v>
      </c>
      <c r="D4810" s="255" t="str">
        <f>IF(AND(A4810&lt;&gt;"",ISNUMBER(A4810)),VLOOKUP(A4810,Studies!A:BR,4,FALSE),"")</f>
        <v>200 mg</v>
      </c>
      <c r="E4810" s="255" t="str">
        <f>IF(AND(A4810&lt;&gt;"",ISNUMBER(A4810)),VLOOKUP(A4810,Studies!A:BR,5,FALSE),"")</f>
        <v>Atazanavir</v>
      </c>
      <c r="F4810" s="256"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
      <c r="A4811" s="30">
        <v>561</v>
      </c>
      <c r="B4811" s="254" t="str">
        <f>IF(AND(A4811&lt;&gt;"",ISNUMBER(A4811)),VLOOKUP(A4811,Studies!A:BR,2,FALSE),"")</f>
        <v>ClinPharmReview, AI424-040, p. 64</v>
      </c>
      <c r="C4811" s="255" t="str">
        <f>IF(AND(A4811&lt;&gt;"",ISNUMBER(A4811)),VLOOKUP(A4811,Studies!A:BR,3,FALSE),"")</f>
        <v>https://www.accessdata.fda.gov/drugsatfda_docs/nda/2003/21-567_Reyataz_BioPharmr_P2.pdf</v>
      </c>
      <c r="D4811" s="255" t="str">
        <f>IF(AND(A4811&lt;&gt;"",ISNUMBER(A4811)),VLOOKUP(A4811,Studies!A:BR,4,FALSE),"")</f>
        <v>200 mg</v>
      </c>
      <c r="E4811" s="255" t="str">
        <f>IF(AND(A4811&lt;&gt;"",ISNUMBER(A4811)),VLOOKUP(A4811,Studies!A:BR,5,FALSE),"")</f>
        <v>Atazanavir</v>
      </c>
      <c r="F4811" s="256"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
      <c r="A4812" s="30">
        <v>561</v>
      </c>
      <c r="B4812" s="254" t="str">
        <f>IF(AND(A4812&lt;&gt;"",ISNUMBER(A4812)),VLOOKUP(A4812,Studies!A:BR,2,FALSE),"")</f>
        <v>ClinPharmReview, AI424-040, p. 64</v>
      </c>
      <c r="C4812" s="255" t="str">
        <f>IF(AND(A4812&lt;&gt;"",ISNUMBER(A4812)),VLOOKUP(A4812,Studies!A:BR,3,FALSE),"")</f>
        <v>https://www.accessdata.fda.gov/drugsatfda_docs/nda/2003/21-567_Reyataz_BioPharmr_P2.pdf</v>
      </c>
      <c r="D4812" s="255" t="str">
        <f>IF(AND(A4812&lt;&gt;"",ISNUMBER(A4812)),VLOOKUP(A4812,Studies!A:BR,4,FALSE),"")</f>
        <v>200 mg</v>
      </c>
      <c r="E4812" s="255" t="str">
        <f>IF(AND(A4812&lt;&gt;"",ISNUMBER(A4812)),VLOOKUP(A4812,Studies!A:BR,5,FALSE),"")</f>
        <v>Atazanavir</v>
      </c>
      <c r="F4812" s="256"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
      <c r="A4813" s="30">
        <v>561</v>
      </c>
      <c r="B4813" s="254" t="str">
        <f>IF(AND(A4813&lt;&gt;"",ISNUMBER(A4813)),VLOOKUP(A4813,Studies!A:BR,2,FALSE),"")</f>
        <v>ClinPharmReview, AI424-040, p. 64</v>
      </c>
      <c r="C4813" s="255" t="str">
        <f>IF(AND(A4813&lt;&gt;"",ISNUMBER(A4813)),VLOOKUP(A4813,Studies!A:BR,3,FALSE),"")</f>
        <v>https://www.accessdata.fda.gov/drugsatfda_docs/nda/2003/21-567_Reyataz_BioPharmr_P2.pdf</v>
      </c>
      <c r="D4813" s="255" t="str">
        <f>IF(AND(A4813&lt;&gt;"",ISNUMBER(A4813)),VLOOKUP(A4813,Studies!A:BR,4,FALSE),"")</f>
        <v>200 mg</v>
      </c>
      <c r="E4813" s="255" t="str">
        <f>IF(AND(A4813&lt;&gt;"",ISNUMBER(A4813)),VLOOKUP(A4813,Studies!A:BR,5,FALSE),"")</f>
        <v>Atazanavir</v>
      </c>
      <c r="F4813" s="256"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
      <c r="A4814" s="30">
        <v>561</v>
      </c>
      <c r="B4814" s="254" t="str">
        <f>IF(AND(A4814&lt;&gt;"",ISNUMBER(A4814)),VLOOKUP(A4814,Studies!A:BR,2,FALSE),"")</f>
        <v>ClinPharmReview, AI424-040, p. 64</v>
      </c>
      <c r="C4814" s="255" t="str">
        <f>IF(AND(A4814&lt;&gt;"",ISNUMBER(A4814)),VLOOKUP(A4814,Studies!A:BR,3,FALSE),"")</f>
        <v>https://www.accessdata.fda.gov/drugsatfda_docs/nda/2003/21-567_Reyataz_BioPharmr_P2.pdf</v>
      </c>
      <c r="D4814" s="255" t="str">
        <f>IF(AND(A4814&lt;&gt;"",ISNUMBER(A4814)),VLOOKUP(A4814,Studies!A:BR,4,FALSE),"")</f>
        <v>200 mg</v>
      </c>
      <c r="E4814" s="255" t="str">
        <f>IF(AND(A4814&lt;&gt;"",ISNUMBER(A4814)),VLOOKUP(A4814,Studies!A:BR,5,FALSE),"")</f>
        <v>Atazanavir</v>
      </c>
      <c r="F4814" s="256"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
      <c r="A4815" s="30">
        <v>561</v>
      </c>
      <c r="B4815" s="254" t="str">
        <f>IF(AND(A4815&lt;&gt;"",ISNUMBER(A4815)),VLOOKUP(A4815,Studies!A:BR,2,FALSE),"")</f>
        <v>ClinPharmReview, AI424-040, p. 64</v>
      </c>
      <c r="C4815" s="255" t="str">
        <f>IF(AND(A4815&lt;&gt;"",ISNUMBER(A4815)),VLOOKUP(A4815,Studies!A:BR,3,FALSE),"")</f>
        <v>https://www.accessdata.fda.gov/drugsatfda_docs/nda/2003/21-567_Reyataz_BioPharmr_P2.pdf</v>
      </c>
      <c r="D4815" s="255" t="str">
        <f>IF(AND(A4815&lt;&gt;"",ISNUMBER(A4815)),VLOOKUP(A4815,Studies!A:BR,4,FALSE),"")</f>
        <v>200 mg</v>
      </c>
      <c r="E4815" s="255" t="str">
        <f>IF(AND(A4815&lt;&gt;"",ISNUMBER(A4815)),VLOOKUP(A4815,Studies!A:BR,5,FALSE),"")</f>
        <v>Atazanavir</v>
      </c>
      <c r="F4815" s="256"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
      <c r="A4816" s="30">
        <v>561</v>
      </c>
      <c r="B4816" s="254" t="str">
        <f>IF(AND(A4816&lt;&gt;"",ISNUMBER(A4816)),VLOOKUP(A4816,Studies!A:BR,2,FALSE),"")</f>
        <v>ClinPharmReview, AI424-040, p. 64</v>
      </c>
      <c r="C4816" s="255" t="str">
        <f>IF(AND(A4816&lt;&gt;"",ISNUMBER(A4816)),VLOOKUP(A4816,Studies!A:BR,3,FALSE),"")</f>
        <v>https://www.accessdata.fda.gov/drugsatfda_docs/nda/2003/21-567_Reyataz_BioPharmr_P2.pdf</v>
      </c>
      <c r="D4816" s="255" t="str">
        <f>IF(AND(A4816&lt;&gt;"",ISNUMBER(A4816)),VLOOKUP(A4816,Studies!A:BR,4,FALSE),"")</f>
        <v>200 mg</v>
      </c>
      <c r="E4816" s="255" t="str">
        <f>IF(AND(A4816&lt;&gt;"",ISNUMBER(A4816)),VLOOKUP(A4816,Studies!A:BR,5,FALSE),"")</f>
        <v>Atazanavir</v>
      </c>
      <c r="F4816" s="256"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
      <c r="A4817" s="30">
        <v>561</v>
      </c>
      <c r="B4817" s="254" t="str">
        <f>IF(AND(A4817&lt;&gt;"",ISNUMBER(A4817)),VLOOKUP(A4817,Studies!A:BR,2,FALSE),"")</f>
        <v>ClinPharmReview, AI424-040, p. 64</v>
      </c>
      <c r="C4817" s="255" t="str">
        <f>IF(AND(A4817&lt;&gt;"",ISNUMBER(A4817)),VLOOKUP(A4817,Studies!A:BR,3,FALSE),"")</f>
        <v>https://www.accessdata.fda.gov/drugsatfda_docs/nda/2003/21-567_Reyataz_BioPharmr_P2.pdf</v>
      </c>
      <c r="D4817" s="255" t="str">
        <f>IF(AND(A4817&lt;&gt;"",ISNUMBER(A4817)),VLOOKUP(A4817,Studies!A:BR,4,FALSE),"")</f>
        <v>200 mg</v>
      </c>
      <c r="E4817" s="255" t="str">
        <f>IF(AND(A4817&lt;&gt;"",ISNUMBER(A4817)),VLOOKUP(A4817,Studies!A:BR,5,FALSE),"")</f>
        <v>Atazanavir</v>
      </c>
      <c r="F4817" s="256"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
      <c r="A4818" s="30">
        <v>561</v>
      </c>
      <c r="B4818" s="254" t="str">
        <f>IF(AND(A4818&lt;&gt;"",ISNUMBER(A4818)),VLOOKUP(A4818,Studies!A:BR,2,FALSE),"")</f>
        <v>ClinPharmReview, AI424-040, p. 64</v>
      </c>
      <c r="C4818" s="255" t="str">
        <f>IF(AND(A4818&lt;&gt;"",ISNUMBER(A4818)),VLOOKUP(A4818,Studies!A:BR,3,FALSE),"")</f>
        <v>https://www.accessdata.fda.gov/drugsatfda_docs/nda/2003/21-567_Reyataz_BioPharmr_P2.pdf</v>
      </c>
      <c r="D4818" s="255" t="str">
        <f>IF(AND(A4818&lt;&gt;"",ISNUMBER(A4818)),VLOOKUP(A4818,Studies!A:BR,4,FALSE),"")</f>
        <v>200 mg</v>
      </c>
      <c r="E4818" s="255" t="str">
        <f>IF(AND(A4818&lt;&gt;"",ISNUMBER(A4818)),VLOOKUP(A4818,Studies!A:BR,5,FALSE),"")</f>
        <v>Atazanavir</v>
      </c>
      <c r="F4818" s="256"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
      <c r="A4819" s="30">
        <v>561</v>
      </c>
      <c r="B4819" s="254" t="str">
        <f>IF(AND(A4819&lt;&gt;"",ISNUMBER(A4819)),VLOOKUP(A4819,Studies!A:BR,2,FALSE),"")</f>
        <v>ClinPharmReview, AI424-040, p. 64</v>
      </c>
      <c r="C4819" s="255" t="str">
        <f>IF(AND(A4819&lt;&gt;"",ISNUMBER(A4819)),VLOOKUP(A4819,Studies!A:BR,3,FALSE),"")</f>
        <v>https://www.accessdata.fda.gov/drugsatfda_docs/nda/2003/21-567_Reyataz_BioPharmr_P2.pdf</v>
      </c>
      <c r="D4819" s="255" t="str">
        <f>IF(AND(A4819&lt;&gt;"",ISNUMBER(A4819)),VLOOKUP(A4819,Studies!A:BR,4,FALSE),"")</f>
        <v>200 mg</v>
      </c>
      <c r="E4819" s="255" t="str">
        <f>IF(AND(A4819&lt;&gt;"",ISNUMBER(A4819)),VLOOKUP(A4819,Studies!A:BR,5,FALSE),"")</f>
        <v>Atazanavir</v>
      </c>
      <c r="F4819" s="256"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
      <c r="A4820" s="30">
        <v>561</v>
      </c>
      <c r="B4820" s="254" t="str">
        <f>IF(AND(A4820&lt;&gt;"",ISNUMBER(A4820)),VLOOKUP(A4820,Studies!A:BR,2,FALSE),"")</f>
        <v>ClinPharmReview, AI424-040, p. 64</v>
      </c>
      <c r="C4820" s="255" t="str">
        <f>IF(AND(A4820&lt;&gt;"",ISNUMBER(A4820)),VLOOKUP(A4820,Studies!A:BR,3,FALSE),"")</f>
        <v>https://www.accessdata.fda.gov/drugsatfda_docs/nda/2003/21-567_Reyataz_BioPharmr_P2.pdf</v>
      </c>
      <c r="D4820" s="255" t="str">
        <f>IF(AND(A4820&lt;&gt;"",ISNUMBER(A4820)),VLOOKUP(A4820,Studies!A:BR,4,FALSE),"")</f>
        <v>200 mg</v>
      </c>
      <c r="E4820" s="255" t="str">
        <f>IF(AND(A4820&lt;&gt;"",ISNUMBER(A4820)),VLOOKUP(A4820,Studies!A:BR,5,FALSE),"")</f>
        <v>Atazanavir</v>
      </c>
      <c r="F4820" s="256"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
      <c r="A4821" s="30">
        <v>561</v>
      </c>
      <c r="B4821" s="254" t="str">
        <f>IF(AND(A4821&lt;&gt;"",ISNUMBER(A4821)),VLOOKUP(A4821,Studies!A:BR,2,FALSE),"")</f>
        <v>ClinPharmReview, AI424-040, p. 64</v>
      </c>
      <c r="C4821" s="255" t="str">
        <f>IF(AND(A4821&lt;&gt;"",ISNUMBER(A4821)),VLOOKUP(A4821,Studies!A:BR,3,FALSE),"")</f>
        <v>https://www.accessdata.fda.gov/drugsatfda_docs/nda/2003/21-567_Reyataz_BioPharmr_P2.pdf</v>
      </c>
      <c r="D4821" s="255" t="str">
        <f>IF(AND(A4821&lt;&gt;"",ISNUMBER(A4821)),VLOOKUP(A4821,Studies!A:BR,4,FALSE),"")</f>
        <v>200 mg</v>
      </c>
      <c r="E4821" s="255" t="str">
        <f>IF(AND(A4821&lt;&gt;"",ISNUMBER(A4821)),VLOOKUP(A4821,Studies!A:BR,5,FALSE),"")</f>
        <v>Atazanavir</v>
      </c>
      <c r="F4821" s="256"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
      <c r="A4822" s="30">
        <v>561</v>
      </c>
      <c r="B4822" s="254" t="str">
        <f>IF(AND(A4822&lt;&gt;"",ISNUMBER(A4822)),VLOOKUP(A4822,Studies!A:BR,2,FALSE),"")</f>
        <v>ClinPharmReview, AI424-040, p. 64</v>
      </c>
      <c r="C4822" s="255" t="str">
        <f>IF(AND(A4822&lt;&gt;"",ISNUMBER(A4822)),VLOOKUP(A4822,Studies!A:BR,3,FALSE),"")</f>
        <v>https://www.accessdata.fda.gov/drugsatfda_docs/nda/2003/21-567_Reyataz_BioPharmr_P2.pdf</v>
      </c>
      <c r="D4822" s="255" t="str">
        <f>IF(AND(A4822&lt;&gt;"",ISNUMBER(A4822)),VLOOKUP(A4822,Studies!A:BR,4,FALSE),"")</f>
        <v>200 mg</v>
      </c>
      <c r="E4822" s="255" t="str">
        <f>IF(AND(A4822&lt;&gt;"",ISNUMBER(A4822)),VLOOKUP(A4822,Studies!A:BR,5,FALSE),"")</f>
        <v>Atazanavir</v>
      </c>
      <c r="F4822" s="256"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
      <c r="A4823" s="30">
        <v>561</v>
      </c>
      <c r="B4823" s="254" t="str">
        <f>IF(AND(A4823&lt;&gt;"",ISNUMBER(A4823)),VLOOKUP(A4823,Studies!A:BR,2,FALSE),"")</f>
        <v>ClinPharmReview, AI424-040, p. 64</v>
      </c>
      <c r="C4823" s="255" t="str">
        <f>IF(AND(A4823&lt;&gt;"",ISNUMBER(A4823)),VLOOKUP(A4823,Studies!A:BR,3,FALSE),"")</f>
        <v>https://www.accessdata.fda.gov/drugsatfda_docs/nda/2003/21-567_Reyataz_BioPharmr_P2.pdf</v>
      </c>
      <c r="D4823" s="255" t="str">
        <f>IF(AND(A4823&lt;&gt;"",ISNUMBER(A4823)),VLOOKUP(A4823,Studies!A:BR,4,FALSE),"")</f>
        <v>200 mg</v>
      </c>
      <c r="E4823" s="255" t="str">
        <f>IF(AND(A4823&lt;&gt;"",ISNUMBER(A4823)),VLOOKUP(A4823,Studies!A:BR,5,FALSE),"")</f>
        <v>Atazanavir</v>
      </c>
      <c r="F4823" s="256"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
      <c r="A4824" s="30">
        <v>562</v>
      </c>
      <c r="B4824" s="254" t="str">
        <f>IF(AND(A4824&lt;&gt;"",ISNUMBER(A4824)),VLOOKUP(A4824,Studies!A:BR,2,FALSE),"")</f>
        <v>ClinPharmReview, AI424-040, p. 64</v>
      </c>
      <c r="C4824" s="255" t="str">
        <f>IF(AND(A4824&lt;&gt;"",ISNUMBER(A4824)),VLOOKUP(A4824,Studies!A:BR,3,FALSE),"")</f>
        <v>https://www.accessdata.fda.gov/drugsatfda_docs/nda/2003/21-567_Reyataz_BioPharmr_P2.pdf</v>
      </c>
      <c r="D4824" s="255" t="str">
        <f>IF(AND(A4824&lt;&gt;"",ISNUMBER(A4824)),VLOOKUP(A4824,Studies!A:BR,4,FALSE),"")</f>
        <v>400 mg</v>
      </c>
      <c r="E4824" s="255" t="str">
        <f>IF(AND(A4824&lt;&gt;"",ISNUMBER(A4824)),VLOOKUP(A4824,Studies!A:BR,5,FALSE),"")</f>
        <v>Atazanavir</v>
      </c>
      <c r="F4824" s="256"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
      <c r="A4825" s="30">
        <v>562</v>
      </c>
      <c r="B4825" s="254" t="str">
        <f>IF(AND(A4825&lt;&gt;"",ISNUMBER(A4825)),VLOOKUP(A4825,Studies!A:BR,2,FALSE),"")</f>
        <v>ClinPharmReview, AI424-040, p. 64</v>
      </c>
      <c r="C4825" s="255" t="str">
        <f>IF(AND(A4825&lt;&gt;"",ISNUMBER(A4825)),VLOOKUP(A4825,Studies!A:BR,3,FALSE),"")</f>
        <v>https://www.accessdata.fda.gov/drugsatfda_docs/nda/2003/21-567_Reyataz_BioPharmr_P2.pdf</v>
      </c>
      <c r="D4825" s="255" t="str">
        <f>IF(AND(A4825&lt;&gt;"",ISNUMBER(A4825)),VLOOKUP(A4825,Studies!A:BR,4,FALSE),"")</f>
        <v>400 mg</v>
      </c>
      <c r="E4825" s="255" t="str">
        <f>IF(AND(A4825&lt;&gt;"",ISNUMBER(A4825)),VLOOKUP(A4825,Studies!A:BR,5,FALSE),"")</f>
        <v>Atazanavir</v>
      </c>
      <c r="F4825" s="256"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
      <c r="A4826" s="30">
        <v>562</v>
      </c>
      <c r="B4826" s="254" t="str">
        <f>IF(AND(A4826&lt;&gt;"",ISNUMBER(A4826)),VLOOKUP(A4826,Studies!A:BR,2,FALSE),"")</f>
        <v>ClinPharmReview, AI424-040, p. 64</v>
      </c>
      <c r="C4826" s="255" t="str">
        <f>IF(AND(A4826&lt;&gt;"",ISNUMBER(A4826)),VLOOKUP(A4826,Studies!A:BR,3,FALSE),"")</f>
        <v>https://www.accessdata.fda.gov/drugsatfda_docs/nda/2003/21-567_Reyataz_BioPharmr_P2.pdf</v>
      </c>
      <c r="D4826" s="255" t="str">
        <f>IF(AND(A4826&lt;&gt;"",ISNUMBER(A4826)),VLOOKUP(A4826,Studies!A:BR,4,FALSE),"")</f>
        <v>400 mg</v>
      </c>
      <c r="E4826" s="255" t="str">
        <f>IF(AND(A4826&lt;&gt;"",ISNUMBER(A4826)),VLOOKUP(A4826,Studies!A:BR,5,FALSE),"")</f>
        <v>Atazanavir</v>
      </c>
      <c r="F4826" s="256"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
      <c r="A4827" s="30">
        <v>562</v>
      </c>
      <c r="B4827" s="254" t="str">
        <f>IF(AND(A4827&lt;&gt;"",ISNUMBER(A4827)),VLOOKUP(A4827,Studies!A:BR,2,FALSE),"")</f>
        <v>ClinPharmReview, AI424-040, p. 64</v>
      </c>
      <c r="C4827" s="255" t="str">
        <f>IF(AND(A4827&lt;&gt;"",ISNUMBER(A4827)),VLOOKUP(A4827,Studies!A:BR,3,FALSE),"")</f>
        <v>https://www.accessdata.fda.gov/drugsatfda_docs/nda/2003/21-567_Reyataz_BioPharmr_P2.pdf</v>
      </c>
      <c r="D4827" s="255" t="str">
        <f>IF(AND(A4827&lt;&gt;"",ISNUMBER(A4827)),VLOOKUP(A4827,Studies!A:BR,4,FALSE),"")</f>
        <v>400 mg</v>
      </c>
      <c r="E4827" s="255" t="str">
        <f>IF(AND(A4827&lt;&gt;"",ISNUMBER(A4827)),VLOOKUP(A4827,Studies!A:BR,5,FALSE),"")</f>
        <v>Atazanavir</v>
      </c>
      <c r="F4827" s="256"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
      <c r="A4828" s="30">
        <v>562</v>
      </c>
      <c r="B4828" s="254" t="str">
        <f>IF(AND(A4828&lt;&gt;"",ISNUMBER(A4828)),VLOOKUP(A4828,Studies!A:BR,2,FALSE),"")</f>
        <v>ClinPharmReview, AI424-040, p. 64</v>
      </c>
      <c r="C4828" s="255" t="str">
        <f>IF(AND(A4828&lt;&gt;"",ISNUMBER(A4828)),VLOOKUP(A4828,Studies!A:BR,3,FALSE),"")</f>
        <v>https://www.accessdata.fda.gov/drugsatfda_docs/nda/2003/21-567_Reyataz_BioPharmr_P2.pdf</v>
      </c>
      <c r="D4828" s="255" t="str">
        <f>IF(AND(A4828&lt;&gt;"",ISNUMBER(A4828)),VLOOKUP(A4828,Studies!A:BR,4,FALSE),"")</f>
        <v>400 mg</v>
      </c>
      <c r="E4828" s="255" t="str">
        <f>IF(AND(A4828&lt;&gt;"",ISNUMBER(A4828)),VLOOKUP(A4828,Studies!A:BR,5,FALSE),"")</f>
        <v>Atazanavir</v>
      </c>
      <c r="F4828" s="256"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
      <c r="A4829" s="30">
        <v>562</v>
      </c>
      <c r="B4829" s="254" t="str">
        <f>IF(AND(A4829&lt;&gt;"",ISNUMBER(A4829)),VLOOKUP(A4829,Studies!A:BR,2,FALSE),"")</f>
        <v>ClinPharmReview, AI424-040, p. 64</v>
      </c>
      <c r="C4829" s="255" t="str">
        <f>IF(AND(A4829&lt;&gt;"",ISNUMBER(A4829)),VLOOKUP(A4829,Studies!A:BR,3,FALSE),"")</f>
        <v>https://www.accessdata.fda.gov/drugsatfda_docs/nda/2003/21-567_Reyataz_BioPharmr_P2.pdf</v>
      </c>
      <c r="D4829" s="255" t="str">
        <f>IF(AND(A4829&lt;&gt;"",ISNUMBER(A4829)),VLOOKUP(A4829,Studies!A:BR,4,FALSE),"")</f>
        <v>400 mg</v>
      </c>
      <c r="E4829" s="255" t="str">
        <f>IF(AND(A4829&lt;&gt;"",ISNUMBER(A4829)),VLOOKUP(A4829,Studies!A:BR,5,FALSE),"")</f>
        <v>Atazanavir</v>
      </c>
      <c r="F4829" s="256"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
      <c r="A4830" s="30">
        <v>562</v>
      </c>
      <c r="B4830" s="254" t="str">
        <f>IF(AND(A4830&lt;&gt;"",ISNUMBER(A4830)),VLOOKUP(A4830,Studies!A:BR,2,FALSE),"")</f>
        <v>ClinPharmReview, AI424-040, p. 64</v>
      </c>
      <c r="C4830" s="255" t="str">
        <f>IF(AND(A4830&lt;&gt;"",ISNUMBER(A4830)),VLOOKUP(A4830,Studies!A:BR,3,FALSE),"")</f>
        <v>https://www.accessdata.fda.gov/drugsatfda_docs/nda/2003/21-567_Reyataz_BioPharmr_P2.pdf</v>
      </c>
      <c r="D4830" s="255" t="str">
        <f>IF(AND(A4830&lt;&gt;"",ISNUMBER(A4830)),VLOOKUP(A4830,Studies!A:BR,4,FALSE),"")</f>
        <v>400 mg</v>
      </c>
      <c r="E4830" s="255" t="str">
        <f>IF(AND(A4830&lt;&gt;"",ISNUMBER(A4830)),VLOOKUP(A4830,Studies!A:BR,5,FALSE),"")</f>
        <v>Atazanavir</v>
      </c>
      <c r="F4830" s="256"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
      <c r="A4831" s="30">
        <v>562</v>
      </c>
      <c r="B4831" s="254" t="str">
        <f>IF(AND(A4831&lt;&gt;"",ISNUMBER(A4831)),VLOOKUP(A4831,Studies!A:BR,2,FALSE),"")</f>
        <v>ClinPharmReview, AI424-040, p. 64</v>
      </c>
      <c r="C4831" s="255" t="str">
        <f>IF(AND(A4831&lt;&gt;"",ISNUMBER(A4831)),VLOOKUP(A4831,Studies!A:BR,3,FALSE),"")</f>
        <v>https://www.accessdata.fda.gov/drugsatfda_docs/nda/2003/21-567_Reyataz_BioPharmr_P2.pdf</v>
      </c>
      <c r="D4831" s="255" t="str">
        <f>IF(AND(A4831&lt;&gt;"",ISNUMBER(A4831)),VLOOKUP(A4831,Studies!A:BR,4,FALSE),"")</f>
        <v>400 mg</v>
      </c>
      <c r="E4831" s="255" t="str">
        <f>IF(AND(A4831&lt;&gt;"",ISNUMBER(A4831)),VLOOKUP(A4831,Studies!A:BR,5,FALSE),"")</f>
        <v>Atazanavir</v>
      </c>
      <c r="F4831" s="256"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
      <c r="A4832" s="30">
        <v>562</v>
      </c>
      <c r="B4832" s="254" t="str">
        <f>IF(AND(A4832&lt;&gt;"",ISNUMBER(A4832)),VLOOKUP(A4832,Studies!A:BR,2,FALSE),"")</f>
        <v>ClinPharmReview, AI424-040, p. 64</v>
      </c>
      <c r="C4832" s="255" t="str">
        <f>IF(AND(A4832&lt;&gt;"",ISNUMBER(A4832)),VLOOKUP(A4832,Studies!A:BR,3,FALSE),"")</f>
        <v>https://www.accessdata.fda.gov/drugsatfda_docs/nda/2003/21-567_Reyataz_BioPharmr_P2.pdf</v>
      </c>
      <c r="D4832" s="255" t="str">
        <f>IF(AND(A4832&lt;&gt;"",ISNUMBER(A4832)),VLOOKUP(A4832,Studies!A:BR,4,FALSE),"")</f>
        <v>400 mg</v>
      </c>
      <c r="E4832" s="255" t="str">
        <f>IF(AND(A4832&lt;&gt;"",ISNUMBER(A4832)),VLOOKUP(A4832,Studies!A:BR,5,FALSE),"")</f>
        <v>Atazanavir</v>
      </c>
      <c r="F4832" s="256"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
      <c r="A4833" s="30">
        <v>562</v>
      </c>
      <c r="B4833" s="254" t="str">
        <f>IF(AND(A4833&lt;&gt;"",ISNUMBER(A4833)),VLOOKUP(A4833,Studies!A:BR,2,FALSE),"")</f>
        <v>ClinPharmReview, AI424-040, p. 64</v>
      </c>
      <c r="C4833" s="255" t="str">
        <f>IF(AND(A4833&lt;&gt;"",ISNUMBER(A4833)),VLOOKUP(A4833,Studies!A:BR,3,FALSE),"")</f>
        <v>https://www.accessdata.fda.gov/drugsatfda_docs/nda/2003/21-567_Reyataz_BioPharmr_P2.pdf</v>
      </c>
      <c r="D4833" s="255" t="str">
        <f>IF(AND(A4833&lt;&gt;"",ISNUMBER(A4833)),VLOOKUP(A4833,Studies!A:BR,4,FALSE),"")</f>
        <v>400 mg</v>
      </c>
      <c r="E4833" s="255" t="str">
        <f>IF(AND(A4833&lt;&gt;"",ISNUMBER(A4833)),VLOOKUP(A4833,Studies!A:BR,5,FALSE),"")</f>
        <v>Atazanavir</v>
      </c>
      <c r="F4833" s="256"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
      <c r="A4834" s="30">
        <v>562</v>
      </c>
      <c r="B4834" s="254" t="str">
        <f>IF(AND(A4834&lt;&gt;"",ISNUMBER(A4834)),VLOOKUP(A4834,Studies!A:BR,2,FALSE),"")</f>
        <v>ClinPharmReview, AI424-040, p. 64</v>
      </c>
      <c r="C4834" s="255" t="str">
        <f>IF(AND(A4834&lt;&gt;"",ISNUMBER(A4834)),VLOOKUP(A4834,Studies!A:BR,3,FALSE),"")</f>
        <v>https://www.accessdata.fda.gov/drugsatfda_docs/nda/2003/21-567_Reyataz_BioPharmr_P2.pdf</v>
      </c>
      <c r="D4834" s="255" t="str">
        <f>IF(AND(A4834&lt;&gt;"",ISNUMBER(A4834)),VLOOKUP(A4834,Studies!A:BR,4,FALSE),"")</f>
        <v>400 mg</v>
      </c>
      <c r="E4834" s="255" t="str">
        <f>IF(AND(A4834&lt;&gt;"",ISNUMBER(A4834)),VLOOKUP(A4834,Studies!A:BR,5,FALSE),"")</f>
        <v>Atazanavir</v>
      </c>
      <c r="F4834" s="256"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
      <c r="A4835" s="30">
        <v>562</v>
      </c>
      <c r="B4835" s="254" t="str">
        <f>IF(AND(A4835&lt;&gt;"",ISNUMBER(A4835)),VLOOKUP(A4835,Studies!A:BR,2,FALSE),"")</f>
        <v>ClinPharmReview, AI424-040, p. 64</v>
      </c>
      <c r="C4835" s="255" t="str">
        <f>IF(AND(A4835&lt;&gt;"",ISNUMBER(A4835)),VLOOKUP(A4835,Studies!A:BR,3,FALSE),"")</f>
        <v>https://www.accessdata.fda.gov/drugsatfda_docs/nda/2003/21-567_Reyataz_BioPharmr_P2.pdf</v>
      </c>
      <c r="D4835" s="255" t="str">
        <f>IF(AND(A4835&lt;&gt;"",ISNUMBER(A4835)),VLOOKUP(A4835,Studies!A:BR,4,FALSE),"")</f>
        <v>400 mg</v>
      </c>
      <c r="E4835" s="255" t="str">
        <f>IF(AND(A4835&lt;&gt;"",ISNUMBER(A4835)),VLOOKUP(A4835,Studies!A:BR,5,FALSE),"")</f>
        <v>Atazanavir</v>
      </c>
      <c r="F4835" s="256"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
      <c r="A4836" s="30">
        <v>562</v>
      </c>
      <c r="B4836" s="254" t="str">
        <f>IF(AND(A4836&lt;&gt;"",ISNUMBER(A4836)),VLOOKUP(A4836,Studies!A:BR,2,FALSE),"")</f>
        <v>ClinPharmReview, AI424-040, p. 64</v>
      </c>
      <c r="C4836" s="255" t="str">
        <f>IF(AND(A4836&lt;&gt;"",ISNUMBER(A4836)),VLOOKUP(A4836,Studies!A:BR,3,FALSE),"")</f>
        <v>https://www.accessdata.fda.gov/drugsatfda_docs/nda/2003/21-567_Reyataz_BioPharmr_P2.pdf</v>
      </c>
      <c r="D4836" s="255" t="str">
        <f>IF(AND(A4836&lt;&gt;"",ISNUMBER(A4836)),VLOOKUP(A4836,Studies!A:BR,4,FALSE),"")</f>
        <v>400 mg</v>
      </c>
      <c r="E4836" s="255" t="str">
        <f>IF(AND(A4836&lt;&gt;"",ISNUMBER(A4836)),VLOOKUP(A4836,Studies!A:BR,5,FALSE),"")</f>
        <v>Atazanavir</v>
      </c>
      <c r="F4836" s="256"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
      <c r="A4837" s="30">
        <v>562</v>
      </c>
      <c r="B4837" s="254" t="str">
        <f>IF(AND(A4837&lt;&gt;"",ISNUMBER(A4837)),VLOOKUP(A4837,Studies!A:BR,2,FALSE),"")</f>
        <v>ClinPharmReview, AI424-040, p. 64</v>
      </c>
      <c r="C4837" s="255" t="str">
        <f>IF(AND(A4837&lt;&gt;"",ISNUMBER(A4837)),VLOOKUP(A4837,Studies!A:BR,3,FALSE),"")</f>
        <v>https://www.accessdata.fda.gov/drugsatfda_docs/nda/2003/21-567_Reyataz_BioPharmr_P2.pdf</v>
      </c>
      <c r="D4837" s="255" t="str">
        <f>IF(AND(A4837&lt;&gt;"",ISNUMBER(A4837)),VLOOKUP(A4837,Studies!A:BR,4,FALSE),"")</f>
        <v>400 mg</v>
      </c>
      <c r="E4837" s="255" t="str">
        <f>IF(AND(A4837&lt;&gt;"",ISNUMBER(A4837)),VLOOKUP(A4837,Studies!A:BR,5,FALSE),"")</f>
        <v>Atazanavir</v>
      </c>
      <c r="F4837" s="256"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
      <c r="A4838" s="30">
        <v>562</v>
      </c>
      <c r="B4838" s="254" t="str">
        <f>IF(AND(A4838&lt;&gt;"",ISNUMBER(A4838)),VLOOKUP(A4838,Studies!A:BR,2,FALSE),"")</f>
        <v>ClinPharmReview, AI424-040, p. 64</v>
      </c>
      <c r="C4838" s="255" t="str">
        <f>IF(AND(A4838&lt;&gt;"",ISNUMBER(A4838)),VLOOKUP(A4838,Studies!A:BR,3,FALSE),"")</f>
        <v>https://www.accessdata.fda.gov/drugsatfda_docs/nda/2003/21-567_Reyataz_BioPharmr_P2.pdf</v>
      </c>
      <c r="D4838" s="255" t="str">
        <f>IF(AND(A4838&lt;&gt;"",ISNUMBER(A4838)),VLOOKUP(A4838,Studies!A:BR,4,FALSE),"")</f>
        <v>400 mg</v>
      </c>
      <c r="E4838" s="255" t="str">
        <f>IF(AND(A4838&lt;&gt;"",ISNUMBER(A4838)),VLOOKUP(A4838,Studies!A:BR,5,FALSE),"")</f>
        <v>Atazanavir</v>
      </c>
      <c r="F4838" s="256"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
      <c r="A4839" s="30">
        <v>563</v>
      </c>
      <c r="B4839" s="254" t="str">
        <f>IF(AND(A4839&lt;&gt;"",ISNUMBER(A4839)),VLOOKUP(A4839,Studies!A:BR,2,FALSE),"")</f>
        <v>ClinPharmReview, AI424-040, p. 64</v>
      </c>
      <c r="C4839" s="255" t="str">
        <f>IF(AND(A4839&lt;&gt;"",ISNUMBER(A4839)),VLOOKUP(A4839,Studies!A:BR,3,FALSE),"")</f>
        <v>https://www.accessdata.fda.gov/drugsatfda_docs/nda/2003/21-567_Reyataz_BioPharmr_P2.pdf</v>
      </c>
      <c r="D4839" s="255" t="str">
        <f>IF(AND(A4839&lt;&gt;"",ISNUMBER(A4839)),VLOOKUP(A4839,Studies!A:BR,4,FALSE),"")</f>
        <v>800 mg</v>
      </c>
      <c r="E4839" s="255" t="str">
        <f>IF(AND(A4839&lt;&gt;"",ISNUMBER(A4839)),VLOOKUP(A4839,Studies!A:BR,5,FALSE),"")</f>
        <v>Atazanavir</v>
      </c>
      <c r="F4839" s="256"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
      <c r="A4840" s="30">
        <v>563</v>
      </c>
      <c r="B4840" s="254" t="str">
        <f>IF(AND(A4840&lt;&gt;"",ISNUMBER(A4840)),VLOOKUP(A4840,Studies!A:BR,2,FALSE),"")</f>
        <v>ClinPharmReview, AI424-040, p. 64</v>
      </c>
      <c r="C4840" s="255" t="str">
        <f>IF(AND(A4840&lt;&gt;"",ISNUMBER(A4840)),VLOOKUP(A4840,Studies!A:BR,3,FALSE),"")</f>
        <v>https://www.accessdata.fda.gov/drugsatfda_docs/nda/2003/21-567_Reyataz_BioPharmr_P2.pdf</v>
      </c>
      <c r="D4840" s="255" t="str">
        <f>IF(AND(A4840&lt;&gt;"",ISNUMBER(A4840)),VLOOKUP(A4840,Studies!A:BR,4,FALSE),"")</f>
        <v>800 mg</v>
      </c>
      <c r="E4840" s="255" t="str">
        <f>IF(AND(A4840&lt;&gt;"",ISNUMBER(A4840)),VLOOKUP(A4840,Studies!A:BR,5,FALSE),"")</f>
        <v>Atazanavir</v>
      </c>
      <c r="F4840" s="256"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
      <c r="A4841" s="30">
        <v>563</v>
      </c>
      <c r="B4841" s="254" t="str">
        <f>IF(AND(A4841&lt;&gt;"",ISNUMBER(A4841)),VLOOKUP(A4841,Studies!A:BR,2,FALSE),"")</f>
        <v>ClinPharmReview, AI424-040, p. 64</v>
      </c>
      <c r="C4841" s="255" t="str">
        <f>IF(AND(A4841&lt;&gt;"",ISNUMBER(A4841)),VLOOKUP(A4841,Studies!A:BR,3,FALSE),"")</f>
        <v>https://www.accessdata.fda.gov/drugsatfda_docs/nda/2003/21-567_Reyataz_BioPharmr_P2.pdf</v>
      </c>
      <c r="D4841" s="255" t="str">
        <f>IF(AND(A4841&lt;&gt;"",ISNUMBER(A4841)),VLOOKUP(A4841,Studies!A:BR,4,FALSE),"")</f>
        <v>800 mg</v>
      </c>
      <c r="E4841" s="255" t="str">
        <f>IF(AND(A4841&lt;&gt;"",ISNUMBER(A4841)),VLOOKUP(A4841,Studies!A:BR,5,FALSE),"")</f>
        <v>Atazanavir</v>
      </c>
      <c r="F4841" s="256"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
      <c r="A4842" s="30">
        <v>563</v>
      </c>
      <c r="B4842" s="254" t="str">
        <f>IF(AND(A4842&lt;&gt;"",ISNUMBER(A4842)),VLOOKUP(A4842,Studies!A:BR,2,FALSE),"")</f>
        <v>ClinPharmReview, AI424-040, p. 64</v>
      </c>
      <c r="C4842" s="255" t="str">
        <f>IF(AND(A4842&lt;&gt;"",ISNUMBER(A4842)),VLOOKUP(A4842,Studies!A:BR,3,FALSE),"")</f>
        <v>https://www.accessdata.fda.gov/drugsatfda_docs/nda/2003/21-567_Reyataz_BioPharmr_P2.pdf</v>
      </c>
      <c r="D4842" s="255" t="str">
        <f>IF(AND(A4842&lt;&gt;"",ISNUMBER(A4842)),VLOOKUP(A4842,Studies!A:BR,4,FALSE),"")</f>
        <v>800 mg</v>
      </c>
      <c r="E4842" s="255" t="str">
        <f>IF(AND(A4842&lt;&gt;"",ISNUMBER(A4842)),VLOOKUP(A4842,Studies!A:BR,5,FALSE),"")</f>
        <v>Atazanavir</v>
      </c>
      <c r="F4842" s="256"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
      <c r="A4843" s="30">
        <v>563</v>
      </c>
      <c r="B4843" s="254" t="str">
        <f>IF(AND(A4843&lt;&gt;"",ISNUMBER(A4843)),VLOOKUP(A4843,Studies!A:BR,2,FALSE),"")</f>
        <v>ClinPharmReview, AI424-040, p. 64</v>
      </c>
      <c r="C4843" s="255" t="str">
        <f>IF(AND(A4843&lt;&gt;"",ISNUMBER(A4843)),VLOOKUP(A4843,Studies!A:BR,3,FALSE),"")</f>
        <v>https://www.accessdata.fda.gov/drugsatfda_docs/nda/2003/21-567_Reyataz_BioPharmr_P2.pdf</v>
      </c>
      <c r="D4843" s="255" t="str">
        <f>IF(AND(A4843&lt;&gt;"",ISNUMBER(A4843)),VLOOKUP(A4843,Studies!A:BR,4,FALSE),"")</f>
        <v>800 mg</v>
      </c>
      <c r="E4843" s="255" t="str">
        <f>IF(AND(A4843&lt;&gt;"",ISNUMBER(A4843)),VLOOKUP(A4843,Studies!A:BR,5,FALSE),"")</f>
        <v>Atazanavir</v>
      </c>
      <c r="F4843" s="256"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
      <c r="A4844" s="30">
        <v>563</v>
      </c>
      <c r="B4844" s="254" t="str">
        <f>IF(AND(A4844&lt;&gt;"",ISNUMBER(A4844)),VLOOKUP(A4844,Studies!A:BR,2,FALSE),"")</f>
        <v>ClinPharmReview, AI424-040, p. 64</v>
      </c>
      <c r="C4844" s="255" t="str">
        <f>IF(AND(A4844&lt;&gt;"",ISNUMBER(A4844)),VLOOKUP(A4844,Studies!A:BR,3,FALSE),"")</f>
        <v>https://www.accessdata.fda.gov/drugsatfda_docs/nda/2003/21-567_Reyataz_BioPharmr_P2.pdf</v>
      </c>
      <c r="D4844" s="255" t="str">
        <f>IF(AND(A4844&lt;&gt;"",ISNUMBER(A4844)),VLOOKUP(A4844,Studies!A:BR,4,FALSE),"")</f>
        <v>800 mg</v>
      </c>
      <c r="E4844" s="255" t="str">
        <f>IF(AND(A4844&lt;&gt;"",ISNUMBER(A4844)),VLOOKUP(A4844,Studies!A:BR,5,FALSE),"")</f>
        <v>Atazanavir</v>
      </c>
      <c r="F4844" s="256"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
      <c r="A4845" s="30">
        <v>563</v>
      </c>
      <c r="B4845" s="254" t="str">
        <f>IF(AND(A4845&lt;&gt;"",ISNUMBER(A4845)),VLOOKUP(A4845,Studies!A:BR,2,FALSE),"")</f>
        <v>ClinPharmReview, AI424-040, p. 64</v>
      </c>
      <c r="C4845" s="255" t="str">
        <f>IF(AND(A4845&lt;&gt;"",ISNUMBER(A4845)),VLOOKUP(A4845,Studies!A:BR,3,FALSE),"")</f>
        <v>https://www.accessdata.fda.gov/drugsatfda_docs/nda/2003/21-567_Reyataz_BioPharmr_P2.pdf</v>
      </c>
      <c r="D4845" s="255" t="str">
        <f>IF(AND(A4845&lt;&gt;"",ISNUMBER(A4845)),VLOOKUP(A4845,Studies!A:BR,4,FALSE),"")</f>
        <v>800 mg</v>
      </c>
      <c r="E4845" s="255" t="str">
        <f>IF(AND(A4845&lt;&gt;"",ISNUMBER(A4845)),VLOOKUP(A4845,Studies!A:BR,5,FALSE),"")</f>
        <v>Atazanavir</v>
      </c>
      <c r="F4845" s="256"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
      <c r="A4846" s="30">
        <v>563</v>
      </c>
      <c r="B4846" s="254" t="str">
        <f>IF(AND(A4846&lt;&gt;"",ISNUMBER(A4846)),VLOOKUP(A4846,Studies!A:BR,2,FALSE),"")</f>
        <v>ClinPharmReview, AI424-040, p. 64</v>
      </c>
      <c r="C4846" s="255" t="str">
        <f>IF(AND(A4846&lt;&gt;"",ISNUMBER(A4846)),VLOOKUP(A4846,Studies!A:BR,3,FALSE),"")</f>
        <v>https://www.accessdata.fda.gov/drugsatfda_docs/nda/2003/21-567_Reyataz_BioPharmr_P2.pdf</v>
      </c>
      <c r="D4846" s="255" t="str">
        <f>IF(AND(A4846&lt;&gt;"",ISNUMBER(A4846)),VLOOKUP(A4846,Studies!A:BR,4,FALSE),"")</f>
        <v>800 mg</v>
      </c>
      <c r="E4846" s="255" t="str">
        <f>IF(AND(A4846&lt;&gt;"",ISNUMBER(A4846)),VLOOKUP(A4846,Studies!A:BR,5,FALSE),"")</f>
        <v>Atazanavir</v>
      </c>
      <c r="F4846" s="256"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
      <c r="A4847" s="30">
        <v>563</v>
      </c>
      <c r="B4847" s="254" t="str">
        <f>IF(AND(A4847&lt;&gt;"",ISNUMBER(A4847)),VLOOKUP(A4847,Studies!A:BR,2,FALSE),"")</f>
        <v>ClinPharmReview, AI424-040, p. 64</v>
      </c>
      <c r="C4847" s="255" t="str">
        <f>IF(AND(A4847&lt;&gt;"",ISNUMBER(A4847)),VLOOKUP(A4847,Studies!A:BR,3,FALSE),"")</f>
        <v>https://www.accessdata.fda.gov/drugsatfda_docs/nda/2003/21-567_Reyataz_BioPharmr_P2.pdf</v>
      </c>
      <c r="D4847" s="255" t="str">
        <f>IF(AND(A4847&lt;&gt;"",ISNUMBER(A4847)),VLOOKUP(A4847,Studies!A:BR,4,FALSE),"")</f>
        <v>800 mg</v>
      </c>
      <c r="E4847" s="255" t="str">
        <f>IF(AND(A4847&lt;&gt;"",ISNUMBER(A4847)),VLOOKUP(A4847,Studies!A:BR,5,FALSE),"")</f>
        <v>Atazanavir</v>
      </c>
      <c r="F4847" s="256"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
      <c r="A4848" s="30">
        <v>563</v>
      </c>
      <c r="B4848" s="254" t="str">
        <f>IF(AND(A4848&lt;&gt;"",ISNUMBER(A4848)),VLOOKUP(A4848,Studies!A:BR,2,FALSE),"")</f>
        <v>ClinPharmReview, AI424-040, p. 64</v>
      </c>
      <c r="C4848" s="255" t="str">
        <f>IF(AND(A4848&lt;&gt;"",ISNUMBER(A4848)),VLOOKUP(A4848,Studies!A:BR,3,FALSE),"")</f>
        <v>https://www.accessdata.fda.gov/drugsatfda_docs/nda/2003/21-567_Reyataz_BioPharmr_P2.pdf</v>
      </c>
      <c r="D4848" s="255" t="str">
        <f>IF(AND(A4848&lt;&gt;"",ISNUMBER(A4848)),VLOOKUP(A4848,Studies!A:BR,4,FALSE),"")</f>
        <v>800 mg</v>
      </c>
      <c r="E4848" s="255" t="str">
        <f>IF(AND(A4848&lt;&gt;"",ISNUMBER(A4848)),VLOOKUP(A4848,Studies!A:BR,5,FALSE),"")</f>
        <v>Atazanavir</v>
      </c>
      <c r="F4848" s="256"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
      <c r="A4849" s="30">
        <v>563</v>
      </c>
      <c r="B4849" s="254" t="str">
        <f>IF(AND(A4849&lt;&gt;"",ISNUMBER(A4849)),VLOOKUP(A4849,Studies!A:BR,2,FALSE),"")</f>
        <v>ClinPharmReview, AI424-040, p. 64</v>
      </c>
      <c r="C4849" s="255" t="str">
        <f>IF(AND(A4849&lt;&gt;"",ISNUMBER(A4849)),VLOOKUP(A4849,Studies!A:BR,3,FALSE),"")</f>
        <v>https://www.accessdata.fda.gov/drugsatfda_docs/nda/2003/21-567_Reyataz_BioPharmr_P2.pdf</v>
      </c>
      <c r="D4849" s="255" t="str">
        <f>IF(AND(A4849&lt;&gt;"",ISNUMBER(A4849)),VLOOKUP(A4849,Studies!A:BR,4,FALSE),"")</f>
        <v>800 mg</v>
      </c>
      <c r="E4849" s="255" t="str">
        <f>IF(AND(A4849&lt;&gt;"",ISNUMBER(A4849)),VLOOKUP(A4849,Studies!A:BR,5,FALSE),"")</f>
        <v>Atazanavir</v>
      </c>
      <c r="F4849" s="256"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
      <c r="A4850" s="30">
        <v>563</v>
      </c>
      <c r="B4850" s="254" t="str">
        <f>IF(AND(A4850&lt;&gt;"",ISNUMBER(A4850)),VLOOKUP(A4850,Studies!A:BR,2,FALSE),"")</f>
        <v>ClinPharmReview, AI424-040, p. 64</v>
      </c>
      <c r="C4850" s="255" t="str">
        <f>IF(AND(A4850&lt;&gt;"",ISNUMBER(A4850)),VLOOKUP(A4850,Studies!A:BR,3,FALSE),"")</f>
        <v>https://www.accessdata.fda.gov/drugsatfda_docs/nda/2003/21-567_Reyataz_BioPharmr_P2.pdf</v>
      </c>
      <c r="D4850" s="255" t="str">
        <f>IF(AND(A4850&lt;&gt;"",ISNUMBER(A4850)),VLOOKUP(A4850,Studies!A:BR,4,FALSE),"")</f>
        <v>800 mg</v>
      </c>
      <c r="E4850" s="255" t="str">
        <f>IF(AND(A4850&lt;&gt;"",ISNUMBER(A4850)),VLOOKUP(A4850,Studies!A:BR,5,FALSE),"")</f>
        <v>Atazanavir</v>
      </c>
      <c r="F4850" s="256"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
      <c r="A4851" s="30">
        <v>563</v>
      </c>
      <c r="B4851" s="254" t="str">
        <f>IF(AND(A4851&lt;&gt;"",ISNUMBER(A4851)),VLOOKUP(A4851,Studies!A:BR,2,FALSE),"")</f>
        <v>ClinPharmReview, AI424-040, p. 64</v>
      </c>
      <c r="C4851" s="255" t="str">
        <f>IF(AND(A4851&lt;&gt;"",ISNUMBER(A4851)),VLOOKUP(A4851,Studies!A:BR,3,FALSE),"")</f>
        <v>https://www.accessdata.fda.gov/drugsatfda_docs/nda/2003/21-567_Reyataz_BioPharmr_P2.pdf</v>
      </c>
      <c r="D4851" s="255" t="str">
        <f>IF(AND(A4851&lt;&gt;"",ISNUMBER(A4851)),VLOOKUP(A4851,Studies!A:BR,4,FALSE),"")</f>
        <v>800 mg</v>
      </c>
      <c r="E4851" s="255" t="str">
        <f>IF(AND(A4851&lt;&gt;"",ISNUMBER(A4851)),VLOOKUP(A4851,Studies!A:BR,5,FALSE),"")</f>
        <v>Atazanavir</v>
      </c>
      <c r="F4851" s="256"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
      <c r="A4852" s="30">
        <v>563</v>
      </c>
      <c r="B4852" s="254" t="str">
        <f>IF(AND(A4852&lt;&gt;"",ISNUMBER(A4852)),VLOOKUP(A4852,Studies!A:BR,2,FALSE),"")</f>
        <v>ClinPharmReview, AI424-040, p. 64</v>
      </c>
      <c r="C4852" s="255" t="str">
        <f>IF(AND(A4852&lt;&gt;"",ISNUMBER(A4852)),VLOOKUP(A4852,Studies!A:BR,3,FALSE),"")</f>
        <v>https://www.accessdata.fda.gov/drugsatfda_docs/nda/2003/21-567_Reyataz_BioPharmr_P2.pdf</v>
      </c>
      <c r="D4852" s="255" t="str">
        <f>IF(AND(A4852&lt;&gt;"",ISNUMBER(A4852)),VLOOKUP(A4852,Studies!A:BR,4,FALSE),"")</f>
        <v>800 mg</v>
      </c>
      <c r="E4852" s="255" t="str">
        <f>IF(AND(A4852&lt;&gt;"",ISNUMBER(A4852)),VLOOKUP(A4852,Studies!A:BR,5,FALSE),"")</f>
        <v>Atazanavir</v>
      </c>
      <c r="F4852" s="256"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
      <c r="A4853" s="30">
        <v>563</v>
      </c>
      <c r="B4853" s="254" t="str">
        <f>IF(AND(A4853&lt;&gt;"",ISNUMBER(A4853)),VLOOKUP(A4853,Studies!A:BR,2,FALSE),"")</f>
        <v>ClinPharmReview, AI424-040, p. 64</v>
      </c>
      <c r="C4853" s="255" t="str">
        <f>IF(AND(A4853&lt;&gt;"",ISNUMBER(A4853)),VLOOKUP(A4853,Studies!A:BR,3,FALSE),"")</f>
        <v>https://www.accessdata.fda.gov/drugsatfda_docs/nda/2003/21-567_Reyataz_BioPharmr_P2.pdf</v>
      </c>
      <c r="D4853" s="255" t="str">
        <f>IF(AND(A4853&lt;&gt;"",ISNUMBER(A4853)),VLOOKUP(A4853,Studies!A:BR,4,FALSE),"")</f>
        <v>800 mg</v>
      </c>
      <c r="E4853" s="255" t="str">
        <f>IF(AND(A4853&lt;&gt;"",ISNUMBER(A4853)),VLOOKUP(A4853,Studies!A:BR,5,FALSE),"")</f>
        <v>Atazanavir</v>
      </c>
      <c r="F4853" s="256"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195" t="s">
        <v>117</v>
      </c>
    </row>
    <row r="4854" spans="1:14" x14ac:dyDescent="0.2">
      <c r="A4854" s="30">
        <v>564</v>
      </c>
      <c r="B4854" s="254" t="str">
        <f>IF(AND(A4854&lt;&gt;"",ISNUMBER(A4854)),VLOOKUP(A4854,Studies!A:BR,2,FALSE),"")</f>
        <v>ClinPharmReview, AI424-002, p. 55</v>
      </c>
      <c r="C4854" s="255" t="str">
        <f>IF(AND(A4854&lt;&gt;"",ISNUMBER(A4854)),VLOOKUP(A4854,Studies!A:BR,3,FALSE),"")</f>
        <v>https://www.accessdata.fda.gov/drugsatfda_docs/nda/2003/21-567_Reyataz_BioPharmr_P1.pdf</v>
      </c>
      <c r="D4854" s="255" t="str">
        <f>IF(AND(A4854&lt;&gt;"",ISNUMBER(A4854)),VLOOKUP(A4854,Studies!A:BR,4,FALSE),"")</f>
        <v>100 mg</v>
      </c>
      <c r="E4854" s="255" t="str">
        <f>IF(AND(A4854&lt;&gt;"",ISNUMBER(A4854)),VLOOKUP(A4854,Studies!A:BR,5,FALSE),"")</f>
        <v>Atazanavir</v>
      </c>
      <c r="F4854" s="256" t="str">
        <f>IF(AND(A4854&lt;&gt;"",ISNUMBER(A4854)),VLOOKUP(A4854,Studies!A:BR,6,FALSE),"")</f>
        <v>Plasma</v>
      </c>
      <c r="G4854" s="194">
        <v>0.25</v>
      </c>
      <c r="H4854" s="50" t="s">
        <v>60</v>
      </c>
      <c r="I4854" s="187">
        <v>6.9870029999999996</v>
      </c>
      <c r="J4854" s="41" t="s">
        <v>941</v>
      </c>
      <c r="K4854" s="41" t="s">
        <v>116</v>
      </c>
    </row>
    <row r="4855" spans="1:14" x14ac:dyDescent="0.2">
      <c r="A4855" s="30">
        <v>564</v>
      </c>
      <c r="B4855" s="254" t="str">
        <f>IF(AND(A4855&lt;&gt;"",ISNUMBER(A4855)),VLOOKUP(A4855,Studies!A:BR,2,FALSE),"")</f>
        <v>ClinPharmReview, AI424-002, p. 55</v>
      </c>
      <c r="C4855" s="255" t="str">
        <f>IF(AND(A4855&lt;&gt;"",ISNUMBER(A4855)),VLOOKUP(A4855,Studies!A:BR,3,FALSE),"")</f>
        <v>https://www.accessdata.fda.gov/drugsatfda_docs/nda/2003/21-567_Reyataz_BioPharmr_P1.pdf</v>
      </c>
      <c r="D4855" s="255" t="str">
        <f>IF(AND(A4855&lt;&gt;"",ISNUMBER(A4855)),VLOOKUP(A4855,Studies!A:BR,4,FALSE),"")</f>
        <v>100 mg</v>
      </c>
      <c r="E4855" s="255" t="str">
        <f>IF(AND(A4855&lt;&gt;"",ISNUMBER(A4855)),VLOOKUP(A4855,Studies!A:BR,5,FALSE),"")</f>
        <v>Atazanavir</v>
      </c>
      <c r="F4855" s="256" t="str">
        <f>IF(AND(A4855&lt;&gt;"",ISNUMBER(A4855)),VLOOKUP(A4855,Studies!A:BR,6,FALSE),"")</f>
        <v>Plasma</v>
      </c>
      <c r="G4855" s="194">
        <v>0.5</v>
      </c>
      <c r="H4855" s="50" t="s">
        <v>60</v>
      </c>
      <c r="I4855" s="187">
        <v>7.3827680000000004</v>
      </c>
      <c r="J4855" s="41" t="s">
        <v>941</v>
      </c>
      <c r="K4855" s="41" t="s">
        <v>116</v>
      </c>
    </row>
    <row r="4856" spans="1:14" x14ac:dyDescent="0.2">
      <c r="A4856" s="30">
        <v>564</v>
      </c>
      <c r="B4856" s="254" t="str">
        <f>IF(AND(A4856&lt;&gt;"",ISNUMBER(A4856)),VLOOKUP(A4856,Studies!A:BR,2,FALSE),"")</f>
        <v>ClinPharmReview, AI424-002, p. 55</v>
      </c>
      <c r="C4856" s="255" t="str">
        <f>IF(AND(A4856&lt;&gt;"",ISNUMBER(A4856)),VLOOKUP(A4856,Studies!A:BR,3,FALSE),"")</f>
        <v>https://www.accessdata.fda.gov/drugsatfda_docs/nda/2003/21-567_Reyataz_BioPharmr_P1.pdf</v>
      </c>
      <c r="D4856" s="255" t="str">
        <f>IF(AND(A4856&lt;&gt;"",ISNUMBER(A4856)),VLOOKUP(A4856,Studies!A:BR,4,FALSE),"")</f>
        <v>100 mg</v>
      </c>
      <c r="E4856" s="255" t="str">
        <f>IF(AND(A4856&lt;&gt;"",ISNUMBER(A4856)),VLOOKUP(A4856,Studies!A:BR,5,FALSE),"")</f>
        <v>Atazanavir</v>
      </c>
      <c r="F4856" s="256" t="str">
        <f>IF(AND(A4856&lt;&gt;"",ISNUMBER(A4856)),VLOOKUP(A4856,Studies!A:BR,6,FALSE),"")</f>
        <v>Plasma</v>
      </c>
      <c r="G4856" s="194">
        <v>0.75</v>
      </c>
      <c r="H4856" s="50" t="s">
        <v>60</v>
      </c>
      <c r="I4856" s="187">
        <v>11.1791</v>
      </c>
      <c r="J4856" s="41" t="s">
        <v>941</v>
      </c>
      <c r="K4856" s="41" t="s">
        <v>116</v>
      </c>
    </row>
    <row r="4857" spans="1:14" x14ac:dyDescent="0.2">
      <c r="A4857" s="30">
        <v>564</v>
      </c>
      <c r="B4857" s="254" t="str">
        <f>IF(AND(A4857&lt;&gt;"",ISNUMBER(A4857)),VLOOKUP(A4857,Studies!A:BR,2,FALSE),"")</f>
        <v>ClinPharmReview, AI424-002, p. 55</v>
      </c>
      <c r="C4857" s="255" t="str">
        <f>IF(AND(A4857&lt;&gt;"",ISNUMBER(A4857)),VLOOKUP(A4857,Studies!A:BR,3,FALSE),"")</f>
        <v>https://www.accessdata.fda.gov/drugsatfda_docs/nda/2003/21-567_Reyataz_BioPharmr_P1.pdf</v>
      </c>
      <c r="D4857" s="255" t="str">
        <f>IF(AND(A4857&lt;&gt;"",ISNUMBER(A4857)),VLOOKUP(A4857,Studies!A:BR,4,FALSE),"")</f>
        <v>100 mg</v>
      </c>
      <c r="E4857" s="255" t="str">
        <f>IF(AND(A4857&lt;&gt;"",ISNUMBER(A4857)),VLOOKUP(A4857,Studies!A:BR,5,FALSE),"")</f>
        <v>Atazanavir</v>
      </c>
      <c r="F4857" s="256" t="str">
        <f>IF(AND(A4857&lt;&gt;"",ISNUMBER(A4857)),VLOOKUP(A4857,Studies!A:BR,6,FALSE),"")</f>
        <v>Plasma</v>
      </c>
      <c r="G4857" s="194">
        <v>1</v>
      </c>
      <c r="H4857" s="50" t="s">
        <v>60</v>
      </c>
      <c r="I4857" s="187">
        <v>16.927579999999999</v>
      </c>
      <c r="J4857" s="41" t="s">
        <v>941</v>
      </c>
      <c r="K4857" s="41" t="s">
        <v>116</v>
      </c>
    </row>
    <row r="4858" spans="1:14" x14ac:dyDescent="0.2">
      <c r="A4858" s="30">
        <v>564</v>
      </c>
      <c r="B4858" s="254" t="str">
        <f>IF(AND(A4858&lt;&gt;"",ISNUMBER(A4858)),VLOOKUP(A4858,Studies!A:BR,2,FALSE),"")</f>
        <v>ClinPharmReview, AI424-002, p. 55</v>
      </c>
      <c r="C4858" s="255" t="str">
        <f>IF(AND(A4858&lt;&gt;"",ISNUMBER(A4858)),VLOOKUP(A4858,Studies!A:BR,3,FALSE),"")</f>
        <v>https://www.accessdata.fda.gov/drugsatfda_docs/nda/2003/21-567_Reyataz_BioPharmr_P1.pdf</v>
      </c>
      <c r="D4858" s="255" t="str">
        <f>IF(AND(A4858&lt;&gt;"",ISNUMBER(A4858)),VLOOKUP(A4858,Studies!A:BR,4,FALSE),"")</f>
        <v>100 mg</v>
      </c>
      <c r="E4858" s="255" t="str">
        <f>IF(AND(A4858&lt;&gt;"",ISNUMBER(A4858)),VLOOKUP(A4858,Studies!A:BR,5,FALSE),"")</f>
        <v>Atazanavir</v>
      </c>
      <c r="F4858" s="256" t="str">
        <f>IF(AND(A4858&lt;&gt;"",ISNUMBER(A4858)),VLOOKUP(A4858,Studies!A:BR,6,FALSE),"")</f>
        <v>Plasma</v>
      </c>
      <c r="G4858" s="194">
        <v>1.5</v>
      </c>
      <c r="H4858" s="50" t="s">
        <v>60</v>
      </c>
      <c r="I4858" s="187">
        <v>27.083880000000001</v>
      </c>
      <c r="J4858" s="41" t="s">
        <v>941</v>
      </c>
      <c r="K4858" s="41" t="s">
        <v>116</v>
      </c>
    </row>
    <row r="4859" spans="1:14" x14ac:dyDescent="0.2">
      <c r="A4859" s="30">
        <v>564</v>
      </c>
      <c r="B4859" s="254" t="str">
        <f>IF(AND(A4859&lt;&gt;"",ISNUMBER(A4859)),VLOOKUP(A4859,Studies!A:BR,2,FALSE),"")</f>
        <v>ClinPharmReview, AI424-002, p. 55</v>
      </c>
      <c r="C4859" s="255" t="str">
        <f>IF(AND(A4859&lt;&gt;"",ISNUMBER(A4859)),VLOOKUP(A4859,Studies!A:BR,3,FALSE),"")</f>
        <v>https://www.accessdata.fda.gov/drugsatfda_docs/nda/2003/21-567_Reyataz_BioPharmr_P1.pdf</v>
      </c>
      <c r="D4859" s="255" t="str">
        <f>IF(AND(A4859&lt;&gt;"",ISNUMBER(A4859)),VLOOKUP(A4859,Studies!A:BR,4,FALSE),"")</f>
        <v>100 mg</v>
      </c>
      <c r="E4859" s="255" t="str">
        <f>IF(AND(A4859&lt;&gt;"",ISNUMBER(A4859)),VLOOKUP(A4859,Studies!A:BR,5,FALSE),"")</f>
        <v>Atazanavir</v>
      </c>
      <c r="F4859" s="256" t="str">
        <f>IF(AND(A4859&lt;&gt;"",ISNUMBER(A4859)),VLOOKUP(A4859,Studies!A:BR,6,FALSE),"")</f>
        <v>Plasma</v>
      </c>
      <c r="G4859" s="194">
        <v>2</v>
      </c>
      <c r="H4859" s="50" t="s">
        <v>60</v>
      </c>
      <c r="I4859" s="187">
        <v>30.235600000000002</v>
      </c>
      <c r="J4859" s="41" t="s">
        <v>941</v>
      </c>
      <c r="K4859" s="41" t="s">
        <v>116</v>
      </c>
    </row>
    <row r="4860" spans="1:14" x14ac:dyDescent="0.2">
      <c r="A4860" s="30">
        <v>564</v>
      </c>
      <c r="B4860" s="254" t="str">
        <f>IF(AND(A4860&lt;&gt;"",ISNUMBER(A4860)),VLOOKUP(A4860,Studies!A:BR,2,FALSE),"")</f>
        <v>ClinPharmReview, AI424-002, p. 55</v>
      </c>
      <c r="C4860" s="255" t="str">
        <f>IF(AND(A4860&lt;&gt;"",ISNUMBER(A4860)),VLOOKUP(A4860,Studies!A:BR,3,FALSE),"")</f>
        <v>https://www.accessdata.fda.gov/drugsatfda_docs/nda/2003/21-567_Reyataz_BioPharmr_P1.pdf</v>
      </c>
      <c r="D4860" s="255" t="str">
        <f>IF(AND(A4860&lt;&gt;"",ISNUMBER(A4860)),VLOOKUP(A4860,Studies!A:BR,4,FALSE),"")</f>
        <v>100 mg</v>
      </c>
      <c r="E4860" s="255" t="str">
        <f>IF(AND(A4860&lt;&gt;"",ISNUMBER(A4860)),VLOOKUP(A4860,Studies!A:BR,5,FALSE),"")</f>
        <v>Atazanavir</v>
      </c>
      <c r="F4860" s="256" t="str">
        <f>IF(AND(A4860&lt;&gt;"",ISNUMBER(A4860)),VLOOKUP(A4860,Studies!A:BR,6,FALSE),"")</f>
        <v>Plasma</v>
      </c>
      <c r="G4860" s="194">
        <v>3</v>
      </c>
      <c r="H4860" s="50" t="s">
        <v>60</v>
      </c>
      <c r="I4860" s="187">
        <v>24.919139999999999</v>
      </c>
      <c r="J4860" s="41" t="s">
        <v>941</v>
      </c>
      <c r="K4860" s="41" t="s">
        <v>116</v>
      </c>
    </row>
    <row r="4861" spans="1:14" x14ac:dyDescent="0.2">
      <c r="A4861" s="30">
        <v>564</v>
      </c>
      <c r="B4861" s="254" t="str">
        <f>IF(AND(A4861&lt;&gt;"",ISNUMBER(A4861)),VLOOKUP(A4861,Studies!A:BR,2,FALSE),"")</f>
        <v>ClinPharmReview, AI424-002, p. 55</v>
      </c>
      <c r="C4861" s="255" t="str">
        <f>IF(AND(A4861&lt;&gt;"",ISNUMBER(A4861)),VLOOKUP(A4861,Studies!A:BR,3,FALSE),"")</f>
        <v>https://www.accessdata.fda.gov/drugsatfda_docs/nda/2003/21-567_Reyataz_BioPharmr_P1.pdf</v>
      </c>
      <c r="D4861" s="255" t="str">
        <f>IF(AND(A4861&lt;&gt;"",ISNUMBER(A4861)),VLOOKUP(A4861,Studies!A:BR,4,FALSE),"")</f>
        <v>100 mg</v>
      </c>
      <c r="E4861" s="255" t="str">
        <f>IF(AND(A4861&lt;&gt;"",ISNUMBER(A4861)),VLOOKUP(A4861,Studies!A:BR,5,FALSE),"")</f>
        <v>Atazanavir</v>
      </c>
      <c r="F4861" s="256" t="str">
        <f>IF(AND(A4861&lt;&gt;"",ISNUMBER(A4861)),VLOOKUP(A4861,Studies!A:BR,6,FALSE),"")</f>
        <v>Plasma</v>
      </c>
      <c r="G4861" s="194">
        <v>4</v>
      </c>
      <c r="H4861" s="50" t="s">
        <v>60</v>
      </c>
      <c r="I4861" s="187">
        <v>22.880970000000001</v>
      </c>
      <c r="J4861" s="41" t="s">
        <v>941</v>
      </c>
      <c r="K4861" s="41" t="s">
        <v>116</v>
      </c>
    </row>
    <row r="4862" spans="1:14" x14ac:dyDescent="0.2">
      <c r="A4862" s="30">
        <v>564</v>
      </c>
      <c r="B4862" s="254" t="str">
        <f>IF(AND(A4862&lt;&gt;"",ISNUMBER(A4862)),VLOOKUP(A4862,Studies!A:BR,2,FALSE),"")</f>
        <v>ClinPharmReview, AI424-002, p. 55</v>
      </c>
      <c r="C4862" s="255" t="str">
        <f>IF(AND(A4862&lt;&gt;"",ISNUMBER(A4862)),VLOOKUP(A4862,Studies!A:BR,3,FALSE),"")</f>
        <v>https://www.accessdata.fda.gov/drugsatfda_docs/nda/2003/21-567_Reyataz_BioPharmr_P1.pdf</v>
      </c>
      <c r="D4862" s="255" t="str">
        <f>IF(AND(A4862&lt;&gt;"",ISNUMBER(A4862)),VLOOKUP(A4862,Studies!A:BR,4,FALSE),"")</f>
        <v>100 mg</v>
      </c>
      <c r="E4862" s="255" t="str">
        <f>IF(AND(A4862&lt;&gt;"",ISNUMBER(A4862)),VLOOKUP(A4862,Studies!A:BR,5,FALSE),"")</f>
        <v>Atazanavir</v>
      </c>
      <c r="F4862" s="256" t="str">
        <f>IF(AND(A4862&lt;&gt;"",ISNUMBER(A4862)),VLOOKUP(A4862,Studies!A:BR,6,FALSE),"")</f>
        <v>Plasma</v>
      </c>
      <c r="G4862" s="194">
        <v>5</v>
      </c>
      <c r="H4862" s="50" t="s">
        <v>60</v>
      </c>
      <c r="I4862" s="187">
        <v>16.62453</v>
      </c>
      <c r="J4862" s="41" t="s">
        <v>941</v>
      </c>
      <c r="K4862" s="41" t="s">
        <v>116</v>
      </c>
    </row>
    <row r="4863" spans="1:14" x14ac:dyDescent="0.2">
      <c r="A4863" s="30">
        <v>564</v>
      </c>
      <c r="B4863" s="254" t="str">
        <f>IF(AND(A4863&lt;&gt;"",ISNUMBER(A4863)),VLOOKUP(A4863,Studies!A:BR,2,FALSE),"")</f>
        <v>ClinPharmReview, AI424-002, p. 55</v>
      </c>
      <c r="C4863" s="255" t="str">
        <f>IF(AND(A4863&lt;&gt;"",ISNUMBER(A4863)),VLOOKUP(A4863,Studies!A:BR,3,FALSE),"")</f>
        <v>https://www.accessdata.fda.gov/drugsatfda_docs/nda/2003/21-567_Reyataz_BioPharmr_P1.pdf</v>
      </c>
      <c r="D4863" s="255" t="str">
        <f>IF(AND(A4863&lt;&gt;"",ISNUMBER(A4863)),VLOOKUP(A4863,Studies!A:BR,4,FALSE),"")</f>
        <v>100 mg</v>
      </c>
      <c r="E4863" s="255" t="str">
        <f>IF(AND(A4863&lt;&gt;"",ISNUMBER(A4863)),VLOOKUP(A4863,Studies!A:BR,5,FALSE),"")</f>
        <v>Atazanavir</v>
      </c>
      <c r="F4863" s="256" t="str">
        <f>IF(AND(A4863&lt;&gt;"",ISNUMBER(A4863)),VLOOKUP(A4863,Studies!A:BR,6,FALSE),"")</f>
        <v>Plasma</v>
      </c>
      <c r="G4863" s="194">
        <v>6</v>
      </c>
      <c r="H4863" s="50" t="s">
        <v>60</v>
      </c>
      <c r="I4863" s="187">
        <v>13.45556</v>
      </c>
      <c r="J4863" s="41" t="s">
        <v>941</v>
      </c>
      <c r="K4863" s="41" t="s">
        <v>116</v>
      </c>
    </row>
    <row r="4864" spans="1:14" x14ac:dyDescent="0.2">
      <c r="A4864" s="30">
        <v>564</v>
      </c>
      <c r="B4864" s="254" t="str">
        <f>IF(AND(A4864&lt;&gt;"",ISNUMBER(A4864)),VLOOKUP(A4864,Studies!A:BR,2,FALSE),"")</f>
        <v>ClinPharmReview, AI424-002, p. 55</v>
      </c>
      <c r="C4864" s="255" t="str">
        <f>IF(AND(A4864&lt;&gt;"",ISNUMBER(A4864)),VLOOKUP(A4864,Studies!A:BR,3,FALSE),"")</f>
        <v>https://www.accessdata.fda.gov/drugsatfda_docs/nda/2003/21-567_Reyataz_BioPharmr_P1.pdf</v>
      </c>
      <c r="D4864" s="255" t="str">
        <f>IF(AND(A4864&lt;&gt;"",ISNUMBER(A4864)),VLOOKUP(A4864,Studies!A:BR,4,FALSE),"")</f>
        <v>100 mg</v>
      </c>
      <c r="E4864" s="255" t="str">
        <f>IF(AND(A4864&lt;&gt;"",ISNUMBER(A4864)),VLOOKUP(A4864,Studies!A:BR,5,FALSE),"")</f>
        <v>Atazanavir</v>
      </c>
      <c r="F4864" s="256" t="str">
        <f>IF(AND(A4864&lt;&gt;"",ISNUMBER(A4864)),VLOOKUP(A4864,Studies!A:BR,6,FALSE),"")</f>
        <v>Plasma</v>
      </c>
      <c r="G4864" s="194">
        <v>8</v>
      </c>
      <c r="H4864" s="50" t="s">
        <v>60</v>
      </c>
      <c r="I4864" s="187">
        <v>6.8552179999999998</v>
      </c>
      <c r="J4864" s="41" t="s">
        <v>941</v>
      </c>
      <c r="K4864" s="41" t="s">
        <v>116</v>
      </c>
    </row>
    <row r="4865" spans="1:11" x14ac:dyDescent="0.2">
      <c r="A4865" s="30">
        <v>564</v>
      </c>
      <c r="B4865" s="254" t="str">
        <f>IF(AND(A4865&lt;&gt;"",ISNUMBER(A4865)),VLOOKUP(A4865,Studies!A:BR,2,FALSE),"")</f>
        <v>ClinPharmReview, AI424-002, p. 55</v>
      </c>
      <c r="C4865" s="255" t="str">
        <f>IF(AND(A4865&lt;&gt;"",ISNUMBER(A4865)),VLOOKUP(A4865,Studies!A:BR,3,FALSE),"")</f>
        <v>https://www.accessdata.fda.gov/drugsatfda_docs/nda/2003/21-567_Reyataz_BioPharmr_P1.pdf</v>
      </c>
      <c r="D4865" s="255" t="str">
        <f>IF(AND(A4865&lt;&gt;"",ISNUMBER(A4865)),VLOOKUP(A4865,Studies!A:BR,4,FALSE),"")</f>
        <v>100 mg</v>
      </c>
      <c r="E4865" s="255" t="str">
        <f>IF(AND(A4865&lt;&gt;"",ISNUMBER(A4865)),VLOOKUP(A4865,Studies!A:BR,5,FALSE),"")</f>
        <v>Atazanavir</v>
      </c>
      <c r="F4865" s="256" t="str">
        <f>IF(AND(A4865&lt;&gt;"",ISNUMBER(A4865)),VLOOKUP(A4865,Studies!A:BR,6,FALSE),"")</f>
        <v>Plasma</v>
      </c>
      <c r="G4865" s="194">
        <v>12</v>
      </c>
      <c r="H4865" s="50" t="s">
        <v>60</v>
      </c>
      <c r="I4865" s="187">
        <v>1.1758869999999999</v>
      </c>
      <c r="J4865" s="41" t="s">
        <v>941</v>
      </c>
      <c r="K4865" s="41" t="s">
        <v>116</v>
      </c>
    </row>
    <row r="4866" spans="1:11" x14ac:dyDescent="0.2">
      <c r="A4866" s="30">
        <v>564</v>
      </c>
      <c r="B4866" s="254" t="str">
        <f>IF(AND(A4866&lt;&gt;"",ISNUMBER(A4866)),VLOOKUP(A4866,Studies!A:BR,2,FALSE),"")</f>
        <v>ClinPharmReview, AI424-002, p. 55</v>
      </c>
      <c r="C4866" s="255" t="str">
        <f>IF(AND(A4866&lt;&gt;"",ISNUMBER(A4866)),VLOOKUP(A4866,Studies!A:BR,3,FALSE),"")</f>
        <v>https://www.accessdata.fda.gov/drugsatfda_docs/nda/2003/21-567_Reyataz_BioPharmr_P1.pdf</v>
      </c>
      <c r="D4866" s="255" t="str">
        <f>IF(AND(A4866&lt;&gt;"",ISNUMBER(A4866)),VLOOKUP(A4866,Studies!A:BR,4,FALSE),"")</f>
        <v>100 mg</v>
      </c>
      <c r="E4866" s="255" t="str">
        <f>IF(AND(A4866&lt;&gt;"",ISNUMBER(A4866)),VLOOKUP(A4866,Studies!A:BR,5,FALSE),"")</f>
        <v>Atazanavir</v>
      </c>
      <c r="F4866" s="256" t="str">
        <f>IF(AND(A4866&lt;&gt;"",ISNUMBER(A4866)),VLOOKUP(A4866,Studies!A:BR,6,FALSE),"")</f>
        <v>Plasma</v>
      </c>
      <c r="G4866" s="194">
        <v>144</v>
      </c>
      <c r="H4866" s="50" t="s">
        <v>60</v>
      </c>
      <c r="I4866" s="187">
        <v>67.348529999999997</v>
      </c>
      <c r="J4866" s="41" t="s">
        <v>941</v>
      </c>
      <c r="K4866" s="41" t="s">
        <v>116</v>
      </c>
    </row>
    <row r="4867" spans="1:11" x14ac:dyDescent="0.2">
      <c r="A4867" s="30">
        <v>564</v>
      </c>
      <c r="B4867" s="254" t="str">
        <f>IF(AND(A4867&lt;&gt;"",ISNUMBER(A4867)),VLOOKUP(A4867,Studies!A:BR,2,FALSE),"")</f>
        <v>ClinPharmReview, AI424-002, p. 55</v>
      </c>
      <c r="C4867" s="255" t="str">
        <f>IF(AND(A4867&lt;&gt;"",ISNUMBER(A4867)),VLOOKUP(A4867,Studies!A:BR,3,FALSE),"")</f>
        <v>https://www.accessdata.fda.gov/drugsatfda_docs/nda/2003/21-567_Reyataz_BioPharmr_P1.pdf</v>
      </c>
      <c r="D4867" s="255" t="str">
        <f>IF(AND(A4867&lt;&gt;"",ISNUMBER(A4867)),VLOOKUP(A4867,Studies!A:BR,4,FALSE),"")</f>
        <v>100 mg</v>
      </c>
      <c r="E4867" s="255" t="str">
        <f>IF(AND(A4867&lt;&gt;"",ISNUMBER(A4867)),VLOOKUP(A4867,Studies!A:BR,5,FALSE),"")</f>
        <v>Atazanavir</v>
      </c>
      <c r="F4867" s="256" t="str">
        <f>IF(AND(A4867&lt;&gt;"",ISNUMBER(A4867)),VLOOKUP(A4867,Studies!A:BR,6,FALSE),"")</f>
        <v>Plasma</v>
      </c>
      <c r="G4867" s="194">
        <v>144.25</v>
      </c>
      <c r="H4867" s="50" t="s">
        <v>60</v>
      </c>
      <c r="I4867" s="187">
        <v>64.887370000000004</v>
      </c>
      <c r="J4867" s="41" t="s">
        <v>941</v>
      </c>
      <c r="K4867" s="41" t="s">
        <v>116</v>
      </c>
    </row>
    <row r="4868" spans="1:11" x14ac:dyDescent="0.2">
      <c r="A4868" s="30">
        <v>564</v>
      </c>
      <c r="B4868" s="254" t="str">
        <f>IF(AND(A4868&lt;&gt;"",ISNUMBER(A4868)),VLOOKUP(A4868,Studies!A:BR,2,FALSE),"")</f>
        <v>ClinPharmReview, AI424-002, p. 55</v>
      </c>
      <c r="C4868" s="255" t="str">
        <f>IF(AND(A4868&lt;&gt;"",ISNUMBER(A4868)),VLOOKUP(A4868,Studies!A:BR,3,FALSE),"")</f>
        <v>https://www.accessdata.fda.gov/drugsatfda_docs/nda/2003/21-567_Reyataz_BioPharmr_P1.pdf</v>
      </c>
      <c r="D4868" s="255" t="str">
        <f>IF(AND(A4868&lt;&gt;"",ISNUMBER(A4868)),VLOOKUP(A4868,Studies!A:BR,4,FALSE),"")</f>
        <v>100 mg</v>
      </c>
      <c r="E4868" s="255" t="str">
        <f>IF(AND(A4868&lt;&gt;"",ISNUMBER(A4868)),VLOOKUP(A4868,Studies!A:BR,5,FALSE),"")</f>
        <v>Atazanavir</v>
      </c>
      <c r="F4868" s="256" t="str">
        <f>IF(AND(A4868&lt;&gt;"",ISNUMBER(A4868)),VLOOKUP(A4868,Studies!A:BR,6,FALSE),"")</f>
        <v>Plasma</v>
      </c>
      <c r="G4868" s="194">
        <v>144.5</v>
      </c>
      <c r="H4868" s="50" t="s">
        <v>60</v>
      </c>
      <c r="I4868" s="187">
        <v>77.959029999999998</v>
      </c>
      <c r="J4868" s="41" t="s">
        <v>941</v>
      </c>
      <c r="K4868" s="41" t="s">
        <v>116</v>
      </c>
    </row>
    <row r="4869" spans="1:11" x14ac:dyDescent="0.2">
      <c r="A4869" s="30">
        <v>564</v>
      </c>
      <c r="B4869" s="254" t="str">
        <f>IF(AND(A4869&lt;&gt;"",ISNUMBER(A4869)),VLOOKUP(A4869,Studies!A:BR,2,FALSE),"")</f>
        <v>ClinPharmReview, AI424-002, p. 55</v>
      </c>
      <c r="C4869" s="255" t="str">
        <f>IF(AND(A4869&lt;&gt;"",ISNUMBER(A4869)),VLOOKUP(A4869,Studies!A:BR,3,FALSE),"")</f>
        <v>https://www.accessdata.fda.gov/drugsatfda_docs/nda/2003/21-567_Reyataz_BioPharmr_P1.pdf</v>
      </c>
      <c r="D4869" s="255" t="str">
        <f>IF(AND(A4869&lt;&gt;"",ISNUMBER(A4869)),VLOOKUP(A4869,Studies!A:BR,4,FALSE),"")</f>
        <v>100 mg</v>
      </c>
      <c r="E4869" s="255" t="str">
        <f>IF(AND(A4869&lt;&gt;"",ISNUMBER(A4869)),VLOOKUP(A4869,Studies!A:BR,5,FALSE),"")</f>
        <v>Atazanavir</v>
      </c>
      <c r="F4869" s="256" t="str">
        <f>IF(AND(A4869&lt;&gt;"",ISNUMBER(A4869)),VLOOKUP(A4869,Studies!A:BR,6,FALSE),"")</f>
        <v>Plasma</v>
      </c>
      <c r="G4869" s="194">
        <v>144.75</v>
      </c>
      <c r="H4869" s="50" t="s">
        <v>60</v>
      </c>
      <c r="I4869" s="187">
        <v>148.29910000000001</v>
      </c>
      <c r="J4869" s="41" t="s">
        <v>941</v>
      </c>
      <c r="K4869" s="41" t="s">
        <v>116</v>
      </c>
    </row>
    <row r="4870" spans="1:11" x14ac:dyDescent="0.2">
      <c r="A4870" s="30">
        <v>564</v>
      </c>
      <c r="B4870" s="254" t="str">
        <f>IF(AND(A4870&lt;&gt;"",ISNUMBER(A4870)),VLOOKUP(A4870,Studies!A:BR,2,FALSE),"")</f>
        <v>ClinPharmReview, AI424-002, p. 55</v>
      </c>
      <c r="C4870" s="255" t="str">
        <f>IF(AND(A4870&lt;&gt;"",ISNUMBER(A4870)),VLOOKUP(A4870,Studies!A:BR,3,FALSE),"")</f>
        <v>https://www.accessdata.fda.gov/drugsatfda_docs/nda/2003/21-567_Reyataz_BioPharmr_P1.pdf</v>
      </c>
      <c r="D4870" s="255" t="str">
        <f>IF(AND(A4870&lt;&gt;"",ISNUMBER(A4870)),VLOOKUP(A4870,Studies!A:BR,4,FALSE),"")</f>
        <v>100 mg</v>
      </c>
      <c r="E4870" s="255" t="str">
        <f>IF(AND(A4870&lt;&gt;"",ISNUMBER(A4870)),VLOOKUP(A4870,Studies!A:BR,5,FALSE),"")</f>
        <v>Atazanavir</v>
      </c>
      <c r="F4870" s="256" t="str">
        <f>IF(AND(A4870&lt;&gt;"",ISNUMBER(A4870)),VLOOKUP(A4870,Studies!A:BR,6,FALSE),"")</f>
        <v>Plasma</v>
      </c>
      <c r="G4870" s="194">
        <v>145</v>
      </c>
      <c r="H4870" s="50" t="s">
        <v>60</v>
      </c>
      <c r="I4870" s="187">
        <v>262.09460000000001</v>
      </c>
      <c r="J4870" s="41" t="s">
        <v>941</v>
      </c>
      <c r="K4870" s="41" t="s">
        <v>116</v>
      </c>
    </row>
    <row r="4871" spans="1:11" x14ac:dyDescent="0.2">
      <c r="A4871" s="30">
        <v>564</v>
      </c>
      <c r="B4871" s="254" t="str">
        <f>IF(AND(A4871&lt;&gt;"",ISNUMBER(A4871)),VLOOKUP(A4871,Studies!A:BR,2,FALSE),"")</f>
        <v>ClinPharmReview, AI424-002, p. 55</v>
      </c>
      <c r="C4871" s="255" t="str">
        <f>IF(AND(A4871&lt;&gt;"",ISNUMBER(A4871)),VLOOKUP(A4871,Studies!A:BR,3,FALSE),"")</f>
        <v>https://www.accessdata.fda.gov/drugsatfda_docs/nda/2003/21-567_Reyataz_BioPharmr_P1.pdf</v>
      </c>
      <c r="D4871" s="255" t="str">
        <f>IF(AND(A4871&lt;&gt;"",ISNUMBER(A4871)),VLOOKUP(A4871,Studies!A:BR,4,FALSE),"")</f>
        <v>100 mg</v>
      </c>
      <c r="E4871" s="255" t="str">
        <f>IF(AND(A4871&lt;&gt;"",ISNUMBER(A4871)),VLOOKUP(A4871,Studies!A:BR,5,FALSE),"")</f>
        <v>Atazanavir</v>
      </c>
      <c r="F4871" s="256" t="str">
        <f>IF(AND(A4871&lt;&gt;"",ISNUMBER(A4871)),VLOOKUP(A4871,Studies!A:BR,6,FALSE),"")</f>
        <v>Plasma</v>
      </c>
      <c r="G4871" s="194">
        <v>145.5</v>
      </c>
      <c r="H4871" s="50" t="s">
        <v>60</v>
      </c>
      <c r="I4871" s="187">
        <v>332.60820000000001</v>
      </c>
      <c r="J4871" s="41" t="s">
        <v>941</v>
      </c>
      <c r="K4871" s="41" t="s">
        <v>116</v>
      </c>
    </row>
    <row r="4872" spans="1:11" x14ac:dyDescent="0.2">
      <c r="A4872" s="30">
        <v>564</v>
      </c>
      <c r="B4872" s="254" t="str">
        <f>IF(AND(A4872&lt;&gt;"",ISNUMBER(A4872)),VLOOKUP(A4872,Studies!A:BR,2,FALSE),"")</f>
        <v>ClinPharmReview, AI424-002, p. 55</v>
      </c>
      <c r="C4872" s="255" t="str">
        <f>IF(AND(A4872&lt;&gt;"",ISNUMBER(A4872)),VLOOKUP(A4872,Studies!A:BR,3,FALSE),"")</f>
        <v>https://www.accessdata.fda.gov/drugsatfda_docs/nda/2003/21-567_Reyataz_BioPharmr_P1.pdf</v>
      </c>
      <c r="D4872" s="255" t="str">
        <f>IF(AND(A4872&lt;&gt;"",ISNUMBER(A4872)),VLOOKUP(A4872,Studies!A:BR,4,FALSE),"")</f>
        <v>100 mg</v>
      </c>
      <c r="E4872" s="255" t="str">
        <f>IF(AND(A4872&lt;&gt;"",ISNUMBER(A4872)),VLOOKUP(A4872,Studies!A:BR,5,FALSE),"")</f>
        <v>Atazanavir</v>
      </c>
      <c r="F4872" s="256" t="str">
        <f>IF(AND(A4872&lt;&gt;"",ISNUMBER(A4872)),VLOOKUP(A4872,Studies!A:BR,6,FALSE),"")</f>
        <v>Plasma</v>
      </c>
      <c r="G4872" s="194">
        <v>146</v>
      </c>
      <c r="H4872" s="50" t="s">
        <v>60</v>
      </c>
      <c r="I4872" s="187">
        <v>351.1841</v>
      </c>
      <c r="J4872" s="41" t="s">
        <v>941</v>
      </c>
      <c r="K4872" s="41" t="s">
        <v>116</v>
      </c>
    </row>
    <row r="4873" spans="1:11" x14ac:dyDescent="0.2">
      <c r="A4873" s="30">
        <v>564</v>
      </c>
      <c r="B4873" s="254" t="str">
        <f>IF(AND(A4873&lt;&gt;"",ISNUMBER(A4873)),VLOOKUP(A4873,Studies!A:BR,2,FALSE),"")</f>
        <v>ClinPharmReview, AI424-002, p. 55</v>
      </c>
      <c r="C4873" s="255" t="str">
        <f>IF(AND(A4873&lt;&gt;"",ISNUMBER(A4873)),VLOOKUP(A4873,Studies!A:BR,3,FALSE),"")</f>
        <v>https://www.accessdata.fda.gov/drugsatfda_docs/nda/2003/21-567_Reyataz_BioPharmr_P1.pdf</v>
      </c>
      <c r="D4873" s="255" t="str">
        <f>IF(AND(A4873&lt;&gt;"",ISNUMBER(A4873)),VLOOKUP(A4873,Studies!A:BR,4,FALSE),"")</f>
        <v>100 mg</v>
      </c>
      <c r="E4873" s="255" t="str">
        <f>IF(AND(A4873&lt;&gt;"",ISNUMBER(A4873)),VLOOKUP(A4873,Studies!A:BR,5,FALSE),"")</f>
        <v>Atazanavir</v>
      </c>
      <c r="F4873" s="256" t="str">
        <f>IF(AND(A4873&lt;&gt;"",ISNUMBER(A4873)),VLOOKUP(A4873,Studies!A:BR,6,FALSE),"")</f>
        <v>Plasma</v>
      </c>
      <c r="G4873" s="194">
        <v>147</v>
      </c>
      <c r="H4873" s="50" t="s">
        <v>60</v>
      </c>
      <c r="I4873" s="187">
        <v>325.79840000000002</v>
      </c>
      <c r="J4873" s="41" t="s">
        <v>941</v>
      </c>
      <c r="K4873" s="41" t="s">
        <v>116</v>
      </c>
    </row>
    <row r="4874" spans="1:11" x14ac:dyDescent="0.2">
      <c r="A4874" s="30">
        <v>564</v>
      </c>
      <c r="B4874" s="254" t="str">
        <f>IF(AND(A4874&lt;&gt;"",ISNUMBER(A4874)),VLOOKUP(A4874,Studies!A:BR,2,FALSE),"")</f>
        <v>ClinPharmReview, AI424-002, p. 55</v>
      </c>
      <c r="C4874" s="255" t="str">
        <f>IF(AND(A4874&lt;&gt;"",ISNUMBER(A4874)),VLOOKUP(A4874,Studies!A:BR,3,FALSE),"")</f>
        <v>https://www.accessdata.fda.gov/drugsatfda_docs/nda/2003/21-567_Reyataz_BioPharmr_P1.pdf</v>
      </c>
      <c r="D4874" s="255" t="str">
        <f>IF(AND(A4874&lt;&gt;"",ISNUMBER(A4874)),VLOOKUP(A4874,Studies!A:BR,4,FALSE),"")</f>
        <v>100 mg</v>
      </c>
      <c r="E4874" s="255" t="str">
        <f>IF(AND(A4874&lt;&gt;"",ISNUMBER(A4874)),VLOOKUP(A4874,Studies!A:BR,5,FALSE),"")</f>
        <v>Atazanavir</v>
      </c>
      <c r="F4874" s="256" t="str">
        <f>IF(AND(A4874&lt;&gt;"",ISNUMBER(A4874)),VLOOKUP(A4874,Studies!A:BR,6,FALSE),"")</f>
        <v>Plasma</v>
      </c>
      <c r="G4874" s="194">
        <v>148</v>
      </c>
      <c r="H4874" s="50" t="s">
        <v>60</v>
      </c>
      <c r="I4874" s="187">
        <v>280.79790000000003</v>
      </c>
      <c r="J4874" s="41" t="s">
        <v>941</v>
      </c>
      <c r="K4874" s="41" t="s">
        <v>116</v>
      </c>
    </row>
    <row r="4875" spans="1:11" x14ac:dyDescent="0.2">
      <c r="A4875" s="30">
        <v>564</v>
      </c>
      <c r="B4875" s="254" t="str">
        <f>IF(AND(A4875&lt;&gt;"",ISNUMBER(A4875)),VLOOKUP(A4875,Studies!A:BR,2,FALSE),"")</f>
        <v>ClinPharmReview, AI424-002, p. 55</v>
      </c>
      <c r="C4875" s="255" t="str">
        <f>IF(AND(A4875&lt;&gt;"",ISNUMBER(A4875)),VLOOKUP(A4875,Studies!A:BR,3,FALSE),"")</f>
        <v>https://www.accessdata.fda.gov/drugsatfda_docs/nda/2003/21-567_Reyataz_BioPharmr_P1.pdf</v>
      </c>
      <c r="D4875" s="255" t="str">
        <f>IF(AND(A4875&lt;&gt;"",ISNUMBER(A4875)),VLOOKUP(A4875,Studies!A:BR,4,FALSE),"")</f>
        <v>100 mg</v>
      </c>
      <c r="E4875" s="255" t="str">
        <f>IF(AND(A4875&lt;&gt;"",ISNUMBER(A4875)),VLOOKUP(A4875,Studies!A:BR,5,FALSE),"")</f>
        <v>Atazanavir</v>
      </c>
      <c r="F4875" s="256" t="str">
        <f>IF(AND(A4875&lt;&gt;"",ISNUMBER(A4875)),VLOOKUP(A4875,Studies!A:BR,6,FALSE),"")</f>
        <v>Plasma</v>
      </c>
      <c r="G4875" s="194">
        <v>149</v>
      </c>
      <c r="H4875" s="50" t="s">
        <v>60</v>
      </c>
      <c r="I4875" s="187">
        <v>220.78469999999999</v>
      </c>
      <c r="J4875" s="41" t="s">
        <v>941</v>
      </c>
      <c r="K4875" s="41" t="s">
        <v>116</v>
      </c>
    </row>
    <row r="4876" spans="1:11" x14ac:dyDescent="0.2">
      <c r="A4876" s="30">
        <v>564</v>
      </c>
      <c r="B4876" s="254" t="str">
        <f>IF(AND(A4876&lt;&gt;"",ISNUMBER(A4876)),VLOOKUP(A4876,Studies!A:BR,2,FALSE),"")</f>
        <v>ClinPharmReview, AI424-002, p. 55</v>
      </c>
      <c r="C4876" s="255" t="str">
        <f>IF(AND(A4876&lt;&gt;"",ISNUMBER(A4876)),VLOOKUP(A4876,Studies!A:BR,3,FALSE),"")</f>
        <v>https://www.accessdata.fda.gov/drugsatfda_docs/nda/2003/21-567_Reyataz_BioPharmr_P1.pdf</v>
      </c>
      <c r="D4876" s="255" t="str">
        <f>IF(AND(A4876&lt;&gt;"",ISNUMBER(A4876)),VLOOKUP(A4876,Studies!A:BR,4,FALSE),"")</f>
        <v>100 mg</v>
      </c>
      <c r="E4876" s="255" t="str">
        <f>IF(AND(A4876&lt;&gt;"",ISNUMBER(A4876)),VLOOKUP(A4876,Studies!A:BR,5,FALSE),"")</f>
        <v>Atazanavir</v>
      </c>
      <c r="F4876" s="256" t="str">
        <f>IF(AND(A4876&lt;&gt;"",ISNUMBER(A4876)),VLOOKUP(A4876,Studies!A:BR,6,FALSE),"")</f>
        <v>Plasma</v>
      </c>
      <c r="G4876" s="194">
        <v>150</v>
      </c>
      <c r="H4876" s="50" t="s">
        <v>60</v>
      </c>
      <c r="I4876" s="187">
        <v>176.80500000000001</v>
      </c>
      <c r="J4876" s="41" t="s">
        <v>941</v>
      </c>
      <c r="K4876" s="41" t="s">
        <v>116</v>
      </c>
    </row>
    <row r="4877" spans="1:11" x14ac:dyDescent="0.2">
      <c r="A4877" s="30">
        <v>564</v>
      </c>
      <c r="B4877" s="254" t="str">
        <f>IF(AND(A4877&lt;&gt;"",ISNUMBER(A4877)),VLOOKUP(A4877,Studies!A:BR,2,FALSE),"")</f>
        <v>ClinPharmReview, AI424-002, p. 55</v>
      </c>
      <c r="C4877" s="255" t="str">
        <f>IF(AND(A4877&lt;&gt;"",ISNUMBER(A4877)),VLOOKUP(A4877,Studies!A:BR,3,FALSE),"")</f>
        <v>https://www.accessdata.fda.gov/drugsatfda_docs/nda/2003/21-567_Reyataz_BioPharmr_P1.pdf</v>
      </c>
      <c r="D4877" s="255" t="str">
        <f>IF(AND(A4877&lt;&gt;"",ISNUMBER(A4877)),VLOOKUP(A4877,Studies!A:BR,4,FALSE),"")</f>
        <v>100 mg</v>
      </c>
      <c r="E4877" s="255" t="str">
        <f>IF(AND(A4877&lt;&gt;"",ISNUMBER(A4877)),VLOOKUP(A4877,Studies!A:BR,5,FALSE),"")</f>
        <v>Atazanavir</v>
      </c>
      <c r="F4877" s="256" t="str">
        <f>IF(AND(A4877&lt;&gt;"",ISNUMBER(A4877)),VLOOKUP(A4877,Studies!A:BR,6,FALSE),"")</f>
        <v>Plasma</v>
      </c>
      <c r="G4877" s="194">
        <v>152</v>
      </c>
      <c r="H4877" s="50" t="s">
        <v>60</v>
      </c>
      <c r="I4877" s="187">
        <v>136.2602</v>
      </c>
      <c r="J4877" s="41" t="s">
        <v>941</v>
      </c>
      <c r="K4877" s="41" t="s">
        <v>116</v>
      </c>
    </row>
    <row r="4878" spans="1:11" x14ac:dyDescent="0.2">
      <c r="A4878" s="30">
        <v>564</v>
      </c>
      <c r="B4878" s="254" t="str">
        <f>IF(AND(A4878&lt;&gt;"",ISNUMBER(A4878)),VLOOKUP(A4878,Studies!A:BR,2,FALSE),"")</f>
        <v>ClinPharmReview, AI424-002, p. 55</v>
      </c>
      <c r="C4878" s="255" t="str">
        <f>IF(AND(A4878&lt;&gt;"",ISNUMBER(A4878)),VLOOKUP(A4878,Studies!A:BR,3,FALSE),"")</f>
        <v>https://www.accessdata.fda.gov/drugsatfda_docs/nda/2003/21-567_Reyataz_BioPharmr_P1.pdf</v>
      </c>
      <c r="D4878" s="255" t="str">
        <f>IF(AND(A4878&lt;&gt;"",ISNUMBER(A4878)),VLOOKUP(A4878,Studies!A:BR,4,FALSE),"")</f>
        <v>100 mg</v>
      </c>
      <c r="E4878" s="255" t="str">
        <f>IF(AND(A4878&lt;&gt;"",ISNUMBER(A4878)),VLOOKUP(A4878,Studies!A:BR,5,FALSE),"")</f>
        <v>Atazanavir</v>
      </c>
      <c r="F4878" s="256" t="str">
        <f>IF(AND(A4878&lt;&gt;"",ISNUMBER(A4878)),VLOOKUP(A4878,Studies!A:BR,6,FALSE),"")</f>
        <v>Plasma</v>
      </c>
      <c r="G4878" s="194">
        <v>156</v>
      </c>
      <c r="H4878" s="50" t="s">
        <v>60</v>
      </c>
      <c r="I4878" s="187">
        <v>61.433920000000001</v>
      </c>
      <c r="J4878" s="41" t="s">
        <v>941</v>
      </c>
      <c r="K4878" s="41" t="s">
        <v>116</v>
      </c>
    </row>
    <row r="4879" spans="1:11" x14ac:dyDescent="0.2">
      <c r="A4879" s="30">
        <v>564</v>
      </c>
      <c r="B4879" s="254" t="str">
        <f>IF(AND(A4879&lt;&gt;"",ISNUMBER(A4879)),VLOOKUP(A4879,Studies!A:BR,2,FALSE),"")</f>
        <v>ClinPharmReview, AI424-002, p. 55</v>
      </c>
      <c r="C4879" s="255" t="str">
        <f>IF(AND(A4879&lt;&gt;"",ISNUMBER(A4879)),VLOOKUP(A4879,Studies!A:BR,3,FALSE),"")</f>
        <v>https://www.accessdata.fda.gov/drugsatfda_docs/nda/2003/21-567_Reyataz_BioPharmr_P1.pdf</v>
      </c>
      <c r="D4879" s="255" t="str">
        <f>IF(AND(A4879&lt;&gt;"",ISNUMBER(A4879)),VLOOKUP(A4879,Studies!A:BR,4,FALSE),"")</f>
        <v>100 mg</v>
      </c>
      <c r="E4879" s="255" t="str">
        <f>IF(AND(A4879&lt;&gt;"",ISNUMBER(A4879)),VLOOKUP(A4879,Studies!A:BR,5,FALSE),"")</f>
        <v>Atazanavir</v>
      </c>
      <c r="F4879" s="256" t="str">
        <f>IF(AND(A4879&lt;&gt;"",ISNUMBER(A4879)),VLOOKUP(A4879,Studies!A:BR,6,FALSE),"")</f>
        <v>Plasma</v>
      </c>
      <c r="G4879" s="194">
        <v>312</v>
      </c>
      <c r="H4879" s="50" t="s">
        <v>60</v>
      </c>
      <c r="I4879" s="187">
        <v>62.296410000000002</v>
      </c>
      <c r="J4879" s="41" t="s">
        <v>941</v>
      </c>
      <c r="K4879" s="41" t="s">
        <v>116</v>
      </c>
    </row>
    <row r="4880" spans="1:11" x14ac:dyDescent="0.2">
      <c r="A4880" s="30">
        <v>564</v>
      </c>
      <c r="B4880" s="254" t="str">
        <f>IF(AND(A4880&lt;&gt;"",ISNUMBER(A4880)),VLOOKUP(A4880,Studies!A:BR,2,FALSE),"")</f>
        <v>ClinPharmReview, AI424-002, p. 55</v>
      </c>
      <c r="C4880" s="255" t="str">
        <f>IF(AND(A4880&lt;&gt;"",ISNUMBER(A4880)),VLOOKUP(A4880,Studies!A:BR,3,FALSE),"")</f>
        <v>https://www.accessdata.fda.gov/drugsatfda_docs/nda/2003/21-567_Reyataz_BioPharmr_P1.pdf</v>
      </c>
      <c r="D4880" s="255" t="str">
        <f>IF(AND(A4880&lt;&gt;"",ISNUMBER(A4880)),VLOOKUP(A4880,Studies!A:BR,4,FALSE),"")</f>
        <v>100 mg</v>
      </c>
      <c r="E4880" s="255" t="str">
        <f>IF(AND(A4880&lt;&gt;"",ISNUMBER(A4880)),VLOOKUP(A4880,Studies!A:BR,5,FALSE),"")</f>
        <v>Atazanavir</v>
      </c>
      <c r="F4880" s="256" t="str">
        <f>IF(AND(A4880&lt;&gt;"",ISNUMBER(A4880)),VLOOKUP(A4880,Studies!A:BR,6,FALSE),"")</f>
        <v>Plasma</v>
      </c>
      <c r="G4880" s="194">
        <v>312.25</v>
      </c>
      <c r="H4880" s="50" t="s">
        <v>60</v>
      </c>
      <c r="I4880" s="187">
        <v>59.005940000000002</v>
      </c>
      <c r="J4880" s="41" t="s">
        <v>941</v>
      </c>
      <c r="K4880" s="41" t="s">
        <v>116</v>
      </c>
    </row>
    <row r="4881" spans="1:11" x14ac:dyDescent="0.2">
      <c r="A4881" s="30">
        <v>564</v>
      </c>
      <c r="B4881" s="254" t="str">
        <f>IF(AND(A4881&lt;&gt;"",ISNUMBER(A4881)),VLOOKUP(A4881,Studies!A:BR,2,FALSE),"")</f>
        <v>ClinPharmReview, AI424-002, p. 55</v>
      </c>
      <c r="C4881" s="255" t="str">
        <f>IF(AND(A4881&lt;&gt;"",ISNUMBER(A4881)),VLOOKUP(A4881,Studies!A:BR,3,FALSE),"")</f>
        <v>https://www.accessdata.fda.gov/drugsatfda_docs/nda/2003/21-567_Reyataz_BioPharmr_P1.pdf</v>
      </c>
      <c r="D4881" s="255" t="str">
        <f>IF(AND(A4881&lt;&gt;"",ISNUMBER(A4881)),VLOOKUP(A4881,Studies!A:BR,4,FALSE),"")</f>
        <v>100 mg</v>
      </c>
      <c r="E4881" s="255" t="str">
        <f>IF(AND(A4881&lt;&gt;"",ISNUMBER(A4881)),VLOOKUP(A4881,Studies!A:BR,5,FALSE),"")</f>
        <v>Atazanavir</v>
      </c>
      <c r="F4881" s="256" t="str">
        <f>IF(AND(A4881&lt;&gt;"",ISNUMBER(A4881)),VLOOKUP(A4881,Studies!A:BR,6,FALSE),"")</f>
        <v>Plasma</v>
      </c>
      <c r="G4881" s="194">
        <v>312.5</v>
      </c>
      <c r="H4881" s="50" t="s">
        <v>60</v>
      </c>
      <c r="I4881" s="187">
        <v>70.807689999999994</v>
      </c>
      <c r="J4881" s="41" t="s">
        <v>941</v>
      </c>
      <c r="K4881" s="41" t="s">
        <v>116</v>
      </c>
    </row>
    <row r="4882" spans="1:11" x14ac:dyDescent="0.2">
      <c r="A4882" s="30">
        <v>564</v>
      </c>
      <c r="B4882" s="254" t="str">
        <f>IF(AND(A4882&lt;&gt;"",ISNUMBER(A4882)),VLOOKUP(A4882,Studies!A:BR,2,FALSE),"")</f>
        <v>ClinPharmReview, AI424-002, p. 55</v>
      </c>
      <c r="C4882" s="255" t="str">
        <f>IF(AND(A4882&lt;&gt;"",ISNUMBER(A4882)),VLOOKUP(A4882,Studies!A:BR,3,FALSE),"")</f>
        <v>https://www.accessdata.fda.gov/drugsatfda_docs/nda/2003/21-567_Reyataz_BioPharmr_P1.pdf</v>
      </c>
      <c r="D4882" s="255" t="str">
        <f>IF(AND(A4882&lt;&gt;"",ISNUMBER(A4882)),VLOOKUP(A4882,Studies!A:BR,4,FALSE),"")</f>
        <v>100 mg</v>
      </c>
      <c r="E4882" s="255" t="str">
        <f>IF(AND(A4882&lt;&gt;"",ISNUMBER(A4882)),VLOOKUP(A4882,Studies!A:BR,5,FALSE),"")</f>
        <v>Atazanavir</v>
      </c>
      <c r="F4882" s="256" t="str">
        <f>IF(AND(A4882&lt;&gt;"",ISNUMBER(A4882)),VLOOKUP(A4882,Studies!A:BR,6,FALSE),"")</f>
        <v>Plasma</v>
      </c>
      <c r="G4882" s="194">
        <v>312.75</v>
      </c>
      <c r="H4882" s="50" t="s">
        <v>60</v>
      </c>
      <c r="I4882" s="187">
        <v>89.749179999999996</v>
      </c>
      <c r="J4882" s="41" t="s">
        <v>941</v>
      </c>
      <c r="K4882" s="41" t="s">
        <v>116</v>
      </c>
    </row>
    <row r="4883" spans="1:11" x14ac:dyDescent="0.2">
      <c r="A4883" s="30">
        <v>564</v>
      </c>
      <c r="B4883" s="254" t="str">
        <f>IF(AND(A4883&lt;&gt;"",ISNUMBER(A4883)),VLOOKUP(A4883,Studies!A:BR,2,FALSE),"")</f>
        <v>ClinPharmReview, AI424-002, p. 55</v>
      </c>
      <c r="C4883" s="255" t="str">
        <f>IF(AND(A4883&lt;&gt;"",ISNUMBER(A4883)),VLOOKUP(A4883,Studies!A:BR,3,FALSE),"")</f>
        <v>https://www.accessdata.fda.gov/drugsatfda_docs/nda/2003/21-567_Reyataz_BioPharmr_P1.pdf</v>
      </c>
      <c r="D4883" s="255" t="str">
        <f>IF(AND(A4883&lt;&gt;"",ISNUMBER(A4883)),VLOOKUP(A4883,Studies!A:BR,4,FALSE),"")</f>
        <v>100 mg</v>
      </c>
      <c r="E4883" s="255" t="str">
        <f>IF(AND(A4883&lt;&gt;"",ISNUMBER(A4883)),VLOOKUP(A4883,Studies!A:BR,5,FALSE),"")</f>
        <v>Atazanavir</v>
      </c>
      <c r="F4883" s="256" t="str">
        <f>IF(AND(A4883&lt;&gt;"",ISNUMBER(A4883)),VLOOKUP(A4883,Studies!A:BR,6,FALSE),"")</f>
        <v>Plasma</v>
      </c>
      <c r="G4883" s="194">
        <v>313</v>
      </c>
      <c r="H4883" s="50" t="s">
        <v>60</v>
      </c>
      <c r="I4883" s="187">
        <v>115.8429</v>
      </c>
      <c r="J4883" s="41" t="s">
        <v>941</v>
      </c>
      <c r="K4883" s="41" t="s">
        <v>116</v>
      </c>
    </row>
    <row r="4884" spans="1:11" x14ac:dyDescent="0.2">
      <c r="A4884" s="30">
        <v>564</v>
      </c>
      <c r="B4884" s="254" t="str">
        <f>IF(AND(A4884&lt;&gt;"",ISNUMBER(A4884)),VLOOKUP(A4884,Studies!A:BR,2,FALSE),"")</f>
        <v>ClinPharmReview, AI424-002, p. 55</v>
      </c>
      <c r="C4884" s="255" t="str">
        <f>IF(AND(A4884&lt;&gt;"",ISNUMBER(A4884)),VLOOKUP(A4884,Studies!A:BR,3,FALSE),"")</f>
        <v>https://www.accessdata.fda.gov/drugsatfda_docs/nda/2003/21-567_Reyataz_BioPharmr_P1.pdf</v>
      </c>
      <c r="D4884" s="255" t="str">
        <f>IF(AND(A4884&lt;&gt;"",ISNUMBER(A4884)),VLOOKUP(A4884,Studies!A:BR,4,FALSE),"")</f>
        <v>100 mg</v>
      </c>
      <c r="E4884" s="255" t="str">
        <f>IF(AND(A4884&lt;&gt;"",ISNUMBER(A4884)),VLOOKUP(A4884,Studies!A:BR,5,FALSE),"")</f>
        <v>Atazanavir</v>
      </c>
      <c r="F4884" s="256" t="str">
        <f>IF(AND(A4884&lt;&gt;"",ISNUMBER(A4884)),VLOOKUP(A4884,Studies!A:BR,6,FALSE),"")</f>
        <v>Plasma</v>
      </c>
      <c r="G4884" s="194">
        <v>313.5</v>
      </c>
      <c r="H4884" s="50" t="s">
        <v>60</v>
      </c>
      <c r="I4884" s="187">
        <v>131.685</v>
      </c>
      <c r="J4884" s="41" t="s">
        <v>941</v>
      </c>
      <c r="K4884" s="41" t="s">
        <v>116</v>
      </c>
    </row>
    <row r="4885" spans="1:11" x14ac:dyDescent="0.2">
      <c r="A4885" s="30">
        <v>564</v>
      </c>
      <c r="B4885" s="254" t="str">
        <f>IF(AND(A4885&lt;&gt;"",ISNUMBER(A4885)),VLOOKUP(A4885,Studies!A:BR,2,FALSE),"")</f>
        <v>ClinPharmReview, AI424-002, p. 55</v>
      </c>
      <c r="C4885" s="255" t="str">
        <f>IF(AND(A4885&lt;&gt;"",ISNUMBER(A4885)),VLOOKUP(A4885,Studies!A:BR,3,FALSE),"")</f>
        <v>https://www.accessdata.fda.gov/drugsatfda_docs/nda/2003/21-567_Reyataz_BioPharmr_P1.pdf</v>
      </c>
      <c r="D4885" s="255" t="str">
        <f>IF(AND(A4885&lt;&gt;"",ISNUMBER(A4885)),VLOOKUP(A4885,Studies!A:BR,4,FALSE),"")</f>
        <v>100 mg</v>
      </c>
      <c r="E4885" s="255" t="str">
        <f>IF(AND(A4885&lt;&gt;"",ISNUMBER(A4885)),VLOOKUP(A4885,Studies!A:BR,5,FALSE),"")</f>
        <v>Atazanavir</v>
      </c>
      <c r="F4885" s="256" t="str">
        <f>IF(AND(A4885&lt;&gt;"",ISNUMBER(A4885)),VLOOKUP(A4885,Studies!A:BR,6,FALSE),"")</f>
        <v>Plasma</v>
      </c>
      <c r="G4885" s="194">
        <v>314</v>
      </c>
      <c r="H4885" s="50" t="s">
        <v>60</v>
      </c>
      <c r="I4885" s="187">
        <v>144.35300000000001</v>
      </c>
      <c r="J4885" s="41" t="s">
        <v>941</v>
      </c>
      <c r="K4885" s="41" t="s">
        <v>116</v>
      </c>
    </row>
    <row r="4886" spans="1:11" x14ac:dyDescent="0.2">
      <c r="A4886" s="30">
        <v>564</v>
      </c>
      <c r="B4886" s="254" t="str">
        <f>IF(AND(A4886&lt;&gt;"",ISNUMBER(A4886)),VLOOKUP(A4886,Studies!A:BR,2,FALSE),"")</f>
        <v>ClinPharmReview, AI424-002, p. 55</v>
      </c>
      <c r="C4886" s="255" t="str">
        <f>IF(AND(A4886&lt;&gt;"",ISNUMBER(A4886)),VLOOKUP(A4886,Studies!A:BR,3,FALSE),"")</f>
        <v>https://www.accessdata.fda.gov/drugsatfda_docs/nda/2003/21-567_Reyataz_BioPharmr_P1.pdf</v>
      </c>
      <c r="D4886" s="255" t="str">
        <f>IF(AND(A4886&lt;&gt;"",ISNUMBER(A4886)),VLOOKUP(A4886,Studies!A:BR,4,FALSE),"")</f>
        <v>100 mg</v>
      </c>
      <c r="E4886" s="255" t="str">
        <f>IF(AND(A4886&lt;&gt;"",ISNUMBER(A4886)),VLOOKUP(A4886,Studies!A:BR,5,FALSE),"")</f>
        <v>Atazanavir</v>
      </c>
      <c r="F4886" s="256" t="str">
        <f>IF(AND(A4886&lt;&gt;"",ISNUMBER(A4886)),VLOOKUP(A4886,Studies!A:BR,6,FALSE),"")</f>
        <v>Plasma</v>
      </c>
      <c r="G4886" s="194">
        <v>315</v>
      </c>
      <c r="H4886" s="50" t="s">
        <v>60</v>
      </c>
      <c r="I4886" s="187">
        <v>149.9213</v>
      </c>
      <c r="J4886" s="41" t="s">
        <v>941</v>
      </c>
      <c r="K4886" s="41" t="s">
        <v>116</v>
      </c>
    </row>
    <row r="4887" spans="1:11" x14ac:dyDescent="0.2">
      <c r="A4887" s="30">
        <v>564</v>
      </c>
      <c r="B4887" s="254" t="str">
        <f>IF(AND(A4887&lt;&gt;"",ISNUMBER(A4887)),VLOOKUP(A4887,Studies!A:BR,2,FALSE),"")</f>
        <v>ClinPharmReview, AI424-002, p. 55</v>
      </c>
      <c r="C4887" s="255" t="str">
        <f>IF(AND(A4887&lt;&gt;"",ISNUMBER(A4887)),VLOOKUP(A4887,Studies!A:BR,3,FALSE),"")</f>
        <v>https://www.accessdata.fda.gov/drugsatfda_docs/nda/2003/21-567_Reyataz_BioPharmr_P1.pdf</v>
      </c>
      <c r="D4887" s="255" t="str">
        <f>IF(AND(A4887&lt;&gt;"",ISNUMBER(A4887)),VLOOKUP(A4887,Studies!A:BR,4,FALSE),"")</f>
        <v>100 mg</v>
      </c>
      <c r="E4887" s="255" t="str">
        <f>IF(AND(A4887&lt;&gt;"",ISNUMBER(A4887)),VLOOKUP(A4887,Studies!A:BR,5,FALSE),"")</f>
        <v>Atazanavir</v>
      </c>
      <c r="F4887" s="256" t="str">
        <f>IF(AND(A4887&lt;&gt;"",ISNUMBER(A4887)),VLOOKUP(A4887,Studies!A:BR,6,FALSE),"")</f>
        <v>Plasma</v>
      </c>
      <c r="G4887" s="194">
        <v>316</v>
      </c>
      <c r="H4887" s="50" t="s">
        <v>60</v>
      </c>
      <c r="I4887" s="187">
        <v>132.18639999999999</v>
      </c>
      <c r="J4887" s="41" t="s">
        <v>941</v>
      </c>
      <c r="K4887" s="41" t="s">
        <v>116</v>
      </c>
    </row>
    <row r="4888" spans="1:11" x14ac:dyDescent="0.2">
      <c r="A4888" s="30">
        <v>564</v>
      </c>
      <c r="B4888" s="254" t="str">
        <f>IF(AND(A4888&lt;&gt;"",ISNUMBER(A4888)),VLOOKUP(A4888,Studies!A:BR,2,FALSE),"")</f>
        <v>ClinPharmReview, AI424-002, p. 55</v>
      </c>
      <c r="C4888" s="255" t="str">
        <f>IF(AND(A4888&lt;&gt;"",ISNUMBER(A4888)),VLOOKUP(A4888,Studies!A:BR,3,FALSE),"")</f>
        <v>https://www.accessdata.fda.gov/drugsatfda_docs/nda/2003/21-567_Reyataz_BioPharmr_P1.pdf</v>
      </c>
      <c r="D4888" s="255" t="str">
        <f>IF(AND(A4888&lt;&gt;"",ISNUMBER(A4888)),VLOOKUP(A4888,Studies!A:BR,4,FALSE),"")</f>
        <v>100 mg</v>
      </c>
      <c r="E4888" s="255" t="str">
        <f>IF(AND(A4888&lt;&gt;"",ISNUMBER(A4888)),VLOOKUP(A4888,Studies!A:BR,5,FALSE),"")</f>
        <v>Atazanavir</v>
      </c>
      <c r="F4888" s="256" t="str">
        <f>IF(AND(A4888&lt;&gt;"",ISNUMBER(A4888)),VLOOKUP(A4888,Studies!A:BR,6,FALSE),"")</f>
        <v>Plasma</v>
      </c>
      <c r="G4888" s="194">
        <v>317</v>
      </c>
      <c r="H4888" s="50" t="s">
        <v>60</v>
      </c>
      <c r="I4888" s="187">
        <v>108.3567</v>
      </c>
      <c r="J4888" s="41" t="s">
        <v>941</v>
      </c>
      <c r="K4888" s="41" t="s">
        <v>116</v>
      </c>
    </row>
    <row r="4889" spans="1:11" x14ac:dyDescent="0.2">
      <c r="A4889" s="30">
        <v>564</v>
      </c>
      <c r="B4889" s="254" t="str">
        <f>IF(AND(A4889&lt;&gt;"",ISNUMBER(A4889)),VLOOKUP(A4889,Studies!A:BR,2,FALSE),"")</f>
        <v>ClinPharmReview, AI424-002, p. 55</v>
      </c>
      <c r="C4889" s="255" t="str">
        <f>IF(AND(A4889&lt;&gt;"",ISNUMBER(A4889)),VLOOKUP(A4889,Studies!A:BR,3,FALSE),"")</f>
        <v>https://www.accessdata.fda.gov/drugsatfda_docs/nda/2003/21-567_Reyataz_BioPharmr_P1.pdf</v>
      </c>
      <c r="D4889" s="255" t="str">
        <f>IF(AND(A4889&lt;&gt;"",ISNUMBER(A4889)),VLOOKUP(A4889,Studies!A:BR,4,FALSE),"")</f>
        <v>100 mg</v>
      </c>
      <c r="E4889" s="255" t="str">
        <f>IF(AND(A4889&lt;&gt;"",ISNUMBER(A4889)),VLOOKUP(A4889,Studies!A:BR,5,FALSE),"")</f>
        <v>Atazanavir</v>
      </c>
      <c r="F4889" s="256" t="str">
        <f>IF(AND(A4889&lt;&gt;"",ISNUMBER(A4889)),VLOOKUP(A4889,Studies!A:BR,6,FALSE),"")</f>
        <v>Plasma</v>
      </c>
      <c r="G4889" s="194">
        <v>318</v>
      </c>
      <c r="H4889" s="50" t="s">
        <v>60</v>
      </c>
      <c r="I4889" s="187">
        <v>90.468270000000004</v>
      </c>
      <c r="J4889" s="41" t="s">
        <v>941</v>
      </c>
      <c r="K4889" s="41" t="s">
        <v>116</v>
      </c>
    </row>
    <row r="4890" spans="1:11" x14ac:dyDescent="0.2">
      <c r="A4890" s="30">
        <v>564</v>
      </c>
      <c r="B4890" s="254" t="str">
        <f>IF(AND(A4890&lt;&gt;"",ISNUMBER(A4890)),VLOOKUP(A4890,Studies!A:BR,2,FALSE),"")</f>
        <v>ClinPharmReview, AI424-002, p. 55</v>
      </c>
      <c r="C4890" s="255" t="str">
        <f>IF(AND(A4890&lt;&gt;"",ISNUMBER(A4890)),VLOOKUP(A4890,Studies!A:BR,3,FALSE),"")</f>
        <v>https://www.accessdata.fda.gov/drugsatfda_docs/nda/2003/21-567_Reyataz_BioPharmr_P1.pdf</v>
      </c>
      <c r="D4890" s="255" t="str">
        <f>IF(AND(A4890&lt;&gt;"",ISNUMBER(A4890)),VLOOKUP(A4890,Studies!A:BR,4,FALSE),"")</f>
        <v>100 mg</v>
      </c>
      <c r="E4890" s="255" t="str">
        <f>IF(AND(A4890&lt;&gt;"",ISNUMBER(A4890)),VLOOKUP(A4890,Studies!A:BR,5,FALSE),"")</f>
        <v>Atazanavir</v>
      </c>
      <c r="F4890" s="256" t="str">
        <f>IF(AND(A4890&lt;&gt;"",ISNUMBER(A4890)),VLOOKUP(A4890,Studies!A:BR,6,FALSE),"")</f>
        <v>Plasma</v>
      </c>
      <c r="G4890" s="194">
        <v>320</v>
      </c>
      <c r="H4890" s="50" t="s">
        <v>60</v>
      </c>
      <c r="I4890" s="187">
        <v>65.391559999999998</v>
      </c>
      <c r="J4890" s="41" t="s">
        <v>941</v>
      </c>
      <c r="K4890" s="41" t="s">
        <v>116</v>
      </c>
    </row>
    <row r="4891" spans="1:11" x14ac:dyDescent="0.2">
      <c r="A4891" s="30">
        <v>564</v>
      </c>
      <c r="B4891" s="254" t="str">
        <f>IF(AND(A4891&lt;&gt;"",ISNUMBER(A4891)),VLOOKUP(A4891,Studies!A:BR,2,FALSE),"")</f>
        <v>ClinPharmReview, AI424-002, p. 55</v>
      </c>
      <c r="C4891" s="255" t="str">
        <f>IF(AND(A4891&lt;&gt;"",ISNUMBER(A4891)),VLOOKUP(A4891,Studies!A:BR,3,FALSE),"")</f>
        <v>https://www.accessdata.fda.gov/drugsatfda_docs/nda/2003/21-567_Reyataz_BioPharmr_P1.pdf</v>
      </c>
      <c r="D4891" s="255" t="str">
        <f>IF(AND(A4891&lt;&gt;"",ISNUMBER(A4891)),VLOOKUP(A4891,Studies!A:BR,4,FALSE),"")</f>
        <v>100 mg</v>
      </c>
      <c r="E4891" s="255" t="str">
        <f>IF(AND(A4891&lt;&gt;"",ISNUMBER(A4891)),VLOOKUP(A4891,Studies!A:BR,5,FALSE),"")</f>
        <v>Atazanavir</v>
      </c>
      <c r="F4891" s="256" t="str">
        <f>IF(AND(A4891&lt;&gt;"",ISNUMBER(A4891)),VLOOKUP(A4891,Studies!A:BR,6,FALSE),"")</f>
        <v>Plasma</v>
      </c>
      <c r="G4891" s="194">
        <v>324</v>
      </c>
      <c r="H4891" s="50" t="s">
        <v>60</v>
      </c>
      <c r="I4891" s="187">
        <v>30.078230000000001</v>
      </c>
      <c r="J4891" s="41" t="s">
        <v>941</v>
      </c>
      <c r="K4891" s="41" t="s">
        <v>116</v>
      </c>
    </row>
    <row r="4892" spans="1:11" x14ac:dyDescent="0.2">
      <c r="A4892" s="30">
        <v>565</v>
      </c>
      <c r="B4892" s="254" t="str">
        <f>IF(AND(A4892&lt;&gt;"",ISNUMBER(A4892)),VLOOKUP(A4892,Studies!A:BR,2,FALSE),"")</f>
        <v>ClinPharmReview, AI424-002, p. 55</v>
      </c>
      <c r="C4892" s="255" t="str">
        <f>IF(AND(A4892&lt;&gt;"",ISNUMBER(A4892)),VLOOKUP(A4892,Studies!A:BR,3,FALSE),"")</f>
        <v>https://www.accessdata.fda.gov/drugsatfda_docs/nda/2003/21-567_Reyataz_BioPharmr_P1.pdf</v>
      </c>
      <c r="D4892" s="255" t="str">
        <f>IF(AND(A4892&lt;&gt;"",ISNUMBER(A4892)),VLOOKUP(A4892,Studies!A:BR,4,FALSE),"")</f>
        <v>200 mg</v>
      </c>
      <c r="E4892" s="255" t="str">
        <f>IF(AND(A4892&lt;&gt;"",ISNUMBER(A4892)),VLOOKUP(A4892,Studies!A:BR,5,FALSE),"")</f>
        <v>Atazanavir</v>
      </c>
      <c r="F4892" s="256" t="str">
        <f>IF(AND(A4892&lt;&gt;"",ISNUMBER(A4892)),VLOOKUP(A4892,Studies!A:BR,6,FALSE),"")</f>
        <v>Plasma</v>
      </c>
      <c r="G4892" s="194">
        <v>0.25</v>
      </c>
      <c r="H4892" s="50" t="s">
        <v>60</v>
      </c>
      <c r="I4892" s="187">
        <v>7.1130360000000001</v>
      </c>
      <c r="J4892" s="41" t="s">
        <v>941</v>
      </c>
      <c r="K4892" s="41" t="s">
        <v>116</v>
      </c>
    </row>
    <row r="4893" spans="1:11" x14ac:dyDescent="0.2">
      <c r="A4893" s="30">
        <v>565</v>
      </c>
      <c r="B4893" s="254" t="str">
        <f>IF(AND(A4893&lt;&gt;"",ISNUMBER(A4893)),VLOOKUP(A4893,Studies!A:BR,2,FALSE),"")</f>
        <v>ClinPharmReview, AI424-002, p. 55</v>
      </c>
      <c r="C4893" s="255" t="str">
        <f>IF(AND(A4893&lt;&gt;"",ISNUMBER(A4893)),VLOOKUP(A4893,Studies!A:BR,3,FALSE),"")</f>
        <v>https://www.accessdata.fda.gov/drugsatfda_docs/nda/2003/21-567_Reyataz_BioPharmr_P1.pdf</v>
      </c>
      <c r="D4893" s="255" t="str">
        <f>IF(AND(A4893&lt;&gt;"",ISNUMBER(A4893)),VLOOKUP(A4893,Studies!A:BR,4,FALSE),"")</f>
        <v>200 mg</v>
      </c>
      <c r="E4893" s="255" t="str">
        <f>IF(AND(A4893&lt;&gt;"",ISNUMBER(A4893)),VLOOKUP(A4893,Studies!A:BR,5,FALSE),"")</f>
        <v>Atazanavir</v>
      </c>
      <c r="F4893" s="256" t="str">
        <f>IF(AND(A4893&lt;&gt;"",ISNUMBER(A4893)),VLOOKUP(A4893,Studies!A:BR,6,FALSE),"")</f>
        <v>Plasma</v>
      </c>
      <c r="G4893" s="194">
        <v>0.5</v>
      </c>
      <c r="H4893" s="50" t="s">
        <v>60</v>
      </c>
      <c r="I4893" s="187">
        <v>103.9149</v>
      </c>
      <c r="J4893" s="41" t="s">
        <v>941</v>
      </c>
      <c r="K4893" s="41" t="s">
        <v>116</v>
      </c>
    </row>
    <row r="4894" spans="1:11" x14ac:dyDescent="0.2">
      <c r="A4894" s="30">
        <v>565</v>
      </c>
      <c r="B4894" s="254" t="str">
        <f>IF(AND(A4894&lt;&gt;"",ISNUMBER(A4894)),VLOOKUP(A4894,Studies!A:BR,2,FALSE),"")</f>
        <v>ClinPharmReview, AI424-002, p. 55</v>
      </c>
      <c r="C4894" s="255" t="str">
        <f>IF(AND(A4894&lt;&gt;"",ISNUMBER(A4894)),VLOOKUP(A4894,Studies!A:BR,3,FALSE),"")</f>
        <v>https://www.accessdata.fda.gov/drugsatfda_docs/nda/2003/21-567_Reyataz_BioPharmr_P1.pdf</v>
      </c>
      <c r="D4894" s="255" t="str">
        <f>IF(AND(A4894&lt;&gt;"",ISNUMBER(A4894)),VLOOKUP(A4894,Studies!A:BR,4,FALSE),"")</f>
        <v>200 mg</v>
      </c>
      <c r="E4894" s="255" t="str">
        <f>IF(AND(A4894&lt;&gt;"",ISNUMBER(A4894)),VLOOKUP(A4894,Studies!A:BR,5,FALSE),"")</f>
        <v>Atazanavir</v>
      </c>
      <c r="F4894" s="256" t="str">
        <f>IF(AND(A4894&lt;&gt;"",ISNUMBER(A4894)),VLOOKUP(A4894,Studies!A:BR,6,FALSE),"")</f>
        <v>Plasma</v>
      </c>
      <c r="G4894" s="194">
        <v>0.75</v>
      </c>
      <c r="H4894" s="50" t="s">
        <v>60</v>
      </c>
      <c r="I4894" s="187">
        <v>265.0899</v>
      </c>
      <c r="J4894" s="41" t="s">
        <v>941</v>
      </c>
      <c r="K4894" s="41" t="s">
        <v>116</v>
      </c>
    </row>
    <row r="4895" spans="1:11" x14ac:dyDescent="0.2">
      <c r="A4895" s="30">
        <v>565</v>
      </c>
      <c r="B4895" s="254" t="str">
        <f>IF(AND(A4895&lt;&gt;"",ISNUMBER(A4895)),VLOOKUP(A4895,Studies!A:BR,2,FALSE),"")</f>
        <v>ClinPharmReview, AI424-002, p. 55</v>
      </c>
      <c r="C4895" s="255" t="str">
        <f>IF(AND(A4895&lt;&gt;"",ISNUMBER(A4895)),VLOOKUP(A4895,Studies!A:BR,3,FALSE),"")</f>
        <v>https://www.accessdata.fda.gov/drugsatfda_docs/nda/2003/21-567_Reyataz_BioPharmr_P1.pdf</v>
      </c>
      <c r="D4895" s="255" t="str">
        <f>IF(AND(A4895&lt;&gt;"",ISNUMBER(A4895)),VLOOKUP(A4895,Studies!A:BR,4,FALSE),"")</f>
        <v>200 mg</v>
      </c>
      <c r="E4895" s="255" t="str">
        <f>IF(AND(A4895&lt;&gt;"",ISNUMBER(A4895)),VLOOKUP(A4895,Studies!A:BR,5,FALSE),"")</f>
        <v>Atazanavir</v>
      </c>
      <c r="F4895" s="256" t="str">
        <f>IF(AND(A4895&lt;&gt;"",ISNUMBER(A4895)),VLOOKUP(A4895,Studies!A:BR,6,FALSE),"")</f>
        <v>Plasma</v>
      </c>
      <c r="G4895" s="194">
        <v>1</v>
      </c>
      <c r="H4895" s="50" t="s">
        <v>60</v>
      </c>
      <c r="I4895" s="187">
        <v>312.03219999999999</v>
      </c>
      <c r="J4895" s="41" t="s">
        <v>941</v>
      </c>
      <c r="K4895" s="41" t="s">
        <v>116</v>
      </c>
    </row>
    <row r="4896" spans="1:11" x14ac:dyDescent="0.2">
      <c r="A4896" s="30">
        <v>565</v>
      </c>
      <c r="B4896" s="254" t="str">
        <f>IF(AND(A4896&lt;&gt;"",ISNUMBER(A4896)),VLOOKUP(A4896,Studies!A:BR,2,FALSE),"")</f>
        <v>ClinPharmReview, AI424-002, p. 55</v>
      </c>
      <c r="C4896" s="255" t="str">
        <f>IF(AND(A4896&lt;&gt;"",ISNUMBER(A4896)),VLOOKUP(A4896,Studies!A:BR,3,FALSE),"")</f>
        <v>https://www.accessdata.fda.gov/drugsatfda_docs/nda/2003/21-567_Reyataz_BioPharmr_P1.pdf</v>
      </c>
      <c r="D4896" s="255" t="str">
        <f>IF(AND(A4896&lt;&gt;"",ISNUMBER(A4896)),VLOOKUP(A4896,Studies!A:BR,4,FALSE),"")</f>
        <v>200 mg</v>
      </c>
      <c r="E4896" s="255" t="str">
        <f>IF(AND(A4896&lt;&gt;"",ISNUMBER(A4896)),VLOOKUP(A4896,Studies!A:BR,5,FALSE),"")</f>
        <v>Atazanavir</v>
      </c>
      <c r="F4896" s="256" t="str">
        <f>IF(AND(A4896&lt;&gt;"",ISNUMBER(A4896)),VLOOKUP(A4896,Studies!A:BR,6,FALSE),"")</f>
        <v>Plasma</v>
      </c>
      <c r="G4896" s="194">
        <v>1.5</v>
      </c>
      <c r="H4896" s="50" t="s">
        <v>60</v>
      </c>
      <c r="I4896" s="187">
        <v>280.7373</v>
      </c>
      <c r="J4896" s="41" t="s">
        <v>941</v>
      </c>
      <c r="K4896" s="41" t="s">
        <v>116</v>
      </c>
    </row>
    <row r="4897" spans="1:11" x14ac:dyDescent="0.2">
      <c r="A4897" s="30">
        <v>565</v>
      </c>
      <c r="B4897" s="254" t="str">
        <f>IF(AND(A4897&lt;&gt;"",ISNUMBER(A4897)),VLOOKUP(A4897,Studies!A:BR,2,FALSE),"")</f>
        <v>ClinPharmReview, AI424-002, p. 55</v>
      </c>
      <c r="C4897" s="255" t="str">
        <f>IF(AND(A4897&lt;&gt;"",ISNUMBER(A4897)),VLOOKUP(A4897,Studies!A:BR,3,FALSE),"")</f>
        <v>https://www.accessdata.fda.gov/drugsatfda_docs/nda/2003/21-567_Reyataz_BioPharmr_P1.pdf</v>
      </c>
      <c r="D4897" s="255" t="str">
        <f>IF(AND(A4897&lt;&gt;"",ISNUMBER(A4897)),VLOOKUP(A4897,Studies!A:BR,4,FALSE),"")</f>
        <v>200 mg</v>
      </c>
      <c r="E4897" s="255" t="str">
        <f>IF(AND(A4897&lt;&gt;"",ISNUMBER(A4897)),VLOOKUP(A4897,Studies!A:BR,5,FALSE),"")</f>
        <v>Atazanavir</v>
      </c>
      <c r="F4897" s="256" t="str">
        <f>IF(AND(A4897&lt;&gt;"",ISNUMBER(A4897)),VLOOKUP(A4897,Studies!A:BR,6,FALSE),"")</f>
        <v>Plasma</v>
      </c>
      <c r="G4897" s="194">
        <v>2</v>
      </c>
      <c r="H4897" s="50" t="s">
        <v>60</v>
      </c>
      <c r="I4897" s="187">
        <v>235.04390000000001</v>
      </c>
      <c r="J4897" s="41" t="s">
        <v>941</v>
      </c>
      <c r="K4897" s="41" t="s">
        <v>116</v>
      </c>
    </row>
    <row r="4898" spans="1:11" x14ac:dyDescent="0.2">
      <c r="A4898" s="30">
        <v>565</v>
      </c>
      <c r="B4898" s="254" t="str">
        <f>IF(AND(A4898&lt;&gt;"",ISNUMBER(A4898)),VLOOKUP(A4898,Studies!A:BR,2,FALSE),"")</f>
        <v>ClinPharmReview, AI424-002, p. 55</v>
      </c>
      <c r="C4898" s="255" t="str">
        <f>IF(AND(A4898&lt;&gt;"",ISNUMBER(A4898)),VLOOKUP(A4898,Studies!A:BR,3,FALSE),"")</f>
        <v>https://www.accessdata.fda.gov/drugsatfda_docs/nda/2003/21-567_Reyataz_BioPharmr_P1.pdf</v>
      </c>
      <c r="D4898" s="255" t="str">
        <f>IF(AND(A4898&lt;&gt;"",ISNUMBER(A4898)),VLOOKUP(A4898,Studies!A:BR,4,FALSE),"")</f>
        <v>200 mg</v>
      </c>
      <c r="E4898" s="255" t="str">
        <f>IF(AND(A4898&lt;&gt;"",ISNUMBER(A4898)),VLOOKUP(A4898,Studies!A:BR,5,FALSE),"")</f>
        <v>Atazanavir</v>
      </c>
      <c r="F4898" s="256" t="str">
        <f>IF(AND(A4898&lt;&gt;"",ISNUMBER(A4898)),VLOOKUP(A4898,Studies!A:BR,6,FALSE),"")</f>
        <v>Plasma</v>
      </c>
      <c r="G4898" s="194">
        <v>3</v>
      </c>
      <c r="H4898" s="50" t="s">
        <v>60</v>
      </c>
      <c r="I4898" s="187">
        <v>227.78720000000001</v>
      </c>
      <c r="J4898" s="41" t="s">
        <v>941</v>
      </c>
      <c r="K4898" s="41" t="s">
        <v>116</v>
      </c>
    </row>
    <row r="4899" spans="1:11" x14ac:dyDescent="0.2">
      <c r="A4899" s="30">
        <v>565</v>
      </c>
      <c r="B4899" s="254" t="str">
        <f>IF(AND(A4899&lt;&gt;"",ISNUMBER(A4899)),VLOOKUP(A4899,Studies!A:BR,2,FALSE),"")</f>
        <v>ClinPharmReview, AI424-002, p. 55</v>
      </c>
      <c r="C4899" s="255" t="str">
        <f>IF(AND(A4899&lt;&gt;"",ISNUMBER(A4899)),VLOOKUP(A4899,Studies!A:BR,3,FALSE),"")</f>
        <v>https://www.accessdata.fda.gov/drugsatfda_docs/nda/2003/21-567_Reyataz_BioPharmr_P1.pdf</v>
      </c>
      <c r="D4899" s="255" t="str">
        <f>IF(AND(A4899&lt;&gt;"",ISNUMBER(A4899)),VLOOKUP(A4899,Studies!A:BR,4,FALSE),"")</f>
        <v>200 mg</v>
      </c>
      <c r="E4899" s="255" t="str">
        <f>IF(AND(A4899&lt;&gt;"",ISNUMBER(A4899)),VLOOKUP(A4899,Studies!A:BR,5,FALSE),"")</f>
        <v>Atazanavir</v>
      </c>
      <c r="F4899" s="256" t="str">
        <f>IF(AND(A4899&lt;&gt;"",ISNUMBER(A4899)),VLOOKUP(A4899,Studies!A:BR,6,FALSE),"")</f>
        <v>Plasma</v>
      </c>
      <c r="G4899" s="194">
        <v>4</v>
      </c>
      <c r="H4899" s="50" t="s">
        <v>60</v>
      </c>
      <c r="I4899" s="187">
        <v>162.55160000000001</v>
      </c>
      <c r="J4899" s="41" t="s">
        <v>941</v>
      </c>
      <c r="K4899" s="41" t="s">
        <v>116</v>
      </c>
    </row>
    <row r="4900" spans="1:11" x14ac:dyDescent="0.2">
      <c r="A4900" s="30">
        <v>565</v>
      </c>
      <c r="B4900" s="254" t="str">
        <f>IF(AND(A4900&lt;&gt;"",ISNUMBER(A4900)),VLOOKUP(A4900,Studies!A:BR,2,FALSE),"")</f>
        <v>ClinPharmReview, AI424-002, p. 55</v>
      </c>
      <c r="C4900" s="255" t="str">
        <f>IF(AND(A4900&lt;&gt;"",ISNUMBER(A4900)),VLOOKUP(A4900,Studies!A:BR,3,FALSE),"")</f>
        <v>https://www.accessdata.fda.gov/drugsatfda_docs/nda/2003/21-567_Reyataz_BioPharmr_P1.pdf</v>
      </c>
      <c r="D4900" s="255" t="str">
        <f>IF(AND(A4900&lt;&gt;"",ISNUMBER(A4900)),VLOOKUP(A4900,Studies!A:BR,4,FALSE),"")</f>
        <v>200 mg</v>
      </c>
      <c r="E4900" s="255" t="str">
        <f>IF(AND(A4900&lt;&gt;"",ISNUMBER(A4900)),VLOOKUP(A4900,Studies!A:BR,5,FALSE),"")</f>
        <v>Atazanavir</v>
      </c>
      <c r="F4900" s="256" t="str">
        <f>IF(AND(A4900&lt;&gt;"",ISNUMBER(A4900)),VLOOKUP(A4900,Studies!A:BR,6,FALSE),"")</f>
        <v>Plasma</v>
      </c>
      <c r="G4900" s="194">
        <v>5</v>
      </c>
      <c r="H4900" s="50" t="s">
        <v>60</v>
      </c>
      <c r="I4900" s="187">
        <v>136.4014</v>
      </c>
      <c r="J4900" s="41" t="s">
        <v>941</v>
      </c>
      <c r="K4900" s="41" t="s">
        <v>116</v>
      </c>
    </row>
    <row r="4901" spans="1:11" x14ac:dyDescent="0.2">
      <c r="A4901" s="30">
        <v>565</v>
      </c>
      <c r="B4901" s="254" t="str">
        <f>IF(AND(A4901&lt;&gt;"",ISNUMBER(A4901)),VLOOKUP(A4901,Studies!A:BR,2,FALSE),"")</f>
        <v>ClinPharmReview, AI424-002, p. 55</v>
      </c>
      <c r="C4901" s="255" t="str">
        <f>IF(AND(A4901&lt;&gt;"",ISNUMBER(A4901)),VLOOKUP(A4901,Studies!A:BR,3,FALSE),"")</f>
        <v>https://www.accessdata.fda.gov/drugsatfda_docs/nda/2003/21-567_Reyataz_BioPharmr_P1.pdf</v>
      </c>
      <c r="D4901" s="255" t="str">
        <f>IF(AND(A4901&lt;&gt;"",ISNUMBER(A4901)),VLOOKUP(A4901,Studies!A:BR,4,FALSE),"")</f>
        <v>200 mg</v>
      </c>
      <c r="E4901" s="255" t="str">
        <f>IF(AND(A4901&lt;&gt;"",ISNUMBER(A4901)),VLOOKUP(A4901,Studies!A:BR,5,FALSE),"")</f>
        <v>Atazanavir</v>
      </c>
      <c r="F4901" s="256" t="str">
        <f>IF(AND(A4901&lt;&gt;"",ISNUMBER(A4901)),VLOOKUP(A4901,Studies!A:BR,6,FALSE),"")</f>
        <v>Plasma</v>
      </c>
      <c r="G4901" s="194">
        <v>6</v>
      </c>
      <c r="H4901" s="50" t="s">
        <v>60</v>
      </c>
      <c r="I4901" s="187">
        <v>108.44450000000001</v>
      </c>
      <c r="J4901" s="41" t="s">
        <v>941</v>
      </c>
      <c r="K4901" s="41" t="s">
        <v>116</v>
      </c>
    </row>
    <row r="4902" spans="1:11" x14ac:dyDescent="0.2">
      <c r="A4902" s="30">
        <v>565</v>
      </c>
      <c r="B4902" s="254" t="str">
        <f>IF(AND(A4902&lt;&gt;"",ISNUMBER(A4902)),VLOOKUP(A4902,Studies!A:BR,2,FALSE),"")</f>
        <v>ClinPharmReview, AI424-002, p. 55</v>
      </c>
      <c r="C4902" s="255" t="str">
        <f>IF(AND(A4902&lt;&gt;"",ISNUMBER(A4902)),VLOOKUP(A4902,Studies!A:BR,3,FALSE),"")</f>
        <v>https://www.accessdata.fda.gov/drugsatfda_docs/nda/2003/21-567_Reyataz_BioPharmr_P1.pdf</v>
      </c>
      <c r="D4902" s="255" t="str">
        <f>IF(AND(A4902&lt;&gt;"",ISNUMBER(A4902)),VLOOKUP(A4902,Studies!A:BR,4,FALSE),"")</f>
        <v>200 mg</v>
      </c>
      <c r="E4902" s="255" t="str">
        <f>IF(AND(A4902&lt;&gt;"",ISNUMBER(A4902)),VLOOKUP(A4902,Studies!A:BR,5,FALSE),"")</f>
        <v>Atazanavir</v>
      </c>
      <c r="F4902" s="256" t="str">
        <f>IF(AND(A4902&lt;&gt;"",ISNUMBER(A4902)),VLOOKUP(A4902,Studies!A:BR,6,FALSE),"")</f>
        <v>Plasma</v>
      </c>
      <c r="G4902" s="194">
        <v>8</v>
      </c>
      <c r="H4902" s="50" t="s">
        <v>60</v>
      </c>
      <c r="I4902" s="187">
        <v>74.997960000000006</v>
      </c>
      <c r="J4902" s="41" t="s">
        <v>941</v>
      </c>
      <c r="K4902" s="41" t="s">
        <v>116</v>
      </c>
    </row>
    <row r="4903" spans="1:11" x14ac:dyDescent="0.2">
      <c r="A4903" s="30">
        <v>565</v>
      </c>
      <c r="B4903" s="254" t="str">
        <f>IF(AND(A4903&lt;&gt;"",ISNUMBER(A4903)),VLOOKUP(A4903,Studies!A:BR,2,FALSE),"")</f>
        <v>ClinPharmReview, AI424-002, p. 55</v>
      </c>
      <c r="C4903" s="255" t="str">
        <f>IF(AND(A4903&lt;&gt;"",ISNUMBER(A4903)),VLOOKUP(A4903,Studies!A:BR,3,FALSE),"")</f>
        <v>https://www.accessdata.fda.gov/drugsatfda_docs/nda/2003/21-567_Reyataz_BioPharmr_P1.pdf</v>
      </c>
      <c r="D4903" s="255" t="str">
        <f>IF(AND(A4903&lt;&gt;"",ISNUMBER(A4903)),VLOOKUP(A4903,Studies!A:BR,4,FALSE),"")</f>
        <v>200 mg</v>
      </c>
      <c r="E4903" s="255" t="str">
        <f>IF(AND(A4903&lt;&gt;"",ISNUMBER(A4903)),VLOOKUP(A4903,Studies!A:BR,5,FALSE),"")</f>
        <v>Atazanavir</v>
      </c>
      <c r="F4903" s="256" t="str">
        <f>IF(AND(A4903&lt;&gt;"",ISNUMBER(A4903)),VLOOKUP(A4903,Studies!A:BR,6,FALSE),"")</f>
        <v>Plasma</v>
      </c>
      <c r="G4903" s="194">
        <v>12</v>
      </c>
      <c r="H4903" s="50" t="s">
        <v>60</v>
      </c>
      <c r="I4903" s="187">
        <v>35.226680000000002</v>
      </c>
      <c r="J4903" s="41" t="s">
        <v>941</v>
      </c>
      <c r="K4903" s="41" t="s">
        <v>116</v>
      </c>
    </row>
    <row r="4904" spans="1:11" x14ac:dyDescent="0.2">
      <c r="A4904" s="30">
        <v>565</v>
      </c>
      <c r="B4904" s="254" t="str">
        <f>IF(AND(A4904&lt;&gt;"",ISNUMBER(A4904)),VLOOKUP(A4904,Studies!A:BR,2,FALSE),"")</f>
        <v>ClinPharmReview, AI424-002, p. 55</v>
      </c>
      <c r="C4904" s="255" t="str">
        <f>IF(AND(A4904&lt;&gt;"",ISNUMBER(A4904)),VLOOKUP(A4904,Studies!A:BR,3,FALSE),"")</f>
        <v>https://www.accessdata.fda.gov/drugsatfda_docs/nda/2003/21-567_Reyataz_BioPharmr_P1.pdf</v>
      </c>
      <c r="D4904" s="255" t="str">
        <f>IF(AND(A4904&lt;&gt;"",ISNUMBER(A4904)),VLOOKUP(A4904,Studies!A:BR,4,FALSE),"")</f>
        <v>200 mg</v>
      </c>
      <c r="E4904" s="255" t="str">
        <f>IF(AND(A4904&lt;&gt;"",ISNUMBER(A4904)),VLOOKUP(A4904,Studies!A:BR,5,FALSE),"")</f>
        <v>Atazanavir</v>
      </c>
      <c r="F4904" s="256" t="str">
        <f>IF(AND(A4904&lt;&gt;"",ISNUMBER(A4904)),VLOOKUP(A4904,Studies!A:BR,6,FALSE),"")</f>
        <v>Plasma</v>
      </c>
      <c r="G4904" s="194">
        <v>144</v>
      </c>
      <c r="H4904" s="50" t="s">
        <v>60</v>
      </c>
      <c r="I4904" s="187">
        <v>358.84120000000001</v>
      </c>
      <c r="J4904" s="41" t="s">
        <v>941</v>
      </c>
      <c r="K4904" s="41" t="s">
        <v>116</v>
      </c>
    </row>
    <row r="4905" spans="1:11" x14ac:dyDescent="0.2">
      <c r="A4905" s="30">
        <v>565</v>
      </c>
      <c r="B4905" s="254" t="str">
        <f>IF(AND(A4905&lt;&gt;"",ISNUMBER(A4905)),VLOOKUP(A4905,Studies!A:BR,2,FALSE),"")</f>
        <v>ClinPharmReview, AI424-002, p. 55</v>
      </c>
      <c r="C4905" s="255" t="str">
        <f>IF(AND(A4905&lt;&gt;"",ISNUMBER(A4905)),VLOOKUP(A4905,Studies!A:BR,3,FALSE),"")</f>
        <v>https://www.accessdata.fda.gov/drugsatfda_docs/nda/2003/21-567_Reyataz_BioPharmr_P1.pdf</v>
      </c>
      <c r="D4905" s="255" t="str">
        <f>IF(AND(A4905&lt;&gt;"",ISNUMBER(A4905)),VLOOKUP(A4905,Studies!A:BR,4,FALSE),"")</f>
        <v>200 mg</v>
      </c>
      <c r="E4905" s="255" t="str">
        <f>IF(AND(A4905&lt;&gt;"",ISNUMBER(A4905)),VLOOKUP(A4905,Studies!A:BR,5,FALSE),"")</f>
        <v>Atazanavir</v>
      </c>
      <c r="F4905" s="256" t="str">
        <f>IF(AND(A4905&lt;&gt;"",ISNUMBER(A4905)),VLOOKUP(A4905,Studies!A:BR,6,FALSE),"")</f>
        <v>Plasma</v>
      </c>
      <c r="G4905" s="194">
        <v>144.25</v>
      </c>
      <c r="H4905" s="50" t="s">
        <v>60</v>
      </c>
      <c r="I4905" s="187">
        <v>327.1893</v>
      </c>
      <c r="J4905" s="41" t="s">
        <v>941</v>
      </c>
      <c r="K4905" s="41" t="s">
        <v>116</v>
      </c>
    </row>
    <row r="4906" spans="1:11" x14ac:dyDescent="0.2">
      <c r="A4906" s="30">
        <v>565</v>
      </c>
      <c r="B4906" s="254" t="str">
        <f>IF(AND(A4906&lt;&gt;"",ISNUMBER(A4906)),VLOOKUP(A4906,Studies!A:BR,2,FALSE),"")</f>
        <v>ClinPharmReview, AI424-002, p. 55</v>
      </c>
      <c r="C4906" s="255" t="str">
        <f>IF(AND(A4906&lt;&gt;"",ISNUMBER(A4906)),VLOOKUP(A4906,Studies!A:BR,3,FALSE),"")</f>
        <v>https://www.accessdata.fda.gov/drugsatfda_docs/nda/2003/21-567_Reyataz_BioPharmr_P1.pdf</v>
      </c>
      <c r="D4906" s="255" t="str">
        <f>IF(AND(A4906&lt;&gt;"",ISNUMBER(A4906)),VLOOKUP(A4906,Studies!A:BR,4,FALSE),"")</f>
        <v>200 mg</v>
      </c>
      <c r="E4906" s="255" t="str">
        <f>IF(AND(A4906&lt;&gt;"",ISNUMBER(A4906)),VLOOKUP(A4906,Studies!A:BR,5,FALSE),"")</f>
        <v>Atazanavir</v>
      </c>
      <c r="F4906" s="256" t="str">
        <f>IF(AND(A4906&lt;&gt;"",ISNUMBER(A4906)),VLOOKUP(A4906,Studies!A:BR,6,FALSE),"")</f>
        <v>Plasma</v>
      </c>
      <c r="G4906" s="194">
        <v>144.5</v>
      </c>
      <c r="H4906" s="50" t="s">
        <v>60</v>
      </c>
      <c r="I4906" s="187">
        <v>611.06479999999999</v>
      </c>
      <c r="J4906" s="41" t="s">
        <v>941</v>
      </c>
      <c r="K4906" s="41" t="s">
        <v>116</v>
      </c>
    </row>
    <row r="4907" spans="1:11" x14ac:dyDescent="0.2">
      <c r="A4907" s="30">
        <v>565</v>
      </c>
      <c r="B4907" s="254" t="str">
        <f>IF(AND(A4907&lt;&gt;"",ISNUMBER(A4907)),VLOOKUP(A4907,Studies!A:BR,2,FALSE),"")</f>
        <v>ClinPharmReview, AI424-002, p. 55</v>
      </c>
      <c r="C4907" s="255" t="str">
        <f>IF(AND(A4907&lt;&gt;"",ISNUMBER(A4907)),VLOOKUP(A4907,Studies!A:BR,3,FALSE),"")</f>
        <v>https://www.accessdata.fda.gov/drugsatfda_docs/nda/2003/21-567_Reyataz_BioPharmr_P1.pdf</v>
      </c>
      <c r="D4907" s="255" t="str">
        <f>IF(AND(A4907&lt;&gt;"",ISNUMBER(A4907)),VLOOKUP(A4907,Studies!A:BR,4,FALSE),"")</f>
        <v>200 mg</v>
      </c>
      <c r="E4907" s="255" t="str">
        <f>IF(AND(A4907&lt;&gt;"",ISNUMBER(A4907)),VLOOKUP(A4907,Studies!A:BR,5,FALSE),"")</f>
        <v>Atazanavir</v>
      </c>
      <c r="F4907" s="256" t="str">
        <f>IF(AND(A4907&lt;&gt;"",ISNUMBER(A4907)),VLOOKUP(A4907,Studies!A:BR,6,FALSE),"")</f>
        <v>Plasma</v>
      </c>
      <c r="G4907" s="194">
        <v>144.75</v>
      </c>
      <c r="H4907" s="50" t="s">
        <v>60</v>
      </c>
      <c r="I4907" s="187">
        <v>1618.3440000000001</v>
      </c>
      <c r="J4907" s="41" t="s">
        <v>941</v>
      </c>
      <c r="K4907" s="41" t="s">
        <v>116</v>
      </c>
    </row>
    <row r="4908" spans="1:11" x14ac:dyDescent="0.2">
      <c r="A4908" s="30">
        <v>565</v>
      </c>
      <c r="B4908" s="254" t="str">
        <f>IF(AND(A4908&lt;&gt;"",ISNUMBER(A4908)),VLOOKUP(A4908,Studies!A:BR,2,FALSE),"")</f>
        <v>ClinPharmReview, AI424-002, p. 55</v>
      </c>
      <c r="C4908" s="255" t="str">
        <f>IF(AND(A4908&lt;&gt;"",ISNUMBER(A4908)),VLOOKUP(A4908,Studies!A:BR,3,FALSE),"")</f>
        <v>https://www.accessdata.fda.gov/drugsatfda_docs/nda/2003/21-567_Reyataz_BioPharmr_P1.pdf</v>
      </c>
      <c r="D4908" s="255" t="str">
        <f>IF(AND(A4908&lt;&gt;"",ISNUMBER(A4908)),VLOOKUP(A4908,Studies!A:BR,4,FALSE),"")</f>
        <v>200 mg</v>
      </c>
      <c r="E4908" s="255" t="str">
        <f>IF(AND(A4908&lt;&gt;"",ISNUMBER(A4908)),VLOOKUP(A4908,Studies!A:BR,5,FALSE),"")</f>
        <v>Atazanavir</v>
      </c>
      <c r="F4908" s="256" t="str">
        <f>IF(AND(A4908&lt;&gt;"",ISNUMBER(A4908)),VLOOKUP(A4908,Studies!A:BR,6,FALSE),"")</f>
        <v>Plasma</v>
      </c>
      <c r="G4908" s="194">
        <v>145</v>
      </c>
      <c r="H4908" s="50" t="s">
        <v>60</v>
      </c>
      <c r="I4908" s="187">
        <v>1944.1379999999999</v>
      </c>
      <c r="J4908" s="41" t="s">
        <v>941</v>
      </c>
      <c r="K4908" s="41" t="s">
        <v>116</v>
      </c>
    </row>
    <row r="4909" spans="1:11" x14ac:dyDescent="0.2">
      <c r="A4909" s="30">
        <v>565</v>
      </c>
      <c r="B4909" s="254" t="str">
        <f>IF(AND(A4909&lt;&gt;"",ISNUMBER(A4909)),VLOOKUP(A4909,Studies!A:BR,2,FALSE),"")</f>
        <v>ClinPharmReview, AI424-002, p. 55</v>
      </c>
      <c r="C4909" s="255" t="str">
        <f>IF(AND(A4909&lt;&gt;"",ISNUMBER(A4909)),VLOOKUP(A4909,Studies!A:BR,3,FALSE),"")</f>
        <v>https://www.accessdata.fda.gov/drugsatfda_docs/nda/2003/21-567_Reyataz_BioPharmr_P1.pdf</v>
      </c>
      <c r="D4909" s="255" t="str">
        <f>IF(AND(A4909&lt;&gt;"",ISNUMBER(A4909)),VLOOKUP(A4909,Studies!A:BR,4,FALSE),"")</f>
        <v>200 mg</v>
      </c>
      <c r="E4909" s="255" t="str">
        <f>IF(AND(A4909&lt;&gt;"",ISNUMBER(A4909)),VLOOKUP(A4909,Studies!A:BR,5,FALSE),"")</f>
        <v>Atazanavir</v>
      </c>
      <c r="F4909" s="256" t="str">
        <f>IF(AND(A4909&lt;&gt;"",ISNUMBER(A4909)),VLOOKUP(A4909,Studies!A:BR,6,FALSE),"")</f>
        <v>Plasma</v>
      </c>
      <c r="G4909" s="194">
        <v>145.5</v>
      </c>
      <c r="H4909" s="50" t="s">
        <v>60</v>
      </c>
      <c r="I4909" s="187">
        <v>1739.7619999999999</v>
      </c>
      <c r="J4909" s="41" t="s">
        <v>941</v>
      </c>
      <c r="K4909" s="41" t="s">
        <v>116</v>
      </c>
    </row>
    <row r="4910" spans="1:11" x14ac:dyDescent="0.2">
      <c r="A4910" s="30">
        <v>565</v>
      </c>
      <c r="B4910" s="254" t="str">
        <f>IF(AND(A4910&lt;&gt;"",ISNUMBER(A4910)),VLOOKUP(A4910,Studies!A:BR,2,FALSE),"")</f>
        <v>ClinPharmReview, AI424-002, p. 55</v>
      </c>
      <c r="C4910" s="255" t="str">
        <f>IF(AND(A4910&lt;&gt;"",ISNUMBER(A4910)),VLOOKUP(A4910,Studies!A:BR,3,FALSE),"")</f>
        <v>https://www.accessdata.fda.gov/drugsatfda_docs/nda/2003/21-567_Reyataz_BioPharmr_P1.pdf</v>
      </c>
      <c r="D4910" s="255" t="str">
        <f>IF(AND(A4910&lt;&gt;"",ISNUMBER(A4910)),VLOOKUP(A4910,Studies!A:BR,4,FALSE),"")</f>
        <v>200 mg</v>
      </c>
      <c r="E4910" s="255" t="str">
        <f>IF(AND(A4910&lt;&gt;"",ISNUMBER(A4910)),VLOOKUP(A4910,Studies!A:BR,5,FALSE),"")</f>
        <v>Atazanavir</v>
      </c>
      <c r="F4910" s="256" t="str">
        <f>IF(AND(A4910&lt;&gt;"",ISNUMBER(A4910)),VLOOKUP(A4910,Studies!A:BR,6,FALSE),"")</f>
        <v>Plasma</v>
      </c>
      <c r="G4910" s="194">
        <v>146</v>
      </c>
      <c r="H4910" s="50" t="s">
        <v>60</v>
      </c>
      <c r="I4910" s="187">
        <v>1675.7349999999999</v>
      </c>
      <c r="J4910" s="41" t="s">
        <v>941</v>
      </c>
      <c r="K4910" s="41" t="s">
        <v>116</v>
      </c>
    </row>
    <row r="4911" spans="1:11" x14ac:dyDescent="0.2">
      <c r="A4911" s="30">
        <v>565</v>
      </c>
      <c r="B4911" s="254" t="str">
        <f>IF(AND(A4911&lt;&gt;"",ISNUMBER(A4911)),VLOOKUP(A4911,Studies!A:BR,2,FALSE),"")</f>
        <v>ClinPharmReview, AI424-002, p. 55</v>
      </c>
      <c r="C4911" s="255" t="str">
        <f>IF(AND(A4911&lt;&gt;"",ISNUMBER(A4911)),VLOOKUP(A4911,Studies!A:BR,3,FALSE),"")</f>
        <v>https://www.accessdata.fda.gov/drugsatfda_docs/nda/2003/21-567_Reyataz_BioPharmr_P1.pdf</v>
      </c>
      <c r="D4911" s="255" t="str">
        <f>IF(AND(A4911&lt;&gt;"",ISNUMBER(A4911)),VLOOKUP(A4911,Studies!A:BR,4,FALSE),"")</f>
        <v>200 mg</v>
      </c>
      <c r="E4911" s="255" t="str">
        <f>IF(AND(A4911&lt;&gt;"",ISNUMBER(A4911)),VLOOKUP(A4911,Studies!A:BR,5,FALSE),"")</f>
        <v>Atazanavir</v>
      </c>
      <c r="F4911" s="256" t="str">
        <f>IF(AND(A4911&lt;&gt;"",ISNUMBER(A4911)),VLOOKUP(A4911,Studies!A:BR,6,FALSE),"")</f>
        <v>Plasma</v>
      </c>
      <c r="G4911" s="194">
        <v>147</v>
      </c>
      <c r="H4911" s="50" t="s">
        <v>60</v>
      </c>
      <c r="I4911" s="187">
        <v>1269.8789999999999</v>
      </c>
      <c r="J4911" s="41" t="s">
        <v>941</v>
      </c>
      <c r="K4911" s="41" t="s">
        <v>116</v>
      </c>
    </row>
    <row r="4912" spans="1:11" x14ac:dyDescent="0.2">
      <c r="A4912" s="30">
        <v>565</v>
      </c>
      <c r="B4912" s="254" t="str">
        <f>IF(AND(A4912&lt;&gt;"",ISNUMBER(A4912)),VLOOKUP(A4912,Studies!A:BR,2,FALSE),"")</f>
        <v>ClinPharmReview, AI424-002, p. 55</v>
      </c>
      <c r="C4912" s="255" t="str">
        <f>IF(AND(A4912&lt;&gt;"",ISNUMBER(A4912)),VLOOKUP(A4912,Studies!A:BR,3,FALSE),"")</f>
        <v>https://www.accessdata.fda.gov/drugsatfda_docs/nda/2003/21-567_Reyataz_BioPharmr_P1.pdf</v>
      </c>
      <c r="D4912" s="255" t="str">
        <f>IF(AND(A4912&lt;&gt;"",ISNUMBER(A4912)),VLOOKUP(A4912,Studies!A:BR,4,FALSE),"")</f>
        <v>200 mg</v>
      </c>
      <c r="E4912" s="255" t="str">
        <f>IF(AND(A4912&lt;&gt;"",ISNUMBER(A4912)),VLOOKUP(A4912,Studies!A:BR,5,FALSE),"")</f>
        <v>Atazanavir</v>
      </c>
      <c r="F4912" s="256" t="str">
        <f>IF(AND(A4912&lt;&gt;"",ISNUMBER(A4912)),VLOOKUP(A4912,Studies!A:BR,6,FALSE),"")</f>
        <v>Plasma</v>
      </c>
      <c r="G4912" s="194">
        <v>148</v>
      </c>
      <c r="H4912" s="50" t="s">
        <v>60</v>
      </c>
      <c r="I4912" s="187">
        <v>1055.049</v>
      </c>
      <c r="J4912" s="41" t="s">
        <v>941</v>
      </c>
      <c r="K4912" s="41" t="s">
        <v>116</v>
      </c>
    </row>
    <row r="4913" spans="1:11" x14ac:dyDescent="0.2">
      <c r="A4913" s="30">
        <v>565</v>
      </c>
      <c r="B4913" s="254" t="str">
        <f>IF(AND(A4913&lt;&gt;"",ISNUMBER(A4913)),VLOOKUP(A4913,Studies!A:BR,2,FALSE),"")</f>
        <v>ClinPharmReview, AI424-002, p. 55</v>
      </c>
      <c r="C4913" s="255" t="str">
        <f>IF(AND(A4913&lt;&gt;"",ISNUMBER(A4913)),VLOOKUP(A4913,Studies!A:BR,3,FALSE),"")</f>
        <v>https://www.accessdata.fda.gov/drugsatfda_docs/nda/2003/21-567_Reyataz_BioPharmr_P1.pdf</v>
      </c>
      <c r="D4913" s="255" t="str">
        <f>IF(AND(A4913&lt;&gt;"",ISNUMBER(A4913)),VLOOKUP(A4913,Studies!A:BR,4,FALSE),"")</f>
        <v>200 mg</v>
      </c>
      <c r="E4913" s="255" t="str">
        <f>IF(AND(A4913&lt;&gt;"",ISNUMBER(A4913)),VLOOKUP(A4913,Studies!A:BR,5,FALSE),"")</f>
        <v>Atazanavir</v>
      </c>
      <c r="F4913" s="256" t="str">
        <f>IF(AND(A4913&lt;&gt;"",ISNUMBER(A4913)),VLOOKUP(A4913,Studies!A:BR,6,FALSE),"")</f>
        <v>Plasma</v>
      </c>
      <c r="G4913" s="194">
        <v>149</v>
      </c>
      <c r="H4913" s="50" t="s">
        <v>60</v>
      </c>
      <c r="I4913" s="187">
        <v>892.79190000000006</v>
      </c>
      <c r="J4913" s="41" t="s">
        <v>941</v>
      </c>
      <c r="K4913" s="41" t="s">
        <v>116</v>
      </c>
    </row>
    <row r="4914" spans="1:11" x14ac:dyDescent="0.2">
      <c r="A4914" s="30">
        <v>565</v>
      </c>
      <c r="B4914" s="254" t="str">
        <f>IF(AND(A4914&lt;&gt;"",ISNUMBER(A4914)),VLOOKUP(A4914,Studies!A:BR,2,FALSE),"")</f>
        <v>ClinPharmReview, AI424-002, p. 55</v>
      </c>
      <c r="C4914" s="255" t="str">
        <f>IF(AND(A4914&lt;&gt;"",ISNUMBER(A4914)),VLOOKUP(A4914,Studies!A:BR,3,FALSE),"")</f>
        <v>https://www.accessdata.fda.gov/drugsatfda_docs/nda/2003/21-567_Reyataz_BioPharmr_P1.pdf</v>
      </c>
      <c r="D4914" s="255" t="str">
        <f>IF(AND(A4914&lt;&gt;"",ISNUMBER(A4914)),VLOOKUP(A4914,Studies!A:BR,4,FALSE),"")</f>
        <v>200 mg</v>
      </c>
      <c r="E4914" s="255" t="str">
        <f>IF(AND(A4914&lt;&gt;"",ISNUMBER(A4914)),VLOOKUP(A4914,Studies!A:BR,5,FALSE),"")</f>
        <v>Atazanavir</v>
      </c>
      <c r="F4914" s="256" t="str">
        <f>IF(AND(A4914&lt;&gt;"",ISNUMBER(A4914)),VLOOKUP(A4914,Studies!A:BR,6,FALSE),"")</f>
        <v>Plasma</v>
      </c>
      <c r="G4914" s="194">
        <v>150</v>
      </c>
      <c r="H4914" s="50" t="s">
        <v>60</v>
      </c>
      <c r="I4914" s="187">
        <v>701.9271</v>
      </c>
      <c r="J4914" s="41" t="s">
        <v>941</v>
      </c>
      <c r="K4914" s="41" t="s">
        <v>116</v>
      </c>
    </row>
    <row r="4915" spans="1:11" x14ac:dyDescent="0.2">
      <c r="A4915" s="30">
        <v>565</v>
      </c>
      <c r="B4915" s="254" t="str">
        <f>IF(AND(A4915&lt;&gt;"",ISNUMBER(A4915)),VLOOKUP(A4915,Studies!A:BR,2,FALSE),"")</f>
        <v>ClinPharmReview, AI424-002, p. 55</v>
      </c>
      <c r="C4915" s="255" t="str">
        <f>IF(AND(A4915&lt;&gt;"",ISNUMBER(A4915)),VLOOKUP(A4915,Studies!A:BR,3,FALSE),"")</f>
        <v>https://www.accessdata.fda.gov/drugsatfda_docs/nda/2003/21-567_Reyataz_BioPharmr_P1.pdf</v>
      </c>
      <c r="D4915" s="255" t="str">
        <f>IF(AND(A4915&lt;&gt;"",ISNUMBER(A4915)),VLOOKUP(A4915,Studies!A:BR,4,FALSE),"")</f>
        <v>200 mg</v>
      </c>
      <c r="E4915" s="255" t="str">
        <f>IF(AND(A4915&lt;&gt;"",ISNUMBER(A4915)),VLOOKUP(A4915,Studies!A:BR,5,FALSE),"")</f>
        <v>Atazanavir</v>
      </c>
      <c r="F4915" s="256" t="str">
        <f>IF(AND(A4915&lt;&gt;"",ISNUMBER(A4915)),VLOOKUP(A4915,Studies!A:BR,6,FALSE),"")</f>
        <v>Plasma</v>
      </c>
      <c r="G4915" s="194">
        <v>152</v>
      </c>
      <c r="H4915" s="50" t="s">
        <v>60</v>
      </c>
      <c r="I4915" s="187">
        <v>458.4873</v>
      </c>
      <c r="J4915" s="41" t="s">
        <v>941</v>
      </c>
      <c r="K4915" s="41" t="s">
        <v>116</v>
      </c>
    </row>
    <row r="4916" spans="1:11" x14ac:dyDescent="0.2">
      <c r="A4916" s="30">
        <v>565</v>
      </c>
      <c r="B4916" s="254" t="str">
        <f>IF(AND(A4916&lt;&gt;"",ISNUMBER(A4916)),VLOOKUP(A4916,Studies!A:BR,2,FALSE),"")</f>
        <v>ClinPharmReview, AI424-002, p. 55</v>
      </c>
      <c r="C4916" s="255" t="str">
        <f>IF(AND(A4916&lt;&gt;"",ISNUMBER(A4916)),VLOOKUP(A4916,Studies!A:BR,3,FALSE),"")</f>
        <v>https://www.accessdata.fda.gov/drugsatfda_docs/nda/2003/21-567_Reyataz_BioPharmr_P1.pdf</v>
      </c>
      <c r="D4916" s="255" t="str">
        <f>IF(AND(A4916&lt;&gt;"",ISNUMBER(A4916)),VLOOKUP(A4916,Studies!A:BR,4,FALSE),"")</f>
        <v>200 mg</v>
      </c>
      <c r="E4916" s="255" t="str">
        <f>IF(AND(A4916&lt;&gt;"",ISNUMBER(A4916)),VLOOKUP(A4916,Studies!A:BR,5,FALSE),"")</f>
        <v>Atazanavir</v>
      </c>
      <c r="F4916" s="256" t="str">
        <f>IF(AND(A4916&lt;&gt;"",ISNUMBER(A4916)),VLOOKUP(A4916,Studies!A:BR,6,FALSE),"")</f>
        <v>Plasma</v>
      </c>
      <c r="G4916" s="194">
        <v>156</v>
      </c>
      <c r="H4916" s="50" t="s">
        <v>60</v>
      </c>
      <c r="I4916" s="187">
        <v>230.8184</v>
      </c>
      <c r="J4916" s="41" t="s">
        <v>941</v>
      </c>
      <c r="K4916" s="41" t="s">
        <v>116</v>
      </c>
    </row>
    <row r="4917" spans="1:11" x14ac:dyDescent="0.2">
      <c r="A4917" s="30">
        <v>565</v>
      </c>
      <c r="B4917" s="254" t="str">
        <f>IF(AND(A4917&lt;&gt;"",ISNUMBER(A4917)),VLOOKUP(A4917,Studies!A:BR,2,FALSE),"")</f>
        <v>ClinPharmReview, AI424-002, p. 55</v>
      </c>
      <c r="C4917" s="255" t="str">
        <f>IF(AND(A4917&lt;&gt;"",ISNUMBER(A4917)),VLOOKUP(A4917,Studies!A:BR,3,FALSE),"")</f>
        <v>https://www.accessdata.fda.gov/drugsatfda_docs/nda/2003/21-567_Reyataz_BioPharmr_P1.pdf</v>
      </c>
      <c r="D4917" s="255" t="str">
        <f>IF(AND(A4917&lt;&gt;"",ISNUMBER(A4917)),VLOOKUP(A4917,Studies!A:BR,4,FALSE),"")</f>
        <v>200 mg</v>
      </c>
      <c r="E4917" s="255" t="str">
        <f>IF(AND(A4917&lt;&gt;"",ISNUMBER(A4917)),VLOOKUP(A4917,Studies!A:BR,5,FALSE),"")</f>
        <v>Atazanavir</v>
      </c>
      <c r="F4917" s="256" t="str">
        <f>IF(AND(A4917&lt;&gt;"",ISNUMBER(A4917)),VLOOKUP(A4917,Studies!A:BR,6,FALSE),"")</f>
        <v>Plasma</v>
      </c>
      <c r="G4917" s="194">
        <v>312</v>
      </c>
      <c r="H4917" s="50" t="s">
        <v>60</v>
      </c>
      <c r="I4917" s="187">
        <v>292.66980000000001</v>
      </c>
      <c r="J4917" s="41" t="s">
        <v>941</v>
      </c>
      <c r="K4917" s="41" t="s">
        <v>116</v>
      </c>
    </row>
    <row r="4918" spans="1:11" x14ac:dyDescent="0.2">
      <c r="A4918" s="30">
        <v>565</v>
      </c>
      <c r="B4918" s="254" t="str">
        <f>IF(AND(A4918&lt;&gt;"",ISNUMBER(A4918)),VLOOKUP(A4918,Studies!A:BR,2,FALSE),"")</f>
        <v>ClinPharmReview, AI424-002, p. 55</v>
      </c>
      <c r="C4918" s="255" t="str">
        <f>IF(AND(A4918&lt;&gt;"",ISNUMBER(A4918)),VLOOKUP(A4918,Studies!A:BR,3,FALSE),"")</f>
        <v>https://www.accessdata.fda.gov/drugsatfda_docs/nda/2003/21-567_Reyataz_BioPharmr_P1.pdf</v>
      </c>
      <c r="D4918" s="255" t="str">
        <f>IF(AND(A4918&lt;&gt;"",ISNUMBER(A4918)),VLOOKUP(A4918,Studies!A:BR,4,FALSE),"")</f>
        <v>200 mg</v>
      </c>
      <c r="E4918" s="255" t="str">
        <f>IF(AND(A4918&lt;&gt;"",ISNUMBER(A4918)),VLOOKUP(A4918,Studies!A:BR,5,FALSE),"")</f>
        <v>Atazanavir</v>
      </c>
      <c r="F4918" s="256" t="str">
        <f>IF(AND(A4918&lt;&gt;"",ISNUMBER(A4918)),VLOOKUP(A4918,Studies!A:BR,6,FALSE),"")</f>
        <v>Plasma</v>
      </c>
      <c r="G4918" s="194">
        <v>312.25</v>
      </c>
      <c r="H4918" s="50" t="s">
        <v>60</v>
      </c>
      <c r="I4918" s="187">
        <v>277.22160000000002</v>
      </c>
      <c r="J4918" s="41" t="s">
        <v>941</v>
      </c>
      <c r="K4918" s="41" t="s">
        <v>116</v>
      </c>
    </row>
    <row r="4919" spans="1:11" x14ac:dyDescent="0.2">
      <c r="A4919" s="30">
        <v>565</v>
      </c>
      <c r="B4919" s="254" t="str">
        <f>IF(AND(A4919&lt;&gt;"",ISNUMBER(A4919)),VLOOKUP(A4919,Studies!A:BR,2,FALSE),"")</f>
        <v>ClinPharmReview, AI424-002, p. 55</v>
      </c>
      <c r="C4919" s="255" t="str">
        <f>IF(AND(A4919&lt;&gt;"",ISNUMBER(A4919)),VLOOKUP(A4919,Studies!A:BR,3,FALSE),"")</f>
        <v>https://www.accessdata.fda.gov/drugsatfda_docs/nda/2003/21-567_Reyataz_BioPharmr_P1.pdf</v>
      </c>
      <c r="D4919" s="255" t="str">
        <f>IF(AND(A4919&lt;&gt;"",ISNUMBER(A4919)),VLOOKUP(A4919,Studies!A:BR,4,FALSE),"")</f>
        <v>200 mg</v>
      </c>
      <c r="E4919" s="255" t="str">
        <f>IF(AND(A4919&lt;&gt;"",ISNUMBER(A4919)),VLOOKUP(A4919,Studies!A:BR,5,FALSE),"")</f>
        <v>Atazanavir</v>
      </c>
      <c r="F4919" s="256" t="str">
        <f>IF(AND(A4919&lt;&gt;"",ISNUMBER(A4919)),VLOOKUP(A4919,Studies!A:BR,6,FALSE),"")</f>
        <v>Plasma</v>
      </c>
      <c r="G4919" s="194">
        <v>312.5</v>
      </c>
      <c r="H4919" s="50" t="s">
        <v>60</v>
      </c>
      <c r="I4919" s="187">
        <v>617.74239999999998</v>
      </c>
      <c r="J4919" s="41" t="s">
        <v>941</v>
      </c>
      <c r="K4919" s="41" t="s">
        <v>116</v>
      </c>
    </row>
    <row r="4920" spans="1:11" x14ac:dyDescent="0.2">
      <c r="A4920" s="30">
        <v>565</v>
      </c>
      <c r="B4920" s="254" t="str">
        <f>IF(AND(A4920&lt;&gt;"",ISNUMBER(A4920)),VLOOKUP(A4920,Studies!A:BR,2,FALSE),"")</f>
        <v>ClinPharmReview, AI424-002, p. 55</v>
      </c>
      <c r="C4920" s="255" t="str">
        <f>IF(AND(A4920&lt;&gt;"",ISNUMBER(A4920)),VLOOKUP(A4920,Studies!A:BR,3,FALSE),"")</f>
        <v>https://www.accessdata.fda.gov/drugsatfda_docs/nda/2003/21-567_Reyataz_BioPharmr_P1.pdf</v>
      </c>
      <c r="D4920" s="255" t="str">
        <f>IF(AND(A4920&lt;&gt;"",ISNUMBER(A4920)),VLOOKUP(A4920,Studies!A:BR,4,FALSE),"")</f>
        <v>200 mg</v>
      </c>
      <c r="E4920" s="255" t="str">
        <f>IF(AND(A4920&lt;&gt;"",ISNUMBER(A4920)),VLOOKUP(A4920,Studies!A:BR,5,FALSE),"")</f>
        <v>Atazanavir</v>
      </c>
      <c r="F4920" s="256" t="str">
        <f>IF(AND(A4920&lt;&gt;"",ISNUMBER(A4920)),VLOOKUP(A4920,Studies!A:BR,6,FALSE),"")</f>
        <v>Plasma</v>
      </c>
      <c r="G4920" s="194">
        <v>312.75</v>
      </c>
      <c r="H4920" s="50" t="s">
        <v>60</v>
      </c>
      <c r="I4920" s="187">
        <v>1126.7560000000001</v>
      </c>
      <c r="J4920" s="41" t="s">
        <v>941</v>
      </c>
      <c r="K4920" s="41" t="s">
        <v>116</v>
      </c>
    </row>
    <row r="4921" spans="1:11" x14ac:dyDescent="0.2">
      <c r="A4921" s="30">
        <v>565</v>
      </c>
      <c r="B4921" s="254" t="str">
        <f>IF(AND(A4921&lt;&gt;"",ISNUMBER(A4921)),VLOOKUP(A4921,Studies!A:BR,2,FALSE),"")</f>
        <v>ClinPharmReview, AI424-002, p. 55</v>
      </c>
      <c r="C4921" s="255" t="str">
        <f>IF(AND(A4921&lt;&gt;"",ISNUMBER(A4921)),VLOOKUP(A4921,Studies!A:BR,3,FALSE),"")</f>
        <v>https://www.accessdata.fda.gov/drugsatfda_docs/nda/2003/21-567_Reyataz_BioPharmr_P1.pdf</v>
      </c>
      <c r="D4921" s="255" t="str">
        <f>IF(AND(A4921&lt;&gt;"",ISNUMBER(A4921)),VLOOKUP(A4921,Studies!A:BR,4,FALSE),"")</f>
        <v>200 mg</v>
      </c>
      <c r="E4921" s="255" t="str">
        <f>IF(AND(A4921&lt;&gt;"",ISNUMBER(A4921)),VLOOKUP(A4921,Studies!A:BR,5,FALSE),"")</f>
        <v>Atazanavir</v>
      </c>
      <c r="F4921" s="256" t="str">
        <f>IF(AND(A4921&lt;&gt;"",ISNUMBER(A4921)),VLOOKUP(A4921,Studies!A:BR,6,FALSE),"")</f>
        <v>Plasma</v>
      </c>
      <c r="G4921" s="194">
        <v>313</v>
      </c>
      <c r="H4921" s="50" t="s">
        <v>60</v>
      </c>
      <c r="I4921" s="187">
        <v>1428.2239999999999</v>
      </c>
      <c r="J4921" s="41" t="s">
        <v>941</v>
      </c>
      <c r="K4921" s="41" t="s">
        <v>116</v>
      </c>
    </row>
    <row r="4922" spans="1:11" x14ac:dyDescent="0.2">
      <c r="A4922" s="30">
        <v>565</v>
      </c>
      <c r="B4922" s="254" t="str">
        <f>IF(AND(A4922&lt;&gt;"",ISNUMBER(A4922)),VLOOKUP(A4922,Studies!A:BR,2,FALSE),"")</f>
        <v>ClinPharmReview, AI424-002, p. 55</v>
      </c>
      <c r="C4922" s="255" t="str">
        <f>IF(AND(A4922&lt;&gt;"",ISNUMBER(A4922)),VLOOKUP(A4922,Studies!A:BR,3,FALSE),"")</f>
        <v>https://www.accessdata.fda.gov/drugsatfda_docs/nda/2003/21-567_Reyataz_BioPharmr_P1.pdf</v>
      </c>
      <c r="D4922" s="255" t="str">
        <f>IF(AND(A4922&lt;&gt;"",ISNUMBER(A4922)),VLOOKUP(A4922,Studies!A:BR,4,FALSE),"")</f>
        <v>200 mg</v>
      </c>
      <c r="E4922" s="255" t="str">
        <f>IF(AND(A4922&lt;&gt;"",ISNUMBER(A4922)),VLOOKUP(A4922,Studies!A:BR,5,FALSE),"")</f>
        <v>Atazanavir</v>
      </c>
      <c r="F4922" s="256" t="str">
        <f>IF(AND(A4922&lt;&gt;"",ISNUMBER(A4922)),VLOOKUP(A4922,Studies!A:BR,6,FALSE),"")</f>
        <v>Plasma</v>
      </c>
      <c r="G4922" s="194">
        <v>313.5</v>
      </c>
      <c r="H4922" s="50" t="s">
        <v>60</v>
      </c>
      <c r="I4922" s="187">
        <v>1403.528</v>
      </c>
      <c r="J4922" s="41" t="s">
        <v>941</v>
      </c>
      <c r="K4922" s="41" t="s">
        <v>116</v>
      </c>
    </row>
    <row r="4923" spans="1:11" x14ac:dyDescent="0.2">
      <c r="A4923" s="30">
        <v>565</v>
      </c>
      <c r="B4923" s="254" t="str">
        <f>IF(AND(A4923&lt;&gt;"",ISNUMBER(A4923)),VLOOKUP(A4923,Studies!A:BR,2,FALSE),"")</f>
        <v>ClinPharmReview, AI424-002, p. 55</v>
      </c>
      <c r="C4923" s="255" t="str">
        <f>IF(AND(A4923&lt;&gt;"",ISNUMBER(A4923)),VLOOKUP(A4923,Studies!A:BR,3,FALSE),"")</f>
        <v>https://www.accessdata.fda.gov/drugsatfda_docs/nda/2003/21-567_Reyataz_BioPharmr_P1.pdf</v>
      </c>
      <c r="D4923" s="255" t="str">
        <f>IF(AND(A4923&lt;&gt;"",ISNUMBER(A4923)),VLOOKUP(A4923,Studies!A:BR,4,FALSE),"")</f>
        <v>200 mg</v>
      </c>
      <c r="E4923" s="255" t="str">
        <f>IF(AND(A4923&lt;&gt;"",ISNUMBER(A4923)),VLOOKUP(A4923,Studies!A:BR,5,FALSE),"")</f>
        <v>Atazanavir</v>
      </c>
      <c r="F4923" s="256" t="str">
        <f>IF(AND(A4923&lt;&gt;"",ISNUMBER(A4923)),VLOOKUP(A4923,Studies!A:BR,6,FALSE),"")</f>
        <v>Plasma</v>
      </c>
      <c r="G4923" s="194">
        <v>314</v>
      </c>
      <c r="H4923" s="50" t="s">
        <v>60</v>
      </c>
      <c r="I4923" s="187">
        <v>1305.9110000000001</v>
      </c>
      <c r="J4923" s="41" t="s">
        <v>941</v>
      </c>
      <c r="K4923" s="41" t="s">
        <v>116</v>
      </c>
    </row>
    <row r="4924" spans="1:11" x14ac:dyDescent="0.2">
      <c r="A4924" s="30">
        <v>565</v>
      </c>
      <c r="B4924" s="254" t="str">
        <f>IF(AND(A4924&lt;&gt;"",ISNUMBER(A4924)),VLOOKUP(A4924,Studies!A:BR,2,FALSE),"")</f>
        <v>ClinPharmReview, AI424-002, p. 55</v>
      </c>
      <c r="C4924" s="255" t="str">
        <f>IF(AND(A4924&lt;&gt;"",ISNUMBER(A4924)),VLOOKUP(A4924,Studies!A:BR,3,FALSE),"")</f>
        <v>https://www.accessdata.fda.gov/drugsatfda_docs/nda/2003/21-567_Reyataz_BioPharmr_P1.pdf</v>
      </c>
      <c r="D4924" s="255" t="str">
        <f>IF(AND(A4924&lt;&gt;"",ISNUMBER(A4924)),VLOOKUP(A4924,Studies!A:BR,4,FALSE),"")</f>
        <v>200 mg</v>
      </c>
      <c r="E4924" s="255" t="str">
        <f>IF(AND(A4924&lt;&gt;"",ISNUMBER(A4924)),VLOOKUP(A4924,Studies!A:BR,5,FALSE),"")</f>
        <v>Atazanavir</v>
      </c>
      <c r="F4924" s="256" t="str">
        <f>IF(AND(A4924&lt;&gt;"",ISNUMBER(A4924)),VLOOKUP(A4924,Studies!A:BR,6,FALSE),"")</f>
        <v>Plasma</v>
      </c>
      <c r="G4924" s="194">
        <v>315</v>
      </c>
      <c r="H4924" s="50" t="s">
        <v>60</v>
      </c>
      <c r="I4924" s="187">
        <v>1090.2380000000001</v>
      </c>
      <c r="J4924" s="41" t="s">
        <v>941</v>
      </c>
      <c r="K4924" s="41" t="s">
        <v>116</v>
      </c>
    </row>
    <row r="4925" spans="1:11" x14ac:dyDescent="0.2">
      <c r="A4925" s="30">
        <v>565</v>
      </c>
      <c r="B4925" s="254" t="str">
        <f>IF(AND(A4925&lt;&gt;"",ISNUMBER(A4925)),VLOOKUP(A4925,Studies!A:BR,2,FALSE),"")</f>
        <v>ClinPharmReview, AI424-002, p. 55</v>
      </c>
      <c r="C4925" s="255" t="str">
        <f>IF(AND(A4925&lt;&gt;"",ISNUMBER(A4925)),VLOOKUP(A4925,Studies!A:BR,3,FALSE),"")</f>
        <v>https://www.accessdata.fda.gov/drugsatfda_docs/nda/2003/21-567_Reyataz_BioPharmr_P1.pdf</v>
      </c>
      <c r="D4925" s="255" t="str">
        <f>IF(AND(A4925&lt;&gt;"",ISNUMBER(A4925)),VLOOKUP(A4925,Studies!A:BR,4,FALSE),"")</f>
        <v>200 mg</v>
      </c>
      <c r="E4925" s="255" t="str">
        <f>IF(AND(A4925&lt;&gt;"",ISNUMBER(A4925)),VLOOKUP(A4925,Studies!A:BR,5,FALSE),"")</f>
        <v>Atazanavir</v>
      </c>
      <c r="F4925" s="256" t="str">
        <f>IF(AND(A4925&lt;&gt;"",ISNUMBER(A4925)),VLOOKUP(A4925,Studies!A:BR,6,FALSE),"")</f>
        <v>Plasma</v>
      </c>
      <c r="G4925" s="194">
        <v>316</v>
      </c>
      <c r="H4925" s="50" t="s">
        <v>60</v>
      </c>
      <c r="I4925" s="187">
        <v>926.90210000000002</v>
      </c>
      <c r="J4925" s="41" t="s">
        <v>941</v>
      </c>
      <c r="K4925" s="41" t="s">
        <v>116</v>
      </c>
    </row>
    <row r="4926" spans="1:11" x14ac:dyDescent="0.2">
      <c r="A4926" s="30">
        <v>565</v>
      </c>
      <c r="B4926" s="254" t="str">
        <f>IF(AND(A4926&lt;&gt;"",ISNUMBER(A4926)),VLOOKUP(A4926,Studies!A:BR,2,FALSE),"")</f>
        <v>ClinPharmReview, AI424-002, p. 55</v>
      </c>
      <c r="C4926" s="255" t="str">
        <f>IF(AND(A4926&lt;&gt;"",ISNUMBER(A4926)),VLOOKUP(A4926,Studies!A:BR,3,FALSE),"")</f>
        <v>https://www.accessdata.fda.gov/drugsatfda_docs/nda/2003/21-567_Reyataz_BioPharmr_P1.pdf</v>
      </c>
      <c r="D4926" s="255" t="str">
        <f>IF(AND(A4926&lt;&gt;"",ISNUMBER(A4926)),VLOOKUP(A4926,Studies!A:BR,4,FALSE),"")</f>
        <v>200 mg</v>
      </c>
      <c r="E4926" s="255" t="str">
        <f>IF(AND(A4926&lt;&gt;"",ISNUMBER(A4926)),VLOOKUP(A4926,Studies!A:BR,5,FALSE),"")</f>
        <v>Atazanavir</v>
      </c>
      <c r="F4926" s="256" t="str">
        <f>IF(AND(A4926&lt;&gt;"",ISNUMBER(A4926)),VLOOKUP(A4926,Studies!A:BR,6,FALSE),"")</f>
        <v>Plasma</v>
      </c>
      <c r="G4926" s="194">
        <v>317</v>
      </c>
      <c r="H4926" s="50" t="s">
        <v>60</v>
      </c>
      <c r="I4926" s="187">
        <v>759.83540000000005</v>
      </c>
      <c r="J4926" s="41" t="s">
        <v>941</v>
      </c>
      <c r="K4926" s="41" t="s">
        <v>116</v>
      </c>
    </row>
    <row r="4927" spans="1:11" x14ac:dyDescent="0.2">
      <c r="A4927" s="30">
        <v>565</v>
      </c>
      <c r="B4927" s="254" t="str">
        <f>IF(AND(A4927&lt;&gt;"",ISNUMBER(A4927)),VLOOKUP(A4927,Studies!A:BR,2,FALSE),"")</f>
        <v>ClinPharmReview, AI424-002, p. 55</v>
      </c>
      <c r="C4927" s="255" t="str">
        <f>IF(AND(A4927&lt;&gt;"",ISNUMBER(A4927)),VLOOKUP(A4927,Studies!A:BR,3,FALSE),"")</f>
        <v>https://www.accessdata.fda.gov/drugsatfda_docs/nda/2003/21-567_Reyataz_BioPharmr_P1.pdf</v>
      </c>
      <c r="D4927" s="255" t="str">
        <f>IF(AND(A4927&lt;&gt;"",ISNUMBER(A4927)),VLOOKUP(A4927,Studies!A:BR,4,FALSE),"")</f>
        <v>200 mg</v>
      </c>
      <c r="E4927" s="255" t="str">
        <f>IF(AND(A4927&lt;&gt;"",ISNUMBER(A4927)),VLOOKUP(A4927,Studies!A:BR,5,FALSE),"")</f>
        <v>Atazanavir</v>
      </c>
      <c r="F4927" s="256" t="str">
        <f>IF(AND(A4927&lt;&gt;"",ISNUMBER(A4927)),VLOOKUP(A4927,Studies!A:BR,6,FALSE),"")</f>
        <v>Plasma</v>
      </c>
      <c r="G4927" s="194">
        <v>318</v>
      </c>
      <c r="H4927" s="50" t="s">
        <v>60</v>
      </c>
      <c r="I4927" s="187">
        <v>657.89120000000003</v>
      </c>
      <c r="J4927" s="41" t="s">
        <v>941</v>
      </c>
      <c r="K4927" s="41" t="s">
        <v>116</v>
      </c>
    </row>
    <row r="4928" spans="1:11" x14ac:dyDescent="0.2">
      <c r="A4928" s="30">
        <v>565</v>
      </c>
      <c r="B4928" s="254" t="str">
        <f>IF(AND(A4928&lt;&gt;"",ISNUMBER(A4928)),VLOOKUP(A4928,Studies!A:BR,2,FALSE),"")</f>
        <v>ClinPharmReview, AI424-002, p. 55</v>
      </c>
      <c r="C4928" s="255" t="str">
        <f>IF(AND(A4928&lt;&gt;"",ISNUMBER(A4928)),VLOOKUP(A4928,Studies!A:BR,3,FALSE),"")</f>
        <v>https://www.accessdata.fda.gov/drugsatfda_docs/nda/2003/21-567_Reyataz_BioPharmr_P1.pdf</v>
      </c>
      <c r="D4928" s="255" t="str">
        <f>IF(AND(A4928&lt;&gt;"",ISNUMBER(A4928)),VLOOKUP(A4928,Studies!A:BR,4,FALSE),"")</f>
        <v>200 mg</v>
      </c>
      <c r="E4928" s="255" t="str">
        <f>IF(AND(A4928&lt;&gt;"",ISNUMBER(A4928)),VLOOKUP(A4928,Studies!A:BR,5,FALSE),"")</f>
        <v>Atazanavir</v>
      </c>
      <c r="F4928" s="256" t="str">
        <f>IF(AND(A4928&lt;&gt;"",ISNUMBER(A4928)),VLOOKUP(A4928,Studies!A:BR,6,FALSE),"")</f>
        <v>Plasma</v>
      </c>
      <c r="G4928" s="194">
        <v>320</v>
      </c>
      <c r="H4928" s="50" t="s">
        <v>60</v>
      </c>
      <c r="I4928" s="187">
        <v>426.33199999999999</v>
      </c>
      <c r="J4928" s="41" t="s">
        <v>941</v>
      </c>
      <c r="K4928" s="41" t="s">
        <v>116</v>
      </c>
    </row>
    <row r="4929" spans="1:11" x14ac:dyDescent="0.2">
      <c r="A4929" s="30">
        <v>565</v>
      </c>
      <c r="B4929" s="254" t="str">
        <f>IF(AND(A4929&lt;&gt;"",ISNUMBER(A4929)),VLOOKUP(A4929,Studies!A:BR,2,FALSE),"")</f>
        <v>ClinPharmReview, AI424-002, p. 55</v>
      </c>
      <c r="C4929" s="255" t="str">
        <f>IF(AND(A4929&lt;&gt;"",ISNUMBER(A4929)),VLOOKUP(A4929,Studies!A:BR,3,FALSE),"")</f>
        <v>https://www.accessdata.fda.gov/drugsatfda_docs/nda/2003/21-567_Reyataz_BioPharmr_P1.pdf</v>
      </c>
      <c r="D4929" s="255" t="str">
        <f>IF(AND(A4929&lt;&gt;"",ISNUMBER(A4929)),VLOOKUP(A4929,Studies!A:BR,4,FALSE),"")</f>
        <v>200 mg</v>
      </c>
      <c r="E4929" s="255" t="str">
        <f>IF(AND(A4929&lt;&gt;"",ISNUMBER(A4929)),VLOOKUP(A4929,Studies!A:BR,5,FALSE),"")</f>
        <v>Atazanavir</v>
      </c>
      <c r="F4929" s="256" t="str">
        <f>IF(AND(A4929&lt;&gt;"",ISNUMBER(A4929)),VLOOKUP(A4929,Studies!A:BR,6,FALSE),"")</f>
        <v>Plasma</v>
      </c>
      <c r="G4929" s="194">
        <v>324</v>
      </c>
      <c r="H4929" s="50" t="s">
        <v>60</v>
      </c>
      <c r="I4929" s="187">
        <v>210.89510000000001</v>
      </c>
      <c r="J4929" s="41" t="s">
        <v>941</v>
      </c>
      <c r="K4929" s="41" t="s">
        <v>116</v>
      </c>
    </row>
    <row r="4930" spans="1:11" x14ac:dyDescent="0.2">
      <c r="A4930" s="30">
        <v>566</v>
      </c>
      <c r="B4930" s="254" t="str">
        <f>IF(AND(A4930&lt;&gt;"",ISNUMBER(A4930)),VLOOKUP(A4930,Studies!A:BR,2,FALSE),"")</f>
        <v>ClinPharmReview, AI424-014, p. 77</v>
      </c>
      <c r="C4930" s="255" t="str">
        <f>IF(AND(A4930&lt;&gt;"",ISNUMBER(A4930)),VLOOKUP(A4930,Studies!A:BR,3,FALSE),"")</f>
        <v>https://www.accessdata.fda.gov/drugsatfda_docs/nda/2003/21-567_Reyataz_BioPharmr_P2.pdf</v>
      </c>
      <c r="D4930" s="255" t="str">
        <f>IF(AND(A4930&lt;&gt;"",ISNUMBER(A4930)),VLOOKUP(A4930,Studies!A:BR,4,FALSE),"")</f>
        <v>Young Females</v>
      </c>
      <c r="E4930" s="255" t="str">
        <f>IF(AND(A4930&lt;&gt;"",ISNUMBER(A4930)),VLOOKUP(A4930,Studies!A:BR,5,FALSE),"")</f>
        <v>Atazanavir</v>
      </c>
      <c r="F4930" s="256" t="str">
        <f>IF(AND(A4930&lt;&gt;"",ISNUMBER(A4930)),VLOOKUP(A4930,Studies!A:BR,6,FALSE),"")</f>
        <v>Plasma</v>
      </c>
      <c r="G4930" s="194">
        <v>1</v>
      </c>
      <c r="H4930" s="50" t="s">
        <v>60</v>
      </c>
      <c r="I4930" s="187">
        <v>52.308540000000001</v>
      </c>
      <c r="J4930" s="41" t="s">
        <v>941</v>
      </c>
      <c r="K4930" s="41" t="s">
        <v>116</v>
      </c>
    </row>
    <row r="4931" spans="1:11" x14ac:dyDescent="0.2">
      <c r="A4931" s="30">
        <v>566</v>
      </c>
      <c r="B4931" s="254" t="str">
        <f>IF(AND(A4931&lt;&gt;"",ISNUMBER(A4931)),VLOOKUP(A4931,Studies!A:BR,2,FALSE),"")</f>
        <v>ClinPharmReview, AI424-014, p. 77</v>
      </c>
      <c r="C4931" s="255" t="str">
        <f>IF(AND(A4931&lt;&gt;"",ISNUMBER(A4931)),VLOOKUP(A4931,Studies!A:BR,3,FALSE),"")</f>
        <v>https://www.accessdata.fda.gov/drugsatfda_docs/nda/2003/21-567_Reyataz_BioPharmr_P2.pdf</v>
      </c>
      <c r="D4931" s="255" t="str">
        <f>IF(AND(A4931&lt;&gt;"",ISNUMBER(A4931)),VLOOKUP(A4931,Studies!A:BR,4,FALSE),"")</f>
        <v>Young Females</v>
      </c>
      <c r="E4931" s="255" t="str">
        <f>IF(AND(A4931&lt;&gt;"",ISNUMBER(A4931)),VLOOKUP(A4931,Studies!A:BR,5,FALSE),"")</f>
        <v>Atazanavir</v>
      </c>
      <c r="F4931" s="256" t="str">
        <f>IF(AND(A4931&lt;&gt;"",ISNUMBER(A4931)),VLOOKUP(A4931,Studies!A:BR,6,FALSE),"")</f>
        <v>Plasma</v>
      </c>
      <c r="G4931" s="194">
        <v>1.5</v>
      </c>
      <c r="H4931" s="50" t="s">
        <v>60</v>
      </c>
      <c r="I4931" s="187">
        <v>484.56130000000002</v>
      </c>
      <c r="J4931" s="41" t="s">
        <v>941</v>
      </c>
      <c r="K4931" s="41" t="s">
        <v>116</v>
      </c>
    </row>
    <row r="4932" spans="1:11" x14ac:dyDescent="0.2">
      <c r="A4932" s="30">
        <v>566</v>
      </c>
      <c r="B4932" s="254" t="str">
        <f>IF(AND(A4932&lt;&gt;"",ISNUMBER(A4932)),VLOOKUP(A4932,Studies!A:BR,2,FALSE),"")</f>
        <v>ClinPharmReview, AI424-014, p. 77</v>
      </c>
      <c r="C4932" s="255" t="str">
        <f>IF(AND(A4932&lt;&gt;"",ISNUMBER(A4932)),VLOOKUP(A4932,Studies!A:BR,3,FALSE),"")</f>
        <v>https://www.accessdata.fda.gov/drugsatfda_docs/nda/2003/21-567_Reyataz_BioPharmr_P2.pdf</v>
      </c>
      <c r="D4932" s="255" t="str">
        <f>IF(AND(A4932&lt;&gt;"",ISNUMBER(A4932)),VLOOKUP(A4932,Studies!A:BR,4,FALSE),"")</f>
        <v>Young Females</v>
      </c>
      <c r="E4932" s="255" t="str">
        <f>IF(AND(A4932&lt;&gt;"",ISNUMBER(A4932)),VLOOKUP(A4932,Studies!A:BR,5,FALSE),"")</f>
        <v>Atazanavir</v>
      </c>
      <c r="F4932" s="256" t="str">
        <f>IF(AND(A4932&lt;&gt;"",ISNUMBER(A4932)),VLOOKUP(A4932,Studies!A:BR,6,FALSE),"")</f>
        <v>Plasma</v>
      </c>
      <c r="G4932" s="194">
        <v>2</v>
      </c>
      <c r="H4932" s="50" t="s">
        <v>60</v>
      </c>
      <c r="I4932" s="187">
        <v>1774.3140000000001</v>
      </c>
      <c r="J4932" s="41" t="s">
        <v>941</v>
      </c>
      <c r="K4932" s="41" t="s">
        <v>116</v>
      </c>
    </row>
    <row r="4933" spans="1:11" x14ac:dyDescent="0.2">
      <c r="A4933" s="30">
        <v>566</v>
      </c>
      <c r="B4933" s="254" t="str">
        <f>IF(AND(A4933&lt;&gt;"",ISNUMBER(A4933)),VLOOKUP(A4933,Studies!A:BR,2,FALSE),"")</f>
        <v>ClinPharmReview, AI424-014, p. 77</v>
      </c>
      <c r="C4933" s="255" t="str">
        <f>IF(AND(A4933&lt;&gt;"",ISNUMBER(A4933)),VLOOKUP(A4933,Studies!A:BR,3,FALSE),"")</f>
        <v>https://www.accessdata.fda.gov/drugsatfda_docs/nda/2003/21-567_Reyataz_BioPharmr_P2.pdf</v>
      </c>
      <c r="D4933" s="255" t="str">
        <f>IF(AND(A4933&lt;&gt;"",ISNUMBER(A4933)),VLOOKUP(A4933,Studies!A:BR,4,FALSE),"")</f>
        <v>Young Females</v>
      </c>
      <c r="E4933" s="255" t="str">
        <f>IF(AND(A4933&lt;&gt;"",ISNUMBER(A4933)),VLOOKUP(A4933,Studies!A:BR,5,FALSE),"")</f>
        <v>Atazanavir</v>
      </c>
      <c r="F4933" s="256" t="str">
        <f>IF(AND(A4933&lt;&gt;"",ISNUMBER(A4933)),VLOOKUP(A4933,Studies!A:BR,6,FALSE),"")</f>
        <v>Plasma</v>
      </c>
      <c r="G4933" s="194">
        <v>2.5</v>
      </c>
      <c r="H4933" s="50" t="s">
        <v>60</v>
      </c>
      <c r="I4933" s="187">
        <v>2932.5520000000001</v>
      </c>
      <c r="J4933" s="41" t="s">
        <v>941</v>
      </c>
      <c r="K4933" s="41" t="s">
        <v>116</v>
      </c>
    </row>
    <row r="4934" spans="1:11" x14ac:dyDescent="0.2">
      <c r="A4934" s="30">
        <v>566</v>
      </c>
      <c r="B4934" s="254" t="str">
        <f>IF(AND(A4934&lt;&gt;"",ISNUMBER(A4934)),VLOOKUP(A4934,Studies!A:BR,2,FALSE),"")</f>
        <v>ClinPharmReview, AI424-014, p. 77</v>
      </c>
      <c r="C4934" s="255" t="str">
        <f>IF(AND(A4934&lt;&gt;"",ISNUMBER(A4934)),VLOOKUP(A4934,Studies!A:BR,3,FALSE),"")</f>
        <v>https://www.accessdata.fda.gov/drugsatfda_docs/nda/2003/21-567_Reyataz_BioPharmr_P2.pdf</v>
      </c>
      <c r="D4934" s="255" t="str">
        <f>IF(AND(A4934&lt;&gt;"",ISNUMBER(A4934)),VLOOKUP(A4934,Studies!A:BR,4,FALSE),"")</f>
        <v>Young Females</v>
      </c>
      <c r="E4934" s="255" t="str">
        <f>IF(AND(A4934&lt;&gt;"",ISNUMBER(A4934)),VLOOKUP(A4934,Studies!A:BR,5,FALSE),"")</f>
        <v>Atazanavir</v>
      </c>
      <c r="F4934" s="256" t="str">
        <f>IF(AND(A4934&lt;&gt;"",ISNUMBER(A4934)),VLOOKUP(A4934,Studies!A:BR,6,FALSE),"")</f>
        <v>Plasma</v>
      </c>
      <c r="G4934" s="194">
        <v>3</v>
      </c>
      <c r="H4934" s="50" t="s">
        <v>60</v>
      </c>
      <c r="I4934" s="187">
        <v>3006.748</v>
      </c>
      <c r="J4934" s="41" t="s">
        <v>941</v>
      </c>
      <c r="K4934" s="41" t="s">
        <v>116</v>
      </c>
    </row>
    <row r="4935" spans="1:11" x14ac:dyDescent="0.2">
      <c r="A4935" s="30">
        <v>566</v>
      </c>
      <c r="B4935" s="254" t="str">
        <f>IF(AND(A4935&lt;&gt;"",ISNUMBER(A4935)),VLOOKUP(A4935,Studies!A:BR,2,FALSE),"")</f>
        <v>ClinPharmReview, AI424-014, p. 77</v>
      </c>
      <c r="C4935" s="255" t="str">
        <f>IF(AND(A4935&lt;&gt;"",ISNUMBER(A4935)),VLOOKUP(A4935,Studies!A:BR,3,FALSE),"")</f>
        <v>https://www.accessdata.fda.gov/drugsatfda_docs/nda/2003/21-567_Reyataz_BioPharmr_P2.pdf</v>
      </c>
      <c r="D4935" s="255" t="str">
        <f>IF(AND(A4935&lt;&gt;"",ISNUMBER(A4935)),VLOOKUP(A4935,Studies!A:BR,4,FALSE),"")</f>
        <v>Young Females</v>
      </c>
      <c r="E4935" s="255" t="str">
        <f>IF(AND(A4935&lt;&gt;"",ISNUMBER(A4935)),VLOOKUP(A4935,Studies!A:BR,5,FALSE),"")</f>
        <v>Atazanavir</v>
      </c>
      <c r="F4935" s="256" t="str">
        <f>IF(AND(A4935&lt;&gt;"",ISNUMBER(A4935)),VLOOKUP(A4935,Studies!A:BR,6,FALSE),"")</f>
        <v>Plasma</v>
      </c>
      <c r="G4935" s="194">
        <v>4</v>
      </c>
      <c r="H4935" s="50" t="s">
        <v>60</v>
      </c>
      <c r="I4935" s="187">
        <v>2523.7979999999998</v>
      </c>
      <c r="J4935" s="41" t="s">
        <v>941</v>
      </c>
      <c r="K4935" s="41" t="s">
        <v>116</v>
      </c>
    </row>
    <row r="4936" spans="1:11" x14ac:dyDescent="0.2">
      <c r="A4936" s="30">
        <v>566</v>
      </c>
      <c r="B4936" s="254" t="str">
        <f>IF(AND(A4936&lt;&gt;"",ISNUMBER(A4936)),VLOOKUP(A4936,Studies!A:BR,2,FALSE),"")</f>
        <v>ClinPharmReview, AI424-014, p. 77</v>
      </c>
      <c r="C4936" s="255" t="str">
        <f>IF(AND(A4936&lt;&gt;"",ISNUMBER(A4936)),VLOOKUP(A4936,Studies!A:BR,3,FALSE),"")</f>
        <v>https://www.accessdata.fda.gov/drugsatfda_docs/nda/2003/21-567_Reyataz_BioPharmr_P2.pdf</v>
      </c>
      <c r="D4936" s="255" t="str">
        <f>IF(AND(A4936&lt;&gt;"",ISNUMBER(A4936)),VLOOKUP(A4936,Studies!A:BR,4,FALSE),"")</f>
        <v>Young Females</v>
      </c>
      <c r="E4936" s="255" t="str">
        <f>IF(AND(A4936&lt;&gt;"",ISNUMBER(A4936)),VLOOKUP(A4936,Studies!A:BR,5,FALSE),"")</f>
        <v>Atazanavir</v>
      </c>
      <c r="F4936" s="256" t="str">
        <f>IF(AND(A4936&lt;&gt;"",ISNUMBER(A4936)),VLOOKUP(A4936,Studies!A:BR,6,FALSE),"")</f>
        <v>Plasma</v>
      </c>
      <c r="G4936" s="194">
        <v>5</v>
      </c>
      <c r="H4936" s="50" t="s">
        <v>60</v>
      </c>
      <c r="I4936" s="187">
        <v>2035.8320000000001</v>
      </c>
      <c r="J4936" s="41" t="s">
        <v>941</v>
      </c>
      <c r="K4936" s="41" t="s">
        <v>116</v>
      </c>
    </row>
    <row r="4937" spans="1:11" x14ac:dyDescent="0.2">
      <c r="A4937" s="30">
        <v>566</v>
      </c>
      <c r="B4937" s="254" t="str">
        <f>IF(AND(A4937&lt;&gt;"",ISNUMBER(A4937)),VLOOKUP(A4937,Studies!A:BR,2,FALSE),"")</f>
        <v>ClinPharmReview, AI424-014, p. 77</v>
      </c>
      <c r="C4937" s="255" t="str">
        <f>IF(AND(A4937&lt;&gt;"",ISNUMBER(A4937)),VLOOKUP(A4937,Studies!A:BR,3,FALSE),"")</f>
        <v>https://www.accessdata.fda.gov/drugsatfda_docs/nda/2003/21-567_Reyataz_BioPharmr_P2.pdf</v>
      </c>
      <c r="D4937" s="255" t="str">
        <f>IF(AND(A4937&lt;&gt;"",ISNUMBER(A4937)),VLOOKUP(A4937,Studies!A:BR,4,FALSE),"")</f>
        <v>Young Females</v>
      </c>
      <c r="E4937" s="255" t="str">
        <f>IF(AND(A4937&lt;&gt;"",ISNUMBER(A4937)),VLOOKUP(A4937,Studies!A:BR,5,FALSE),"")</f>
        <v>Atazanavir</v>
      </c>
      <c r="F4937" s="256" t="str">
        <f>IF(AND(A4937&lt;&gt;"",ISNUMBER(A4937)),VLOOKUP(A4937,Studies!A:BR,6,FALSE),"")</f>
        <v>Plasma</v>
      </c>
      <c r="G4937" s="194">
        <v>6</v>
      </c>
      <c r="H4937" s="50" t="s">
        <v>60</v>
      </c>
      <c r="I4937" s="187">
        <v>1363.874</v>
      </c>
      <c r="J4937" s="41" t="s">
        <v>941</v>
      </c>
      <c r="K4937" s="41" t="s">
        <v>116</v>
      </c>
    </row>
    <row r="4938" spans="1:11" x14ac:dyDescent="0.2">
      <c r="A4938" s="30">
        <v>566</v>
      </c>
      <c r="B4938" s="254" t="str">
        <f>IF(AND(A4938&lt;&gt;"",ISNUMBER(A4938)),VLOOKUP(A4938,Studies!A:BR,2,FALSE),"")</f>
        <v>ClinPharmReview, AI424-014, p. 77</v>
      </c>
      <c r="C4938" s="255" t="str">
        <f>IF(AND(A4938&lt;&gt;"",ISNUMBER(A4938)),VLOOKUP(A4938,Studies!A:BR,3,FALSE),"")</f>
        <v>https://www.accessdata.fda.gov/drugsatfda_docs/nda/2003/21-567_Reyataz_BioPharmr_P2.pdf</v>
      </c>
      <c r="D4938" s="255" t="str">
        <f>IF(AND(A4938&lt;&gt;"",ISNUMBER(A4938)),VLOOKUP(A4938,Studies!A:BR,4,FALSE),"")</f>
        <v>Young Females</v>
      </c>
      <c r="E4938" s="255" t="str">
        <f>IF(AND(A4938&lt;&gt;"",ISNUMBER(A4938)),VLOOKUP(A4938,Studies!A:BR,5,FALSE),"")</f>
        <v>Atazanavir</v>
      </c>
      <c r="F4938" s="256" t="str">
        <f>IF(AND(A4938&lt;&gt;"",ISNUMBER(A4938)),VLOOKUP(A4938,Studies!A:BR,6,FALSE),"")</f>
        <v>Plasma</v>
      </c>
      <c r="G4938" s="194">
        <v>8</v>
      </c>
      <c r="H4938" s="50" t="s">
        <v>60</v>
      </c>
      <c r="I4938" s="187">
        <v>948.40309999999999</v>
      </c>
      <c r="J4938" s="41" t="s">
        <v>941</v>
      </c>
      <c r="K4938" s="41" t="s">
        <v>116</v>
      </c>
    </row>
    <row r="4939" spans="1:11" x14ac:dyDescent="0.2">
      <c r="A4939" s="30">
        <v>566</v>
      </c>
      <c r="B4939" s="254" t="str">
        <f>IF(AND(A4939&lt;&gt;"",ISNUMBER(A4939)),VLOOKUP(A4939,Studies!A:BR,2,FALSE),"")</f>
        <v>ClinPharmReview, AI424-014, p. 77</v>
      </c>
      <c r="C4939" s="255" t="str">
        <f>IF(AND(A4939&lt;&gt;"",ISNUMBER(A4939)),VLOOKUP(A4939,Studies!A:BR,3,FALSE),"")</f>
        <v>https://www.accessdata.fda.gov/drugsatfda_docs/nda/2003/21-567_Reyataz_BioPharmr_P2.pdf</v>
      </c>
      <c r="D4939" s="255" t="str">
        <f>IF(AND(A4939&lt;&gt;"",ISNUMBER(A4939)),VLOOKUP(A4939,Studies!A:BR,4,FALSE),"")</f>
        <v>Young Females</v>
      </c>
      <c r="E4939" s="255" t="str">
        <f>IF(AND(A4939&lt;&gt;"",ISNUMBER(A4939)),VLOOKUP(A4939,Studies!A:BR,5,FALSE),"")</f>
        <v>Atazanavir</v>
      </c>
      <c r="F4939" s="256" t="str">
        <f>IF(AND(A4939&lt;&gt;"",ISNUMBER(A4939)),VLOOKUP(A4939,Studies!A:BR,6,FALSE),"")</f>
        <v>Plasma</v>
      </c>
      <c r="G4939" s="194">
        <v>10</v>
      </c>
      <c r="H4939" s="50" t="s">
        <v>60</v>
      </c>
      <c r="I4939" s="187">
        <v>526.29129999999998</v>
      </c>
      <c r="J4939" s="41" t="s">
        <v>941</v>
      </c>
      <c r="K4939" s="41" t="s">
        <v>116</v>
      </c>
    </row>
    <row r="4940" spans="1:11" x14ac:dyDescent="0.2">
      <c r="A4940" s="30">
        <v>566</v>
      </c>
      <c r="B4940" s="254" t="str">
        <f>IF(AND(A4940&lt;&gt;"",ISNUMBER(A4940)),VLOOKUP(A4940,Studies!A:BR,2,FALSE),"")</f>
        <v>ClinPharmReview, AI424-014, p. 77</v>
      </c>
      <c r="C4940" s="255" t="str">
        <f>IF(AND(A4940&lt;&gt;"",ISNUMBER(A4940)),VLOOKUP(A4940,Studies!A:BR,3,FALSE),"")</f>
        <v>https://www.accessdata.fda.gov/drugsatfda_docs/nda/2003/21-567_Reyataz_BioPharmr_P2.pdf</v>
      </c>
      <c r="D4940" s="255" t="str">
        <f>IF(AND(A4940&lt;&gt;"",ISNUMBER(A4940)),VLOOKUP(A4940,Studies!A:BR,4,FALSE),"")</f>
        <v>Young Females</v>
      </c>
      <c r="E4940" s="255" t="str">
        <f>IF(AND(A4940&lt;&gt;"",ISNUMBER(A4940)),VLOOKUP(A4940,Studies!A:BR,5,FALSE),"")</f>
        <v>Atazanavir</v>
      </c>
      <c r="F4940" s="256" t="str">
        <f>IF(AND(A4940&lt;&gt;"",ISNUMBER(A4940)),VLOOKUP(A4940,Studies!A:BR,6,FALSE),"")</f>
        <v>Plasma</v>
      </c>
      <c r="G4940" s="194">
        <v>12</v>
      </c>
      <c r="H4940" s="50" t="s">
        <v>60</v>
      </c>
      <c r="I4940" s="187">
        <v>390.9384</v>
      </c>
      <c r="J4940" s="41" t="s">
        <v>941</v>
      </c>
      <c r="K4940" s="41" t="s">
        <v>116</v>
      </c>
    </row>
    <row r="4941" spans="1:11" x14ac:dyDescent="0.2">
      <c r="A4941" s="30">
        <v>566</v>
      </c>
      <c r="B4941" s="254" t="str">
        <f>IF(AND(A4941&lt;&gt;"",ISNUMBER(A4941)),VLOOKUP(A4941,Studies!A:BR,2,FALSE),"")</f>
        <v>ClinPharmReview, AI424-014, p. 77</v>
      </c>
      <c r="C4941" s="255" t="str">
        <f>IF(AND(A4941&lt;&gt;"",ISNUMBER(A4941)),VLOOKUP(A4941,Studies!A:BR,3,FALSE),"")</f>
        <v>https://www.accessdata.fda.gov/drugsatfda_docs/nda/2003/21-567_Reyataz_BioPharmr_P2.pdf</v>
      </c>
      <c r="D4941" s="255" t="str">
        <f>IF(AND(A4941&lt;&gt;"",ISNUMBER(A4941)),VLOOKUP(A4941,Studies!A:BR,4,FALSE),"")</f>
        <v>Young Females</v>
      </c>
      <c r="E4941" s="255" t="str">
        <f>IF(AND(A4941&lt;&gt;"",ISNUMBER(A4941)),VLOOKUP(A4941,Studies!A:BR,5,FALSE),"")</f>
        <v>Atazanavir</v>
      </c>
      <c r="F4941" s="256" t="str">
        <f>IF(AND(A4941&lt;&gt;"",ISNUMBER(A4941)),VLOOKUP(A4941,Studies!A:BR,6,FALSE),"")</f>
        <v>Plasma</v>
      </c>
      <c r="G4941" s="194">
        <v>16</v>
      </c>
      <c r="H4941" s="50" t="s">
        <v>60</v>
      </c>
      <c r="I4941" s="187">
        <v>243.11060000000001</v>
      </c>
      <c r="J4941" s="41" t="s">
        <v>941</v>
      </c>
      <c r="K4941" s="41" t="s">
        <v>116</v>
      </c>
    </row>
    <row r="4942" spans="1:11" x14ac:dyDescent="0.2">
      <c r="A4942" s="30">
        <v>566</v>
      </c>
      <c r="B4942" s="254" t="str">
        <f>IF(AND(A4942&lt;&gt;"",ISNUMBER(A4942)),VLOOKUP(A4942,Studies!A:BR,2,FALSE),"")</f>
        <v>ClinPharmReview, AI424-014, p. 77</v>
      </c>
      <c r="C4942" s="255" t="str">
        <f>IF(AND(A4942&lt;&gt;"",ISNUMBER(A4942)),VLOOKUP(A4942,Studies!A:BR,3,FALSE),"")</f>
        <v>https://www.accessdata.fda.gov/drugsatfda_docs/nda/2003/21-567_Reyataz_BioPharmr_P2.pdf</v>
      </c>
      <c r="D4942" s="255" t="str">
        <f>IF(AND(A4942&lt;&gt;"",ISNUMBER(A4942)),VLOOKUP(A4942,Studies!A:BR,4,FALSE),"")</f>
        <v>Young Females</v>
      </c>
      <c r="E4942" s="255" t="str">
        <f>IF(AND(A4942&lt;&gt;"",ISNUMBER(A4942)),VLOOKUP(A4942,Studies!A:BR,5,FALSE),"")</f>
        <v>Atazanavir</v>
      </c>
      <c r="F4942" s="256" t="str">
        <f>IF(AND(A4942&lt;&gt;"",ISNUMBER(A4942)),VLOOKUP(A4942,Studies!A:BR,6,FALSE),"")</f>
        <v>Plasma</v>
      </c>
      <c r="G4942" s="194">
        <v>20</v>
      </c>
      <c r="H4942" s="50" t="s">
        <v>60</v>
      </c>
      <c r="I4942" s="187">
        <v>168.09460000000001</v>
      </c>
      <c r="J4942" s="41" t="s">
        <v>941</v>
      </c>
      <c r="K4942" s="41" t="s">
        <v>116</v>
      </c>
    </row>
    <row r="4943" spans="1:11" x14ac:dyDescent="0.2">
      <c r="A4943" s="30">
        <v>566</v>
      </c>
      <c r="B4943" s="254" t="str">
        <f>IF(AND(A4943&lt;&gt;"",ISNUMBER(A4943)),VLOOKUP(A4943,Studies!A:BR,2,FALSE),"")</f>
        <v>ClinPharmReview, AI424-014, p. 77</v>
      </c>
      <c r="C4943" s="255" t="str">
        <f>IF(AND(A4943&lt;&gt;"",ISNUMBER(A4943)),VLOOKUP(A4943,Studies!A:BR,3,FALSE),"")</f>
        <v>https://www.accessdata.fda.gov/drugsatfda_docs/nda/2003/21-567_Reyataz_BioPharmr_P2.pdf</v>
      </c>
      <c r="D4943" s="255" t="str">
        <f>IF(AND(A4943&lt;&gt;"",ISNUMBER(A4943)),VLOOKUP(A4943,Studies!A:BR,4,FALSE),"")</f>
        <v>Young Females</v>
      </c>
      <c r="E4943" s="255" t="str">
        <f>IF(AND(A4943&lt;&gt;"",ISNUMBER(A4943)),VLOOKUP(A4943,Studies!A:BR,5,FALSE),"")</f>
        <v>Atazanavir</v>
      </c>
      <c r="F4943" s="256" t="str">
        <f>IF(AND(A4943&lt;&gt;"",ISNUMBER(A4943)),VLOOKUP(A4943,Studies!A:BR,6,FALSE),"")</f>
        <v>Plasma</v>
      </c>
      <c r="G4943" s="194">
        <v>24</v>
      </c>
      <c r="H4943" s="50" t="s">
        <v>60</v>
      </c>
      <c r="I4943" s="187">
        <v>108.74250000000001</v>
      </c>
      <c r="J4943" s="41" t="s">
        <v>941</v>
      </c>
      <c r="K4943" s="41" t="s">
        <v>116</v>
      </c>
    </row>
    <row r="4944" spans="1:11" x14ac:dyDescent="0.2">
      <c r="A4944" s="30">
        <v>567</v>
      </c>
      <c r="B4944" s="254" t="str">
        <f>IF(AND(A4944&lt;&gt;"",ISNUMBER(A4944)),VLOOKUP(A4944,Studies!A:BR,2,FALSE),"")</f>
        <v>ClinPharmReview, AI424-014, p. 77</v>
      </c>
      <c r="C4944" s="255" t="str">
        <f>IF(AND(A4944&lt;&gt;"",ISNUMBER(A4944)),VLOOKUP(A4944,Studies!A:BR,3,FALSE),"")</f>
        <v>https://www.accessdata.fda.gov/drugsatfda_docs/nda/2003/21-567_Reyataz_BioPharmr_P2.pdf</v>
      </c>
      <c r="D4944" s="255" t="str">
        <f>IF(AND(A4944&lt;&gt;"",ISNUMBER(A4944)),VLOOKUP(A4944,Studies!A:BR,4,FALSE),"")</f>
        <v>Young Males</v>
      </c>
      <c r="E4944" s="255" t="str">
        <f>IF(AND(A4944&lt;&gt;"",ISNUMBER(A4944)),VLOOKUP(A4944,Studies!A:BR,5,FALSE),"")</f>
        <v>Atazanavir</v>
      </c>
      <c r="F4944" s="256" t="str">
        <f>IF(AND(A4944&lt;&gt;"",ISNUMBER(A4944)),VLOOKUP(A4944,Studies!A:BR,6,FALSE),"")</f>
        <v>Plasma</v>
      </c>
      <c r="G4944" s="194">
        <v>0.5</v>
      </c>
      <c r="H4944" s="50" t="s">
        <v>60</v>
      </c>
      <c r="I4944" s="187">
        <v>25.942129999999999</v>
      </c>
      <c r="J4944" s="41" t="s">
        <v>941</v>
      </c>
      <c r="K4944" s="41" t="s">
        <v>116</v>
      </c>
    </row>
    <row r="4945" spans="1:11" x14ac:dyDescent="0.2">
      <c r="A4945" s="30">
        <v>567</v>
      </c>
      <c r="B4945" s="254" t="str">
        <f>IF(AND(A4945&lt;&gt;"",ISNUMBER(A4945)),VLOOKUP(A4945,Studies!A:BR,2,FALSE),"")</f>
        <v>ClinPharmReview, AI424-014, p. 77</v>
      </c>
      <c r="C4945" s="255" t="str">
        <f>IF(AND(A4945&lt;&gt;"",ISNUMBER(A4945)),VLOOKUP(A4945,Studies!A:BR,3,FALSE),"")</f>
        <v>https://www.accessdata.fda.gov/drugsatfda_docs/nda/2003/21-567_Reyataz_BioPharmr_P2.pdf</v>
      </c>
      <c r="D4945" s="255" t="str">
        <f>IF(AND(A4945&lt;&gt;"",ISNUMBER(A4945)),VLOOKUP(A4945,Studies!A:BR,4,FALSE),"")</f>
        <v>Young Males</v>
      </c>
      <c r="E4945" s="255" t="str">
        <f>IF(AND(A4945&lt;&gt;"",ISNUMBER(A4945)),VLOOKUP(A4945,Studies!A:BR,5,FALSE),"")</f>
        <v>Atazanavir</v>
      </c>
      <c r="F4945" s="256" t="str">
        <f>IF(AND(A4945&lt;&gt;"",ISNUMBER(A4945)),VLOOKUP(A4945,Studies!A:BR,6,FALSE),"")</f>
        <v>Plasma</v>
      </c>
      <c r="G4945" s="194">
        <v>1</v>
      </c>
      <c r="H4945" s="50" t="s">
        <v>60</v>
      </c>
      <c r="I4945" s="187">
        <v>553.93439999999998</v>
      </c>
      <c r="J4945" s="41" t="s">
        <v>941</v>
      </c>
      <c r="K4945" s="41" t="s">
        <v>116</v>
      </c>
    </row>
    <row r="4946" spans="1:11" x14ac:dyDescent="0.2">
      <c r="A4946" s="30">
        <v>567</v>
      </c>
      <c r="B4946" s="254" t="str">
        <f>IF(AND(A4946&lt;&gt;"",ISNUMBER(A4946)),VLOOKUP(A4946,Studies!A:BR,2,FALSE),"")</f>
        <v>ClinPharmReview, AI424-014, p. 77</v>
      </c>
      <c r="C4946" s="255" t="str">
        <f>IF(AND(A4946&lt;&gt;"",ISNUMBER(A4946)),VLOOKUP(A4946,Studies!A:BR,3,FALSE),"")</f>
        <v>https://www.accessdata.fda.gov/drugsatfda_docs/nda/2003/21-567_Reyataz_BioPharmr_P2.pdf</v>
      </c>
      <c r="D4946" s="255" t="str">
        <f>IF(AND(A4946&lt;&gt;"",ISNUMBER(A4946)),VLOOKUP(A4946,Studies!A:BR,4,FALSE),"")</f>
        <v>Young Males</v>
      </c>
      <c r="E4946" s="255" t="str">
        <f>IF(AND(A4946&lt;&gt;"",ISNUMBER(A4946)),VLOOKUP(A4946,Studies!A:BR,5,FALSE),"")</f>
        <v>Atazanavir</v>
      </c>
      <c r="F4946" s="256" t="str">
        <f>IF(AND(A4946&lt;&gt;"",ISNUMBER(A4946)),VLOOKUP(A4946,Studies!A:BR,6,FALSE),"")</f>
        <v>Plasma</v>
      </c>
      <c r="G4946" s="194">
        <v>1.5</v>
      </c>
      <c r="H4946" s="50" t="s">
        <v>60</v>
      </c>
      <c r="I4946" s="187">
        <v>1495.3209999999999</v>
      </c>
      <c r="J4946" s="41" t="s">
        <v>941</v>
      </c>
      <c r="K4946" s="41" t="s">
        <v>116</v>
      </c>
    </row>
    <row r="4947" spans="1:11" x14ac:dyDescent="0.2">
      <c r="A4947" s="30">
        <v>567</v>
      </c>
      <c r="B4947" s="254" t="str">
        <f>IF(AND(A4947&lt;&gt;"",ISNUMBER(A4947)),VLOOKUP(A4947,Studies!A:BR,2,FALSE),"")</f>
        <v>ClinPharmReview, AI424-014, p. 77</v>
      </c>
      <c r="C4947" s="255" t="str">
        <f>IF(AND(A4947&lt;&gt;"",ISNUMBER(A4947)),VLOOKUP(A4947,Studies!A:BR,3,FALSE),"")</f>
        <v>https://www.accessdata.fda.gov/drugsatfda_docs/nda/2003/21-567_Reyataz_BioPharmr_P2.pdf</v>
      </c>
      <c r="D4947" s="255" t="str">
        <f>IF(AND(A4947&lt;&gt;"",ISNUMBER(A4947)),VLOOKUP(A4947,Studies!A:BR,4,FALSE),"")</f>
        <v>Young Males</v>
      </c>
      <c r="E4947" s="255" t="str">
        <f>IF(AND(A4947&lt;&gt;"",ISNUMBER(A4947)),VLOOKUP(A4947,Studies!A:BR,5,FALSE),"")</f>
        <v>Atazanavir</v>
      </c>
      <c r="F4947" s="256" t="str">
        <f>IF(AND(A4947&lt;&gt;"",ISNUMBER(A4947)),VLOOKUP(A4947,Studies!A:BR,6,FALSE),"")</f>
        <v>Plasma</v>
      </c>
      <c r="G4947" s="194">
        <v>2</v>
      </c>
      <c r="H4947" s="50" t="s">
        <v>60</v>
      </c>
      <c r="I4947" s="187">
        <v>1947.0989999999999</v>
      </c>
      <c r="J4947" s="41" t="s">
        <v>941</v>
      </c>
      <c r="K4947" s="41" t="s">
        <v>116</v>
      </c>
    </row>
    <row r="4948" spans="1:11" x14ac:dyDescent="0.2">
      <c r="A4948" s="30">
        <v>567</v>
      </c>
      <c r="B4948" s="254" t="str">
        <f>IF(AND(A4948&lt;&gt;"",ISNUMBER(A4948)),VLOOKUP(A4948,Studies!A:BR,2,FALSE),"")</f>
        <v>ClinPharmReview, AI424-014, p. 77</v>
      </c>
      <c r="C4948" s="255" t="str">
        <f>IF(AND(A4948&lt;&gt;"",ISNUMBER(A4948)),VLOOKUP(A4948,Studies!A:BR,3,FALSE),"")</f>
        <v>https://www.accessdata.fda.gov/drugsatfda_docs/nda/2003/21-567_Reyataz_BioPharmr_P2.pdf</v>
      </c>
      <c r="D4948" s="255" t="str">
        <f>IF(AND(A4948&lt;&gt;"",ISNUMBER(A4948)),VLOOKUP(A4948,Studies!A:BR,4,FALSE),"")</f>
        <v>Young Males</v>
      </c>
      <c r="E4948" s="255" t="str">
        <f>IF(AND(A4948&lt;&gt;"",ISNUMBER(A4948)),VLOOKUP(A4948,Studies!A:BR,5,FALSE),"")</f>
        <v>Atazanavir</v>
      </c>
      <c r="F4948" s="256" t="str">
        <f>IF(AND(A4948&lt;&gt;"",ISNUMBER(A4948)),VLOOKUP(A4948,Studies!A:BR,6,FALSE),"")</f>
        <v>Plasma</v>
      </c>
      <c r="G4948" s="194">
        <v>2.5</v>
      </c>
      <c r="H4948" s="50" t="s">
        <v>60</v>
      </c>
      <c r="I4948" s="187">
        <v>2023.2809999999999</v>
      </c>
      <c r="J4948" s="41" t="s">
        <v>941</v>
      </c>
      <c r="K4948" s="41" t="s">
        <v>116</v>
      </c>
    </row>
    <row r="4949" spans="1:11" x14ac:dyDescent="0.2">
      <c r="A4949" s="30">
        <v>567</v>
      </c>
      <c r="B4949" s="254" t="str">
        <f>IF(AND(A4949&lt;&gt;"",ISNUMBER(A4949)),VLOOKUP(A4949,Studies!A:BR,2,FALSE),"")</f>
        <v>ClinPharmReview, AI424-014, p. 77</v>
      </c>
      <c r="C4949" s="255" t="str">
        <f>IF(AND(A4949&lt;&gt;"",ISNUMBER(A4949)),VLOOKUP(A4949,Studies!A:BR,3,FALSE),"")</f>
        <v>https://www.accessdata.fda.gov/drugsatfda_docs/nda/2003/21-567_Reyataz_BioPharmr_P2.pdf</v>
      </c>
      <c r="D4949" s="255" t="str">
        <f>IF(AND(A4949&lt;&gt;"",ISNUMBER(A4949)),VLOOKUP(A4949,Studies!A:BR,4,FALSE),"")</f>
        <v>Young Males</v>
      </c>
      <c r="E4949" s="255" t="str">
        <f>IF(AND(A4949&lt;&gt;"",ISNUMBER(A4949)),VLOOKUP(A4949,Studies!A:BR,5,FALSE),"")</f>
        <v>Atazanavir</v>
      </c>
      <c r="F4949" s="256" t="str">
        <f>IF(AND(A4949&lt;&gt;"",ISNUMBER(A4949)),VLOOKUP(A4949,Studies!A:BR,6,FALSE),"")</f>
        <v>Plasma</v>
      </c>
      <c r="G4949" s="194">
        <v>3</v>
      </c>
      <c r="H4949" s="50" t="s">
        <v>60</v>
      </c>
      <c r="I4949" s="187">
        <v>1993.596</v>
      </c>
      <c r="J4949" s="41" t="s">
        <v>941</v>
      </c>
      <c r="K4949" s="41" t="s">
        <v>116</v>
      </c>
    </row>
    <row r="4950" spans="1:11" x14ac:dyDescent="0.2">
      <c r="A4950" s="30">
        <v>567</v>
      </c>
      <c r="B4950" s="254" t="str">
        <f>IF(AND(A4950&lt;&gt;"",ISNUMBER(A4950)),VLOOKUP(A4950,Studies!A:BR,2,FALSE),"")</f>
        <v>ClinPharmReview, AI424-014, p. 77</v>
      </c>
      <c r="C4950" s="255" t="str">
        <f>IF(AND(A4950&lt;&gt;"",ISNUMBER(A4950)),VLOOKUP(A4950,Studies!A:BR,3,FALSE),"")</f>
        <v>https://www.accessdata.fda.gov/drugsatfda_docs/nda/2003/21-567_Reyataz_BioPharmr_P2.pdf</v>
      </c>
      <c r="D4950" s="255" t="str">
        <f>IF(AND(A4950&lt;&gt;"",ISNUMBER(A4950)),VLOOKUP(A4950,Studies!A:BR,4,FALSE),"")</f>
        <v>Young Males</v>
      </c>
      <c r="E4950" s="255" t="str">
        <f>IF(AND(A4950&lt;&gt;"",ISNUMBER(A4950)),VLOOKUP(A4950,Studies!A:BR,5,FALSE),"")</f>
        <v>Atazanavir</v>
      </c>
      <c r="F4950" s="256" t="str">
        <f>IF(AND(A4950&lt;&gt;"",ISNUMBER(A4950)),VLOOKUP(A4950,Studies!A:BR,6,FALSE),"")</f>
        <v>Plasma</v>
      </c>
      <c r="G4950" s="194">
        <v>4</v>
      </c>
      <c r="H4950" s="50" t="s">
        <v>60</v>
      </c>
      <c r="I4950" s="187">
        <v>1524.885</v>
      </c>
      <c r="J4950" s="41" t="s">
        <v>941</v>
      </c>
      <c r="K4950" s="41" t="s">
        <v>116</v>
      </c>
    </row>
    <row r="4951" spans="1:11" x14ac:dyDescent="0.2">
      <c r="A4951" s="30">
        <v>567</v>
      </c>
      <c r="B4951" s="254" t="str">
        <f>IF(AND(A4951&lt;&gt;"",ISNUMBER(A4951)),VLOOKUP(A4951,Studies!A:BR,2,FALSE),"")</f>
        <v>ClinPharmReview, AI424-014, p. 77</v>
      </c>
      <c r="C4951" s="255" t="str">
        <f>IF(AND(A4951&lt;&gt;"",ISNUMBER(A4951)),VLOOKUP(A4951,Studies!A:BR,3,FALSE),"")</f>
        <v>https://www.accessdata.fda.gov/drugsatfda_docs/nda/2003/21-567_Reyataz_BioPharmr_P2.pdf</v>
      </c>
      <c r="D4951" s="255" t="str">
        <f>IF(AND(A4951&lt;&gt;"",ISNUMBER(A4951)),VLOOKUP(A4951,Studies!A:BR,4,FALSE),"")</f>
        <v>Young Males</v>
      </c>
      <c r="E4951" s="255" t="str">
        <f>IF(AND(A4951&lt;&gt;"",ISNUMBER(A4951)),VLOOKUP(A4951,Studies!A:BR,5,FALSE),"")</f>
        <v>Atazanavir</v>
      </c>
      <c r="F4951" s="256" t="str">
        <f>IF(AND(A4951&lt;&gt;"",ISNUMBER(A4951)),VLOOKUP(A4951,Studies!A:BR,6,FALSE),"")</f>
        <v>Plasma</v>
      </c>
      <c r="G4951" s="194">
        <v>5</v>
      </c>
      <c r="H4951" s="50" t="s">
        <v>60</v>
      </c>
      <c r="I4951" s="187">
        <v>1246.6410000000001</v>
      </c>
      <c r="J4951" s="41" t="s">
        <v>941</v>
      </c>
      <c r="K4951" s="41" t="s">
        <v>116</v>
      </c>
    </row>
    <row r="4952" spans="1:11" x14ac:dyDescent="0.2">
      <c r="A4952" s="30">
        <v>567</v>
      </c>
      <c r="B4952" s="254" t="str">
        <f>IF(AND(A4952&lt;&gt;"",ISNUMBER(A4952)),VLOOKUP(A4952,Studies!A:BR,2,FALSE),"")</f>
        <v>ClinPharmReview, AI424-014, p. 77</v>
      </c>
      <c r="C4952" s="255" t="str">
        <f>IF(AND(A4952&lt;&gt;"",ISNUMBER(A4952)),VLOOKUP(A4952,Studies!A:BR,3,FALSE),"")</f>
        <v>https://www.accessdata.fda.gov/drugsatfda_docs/nda/2003/21-567_Reyataz_BioPharmr_P2.pdf</v>
      </c>
      <c r="D4952" s="255" t="str">
        <f>IF(AND(A4952&lt;&gt;"",ISNUMBER(A4952)),VLOOKUP(A4952,Studies!A:BR,4,FALSE),"")</f>
        <v>Young Males</v>
      </c>
      <c r="E4952" s="255" t="str">
        <f>IF(AND(A4952&lt;&gt;"",ISNUMBER(A4952)),VLOOKUP(A4952,Studies!A:BR,5,FALSE),"")</f>
        <v>Atazanavir</v>
      </c>
      <c r="F4952" s="256" t="str">
        <f>IF(AND(A4952&lt;&gt;"",ISNUMBER(A4952)),VLOOKUP(A4952,Studies!A:BR,6,FALSE),"")</f>
        <v>Plasma</v>
      </c>
      <c r="G4952" s="194">
        <v>6</v>
      </c>
      <c r="H4952" s="50" t="s">
        <v>60</v>
      </c>
      <c r="I4952" s="187">
        <v>904.30380000000002</v>
      </c>
      <c r="J4952" s="41" t="s">
        <v>941</v>
      </c>
      <c r="K4952" s="41" t="s">
        <v>116</v>
      </c>
    </row>
    <row r="4953" spans="1:11" x14ac:dyDescent="0.2">
      <c r="A4953" s="30">
        <v>567</v>
      </c>
      <c r="B4953" s="254" t="str">
        <f>IF(AND(A4953&lt;&gt;"",ISNUMBER(A4953)),VLOOKUP(A4953,Studies!A:BR,2,FALSE),"")</f>
        <v>ClinPharmReview, AI424-014, p. 77</v>
      </c>
      <c r="C4953" s="255" t="str">
        <f>IF(AND(A4953&lt;&gt;"",ISNUMBER(A4953)),VLOOKUP(A4953,Studies!A:BR,3,FALSE),"")</f>
        <v>https://www.accessdata.fda.gov/drugsatfda_docs/nda/2003/21-567_Reyataz_BioPharmr_P2.pdf</v>
      </c>
      <c r="D4953" s="255" t="str">
        <f>IF(AND(A4953&lt;&gt;"",ISNUMBER(A4953)),VLOOKUP(A4953,Studies!A:BR,4,FALSE),"")</f>
        <v>Young Males</v>
      </c>
      <c r="E4953" s="255" t="str">
        <f>IF(AND(A4953&lt;&gt;"",ISNUMBER(A4953)),VLOOKUP(A4953,Studies!A:BR,5,FALSE),"")</f>
        <v>Atazanavir</v>
      </c>
      <c r="F4953" s="256" t="str">
        <f>IF(AND(A4953&lt;&gt;"",ISNUMBER(A4953)),VLOOKUP(A4953,Studies!A:BR,6,FALSE),"")</f>
        <v>Plasma</v>
      </c>
      <c r="G4953" s="194">
        <v>8</v>
      </c>
      <c r="H4953" s="50" t="s">
        <v>60</v>
      </c>
      <c r="I4953" s="187">
        <v>637.22069999999997</v>
      </c>
      <c r="J4953" s="41" t="s">
        <v>941</v>
      </c>
      <c r="K4953" s="41" t="s">
        <v>116</v>
      </c>
    </row>
    <row r="4954" spans="1:11" x14ac:dyDescent="0.2">
      <c r="A4954" s="30">
        <v>567</v>
      </c>
      <c r="B4954" s="254" t="str">
        <f>IF(AND(A4954&lt;&gt;"",ISNUMBER(A4954)),VLOOKUP(A4954,Studies!A:BR,2,FALSE),"")</f>
        <v>ClinPharmReview, AI424-014, p. 77</v>
      </c>
      <c r="C4954" s="255" t="str">
        <f>IF(AND(A4954&lt;&gt;"",ISNUMBER(A4954)),VLOOKUP(A4954,Studies!A:BR,3,FALSE),"")</f>
        <v>https://www.accessdata.fda.gov/drugsatfda_docs/nda/2003/21-567_Reyataz_BioPharmr_P2.pdf</v>
      </c>
      <c r="D4954" s="255" t="str">
        <f>IF(AND(A4954&lt;&gt;"",ISNUMBER(A4954)),VLOOKUP(A4954,Studies!A:BR,4,FALSE),"")</f>
        <v>Young Males</v>
      </c>
      <c r="E4954" s="255" t="str">
        <f>IF(AND(A4954&lt;&gt;"",ISNUMBER(A4954)),VLOOKUP(A4954,Studies!A:BR,5,FALSE),"")</f>
        <v>Atazanavir</v>
      </c>
      <c r="F4954" s="256" t="str">
        <f>IF(AND(A4954&lt;&gt;"",ISNUMBER(A4954)),VLOOKUP(A4954,Studies!A:BR,6,FALSE),"")</f>
        <v>Plasma</v>
      </c>
      <c r="G4954" s="194">
        <v>10</v>
      </c>
      <c r="H4954" s="50" t="s">
        <v>60</v>
      </c>
      <c r="I4954" s="187">
        <v>414.46120000000002</v>
      </c>
      <c r="J4954" s="41" t="s">
        <v>941</v>
      </c>
      <c r="K4954" s="41" t="s">
        <v>116</v>
      </c>
    </row>
    <row r="4955" spans="1:11" x14ac:dyDescent="0.2">
      <c r="A4955" s="30">
        <v>567</v>
      </c>
      <c r="B4955" s="254" t="str">
        <f>IF(AND(A4955&lt;&gt;"",ISNUMBER(A4955)),VLOOKUP(A4955,Studies!A:BR,2,FALSE),"")</f>
        <v>ClinPharmReview, AI424-014, p. 77</v>
      </c>
      <c r="C4955" s="255" t="str">
        <f>IF(AND(A4955&lt;&gt;"",ISNUMBER(A4955)),VLOOKUP(A4955,Studies!A:BR,3,FALSE),"")</f>
        <v>https://www.accessdata.fda.gov/drugsatfda_docs/nda/2003/21-567_Reyataz_BioPharmr_P2.pdf</v>
      </c>
      <c r="D4955" s="255" t="str">
        <f>IF(AND(A4955&lt;&gt;"",ISNUMBER(A4955)),VLOOKUP(A4955,Studies!A:BR,4,FALSE),"")</f>
        <v>Young Males</v>
      </c>
      <c r="E4955" s="255" t="str">
        <f>IF(AND(A4955&lt;&gt;"",ISNUMBER(A4955)),VLOOKUP(A4955,Studies!A:BR,5,FALSE),"")</f>
        <v>Atazanavir</v>
      </c>
      <c r="F4955" s="256" t="str">
        <f>IF(AND(A4955&lt;&gt;"",ISNUMBER(A4955)),VLOOKUP(A4955,Studies!A:BR,6,FALSE),"")</f>
        <v>Plasma</v>
      </c>
      <c r="G4955" s="194">
        <v>12</v>
      </c>
      <c r="H4955" s="50" t="s">
        <v>60</v>
      </c>
      <c r="I4955" s="187">
        <v>280.6266</v>
      </c>
      <c r="J4955" s="41" t="s">
        <v>941</v>
      </c>
      <c r="K4955" s="41" t="s">
        <v>116</v>
      </c>
    </row>
    <row r="4956" spans="1:11" x14ac:dyDescent="0.2">
      <c r="A4956" s="30">
        <v>567</v>
      </c>
      <c r="B4956" s="254" t="str">
        <f>IF(AND(A4956&lt;&gt;"",ISNUMBER(A4956)),VLOOKUP(A4956,Studies!A:BR,2,FALSE),"")</f>
        <v>ClinPharmReview, AI424-014, p. 77</v>
      </c>
      <c r="C4956" s="255" t="str">
        <f>IF(AND(A4956&lt;&gt;"",ISNUMBER(A4956)),VLOOKUP(A4956,Studies!A:BR,3,FALSE),"")</f>
        <v>https://www.accessdata.fda.gov/drugsatfda_docs/nda/2003/21-567_Reyataz_BioPharmr_P2.pdf</v>
      </c>
      <c r="D4956" s="255" t="str">
        <f>IF(AND(A4956&lt;&gt;"",ISNUMBER(A4956)),VLOOKUP(A4956,Studies!A:BR,4,FALSE),"")</f>
        <v>Young Males</v>
      </c>
      <c r="E4956" s="255" t="str">
        <f>IF(AND(A4956&lt;&gt;"",ISNUMBER(A4956)),VLOOKUP(A4956,Studies!A:BR,5,FALSE),"")</f>
        <v>Atazanavir</v>
      </c>
      <c r="F4956" s="256" t="str">
        <f>IF(AND(A4956&lt;&gt;"",ISNUMBER(A4956)),VLOOKUP(A4956,Studies!A:BR,6,FALSE),"")</f>
        <v>Plasma</v>
      </c>
      <c r="G4956" s="194">
        <v>16</v>
      </c>
      <c r="H4956" s="50" t="s">
        <v>60</v>
      </c>
      <c r="I4956" s="187">
        <v>152.82579999999999</v>
      </c>
      <c r="J4956" s="41" t="s">
        <v>941</v>
      </c>
      <c r="K4956" s="41" t="s">
        <v>116</v>
      </c>
    </row>
    <row r="4957" spans="1:11" x14ac:dyDescent="0.2">
      <c r="A4957" s="30">
        <v>567</v>
      </c>
      <c r="B4957" s="254" t="str">
        <f>IF(AND(A4957&lt;&gt;"",ISNUMBER(A4957)),VLOOKUP(A4957,Studies!A:BR,2,FALSE),"")</f>
        <v>ClinPharmReview, AI424-014, p. 77</v>
      </c>
      <c r="C4957" s="255" t="str">
        <f>IF(AND(A4957&lt;&gt;"",ISNUMBER(A4957)),VLOOKUP(A4957,Studies!A:BR,3,FALSE),"")</f>
        <v>https://www.accessdata.fda.gov/drugsatfda_docs/nda/2003/21-567_Reyataz_BioPharmr_P2.pdf</v>
      </c>
      <c r="D4957" s="255" t="str">
        <f>IF(AND(A4957&lt;&gt;"",ISNUMBER(A4957)),VLOOKUP(A4957,Studies!A:BR,4,FALSE),"")</f>
        <v>Young Males</v>
      </c>
      <c r="E4957" s="255" t="str">
        <f>IF(AND(A4957&lt;&gt;"",ISNUMBER(A4957)),VLOOKUP(A4957,Studies!A:BR,5,FALSE),"")</f>
        <v>Atazanavir</v>
      </c>
      <c r="F4957" s="256" t="str">
        <f>IF(AND(A4957&lt;&gt;"",ISNUMBER(A4957)),VLOOKUP(A4957,Studies!A:BR,6,FALSE),"")</f>
        <v>Plasma</v>
      </c>
      <c r="G4957" s="194">
        <v>20</v>
      </c>
      <c r="H4957" s="50" t="s">
        <v>60</v>
      </c>
      <c r="I4957" s="187">
        <v>88.942300000000003</v>
      </c>
      <c r="J4957" s="41" t="s">
        <v>941</v>
      </c>
      <c r="K4957" s="41" t="s">
        <v>116</v>
      </c>
    </row>
    <row r="4958" spans="1:11" x14ac:dyDescent="0.2">
      <c r="A4958" s="30">
        <v>567</v>
      </c>
      <c r="B4958" s="254" t="str">
        <f>IF(AND(A4958&lt;&gt;"",ISNUMBER(A4958)),VLOOKUP(A4958,Studies!A:BR,2,FALSE),"")</f>
        <v>ClinPharmReview, AI424-014, p. 77</v>
      </c>
      <c r="C4958" s="255" t="str">
        <f>IF(AND(A4958&lt;&gt;"",ISNUMBER(A4958)),VLOOKUP(A4958,Studies!A:BR,3,FALSE),"")</f>
        <v>https://www.accessdata.fda.gov/drugsatfda_docs/nda/2003/21-567_Reyataz_BioPharmr_P2.pdf</v>
      </c>
      <c r="D4958" s="255" t="str">
        <f>IF(AND(A4958&lt;&gt;"",ISNUMBER(A4958)),VLOOKUP(A4958,Studies!A:BR,4,FALSE),"")</f>
        <v>Young Males</v>
      </c>
      <c r="E4958" s="255" t="str">
        <f>IF(AND(A4958&lt;&gt;"",ISNUMBER(A4958)),VLOOKUP(A4958,Studies!A:BR,5,FALSE),"")</f>
        <v>Atazanavir</v>
      </c>
      <c r="F4958" s="256" t="str">
        <f>IF(AND(A4958&lt;&gt;"",ISNUMBER(A4958)),VLOOKUP(A4958,Studies!A:BR,6,FALSE),"")</f>
        <v>Plasma</v>
      </c>
      <c r="G4958" s="194">
        <v>24</v>
      </c>
      <c r="H4958" s="50" t="s">
        <v>60</v>
      </c>
      <c r="I4958" s="187">
        <v>61.480550000000001</v>
      </c>
      <c r="J4958" s="41" t="s">
        <v>941</v>
      </c>
      <c r="K4958" s="41" t="s">
        <v>116</v>
      </c>
    </row>
    <row r="4959" spans="1:11" x14ac:dyDescent="0.2">
      <c r="A4959" s="30">
        <v>568</v>
      </c>
      <c r="B4959" s="254" t="str">
        <f>IF(AND(A4959&lt;&gt;"",ISNUMBER(A4959)),VLOOKUP(A4959,Studies!A:BR,2,FALSE),"")</f>
        <v>ClinPharmReview, AI424-015, p. 81</v>
      </c>
      <c r="C4959" s="255" t="str">
        <f>IF(AND(A4959&lt;&gt;"",ISNUMBER(A4959)),VLOOKUP(A4959,Studies!A:BR,3,FALSE),"")</f>
        <v>https://www.accessdata.fda.gov/drugsatfda_docs/nda/2003/21-567_Reyataz_BioPharmr_P2.pdf</v>
      </c>
      <c r="D4959" s="255" t="str">
        <f>IF(AND(A4959&lt;&gt;"",ISNUMBER(A4959)),VLOOKUP(A4959,Studies!A:BR,4,FALSE),"")</f>
        <v>Normal subjects</v>
      </c>
      <c r="E4959" s="255" t="str">
        <f>IF(AND(A4959&lt;&gt;"",ISNUMBER(A4959)),VLOOKUP(A4959,Studies!A:BR,5,FALSE),"")</f>
        <v>Atazanavir</v>
      </c>
      <c r="F4959" s="256" t="str">
        <f>IF(AND(A4959&lt;&gt;"",ISNUMBER(A4959)),VLOOKUP(A4959,Studies!A:BR,6,FALSE),"")</f>
        <v>Plasma</v>
      </c>
      <c r="G4959" s="194">
        <v>0.25</v>
      </c>
      <c r="H4959" s="50" t="s">
        <v>60</v>
      </c>
      <c r="I4959" s="187">
        <v>0.90100119999999995</v>
      </c>
      <c r="J4959" s="41" t="s">
        <v>941</v>
      </c>
      <c r="K4959" s="41" t="s">
        <v>116</v>
      </c>
    </row>
    <row r="4960" spans="1:11" x14ac:dyDescent="0.2">
      <c r="A4960" s="30">
        <v>568</v>
      </c>
      <c r="B4960" s="254" t="str">
        <f>IF(AND(A4960&lt;&gt;"",ISNUMBER(A4960)),VLOOKUP(A4960,Studies!A:BR,2,FALSE),"")</f>
        <v>ClinPharmReview, AI424-015, p. 81</v>
      </c>
      <c r="C4960" s="255" t="str">
        <f>IF(AND(A4960&lt;&gt;"",ISNUMBER(A4960)),VLOOKUP(A4960,Studies!A:BR,3,FALSE),"")</f>
        <v>https://www.accessdata.fda.gov/drugsatfda_docs/nda/2003/21-567_Reyataz_BioPharmr_P2.pdf</v>
      </c>
      <c r="D4960" s="255" t="str">
        <f>IF(AND(A4960&lt;&gt;"",ISNUMBER(A4960)),VLOOKUP(A4960,Studies!A:BR,4,FALSE),"")</f>
        <v>Normal subjects</v>
      </c>
      <c r="E4960" s="255" t="str">
        <f>IF(AND(A4960&lt;&gt;"",ISNUMBER(A4960)),VLOOKUP(A4960,Studies!A:BR,5,FALSE),"")</f>
        <v>Atazanavir</v>
      </c>
      <c r="F4960" s="256" t="str">
        <f>IF(AND(A4960&lt;&gt;"",ISNUMBER(A4960)),VLOOKUP(A4960,Studies!A:BR,6,FALSE),"")</f>
        <v>Plasma</v>
      </c>
      <c r="G4960" s="194">
        <v>0.5</v>
      </c>
      <c r="H4960" s="50" t="s">
        <v>60</v>
      </c>
      <c r="I4960" s="187">
        <v>13.71434</v>
      </c>
      <c r="J4960" s="41" t="s">
        <v>941</v>
      </c>
      <c r="K4960" s="41" t="s">
        <v>116</v>
      </c>
    </row>
    <row r="4961" spans="1:14" x14ac:dyDescent="0.2">
      <c r="A4961" s="30">
        <v>568</v>
      </c>
      <c r="B4961" s="254" t="str">
        <f>IF(AND(A4961&lt;&gt;"",ISNUMBER(A4961)),VLOOKUP(A4961,Studies!A:BR,2,FALSE),"")</f>
        <v>ClinPharmReview, AI424-015, p. 81</v>
      </c>
      <c r="C4961" s="255" t="str">
        <f>IF(AND(A4961&lt;&gt;"",ISNUMBER(A4961)),VLOOKUP(A4961,Studies!A:BR,3,FALSE),"")</f>
        <v>https://www.accessdata.fda.gov/drugsatfda_docs/nda/2003/21-567_Reyataz_BioPharmr_P2.pdf</v>
      </c>
      <c r="D4961" s="255" t="str">
        <f>IF(AND(A4961&lt;&gt;"",ISNUMBER(A4961)),VLOOKUP(A4961,Studies!A:BR,4,FALSE),"")</f>
        <v>Normal subjects</v>
      </c>
      <c r="E4961" s="255" t="str">
        <f>IF(AND(A4961&lt;&gt;"",ISNUMBER(A4961)),VLOOKUP(A4961,Studies!A:BR,5,FALSE),"")</f>
        <v>Atazanavir</v>
      </c>
      <c r="F4961" s="256" t="str">
        <f>IF(AND(A4961&lt;&gt;"",ISNUMBER(A4961)),VLOOKUP(A4961,Studies!A:BR,6,FALSE),"")</f>
        <v>Plasma</v>
      </c>
      <c r="G4961" s="194">
        <v>1</v>
      </c>
      <c r="H4961" s="50" t="s">
        <v>60</v>
      </c>
      <c r="I4961" s="187">
        <v>160.97620000000001</v>
      </c>
      <c r="J4961" s="41" t="s">
        <v>941</v>
      </c>
      <c r="K4961" s="41" t="s">
        <v>116</v>
      </c>
    </row>
    <row r="4962" spans="1:14" x14ac:dyDescent="0.2">
      <c r="A4962" s="30">
        <v>568</v>
      </c>
      <c r="B4962" s="254" t="str">
        <f>IF(AND(A4962&lt;&gt;"",ISNUMBER(A4962)),VLOOKUP(A4962,Studies!A:BR,2,FALSE),"")</f>
        <v>ClinPharmReview, AI424-015, p. 81</v>
      </c>
      <c r="C4962" s="255" t="str">
        <f>IF(AND(A4962&lt;&gt;"",ISNUMBER(A4962)),VLOOKUP(A4962,Studies!A:BR,3,FALSE),"")</f>
        <v>https://www.accessdata.fda.gov/drugsatfda_docs/nda/2003/21-567_Reyataz_BioPharmr_P2.pdf</v>
      </c>
      <c r="D4962" s="255" t="str">
        <f>IF(AND(A4962&lt;&gt;"",ISNUMBER(A4962)),VLOOKUP(A4962,Studies!A:BR,4,FALSE),"")</f>
        <v>Normal subjects</v>
      </c>
      <c r="E4962" s="255" t="str">
        <f>IF(AND(A4962&lt;&gt;"",ISNUMBER(A4962)),VLOOKUP(A4962,Studies!A:BR,5,FALSE),"")</f>
        <v>Atazanavir</v>
      </c>
      <c r="F4962" s="256" t="str">
        <f>IF(AND(A4962&lt;&gt;"",ISNUMBER(A4962)),VLOOKUP(A4962,Studies!A:BR,6,FALSE),"")</f>
        <v>Plasma</v>
      </c>
      <c r="G4962" s="194">
        <v>1.5</v>
      </c>
      <c r="H4962" s="50" t="s">
        <v>60</v>
      </c>
      <c r="I4962" s="187">
        <v>541.74390000000005</v>
      </c>
      <c r="J4962" s="41" t="s">
        <v>941</v>
      </c>
      <c r="K4962" s="41" t="s">
        <v>116</v>
      </c>
    </row>
    <row r="4963" spans="1:14" x14ac:dyDescent="0.2">
      <c r="A4963" s="30">
        <v>568</v>
      </c>
      <c r="B4963" s="254" t="str">
        <f>IF(AND(A4963&lt;&gt;"",ISNUMBER(A4963)),VLOOKUP(A4963,Studies!A:BR,2,FALSE),"")</f>
        <v>ClinPharmReview, AI424-015, p. 81</v>
      </c>
      <c r="C4963" s="255" t="str">
        <f>IF(AND(A4963&lt;&gt;"",ISNUMBER(A4963)),VLOOKUP(A4963,Studies!A:BR,3,FALSE),"")</f>
        <v>https://www.accessdata.fda.gov/drugsatfda_docs/nda/2003/21-567_Reyataz_BioPharmr_P2.pdf</v>
      </c>
      <c r="D4963" s="255" t="str">
        <f>IF(AND(A4963&lt;&gt;"",ISNUMBER(A4963)),VLOOKUP(A4963,Studies!A:BR,4,FALSE),"")</f>
        <v>Normal subjects</v>
      </c>
      <c r="E4963" s="255" t="str">
        <f>IF(AND(A4963&lt;&gt;"",ISNUMBER(A4963)),VLOOKUP(A4963,Studies!A:BR,5,FALSE),"")</f>
        <v>Atazanavir</v>
      </c>
      <c r="F4963" s="256" t="str">
        <f>IF(AND(A4963&lt;&gt;"",ISNUMBER(A4963)),VLOOKUP(A4963,Studies!A:BR,6,FALSE),"")</f>
        <v>Plasma</v>
      </c>
      <c r="G4963" s="194">
        <v>2</v>
      </c>
      <c r="H4963" s="50" t="s">
        <v>60</v>
      </c>
      <c r="I4963" s="187">
        <v>1161.0550000000001</v>
      </c>
      <c r="J4963" s="41" t="s">
        <v>941</v>
      </c>
      <c r="K4963" s="41" t="s">
        <v>116</v>
      </c>
    </row>
    <row r="4964" spans="1:14" x14ac:dyDescent="0.2">
      <c r="A4964" s="30">
        <v>568</v>
      </c>
      <c r="B4964" s="254" t="str">
        <f>IF(AND(A4964&lt;&gt;"",ISNUMBER(A4964)),VLOOKUP(A4964,Studies!A:BR,2,FALSE),"")</f>
        <v>ClinPharmReview, AI424-015, p. 81</v>
      </c>
      <c r="C4964" s="255" t="str">
        <f>IF(AND(A4964&lt;&gt;"",ISNUMBER(A4964)),VLOOKUP(A4964,Studies!A:BR,3,FALSE),"")</f>
        <v>https://www.accessdata.fda.gov/drugsatfda_docs/nda/2003/21-567_Reyataz_BioPharmr_P2.pdf</v>
      </c>
      <c r="D4964" s="255" t="str">
        <f>IF(AND(A4964&lt;&gt;"",ISNUMBER(A4964)),VLOOKUP(A4964,Studies!A:BR,4,FALSE),"")</f>
        <v>Normal subjects</v>
      </c>
      <c r="E4964" s="255" t="str">
        <f>IF(AND(A4964&lt;&gt;"",ISNUMBER(A4964)),VLOOKUP(A4964,Studies!A:BR,5,FALSE),"")</f>
        <v>Atazanavir</v>
      </c>
      <c r="F4964" s="256"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
      <c r="A4965" s="30">
        <v>568</v>
      </c>
      <c r="B4965" s="254" t="str">
        <f>IF(AND(A4965&lt;&gt;"",ISNUMBER(A4965)),VLOOKUP(A4965,Studies!A:BR,2,FALSE),"")</f>
        <v>ClinPharmReview, AI424-015, p. 81</v>
      </c>
      <c r="C4965" s="255" t="str">
        <f>IF(AND(A4965&lt;&gt;"",ISNUMBER(A4965)),VLOOKUP(A4965,Studies!A:BR,3,FALSE),"")</f>
        <v>https://www.accessdata.fda.gov/drugsatfda_docs/nda/2003/21-567_Reyataz_BioPharmr_P2.pdf</v>
      </c>
      <c r="D4965" s="255" t="str">
        <f>IF(AND(A4965&lt;&gt;"",ISNUMBER(A4965)),VLOOKUP(A4965,Studies!A:BR,4,FALSE),"")</f>
        <v>Normal subjects</v>
      </c>
      <c r="E4965" s="255" t="str">
        <f>IF(AND(A4965&lt;&gt;"",ISNUMBER(A4965)),VLOOKUP(A4965,Studies!A:BR,5,FALSE),"")</f>
        <v>Atazanavir</v>
      </c>
      <c r="F4965" s="256"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
      <c r="A4966" s="30">
        <v>568</v>
      </c>
      <c r="B4966" s="254" t="str">
        <f>IF(AND(A4966&lt;&gt;"",ISNUMBER(A4966)),VLOOKUP(A4966,Studies!A:BR,2,FALSE),"")</f>
        <v>ClinPharmReview, AI424-015, p. 81</v>
      </c>
      <c r="C4966" s="255" t="str">
        <f>IF(AND(A4966&lt;&gt;"",ISNUMBER(A4966)),VLOOKUP(A4966,Studies!A:BR,3,FALSE),"")</f>
        <v>https://www.accessdata.fda.gov/drugsatfda_docs/nda/2003/21-567_Reyataz_BioPharmr_P2.pdf</v>
      </c>
      <c r="D4966" s="255" t="str">
        <f>IF(AND(A4966&lt;&gt;"",ISNUMBER(A4966)),VLOOKUP(A4966,Studies!A:BR,4,FALSE),"")</f>
        <v>Normal subjects</v>
      </c>
      <c r="E4966" s="255" t="str">
        <f>IF(AND(A4966&lt;&gt;"",ISNUMBER(A4966)),VLOOKUP(A4966,Studies!A:BR,5,FALSE),"")</f>
        <v>Atazanavir</v>
      </c>
      <c r="F4966" s="256"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
      <c r="A4967" s="30">
        <v>568</v>
      </c>
      <c r="B4967" s="254" t="str">
        <f>IF(AND(A4967&lt;&gt;"",ISNUMBER(A4967)),VLOOKUP(A4967,Studies!A:BR,2,FALSE),"")</f>
        <v>ClinPharmReview, AI424-015, p. 81</v>
      </c>
      <c r="C4967" s="255" t="str">
        <f>IF(AND(A4967&lt;&gt;"",ISNUMBER(A4967)),VLOOKUP(A4967,Studies!A:BR,3,FALSE),"")</f>
        <v>https://www.accessdata.fda.gov/drugsatfda_docs/nda/2003/21-567_Reyataz_BioPharmr_P2.pdf</v>
      </c>
      <c r="D4967" s="255" t="str">
        <f>IF(AND(A4967&lt;&gt;"",ISNUMBER(A4967)),VLOOKUP(A4967,Studies!A:BR,4,FALSE),"")</f>
        <v>Normal subjects</v>
      </c>
      <c r="E4967" s="255" t="str">
        <f>IF(AND(A4967&lt;&gt;"",ISNUMBER(A4967)),VLOOKUP(A4967,Studies!A:BR,5,FALSE),"")</f>
        <v>Atazanavir</v>
      </c>
      <c r="F4967" s="256"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
      <c r="A4968" s="30">
        <v>568</v>
      </c>
      <c r="B4968" s="254" t="str">
        <f>IF(AND(A4968&lt;&gt;"",ISNUMBER(A4968)),VLOOKUP(A4968,Studies!A:BR,2,FALSE),"")</f>
        <v>ClinPharmReview, AI424-015, p. 81</v>
      </c>
      <c r="C4968" s="255" t="str">
        <f>IF(AND(A4968&lt;&gt;"",ISNUMBER(A4968)),VLOOKUP(A4968,Studies!A:BR,3,FALSE),"")</f>
        <v>https://www.accessdata.fda.gov/drugsatfda_docs/nda/2003/21-567_Reyataz_BioPharmr_P2.pdf</v>
      </c>
      <c r="D4968" s="255" t="str">
        <f>IF(AND(A4968&lt;&gt;"",ISNUMBER(A4968)),VLOOKUP(A4968,Studies!A:BR,4,FALSE),"")</f>
        <v>Normal subjects</v>
      </c>
      <c r="E4968" s="255" t="str">
        <f>IF(AND(A4968&lt;&gt;"",ISNUMBER(A4968)),VLOOKUP(A4968,Studies!A:BR,5,FALSE),"")</f>
        <v>Atazanavir</v>
      </c>
      <c r="F4968" s="256" t="str">
        <f>IF(AND(A4968&lt;&gt;"",ISNUMBER(A4968)),VLOOKUP(A4968,Studies!A:BR,6,FALSE),"")</f>
        <v>Plasma</v>
      </c>
      <c r="G4968" s="194">
        <v>8</v>
      </c>
      <c r="H4968" s="50" t="s">
        <v>60</v>
      </c>
      <c r="I4968" s="187">
        <v>527.25670000000002</v>
      </c>
      <c r="J4968" s="41" t="s">
        <v>941</v>
      </c>
      <c r="K4968" s="41" t="s">
        <v>116</v>
      </c>
      <c r="L4968" s="195">
        <v>300.67720000000003</v>
      </c>
      <c r="M4968" s="52" t="s">
        <v>941</v>
      </c>
      <c r="N4968" s="195" t="s">
        <v>117</v>
      </c>
    </row>
    <row r="4969" spans="1:14" x14ac:dyDescent="0.2">
      <c r="A4969" s="30">
        <v>568</v>
      </c>
      <c r="B4969" s="254" t="str">
        <f>IF(AND(A4969&lt;&gt;"",ISNUMBER(A4969)),VLOOKUP(A4969,Studies!A:BR,2,FALSE),"")</f>
        <v>ClinPharmReview, AI424-015, p. 81</v>
      </c>
      <c r="C4969" s="255" t="str">
        <f>IF(AND(A4969&lt;&gt;"",ISNUMBER(A4969)),VLOOKUP(A4969,Studies!A:BR,3,FALSE),"")</f>
        <v>https://www.accessdata.fda.gov/drugsatfda_docs/nda/2003/21-567_Reyataz_BioPharmr_P2.pdf</v>
      </c>
      <c r="D4969" s="255" t="str">
        <f>IF(AND(A4969&lt;&gt;"",ISNUMBER(A4969)),VLOOKUP(A4969,Studies!A:BR,4,FALSE),"")</f>
        <v>Normal subjects</v>
      </c>
      <c r="E4969" s="255" t="str">
        <f>IF(AND(A4969&lt;&gt;"",ISNUMBER(A4969)),VLOOKUP(A4969,Studies!A:BR,5,FALSE),"")</f>
        <v>Atazanavir</v>
      </c>
      <c r="F4969" s="256" t="str">
        <f>IF(AND(A4969&lt;&gt;"",ISNUMBER(A4969)),VLOOKUP(A4969,Studies!A:BR,6,FALSE),"")</f>
        <v>Plasma</v>
      </c>
      <c r="G4969" s="194">
        <v>12</v>
      </c>
      <c r="H4969" s="50" t="s">
        <v>60</v>
      </c>
      <c r="I4969" s="187">
        <v>248.67670000000001</v>
      </c>
      <c r="J4969" s="41" t="s">
        <v>941</v>
      </c>
      <c r="K4969" s="41" t="s">
        <v>116</v>
      </c>
    </row>
    <row r="4970" spans="1:14" x14ac:dyDescent="0.2">
      <c r="A4970" s="30">
        <v>568</v>
      </c>
      <c r="B4970" s="254" t="str">
        <f>IF(AND(A4970&lt;&gt;"",ISNUMBER(A4970)),VLOOKUP(A4970,Studies!A:BR,2,FALSE),"")</f>
        <v>ClinPharmReview, AI424-015, p. 81</v>
      </c>
      <c r="C4970" s="255" t="str">
        <f>IF(AND(A4970&lt;&gt;"",ISNUMBER(A4970)),VLOOKUP(A4970,Studies!A:BR,3,FALSE),"")</f>
        <v>https://www.accessdata.fda.gov/drugsatfda_docs/nda/2003/21-567_Reyataz_BioPharmr_P2.pdf</v>
      </c>
      <c r="D4970" s="255" t="str">
        <f>IF(AND(A4970&lt;&gt;"",ISNUMBER(A4970)),VLOOKUP(A4970,Studies!A:BR,4,FALSE),"")</f>
        <v>Normal subjects</v>
      </c>
      <c r="E4970" s="255" t="str">
        <f>IF(AND(A4970&lt;&gt;"",ISNUMBER(A4970)),VLOOKUP(A4970,Studies!A:BR,5,FALSE),"")</f>
        <v>Atazanavir</v>
      </c>
      <c r="F4970" s="256" t="str">
        <f>IF(AND(A4970&lt;&gt;"",ISNUMBER(A4970)),VLOOKUP(A4970,Studies!A:BR,6,FALSE),"")</f>
        <v>Plasma</v>
      </c>
      <c r="G4970" s="194">
        <v>18</v>
      </c>
      <c r="H4970" s="50" t="s">
        <v>60</v>
      </c>
      <c r="I4970" s="187">
        <v>125.3634</v>
      </c>
      <c r="J4970" s="41" t="s">
        <v>941</v>
      </c>
      <c r="K4970" s="41" t="s">
        <v>116</v>
      </c>
    </row>
    <row r="4971" spans="1:14" x14ac:dyDescent="0.2">
      <c r="A4971" s="30">
        <v>568</v>
      </c>
      <c r="B4971" s="254" t="str">
        <f>IF(AND(A4971&lt;&gt;"",ISNUMBER(A4971)),VLOOKUP(A4971,Studies!A:BR,2,FALSE),"")</f>
        <v>ClinPharmReview, AI424-015, p. 81</v>
      </c>
      <c r="C4971" s="255" t="str">
        <f>IF(AND(A4971&lt;&gt;"",ISNUMBER(A4971)),VLOOKUP(A4971,Studies!A:BR,3,FALSE),"")</f>
        <v>https://www.accessdata.fda.gov/drugsatfda_docs/nda/2003/21-567_Reyataz_BioPharmr_P2.pdf</v>
      </c>
      <c r="D4971" s="255" t="str">
        <f>IF(AND(A4971&lt;&gt;"",ISNUMBER(A4971)),VLOOKUP(A4971,Studies!A:BR,4,FALSE),"")</f>
        <v>Normal subjects</v>
      </c>
      <c r="E4971" s="255" t="str">
        <f>IF(AND(A4971&lt;&gt;"",ISNUMBER(A4971)),VLOOKUP(A4971,Studies!A:BR,5,FALSE),"")</f>
        <v>Atazanavir</v>
      </c>
      <c r="F4971" s="256" t="str">
        <f>IF(AND(A4971&lt;&gt;"",ISNUMBER(A4971)),VLOOKUP(A4971,Studies!A:BR,6,FALSE),"")</f>
        <v>Plasma</v>
      </c>
      <c r="G4971" s="194">
        <v>24</v>
      </c>
      <c r="H4971" s="50" t="s">
        <v>60</v>
      </c>
      <c r="I4971" s="187">
        <v>73.856300000000005</v>
      </c>
      <c r="J4971" s="41" t="s">
        <v>941</v>
      </c>
      <c r="K4971" s="41" t="s">
        <v>116</v>
      </c>
    </row>
    <row r="4972" spans="1:14" x14ac:dyDescent="0.2">
      <c r="A4972" s="30">
        <v>568</v>
      </c>
      <c r="B4972" s="254" t="str">
        <f>IF(AND(A4972&lt;&gt;"",ISNUMBER(A4972)),VLOOKUP(A4972,Studies!A:BR,2,FALSE),"")</f>
        <v>ClinPharmReview, AI424-015, p. 81</v>
      </c>
      <c r="C4972" s="255" t="str">
        <f>IF(AND(A4972&lt;&gt;"",ISNUMBER(A4972)),VLOOKUP(A4972,Studies!A:BR,3,FALSE),"")</f>
        <v>https://www.accessdata.fda.gov/drugsatfda_docs/nda/2003/21-567_Reyataz_BioPharmr_P2.pdf</v>
      </c>
      <c r="D4972" s="255" t="str">
        <f>IF(AND(A4972&lt;&gt;"",ISNUMBER(A4972)),VLOOKUP(A4972,Studies!A:BR,4,FALSE),"")</f>
        <v>Normal subjects</v>
      </c>
      <c r="E4972" s="255" t="str">
        <f>IF(AND(A4972&lt;&gt;"",ISNUMBER(A4972)),VLOOKUP(A4972,Studies!A:BR,5,FALSE),"")</f>
        <v>Atazanavir</v>
      </c>
      <c r="F4972" s="256" t="str">
        <f>IF(AND(A4972&lt;&gt;"",ISNUMBER(A4972)),VLOOKUP(A4972,Studies!A:BR,6,FALSE),"")</f>
        <v>Plasma</v>
      </c>
      <c r="G4972" s="194">
        <v>36</v>
      </c>
      <c r="H4972" s="50" t="s">
        <v>60</v>
      </c>
      <c r="I4972" s="187">
        <v>21.93046</v>
      </c>
      <c r="J4972" s="41" t="s">
        <v>941</v>
      </c>
      <c r="K4972" s="41" t="s">
        <v>116</v>
      </c>
    </row>
    <row r="4973" spans="1:14" x14ac:dyDescent="0.2">
      <c r="A4973" s="30">
        <v>568</v>
      </c>
      <c r="B4973" s="254" t="str">
        <f>IF(AND(A4973&lt;&gt;"",ISNUMBER(A4973)),VLOOKUP(A4973,Studies!A:BR,2,FALSE),"")</f>
        <v>ClinPharmReview, AI424-015, p. 81</v>
      </c>
      <c r="C4973" s="255" t="str">
        <f>IF(AND(A4973&lt;&gt;"",ISNUMBER(A4973)),VLOOKUP(A4973,Studies!A:BR,3,FALSE),"")</f>
        <v>https://www.accessdata.fda.gov/drugsatfda_docs/nda/2003/21-567_Reyataz_BioPharmr_P2.pdf</v>
      </c>
      <c r="D4973" s="255" t="str">
        <f>IF(AND(A4973&lt;&gt;"",ISNUMBER(A4973)),VLOOKUP(A4973,Studies!A:BR,4,FALSE),"")</f>
        <v>Normal subjects</v>
      </c>
      <c r="E4973" s="255" t="str">
        <f>IF(AND(A4973&lt;&gt;"",ISNUMBER(A4973)),VLOOKUP(A4973,Studies!A:BR,5,FALSE),"")</f>
        <v>Atazanavir</v>
      </c>
      <c r="F4973" s="256" t="str">
        <f>IF(AND(A4973&lt;&gt;"",ISNUMBER(A4973)),VLOOKUP(A4973,Studies!A:BR,6,FALSE),"")</f>
        <v>Plasma</v>
      </c>
      <c r="G4973" s="194">
        <v>48</v>
      </c>
      <c r="H4973" s="50" t="s">
        <v>60</v>
      </c>
      <c r="I4973" s="187">
        <v>9.2131310000000006</v>
      </c>
      <c r="J4973" s="41" t="s">
        <v>941</v>
      </c>
      <c r="K4973" s="41" t="s">
        <v>116</v>
      </c>
    </row>
    <row r="4974" spans="1:14" x14ac:dyDescent="0.2">
      <c r="A4974" s="30">
        <v>568</v>
      </c>
      <c r="B4974" s="254" t="str">
        <f>IF(AND(A4974&lt;&gt;"",ISNUMBER(A4974)),VLOOKUP(A4974,Studies!A:BR,2,FALSE),"")</f>
        <v>ClinPharmReview, AI424-015, p. 81</v>
      </c>
      <c r="C4974" s="255" t="str">
        <f>IF(AND(A4974&lt;&gt;"",ISNUMBER(A4974)),VLOOKUP(A4974,Studies!A:BR,3,FALSE),"")</f>
        <v>https://www.accessdata.fda.gov/drugsatfda_docs/nda/2003/21-567_Reyataz_BioPharmr_P2.pdf</v>
      </c>
      <c r="D4974" s="255" t="str">
        <f>IF(AND(A4974&lt;&gt;"",ISNUMBER(A4974)),VLOOKUP(A4974,Studies!A:BR,4,FALSE),"")</f>
        <v>Normal subjects</v>
      </c>
      <c r="E4974" s="255" t="str">
        <f>IF(AND(A4974&lt;&gt;"",ISNUMBER(A4974)),VLOOKUP(A4974,Studies!A:BR,5,FALSE),"")</f>
        <v>Atazanavir</v>
      </c>
      <c r="F4974" s="256"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
      <c r="A4975" s="30">
        <v>568</v>
      </c>
      <c r="B4975" s="254" t="str">
        <f>IF(AND(A4975&lt;&gt;"",ISNUMBER(A4975)),VLOOKUP(A4975,Studies!A:BR,2,FALSE),"")</f>
        <v>ClinPharmReview, AI424-015, p. 81</v>
      </c>
      <c r="C4975" s="255" t="str">
        <f>IF(AND(A4975&lt;&gt;"",ISNUMBER(A4975)),VLOOKUP(A4975,Studies!A:BR,3,FALSE),"")</f>
        <v>https://www.accessdata.fda.gov/drugsatfda_docs/nda/2003/21-567_Reyataz_BioPharmr_P2.pdf</v>
      </c>
      <c r="D4975" s="255" t="str">
        <f>IF(AND(A4975&lt;&gt;"",ISNUMBER(A4975)),VLOOKUP(A4975,Studies!A:BR,4,FALSE),"")</f>
        <v>Normal subjects</v>
      </c>
      <c r="E4975" s="255" t="str">
        <f>IF(AND(A4975&lt;&gt;"",ISNUMBER(A4975)),VLOOKUP(A4975,Studies!A:BR,5,FALSE),"")</f>
        <v>Atazanavir</v>
      </c>
      <c r="F4975" s="256" t="str">
        <f>IF(AND(A4975&lt;&gt;"",ISNUMBER(A4975)),VLOOKUP(A4975,Studies!A:BR,6,FALSE),"")</f>
        <v>Plasma</v>
      </c>
      <c r="G4975" s="194">
        <v>72</v>
      </c>
      <c r="H4975" s="50" t="s">
        <v>60</v>
      </c>
      <c r="I4975" s="187">
        <v>0.8708458</v>
      </c>
      <c r="J4975" s="41" t="s">
        <v>941</v>
      </c>
      <c r="K4975" s="41" t="s">
        <v>116</v>
      </c>
      <c r="L4975" s="195">
        <v>2.3839570000000001</v>
      </c>
      <c r="M4975" s="52" t="s">
        <v>941</v>
      </c>
      <c r="N4975" s="195" t="s">
        <v>117</v>
      </c>
    </row>
    <row r="4976" spans="1:14" x14ac:dyDescent="0.2">
      <c r="A4976" s="30">
        <v>569</v>
      </c>
      <c r="B4976" s="254" t="str">
        <f>IF(AND(A4976&lt;&gt;"",ISNUMBER(A4976)),VLOOKUP(A4976,Studies!A:BR,2,FALSE),"")</f>
        <v>ClinPharmReview, AI424-004, p. 94</v>
      </c>
      <c r="C4976" s="255" t="str">
        <f>IF(AND(A4976&lt;&gt;"",ISNUMBER(A4976)),VLOOKUP(A4976,Studies!A:BR,3,FALSE),"")</f>
        <v>https://www.accessdata.fda.gov/drugsatfda_docs/nda/2003/21-567_Reyataz_BioPharmr_P2.pdf</v>
      </c>
      <c r="D4976" s="255" t="str">
        <f>IF(AND(A4976&lt;&gt;"",ISNUMBER(A4976)),VLOOKUP(A4976,Studies!A:BR,4,FALSE),"")</f>
        <v>Treatment A</v>
      </c>
      <c r="E4976" s="255" t="str">
        <f>IF(AND(A4976&lt;&gt;"",ISNUMBER(A4976)),VLOOKUP(A4976,Studies!A:BR,5,FALSE),"")</f>
        <v>Atazanavir</v>
      </c>
      <c r="F4976" s="256" t="str">
        <f>IF(AND(A4976&lt;&gt;"",ISNUMBER(A4976)),VLOOKUP(A4976,Studies!A:BR,6,FALSE),"")</f>
        <v>Plasma</v>
      </c>
      <c r="G4976" s="194">
        <v>0.25</v>
      </c>
      <c r="H4976" s="50" t="s">
        <v>60</v>
      </c>
      <c r="I4976" s="187">
        <v>8.1130089999999999</v>
      </c>
      <c r="J4976" s="41" t="s">
        <v>941</v>
      </c>
      <c r="K4976" s="41" t="s">
        <v>116</v>
      </c>
    </row>
    <row r="4977" spans="1:11" x14ac:dyDescent="0.2">
      <c r="A4977" s="30">
        <v>569</v>
      </c>
      <c r="B4977" s="254" t="str">
        <f>IF(AND(A4977&lt;&gt;"",ISNUMBER(A4977)),VLOOKUP(A4977,Studies!A:BR,2,FALSE),"")</f>
        <v>ClinPharmReview, AI424-004, p. 94</v>
      </c>
      <c r="C4977" s="255" t="str">
        <f>IF(AND(A4977&lt;&gt;"",ISNUMBER(A4977)),VLOOKUP(A4977,Studies!A:BR,3,FALSE),"")</f>
        <v>https://www.accessdata.fda.gov/drugsatfda_docs/nda/2003/21-567_Reyataz_BioPharmr_P2.pdf</v>
      </c>
      <c r="D4977" s="255" t="str">
        <f>IF(AND(A4977&lt;&gt;"",ISNUMBER(A4977)),VLOOKUP(A4977,Studies!A:BR,4,FALSE),"")</f>
        <v>Treatment A</v>
      </c>
      <c r="E4977" s="255" t="str">
        <f>IF(AND(A4977&lt;&gt;"",ISNUMBER(A4977)),VLOOKUP(A4977,Studies!A:BR,5,FALSE),"")</f>
        <v>Atazanavir</v>
      </c>
      <c r="F4977" s="256" t="str">
        <f>IF(AND(A4977&lt;&gt;"",ISNUMBER(A4977)),VLOOKUP(A4977,Studies!A:BR,6,FALSE),"")</f>
        <v>Plasma</v>
      </c>
      <c r="G4977" s="194">
        <v>0.5</v>
      </c>
      <c r="H4977" s="50" t="s">
        <v>60</v>
      </c>
      <c r="I4977" s="187">
        <v>107.31359999999999</v>
      </c>
      <c r="J4977" s="41" t="s">
        <v>941</v>
      </c>
      <c r="K4977" s="41" t="s">
        <v>116</v>
      </c>
    </row>
    <row r="4978" spans="1:11" x14ac:dyDescent="0.2">
      <c r="A4978" s="30">
        <v>569</v>
      </c>
      <c r="B4978" s="254" t="str">
        <f>IF(AND(A4978&lt;&gt;"",ISNUMBER(A4978)),VLOOKUP(A4978,Studies!A:BR,2,FALSE),"")</f>
        <v>ClinPharmReview, AI424-004, p. 94</v>
      </c>
      <c r="C4978" s="255" t="str">
        <f>IF(AND(A4978&lt;&gt;"",ISNUMBER(A4978)),VLOOKUP(A4978,Studies!A:BR,3,FALSE),"")</f>
        <v>https://www.accessdata.fda.gov/drugsatfda_docs/nda/2003/21-567_Reyataz_BioPharmr_P2.pdf</v>
      </c>
      <c r="D4978" s="255" t="str">
        <f>IF(AND(A4978&lt;&gt;"",ISNUMBER(A4978)),VLOOKUP(A4978,Studies!A:BR,4,FALSE),"")</f>
        <v>Treatment A</v>
      </c>
      <c r="E4978" s="255" t="str">
        <f>IF(AND(A4978&lt;&gt;"",ISNUMBER(A4978)),VLOOKUP(A4978,Studies!A:BR,5,FALSE),"")</f>
        <v>Atazanavir</v>
      </c>
      <c r="F4978" s="256" t="str">
        <f>IF(AND(A4978&lt;&gt;"",ISNUMBER(A4978)),VLOOKUP(A4978,Studies!A:BR,6,FALSE),"")</f>
        <v>Plasma</v>
      </c>
      <c r="G4978" s="194">
        <v>0.75</v>
      </c>
      <c r="H4978" s="50" t="s">
        <v>60</v>
      </c>
      <c r="I4978" s="187">
        <v>502.28550000000001</v>
      </c>
      <c r="J4978" s="41" t="s">
        <v>941</v>
      </c>
      <c r="K4978" s="41" t="s">
        <v>116</v>
      </c>
    </row>
    <row r="4979" spans="1:11" x14ac:dyDescent="0.2">
      <c r="A4979" s="30">
        <v>569</v>
      </c>
      <c r="B4979" s="254" t="str">
        <f>IF(AND(A4979&lt;&gt;"",ISNUMBER(A4979)),VLOOKUP(A4979,Studies!A:BR,2,FALSE),"")</f>
        <v>ClinPharmReview, AI424-004, p. 94</v>
      </c>
      <c r="C4979" s="255" t="str">
        <f>IF(AND(A4979&lt;&gt;"",ISNUMBER(A4979)),VLOOKUP(A4979,Studies!A:BR,3,FALSE),"")</f>
        <v>https://www.accessdata.fda.gov/drugsatfda_docs/nda/2003/21-567_Reyataz_BioPharmr_P2.pdf</v>
      </c>
      <c r="D4979" s="255" t="str">
        <f>IF(AND(A4979&lt;&gt;"",ISNUMBER(A4979)),VLOOKUP(A4979,Studies!A:BR,4,FALSE),"")</f>
        <v>Treatment A</v>
      </c>
      <c r="E4979" s="255" t="str">
        <f>IF(AND(A4979&lt;&gt;"",ISNUMBER(A4979)),VLOOKUP(A4979,Studies!A:BR,5,FALSE),"")</f>
        <v>Atazanavir</v>
      </c>
      <c r="F4979" s="256" t="str">
        <f>IF(AND(A4979&lt;&gt;"",ISNUMBER(A4979)),VLOOKUP(A4979,Studies!A:BR,6,FALSE),"")</f>
        <v>Plasma</v>
      </c>
      <c r="G4979" s="194">
        <v>1</v>
      </c>
      <c r="H4979" s="50" t="s">
        <v>60</v>
      </c>
      <c r="I4979" s="187">
        <v>1014.487</v>
      </c>
      <c r="J4979" s="41" t="s">
        <v>941</v>
      </c>
      <c r="K4979" s="41" t="s">
        <v>116</v>
      </c>
    </row>
    <row r="4980" spans="1:11" x14ac:dyDescent="0.2">
      <c r="A4980" s="30">
        <v>569</v>
      </c>
      <c r="B4980" s="254" t="str">
        <f>IF(AND(A4980&lt;&gt;"",ISNUMBER(A4980)),VLOOKUP(A4980,Studies!A:BR,2,FALSE),"")</f>
        <v>ClinPharmReview, AI424-004, p. 94</v>
      </c>
      <c r="C4980" s="255" t="str">
        <f>IF(AND(A4980&lt;&gt;"",ISNUMBER(A4980)),VLOOKUP(A4980,Studies!A:BR,3,FALSE),"")</f>
        <v>https://www.accessdata.fda.gov/drugsatfda_docs/nda/2003/21-567_Reyataz_BioPharmr_P2.pdf</v>
      </c>
      <c r="D4980" s="255" t="str">
        <f>IF(AND(A4980&lt;&gt;"",ISNUMBER(A4980)),VLOOKUP(A4980,Studies!A:BR,4,FALSE),"")</f>
        <v>Treatment A</v>
      </c>
      <c r="E4980" s="255" t="str">
        <f>IF(AND(A4980&lt;&gt;"",ISNUMBER(A4980)),VLOOKUP(A4980,Studies!A:BR,5,FALSE),"")</f>
        <v>Atazanavir</v>
      </c>
      <c r="F4980" s="256" t="str">
        <f>IF(AND(A4980&lt;&gt;"",ISNUMBER(A4980)),VLOOKUP(A4980,Studies!A:BR,6,FALSE),"")</f>
        <v>Plasma</v>
      </c>
      <c r="G4980" s="194">
        <v>1.5</v>
      </c>
      <c r="H4980" s="50" t="s">
        <v>60</v>
      </c>
      <c r="I4980" s="187">
        <v>1295.8589999999999</v>
      </c>
      <c r="J4980" s="41" t="s">
        <v>941</v>
      </c>
      <c r="K4980" s="41" t="s">
        <v>116</v>
      </c>
    </row>
    <row r="4981" spans="1:11" x14ac:dyDescent="0.2">
      <c r="A4981" s="30">
        <v>569</v>
      </c>
      <c r="B4981" s="254" t="str">
        <f>IF(AND(A4981&lt;&gt;"",ISNUMBER(A4981)),VLOOKUP(A4981,Studies!A:BR,2,FALSE),"")</f>
        <v>ClinPharmReview, AI424-004, p. 94</v>
      </c>
      <c r="C4981" s="255" t="str">
        <f>IF(AND(A4981&lt;&gt;"",ISNUMBER(A4981)),VLOOKUP(A4981,Studies!A:BR,3,FALSE),"")</f>
        <v>https://www.accessdata.fda.gov/drugsatfda_docs/nda/2003/21-567_Reyataz_BioPharmr_P2.pdf</v>
      </c>
      <c r="D4981" s="255" t="str">
        <f>IF(AND(A4981&lt;&gt;"",ISNUMBER(A4981)),VLOOKUP(A4981,Studies!A:BR,4,FALSE),"")</f>
        <v>Treatment A</v>
      </c>
      <c r="E4981" s="255" t="str">
        <f>IF(AND(A4981&lt;&gt;"",ISNUMBER(A4981)),VLOOKUP(A4981,Studies!A:BR,5,FALSE),"")</f>
        <v>Atazanavir</v>
      </c>
      <c r="F4981" s="256" t="str">
        <f>IF(AND(A4981&lt;&gt;"",ISNUMBER(A4981)),VLOOKUP(A4981,Studies!A:BR,6,FALSE),"")</f>
        <v>Plasma</v>
      </c>
      <c r="G4981" s="194">
        <v>2</v>
      </c>
      <c r="H4981" s="50" t="s">
        <v>60</v>
      </c>
      <c r="I4981" s="187">
        <v>1147.174</v>
      </c>
      <c r="J4981" s="41" t="s">
        <v>941</v>
      </c>
      <c r="K4981" s="41" t="s">
        <v>116</v>
      </c>
    </row>
    <row r="4982" spans="1:11" x14ac:dyDescent="0.2">
      <c r="A4982" s="30">
        <v>569</v>
      </c>
      <c r="B4982" s="254" t="str">
        <f>IF(AND(A4982&lt;&gt;"",ISNUMBER(A4982)),VLOOKUP(A4982,Studies!A:BR,2,FALSE),"")</f>
        <v>ClinPharmReview, AI424-004, p. 94</v>
      </c>
      <c r="C4982" s="255" t="str">
        <f>IF(AND(A4982&lt;&gt;"",ISNUMBER(A4982)),VLOOKUP(A4982,Studies!A:BR,3,FALSE),"")</f>
        <v>https://www.accessdata.fda.gov/drugsatfda_docs/nda/2003/21-567_Reyataz_BioPharmr_P2.pdf</v>
      </c>
      <c r="D4982" s="255" t="str">
        <f>IF(AND(A4982&lt;&gt;"",ISNUMBER(A4982)),VLOOKUP(A4982,Studies!A:BR,4,FALSE),"")</f>
        <v>Treatment A</v>
      </c>
      <c r="E4982" s="255" t="str">
        <f>IF(AND(A4982&lt;&gt;"",ISNUMBER(A4982)),VLOOKUP(A4982,Studies!A:BR,5,FALSE),"")</f>
        <v>Atazanavir</v>
      </c>
      <c r="F4982" s="256" t="str">
        <f>IF(AND(A4982&lt;&gt;"",ISNUMBER(A4982)),VLOOKUP(A4982,Studies!A:BR,6,FALSE),"")</f>
        <v>Plasma</v>
      </c>
      <c r="G4982" s="194">
        <v>3</v>
      </c>
      <c r="H4982" s="50" t="s">
        <v>60</v>
      </c>
      <c r="I4982" s="187">
        <v>926.77329999999995</v>
      </c>
      <c r="J4982" s="41" t="s">
        <v>941</v>
      </c>
      <c r="K4982" s="41" t="s">
        <v>116</v>
      </c>
    </row>
    <row r="4983" spans="1:11" x14ac:dyDescent="0.2">
      <c r="A4983" s="30">
        <v>569</v>
      </c>
      <c r="B4983" s="254" t="str">
        <f>IF(AND(A4983&lt;&gt;"",ISNUMBER(A4983)),VLOOKUP(A4983,Studies!A:BR,2,FALSE),"")</f>
        <v>ClinPharmReview, AI424-004, p. 94</v>
      </c>
      <c r="C4983" s="255" t="str">
        <f>IF(AND(A4983&lt;&gt;"",ISNUMBER(A4983)),VLOOKUP(A4983,Studies!A:BR,3,FALSE),"")</f>
        <v>https://www.accessdata.fda.gov/drugsatfda_docs/nda/2003/21-567_Reyataz_BioPharmr_P2.pdf</v>
      </c>
      <c r="D4983" s="255" t="str">
        <f>IF(AND(A4983&lt;&gt;"",ISNUMBER(A4983)),VLOOKUP(A4983,Studies!A:BR,4,FALSE),"")</f>
        <v>Treatment A</v>
      </c>
      <c r="E4983" s="255" t="str">
        <f>IF(AND(A4983&lt;&gt;"",ISNUMBER(A4983)),VLOOKUP(A4983,Studies!A:BR,5,FALSE),"")</f>
        <v>Atazanavir</v>
      </c>
      <c r="F4983" s="256" t="str">
        <f>IF(AND(A4983&lt;&gt;"",ISNUMBER(A4983)),VLOOKUP(A4983,Studies!A:BR,6,FALSE),"")</f>
        <v>Plasma</v>
      </c>
      <c r="G4983" s="194">
        <v>4</v>
      </c>
      <c r="H4983" s="50" t="s">
        <v>60</v>
      </c>
      <c r="I4983" s="187">
        <v>693.75959999999998</v>
      </c>
      <c r="J4983" s="41" t="s">
        <v>941</v>
      </c>
      <c r="K4983" s="41" t="s">
        <v>116</v>
      </c>
    </row>
    <row r="4984" spans="1:11" x14ac:dyDescent="0.2">
      <c r="A4984" s="30">
        <v>569</v>
      </c>
      <c r="B4984" s="254" t="str">
        <f>IF(AND(A4984&lt;&gt;"",ISNUMBER(A4984)),VLOOKUP(A4984,Studies!A:BR,2,FALSE),"")</f>
        <v>ClinPharmReview, AI424-004, p. 94</v>
      </c>
      <c r="C4984" s="255" t="str">
        <f>IF(AND(A4984&lt;&gt;"",ISNUMBER(A4984)),VLOOKUP(A4984,Studies!A:BR,3,FALSE),"")</f>
        <v>https://www.accessdata.fda.gov/drugsatfda_docs/nda/2003/21-567_Reyataz_BioPharmr_P2.pdf</v>
      </c>
      <c r="D4984" s="255" t="str">
        <f>IF(AND(A4984&lt;&gt;"",ISNUMBER(A4984)),VLOOKUP(A4984,Studies!A:BR,4,FALSE),"")</f>
        <v>Treatment A</v>
      </c>
      <c r="E4984" s="255" t="str">
        <f>IF(AND(A4984&lt;&gt;"",ISNUMBER(A4984)),VLOOKUP(A4984,Studies!A:BR,5,FALSE),"")</f>
        <v>Atazanavir</v>
      </c>
      <c r="F4984" s="256" t="str">
        <f>IF(AND(A4984&lt;&gt;"",ISNUMBER(A4984)),VLOOKUP(A4984,Studies!A:BR,6,FALSE),"")</f>
        <v>Plasma</v>
      </c>
      <c r="G4984" s="194">
        <v>5</v>
      </c>
      <c r="H4984" s="50" t="s">
        <v>60</v>
      </c>
      <c r="I4984" s="187">
        <v>543.64670000000001</v>
      </c>
      <c r="J4984" s="41" t="s">
        <v>941</v>
      </c>
      <c r="K4984" s="41" t="s">
        <v>116</v>
      </c>
    </row>
    <row r="4985" spans="1:11" x14ac:dyDescent="0.2">
      <c r="A4985" s="30">
        <v>569</v>
      </c>
      <c r="B4985" s="254" t="str">
        <f>IF(AND(A4985&lt;&gt;"",ISNUMBER(A4985)),VLOOKUP(A4985,Studies!A:BR,2,FALSE),"")</f>
        <v>ClinPharmReview, AI424-004, p. 94</v>
      </c>
      <c r="C4985" s="255" t="str">
        <f>IF(AND(A4985&lt;&gt;"",ISNUMBER(A4985)),VLOOKUP(A4985,Studies!A:BR,3,FALSE),"")</f>
        <v>https://www.accessdata.fda.gov/drugsatfda_docs/nda/2003/21-567_Reyataz_BioPharmr_P2.pdf</v>
      </c>
      <c r="D4985" s="255" t="str">
        <f>IF(AND(A4985&lt;&gt;"",ISNUMBER(A4985)),VLOOKUP(A4985,Studies!A:BR,4,FALSE),"")</f>
        <v>Treatment A</v>
      </c>
      <c r="E4985" s="255" t="str">
        <f>IF(AND(A4985&lt;&gt;"",ISNUMBER(A4985)),VLOOKUP(A4985,Studies!A:BR,5,FALSE),"")</f>
        <v>Atazanavir</v>
      </c>
      <c r="F4985" s="256" t="str">
        <f>IF(AND(A4985&lt;&gt;"",ISNUMBER(A4985)),VLOOKUP(A4985,Studies!A:BR,6,FALSE),"")</f>
        <v>Plasma</v>
      </c>
      <c r="G4985" s="194">
        <v>6</v>
      </c>
      <c r="H4985" s="50" t="s">
        <v>60</v>
      </c>
      <c r="I4985" s="187">
        <v>413.19310000000002</v>
      </c>
      <c r="J4985" s="41" t="s">
        <v>941</v>
      </c>
      <c r="K4985" s="41" t="s">
        <v>116</v>
      </c>
    </row>
    <row r="4986" spans="1:11" x14ac:dyDescent="0.2">
      <c r="A4986" s="30">
        <v>569</v>
      </c>
      <c r="B4986" s="254" t="str">
        <f>IF(AND(A4986&lt;&gt;"",ISNUMBER(A4986)),VLOOKUP(A4986,Studies!A:BR,2,FALSE),"")</f>
        <v>ClinPharmReview, AI424-004, p. 94</v>
      </c>
      <c r="C4986" s="255" t="str">
        <f>IF(AND(A4986&lt;&gt;"",ISNUMBER(A4986)),VLOOKUP(A4986,Studies!A:BR,3,FALSE),"")</f>
        <v>https://www.accessdata.fda.gov/drugsatfda_docs/nda/2003/21-567_Reyataz_BioPharmr_P2.pdf</v>
      </c>
      <c r="D4986" s="255" t="str">
        <f>IF(AND(A4986&lt;&gt;"",ISNUMBER(A4986)),VLOOKUP(A4986,Studies!A:BR,4,FALSE),"")</f>
        <v>Treatment A</v>
      </c>
      <c r="E4986" s="255" t="str">
        <f>IF(AND(A4986&lt;&gt;"",ISNUMBER(A4986)),VLOOKUP(A4986,Studies!A:BR,5,FALSE),"")</f>
        <v>Atazanavir</v>
      </c>
      <c r="F4986" s="256" t="str">
        <f>IF(AND(A4986&lt;&gt;"",ISNUMBER(A4986)),VLOOKUP(A4986,Studies!A:BR,6,FALSE),"")</f>
        <v>Plasma</v>
      </c>
      <c r="G4986" s="194">
        <v>8</v>
      </c>
      <c r="H4986" s="50" t="s">
        <v>60</v>
      </c>
      <c r="I4986" s="187">
        <v>282.37009999999998</v>
      </c>
      <c r="J4986" s="41" t="s">
        <v>941</v>
      </c>
      <c r="K4986" s="41" t="s">
        <v>116</v>
      </c>
    </row>
    <row r="4987" spans="1:11" x14ac:dyDescent="0.2">
      <c r="A4987" s="30">
        <v>569</v>
      </c>
      <c r="B4987" s="254" t="str">
        <f>IF(AND(A4987&lt;&gt;"",ISNUMBER(A4987)),VLOOKUP(A4987,Studies!A:BR,2,FALSE),"")</f>
        <v>ClinPharmReview, AI424-004, p. 94</v>
      </c>
      <c r="C4987" s="255" t="str">
        <f>IF(AND(A4987&lt;&gt;"",ISNUMBER(A4987)),VLOOKUP(A4987,Studies!A:BR,3,FALSE),"")</f>
        <v>https://www.accessdata.fda.gov/drugsatfda_docs/nda/2003/21-567_Reyataz_BioPharmr_P2.pdf</v>
      </c>
      <c r="D4987" s="255" t="str">
        <f>IF(AND(A4987&lt;&gt;"",ISNUMBER(A4987)),VLOOKUP(A4987,Studies!A:BR,4,FALSE),"")</f>
        <v>Treatment A</v>
      </c>
      <c r="E4987" s="255" t="str">
        <f>IF(AND(A4987&lt;&gt;"",ISNUMBER(A4987)),VLOOKUP(A4987,Studies!A:BR,5,FALSE),"")</f>
        <v>Atazanavir</v>
      </c>
      <c r="F4987" s="256" t="str">
        <f>IF(AND(A4987&lt;&gt;"",ISNUMBER(A4987)),VLOOKUP(A4987,Studies!A:BR,6,FALSE),"")</f>
        <v>Plasma</v>
      </c>
      <c r="G4987" s="194">
        <v>10</v>
      </c>
      <c r="H4987" s="50" t="s">
        <v>60</v>
      </c>
      <c r="I4987" s="187">
        <v>195.93860000000001</v>
      </c>
      <c r="J4987" s="41" t="s">
        <v>941</v>
      </c>
      <c r="K4987" s="41" t="s">
        <v>116</v>
      </c>
    </row>
    <row r="4988" spans="1:11" x14ac:dyDescent="0.2">
      <c r="A4988" s="30">
        <v>569</v>
      </c>
      <c r="B4988" s="254" t="str">
        <f>IF(AND(A4988&lt;&gt;"",ISNUMBER(A4988)),VLOOKUP(A4988,Studies!A:BR,2,FALSE),"")</f>
        <v>ClinPharmReview, AI424-004, p. 94</v>
      </c>
      <c r="C4988" s="255" t="str">
        <f>IF(AND(A4988&lt;&gt;"",ISNUMBER(A4988)),VLOOKUP(A4988,Studies!A:BR,3,FALSE),"")</f>
        <v>https://www.accessdata.fda.gov/drugsatfda_docs/nda/2003/21-567_Reyataz_BioPharmr_P2.pdf</v>
      </c>
      <c r="D4988" s="255" t="str">
        <f>IF(AND(A4988&lt;&gt;"",ISNUMBER(A4988)),VLOOKUP(A4988,Studies!A:BR,4,FALSE),"")</f>
        <v>Treatment A</v>
      </c>
      <c r="E4988" s="255" t="str">
        <f>IF(AND(A4988&lt;&gt;"",ISNUMBER(A4988)),VLOOKUP(A4988,Studies!A:BR,5,FALSE),"")</f>
        <v>Atazanavir</v>
      </c>
      <c r="F4988" s="256" t="str">
        <f>IF(AND(A4988&lt;&gt;"",ISNUMBER(A4988)),VLOOKUP(A4988,Studies!A:BR,6,FALSE),"")</f>
        <v>Plasma</v>
      </c>
      <c r="G4988" s="194">
        <v>12</v>
      </c>
      <c r="H4988" s="50" t="s">
        <v>60</v>
      </c>
      <c r="I4988" s="187">
        <v>131.86060000000001</v>
      </c>
      <c r="J4988" s="41" t="s">
        <v>941</v>
      </c>
      <c r="K4988" s="41" t="s">
        <v>116</v>
      </c>
    </row>
    <row r="4989" spans="1:11" x14ac:dyDescent="0.2">
      <c r="A4989" s="30">
        <v>569</v>
      </c>
      <c r="B4989" s="254" t="str">
        <f>IF(AND(A4989&lt;&gt;"",ISNUMBER(A4989)),VLOOKUP(A4989,Studies!A:BR,2,FALSE),"")</f>
        <v>ClinPharmReview, AI424-004, p. 94</v>
      </c>
      <c r="C4989" s="255" t="str">
        <f>IF(AND(A4989&lt;&gt;"",ISNUMBER(A4989)),VLOOKUP(A4989,Studies!A:BR,3,FALSE),"")</f>
        <v>https://www.accessdata.fda.gov/drugsatfda_docs/nda/2003/21-567_Reyataz_BioPharmr_P2.pdf</v>
      </c>
      <c r="D4989" s="255" t="str">
        <f>IF(AND(A4989&lt;&gt;"",ISNUMBER(A4989)),VLOOKUP(A4989,Studies!A:BR,4,FALSE),"")</f>
        <v>Treatment A</v>
      </c>
      <c r="E4989" s="255" t="str">
        <f>IF(AND(A4989&lt;&gt;"",ISNUMBER(A4989)),VLOOKUP(A4989,Studies!A:BR,5,FALSE),"")</f>
        <v>Atazanavir</v>
      </c>
      <c r="F4989" s="256" t="str">
        <f>IF(AND(A4989&lt;&gt;"",ISNUMBER(A4989)),VLOOKUP(A4989,Studies!A:BR,6,FALSE),"")</f>
        <v>Plasma</v>
      </c>
      <c r="G4989" s="194">
        <v>18</v>
      </c>
      <c r="H4989" s="50" t="s">
        <v>60</v>
      </c>
      <c r="I4989" s="187">
        <v>53.733919999999998</v>
      </c>
      <c r="J4989" s="41" t="s">
        <v>941</v>
      </c>
      <c r="K4989" s="41" t="s">
        <v>116</v>
      </c>
    </row>
    <row r="4990" spans="1:11" x14ac:dyDescent="0.2">
      <c r="A4990" s="30">
        <v>569</v>
      </c>
      <c r="B4990" s="254" t="str">
        <f>IF(AND(A4990&lt;&gt;"",ISNUMBER(A4990)),VLOOKUP(A4990,Studies!A:BR,2,FALSE),"")</f>
        <v>ClinPharmReview, AI424-004, p. 94</v>
      </c>
      <c r="C4990" s="255" t="str">
        <f>IF(AND(A4990&lt;&gt;"",ISNUMBER(A4990)),VLOOKUP(A4990,Studies!A:BR,3,FALSE),"")</f>
        <v>https://www.accessdata.fda.gov/drugsatfda_docs/nda/2003/21-567_Reyataz_BioPharmr_P2.pdf</v>
      </c>
      <c r="D4990" s="255" t="str">
        <f>IF(AND(A4990&lt;&gt;"",ISNUMBER(A4990)),VLOOKUP(A4990,Studies!A:BR,4,FALSE),"")</f>
        <v>Treatment A</v>
      </c>
      <c r="E4990" s="255" t="str">
        <f>IF(AND(A4990&lt;&gt;"",ISNUMBER(A4990)),VLOOKUP(A4990,Studies!A:BR,5,FALSE),"")</f>
        <v>Atazanavir</v>
      </c>
      <c r="F4990" s="256" t="str">
        <f>IF(AND(A4990&lt;&gt;"",ISNUMBER(A4990)),VLOOKUP(A4990,Studies!A:BR,6,FALSE),"")</f>
        <v>Plasma</v>
      </c>
      <c r="G4990" s="194">
        <v>24</v>
      </c>
      <c r="H4990" s="50" t="s">
        <v>60</v>
      </c>
      <c r="I4990" s="187">
        <v>34.106380000000001</v>
      </c>
      <c r="J4990" s="41" t="s">
        <v>941</v>
      </c>
      <c r="K4990" s="41" t="s">
        <v>116</v>
      </c>
    </row>
    <row r="4991" spans="1:11" x14ac:dyDescent="0.2">
      <c r="A4991" s="30">
        <v>570</v>
      </c>
      <c r="B4991" s="254" t="str">
        <f>IF(AND(A4991&lt;&gt;"",ISNUMBER(A4991)),VLOOKUP(A4991,Studies!A:BR,2,FALSE),"")</f>
        <v>Iwamoto 2008</v>
      </c>
      <c r="C4991" s="255" t="str">
        <f>IF(AND(A4991&lt;&gt;"",ISNUMBER(A4991)),VLOOKUP(A4991,Studies!A:BR,3,FALSE),"")</f>
        <v>https://www.ncbi.nlm.nih.gov/pubmed/18513146</v>
      </c>
      <c r="D4991" s="255" t="str">
        <f>IF(AND(A4991&lt;&gt;"",ISNUMBER(A4991)),VLOOKUP(A4991,Studies!A:BR,4,FALSE),"")</f>
        <v>Study I, Period 1 (control)</v>
      </c>
      <c r="E4991" s="255" t="str">
        <f>IF(AND(A4991&lt;&gt;"",ISNUMBER(A4991)),VLOOKUP(A4991,Studies!A:BR,5,FALSE),"")</f>
        <v>Raltegravir</v>
      </c>
      <c r="F4991" s="256" t="str">
        <f>IF(AND(A4991&lt;&gt;"",ISNUMBER(A4991)),VLOOKUP(A4991,Studies!A:BR,6,FALSE),"")</f>
        <v>Plasma</v>
      </c>
      <c r="G4991" s="194">
        <v>0.5</v>
      </c>
      <c r="H4991" s="50" t="s">
        <v>60</v>
      </c>
      <c r="I4991" s="187">
        <v>240.1831</v>
      </c>
      <c r="J4991" s="41" t="s">
        <v>964</v>
      </c>
      <c r="K4991" s="41" t="s">
        <v>116</v>
      </c>
    </row>
    <row r="4992" spans="1:11" x14ac:dyDescent="0.2">
      <c r="A4992" s="30">
        <v>570</v>
      </c>
      <c r="B4992" s="254" t="str">
        <f>IF(AND(A4992&lt;&gt;"",ISNUMBER(A4992)),VLOOKUP(A4992,Studies!A:BR,2,FALSE),"")</f>
        <v>Iwamoto 2008</v>
      </c>
      <c r="C4992" s="255" t="str">
        <f>IF(AND(A4992&lt;&gt;"",ISNUMBER(A4992)),VLOOKUP(A4992,Studies!A:BR,3,FALSE),"")</f>
        <v>https://www.ncbi.nlm.nih.gov/pubmed/18513146</v>
      </c>
      <c r="D4992" s="255" t="str">
        <f>IF(AND(A4992&lt;&gt;"",ISNUMBER(A4992)),VLOOKUP(A4992,Studies!A:BR,4,FALSE),"")</f>
        <v>Study I, Period 1 (control)</v>
      </c>
      <c r="E4992" s="255" t="str">
        <f>IF(AND(A4992&lt;&gt;"",ISNUMBER(A4992)),VLOOKUP(A4992,Studies!A:BR,5,FALSE),"")</f>
        <v>Raltegravir</v>
      </c>
      <c r="F4992" s="256" t="str">
        <f>IF(AND(A4992&lt;&gt;"",ISNUMBER(A4992)),VLOOKUP(A4992,Studies!A:BR,6,FALSE),"")</f>
        <v>Plasma</v>
      </c>
      <c r="G4992" s="194">
        <v>1</v>
      </c>
      <c r="H4992" s="50" t="s">
        <v>60</v>
      </c>
      <c r="I4992" s="187">
        <v>647.77700000000004</v>
      </c>
      <c r="J4992" s="41" t="s">
        <v>964</v>
      </c>
      <c r="K4992" s="41" t="s">
        <v>116</v>
      </c>
    </row>
    <row r="4993" spans="1:11" x14ac:dyDescent="0.2">
      <c r="A4993" s="30">
        <v>570</v>
      </c>
      <c r="B4993" s="254" t="str">
        <f>IF(AND(A4993&lt;&gt;"",ISNUMBER(A4993)),VLOOKUP(A4993,Studies!A:BR,2,FALSE),"")</f>
        <v>Iwamoto 2008</v>
      </c>
      <c r="C4993" s="255" t="str">
        <f>IF(AND(A4993&lt;&gt;"",ISNUMBER(A4993)),VLOOKUP(A4993,Studies!A:BR,3,FALSE),"")</f>
        <v>https://www.ncbi.nlm.nih.gov/pubmed/18513146</v>
      </c>
      <c r="D4993" s="255" t="str">
        <f>IF(AND(A4993&lt;&gt;"",ISNUMBER(A4993)),VLOOKUP(A4993,Studies!A:BR,4,FALSE),"")</f>
        <v>Study I, Period 1 (control)</v>
      </c>
      <c r="E4993" s="255" t="str">
        <f>IF(AND(A4993&lt;&gt;"",ISNUMBER(A4993)),VLOOKUP(A4993,Studies!A:BR,5,FALSE),"")</f>
        <v>Raltegravir</v>
      </c>
      <c r="F4993" s="256" t="str">
        <f>IF(AND(A4993&lt;&gt;"",ISNUMBER(A4993)),VLOOKUP(A4993,Studies!A:BR,6,FALSE),"")</f>
        <v>Plasma</v>
      </c>
      <c r="G4993" s="194">
        <v>1.5</v>
      </c>
      <c r="H4993" s="50" t="s">
        <v>60</v>
      </c>
      <c r="I4993" s="187">
        <v>1122.335</v>
      </c>
      <c r="J4993" s="41" t="s">
        <v>964</v>
      </c>
      <c r="K4993" s="41" t="s">
        <v>116</v>
      </c>
    </row>
    <row r="4994" spans="1:11" x14ac:dyDescent="0.2">
      <c r="A4994" s="30">
        <v>570</v>
      </c>
      <c r="B4994" s="254" t="str">
        <f>IF(AND(A4994&lt;&gt;"",ISNUMBER(A4994)),VLOOKUP(A4994,Studies!A:BR,2,FALSE),"")</f>
        <v>Iwamoto 2008</v>
      </c>
      <c r="C4994" s="255" t="str">
        <f>IF(AND(A4994&lt;&gt;"",ISNUMBER(A4994)),VLOOKUP(A4994,Studies!A:BR,3,FALSE),"")</f>
        <v>https://www.ncbi.nlm.nih.gov/pubmed/18513146</v>
      </c>
      <c r="D4994" s="255" t="str">
        <f>IF(AND(A4994&lt;&gt;"",ISNUMBER(A4994)),VLOOKUP(A4994,Studies!A:BR,4,FALSE),"")</f>
        <v>Study I, Period 1 (control)</v>
      </c>
      <c r="E4994" s="255" t="str">
        <f>IF(AND(A4994&lt;&gt;"",ISNUMBER(A4994)),VLOOKUP(A4994,Studies!A:BR,5,FALSE),"")</f>
        <v>Raltegravir</v>
      </c>
      <c r="F4994" s="256" t="str">
        <f>IF(AND(A4994&lt;&gt;"",ISNUMBER(A4994)),VLOOKUP(A4994,Studies!A:BR,6,FALSE),"")</f>
        <v>Plasma</v>
      </c>
      <c r="G4994" s="194">
        <v>2</v>
      </c>
      <c r="H4994" s="50" t="s">
        <v>60</v>
      </c>
      <c r="I4994" s="187">
        <v>1557.8389999999999</v>
      </c>
      <c r="J4994" s="41" t="s">
        <v>964</v>
      </c>
      <c r="K4994" s="41" t="s">
        <v>116</v>
      </c>
    </row>
    <row r="4995" spans="1:11" x14ac:dyDescent="0.2">
      <c r="A4995" s="30">
        <v>570</v>
      </c>
      <c r="B4995" s="254" t="str">
        <f>IF(AND(A4995&lt;&gt;"",ISNUMBER(A4995)),VLOOKUP(A4995,Studies!A:BR,2,FALSE),"")</f>
        <v>Iwamoto 2008</v>
      </c>
      <c r="C4995" s="255" t="str">
        <f>IF(AND(A4995&lt;&gt;"",ISNUMBER(A4995)),VLOOKUP(A4995,Studies!A:BR,3,FALSE),"")</f>
        <v>https://www.ncbi.nlm.nih.gov/pubmed/18513146</v>
      </c>
      <c r="D4995" s="255" t="str">
        <f>IF(AND(A4995&lt;&gt;"",ISNUMBER(A4995)),VLOOKUP(A4995,Studies!A:BR,4,FALSE),"")</f>
        <v>Study I, Period 1 (control)</v>
      </c>
      <c r="E4995" s="255" t="str">
        <f>IF(AND(A4995&lt;&gt;"",ISNUMBER(A4995)),VLOOKUP(A4995,Studies!A:BR,5,FALSE),"")</f>
        <v>Raltegravir</v>
      </c>
      <c r="F4995" s="256" t="str">
        <f>IF(AND(A4995&lt;&gt;"",ISNUMBER(A4995)),VLOOKUP(A4995,Studies!A:BR,6,FALSE),"")</f>
        <v>Plasma</v>
      </c>
      <c r="G4995" s="194">
        <v>3</v>
      </c>
      <c r="H4995" s="50" t="s">
        <v>60</v>
      </c>
      <c r="I4995" s="187">
        <v>1390.902</v>
      </c>
      <c r="J4995" s="41" t="s">
        <v>964</v>
      </c>
      <c r="K4995" s="41" t="s">
        <v>116</v>
      </c>
    </row>
    <row r="4996" spans="1:11" x14ac:dyDescent="0.2">
      <c r="A4996" s="30">
        <v>570</v>
      </c>
      <c r="B4996" s="254" t="str">
        <f>IF(AND(A4996&lt;&gt;"",ISNUMBER(A4996)),VLOOKUP(A4996,Studies!A:BR,2,FALSE),"")</f>
        <v>Iwamoto 2008</v>
      </c>
      <c r="C4996" s="255" t="str">
        <f>IF(AND(A4996&lt;&gt;"",ISNUMBER(A4996)),VLOOKUP(A4996,Studies!A:BR,3,FALSE),"")</f>
        <v>https://www.ncbi.nlm.nih.gov/pubmed/18513146</v>
      </c>
      <c r="D4996" s="255" t="str">
        <f>IF(AND(A4996&lt;&gt;"",ISNUMBER(A4996)),VLOOKUP(A4996,Studies!A:BR,4,FALSE),"")</f>
        <v>Study I, Period 1 (control)</v>
      </c>
      <c r="E4996" s="255" t="str">
        <f>IF(AND(A4996&lt;&gt;"",ISNUMBER(A4996)),VLOOKUP(A4996,Studies!A:BR,5,FALSE),"")</f>
        <v>Raltegravir</v>
      </c>
      <c r="F4996" s="256" t="str">
        <f>IF(AND(A4996&lt;&gt;"",ISNUMBER(A4996)),VLOOKUP(A4996,Studies!A:BR,6,FALSE),"")</f>
        <v>Plasma</v>
      </c>
      <c r="G4996" s="194">
        <v>4</v>
      </c>
      <c r="H4996" s="50" t="s">
        <v>60</v>
      </c>
      <c r="I4996" s="187">
        <v>989.57169999999996</v>
      </c>
      <c r="J4996" s="41" t="s">
        <v>964</v>
      </c>
      <c r="K4996" s="41" t="s">
        <v>116</v>
      </c>
    </row>
    <row r="4997" spans="1:11" x14ac:dyDescent="0.2">
      <c r="A4997" s="30">
        <v>570</v>
      </c>
      <c r="B4997" s="254" t="str">
        <f>IF(AND(A4997&lt;&gt;"",ISNUMBER(A4997)),VLOOKUP(A4997,Studies!A:BR,2,FALSE),"")</f>
        <v>Iwamoto 2008</v>
      </c>
      <c r="C4997" s="255" t="str">
        <f>IF(AND(A4997&lt;&gt;"",ISNUMBER(A4997)),VLOOKUP(A4997,Studies!A:BR,3,FALSE),"")</f>
        <v>https://www.ncbi.nlm.nih.gov/pubmed/18513146</v>
      </c>
      <c r="D4997" s="255" t="str">
        <f>IF(AND(A4997&lt;&gt;"",ISNUMBER(A4997)),VLOOKUP(A4997,Studies!A:BR,4,FALSE),"")</f>
        <v>Study I, Period 1 (control)</v>
      </c>
      <c r="E4997" s="255" t="str">
        <f>IF(AND(A4997&lt;&gt;"",ISNUMBER(A4997)),VLOOKUP(A4997,Studies!A:BR,5,FALSE),"")</f>
        <v>Raltegravir</v>
      </c>
      <c r="F4997" s="256" t="str">
        <f>IF(AND(A4997&lt;&gt;"",ISNUMBER(A4997)),VLOOKUP(A4997,Studies!A:BR,6,FALSE),"")</f>
        <v>Plasma</v>
      </c>
      <c r="G4997" s="194">
        <v>5</v>
      </c>
      <c r="H4997" s="50" t="s">
        <v>60</v>
      </c>
      <c r="I4997" s="187">
        <v>493.38420000000002</v>
      </c>
      <c r="J4997" s="41" t="s">
        <v>964</v>
      </c>
      <c r="K4997" s="41" t="s">
        <v>116</v>
      </c>
    </row>
    <row r="4998" spans="1:11" x14ac:dyDescent="0.2">
      <c r="A4998" s="30">
        <v>570</v>
      </c>
      <c r="B4998" s="254" t="str">
        <f>IF(AND(A4998&lt;&gt;"",ISNUMBER(A4998)),VLOOKUP(A4998,Studies!A:BR,2,FALSE),"")</f>
        <v>Iwamoto 2008</v>
      </c>
      <c r="C4998" s="255" t="str">
        <f>IF(AND(A4998&lt;&gt;"",ISNUMBER(A4998)),VLOOKUP(A4998,Studies!A:BR,3,FALSE),"")</f>
        <v>https://www.ncbi.nlm.nih.gov/pubmed/18513146</v>
      </c>
      <c r="D4998" s="255" t="str">
        <f>IF(AND(A4998&lt;&gt;"",ISNUMBER(A4998)),VLOOKUP(A4998,Studies!A:BR,4,FALSE),"")</f>
        <v>Study I, Period 1 (control)</v>
      </c>
      <c r="E4998" s="255" t="str">
        <f>IF(AND(A4998&lt;&gt;"",ISNUMBER(A4998)),VLOOKUP(A4998,Studies!A:BR,5,FALSE),"")</f>
        <v>Raltegravir</v>
      </c>
      <c r="F4998" s="256" t="str">
        <f>IF(AND(A4998&lt;&gt;"",ISNUMBER(A4998)),VLOOKUP(A4998,Studies!A:BR,6,FALSE),"")</f>
        <v>Plasma</v>
      </c>
      <c r="G4998" s="194">
        <v>6</v>
      </c>
      <c r="H4998" s="50" t="s">
        <v>60</v>
      </c>
      <c r="I4998" s="187">
        <v>237.15199999999999</v>
      </c>
      <c r="J4998" s="41" t="s">
        <v>964</v>
      </c>
      <c r="K4998" s="41" t="s">
        <v>116</v>
      </c>
    </row>
    <row r="4999" spans="1:11" x14ac:dyDescent="0.2">
      <c r="A4999" s="30">
        <v>570</v>
      </c>
      <c r="B4999" s="254" t="str">
        <f>IF(AND(A4999&lt;&gt;"",ISNUMBER(A4999)),VLOOKUP(A4999,Studies!A:BR,2,FALSE),"")</f>
        <v>Iwamoto 2008</v>
      </c>
      <c r="C4999" s="255" t="str">
        <f>IF(AND(A4999&lt;&gt;"",ISNUMBER(A4999)),VLOOKUP(A4999,Studies!A:BR,3,FALSE),"")</f>
        <v>https://www.ncbi.nlm.nih.gov/pubmed/18513146</v>
      </c>
      <c r="D4999" s="255" t="str">
        <f>IF(AND(A4999&lt;&gt;"",ISNUMBER(A4999)),VLOOKUP(A4999,Studies!A:BR,4,FALSE),"")</f>
        <v>Study I, Period 1 (control)</v>
      </c>
      <c r="E4999" s="255" t="str">
        <f>IF(AND(A4999&lt;&gt;"",ISNUMBER(A4999)),VLOOKUP(A4999,Studies!A:BR,5,FALSE),"")</f>
        <v>Raltegravir</v>
      </c>
      <c r="F4999" s="256" t="str">
        <f>IF(AND(A4999&lt;&gt;"",ISNUMBER(A4999)),VLOOKUP(A4999,Studies!A:BR,6,FALSE),"")</f>
        <v>Plasma</v>
      </c>
      <c r="G4999" s="194">
        <v>8</v>
      </c>
      <c r="H4999" s="50" t="s">
        <v>60</v>
      </c>
      <c r="I4999" s="187">
        <v>115.3128</v>
      </c>
      <c r="J4999" s="41" t="s">
        <v>964</v>
      </c>
      <c r="K4999" s="41" t="s">
        <v>116</v>
      </c>
    </row>
    <row r="5000" spans="1:11" x14ac:dyDescent="0.2">
      <c r="A5000" s="30">
        <v>570</v>
      </c>
      <c r="B5000" s="254" t="str">
        <f>IF(AND(A5000&lt;&gt;"",ISNUMBER(A5000)),VLOOKUP(A5000,Studies!A:BR,2,FALSE),"")</f>
        <v>Iwamoto 2008</v>
      </c>
      <c r="C5000" s="255" t="str">
        <f>IF(AND(A5000&lt;&gt;"",ISNUMBER(A5000)),VLOOKUP(A5000,Studies!A:BR,3,FALSE),"")</f>
        <v>https://www.ncbi.nlm.nih.gov/pubmed/18513146</v>
      </c>
      <c r="D5000" s="255" t="str">
        <f>IF(AND(A5000&lt;&gt;"",ISNUMBER(A5000)),VLOOKUP(A5000,Studies!A:BR,4,FALSE),"")</f>
        <v>Study I, Period 1 (control)</v>
      </c>
      <c r="E5000" s="255" t="str">
        <f>IF(AND(A5000&lt;&gt;"",ISNUMBER(A5000)),VLOOKUP(A5000,Studies!A:BR,5,FALSE),"")</f>
        <v>Raltegravir</v>
      </c>
      <c r="F5000" s="256" t="str">
        <f>IF(AND(A5000&lt;&gt;"",ISNUMBER(A5000)),VLOOKUP(A5000,Studies!A:BR,6,FALSE),"")</f>
        <v>Plasma</v>
      </c>
      <c r="G5000" s="194">
        <v>10</v>
      </c>
      <c r="H5000" s="50" t="s">
        <v>60</v>
      </c>
      <c r="I5000" s="187">
        <v>71.607280000000003</v>
      </c>
      <c r="J5000" s="41" t="s">
        <v>964</v>
      </c>
      <c r="K5000" s="41" t="s">
        <v>116</v>
      </c>
    </row>
    <row r="5001" spans="1:11" x14ac:dyDescent="0.2">
      <c r="A5001" s="30">
        <v>570</v>
      </c>
      <c r="B5001" s="254" t="str">
        <f>IF(AND(A5001&lt;&gt;"",ISNUMBER(A5001)),VLOOKUP(A5001,Studies!A:BR,2,FALSE),"")</f>
        <v>Iwamoto 2008</v>
      </c>
      <c r="C5001" s="255" t="str">
        <f>IF(AND(A5001&lt;&gt;"",ISNUMBER(A5001)),VLOOKUP(A5001,Studies!A:BR,3,FALSE),"")</f>
        <v>https://www.ncbi.nlm.nih.gov/pubmed/18513146</v>
      </c>
      <c r="D5001" s="255" t="str">
        <f>IF(AND(A5001&lt;&gt;"",ISNUMBER(A5001)),VLOOKUP(A5001,Studies!A:BR,4,FALSE),"")</f>
        <v>Study I, Period 1 (control)</v>
      </c>
      <c r="E5001" s="255" t="str">
        <f>IF(AND(A5001&lt;&gt;"",ISNUMBER(A5001)),VLOOKUP(A5001,Studies!A:BR,5,FALSE),"")</f>
        <v>Raltegravir</v>
      </c>
      <c r="F5001" s="256" t="str">
        <f>IF(AND(A5001&lt;&gt;"",ISNUMBER(A5001)),VLOOKUP(A5001,Studies!A:BR,6,FALSE),"")</f>
        <v>Plasma</v>
      </c>
      <c r="G5001" s="194">
        <v>12</v>
      </c>
      <c r="H5001" s="50" t="s">
        <v>60</v>
      </c>
      <c r="I5001" s="187">
        <v>35.772910000000003</v>
      </c>
      <c r="J5001" s="41" t="s">
        <v>964</v>
      </c>
      <c r="K5001" s="41" t="s">
        <v>116</v>
      </c>
    </row>
    <row r="5002" spans="1:11" x14ac:dyDescent="0.2">
      <c r="A5002" s="30">
        <v>570</v>
      </c>
      <c r="B5002" s="254" t="str">
        <f>IF(AND(A5002&lt;&gt;"",ISNUMBER(A5002)),VLOOKUP(A5002,Studies!A:BR,2,FALSE),"")</f>
        <v>Iwamoto 2008</v>
      </c>
      <c r="C5002" s="255" t="str">
        <f>IF(AND(A5002&lt;&gt;"",ISNUMBER(A5002)),VLOOKUP(A5002,Studies!A:BR,3,FALSE),"")</f>
        <v>https://www.ncbi.nlm.nih.gov/pubmed/18513146</v>
      </c>
      <c r="D5002" s="255" t="str">
        <f>IF(AND(A5002&lt;&gt;"",ISNUMBER(A5002)),VLOOKUP(A5002,Studies!A:BR,4,FALSE),"")</f>
        <v>Study I, Period 1 (control)</v>
      </c>
      <c r="E5002" s="255" t="str">
        <f>IF(AND(A5002&lt;&gt;"",ISNUMBER(A5002)),VLOOKUP(A5002,Studies!A:BR,5,FALSE),"")</f>
        <v>Raltegravir</v>
      </c>
      <c r="F5002" s="256" t="str">
        <f>IF(AND(A5002&lt;&gt;"",ISNUMBER(A5002)),VLOOKUP(A5002,Studies!A:BR,6,FALSE),"")</f>
        <v>Plasma</v>
      </c>
      <c r="G5002" s="194">
        <v>16</v>
      </c>
      <c r="H5002" s="50" t="s">
        <v>60</v>
      </c>
      <c r="I5002" s="187">
        <v>10.03018</v>
      </c>
      <c r="J5002" s="41" t="s">
        <v>964</v>
      </c>
      <c r="K5002" s="41" t="s">
        <v>116</v>
      </c>
    </row>
    <row r="5003" spans="1:11" x14ac:dyDescent="0.2">
      <c r="A5003" s="30">
        <v>570</v>
      </c>
      <c r="B5003" s="254" t="str">
        <f>IF(AND(A5003&lt;&gt;"",ISNUMBER(A5003)),VLOOKUP(A5003,Studies!A:BR,2,FALSE),"")</f>
        <v>Iwamoto 2008</v>
      </c>
      <c r="C5003" s="255" t="str">
        <f>IF(AND(A5003&lt;&gt;"",ISNUMBER(A5003)),VLOOKUP(A5003,Studies!A:BR,3,FALSE),"")</f>
        <v>https://www.ncbi.nlm.nih.gov/pubmed/18513146</v>
      </c>
      <c r="D5003" s="255" t="str">
        <f>IF(AND(A5003&lt;&gt;"",ISNUMBER(A5003)),VLOOKUP(A5003,Studies!A:BR,4,FALSE),"")</f>
        <v>Study I, Period 1 (control)</v>
      </c>
      <c r="E5003" s="255" t="str">
        <f>IF(AND(A5003&lt;&gt;"",ISNUMBER(A5003)),VLOOKUP(A5003,Studies!A:BR,5,FALSE),"")</f>
        <v>Raltegravir</v>
      </c>
      <c r="F5003" s="256" t="str">
        <f>IF(AND(A5003&lt;&gt;"",ISNUMBER(A5003)),VLOOKUP(A5003,Studies!A:BR,6,FALSE),"")</f>
        <v>Plasma</v>
      </c>
      <c r="G5003" s="194">
        <v>24</v>
      </c>
      <c r="H5003" s="50" t="s">
        <v>60</v>
      </c>
      <c r="I5003" s="187">
        <v>2.115189</v>
      </c>
      <c r="J5003" s="41" t="s">
        <v>964</v>
      </c>
      <c r="K5003" s="41" t="s">
        <v>116</v>
      </c>
    </row>
    <row r="5004" spans="1:11" x14ac:dyDescent="0.2">
      <c r="A5004" s="30">
        <v>571</v>
      </c>
      <c r="B5004" s="254" t="str">
        <f>IF(AND(A5004&lt;&gt;"",ISNUMBER(A5004)),VLOOKUP(A5004,Studies!A:BR,2,FALSE),"")</f>
        <v>Iwamoto 2008</v>
      </c>
      <c r="C5004" s="255" t="str">
        <f>IF(AND(A5004&lt;&gt;"",ISNUMBER(A5004)),VLOOKUP(A5004,Studies!A:BR,3,FALSE),"")</f>
        <v>https://www.ncbi.nlm.nih.gov/pubmed/18513146</v>
      </c>
      <c r="D5004" s="255" t="str">
        <f>IF(AND(A5004&lt;&gt;"",ISNUMBER(A5004)),VLOOKUP(A5004,Studies!A:BR,4,FALSE),"")</f>
        <v>Study I, Period 2 (ATV treatment)</v>
      </c>
      <c r="E5004" s="255" t="str">
        <f>IF(AND(A5004&lt;&gt;"",ISNUMBER(A5004)),VLOOKUP(A5004,Studies!A:BR,5,FALSE),"")</f>
        <v>Raltegravir</v>
      </c>
      <c r="F5004" s="256" t="str">
        <f>IF(AND(A5004&lt;&gt;"",ISNUMBER(A5004)),VLOOKUP(A5004,Studies!A:BR,6,FALSE),"")</f>
        <v>Plasma</v>
      </c>
      <c r="G5004" s="194">
        <v>144.5</v>
      </c>
      <c r="H5004" s="50" t="s">
        <v>60</v>
      </c>
      <c r="I5004" s="187">
        <v>362.95100000000002</v>
      </c>
      <c r="J5004" s="41" t="s">
        <v>964</v>
      </c>
      <c r="K5004" s="41" t="s">
        <v>116</v>
      </c>
    </row>
    <row r="5005" spans="1:11" x14ac:dyDescent="0.2">
      <c r="A5005" s="30">
        <v>571</v>
      </c>
      <c r="B5005" s="254" t="str">
        <f>IF(AND(A5005&lt;&gt;"",ISNUMBER(A5005)),VLOOKUP(A5005,Studies!A:BR,2,FALSE),"")</f>
        <v>Iwamoto 2008</v>
      </c>
      <c r="C5005" s="255" t="str">
        <f>IF(AND(A5005&lt;&gt;"",ISNUMBER(A5005)),VLOOKUP(A5005,Studies!A:BR,3,FALSE),"")</f>
        <v>https://www.ncbi.nlm.nih.gov/pubmed/18513146</v>
      </c>
      <c r="D5005" s="255" t="str">
        <f>IF(AND(A5005&lt;&gt;"",ISNUMBER(A5005)),VLOOKUP(A5005,Studies!A:BR,4,FALSE),"")</f>
        <v>Study I, Period 2 (ATV treatment)</v>
      </c>
      <c r="E5005" s="255" t="str">
        <f>IF(AND(A5005&lt;&gt;"",ISNUMBER(A5005)),VLOOKUP(A5005,Studies!A:BR,5,FALSE),"")</f>
        <v>Raltegravir</v>
      </c>
      <c r="F5005" s="256" t="str">
        <f>IF(AND(A5005&lt;&gt;"",ISNUMBER(A5005)),VLOOKUP(A5005,Studies!A:BR,6,FALSE),"")</f>
        <v>Plasma</v>
      </c>
      <c r="G5005" s="194">
        <v>145</v>
      </c>
      <c r="H5005" s="50" t="s">
        <v>60</v>
      </c>
      <c r="I5005" s="187">
        <v>731.48230000000001</v>
      </c>
      <c r="J5005" s="41" t="s">
        <v>964</v>
      </c>
      <c r="K5005" s="41" t="s">
        <v>116</v>
      </c>
    </row>
    <row r="5006" spans="1:11" x14ac:dyDescent="0.2">
      <c r="A5006" s="30">
        <v>571</v>
      </c>
      <c r="B5006" s="254" t="str">
        <f>IF(AND(A5006&lt;&gt;"",ISNUMBER(A5006)),VLOOKUP(A5006,Studies!A:BR,2,FALSE),"")</f>
        <v>Iwamoto 2008</v>
      </c>
      <c r="C5006" s="255" t="str">
        <f>IF(AND(A5006&lt;&gt;"",ISNUMBER(A5006)),VLOOKUP(A5006,Studies!A:BR,3,FALSE),"")</f>
        <v>https://www.ncbi.nlm.nih.gov/pubmed/18513146</v>
      </c>
      <c r="D5006" s="255" t="str">
        <f>IF(AND(A5006&lt;&gt;"",ISNUMBER(A5006)),VLOOKUP(A5006,Studies!A:BR,4,FALSE),"")</f>
        <v>Study I, Period 2 (ATV treatment)</v>
      </c>
      <c r="E5006" s="255" t="str">
        <f>IF(AND(A5006&lt;&gt;"",ISNUMBER(A5006)),VLOOKUP(A5006,Studies!A:BR,5,FALSE),"")</f>
        <v>Raltegravir</v>
      </c>
      <c r="F5006" s="256" t="str">
        <f>IF(AND(A5006&lt;&gt;"",ISNUMBER(A5006)),VLOOKUP(A5006,Studies!A:BR,6,FALSE),"")</f>
        <v>Plasma</v>
      </c>
      <c r="G5006" s="194">
        <v>145.5</v>
      </c>
      <c r="H5006" s="50" t="s">
        <v>60</v>
      </c>
      <c r="I5006" s="187">
        <v>1083.2809999999999</v>
      </c>
      <c r="J5006" s="41" t="s">
        <v>964</v>
      </c>
      <c r="K5006" s="41" t="s">
        <v>116</v>
      </c>
    </row>
    <row r="5007" spans="1:11" x14ac:dyDescent="0.2">
      <c r="A5007" s="30">
        <v>571</v>
      </c>
      <c r="B5007" s="254" t="str">
        <f>IF(AND(A5007&lt;&gt;"",ISNUMBER(A5007)),VLOOKUP(A5007,Studies!A:BR,2,FALSE),"")</f>
        <v>Iwamoto 2008</v>
      </c>
      <c r="C5007" s="255" t="str">
        <f>IF(AND(A5007&lt;&gt;"",ISNUMBER(A5007)),VLOOKUP(A5007,Studies!A:BR,3,FALSE),"")</f>
        <v>https://www.ncbi.nlm.nih.gov/pubmed/18513146</v>
      </c>
      <c r="D5007" s="255" t="str">
        <f>IF(AND(A5007&lt;&gt;"",ISNUMBER(A5007)),VLOOKUP(A5007,Studies!A:BR,4,FALSE),"")</f>
        <v>Study I, Period 2 (ATV treatment)</v>
      </c>
      <c r="E5007" s="255" t="str">
        <f>IF(AND(A5007&lt;&gt;"",ISNUMBER(A5007)),VLOOKUP(A5007,Studies!A:BR,5,FALSE),"")</f>
        <v>Raltegravir</v>
      </c>
      <c r="F5007" s="256" t="str">
        <f>IF(AND(A5007&lt;&gt;"",ISNUMBER(A5007)),VLOOKUP(A5007,Studies!A:BR,6,FALSE),"")</f>
        <v>Plasma</v>
      </c>
      <c r="G5007" s="194">
        <v>146</v>
      </c>
      <c r="H5007" s="50" t="s">
        <v>60</v>
      </c>
      <c r="I5007" s="187">
        <v>2087.982</v>
      </c>
      <c r="J5007" s="41" t="s">
        <v>964</v>
      </c>
      <c r="K5007" s="41" t="s">
        <v>116</v>
      </c>
    </row>
    <row r="5008" spans="1:11" x14ac:dyDescent="0.2">
      <c r="A5008" s="30">
        <v>571</v>
      </c>
      <c r="B5008" s="254" t="str">
        <f>IF(AND(A5008&lt;&gt;"",ISNUMBER(A5008)),VLOOKUP(A5008,Studies!A:BR,2,FALSE),"")</f>
        <v>Iwamoto 2008</v>
      </c>
      <c r="C5008" s="255" t="str">
        <f>IF(AND(A5008&lt;&gt;"",ISNUMBER(A5008)),VLOOKUP(A5008,Studies!A:BR,3,FALSE),"")</f>
        <v>https://www.ncbi.nlm.nih.gov/pubmed/18513146</v>
      </c>
      <c r="D5008" s="255" t="str">
        <f>IF(AND(A5008&lt;&gt;"",ISNUMBER(A5008)),VLOOKUP(A5008,Studies!A:BR,4,FALSE),"")</f>
        <v>Study I, Period 2 (ATV treatment)</v>
      </c>
      <c r="E5008" s="255" t="str">
        <f>IF(AND(A5008&lt;&gt;"",ISNUMBER(A5008)),VLOOKUP(A5008,Studies!A:BR,5,FALSE),"")</f>
        <v>Raltegravir</v>
      </c>
      <c r="F5008" s="256" t="str">
        <f>IF(AND(A5008&lt;&gt;"",ISNUMBER(A5008)),VLOOKUP(A5008,Studies!A:BR,6,FALSE),"")</f>
        <v>Plasma</v>
      </c>
      <c r="G5008" s="194">
        <v>147</v>
      </c>
      <c r="H5008" s="50" t="s">
        <v>60</v>
      </c>
      <c r="I5008" s="187">
        <v>2077.2860000000001</v>
      </c>
      <c r="J5008" s="41" t="s">
        <v>964</v>
      </c>
      <c r="K5008" s="41" t="s">
        <v>116</v>
      </c>
    </row>
    <row r="5009" spans="1:16" x14ac:dyDescent="0.2">
      <c r="A5009" s="30">
        <v>571</v>
      </c>
      <c r="B5009" s="254" t="str">
        <f>IF(AND(A5009&lt;&gt;"",ISNUMBER(A5009)),VLOOKUP(A5009,Studies!A:BR,2,FALSE),"")</f>
        <v>Iwamoto 2008</v>
      </c>
      <c r="C5009" s="255" t="str">
        <f>IF(AND(A5009&lt;&gt;"",ISNUMBER(A5009)),VLOOKUP(A5009,Studies!A:BR,3,FALSE),"")</f>
        <v>https://www.ncbi.nlm.nih.gov/pubmed/18513146</v>
      </c>
      <c r="D5009" s="255" t="str">
        <f>IF(AND(A5009&lt;&gt;"",ISNUMBER(A5009)),VLOOKUP(A5009,Studies!A:BR,4,FALSE),"")</f>
        <v>Study I, Period 2 (ATV treatment)</v>
      </c>
      <c r="E5009" s="255" t="str">
        <f>IF(AND(A5009&lt;&gt;"",ISNUMBER(A5009)),VLOOKUP(A5009,Studies!A:BR,5,FALSE),"")</f>
        <v>Raltegravir</v>
      </c>
      <c r="F5009" s="256" t="str">
        <f>IF(AND(A5009&lt;&gt;"",ISNUMBER(A5009)),VLOOKUP(A5009,Studies!A:BR,6,FALSE),"")</f>
        <v>Plasma</v>
      </c>
      <c r="G5009" s="194">
        <v>148</v>
      </c>
      <c r="H5009" s="50" t="s">
        <v>60</v>
      </c>
      <c r="I5009" s="187">
        <v>1966.134</v>
      </c>
      <c r="J5009" s="41" t="s">
        <v>964</v>
      </c>
      <c r="K5009" s="41" t="s">
        <v>116</v>
      </c>
    </row>
    <row r="5010" spans="1:16" x14ac:dyDescent="0.2">
      <c r="A5010" s="30">
        <v>571</v>
      </c>
      <c r="B5010" s="254" t="str">
        <f>IF(AND(A5010&lt;&gt;"",ISNUMBER(A5010)),VLOOKUP(A5010,Studies!A:BR,2,FALSE),"")</f>
        <v>Iwamoto 2008</v>
      </c>
      <c r="C5010" s="255" t="str">
        <f>IF(AND(A5010&lt;&gt;"",ISNUMBER(A5010)),VLOOKUP(A5010,Studies!A:BR,3,FALSE),"")</f>
        <v>https://www.ncbi.nlm.nih.gov/pubmed/18513146</v>
      </c>
      <c r="D5010" s="255" t="str">
        <f>IF(AND(A5010&lt;&gt;"",ISNUMBER(A5010)),VLOOKUP(A5010,Studies!A:BR,4,FALSE),"")</f>
        <v>Study I, Period 2 (ATV treatment)</v>
      </c>
      <c r="E5010" s="255" t="str">
        <f>IF(AND(A5010&lt;&gt;"",ISNUMBER(A5010)),VLOOKUP(A5010,Studies!A:BR,5,FALSE),"")</f>
        <v>Raltegravir</v>
      </c>
      <c r="F5010" s="256" t="str">
        <f>IF(AND(A5010&lt;&gt;"",ISNUMBER(A5010)),VLOOKUP(A5010,Studies!A:BR,6,FALSE),"")</f>
        <v>Plasma</v>
      </c>
      <c r="G5010" s="194">
        <v>149</v>
      </c>
      <c r="H5010" s="50" t="s">
        <v>60</v>
      </c>
      <c r="I5010" s="187">
        <v>1319.2860000000001</v>
      </c>
      <c r="J5010" s="41" t="s">
        <v>964</v>
      </c>
      <c r="K5010" s="41" t="s">
        <v>116</v>
      </c>
    </row>
    <row r="5011" spans="1:16" x14ac:dyDescent="0.2">
      <c r="A5011" s="30">
        <v>571</v>
      </c>
      <c r="B5011" s="254" t="str">
        <f>IF(AND(A5011&lt;&gt;"",ISNUMBER(A5011)),VLOOKUP(A5011,Studies!A:BR,2,FALSE),"")</f>
        <v>Iwamoto 2008</v>
      </c>
      <c r="C5011" s="255" t="str">
        <f>IF(AND(A5011&lt;&gt;"",ISNUMBER(A5011)),VLOOKUP(A5011,Studies!A:BR,3,FALSE),"")</f>
        <v>https://www.ncbi.nlm.nih.gov/pubmed/18513146</v>
      </c>
      <c r="D5011" s="255" t="str">
        <f>IF(AND(A5011&lt;&gt;"",ISNUMBER(A5011)),VLOOKUP(A5011,Studies!A:BR,4,FALSE),"")</f>
        <v>Study I, Period 2 (ATV treatment)</v>
      </c>
      <c r="E5011" s="255" t="str">
        <f>IF(AND(A5011&lt;&gt;"",ISNUMBER(A5011)),VLOOKUP(A5011,Studies!A:BR,5,FALSE),"")</f>
        <v>Raltegravir</v>
      </c>
      <c r="F5011" s="256" t="str">
        <f>IF(AND(A5011&lt;&gt;"",ISNUMBER(A5011)),VLOOKUP(A5011,Studies!A:BR,6,FALSE),"")</f>
        <v>Plasma</v>
      </c>
      <c r="G5011" s="194">
        <v>150</v>
      </c>
      <c r="H5011" s="50" t="s">
        <v>60</v>
      </c>
      <c r="I5011" s="187">
        <v>689.16089999999997</v>
      </c>
      <c r="J5011" s="41" t="s">
        <v>964</v>
      </c>
      <c r="K5011" s="41" t="s">
        <v>116</v>
      </c>
    </row>
    <row r="5012" spans="1:16" x14ac:dyDescent="0.2">
      <c r="A5012" s="30">
        <v>571</v>
      </c>
      <c r="B5012" s="254" t="str">
        <f>IF(AND(A5012&lt;&gt;"",ISNUMBER(A5012)),VLOOKUP(A5012,Studies!A:BR,2,FALSE),"")</f>
        <v>Iwamoto 2008</v>
      </c>
      <c r="C5012" s="255" t="str">
        <f>IF(AND(A5012&lt;&gt;"",ISNUMBER(A5012)),VLOOKUP(A5012,Studies!A:BR,3,FALSE),"")</f>
        <v>https://www.ncbi.nlm.nih.gov/pubmed/18513146</v>
      </c>
      <c r="D5012" s="255" t="str">
        <f>IF(AND(A5012&lt;&gt;"",ISNUMBER(A5012)),VLOOKUP(A5012,Studies!A:BR,4,FALSE),"")</f>
        <v>Study I, Period 2 (ATV treatment)</v>
      </c>
      <c r="E5012" s="255" t="str">
        <f>IF(AND(A5012&lt;&gt;"",ISNUMBER(A5012)),VLOOKUP(A5012,Studies!A:BR,5,FALSE),"")</f>
        <v>Raltegravir</v>
      </c>
      <c r="F5012" s="256" t="str">
        <f>IF(AND(A5012&lt;&gt;"",ISNUMBER(A5012)),VLOOKUP(A5012,Studies!A:BR,6,FALSE),"")</f>
        <v>Plasma</v>
      </c>
      <c r="G5012" s="194">
        <v>152</v>
      </c>
      <c r="H5012" s="50" t="s">
        <v>60</v>
      </c>
      <c r="I5012" s="187">
        <v>265.99119999999999</v>
      </c>
      <c r="J5012" s="41" t="s">
        <v>964</v>
      </c>
      <c r="K5012" s="41" t="s">
        <v>116</v>
      </c>
    </row>
    <row r="5013" spans="1:16" x14ac:dyDescent="0.2">
      <c r="A5013" s="30">
        <v>571</v>
      </c>
      <c r="B5013" s="254" t="str">
        <f>IF(AND(A5013&lt;&gt;"",ISNUMBER(A5013)),VLOOKUP(A5013,Studies!A:BR,2,FALSE),"")</f>
        <v>Iwamoto 2008</v>
      </c>
      <c r="C5013" s="255" t="str">
        <f>IF(AND(A5013&lt;&gt;"",ISNUMBER(A5013)),VLOOKUP(A5013,Studies!A:BR,3,FALSE),"")</f>
        <v>https://www.ncbi.nlm.nih.gov/pubmed/18513146</v>
      </c>
      <c r="D5013" s="255" t="str">
        <f>IF(AND(A5013&lt;&gt;"",ISNUMBER(A5013)),VLOOKUP(A5013,Studies!A:BR,4,FALSE),"")</f>
        <v>Study I, Period 2 (ATV treatment)</v>
      </c>
      <c r="E5013" s="255" t="str">
        <f>IF(AND(A5013&lt;&gt;"",ISNUMBER(A5013)),VLOOKUP(A5013,Studies!A:BR,5,FALSE),"")</f>
        <v>Raltegravir</v>
      </c>
      <c r="F5013" s="256" t="str">
        <f>IF(AND(A5013&lt;&gt;"",ISNUMBER(A5013)),VLOOKUP(A5013,Studies!A:BR,6,FALSE),"")</f>
        <v>Plasma</v>
      </c>
      <c r="G5013" s="194">
        <v>154</v>
      </c>
      <c r="H5013" s="50" t="s">
        <v>60</v>
      </c>
      <c r="I5013" s="187">
        <v>138.57159999999999</v>
      </c>
      <c r="J5013" s="41" t="s">
        <v>964</v>
      </c>
      <c r="K5013" s="41" t="s">
        <v>116</v>
      </c>
    </row>
    <row r="5014" spans="1:16" x14ac:dyDescent="0.2">
      <c r="A5014" s="30">
        <v>571</v>
      </c>
      <c r="B5014" s="254" t="str">
        <f>IF(AND(A5014&lt;&gt;"",ISNUMBER(A5014)),VLOOKUP(A5014,Studies!A:BR,2,FALSE),"")</f>
        <v>Iwamoto 2008</v>
      </c>
      <c r="C5014" s="255" t="str">
        <f>IF(AND(A5014&lt;&gt;"",ISNUMBER(A5014)),VLOOKUP(A5014,Studies!A:BR,3,FALSE),"")</f>
        <v>https://www.ncbi.nlm.nih.gov/pubmed/18513146</v>
      </c>
      <c r="D5014" s="255" t="str">
        <f>IF(AND(A5014&lt;&gt;"",ISNUMBER(A5014)),VLOOKUP(A5014,Studies!A:BR,4,FALSE),"")</f>
        <v>Study I, Period 2 (ATV treatment)</v>
      </c>
      <c r="E5014" s="255" t="str">
        <f>IF(AND(A5014&lt;&gt;"",ISNUMBER(A5014)),VLOOKUP(A5014,Studies!A:BR,5,FALSE),"")</f>
        <v>Raltegravir</v>
      </c>
      <c r="F5014" s="256" t="str">
        <f>IF(AND(A5014&lt;&gt;"",ISNUMBER(A5014)),VLOOKUP(A5014,Studies!A:BR,6,FALSE),"")</f>
        <v>Plasma</v>
      </c>
      <c r="G5014" s="194">
        <v>156</v>
      </c>
      <c r="H5014" s="50" t="s">
        <v>60</v>
      </c>
      <c r="I5014" s="187">
        <v>65.8429</v>
      </c>
      <c r="J5014" s="41" t="s">
        <v>964</v>
      </c>
      <c r="K5014" s="41" t="s">
        <v>116</v>
      </c>
    </row>
    <row r="5015" spans="1:16" x14ac:dyDescent="0.2">
      <c r="A5015" s="30">
        <v>571</v>
      </c>
      <c r="B5015" s="254" t="str">
        <f>IF(AND(A5015&lt;&gt;"",ISNUMBER(A5015)),VLOOKUP(A5015,Studies!A:BR,2,FALSE),"")</f>
        <v>Iwamoto 2008</v>
      </c>
      <c r="C5015" s="255" t="str">
        <f>IF(AND(A5015&lt;&gt;"",ISNUMBER(A5015)),VLOOKUP(A5015,Studies!A:BR,3,FALSE),"")</f>
        <v>https://www.ncbi.nlm.nih.gov/pubmed/18513146</v>
      </c>
      <c r="D5015" s="255" t="str">
        <f>IF(AND(A5015&lt;&gt;"",ISNUMBER(A5015)),VLOOKUP(A5015,Studies!A:BR,4,FALSE),"")</f>
        <v>Study I, Period 2 (ATV treatment)</v>
      </c>
      <c r="E5015" s="255" t="str">
        <f>IF(AND(A5015&lt;&gt;"",ISNUMBER(A5015)),VLOOKUP(A5015,Studies!A:BR,5,FALSE),"")</f>
        <v>Raltegravir</v>
      </c>
      <c r="F5015" s="256" t="str">
        <f>IF(AND(A5015&lt;&gt;"",ISNUMBER(A5015)),VLOOKUP(A5015,Studies!A:BR,6,FALSE),"")</f>
        <v>Plasma</v>
      </c>
      <c r="G5015" s="194">
        <v>160</v>
      </c>
      <c r="H5015" s="50" t="s">
        <v>60</v>
      </c>
      <c r="I5015" s="187">
        <v>16.8765</v>
      </c>
      <c r="J5015" s="41" t="s">
        <v>964</v>
      </c>
      <c r="K5015" s="41" t="s">
        <v>116</v>
      </c>
    </row>
    <row r="5016" spans="1:16" x14ac:dyDescent="0.2">
      <c r="A5016" s="30">
        <v>571</v>
      </c>
      <c r="B5016" s="254" t="str">
        <f>IF(AND(A5016&lt;&gt;"",ISNUMBER(A5016)),VLOOKUP(A5016,Studies!A:BR,2,FALSE),"")</f>
        <v>Iwamoto 2008</v>
      </c>
      <c r="C5016" s="255" t="str">
        <f>IF(AND(A5016&lt;&gt;"",ISNUMBER(A5016)),VLOOKUP(A5016,Studies!A:BR,3,FALSE),"")</f>
        <v>https://www.ncbi.nlm.nih.gov/pubmed/18513146</v>
      </c>
      <c r="D5016" s="255" t="str">
        <f>IF(AND(A5016&lt;&gt;"",ISNUMBER(A5016)),VLOOKUP(A5016,Studies!A:BR,4,FALSE),"")</f>
        <v>Study I, Period 2 (ATV treatment)</v>
      </c>
      <c r="E5016" s="255" t="str">
        <f>IF(AND(A5016&lt;&gt;"",ISNUMBER(A5016)),VLOOKUP(A5016,Studies!A:BR,5,FALSE),"")</f>
        <v>Raltegravir</v>
      </c>
      <c r="F5016" s="256" t="str">
        <f>IF(AND(A5016&lt;&gt;"",ISNUMBER(A5016)),VLOOKUP(A5016,Studies!A:BR,6,FALSE),"")</f>
        <v>Plasma</v>
      </c>
      <c r="G5016" s="194">
        <v>168</v>
      </c>
      <c r="H5016" s="50" t="s">
        <v>60</v>
      </c>
      <c r="I5016" s="187">
        <v>4.8280430000000001</v>
      </c>
      <c r="J5016" s="41" t="s">
        <v>964</v>
      </c>
      <c r="K5016" s="41" t="s">
        <v>116</v>
      </c>
    </row>
    <row r="5017" spans="1:16" x14ac:dyDescent="0.2">
      <c r="A5017" s="30">
        <v>571</v>
      </c>
      <c r="B5017" s="254" t="str">
        <f>IF(AND(A5017&lt;&gt;"",ISNUMBER(A5017)),VLOOKUP(A5017,Studies!A:BR,2,FALSE),"")</f>
        <v>Iwamoto 2008</v>
      </c>
      <c r="C5017" s="255" t="str">
        <f>IF(AND(A5017&lt;&gt;"",ISNUMBER(A5017)),VLOOKUP(A5017,Studies!A:BR,3,FALSE),"")</f>
        <v>https://www.ncbi.nlm.nih.gov/pubmed/18513146</v>
      </c>
      <c r="D5017" s="255" t="str">
        <f>IF(AND(A5017&lt;&gt;"",ISNUMBER(A5017)),VLOOKUP(A5017,Studies!A:BR,4,FALSE),"")</f>
        <v>Study I, Period 2 (ATV treatment)</v>
      </c>
      <c r="E5017" s="255" t="str">
        <f>IF(AND(A5017&lt;&gt;"",ISNUMBER(A5017)),VLOOKUP(A5017,Studies!A:BR,5,FALSE),"")</f>
        <v>Raltegravir</v>
      </c>
      <c r="F5017" s="256" t="str">
        <f>IF(AND(A5017&lt;&gt;"",ISNUMBER(A5017)),VLOOKUP(A5017,Studies!A:BR,6,FALSE),"")</f>
        <v>Plasma</v>
      </c>
      <c r="G5017" s="194">
        <v>176</v>
      </c>
      <c r="H5017" s="50" t="s">
        <v>60</v>
      </c>
      <c r="I5017" s="187">
        <v>1.4317390000000001</v>
      </c>
      <c r="J5017" s="41" t="s">
        <v>964</v>
      </c>
      <c r="K5017" s="41" t="s">
        <v>116</v>
      </c>
    </row>
    <row r="5018" spans="1:16" x14ac:dyDescent="0.2">
      <c r="A5018" s="30">
        <v>572</v>
      </c>
      <c r="B5018" s="254" t="str">
        <f>IF(AND(A5018&lt;&gt;"",ISNUMBER(A5018)),VLOOKUP(A5018,Studies!A:BR,2,FALSE),"")</f>
        <v>Neely 2010</v>
      </c>
      <c r="C5018" s="255" t="str">
        <f>IF(AND(A5018&lt;&gt;"",ISNUMBER(A5018)),VLOOKUP(A5018,Studies!A:BR,3,FALSE),"")</f>
        <v>https://www.ncbi.nlm.nih.gov/pubmed/20823282</v>
      </c>
      <c r="D5018" s="255" t="str">
        <f>IF(AND(A5018&lt;&gt;"",ISNUMBER(A5018)),VLOOKUP(A5018,Studies!A:BR,4,FALSE),"")</f>
        <v>Study arm A (Raltegravir 400mg BID)</v>
      </c>
      <c r="E5018" s="255" t="str">
        <f>IF(AND(A5018&lt;&gt;"",ISNUMBER(A5018)),VLOOKUP(A5018,Studies!A:BR,5,FALSE),"")</f>
        <v>Raltegravir</v>
      </c>
      <c r="F5018" s="256" t="str">
        <f>IF(AND(A5018&lt;&gt;"",ISNUMBER(A5018)),VLOOKUP(A5018,Studies!A:BR,6,FALSE),"")</f>
        <v>Plasma</v>
      </c>
      <c r="G5018" s="194">
        <v>168</v>
      </c>
      <c r="H5018" s="50" t="s">
        <v>60</v>
      </c>
      <c r="I5018" s="187">
        <v>263.80290000000002</v>
      </c>
      <c r="J5018" s="41" t="s">
        <v>941</v>
      </c>
      <c r="K5018" s="41" t="s">
        <v>970</v>
      </c>
      <c r="P5018" s="42" t="s">
        <v>1507</v>
      </c>
    </row>
    <row r="5019" spans="1:16" x14ac:dyDescent="0.2">
      <c r="A5019" s="30">
        <v>572</v>
      </c>
      <c r="B5019" s="254" t="str">
        <f>IF(AND(A5019&lt;&gt;"",ISNUMBER(A5019)),VLOOKUP(A5019,Studies!A:BR,2,FALSE),"")</f>
        <v>Neely 2010</v>
      </c>
      <c r="C5019" s="255" t="str">
        <f>IF(AND(A5019&lt;&gt;"",ISNUMBER(A5019)),VLOOKUP(A5019,Studies!A:BR,3,FALSE),"")</f>
        <v>https://www.ncbi.nlm.nih.gov/pubmed/20823282</v>
      </c>
      <c r="D5019" s="255" t="str">
        <f>IF(AND(A5019&lt;&gt;"",ISNUMBER(A5019)),VLOOKUP(A5019,Studies!A:BR,4,FALSE),"")</f>
        <v>Study arm A (Raltegravir 400mg BID)</v>
      </c>
      <c r="E5019" s="255" t="str">
        <f>IF(AND(A5019&lt;&gt;"",ISNUMBER(A5019)),VLOOKUP(A5019,Studies!A:BR,5,FALSE),"")</f>
        <v>Raltegravir</v>
      </c>
      <c r="F5019" s="256" t="str">
        <f>IF(AND(A5019&lt;&gt;"",ISNUMBER(A5019)),VLOOKUP(A5019,Studies!A:BR,6,FALSE),"")</f>
        <v>Plasma</v>
      </c>
      <c r="G5019" s="194">
        <v>169</v>
      </c>
      <c r="H5019" s="50" t="s">
        <v>60</v>
      </c>
      <c r="I5019" s="187">
        <v>676.24760000000003</v>
      </c>
      <c r="J5019" s="41" t="s">
        <v>941</v>
      </c>
      <c r="K5019" s="41" t="s">
        <v>970</v>
      </c>
      <c r="P5019" s="42" t="s">
        <v>1507</v>
      </c>
    </row>
    <row r="5020" spans="1:16" x14ac:dyDescent="0.2">
      <c r="A5020" s="30">
        <v>572</v>
      </c>
      <c r="B5020" s="254" t="str">
        <f>IF(AND(A5020&lt;&gt;"",ISNUMBER(A5020)),VLOOKUP(A5020,Studies!A:BR,2,FALSE),"")</f>
        <v>Neely 2010</v>
      </c>
      <c r="C5020" s="255" t="str">
        <f>IF(AND(A5020&lt;&gt;"",ISNUMBER(A5020)),VLOOKUP(A5020,Studies!A:BR,3,FALSE),"")</f>
        <v>https://www.ncbi.nlm.nih.gov/pubmed/20823282</v>
      </c>
      <c r="D5020" s="255" t="str">
        <f>IF(AND(A5020&lt;&gt;"",ISNUMBER(A5020)),VLOOKUP(A5020,Studies!A:BR,4,FALSE),"")</f>
        <v>Study arm A (Raltegravir 400mg BID)</v>
      </c>
      <c r="E5020" s="255" t="str">
        <f>IF(AND(A5020&lt;&gt;"",ISNUMBER(A5020)),VLOOKUP(A5020,Studies!A:BR,5,FALSE),"")</f>
        <v>Raltegravir</v>
      </c>
      <c r="F5020" s="256" t="str">
        <f>IF(AND(A5020&lt;&gt;"",ISNUMBER(A5020)),VLOOKUP(A5020,Studies!A:BR,6,FALSE),"")</f>
        <v>Plasma</v>
      </c>
      <c r="G5020" s="194">
        <v>170</v>
      </c>
      <c r="H5020" s="50" t="s">
        <v>60</v>
      </c>
      <c r="I5020" s="187">
        <v>637.20809999999994</v>
      </c>
      <c r="J5020" s="41" t="s">
        <v>941</v>
      </c>
      <c r="K5020" s="41" t="s">
        <v>970</v>
      </c>
      <c r="P5020" s="42" t="s">
        <v>1507</v>
      </c>
    </row>
    <row r="5021" spans="1:16" x14ac:dyDescent="0.2">
      <c r="A5021" s="30">
        <v>572</v>
      </c>
      <c r="B5021" s="254" t="str">
        <f>IF(AND(A5021&lt;&gt;"",ISNUMBER(A5021)),VLOOKUP(A5021,Studies!A:BR,2,FALSE),"")</f>
        <v>Neely 2010</v>
      </c>
      <c r="C5021" s="255" t="str">
        <f>IF(AND(A5021&lt;&gt;"",ISNUMBER(A5021)),VLOOKUP(A5021,Studies!A:BR,3,FALSE),"")</f>
        <v>https://www.ncbi.nlm.nih.gov/pubmed/20823282</v>
      </c>
      <c r="D5021" s="255" t="str">
        <f>IF(AND(A5021&lt;&gt;"",ISNUMBER(A5021)),VLOOKUP(A5021,Studies!A:BR,4,FALSE),"")</f>
        <v>Study arm A (Raltegravir 400mg BID)</v>
      </c>
      <c r="E5021" s="255" t="str">
        <f>IF(AND(A5021&lt;&gt;"",ISNUMBER(A5021)),VLOOKUP(A5021,Studies!A:BR,5,FALSE),"")</f>
        <v>Raltegravir</v>
      </c>
      <c r="F5021" s="256" t="str">
        <f>IF(AND(A5021&lt;&gt;"",ISNUMBER(A5021)),VLOOKUP(A5021,Studies!A:BR,6,FALSE),"")</f>
        <v>Plasma</v>
      </c>
      <c r="G5021" s="194">
        <v>172</v>
      </c>
      <c r="H5021" s="50" t="s">
        <v>60</v>
      </c>
      <c r="I5021" s="187">
        <v>282.4502</v>
      </c>
      <c r="J5021" s="41" t="s">
        <v>941</v>
      </c>
      <c r="K5021" s="41" t="s">
        <v>970</v>
      </c>
      <c r="P5021" s="42" t="s">
        <v>1507</v>
      </c>
    </row>
    <row r="5022" spans="1:16" x14ac:dyDescent="0.2">
      <c r="A5022" s="30">
        <v>572</v>
      </c>
      <c r="B5022" s="254" t="str">
        <f>IF(AND(A5022&lt;&gt;"",ISNUMBER(A5022)),VLOOKUP(A5022,Studies!A:BR,2,FALSE),"")</f>
        <v>Neely 2010</v>
      </c>
      <c r="C5022" s="255" t="str">
        <f>IF(AND(A5022&lt;&gt;"",ISNUMBER(A5022)),VLOOKUP(A5022,Studies!A:BR,3,FALSE),"")</f>
        <v>https://www.ncbi.nlm.nih.gov/pubmed/20823282</v>
      </c>
      <c r="D5022" s="255" t="str">
        <f>IF(AND(A5022&lt;&gt;"",ISNUMBER(A5022)),VLOOKUP(A5022,Studies!A:BR,4,FALSE),"")</f>
        <v>Study arm A (Raltegravir 400mg BID)</v>
      </c>
      <c r="E5022" s="255" t="str">
        <f>IF(AND(A5022&lt;&gt;"",ISNUMBER(A5022)),VLOOKUP(A5022,Studies!A:BR,5,FALSE),"")</f>
        <v>Raltegravir</v>
      </c>
      <c r="F5022" s="256" t="str">
        <f>IF(AND(A5022&lt;&gt;"",ISNUMBER(A5022)),VLOOKUP(A5022,Studies!A:BR,6,FALSE),"")</f>
        <v>Plasma</v>
      </c>
      <c r="G5022" s="194">
        <v>176</v>
      </c>
      <c r="H5022" s="50" t="s">
        <v>60</v>
      </c>
      <c r="I5022" s="187">
        <v>106.0531</v>
      </c>
      <c r="J5022" s="41" t="s">
        <v>941</v>
      </c>
      <c r="K5022" s="41" t="s">
        <v>970</v>
      </c>
      <c r="P5022" s="42" t="s">
        <v>1507</v>
      </c>
    </row>
    <row r="5023" spans="1:16" x14ac:dyDescent="0.2">
      <c r="A5023" s="30">
        <v>572</v>
      </c>
      <c r="B5023" s="254" t="str">
        <f>IF(AND(A5023&lt;&gt;"",ISNUMBER(A5023)),VLOOKUP(A5023,Studies!A:BR,2,FALSE),"")</f>
        <v>Neely 2010</v>
      </c>
      <c r="C5023" s="255" t="str">
        <f>IF(AND(A5023&lt;&gt;"",ISNUMBER(A5023)),VLOOKUP(A5023,Studies!A:BR,3,FALSE),"")</f>
        <v>https://www.ncbi.nlm.nih.gov/pubmed/20823282</v>
      </c>
      <c r="D5023" s="255" t="str">
        <f>IF(AND(A5023&lt;&gt;"",ISNUMBER(A5023)),VLOOKUP(A5023,Studies!A:BR,4,FALSE),"")</f>
        <v>Study arm A (Raltegravir 400mg BID)</v>
      </c>
      <c r="E5023" s="255" t="str">
        <f>IF(AND(A5023&lt;&gt;"",ISNUMBER(A5023)),VLOOKUP(A5023,Studies!A:BR,5,FALSE),"")</f>
        <v>Raltegravir</v>
      </c>
      <c r="F5023" s="256" t="str">
        <f>IF(AND(A5023&lt;&gt;"",ISNUMBER(A5023)),VLOOKUP(A5023,Studies!A:BR,6,FALSE),"")</f>
        <v>Plasma</v>
      </c>
      <c r="G5023" s="194">
        <v>180</v>
      </c>
      <c r="H5023" s="50" t="s">
        <v>60</v>
      </c>
      <c r="I5023" s="187">
        <v>46.404029999999999</v>
      </c>
      <c r="J5023" s="41" t="s">
        <v>941</v>
      </c>
      <c r="K5023" s="41" t="s">
        <v>970</v>
      </c>
      <c r="P5023" s="42" t="s">
        <v>1507</v>
      </c>
    </row>
    <row r="5024" spans="1:16" x14ac:dyDescent="0.2">
      <c r="A5024" s="30">
        <v>573</v>
      </c>
      <c r="B5024" s="254" t="str">
        <f>IF(AND(A5024&lt;&gt;"",ISNUMBER(A5024)),VLOOKUP(A5024,Studies!A:BR,2,FALSE),"")</f>
        <v>Neely 2010</v>
      </c>
      <c r="C5024" s="255" t="str">
        <f>IF(AND(A5024&lt;&gt;"",ISNUMBER(A5024)),VLOOKUP(A5024,Studies!A:BR,3,FALSE),"")</f>
        <v>https://www.ncbi.nlm.nih.gov/pubmed/20823282</v>
      </c>
      <c r="D5024" s="255" t="str">
        <f>IF(AND(A5024&lt;&gt;"",ISNUMBER(A5024)),VLOOKUP(A5024,Studies!A:BR,4,FALSE),"")</f>
        <v>Study arm B (Raltegravir 400mg OD + Atazanavir 400 mg OD)</v>
      </c>
      <c r="E5024" s="255" t="str">
        <f>IF(AND(A5024&lt;&gt;"",ISNUMBER(A5024)),VLOOKUP(A5024,Studies!A:BR,5,FALSE),"")</f>
        <v>Raltegravir</v>
      </c>
      <c r="F5024" s="256" t="str">
        <f>IF(AND(A5024&lt;&gt;"",ISNUMBER(A5024)),VLOOKUP(A5024,Studies!A:BR,6,FALSE),"")</f>
        <v>Plasma</v>
      </c>
      <c r="G5024" s="194">
        <v>168</v>
      </c>
      <c r="H5024" s="50" t="s">
        <v>60</v>
      </c>
      <c r="I5024" s="187">
        <v>23.057770000000001</v>
      </c>
      <c r="J5024" s="41" t="s">
        <v>941</v>
      </c>
      <c r="K5024" s="41" t="s">
        <v>970</v>
      </c>
      <c r="P5024" s="42" t="s">
        <v>1507</v>
      </c>
    </row>
    <row r="5025" spans="1:16" x14ac:dyDescent="0.2">
      <c r="A5025" s="30">
        <v>573</v>
      </c>
      <c r="B5025" s="254" t="str">
        <f>IF(AND(A5025&lt;&gt;"",ISNUMBER(A5025)),VLOOKUP(A5025,Studies!A:BR,2,FALSE),"")</f>
        <v>Neely 2010</v>
      </c>
      <c r="C5025" s="255" t="str">
        <f>IF(AND(A5025&lt;&gt;"",ISNUMBER(A5025)),VLOOKUP(A5025,Studies!A:BR,3,FALSE),"")</f>
        <v>https://www.ncbi.nlm.nih.gov/pubmed/20823282</v>
      </c>
      <c r="D5025" s="255" t="str">
        <f>IF(AND(A5025&lt;&gt;"",ISNUMBER(A5025)),VLOOKUP(A5025,Studies!A:BR,4,FALSE),"")</f>
        <v>Study arm B (Raltegravir 400mg OD + Atazanavir 400 mg OD)</v>
      </c>
      <c r="E5025" s="255" t="str">
        <f>IF(AND(A5025&lt;&gt;"",ISNUMBER(A5025)),VLOOKUP(A5025,Studies!A:BR,5,FALSE),"")</f>
        <v>Raltegravir</v>
      </c>
      <c r="F5025" s="256" t="str">
        <f>IF(AND(A5025&lt;&gt;"",ISNUMBER(A5025)),VLOOKUP(A5025,Studies!A:BR,6,FALSE),"")</f>
        <v>Plasma</v>
      </c>
      <c r="G5025" s="194">
        <v>169</v>
      </c>
      <c r="H5025" s="50" t="s">
        <v>60</v>
      </c>
      <c r="I5025" s="187">
        <v>962.81500000000005</v>
      </c>
      <c r="J5025" s="41" t="s">
        <v>941</v>
      </c>
      <c r="K5025" s="41" t="s">
        <v>970</v>
      </c>
      <c r="P5025" s="42" t="s">
        <v>1507</v>
      </c>
    </row>
    <row r="5026" spans="1:16" x14ac:dyDescent="0.2">
      <c r="A5026" s="30">
        <v>573</v>
      </c>
      <c r="B5026" s="254" t="str">
        <f>IF(AND(A5026&lt;&gt;"",ISNUMBER(A5026)),VLOOKUP(A5026,Studies!A:BR,2,FALSE),"")</f>
        <v>Neely 2010</v>
      </c>
      <c r="C5026" s="255" t="str">
        <f>IF(AND(A5026&lt;&gt;"",ISNUMBER(A5026)),VLOOKUP(A5026,Studies!A:BR,3,FALSE),"")</f>
        <v>https://www.ncbi.nlm.nih.gov/pubmed/20823282</v>
      </c>
      <c r="D5026" s="255" t="str">
        <f>IF(AND(A5026&lt;&gt;"",ISNUMBER(A5026)),VLOOKUP(A5026,Studies!A:BR,4,FALSE),"")</f>
        <v>Study arm B (Raltegravir 400mg OD + Atazanavir 400 mg OD)</v>
      </c>
      <c r="E5026" s="255" t="str">
        <f>IF(AND(A5026&lt;&gt;"",ISNUMBER(A5026)),VLOOKUP(A5026,Studies!A:BR,5,FALSE),"")</f>
        <v>Raltegravir</v>
      </c>
      <c r="F5026" s="256" t="str">
        <f>IF(AND(A5026&lt;&gt;"",ISNUMBER(A5026)),VLOOKUP(A5026,Studies!A:BR,6,FALSE),"")</f>
        <v>Plasma</v>
      </c>
      <c r="G5026" s="194">
        <v>170</v>
      </c>
      <c r="H5026" s="50" t="s">
        <v>60</v>
      </c>
      <c r="I5026" s="187">
        <v>797.0018</v>
      </c>
      <c r="J5026" s="41" t="s">
        <v>941</v>
      </c>
      <c r="K5026" s="41" t="s">
        <v>970</v>
      </c>
      <c r="P5026" s="42" t="s">
        <v>1507</v>
      </c>
    </row>
    <row r="5027" spans="1:16" x14ac:dyDescent="0.2">
      <c r="A5027" s="30">
        <v>573</v>
      </c>
      <c r="B5027" s="254" t="str">
        <f>IF(AND(A5027&lt;&gt;"",ISNUMBER(A5027)),VLOOKUP(A5027,Studies!A:BR,2,FALSE),"")</f>
        <v>Neely 2010</v>
      </c>
      <c r="C5027" s="255" t="str">
        <f>IF(AND(A5027&lt;&gt;"",ISNUMBER(A5027)),VLOOKUP(A5027,Studies!A:BR,3,FALSE),"")</f>
        <v>https://www.ncbi.nlm.nih.gov/pubmed/20823282</v>
      </c>
      <c r="D5027" s="255" t="str">
        <f>IF(AND(A5027&lt;&gt;"",ISNUMBER(A5027)),VLOOKUP(A5027,Studies!A:BR,4,FALSE),"")</f>
        <v>Study arm B (Raltegravir 400mg OD + Atazanavir 400 mg OD)</v>
      </c>
      <c r="E5027" s="255" t="str">
        <f>IF(AND(A5027&lt;&gt;"",ISNUMBER(A5027)),VLOOKUP(A5027,Studies!A:BR,5,FALSE),"")</f>
        <v>Raltegravir</v>
      </c>
      <c r="F5027" s="256" t="str">
        <f>IF(AND(A5027&lt;&gt;"",ISNUMBER(A5027)),VLOOKUP(A5027,Studies!A:BR,6,FALSE),"")</f>
        <v>Plasma</v>
      </c>
      <c r="G5027" s="194">
        <v>172</v>
      </c>
      <c r="H5027" s="50" t="s">
        <v>60</v>
      </c>
      <c r="I5027" s="187">
        <v>388.11180000000002</v>
      </c>
      <c r="J5027" s="41" t="s">
        <v>941</v>
      </c>
      <c r="K5027" s="41" t="s">
        <v>970</v>
      </c>
      <c r="P5027" s="42" t="s">
        <v>1507</v>
      </c>
    </row>
    <row r="5028" spans="1:16" x14ac:dyDescent="0.2">
      <c r="A5028" s="30">
        <v>573</v>
      </c>
      <c r="B5028" s="254" t="str">
        <f>IF(AND(A5028&lt;&gt;"",ISNUMBER(A5028)),VLOOKUP(A5028,Studies!A:BR,2,FALSE),"")</f>
        <v>Neely 2010</v>
      </c>
      <c r="C5028" s="255" t="str">
        <f>IF(AND(A5028&lt;&gt;"",ISNUMBER(A5028)),VLOOKUP(A5028,Studies!A:BR,3,FALSE),"")</f>
        <v>https://www.ncbi.nlm.nih.gov/pubmed/20823282</v>
      </c>
      <c r="D5028" s="255" t="str">
        <f>IF(AND(A5028&lt;&gt;"",ISNUMBER(A5028)),VLOOKUP(A5028,Studies!A:BR,4,FALSE),"")</f>
        <v>Study arm B (Raltegravir 400mg OD + Atazanavir 400 mg OD)</v>
      </c>
      <c r="E5028" s="255" t="str">
        <f>IF(AND(A5028&lt;&gt;"",ISNUMBER(A5028)),VLOOKUP(A5028,Studies!A:BR,5,FALSE),"")</f>
        <v>Raltegravir</v>
      </c>
      <c r="F5028" s="256" t="str">
        <f>IF(AND(A5028&lt;&gt;"",ISNUMBER(A5028)),VLOOKUP(A5028,Studies!A:BR,6,FALSE),"")</f>
        <v>Plasma</v>
      </c>
      <c r="G5028" s="194">
        <v>176</v>
      </c>
      <c r="H5028" s="50" t="s">
        <v>60</v>
      </c>
      <c r="I5028" s="187">
        <v>125.0545</v>
      </c>
      <c r="J5028" s="41" t="s">
        <v>941</v>
      </c>
      <c r="K5028" s="41" t="s">
        <v>970</v>
      </c>
      <c r="P5028" s="42" t="s">
        <v>1507</v>
      </c>
    </row>
    <row r="5029" spans="1:16" x14ac:dyDescent="0.2">
      <c r="A5029" s="30">
        <v>573</v>
      </c>
      <c r="B5029" s="254" t="str">
        <f>IF(AND(A5029&lt;&gt;"",ISNUMBER(A5029)),VLOOKUP(A5029,Studies!A:BR,2,FALSE),"")</f>
        <v>Neely 2010</v>
      </c>
      <c r="C5029" s="255" t="str">
        <f>IF(AND(A5029&lt;&gt;"",ISNUMBER(A5029)),VLOOKUP(A5029,Studies!A:BR,3,FALSE),"")</f>
        <v>https://www.ncbi.nlm.nih.gov/pubmed/20823282</v>
      </c>
      <c r="D5029" s="255" t="str">
        <f>IF(AND(A5029&lt;&gt;"",ISNUMBER(A5029)),VLOOKUP(A5029,Studies!A:BR,4,FALSE),"")</f>
        <v>Study arm B (Raltegravir 400mg OD + Atazanavir 400 mg OD)</v>
      </c>
      <c r="E5029" s="255" t="str">
        <f>IF(AND(A5029&lt;&gt;"",ISNUMBER(A5029)),VLOOKUP(A5029,Studies!A:BR,5,FALSE),"")</f>
        <v>Raltegravir</v>
      </c>
      <c r="F5029" s="256" t="str">
        <f>IF(AND(A5029&lt;&gt;"",ISNUMBER(A5029)),VLOOKUP(A5029,Studies!A:BR,6,FALSE),"")</f>
        <v>Plasma</v>
      </c>
      <c r="G5029" s="194">
        <v>180</v>
      </c>
      <c r="H5029" s="50" t="s">
        <v>60</v>
      </c>
      <c r="I5029" s="187">
        <v>68.430719999999994</v>
      </c>
      <c r="J5029" s="41" t="s">
        <v>941</v>
      </c>
      <c r="K5029" s="41" t="s">
        <v>970</v>
      </c>
      <c r="P5029" s="42" t="s">
        <v>1507</v>
      </c>
    </row>
    <row r="5030" spans="1:16" x14ac:dyDescent="0.2">
      <c r="A5030" s="30">
        <v>573</v>
      </c>
      <c r="B5030" s="254" t="str">
        <f>IF(AND(A5030&lt;&gt;"",ISNUMBER(A5030)),VLOOKUP(A5030,Studies!A:BR,2,FALSE),"")</f>
        <v>Neely 2010</v>
      </c>
      <c r="C5030" s="255" t="str">
        <f>IF(AND(A5030&lt;&gt;"",ISNUMBER(A5030)),VLOOKUP(A5030,Studies!A:BR,3,FALSE),"")</f>
        <v>https://www.ncbi.nlm.nih.gov/pubmed/20823282</v>
      </c>
      <c r="D5030" s="255" t="str">
        <f>IF(AND(A5030&lt;&gt;"",ISNUMBER(A5030)),VLOOKUP(A5030,Studies!A:BR,4,FALSE),"")</f>
        <v>Study arm B (Raltegravir 400mg OD + Atazanavir 400 mg OD)</v>
      </c>
      <c r="E5030" s="255" t="str">
        <f>IF(AND(A5030&lt;&gt;"",ISNUMBER(A5030)),VLOOKUP(A5030,Studies!A:BR,5,FALSE),"")</f>
        <v>Raltegravir</v>
      </c>
      <c r="F5030" s="256" t="str">
        <f>IF(AND(A5030&lt;&gt;"",ISNUMBER(A5030)),VLOOKUP(A5030,Studies!A:BR,6,FALSE),"")</f>
        <v>Plasma</v>
      </c>
      <c r="G5030" s="194">
        <v>192</v>
      </c>
      <c r="H5030" s="50" t="s">
        <v>60</v>
      </c>
      <c r="I5030" s="187">
        <v>17.341609999999999</v>
      </c>
      <c r="J5030" s="41" t="s">
        <v>941</v>
      </c>
      <c r="K5030" s="41" t="s">
        <v>970</v>
      </c>
      <c r="P5030" s="42" t="s">
        <v>1507</v>
      </c>
    </row>
    <row r="5031" spans="1:16" x14ac:dyDescent="0.2">
      <c r="A5031" s="30">
        <v>574</v>
      </c>
      <c r="B5031" s="254" t="str">
        <f>IF(AND(A5031&lt;&gt;"",ISNUMBER(A5031)),VLOOKUP(A5031,Studies!A:BR,2,FALSE),"")</f>
        <v>Krishna 2016</v>
      </c>
      <c r="C5031" s="255" t="str">
        <f>IF(AND(A5031&lt;&gt;"",ISNUMBER(A5031)),VLOOKUP(A5031,Studies!A:BR,3,FALSE),"")</f>
        <v>https://www.ncbi.nlm.nih.gov/pubmed/27696440</v>
      </c>
      <c r="D5031" s="255" t="str">
        <f>IF(AND(A5031&lt;&gt;"",ISNUMBER(A5031)),VLOOKUP(A5031,Studies!A:BR,4,FALSE),"")</f>
        <v>Period 1, Day 1 (1200 mg raltegravir SD)</v>
      </c>
      <c r="E5031" s="255" t="str">
        <f>IF(AND(A5031&lt;&gt;"",ISNUMBER(A5031)),VLOOKUP(A5031,Studies!A:BR,5,FALSE),"")</f>
        <v>Raltegravir</v>
      </c>
      <c r="F5031" s="256" t="str">
        <f>IF(AND(A5031&lt;&gt;"",ISNUMBER(A5031)),VLOOKUP(A5031,Studies!A:BR,6,FALSE),"")</f>
        <v>Plasma</v>
      </c>
      <c r="G5031" s="194">
        <v>0.5</v>
      </c>
      <c r="H5031" s="50" t="s">
        <v>60</v>
      </c>
      <c r="I5031" s="187">
        <v>4438.5110000000004</v>
      </c>
      <c r="J5031" s="41" t="s">
        <v>964</v>
      </c>
      <c r="K5031" s="41" t="s">
        <v>116</v>
      </c>
    </row>
    <row r="5032" spans="1:16" x14ac:dyDescent="0.2">
      <c r="A5032" s="30">
        <v>574</v>
      </c>
      <c r="B5032" s="254" t="str">
        <f>IF(AND(A5032&lt;&gt;"",ISNUMBER(A5032)),VLOOKUP(A5032,Studies!A:BR,2,FALSE),"")</f>
        <v>Krishna 2016</v>
      </c>
      <c r="C5032" s="255" t="str">
        <f>IF(AND(A5032&lt;&gt;"",ISNUMBER(A5032)),VLOOKUP(A5032,Studies!A:BR,3,FALSE),"")</f>
        <v>https://www.ncbi.nlm.nih.gov/pubmed/27696440</v>
      </c>
      <c r="D5032" s="255" t="str">
        <f>IF(AND(A5032&lt;&gt;"",ISNUMBER(A5032)),VLOOKUP(A5032,Studies!A:BR,4,FALSE),"")</f>
        <v>Period 1, Day 1 (1200 mg raltegravir SD)</v>
      </c>
      <c r="E5032" s="255" t="str">
        <f>IF(AND(A5032&lt;&gt;"",ISNUMBER(A5032)),VLOOKUP(A5032,Studies!A:BR,5,FALSE),"")</f>
        <v>Raltegravir</v>
      </c>
      <c r="F5032" s="256" t="str">
        <f>IF(AND(A5032&lt;&gt;"",ISNUMBER(A5032)),VLOOKUP(A5032,Studies!A:BR,6,FALSE),"")</f>
        <v>Plasma</v>
      </c>
      <c r="G5032" s="194">
        <v>1</v>
      </c>
      <c r="H5032" s="50" t="s">
        <v>60</v>
      </c>
      <c r="I5032" s="187">
        <v>6503.3549999999996</v>
      </c>
      <c r="J5032" s="41" t="s">
        <v>964</v>
      </c>
      <c r="K5032" s="41" t="s">
        <v>116</v>
      </c>
    </row>
    <row r="5033" spans="1:16" x14ac:dyDescent="0.2">
      <c r="A5033" s="30">
        <v>574</v>
      </c>
      <c r="B5033" s="254" t="str">
        <f>IF(AND(A5033&lt;&gt;"",ISNUMBER(A5033)),VLOOKUP(A5033,Studies!A:BR,2,FALSE),"")</f>
        <v>Krishna 2016</v>
      </c>
      <c r="C5033" s="255" t="str">
        <f>IF(AND(A5033&lt;&gt;"",ISNUMBER(A5033)),VLOOKUP(A5033,Studies!A:BR,3,FALSE),"")</f>
        <v>https://www.ncbi.nlm.nih.gov/pubmed/27696440</v>
      </c>
      <c r="D5033" s="255" t="str">
        <f>IF(AND(A5033&lt;&gt;"",ISNUMBER(A5033)),VLOOKUP(A5033,Studies!A:BR,4,FALSE),"")</f>
        <v>Period 1, Day 1 (1200 mg raltegravir SD)</v>
      </c>
      <c r="E5033" s="255" t="str">
        <f>IF(AND(A5033&lt;&gt;"",ISNUMBER(A5033)),VLOOKUP(A5033,Studies!A:BR,5,FALSE),"")</f>
        <v>Raltegravir</v>
      </c>
      <c r="F5033" s="256" t="str">
        <f>IF(AND(A5033&lt;&gt;"",ISNUMBER(A5033)),VLOOKUP(A5033,Studies!A:BR,6,FALSE),"")</f>
        <v>Plasma</v>
      </c>
      <c r="G5033" s="194">
        <v>1.5</v>
      </c>
      <c r="H5033" s="50" t="s">
        <v>60</v>
      </c>
      <c r="I5033" s="187">
        <v>9900.6890000000003</v>
      </c>
      <c r="J5033" s="41" t="s">
        <v>964</v>
      </c>
      <c r="K5033" s="41" t="s">
        <v>116</v>
      </c>
    </row>
    <row r="5034" spans="1:16" x14ac:dyDescent="0.2">
      <c r="A5034" s="30">
        <v>574</v>
      </c>
      <c r="B5034" s="254" t="str">
        <f>IF(AND(A5034&lt;&gt;"",ISNUMBER(A5034)),VLOOKUP(A5034,Studies!A:BR,2,FALSE),"")</f>
        <v>Krishna 2016</v>
      </c>
      <c r="C5034" s="255" t="str">
        <f>IF(AND(A5034&lt;&gt;"",ISNUMBER(A5034)),VLOOKUP(A5034,Studies!A:BR,3,FALSE),"")</f>
        <v>https://www.ncbi.nlm.nih.gov/pubmed/27696440</v>
      </c>
      <c r="D5034" s="255" t="str">
        <f>IF(AND(A5034&lt;&gt;"",ISNUMBER(A5034)),VLOOKUP(A5034,Studies!A:BR,4,FALSE),"")</f>
        <v>Period 1, Day 1 (1200 mg raltegravir SD)</v>
      </c>
      <c r="E5034" s="255" t="str">
        <f>IF(AND(A5034&lt;&gt;"",ISNUMBER(A5034)),VLOOKUP(A5034,Studies!A:BR,5,FALSE),"")</f>
        <v>Raltegravir</v>
      </c>
      <c r="F5034" s="256" t="str">
        <f>IF(AND(A5034&lt;&gt;"",ISNUMBER(A5034)),VLOOKUP(A5034,Studies!A:BR,6,FALSE),"")</f>
        <v>Plasma</v>
      </c>
      <c r="G5034" s="194">
        <v>2</v>
      </c>
      <c r="H5034" s="50" t="s">
        <v>60</v>
      </c>
      <c r="I5034" s="187">
        <v>12214.1</v>
      </c>
      <c r="J5034" s="41" t="s">
        <v>964</v>
      </c>
      <c r="K5034" s="41" t="s">
        <v>116</v>
      </c>
    </row>
    <row r="5035" spans="1:16" x14ac:dyDescent="0.2">
      <c r="A5035" s="30">
        <v>574</v>
      </c>
      <c r="B5035" s="254" t="str">
        <f>IF(AND(A5035&lt;&gt;"",ISNUMBER(A5035)),VLOOKUP(A5035,Studies!A:BR,2,FALSE),"")</f>
        <v>Krishna 2016</v>
      </c>
      <c r="C5035" s="255" t="str">
        <f>IF(AND(A5035&lt;&gt;"",ISNUMBER(A5035)),VLOOKUP(A5035,Studies!A:BR,3,FALSE),"")</f>
        <v>https://www.ncbi.nlm.nih.gov/pubmed/27696440</v>
      </c>
      <c r="D5035" s="255" t="str">
        <f>IF(AND(A5035&lt;&gt;"",ISNUMBER(A5035)),VLOOKUP(A5035,Studies!A:BR,4,FALSE),"")</f>
        <v>Period 1, Day 1 (1200 mg raltegravir SD)</v>
      </c>
      <c r="E5035" s="255" t="str">
        <f>IF(AND(A5035&lt;&gt;"",ISNUMBER(A5035)),VLOOKUP(A5035,Studies!A:BR,5,FALSE),"")</f>
        <v>Raltegravir</v>
      </c>
      <c r="F5035" s="256"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
      <c r="A5036" s="30">
        <v>574</v>
      </c>
      <c r="B5036" s="254" t="str">
        <f>IF(AND(A5036&lt;&gt;"",ISNUMBER(A5036)),VLOOKUP(A5036,Studies!A:BR,2,FALSE),"")</f>
        <v>Krishna 2016</v>
      </c>
      <c r="C5036" s="255" t="str">
        <f>IF(AND(A5036&lt;&gt;"",ISNUMBER(A5036)),VLOOKUP(A5036,Studies!A:BR,3,FALSE),"")</f>
        <v>https://www.ncbi.nlm.nih.gov/pubmed/27696440</v>
      </c>
      <c r="D5036" s="255" t="str">
        <f>IF(AND(A5036&lt;&gt;"",ISNUMBER(A5036)),VLOOKUP(A5036,Studies!A:BR,4,FALSE),"")</f>
        <v>Period 1, Day 1 (1200 mg raltegravir SD)</v>
      </c>
      <c r="E5036" s="255" t="str">
        <f>IF(AND(A5036&lt;&gt;"",ISNUMBER(A5036)),VLOOKUP(A5036,Studies!A:BR,5,FALSE),"")</f>
        <v>Raltegravir</v>
      </c>
      <c r="F5036" s="256"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
      <c r="A5037" s="30">
        <v>574</v>
      </c>
      <c r="B5037" s="254" t="str">
        <f>IF(AND(A5037&lt;&gt;"",ISNUMBER(A5037)),VLOOKUP(A5037,Studies!A:BR,2,FALSE),"")</f>
        <v>Krishna 2016</v>
      </c>
      <c r="C5037" s="255" t="str">
        <f>IF(AND(A5037&lt;&gt;"",ISNUMBER(A5037)),VLOOKUP(A5037,Studies!A:BR,3,FALSE),"")</f>
        <v>https://www.ncbi.nlm.nih.gov/pubmed/27696440</v>
      </c>
      <c r="D5037" s="255" t="str">
        <f>IF(AND(A5037&lt;&gt;"",ISNUMBER(A5037)),VLOOKUP(A5037,Studies!A:BR,4,FALSE),"")</f>
        <v>Period 1, Day 1 (1200 mg raltegravir SD)</v>
      </c>
      <c r="E5037" s="255" t="str">
        <f>IF(AND(A5037&lt;&gt;"",ISNUMBER(A5037)),VLOOKUP(A5037,Studies!A:BR,5,FALSE),"")</f>
        <v>Raltegravir</v>
      </c>
      <c r="F5037" s="256"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
      <c r="A5038" s="30">
        <v>574</v>
      </c>
      <c r="B5038" s="254" t="str">
        <f>IF(AND(A5038&lt;&gt;"",ISNUMBER(A5038)),VLOOKUP(A5038,Studies!A:BR,2,FALSE),"")</f>
        <v>Krishna 2016</v>
      </c>
      <c r="C5038" s="255" t="str">
        <f>IF(AND(A5038&lt;&gt;"",ISNUMBER(A5038)),VLOOKUP(A5038,Studies!A:BR,3,FALSE),"")</f>
        <v>https://www.ncbi.nlm.nih.gov/pubmed/27696440</v>
      </c>
      <c r="D5038" s="255" t="str">
        <f>IF(AND(A5038&lt;&gt;"",ISNUMBER(A5038)),VLOOKUP(A5038,Studies!A:BR,4,FALSE),"")</f>
        <v>Period 1, Day 1 (1200 mg raltegravir SD)</v>
      </c>
      <c r="E5038" s="255" t="str">
        <f>IF(AND(A5038&lt;&gt;"",ISNUMBER(A5038)),VLOOKUP(A5038,Studies!A:BR,5,FALSE),"")</f>
        <v>Raltegravir</v>
      </c>
      <c r="F5038" s="256"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
      <c r="A5039" s="30">
        <v>574</v>
      </c>
      <c r="B5039" s="254" t="str">
        <f>IF(AND(A5039&lt;&gt;"",ISNUMBER(A5039)),VLOOKUP(A5039,Studies!A:BR,2,FALSE),"")</f>
        <v>Krishna 2016</v>
      </c>
      <c r="C5039" s="255" t="str">
        <f>IF(AND(A5039&lt;&gt;"",ISNUMBER(A5039)),VLOOKUP(A5039,Studies!A:BR,3,FALSE),"")</f>
        <v>https://www.ncbi.nlm.nih.gov/pubmed/27696440</v>
      </c>
      <c r="D5039" s="255" t="str">
        <f>IF(AND(A5039&lt;&gt;"",ISNUMBER(A5039)),VLOOKUP(A5039,Studies!A:BR,4,FALSE),"")</f>
        <v>Period 1, Day 1 (1200 mg raltegravir SD)</v>
      </c>
      <c r="E5039" s="255" t="str">
        <f>IF(AND(A5039&lt;&gt;"",ISNUMBER(A5039)),VLOOKUP(A5039,Studies!A:BR,5,FALSE),"")</f>
        <v>Raltegravir</v>
      </c>
      <c r="F5039" s="256"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
      <c r="A5040" s="30">
        <v>574</v>
      </c>
      <c r="B5040" s="254" t="str">
        <f>IF(AND(A5040&lt;&gt;"",ISNUMBER(A5040)),VLOOKUP(A5040,Studies!A:BR,2,FALSE),"")</f>
        <v>Krishna 2016</v>
      </c>
      <c r="C5040" s="255" t="str">
        <f>IF(AND(A5040&lt;&gt;"",ISNUMBER(A5040)),VLOOKUP(A5040,Studies!A:BR,3,FALSE),"")</f>
        <v>https://www.ncbi.nlm.nih.gov/pubmed/27696440</v>
      </c>
      <c r="D5040" s="255" t="str">
        <f>IF(AND(A5040&lt;&gt;"",ISNUMBER(A5040)),VLOOKUP(A5040,Studies!A:BR,4,FALSE),"")</f>
        <v>Period 1, Day 1 (1200 mg raltegravir SD)</v>
      </c>
      <c r="E5040" s="255" t="str">
        <f>IF(AND(A5040&lt;&gt;"",ISNUMBER(A5040)),VLOOKUP(A5040,Studies!A:BR,5,FALSE),"")</f>
        <v>Raltegravir</v>
      </c>
      <c r="F5040" s="256"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
      <c r="A5041" s="30">
        <v>574</v>
      </c>
      <c r="B5041" s="254" t="str">
        <f>IF(AND(A5041&lt;&gt;"",ISNUMBER(A5041)),VLOOKUP(A5041,Studies!A:BR,2,FALSE),"")</f>
        <v>Krishna 2016</v>
      </c>
      <c r="C5041" s="255" t="str">
        <f>IF(AND(A5041&lt;&gt;"",ISNUMBER(A5041)),VLOOKUP(A5041,Studies!A:BR,3,FALSE),"")</f>
        <v>https://www.ncbi.nlm.nih.gov/pubmed/27696440</v>
      </c>
      <c r="D5041" s="255" t="str">
        <f>IF(AND(A5041&lt;&gt;"",ISNUMBER(A5041)),VLOOKUP(A5041,Studies!A:BR,4,FALSE),"")</f>
        <v>Period 1, Day 1 (1200 mg raltegravir SD)</v>
      </c>
      <c r="E5041" s="255" t="str">
        <f>IF(AND(A5041&lt;&gt;"",ISNUMBER(A5041)),VLOOKUP(A5041,Studies!A:BR,5,FALSE),"")</f>
        <v>Raltegravir</v>
      </c>
      <c r="F5041" s="256" t="str">
        <f>IF(AND(A5041&lt;&gt;"",ISNUMBER(A5041)),VLOOKUP(A5041,Studies!A:BR,6,FALSE),"")</f>
        <v>Plasma</v>
      </c>
      <c r="G5041" s="194">
        <v>24</v>
      </c>
      <c r="H5041" s="50" t="s">
        <v>60</v>
      </c>
      <c r="I5041" s="187">
        <v>100.19070000000001</v>
      </c>
      <c r="J5041" s="41" t="s">
        <v>964</v>
      </c>
      <c r="K5041" s="41" t="s">
        <v>116</v>
      </c>
      <c r="L5041" s="195">
        <v>56.971069999999997</v>
      </c>
      <c r="M5041" s="52" t="s">
        <v>964</v>
      </c>
      <c r="N5041" s="195" t="s">
        <v>117</v>
      </c>
    </row>
    <row r="5042" spans="1:14" x14ac:dyDescent="0.2">
      <c r="A5042" s="30">
        <v>574</v>
      </c>
      <c r="B5042" s="254" t="str">
        <f>IF(AND(A5042&lt;&gt;"",ISNUMBER(A5042)),VLOOKUP(A5042,Studies!A:BR,2,FALSE),"")</f>
        <v>Krishna 2016</v>
      </c>
      <c r="C5042" s="255" t="str">
        <f>IF(AND(A5042&lt;&gt;"",ISNUMBER(A5042)),VLOOKUP(A5042,Studies!A:BR,3,FALSE),"")</f>
        <v>https://www.ncbi.nlm.nih.gov/pubmed/27696440</v>
      </c>
      <c r="D5042" s="255" t="str">
        <f>IF(AND(A5042&lt;&gt;"",ISNUMBER(A5042)),VLOOKUP(A5042,Studies!A:BR,4,FALSE),"")</f>
        <v>Period 1, Day 1 (1200 mg raltegravir SD)</v>
      </c>
      <c r="E5042" s="255" t="str">
        <f>IF(AND(A5042&lt;&gt;"",ISNUMBER(A5042)),VLOOKUP(A5042,Studies!A:BR,5,FALSE),"")</f>
        <v>Raltegravir</v>
      </c>
      <c r="F5042" s="256" t="str">
        <f>IF(AND(A5042&lt;&gt;"",ISNUMBER(A5042)),VLOOKUP(A5042,Studies!A:BR,6,FALSE),"")</f>
        <v>Plasma</v>
      </c>
      <c r="G5042" s="194">
        <v>48</v>
      </c>
      <c r="H5042" s="50" t="s">
        <v>60</v>
      </c>
      <c r="I5042" s="187">
        <v>45.422069999999998</v>
      </c>
      <c r="J5042" s="41" t="s">
        <v>964</v>
      </c>
      <c r="K5042" s="41" t="s">
        <v>116</v>
      </c>
    </row>
    <row r="5043" spans="1:14" x14ac:dyDescent="0.2">
      <c r="A5043" s="30">
        <v>574</v>
      </c>
      <c r="B5043" s="254" t="str">
        <f>IF(AND(A5043&lt;&gt;"",ISNUMBER(A5043)),VLOOKUP(A5043,Studies!A:BR,2,FALSE),"")</f>
        <v>Krishna 2016</v>
      </c>
      <c r="C5043" s="255" t="str">
        <f>IF(AND(A5043&lt;&gt;"",ISNUMBER(A5043)),VLOOKUP(A5043,Studies!A:BR,3,FALSE),"")</f>
        <v>https://www.ncbi.nlm.nih.gov/pubmed/27696440</v>
      </c>
      <c r="D5043" s="255" t="str">
        <f>IF(AND(A5043&lt;&gt;"",ISNUMBER(A5043)),VLOOKUP(A5043,Studies!A:BR,4,FALSE),"")</f>
        <v>Period 1, Day 1 (1200 mg raltegravir SD)</v>
      </c>
      <c r="E5043" s="255" t="str">
        <f>IF(AND(A5043&lt;&gt;"",ISNUMBER(A5043)),VLOOKUP(A5043,Studies!A:BR,5,FALSE),"")</f>
        <v>Raltegravir</v>
      </c>
      <c r="F5043" s="256" t="str">
        <f>IF(AND(A5043&lt;&gt;"",ISNUMBER(A5043)),VLOOKUP(A5043,Studies!A:BR,6,FALSE),"")</f>
        <v>Plasma</v>
      </c>
      <c r="G5043" s="194">
        <v>72</v>
      </c>
      <c r="H5043" s="50" t="s">
        <v>60</v>
      </c>
      <c r="I5043" s="187">
        <v>29.6052</v>
      </c>
      <c r="J5043" s="41" t="s">
        <v>964</v>
      </c>
      <c r="K5043" s="41" t="s">
        <v>116</v>
      </c>
    </row>
    <row r="5044" spans="1:14" x14ac:dyDescent="0.2">
      <c r="A5044" s="30">
        <v>575</v>
      </c>
      <c r="B5044" s="254" t="str">
        <f>IF(AND(A5044&lt;&gt;"",ISNUMBER(A5044)),VLOOKUP(A5044,Studies!A:BR,2,FALSE),"")</f>
        <v>Krishna 2016</v>
      </c>
      <c r="C5044" s="255" t="str">
        <f>IF(AND(A5044&lt;&gt;"",ISNUMBER(A5044)),VLOOKUP(A5044,Studies!A:BR,3,FALSE),"")</f>
        <v>https://www.ncbi.nlm.nih.gov/pubmed/27696440</v>
      </c>
      <c r="D5044" s="255" t="str">
        <f>IF(AND(A5044&lt;&gt;"",ISNUMBER(A5044)),VLOOKUP(A5044,Studies!A:BR,4,FALSE),"")</f>
        <v>Period 2, Day 7 (1200 mg raltegravir SD with OD doses of 400 mg ATV)</v>
      </c>
      <c r="E5044" s="255" t="str">
        <f>IF(AND(A5044&lt;&gt;"",ISNUMBER(A5044)),VLOOKUP(A5044,Studies!A:BR,5,FALSE),"")</f>
        <v>Raltegravir</v>
      </c>
      <c r="F5044" s="256" t="str">
        <f>IF(AND(A5044&lt;&gt;"",ISNUMBER(A5044)),VLOOKUP(A5044,Studies!A:BR,6,FALSE),"")</f>
        <v>Plasma</v>
      </c>
      <c r="G5044" s="194">
        <v>144.5</v>
      </c>
      <c r="H5044" s="50" t="s">
        <v>60</v>
      </c>
      <c r="I5044" s="187">
        <v>4272.3810000000003</v>
      </c>
      <c r="J5044" s="41" t="s">
        <v>964</v>
      </c>
      <c r="K5044" s="41" t="s">
        <v>116</v>
      </c>
    </row>
    <row r="5045" spans="1:14" x14ac:dyDescent="0.2">
      <c r="A5045" s="30">
        <v>575</v>
      </c>
      <c r="B5045" s="254" t="str">
        <f>IF(AND(A5045&lt;&gt;"",ISNUMBER(A5045)),VLOOKUP(A5045,Studies!A:BR,2,FALSE),"")</f>
        <v>Krishna 2016</v>
      </c>
      <c r="C5045" s="255" t="str">
        <f>IF(AND(A5045&lt;&gt;"",ISNUMBER(A5045)),VLOOKUP(A5045,Studies!A:BR,3,FALSE),"")</f>
        <v>https://www.ncbi.nlm.nih.gov/pubmed/27696440</v>
      </c>
      <c r="D5045" s="255" t="str">
        <f>IF(AND(A5045&lt;&gt;"",ISNUMBER(A5045)),VLOOKUP(A5045,Studies!A:BR,4,FALSE),"")</f>
        <v>Period 2, Day 7 (1200 mg raltegravir SD with OD doses of 400 mg ATV)</v>
      </c>
      <c r="E5045" s="255" t="str">
        <f>IF(AND(A5045&lt;&gt;"",ISNUMBER(A5045)),VLOOKUP(A5045,Studies!A:BR,5,FALSE),"")</f>
        <v>Raltegravir</v>
      </c>
      <c r="F5045" s="256" t="str">
        <f>IF(AND(A5045&lt;&gt;"",ISNUMBER(A5045)),VLOOKUP(A5045,Studies!A:BR,6,FALSE),"")</f>
        <v>Plasma</v>
      </c>
      <c r="G5045" s="194">
        <v>145</v>
      </c>
      <c r="H5045" s="50" t="s">
        <v>60</v>
      </c>
      <c r="I5045" s="187">
        <v>7434.3689999999997</v>
      </c>
      <c r="J5045" s="41" t="s">
        <v>964</v>
      </c>
      <c r="K5045" s="41" t="s">
        <v>116</v>
      </c>
    </row>
    <row r="5046" spans="1:14" x14ac:dyDescent="0.2">
      <c r="A5046" s="30">
        <v>575</v>
      </c>
      <c r="B5046" s="254" t="str">
        <f>IF(AND(A5046&lt;&gt;"",ISNUMBER(A5046)),VLOOKUP(A5046,Studies!A:BR,2,FALSE),"")</f>
        <v>Krishna 2016</v>
      </c>
      <c r="C5046" s="255" t="str">
        <f>IF(AND(A5046&lt;&gt;"",ISNUMBER(A5046)),VLOOKUP(A5046,Studies!A:BR,3,FALSE),"")</f>
        <v>https://www.ncbi.nlm.nih.gov/pubmed/27696440</v>
      </c>
      <c r="D5046" s="255" t="str">
        <f>IF(AND(A5046&lt;&gt;"",ISNUMBER(A5046)),VLOOKUP(A5046,Studies!A:BR,4,FALSE),"")</f>
        <v>Period 2, Day 7 (1200 mg raltegravir SD with OD doses of 400 mg ATV)</v>
      </c>
      <c r="E5046" s="255" t="str">
        <f>IF(AND(A5046&lt;&gt;"",ISNUMBER(A5046)),VLOOKUP(A5046,Studies!A:BR,5,FALSE),"")</f>
        <v>Raltegravir</v>
      </c>
      <c r="F5046" s="256" t="str">
        <f>IF(AND(A5046&lt;&gt;"",ISNUMBER(A5046)),VLOOKUP(A5046,Studies!A:BR,6,FALSE),"")</f>
        <v>Plasma</v>
      </c>
      <c r="G5046" s="194">
        <v>145.5</v>
      </c>
      <c r="H5046" s="50" t="s">
        <v>60</v>
      </c>
      <c r="I5046" s="187">
        <v>11317.27</v>
      </c>
      <c r="J5046" s="41" t="s">
        <v>964</v>
      </c>
      <c r="K5046" s="41" t="s">
        <v>116</v>
      </c>
    </row>
    <row r="5047" spans="1:14" x14ac:dyDescent="0.2">
      <c r="A5047" s="30">
        <v>575</v>
      </c>
      <c r="B5047" s="254" t="str">
        <f>IF(AND(A5047&lt;&gt;"",ISNUMBER(A5047)),VLOOKUP(A5047,Studies!A:BR,2,FALSE),"")</f>
        <v>Krishna 2016</v>
      </c>
      <c r="C5047" s="255" t="str">
        <f>IF(AND(A5047&lt;&gt;"",ISNUMBER(A5047)),VLOOKUP(A5047,Studies!A:BR,3,FALSE),"")</f>
        <v>https://www.ncbi.nlm.nih.gov/pubmed/27696440</v>
      </c>
      <c r="D5047" s="255" t="str">
        <f>IF(AND(A5047&lt;&gt;"",ISNUMBER(A5047)),VLOOKUP(A5047,Studies!A:BR,4,FALSE),"")</f>
        <v>Period 2, Day 7 (1200 mg raltegravir SD with OD doses of 400 mg ATV)</v>
      </c>
      <c r="E5047" s="255" t="str">
        <f>IF(AND(A5047&lt;&gt;"",ISNUMBER(A5047)),VLOOKUP(A5047,Studies!A:BR,5,FALSE),"")</f>
        <v>Raltegravir</v>
      </c>
      <c r="F5047" s="256" t="str">
        <f>IF(AND(A5047&lt;&gt;"",ISNUMBER(A5047)),VLOOKUP(A5047,Studies!A:BR,6,FALSE),"")</f>
        <v>Plasma</v>
      </c>
      <c r="G5047" s="194">
        <v>146</v>
      </c>
      <c r="H5047" s="50" t="s">
        <v>60</v>
      </c>
      <c r="I5047" s="187">
        <v>12935.19</v>
      </c>
      <c r="J5047" s="41" t="s">
        <v>964</v>
      </c>
      <c r="K5047" s="41" t="s">
        <v>116</v>
      </c>
    </row>
    <row r="5048" spans="1:14" x14ac:dyDescent="0.2">
      <c r="A5048" s="30">
        <v>575</v>
      </c>
      <c r="B5048" s="254" t="str">
        <f>IF(AND(A5048&lt;&gt;"",ISNUMBER(A5048)),VLOOKUP(A5048,Studies!A:BR,2,FALSE),"")</f>
        <v>Krishna 2016</v>
      </c>
      <c r="C5048" s="255" t="str">
        <f>IF(AND(A5048&lt;&gt;"",ISNUMBER(A5048)),VLOOKUP(A5048,Studies!A:BR,3,FALSE),"")</f>
        <v>https://www.ncbi.nlm.nih.gov/pubmed/27696440</v>
      </c>
      <c r="D5048" s="255" t="str">
        <f>IF(AND(A5048&lt;&gt;"",ISNUMBER(A5048)),VLOOKUP(A5048,Studies!A:BR,4,FALSE),"")</f>
        <v>Period 2, Day 7 (1200 mg raltegravir SD with OD doses of 400 mg ATV)</v>
      </c>
      <c r="E5048" s="255" t="str">
        <f>IF(AND(A5048&lt;&gt;"",ISNUMBER(A5048)),VLOOKUP(A5048,Studies!A:BR,5,FALSE),"")</f>
        <v>Raltegravir</v>
      </c>
      <c r="F5048" s="256"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
      <c r="A5049" s="30">
        <v>575</v>
      </c>
      <c r="B5049" s="254" t="str">
        <f>IF(AND(A5049&lt;&gt;"",ISNUMBER(A5049)),VLOOKUP(A5049,Studies!A:BR,2,FALSE),"")</f>
        <v>Krishna 2016</v>
      </c>
      <c r="C5049" s="255" t="str">
        <f>IF(AND(A5049&lt;&gt;"",ISNUMBER(A5049)),VLOOKUP(A5049,Studies!A:BR,3,FALSE),"")</f>
        <v>https://www.ncbi.nlm.nih.gov/pubmed/27696440</v>
      </c>
      <c r="D5049" s="255" t="str">
        <f>IF(AND(A5049&lt;&gt;"",ISNUMBER(A5049)),VLOOKUP(A5049,Studies!A:BR,4,FALSE),"")</f>
        <v>Period 2, Day 7 (1200 mg raltegravir SD with OD doses of 400 mg ATV)</v>
      </c>
      <c r="E5049" s="255" t="str">
        <f>IF(AND(A5049&lt;&gt;"",ISNUMBER(A5049)),VLOOKUP(A5049,Studies!A:BR,5,FALSE),"")</f>
        <v>Raltegravir</v>
      </c>
      <c r="F5049" s="256"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
      <c r="A5050" s="30">
        <v>575</v>
      </c>
      <c r="B5050" s="254" t="str">
        <f>IF(AND(A5050&lt;&gt;"",ISNUMBER(A5050)),VLOOKUP(A5050,Studies!A:BR,2,FALSE),"")</f>
        <v>Krishna 2016</v>
      </c>
      <c r="C5050" s="255" t="str">
        <f>IF(AND(A5050&lt;&gt;"",ISNUMBER(A5050)),VLOOKUP(A5050,Studies!A:BR,3,FALSE),"")</f>
        <v>https://www.ncbi.nlm.nih.gov/pubmed/27696440</v>
      </c>
      <c r="D5050" s="255" t="str">
        <f>IF(AND(A5050&lt;&gt;"",ISNUMBER(A5050)),VLOOKUP(A5050,Studies!A:BR,4,FALSE),"")</f>
        <v>Period 2, Day 7 (1200 mg raltegravir SD with OD doses of 400 mg ATV)</v>
      </c>
      <c r="E5050" s="255" t="str">
        <f>IF(AND(A5050&lt;&gt;"",ISNUMBER(A5050)),VLOOKUP(A5050,Studies!A:BR,5,FALSE),"")</f>
        <v>Raltegravir</v>
      </c>
      <c r="F5050" s="256"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
      <c r="A5051" s="30">
        <v>575</v>
      </c>
      <c r="B5051" s="254" t="str">
        <f>IF(AND(A5051&lt;&gt;"",ISNUMBER(A5051)),VLOOKUP(A5051,Studies!A:BR,2,FALSE),"")</f>
        <v>Krishna 2016</v>
      </c>
      <c r="C5051" s="255" t="str">
        <f>IF(AND(A5051&lt;&gt;"",ISNUMBER(A5051)),VLOOKUP(A5051,Studies!A:BR,3,FALSE),"")</f>
        <v>https://www.ncbi.nlm.nih.gov/pubmed/27696440</v>
      </c>
      <c r="D5051" s="255" t="str">
        <f>IF(AND(A5051&lt;&gt;"",ISNUMBER(A5051)),VLOOKUP(A5051,Studies!A:BR,4,FALSE),"")</f>
        <v>Period 2, Day 7 (1200 mg raltegravir SD with OD doses of 400 mg ATV)</v>
      </c>
      <c r="E5051" s="255" t="str">
        <f>IF(AND(A5051&lt;&gt;"",ISNUMBER(A5051)),VLOOKUP(A5051,Studies!A:BR,5,FALSE),"")</f>
        <v>Raltegravir</v>
      </c>
      <c r="F5051" s="256"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
      <c r="A5052" s="30">
        <v>575</v>
      </c>
      <c r="B5052" s="254" t="str">
        <f>IF(AND(A5052&lt;&gt;"",ISNUMBER(A5052)),VLOOKUP(A5052,Studies!A:BR,2,FALSE),"")</f>
        <v>Krishna 2016</v>
      </c>
      <c r="C5052" s="255" t="str">
        <f>IF(AND(A5052&lt;&gt;"",ISNUMBER(A5052)),VLOOKUP(A5052,Studies!A:BR,3,FALSE),"")</f>
        <v>https://www.ncbi.nlm.nih.gov/pubmed/27696440</v>
      </c>
      <c r="D5052" s="255" t="str">
        <f>IF(AND(A5052&lt;&gt;"",ISNUMBER(A5052)),VLOOKUP(A5052,Studies!A:BR,4,FALSE),"")</f>
        <v>Period 2, Day 7 (1200 mg raltegravir SD with OD doses of 400 mg ATV)</v>
      </c>
      <c r="E5052" s="255" t="str">
        <f>IF(AND(A5052&lt;&gt;"",ISNUMBER(A5052)),VLOOKUP(A5052,Studies!A:BR,5,FALSE),"")</f>
        <v>Raltegravir</v>
      </c>
      <c r="F5052" s="256"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
      <c r="A5053" s="30">
        <v>575</v>
      </c>
      <c r="B5053" s="254" t="str">
        <f>IF(AND(A5053&lt;&gt;"",ISNUMBER(A5053)),VLOOKUP(A5053,Studies!A:BR,2,FALSE),"")</f>
        <v>Krishna 2016</v>
      </c>
      <c r="C5053" s="255" t="str">
        <f>IF(AND(A5053&lt;&gt;"",ISNUMBER(A5053)),VLOOKUP(A5053,Studies!A:BR,3,FALSE),"")</f>
        <v>https://www.ncbi.nlm.nih.gov/pubmed/27696440</v>
      </c>
      <c r="D5053" s="255" t="str">
        <f>IF(AND(A5053&lt;&gt;"",ISNUMBER(A5053)),VLOOKUP(A5053,Studies!A:BR,4,FALSE),"")</f>
        <v>Period 2, Day 7 (1200 mg raltegravir SD with OD doses of 400 mg ATV)</v>
      </c>
      <c r="E5053" s="255" t="str">
        <f>IF(AND(A5053&lt;&gt;"",ISNUMBER(A5053)),VLOOKUP(A5053,Studies!A:BR,5,FALSE),"")</f>
        <v>Raltegravir</v>
      </c>
      <c r="F5053" s="256"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
      <c r="A5054" s="30">
        <v>575</v>
      </c>
      <c r="B5054" s="254" t="str">
        <f>IF(AND(A5054&lt;&gt;"",ISNUMBER(A5054)),VLOOKUP(A5054,Studies!A:BR,2,FALSE),"")</f>
        <v>Krishna 2016</v>
      </c>
      <c r="C5054" s="255" t="str">
        <f>IF(AND(A5054&lt;&gt;"",ISNUMBER(A5054)),VLOOKUP(A5054,Studies!A:BR,3,FALSE),"")</f>
        <v>https://www.ncbi.nlm.nih.gov/pubmed/27696440</v>
      </c>
      <c r="D5054" s="255" t="str">
        <f>IF(AND(A5054&lt;&gt;"",ISNUMBER(A5054)),VLOOKUP(A5054,Studies!A:BR,4,FALSE),"")</f>
        <v>Period 2, Day 7 (1200 mg raltegravir SD with OD doses of 400 mg ATV)</v>
      </c>
      <c r="E5054" s="255" t="str">
        <f>IF(AND(A5054&lt;&gt;"",ISNUMBER(A5054)),VLOOKUP(A5054,Studies!A:BR,5,FALSE),"")</f>
        <v>Raltegravir</v>
      </c>
      <c r="F5054" s="256" t="str">
        <f>IF(AND(A5054&lt;&gt;"",ISNUMBER(A5054)),VLOOKUP(A5054,Studies!A:BR,6,FALSE),"")</f>
        <v>Plasma</v>
      </c>
      <c r="G5054" s="194">
        <v>168</v>
      </c>
      <c r="H5054" s="50" t="s">
        <v>60</v>
      </c>
      <c r="I5054" s="187">
        <v>136.0264</v>
      </c>
      <c r="J5054" s="41" t="s">
        <v>964</v>
      </c>
      <c r="K5054" s="41" t="s">
        <v>116</v>
      </c>
      <c r="L5054" s="195">
        <v>71.469830000000002</v>
      </c>
      <c r="M5054" s="52" t="s">
        <v>964</v>
      </c>
      <c r="N5054" s="195" t="s">
        <v>117</v>
      </c>
    </row>
    <row r="5055" spans="1:14" x14ac:dyDescent="0.2">
      <c r="A5055" s="30">
        <v>575</v>
      </c>
      <c r="B5055" s="254" t="str">
        <f>IF(AND(A5055&lt;&gt;"",ISNUMBER(A5055)),VLOOKUP(A5055,Studies!A:BR,2,FALSE),"")</f>
        <v>Krishna 2016</v>
      </c>
      <c r="C5055" s="255" t="str">
        <f>IF(AND(A5055&lt;&gt;"",ISNUMBER(A5055)),VLOOKUP(A5055,Studies!A:BR,3,FALSE),"")</f>
        <v>https://www.ncbi.nlm.nih.gov/pubmed/27696440</v>
      </c>
      <c r="D5055" s="255" t="str">
        <f>IF(AND(A5055&lt;&gt;"",ISNUMBER(A5055)),VLOOKUP(A5055,Studies!A:BR,4,FALSE),"")</f>
        <v>Period 2, Day 7 (1200 mg raltegravir SD with OD doses of 400 mg ATV)</v>
      </c>
      <c r="E5055" s="255" t="str">
        <f>IF(AND(A5055&lt;&gt;"",ISNUMBER(A5055)),VLOOKUP(A5055,Studies!A:BR,5,FALSE),"")</f>
        <v>Raltegravir</v>
      </c>
      <c r="F5055" s="256" t="str">
        <f>IF(AND(A5055&lt;&gt;"",ISNUMBER(A5055)),VLOOKUP(A5055,Studies!A:BR,6,FALSE),"")</f>
        <v>Plasma</v>
      </c>
      <c r="G5055" s="194">
        <v>192</v>
      </c>
      <c r="H5055" s="50" t="s">
        <v>60</v>
      </c>
      <c r="I5055" s="187">
        <v>54.98442</v>
      </c>
      <c r="J5055" s="41" t="s">
        <v>964</v>
      </c>
      <c r="K5055" s="41" t="s">
        <v>116</v>
      </c>
    </row>
    <row r="5056" spans="1:14" x14ac:dyDescent="0.2">
      <c r="A5056" s="30">
        <v>575</v>
      </c>
      <c r="B5056" s="254" t="str">
        <f>IF(AND(A5056&lt;&gt;"",ISNUMBER(A5056)),VLOOKUP(A5056,Studies!A:BR,2,FALSE),"")</f>
        <v>Krishna 2016</v>
      </c>
      <c r="C5056" s="255" t="str">
        <f>IF(AND(A5056&lt;&gt;"",ISNUMBER(A5056)),VLOOKUP(A5056,Studies!A:BR,3,FALSE),"")</f>
        <v>https://www.ncbi.nlm.nih.gov/pubmed/27696440</v>
      </c>
      <c r="D5056" s="255" t="str">
        <f>IF(AND(A5056&lt;&gt;"",ISNUMBER(A5056)),VLOOKUP(A5056,Studies!A:BR,4,FALSE),"")</f>
        <v>Period 2, Day 7 (1200 mg raltegravir SD with OD doses of 400 mg ATV)</v>
      </c>
      <c r="E5056" s="255" t="str">
        <f>IF(AND(A5056&lt;&gt;"",ISNUMBER(A5056)),VLOOKUP(A5056,Studies!A:BR,5,FALSE),"")</f>
        <v>Raltegravir</v>
      </c>
      <c r="F5056" s="256" t="str">
        <f>IF(AND(A5056&lt;&gt;"",ISNUMBER(A5056)),VLOOKUP(A5056,Studies!A:BR,6,FALSE),"")</f>
        <v>Plasma</v>
      </c>
      <c r="G5056" s="194">
        <v>216</v>
      </c>
      <c r="H5056" s="50" t="s">
        <v>60</v>
      </c>
      <c r="I5056" s="187">
        <v>20.988910000000001</v>
      </c>
      <c r="J5056" s="41" t="s">
        <v>964</v>
      </c>
      <c r="K5056" s="41" t="s">
        <v>116</v>
      </c>
    </row>
    <row r="5057" spans="1:16" x14ac:dyDescent="0.2">
      <c r="A5057" s="30">
        <v>576</v>
      </c>
      <c r="B5057" s="254" t="str">
        <f>IF(AND(A5057&lt;&gt;"",ISNUMBER(A5057)),VLOOKUP(A5057,Studies!A:BR,2,FALSE),"")</f>
        <v>Zhu 2010</v>
      </c>
      <c r="C5057" s="255" t="str">
        <f>IF(AND(A5057&lt;&gt;"",ISNUMBER(A5057)),VLOOKUP(A5057,Studies!A:BR,3,FALSE),"")</f>
        <v>https://www.ncbi.nlm.nih.gov/pubmed/21149917</v>
      </c>
      <c r="D5057" s="255" t="str">
        <f>IF(AND(A5057&lt;&gt;"",ISNUMBER(A5057)),VLOOKUP(A5057,Studies!A:BR,4,FALSE),"")</f>
        <v>Atazanvir 300 mg twice daily</v>
      </c>
      <c r="E5057" s="255" t="str">
        <f>IF(AND(A5057&lt;&gt;"",ISNUMBER(A5057)),VLOOKUP(A5057,Studies!A:BR,5,FALSE),"")</f>
        <v>Atazanavir</v>
      </c>
      <c r="F5057" s="256"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row>
    <row r="5058" spans="1:16" x14ac:dyDescent="0.2">
      <c r="A5058" s="30">
        <v>576</v>
      </c>
      <c r="B5058" s="254" t="str">
        <f>IF(AND(A5058&lt;&gt;"",ISNUMBER(A5058)),VLOOKUP(A5058,Studies!A:BR,2,FALSE),"")</f>
        <v>Zhu 2010</v>
      </c>
      <c r="C5058" s="255" t="str">
        <f>IF(AND(A5058&lt;&gt;"",ISNUMBER(A5058)),VLOOKUP(A5058,Studies!A:BR,3,FALSE),"")</f>
        <v>https://www.ncbi.nlm.nih.gov/pubmed/21149917</v>
      </c>
      <c r="D5058" s="255" t="str">
        <f>IF(AND(A5058&lt;&gt;"",ISNUMBER(A5058)),VLOOKUP(A5058,Studies!A:BR,4,FALSE),"")</f>
        <v>Atazanvir 300 mg twice daily</v>
      </c>
      <c r="E5058" s="255" t="str">
        <f>IF(AND(A5058&lt;&gt;"",ISNUMBER(A5058)),VLOOKUP(A5058,Studies!A:BR,5,FALSE),"")</f>
        <v>Atazanavir</v>
      </c>
      <c r="F5058" s="256"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
      <c r="A5059" s="30">
        <v>576</v>
      </c>
      <c r="B5059" s="254" t="str">
        <f>IF(AND(A5059&lt;&gt;"",ISNUMBER(A5059)),VLOOKUP(A5059,Studies!A:BR,2,FALSE),"")</f>
        <v>Zhu 2010</v>
      </c>
      <c r="C5059" s="255" t="str">
        <f>IF(AND(A5059&lt;&gt;"",ISNUMBER(A5059)),VLOOKUP(A5059,Studies!A:BR,3,FALSE),"")</f>
        <v>https://www.ncbi.nlm.nih.gov/pubmed/21149917</v>
      </c>
      <c r="D5059" s="255" t="str">
        <f>IF(AND(A5059&lt;&gt;"",ISNUMBER(A5059)),VLOOKUP(A5059,Studies!A:BR,4,FALSE),"")</f>
        <v>Atazanvir 300 mg twice daily</v>
      </c>
      <c r="E5059" s="255" t="str">
        <f>IF(AND(A5059&lt;&gt;"",ISNUMBER(A5059)),VLOOKUP(A5059,Studies!A:BR,5,FALSE),"")</f>
        <v>Atazanavir</v>
      </c>
      <c r="F5059" s="256"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
      <c r="A5060" s="30">
        <v>576</v>
      </c>
      <c r="B5060" s="254" t="str">
        <f>IF(AND(A5060&lt;&gt;"",ISNUMBER(A5060)),VLOOKUP(A5060,Studies!A:BR,2,FALSE),"")</f>
        <v>Zhu 2010</v>
      </c>
      <c r="C5060" s="255" t="str">
        <f>IF(AND(A5060&lt;&gt;"",ISNUMBER(A5060)),VLOOKUP(A5060,Studies!A:BR,3,FALSE),"")</f>
        <v>https://www.ncbi.nlm.nih.gov/pubmed/21149917</v>
      </c>
      <c r="D5060" s="255" t="str">
        <f>IF(AND(A5060&lt;&gt;"",ISNUMBER(A5060)),VLOOKUP(A5060,Studies!A:BR,4,FALSE),"")</f>
        <v>Atazanvir 300 mg twice daily</v>
      </c>
      <c r="E5060" s="255" t="str">
        <f>IF(AND(A5060&lt;&gt;"",ISNUMBER(A5060)),VLOOKUP(A5060,Studies!A:BR,5,FALSE),"")</f>
        <v>Atazanavir</v>
      </c>
      <c r="F5060" s="256"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
      <c r="A5061" s="30">
        <v>576</v>
      </c>
      <c r="B5061" s="254" t="str">
        <f>IF(AND(A5061&lt;&gt;"",ISNUMBER(A5061)),VLOOKUP(A5061,Studies!A:BR,2,FALSE),"")</f>
        <v>Zhu 2010</v>
      </c>
      <c r="C5061" s="255" t="str">
        <f>IF(AND(A5061&lt;&gt;"",ISNUMBER(A5061)),VLOOKUP(A5061,Studies!A:BR,3,FALSE),"")</f>
        <v>https://www.ncbi.nlm.nih.gov/pubmed/21149917</v>
      </c>
      <c r="D5061" s="255" t="str">
        <f>IF(AND(A5061&lt;&gt;"",ISNUMBER(A5061)),VLOOKUP(A5061,Studies!A:BR,4,FALSE),"")</f>
        <v>Atazanvir 300 mg twice daily</v>
      </c>
      <c r="E5061" s="255" t="str">
        <f>IF(AND(A5061&lt;&gt;"",ISNUMBER(A5061)),VLOOKUP(A5061,Studies!A:BR,5,FALSE),"")</f>
        <v>Atazanavir</v>
      </c>
      <c r="F5061" s="256"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
      <c r="A5062" s="30">
        <v>576</v>
      </c>
      <c r="B5062" s="254" t="str">
        <f>IF(AND(A5062&lt;&gt;"",ISNUMBER(A5062)),VLOOKUP(A5062,Studies!A:BR,2,FALSE),"")</f>
        <v>Zhu 2010</v>
      </c>
      <c r="C5062" s="255" t="str">
        <f>IF(AND(A5062&lt;&gt;"",ISNUMBER(A5062)),VLOOKUP(A5062,Studies!A:BR,3,FALSE),"")</f>
        <v>https://www.ncbi.nlm.nih.gov/pubmed/21149917</v>
      </c>
      <c r="D5062" s="255" t="str">
        <f>IF(AND(A5062&lt;&gt;"",ISNUMBER(A5062)),VLOOKUP(A5062,Studies!A:BR,4,FALSE),"")</f>
        <v>Atazanvir 300 mg twice daily</v>
      </c>
      <c r="E5062" s="255" t="str">
        <f>IF(AND(A5062&lt;&gt;"",ISNUMBER(A5062)),VLOOKUP(A5062,Studies!A:BR,5,FALSE),"")</f>
        <v>Atazanavir</v>
      </c>
      <c r="F5062" s="256"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
      <c r="A5063" s="30">
        <v>576</v>
      </c>
      <c r="B5063" s="254" t="str">
        <f>IF(AND(A5063&lt;&gt;"",ISNUMBER(A5063)),VLOOKUP(A5063,Studies!A:BR,2,FALSE),"")</f>
        <v>Zhu 2010</v>
      </c>
      <c r="C5063" s="255" t="str">
        <f>IF(AND(A5063&lt;&gt;"",ISNUMBER(A5063)),VLOOKUP(A5063,Studies!A:BR,3,FALSE),"")</f>
        <v>https://www.ncbi.nlm.nih.gov/pubmed/21149917</v>
      </c>
      <c r="D5063" s="255" t="str">
        <f>IF(AND(A5063&lt;&gt;"",ISNUMBER(A5063)),VLOOKUP(A5063,Studies!A:BR,4,FALSE),"")</f>
        <v>Atazanvir 300 mg twice daily</v>
      </c>
      <c r="E5063" s="255" t="str">
        <f>IF(AND(A5063&lt;&gt;"",ISNUMBER(A5063)),VLOOKUP(A5063,Studies!A:BR,5,FALSE),"")</f>
        <v>Atazanavir</v>
      </c>
      <c r="F5063" s="256"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
      <c r="A5064" s="30">
        <v>576</v>
      </c>
      <c r="B5064" s="254" t="str">
        <f>IF(AND(A5064&lt;&gt;"",ISNUMBER(A5064)),VLOOKUP(A5064,Studies!A:BR,2,FALSE),"")</f>
        <v>Zhu 2010</v>
      </c>
      <c r="C5064" s="255" t="str">
        <f>IF(AND(A5064&lt;&gt;"",ISNUMBER(A5064)),VLOOKUP(A5064,Studies!A:BR,3,FALSE),"")</f>
        <v>https://www.ncbi.nlm.nih.gov/pubmed/21149917</v>
      </c>
      <c r="D5064" s="255" t="str">
        <f>IF(AND(A5064&lt;&gt;"",ISNUMBER(A5064)),VLOOKUP(A5064,Studies!A:BR,4,FALSE),"")</f>
        <v>Atazanvir 300 mg twice daily</v>
      </c>
      <c r="E5064" s="255" t="str">
        <f>IF(AND(A5064&lt;&gt;"",ISNUMBER(A5064)),VLOOKUP(A5064,Studies!A:BR,5,FALSE),"")</f>
        <v>Atazanavir</v>
      </c>
      <c r="F5064" s="256"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
      <c r="A5065" s="30">
        <v>577</v>
      </c>
      <c r="B5065" s="254" t="str">
        <f>IF(AND(A5065&lt;&gt;"",ISNUMBER(A5065)),VLOOKUP(A5065,Studies!A:BR,2,FALSE),"")</f>
        <v>Zhu 2010</v>
      </c>
      <c r="C5065" s="255" t="str">
        <f>IF(AND(A5065&lt;&gt;"",ISNUMBER(A5065)),VLOOKUP(A5065,Studies!A:BR,3,FALSE),"")</f>
        <v>https://www.ncbi.nlm.nih.gov/pubmed/21149917</v>
      </c>
      <c r="D5065" s="255" t="str">
        <f>IF(AND(A5065&lt;&gt;"",ISNUMBER(A5065)),VLOOKUP(A5065,Studies!A:BR,4,FALSE),"")</f>
        <v>Atazanvir 300 mg twice daily plus raltegravir 400 mg twice daily</v>
      </c>
      <c r="E5065" s="255" t="str">
        <f>IF(AND(A5065&lt;&gt;"",ISNUMBER(A5065)),VLOOKUP(A5065,Studies!A:BR,5,FALSE),"")</f>
        <v>Atazanavir</v>
      </c>
      <c r="F5065" s="256"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
      <c r="A5066" s="30">
        <v>577</v>
      </c>
      <c r="B5066" s="254" t="str">
        <f>IF(AND(A5066&lt;&gt;"",ISNUMBER(A5066)),VLOOKUP(A5066,Studies!A:BR,2,FALSE),"")</f>
        <v>Zhu 2010</v>
      </c>
      <c r="C5066" s="255" t="str">
        <f>IF(AND(A5066&lt;&gt;"",ISNUMBER(A5066)),VLOOKUP(A5066,Studies!A:BR,3,FALSE),"")</f>
        <v>https://www.ncbi.nlm.nih.gov/pubmed/21149917</v>
      </c>
      <c r="D5066" s="255" t="str">
        <f>IF(AND(A5066&lt;&gt;"",ISNUMBER(A5066)),VLOOKUP(A5066,Studies!A:BR,4,FALSE),"")</f>
        <v>Atazanvir 300 mg twice daily plus raltegravir 400 mg twice daily</v>
      </c>
      <c r="E5066" s="255" t="str">
        <f>IF(AND(A5066&lt;&gt;"",ISNUMBER(A5066)),VLOOKUP(A5066,Studies!A:BR,5,FALSE),"")</f>
        <v>Atazanavir</v>
      </c>
      <c r="F5066" s="256"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
      <c r="A5067" s="30">
        <v>577</v>
      </c>
      <c r="B5067" s="254" t="str">
        <f>IF(AND(A5067&lt;&gt;"",ISNUMBER(A5067)),VLOOKUP(A5067,Studies!A:BR,2,FALSE),"")</f>
        <v>Zhu 2010</v>
      </c>
      <c r="C5067" s="255" t="str">
        <f>IF(AND(A5067&lt;&gt;"",ISNUMBER(A5067)),VLOOKUP(A5067,Studies!A:BR,3,FALSE),"")</f>
        <v>https://www.ncbi.nlm.nih.gov/pubmed/21149917</v>
      </c>
      <c r="D5067" s="255" t="str">
        <f>IF(AND(A5067&lt;&gt;"",ISNUMBER(A5067)),VLOOKUP(A5067,Studies!A:BR,4,FALSE),"")</f>
        <v>Atazanvir 300 mg twice daily plus raltegravir 400 mg twice daily</v>
      </c>
      <c r="E5067" s="255" t="str">
        <f>IF(AND(A5067&lt;&gt;"",ISNUMBER(A5067)),VLOOKUP(A5067,Studies!A:BR,5,FALSE),"")</f>
        <v>Atazanavir</v>
      </c>
      <c r="F5067" s="256"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
      <c r="A5068" s="30">
        <v>577</v>
      </c>
      <c r="B5068" s="254" t="str">
        <f>IF(AND(A5068&lt;&gt;"",ISNUMBER(A5068)),VLOOKUP(A5068,Studies!A:BR,2,FALSE),"")</f>
        <v>Zhu 2010</v>
      </c>
      <c r="C5068" s="255" t="str">
        <f>IF(AND(A5068&lt;&gt;"",ISNUMBER(A5068)),VLOOKUP(A5068,Studies!A:BR,3,FALSE),"")</f>
        <v>https://www.ncbi.nlm.nih.gov/pubmed/21149917</v>
      </c>
      <c r="D5068" s="255" t="str">
        <f>IF(AND(A5068&lt;&gt;"",ISNUMBER(A5068)),VLOOKUP(A5068,Studies!A:BR,4,FALSE),"")</f>
        <v>Atazanvir 300 mg twice daily plus raltegravir 400 mg twice daily</v>
      </c>
      <c r="E5068" s="255" t="str">
        <f>IF(AND(A5068&lt;&gt;"",ISNUMBER(A5068)),VLOOKUP(A5068,Studies!A:BR,5,FALSE),"")</f>
        <v>Atazanavir</v>
      </c>
      <c r="F5068" s="256"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
      <c r="A5069" s="30">
        <v>577</v>
      </c>
      <c r="B5069" s="254" t="str">
        <f>IF(AND(A5069&lt;&gt;"",ISNUMBER(A5069)),VLOOKUP(A5069,Studies!A:BR,2,FALSE),"")</f>
        <v>Zhu 2010</v>
      </c>
      <c r="C5069" s="255" t="str">
        <f>IF(AND(A5069&lt;&gt;"",ISNUMBER(A5069)),VLOOKUP(A5069,Studies!A:BR,3,FALSE),"")</f>
        <v>https://www.ncbi.nlm.nih.gov/pubmed/21149917</v>
      </c>
      <c r="D5069" s="255" t="str">
        <f>IF(AND(A5069&lt;&gt;"",ISNUMBER(A5069)),VLOOKUP(A5069,Studies!A:BR,4,FALSE),"")</f>
        <v>Atazanvir 300 mg twice daily plus raltegravir 400 mg twice daily</v>
      </c>
      <c r="E5069" s="255" t="str">
        <f>IF(AND(A5069&lt;&gt;"",ISNUMBER(A5069)),VLOOKUP(A5069,Studies!A:BR,5,FALSE),"")</f>
        <v>Atazanavir</v>
      </c>
      <c r="F5069" s="256" t="str">
        <f>IF(AND(A5069&lt;&gt;"",ISNUMBER(A5069)),VLOOKUP(A5069,Studies!A:BR,6,FALSE),"")</f>
        <v>Plasma</v>
      </c>
      <c r="G5069" s="194">
        <v>604</v>
      </c>
      <c r="H5069" s="50" t="s">
        <v>60</v>
      </c>
      <c r="I5069" s="187">
        <v>3458.2339999999999</v>
      </c>
      <c r="J5069" s="41" t="s">
        <v>941</v>
      </c>
      <c r="K5069" s="41" t="s">
        <v>116</v>
      </c>
      <c r="L5069" s="195">
        <v>835.32230000000004</v>
      </c>
      <c r="M5069" s="52" t="s">
        <v>941</v>
      </c>
      <c r="N5069" s="195" t="s">
        <v>117</v>
      </c>
      <c r="P5069" s="188"/>
    </row>
    <row r="5070" spans="1:16" x14ac:dyDescent="0.2">
      <c r="A5070" s="30">
        <v>577</v>
      </c>
      <c r="B5070" s="254" t="str">
        <f>IF(AND(A5070&lt;&gt;"",ISNUMBER(A5070)),VLOOKUP(A5070,Studies!A:BR,2,FALSE),"")</f>
        <v>Zhu 2010</v>
      </c>
      <c r="C5070" s="255" t="str">
        <f>IF(AND(A5070&lt;&gt;"",ISNUMBER(A5070)),VLOOKUP(A5070,Studies!A:BR,3,FALSE),"")</f>
        <v>https://www.ncbi.nlm.nih.gov/pubmed/21149917</v>
      </c>
      <c r="D5070" s="255" t="str">
        <f>IF(AND(A5070&lt;&gt;"",ISNUMBER(A5070)),VLOOKUP(A5070,Studies!A:BR,4,FALSE),"")</f>
        <v>Atazanvir 300 mg twice daily plus raltegravir 400 mg twice daily</v>
      </c>
      <c r="E5070" s="255" t="str">
        <f>IF(AND(A5070&lt;&gt;"",ISNUMBER(A5070)),VLOOKUP(A5070,Studies!A:BR,5,FALSE),"")</f>
        <v>Atazanavir</v>
      </c>
      <c r="F5070" s="256" t="str">
        <f>IF(AND(A5070&lt;&gt;"",ISNUMBER(A5070)),VLOOKUP(A5070,Studies!A:BR,6,FALSE),"")</f>
        <v>Plasma</v>
      </c>
      <c r="G5070" s="194">
        <v>606</v>
      </c>
      <c r="H5070" s="50" t="s">
        <v>60</v>
      </c>
      <c r="I5070" s="187">
        <v>2038.1859999999999</v>
      </c>
      <c r="J5070" s="41" t="s">
        <v>941</v>
      </c>
      <c r="K5070" s="41" t="s">
        <v>116</v>
      </c>
      <c r="P5070" s="188"/>
    </row>
    <row r="5071" spans="1:16" x14ac:dyDescent="0.2">
      <c r="A5071" s="30">
        <v>577</v>
      </c>
      <c r="B5071" s="254" t="str">
        <f>IF(AND(A5071&lt;&gt;"",ISNUMBER(A5071)),VLOOKUP(A5071,Studies!A:BR,2,FALSE),"")</f>
        <v>Zhu 2010</v>
      </c>
      <c r="C5071" s="255" t="str">
        <f>IF(AND(A5071&lt;&gt;"",ISNUMBER(A5071)),VLOOKUP(A5071,Studies!A:BR,3,FALSE),"")</f>
        <v>https://www.ncbi.nlm.nih.gov/pubmed/21149917</v>
      </c>
      <c r="D5071" s="255" t="str">
        <f>IF(AND(A5071&lt;&gt;"",ISNUMBER(A5071)),VLOOKUP(A5071,Studies!A:BR,4,FALSE),"")</f>
        <v>Atazanvir 300 mg twice daily plus raltegravir 400 mg twice daily</v>
      </c>
      <c r="E5071" s="255" t="str">
        <f>IF(AND(A5071&lt;&gt;"",ISNUMBER(A5071)),VLOOKUP(A5071,Studies!A:BR,5,FALSE),"")</f>
        <v>Atazanavir</v>
      </c>
      <c r="F5071" s="256" t="str">
        <f>IF(AND(A5071&lt;&gt;"",ISNUMBER(A5071)),VLOOKUP(A5071,Studies!A:BR,6,FALSE),"")</f>
        <v>Plasma</v>
      </c>
      <c r="G5071" s="194">
        <v>608</v>
      </c>
      <c r="H5071" s="50" t="s">
        <v>60</v>
      </c>
      <c r="I5071" s="187">
        <v>1536.9929999999999</v>
      </c>
      <c r="J5071" s="41" t="s">
        <v>941</v>
      </c>
      <c r="K5071" s="41" t="s">
        <v>116</v>
      </c>
      <c r="P5071" s="188"/>
    </row>
    <row r="5072" spans="1:16" x14ac:dyDescent="0.2">
      <c r="A5072" s="30">
        <v>577</v>
      </c>
      <c r="B5072" s="254" t="str">
        <f>IF(AND(A5072&lt;&gt;"",ISNUMBER(A5072)),VLOOKUP(A5072,Studies!A:BR,2,FALSE),"")</f>
        <v>Zhu 2010</v>
      </c>
      <c r="C5072" s="255" t="str">
        <f>IF(AND(A5072&lt;&gt;"",ISNUMBER(A5072)),VLOOKUP(A5072,Studies!A:BR,3,FALSE),"")</f>
        <v>https://www.ncbi.nlm.nih.gov/pubmed/21149917</v>
      </c>
      <c r="D5072" s="255" t="str">
        <f>IF(AND(A5072&lt;&gt;"",ISNUMBER(A5072)),VLOOKUP(A5072,Studies!A:BR,4,FALSE),"")</f>
        <v>Atazanvir 300 mg twice daily plus raltegravir 400 mg twice daily</v>
      </c>
      <c r="E5072" s="255" t="str">
        <f>IF(AND(A5072&lt;&gt;"",ISNUMBER(A5072)),VLOOKUP(A5072,Studies!A:BR,5,FALSE),"")</f>
        <v>Atazanavir</v>
      </c>
      <c r="F5072" s="256" t="str">
        <f>IF(AND(A5072&lt;&gt;"",ISNUMBER(A5072)),VLOOKUP(A5072,Studies!A:BR,6,FALSE),"")</f>
        <v>Plasma</v>
      </c>
      <c r="G5072" s="194">
        <v>612</v>
      </c>
      <c r="H5072" s="50" t="s">
        <v>60</v>
      </c>
      <c r="I5072" s="187">
        <v>902.14790000000005</v>
      </c>
      <c r="J5072" s="41" t="s">
        <v>941</v>
      </c>
      <c r="K5072" s="41" t="s">
        <v>116</v>
      </c>
      <c r="P5072" s="188"/>
    </row>
    <row r="5073" spans="1:14" x14ac:dyDescent="0.2">
      <c r="A5073" s="30">
        <v>578</v>
      </c>
      <c r="B5073" s="254" t="str">
        <f>IF(AND(A5073&lt;&gt;"",ISNUMBER(A5073)),VLOOKUP(A5073,Studies!A:BR,2,FALSE),"")</f>
        <v>Zhu 2010</v>
      </c>
      <c r="C5073" s="255" t="str">
        <f>IF(AND(A5073&lt;&gt;"",ISNUMBER(A5073)),VLOOKUP(A5073,Studies!A:BR,3,FALSE),"")</f>
        <v>https://www.ncbi.nlm.nih.gov/pubmed/21149917</v>
      </c>
      <c r="D5073" s="255" t="str">
        <f>IF(AND(A5073&lt;&gt;"",ISNUMBER(A5073)),VLOOKUP(A5073,Studies!A:BR,4,FALSE),"")</f>
        <v>Raltegravir 400 mg twice daily</v>
      </c>
      <c r="E5073" s="255" t="str">
        <f>IF(AND(A5073&lt;&gt;"",ISNUMBER(A5073)),VLOOKUP(A5073,Studies!A:BR,5,FALSE),"")</f>
        <v>Raltegravir</v>
      </c>
      <c r="F5073" s="256" t="str">
        <f>IF(AND(A5073&lt;&gt;"",ISNUMBER(A5073)),VLOOKUP(A5073,Studies!A:BR,6,FALSE),"")</f>
        <v>Plasma</v>
      </c>
      <c r="G5073" s="194">
        <v>96</v>
      </c>
      <c r="H5073" s="50" t="s">
        <v>60</v>
      </c>
      <c r="I5073" s="187">
        <v>165.8905</v>
      </c>
      <c r="J5073" s="41" t="s">
        <v>941</v>
      </c>
      <c r="K5073" s="41" t="s">
        <v>116</v>
      </c>
    </row>
    <row r="5074" spans="1:14" x14ac:dyDescent="0.2">
      <c r="A5074" s="30">
        <v>578</v>
      </c>
      <c r="B5074" s="254" t="str">
        <f>IF(AND(A5074&lt;&gt;"",ISNUMBER(A5074)),VLOOKUP(A5074,Studies!A:BR,2,FALSE),"")</f>
        <v>Zhu 2010</v>
      </c>
      <c r="C5074" s="255" t="str">
        <f>IF(AND(A5074&lt;&gt;"",ISNUMBER(A5074)),VLOOKUP(A5074,Studies!A:BR,3,FALSE),"")</f>
        <v>https://www.ncbi.nlm.nih.gov/pubmed/21149917</v>
      </c>
      <c r="D5074" s="255" t="str">
        <f>IF(AND(A5074&lt;&gt;"",ISNUMBER(A5074)),VLOOKUP(A5074,Studies!A:BR,4,FALSE),"")</f>
        <v>Raltegravir 400 mg twice daily</v>
      </c>
      <c r="E5074" s="255" t="str">
        <f>IF(AND(A5074&lt;&gt;"",ISNUMBER(A5074)),VLOOKUP(A5074,Studies!A:BR,5,FALSE),"")</f>
        <v>Raltegravir</v>
      </c>
      <c r="F5074" s="256" t="str">
        <f>IF(AND(A5074&lt;&gt;"",ISNUMBER(A5074)),VLOOKUP(A5074,Studies!A:BR,6,FALSE),"")</f>
        <v>Plasma</v>
      </c>
      <c r="G5074" s="194">
        <v>97</v>
      </c>
      <c r="H5074" s="50" t="s">
        <v>60</v>
      </c>
      <c r="I5074" s="187">
        <v>365.64060000000001</v>
      </c>
      <c r="J5074" s="41" t="s">
        <v>941</v>
      </c>
      <c r="K5074" s="41" t="s">
        <v>116</v>
      </c>
      <c r="L5074" s="195">
        <v>373.2364</v>
      </c>
      <c r="M5074" s="52" t="s">
        <v>941</v>
      </c>
      <c r="N5074" s="195" t="s">
        <v>117</v>
      </c>
    </row>
    <row r="5075" spans="1:14" x14ac:dyDescent="0.2">
      <c r="A5075" s="30">
        <v>578</v>
      </c>
      <c r="B5075" s="254" t="str">
        <f>IF(AND(A5075&lt;&gt;"",ISNUMBER(A5075)),VLOOKUP(A5075,Studies!A:BR,2,FALSE),"")</f>
        <v>Zhu 2010</v>
      </c>
      <c r="C5075" s="255" t="str">
        <f>IF(AND(A5075&lt;&gt;"",ISNUMBER(A5075)),VLOOKUP(A5075,Studies!A:BR,3,FALSE),"")</f>
        <v>https://www.ncbi.nlm.nih.gov/pubmed/21149917</v>
      </c>
      <c r="D5075" s="255" t="str">
        <f>IF(AND(A5075&lt;&gt;"",ISNUMBER(A5075)),VLOOKUP(A5075,Studies!A:BR,4,FALSE),"")</f>
        <v>Raltegravir 400 mg twice daily</v>
      </c>
      <c r="E5075" s="255" t="str">
        <f>IF(AND(A5075&lt;&gt;"",ISNUMBER(A5075)),VLOOKUP(A5075,Studies!A:BR,5,FALSE),"")</f>
        <v>Raltegravir</v>
      </c>
      <c r="F5075" s="256" t="str">
        <f>IF(AND(A5075&lt;&gt;"",ISNUMBER(A5075)),VLOOKUP(A5075,Studies!A:BR,6,FALSE),"")</f>
        <v>Plasma</v>
      </c>
      <c r="G5075" s="194">
        <v>98</v>
      </c>
      <c r="H5075" s="50" t="s">
        <v>60</v>
      </c>
      <c r="I5075" s="187">
        <v>424.3954</v>
      </c>
      <c r="J5075" s="41" t="s">
        <v>941</v>
      </c>
      <c r="K5075" s="41" t="s">
        <v>116</v>
      </c>
    </row>
    <row r="5076" spans="1:14" x14ac:dyDescent="0.2">
      <c r="A5076" s="30">
        <v>578</v>
      </c>
      <c r="B5076" s="254" t="str">
        <f>IF(AND(A5076&lt;&gt;"",ISNUMBER(A5076)),VLOOKUP(A5076,Studies!A:BR,2,FALSE),"")</f>
        <v>Zhu 2010</v>
      </c>
      <c r="C5076" s="255" t="str">
        <f>IF(AND(A5076&lt;&gt;"",ISNUMBER(A5076)),VLOOKUP(A5076,Studies!A:BR,3,FALSE),"")</f>
        <v>https://www.ncbi.nlm.nih.gov/pubmed/21149917</v>
      </c>
      <c r="D5076" s="255" t="str">
        <f>IF(AND(A5076&lt;&gt;"",ISNUMBER(A5076)),VLOOKUP(A5076,Studies!A:BR,4,FALSE),"")</f>
        <v>Raltegravir 400 mg twice daily</v>
      </c>
      <c r="E5076" s="255" t="str">
        <f>IF(AND(A5076&lt;&gt;"",ISNUMBER(A5076)),VLOOKUP(A5076,Studies!A:BR,5,FALSE),"")</f>
        <v>Raltegravir</v>
      </c>
      <c r="F5076" s="256" t="str">
        <f>IF(AND(A5076&lt;&gt;"",ISNUMBER(A5076)),VLOOKUP(A5076,Studies!A:BR,6,FALSE),"")</f>
        <v>Plasma</v>
      </c>
      <c r="G5076" s="194">
        <v>99</v>
      </c>
      <c r="H5076" s="50" t="s">
        <v>60</v>
      </c>
      <c r="I5076" s="187">
        <v>342.14139999999998</v>
      </c>
      <c r="J5076" s="41" t="s">
        <v>941</v>
      </c>
      <c r="K5076" s="41" t="s">
        <v>116</v>
      </c>
    </row>
    <row r="5077" spans="1:14" x14ac:dyDescent="0.2">
      <c r="A5077" s="30">
        <v>578</v>
      </c>
      <c r="B5077" s="254" t="str">
        <f>IF(AND(A5077&lt;&gt;"",ISNUMBER(A5077)),VLOOKUP(A5077,Studies!A:BR,2,FALSE),"")</f>
        <v>Zhu 2010</v>
      </c>
      <c r="C5077" s="255" t="str">
        <f>IF(AND(A5077&lt;&gt;"",ISNUMBER(A5077)),VLOOKUP(A5077,Studies!A:BR,3,FALSE),"")</f>
        <v>https://www.ncbi.nlm.nih.gov/pubmed/21149917</v>
      </c>
      <c r="D5077" s="255" t="str">
        <f>IF(AND(A5077&lt;&gt;"",ISNUMBER(A5077)),VLOOKUP(A5077,Studies!A:BR,4,FALSE),"")</f>
        <v>Raltegravir 400 mg twice daily</v>
      </c>
      <c r="E5077" s="255" t="str">
        <f>IF(AND(A5077&lt;&gt;"",ISNUMBER(A5077)),VLOOKUP(A5077,Studies!A:BR,5,FALSE),"")</f>
        <v>Raltegravir</v>
      </c>
      <c r="F5077" s="256" t="str">
        <f>IF(AND(A5077&lt;&gt;"",ISNUMBER(A5077)),VLOOKUP(A5077,Studies!A:BR,6,FALSE),"")</f>
        <v>Plasma</v>
      </c>
      <c r="G5077" s="194">
        <v>100</v>
      </c>
      <c r="H5077" s="50" t="s">
        <v>60</v>
      </c>
      <c r="I5077" s="187">
        <v>293.06270000000001</v>
      </c>
      <c r="J5077" s="41" t="s">
        <v>941</v>
      </c>
      <c r="K5077" s="41" t="s">
        <v>116</v>
      </c>
    </row>
    <row r="5078" spans="1:14" x14ac:dyDescent="0.2">
      <c r="A5078" s="30">
        <v>578</v>
      </c>
      <c r="B5078" s="254" t="str">
        <f>IF(AND(A5078&lt;&gt;"",ISNUMBER(A5078)),VLOOKUP(A5078,Studies!A:BR,2,FALSE),"")</f>
        <v>Zhu 2010</v>
      </c>
      <c r="C5078" s="255" t="str">
        <f>IF(AND(A5078&lt;&gt;"",ISNUMBER(A5078)),VLOOKUP(A5078,Studies!A:BR,3,FALSE),"")</f>
        <v>https://www.ncbi.nlm.nih.gov/pubmed/21149917</v>
      </c>
      <c r="D5078" s="255" t="str">
        <f>IF(AND(A5078&lt;&gt;"",ISNUMBER(A5078)),VLOOKUP(A5078,Studies!A:BR,4,FALSE),"")</f>
        <v>Raltegravir 400 mg twice daily</v>
      </c>
      <c r="E5078" s="255" t="str">
        <f>IF(AND(A5078&lt;&gt;"",ISNUMBER(A5078)),VLOOKUP(A5078,Studies!A:BR,5,FALSE),"")</f>
        <v>Raltegravir</v>
      </c>
      <c r="F5078" s="256"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
      <c r="A5079" s="30">
        <v>578</v>
      </c>
      <c r="B5079" s="254" t="str">
        <f>IF(AND(A5079&lt;&gt;"",ISNUMBER(A5079)),VLOOKUP(A5079,Studies!A:BR,2,FALSE),"")</f>
        <v>Zhu 2010</v>
      </c>
      <c r="C5079" s="255" t="str">
        <f>IF(AND(A5079&lt;&gt;"",ISNUMBER(A5079)),VLOOKUP(A5079,Studies!A:BR,3,FALSE),"")</f>
        <v>https://www.ncbi.nlm.nih.gov/pubmed/21149917</v>
      </c>
      <c r="D5079" s="255" t="str">
        <f>IF(AND(A5079&lt;&gt;"",ISNUMBER(A5079)),VLOOKUP(A5079,Studies!A:BR,4,FALSE),"")</f>
        <v>Raltegravir 400 mg twice daily</v>
      </c>
      <c r="E5079" s="255" t="str">
        <f>IF(AND(A5079&lt;&gt;"",ISNUMBER(A5079)),VLOOKUP(A5079,Studies!A:BR,5,FALSE),"")</f>
        <v>Raltegravir</v>
      </c>
      <c r="F5079" s="256"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
      <c r="A5080" s="30">
        <v>578</v>
      </c>
      <c r="B5080" s="254" t="str">
        <f>IF(AND(A5080&lt;&gt;"",ISNUMBER(A5080)),VLOOKUP(A5080,Studies!A:BR,2,FALSE),"")</f>
        <v>Zhu 2010</v>
      </c>
      <c r="C5080" s="255" t="str">
        <f>IF(AND(A5080&lt;&gt;"",ISNUMBER(A5080)),VLOOKUP(A5080,Studies!A:BR,3,FALSE),"")</f>
        <v>https://www.ncbi.nlm.nih.gov/pubmed/21149917</v>
      </c>
      <c r="D5080" s="255" t="str">
        <f>IF(AND(A5080&lt;&gt;"",ISNUMBER(A5080)),VLOOKUP(A5080,Studies!A:BR,4,FALSE),"")</f>
        <v>Raltegravir 400 mg twice daily</v>
      </c>
      <c r="E5080" s="255" t="str">
        <f>IF(AND(A5080&lt;&gt;"",ISNUMBER(A5080)),VLOOKUP(A5080,Studies!A:BR,5,FALSE),"")</f>
        <v>Raltegravir</v>
      </c>
      <c r="F5080" s="256"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
      <c r="A5081" s="30">
        <v>579</v>
      </c>
      <c r="B5081" s="254" t="str">
        <f>IF(AND(A5081&lt;&gt;"",ISNUMBER(A5081)),VLOOKUP(A5081,Studies!A:BR,2,FALSE),"")</f>
        <v>Zhu 2010</v>
      </c>
      <c r="C5081" s="255" t="str">
        <f>IF(AND(A5081&lt;&gt;"",ISNUMBER(A5081)),VLOOKUP(A5081,Studies!A:BR,3,FALSE),"")</f>
        <v>https://www.ncbi.nlm.nih.gov/pubmed/21149917</v>
      </c>
      <c r="D5081" s="255" t="str">
        <f>IF(AND(A5081&lt;&gt;"",ISNUMBER(A5081)),VLOOKUP(A5081,Studies!A:BR,4,FALSE),"")</f>
        <v>Raltegravir 400 mg twice daily plus atazanavir 300 mg twice daily</v>
      </c>
      <c r="E5081" s="255" t="str">
        <f>IF(AND(A5081&lt;&gt;"",ISNUMBER(A5081)),VLOOKUP(A5081,Studies!A:BR,5,FALSE),"")</f>
        <v>Raltegravir</v>
      </c>
      <c r="F5081" s="256"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
      <c r="A5082" s="30">
        <v>579</v>
      </c>
      <c r="B5082" s="254" t="str">
        <f>IF(AND(A5082&lt;&gt;"",ISNUMBER(A5082)),VLOOKUP(A5082,Studies!A:BR,2,FALSE),"")</f>
        <v>Zhu 2010</v>
      </c>
      <c r="C5082" s="255" t="str">
        <f>IF(AND(A5082&lt;&gt;"",ISNUMBER(A5082)),VLOOKUP(A5082,Studies!A:BR,3,FALSE),"")</f>
        <v>https://www.ncbi.nlm.nih.gov/pubmed/21149917</v>
      </c>
      <c r="D5082" s="255" t="str">
        <f>IF(AND(A5082&lt;&gt;"",ISNUMBER(A5082)),VLOOKUP(A5082,Studies!A:BR,4,FALSE),"")</f>
        <v>Raltegravir 400 mg twice daily plus atazanavir 300 mg twice daily</v>
      </c>
      <c r="E5082" s="255" t="str">
        <f>IF(AND(A5082&lt;&gt;"",ISNUMBER(A5082)),VLOOKUP(A5082,Studies!A:BR,5,FALSE),"")</f>
        <v>Raltegravir</v>
      </c>
      <c r="F5082" s="256"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
      <c r="A5083" s="30">
        <v>579</v>
      </c>
      <c r="B5083" s="254" t="str">
        <f>IF(AND(A5083&lt;&gt;"",ISNUMBER(A5083)),VLOOKUP(A5083,Studies!A:BR,2,FALSE),"")</f>
        <v>Zhu 2010</v>
      </c>
      <c r="C5083" s="255" t="str">
        <f>IF(AND(A5083&lt;&gt;"",ISNUMBER(A5083)),VLOOKUP(A5083,Studies!A:BR,3,FALSE),"")</f>
        <v>https://www.ncbi.nlm.nih.gov/pubmed/21149917</v>
      </c>
      <c r="D5083" s="255" t="str">
        <f>IF(AND(A5083&lt;&gt;"",ISNUMBER(A5083)),VLOOKUP(A5083,Studies!A:BR,4,FALSE),"")</f>
        <v>Raltegravir 400 mg twice daily plus atazanavir 300 mg twice daily</v>
      </c>
      <c r="E5083" s="255" t="str">
        <f>IF(AND(A5083&lt;&gt;"",ISNUMBER(A5083)),VLOOKUP(A5083,Studies!A:BR,5,FALSE),"")</f>
        <v>Raltegravir</v>
      </c>
      <c r="F5083" s="256"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
      <c r="A5084" s="30">
        <v>579</v>
      </c>
      <c r="B5084" s="254" t="str">
        <f>IF(AND(A5084&lt;&gt;"",ISNUMBER(A5084)),VLOOKUP(A5084,Studies!A:BR,2,FALSE),"")</f>
        <v>Zhu 2010</v>
      </c>
      <c r="C5084" s="255" t="str">
        <f>IF(AND(A5084&lt;&gt;"",ISNUMBER(A5084)),VLOOKUP(A5084,Studies!A:BR,3,FALSE),"")</f>
        <v>https://www.ncbi.nlm.nih.gov/pubmed/21149917</v>
      </c>
      <c r="D5084" s="255" t="str">
        <f>IF(AND(A5084&lt;&gt;"",ISNUMBER(A5084)),VLOOKUP(A5084,Studies!A:BR,4,FALSE),"")</f>
        <v>Raltegravir 400 mg twice daily plus atazanavir 300 mg twice daily</v>
      </c>
      <c r="E5084" s="255" t="str">
        <f>IF(AND(A5084&lt;&gt;"",ISNUMBER(A5084)),VLOOKUP(A5084,Studies!A:BR,5,FALSE),"")</f>
        <v>Raltegravir</v>
      </c>
      <c r="F5084" s="256"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
      <c r="A5085" s="30">
        <v>579</v>
      </c>
      <c r="B5085" s="254" t="str">
        <f>IF(AND(A5085&lt;&gt;"",ISNUMBER(A5085)),VLOOKUP(A5085,Studies!A:BR,2,FALSE),"")</f>
        <v>Zhu 2010</v>
      </c>
      <c r="C5085" s="255" t="str">
        <f>IF(AND(A5085&lt;&gt;"",ISNUMBER(A5085)),VLOOKUP(A5085,Studies!A:BR,3,FALSE),"")</f>
        <v>https://www.ncbi.nlm.nih.gov/pubmed/21149917</v>
      </c>
      <c r="D5085" s="255" t="str">
        <f>IF(AND(A5085&lt;&gt;"",ISNUMBER(A5085)),VLOOKUP(A5085,Studies!A:BR,4,FALSE),"")</f>
        <v>Raltegravir 400 mg twice daily plus atazanavir 300 mg twice daily</v>
      </c>
      <c r="E5085" s="255" t="str">
        <f>IF(AND(A5085&lt;&gt;"",ISNUMBER(A5085)),VLOOKUP(A5085,Studies!A:BR,5,FALSE),"")</f>
        <v>Raltegravir</v>
      </c>
      <c r="F5085" s="256"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
      <c r="A5086" s="30">
        <v>579</v>
      </c>
      <c r="B5086" s="254" t="str">
        <f>IF(AND(A5086&lt;&gt;"",ISNUMBER(A5086)),VLOOKUP(A5086,Studies!A:BR,2,FALSE),"")</f>
        <v>Zhu 2010</v>
      </c>
      <c r="C5086" s="255" t="str">
        <f>IF(AND(A5086&lt;&gt;"",ISNUMBER(A5086)),VLOOKUP(A5086,Studies!A:BR,3,FALSE),"")</f>
        <v>https://www.ncbi.nlm.nih.gov/pubmed/21149917</v>
      </c>
      <c r="D5086" s="255" t="str">
        <f>IF(AND(A5086&lt;&gt;"",ISNUMBER(A5086)),VLOOKUP(A5086,Studies!A:BR,4,FALSE),"")</f>
        <v>Raltegravir 400 mg twice daily plus atazanavir 300 mg twice daily</v>
      </c>
      <c r="E5086" s="255" t="str">
        <f>IF(AND(A5086&lt;&gt;"",ISNUMBER(A5086)),VLOOKUP(A5086,Studies!A:BR,5,FALSE),"")</f>
        <v>Raltegravir</v>
      </c>
      <c r="F5086" s="256"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
      <c r="A5087" s="30">
        <v>579</v>
      </c>
      <c r="B5087" s="254" t="str">
        <f>IF(AND(A5087&lt;&gt;"",ISNUMBER(A5087)),VLOOKUP(A5087,Studies!A:BR,2,FALSE),"")</f>
        <v>Zhu 2010</v>
      </c>
      <c r="C5087" s="255" t="str">
        <f>IF(AND(A5087&lt;&gt;"",ISNUMBER(A5087)),VLOOKUP(A5087,Studies!A:BR,3,FALSE),"")</f>
        <v>https://www.ncbi.nlm.nih.gov/pubmed/21149917</v>
      </c>
      <c r="D5087" s="255" t="str">
        <f>IF(AND(A5087&lt;&gt;"",ISNUMBER(A5087)),VLOOKUP(A5087,Studies!A:BR,4,FALSE),"")</f>
        <v>Raltegravir 400 mg twice daily plus atazanavir 300 mg twice daily</v>
      </c>
      <c r="E5087" s="255" t="str">
        <f>IF(AND(A5087&lt;&gt;"",ISNUMBER(A5087)),VLOOKUP(A5087,Studies!A:BR,5,FALSE),"")</f>
        <v>Raltegravir</v>
      </c>
      <c r="F5087" s="256"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
      <c r="A5088" s="30">
        <v>579</v>
      </c>
      <c r="B5088" s="254" t="str">
        <f>IF(AND(A5088&lt;&gt;"",ISNUMBER(A5088)),VLOOKUP(A5088,Studies!A:BR,2,FALSE),"")</f>
        <v>Zhu 2010</v>
      </c>
      <c r="C5088" s="255" t="str">
        <f>IF(AND(A5088&lt;&gt;"",ISNUMBER(A5088)),VLOOKUP(A5088,Studies!A:BR,3,FALSE),"")</f>
        <v>https://www.ncbi.nlm.nih.gov/pubmed/21149917</v>
      </c>
      <c r="D5088" s="255" t="str">
        <f>IF(AND(A5088&lt;&gt;"",ISNUMBER(A5088)),VLOOKUP(A5088,Studies!A:BR,4,FALSE),"")</f>
        <v>Raltegravir 400 mg twice daily plus atazanavir 300 mg twice daily</v>
      </c>
      <c r="E5088" s="255" t="str">
        <f>IF(AND(A5088&lt;&gt;"",ISNUMBER(A5088)),VLOOKUP(A5088,Studies!A:BR,5,FALSE),"")</f>
        <v>Raltegravir</v>
      </c>
      <c r="F5088" s="256"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
      <c r="A5089" s="30">
        <v>580</v>
      </c>
      <c r="B5089" s="254" t="str">
        <f>IF(AND(A5089&lt;&gt;"",ISNUMBER(A5089)),VLOOKUP(A5089,Studies!A:BR,2,FALSE),"")</f>
        <v>Acosta 2007</v>
      </c>
      <c r="C5089" s="255" t="str">
        <f>IF(AND(A5089&lt;&gt;"",ISNUMBER(A5089)),VLOOKUP(A5089,Studies!A:BR,3,FALSE),"")</f>
        <v>https://www.ncbi.nlm.nih.gov/pubmed/17576825</v>
      </c>
      <c r="D5089" s="255" t="str">
        <f>IF(AND(A5089&lt;&gt;"",ISNUMBER(A5089)),VLOOKUP(A5089,Studies!A:BR,4,FALSE),"")</f>
        <v>Period 1</v>
      </c>
      <c r="E5089" s="255" t="str">
        <f>IF(AND(A5089&lt;&gt;"",ISNUMBER(A5089)),VLOOKUP(A5089,Studies!A:BR,5,FALSE),"")</f>
        <v>Atazanavir</v>
      </c>
      <c r="F5089" s="256"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
      <c r="A5090" s="30">
        <v>580</v>
      </c>
      <c r="B5090" s="254" t="str">
        <f>IF(AND(A5090&lt;&gt;"",ISNUMBER(A5090)),VLOOKUP(A5090,Studies!A:BR,2,FALSE),"")</f>
        <v>Acosta 2007</v>
      </c>
      <c r="C5090" s="255" t="str">
        <f>IF(AND(A5090&lt;&gt;"",ISNUMBER(A5090)),VLOOKUP(A5090,Studies!A:BR,3,FALSE),"")</f>
        <v>https://www.ncbi.nlm.nih.gov/pubmed/17576825</v>
      </c>
      <c r="D5090" s="255" t="str">
        <f>IF(AND(A5090&lt;&gt;"",ISNUMBER(A5090)),VLOOKUP(A5090,Studies!A:BR,4,FALSE),"")</f>
        <v>Period 1</v>
      </c>
      <c r="E5090" s="255" t="str">
        <f>IF(AND(A5090&lt;&gt;"",ISNUMBER(A5090)),VLOOKUP(A5090,Studies!A:BR,5,FALSE),"")</f>
        <v>Atazanavir</v>
      </c>
      <c r="F5090" s="256"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
      <c r="A5091" s="30">
        <v>580</v>
      </c>
      <c r="B5091" s="254" t="str">
        <f>IF(AND(A5091&lt;&gt;"",ISNUMBER(A5091)),VLOOKUP(A5091,Studies!A:BR,2,FALSE),"")</f>
        <v>Acosta 2007</v>
      </c>
      <c r="C5091" s="255" t="str">
        <f>IF(AND(A5091&lt;&gt;"",ISNUMBER(A5091)),VLOOKUP(A5091,Studies!A:BR,3,FALSE),"")</f>
        <v>https://www.ncbi.nlm.nih.gov/pubmed/17576825</v>
      </c>
      <c r="D5091" s="255" t="str">
        <f>IF(AND(A5091&lt;&gt;"",ISNUMBER(A5091)),VLOOKUP(A5091,Studies!A:BR,4,FALSE),"")</f>
        <v>Period 1</v>
      </c>
      <c r="E5091" s="255" t="str">
        <f>IF(AND(A5091&lt;&gt;"",ISNUMBER(A5091)),VLOOKUP(A5091,Studies!A:BR,5,FALSE),"")</f>
        <v>Atazanavir</v>
      </c>
      <c r="F5091" s="256"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
      <c r="A5092" s="30">
        <v>580</v>
      </c>
      <c r="B5092" s="254" t="str">
        <f>IF(AND(A5092&lt;&gt;"",ISNUMBER(A5092)),VLOOKUP(A5092,Studies!A:BR,2,FALSE),"")</f>
        <v>Acosta 2007</v>
      </c>
      <c r="C5092" s="255" t="str">
        <f>IF(AND(A5092&lt;&gt;"",ISNUMBER(A5092)),VLOOKUP(A5092,Studies!A:BR,3,FALSE),"")</f>
        <v>https://www.ncbi.nlm.nih.gov/pubmed/17576825</v>
      </c>
      <c r="D5092" s="255" t="str">
        <f>IF(AND(A5092&lt;&gt;"",ISNUMBER(A5092)),VLOOKUP(A5092,Studies!A:BR,4,FALSE),"")</f>
        <v>Period 1</v>
      </c>
      <c r="E5092" s="255" t="str">
        <f>IF(AND(A5092&lt;&gt;"",ISNUMBER(A5092)),VLOOKUP(A5092,Studies!A:BR,5,FALSE),"")</f>
        <v>Atazanavir</v>
      </c>
      <c r="F5092" s="256"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
      <c r="A5093" s="30">
        <v>580</v>
      </c>
      <c r="B5093" s="254" t="str">
        <f>IF(AND(A5093&lt;&gt;"",ISNUMBER(A5093)),VLOOKUP(A5093,Studies!A:BR,2,FALSE),"")</f>
        <v>Acosta 2007</v>
      </c>
      <c r="C5093" s="255" t="str">
        <f>IF(AND(A5093&lt;&gt;"",ISNUMBER(A5093)),VLOOKUP(A5093,Studies!A:BR,3,FALSE),"")</f>
        <v>https://www.ncbi.nlm.nih.gov/pubmed/17576825</v>
      </c>
      <c r="D5093" s="255" t="str">
        <f>IF(AND(A5093&lt;&gt;"",ISNUMBER(A5093)),VLOOKUP(A5093,Studies!A:BR,4,FALSE),"")</f>
        <v>Period 1</v>
      </c>
      <c r="E5093" s="255" t="str">
        <f>IF(AND(A5093&lt;&gt;"",ISNUMBER(A5093)),VLOOKUP(A5093,Studies!A:BR,5,FALSE),"")</f>
        <v>Atazanavir</v>
      </c>
      <c r="F5093" s="256"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
      <c r="A5094" s="30">
        <v>580</v>
      </c>
      <c r="B5094" s="254" t="str">
        <f>IF(AND(A5094&lt;&gt;"",ISNUMBER(A5094)),VLOOKUP(A5094,Studies!A:BR,2,FALSE),"")</f>
        <v>Acosta 2007</v>
      </c>
      <c r="C5094" s="255" t="str">
        <f>IF(AND(A5094&lt;&gt;"",ISNUMBER(A5094)),VLOOKUP(A5094,Studies!A:BR,3,FALSE),"")</f>
        <v>https://www.ncbi.nlm.nih.gov/pubmed/17576825</v>
      </c>
      <c r="D5094" s="255" t="str">
        <f>IF(AND(A5094&lt;&gt;"",ISNUMBER(A5094)),VLOOKUP(A5094,Studies!A:BR,4,FALSE),"")</f>
        <v>Period 1</v>
      </c>
      <c r="E5094" s="255" t="str">
        <f>IF(AND(A5094&lt;&gt;"",ISNUMBER(A5094)),VLOOKUP(A5094,Studies!A:BR,5,FALSE),"")</f>
        <v>Atazanavir</v>
      </c>
      <c r="F5094" s="256"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
      <c r="A5095" s="30">
        <v>580</v>
      </c>
      <c r="B5095" s="254" t="str">
        <f>IF(AND(A5095&lt;&gt;"",ISNUMBER(A5095)),VLOOKUP(A5095,Studies!A:BR,2,FALSE),"")</f>
        <v>Acosta 2007</v>
      </c>
      <c r="C5095" s="255" t="str">
        <f>IF(AND(A5095&lt;&gt;"",ISNUMBER(A5095)),VLOOKUP(A5095,Studies!A:BR,3,FALSE),"")</f>
        <v>https://www.ncbi.nlm.nih.gov/pubmed/17576825</v>
      </c>
      <c r="D5095" s="255" t="str">
        <f>IF(AND(A5095&lt;&gt;"",ISNUMBER(A5095)),VLOOKUP(A5095,Studies!A:BR,4,FALSE),"")</f>
        <v>Period 1</v>
      </c>
      <c r="E5095" s="255" t="str">
        <f>IF(AND(A5095&lt;&gt;"",ISNUMBER(A5095)),VLOOKUP(A5095,Studies!A:BR,5,FALSE),"")</f>
        <v>Atazanavir</v>
      </c>
      <c r="F5095" s="256"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
      <c r="A5096" s="30">
        <v>580</v>
      </c>
      <c r="B5096" s="254" t="str">
        <f>IF(AND(A5096&lt;&gt;"",ISNUMBER(A5096)),VLOOKUP(A5096,Studies!A:BR,2,FALSE),"")</f>
        <v>Acosta 2007</v>
      </c>
      <c r="C5096" s="255" t="str">
        <f>IF(AND(A5096&lt;&gt;"",ISNUMBER(A5096)),VLOOKUP(A5096,Studies!A:BR,3,FALSE),"")</f>
        <v>https://www.ncbi.nlm.nih.gov/pubmed/17576825</v>
      </c>
      <c r="D5096" s="255" t="str">
        <f>IF(AND(A5096&lt;&gt;"",ISNUMBER(A5096)),VLOOKUP(A5096,Studies!A:BR,4,FALSE),"")</f>
        <v>Period 1</v>
      </c>
      <c r="E5096" s="255" t="str">
        <f>IF(AND(A5096&lt;&gt;"",ISNUMBER(A5096)),VLOOKUP(A5096,Studies!A:BR,5,FALSE),"")</f>
        <v>Atazanavir</v>
      </c>
      <c r="F5096" s="256"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
      <c r="A5097" s="30">
        <v>580</v>
      </c>
      <c r="B5097" s="254" t="str">
        <f>IF(AND(A5097&lt;&gt;"",ISNUMBER(A5097)),VLOOKUP(A5097,Studies!A:BR,2,FALSE),"")</f>
        <v>Acosta 2007</v>
      </c>
      <c r="C5097" s="255" t="str">
        <f>IF(AND(A5097&lt;&gt;"",ISNUMBER(A5097)),VLOOKUP(A5097,Studies!A:BR,3,FALSE),"")</f>
        <v>https://www.ncbi.nlm.nih.gov/pubmed/17576825</v>
      </c>
      <c r="D5097" s="255" t="str">
        <f>IF(AND(A5097&lt;&gt;"",ISNUMBER(A5097)),VLOOKUP(A5097,Studies!A:BR,4,FALSE),"")</f>
        <v>Period 1</v>
      </c>
      <c r="E5097" s="255" t="str">
        <f>IF(AND(A5097&lt;&gt;"",ISNUMBER(A5097)),VLOOKUP(A5097,Studies!A:BR,5,FALSE),"")</f>
        <v>Atazanavir</v>
      </c>
      <c r="F5097" s="256"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
      <c r="A5098" s="30">
        <v>580</v>
      </c>
      <c r="B5098" s="254" t="str">
        <f>IF(AND(A5098&lt;&gt;"",ISNUMBER(A5098)),VLOOKUP(A5098,Studies!A:BR,2,FALSE),"")</f>
        <v>Acosta 2007</v>
      </c>
      <c r="C5098" s="255" t="str">
        <f>IF(AND(A5098&lt;&gt;"",ISNUMBER(A5098)),VLOOKUP(A5098,Studies!A:BR,3,FALSE),"")</f>
        <v>https://www.ncbi.nlm.nih.gov/pubmed/17576825</v>
      </c>
      <c r="D5098" s="255" t="str">
        <f>IF(AND(A5098&lt;&gt;"",ISNUMBER(A5098)),VLOOKUP(A5098,Studies!A:BR,4,FALSE),"")</f>
        <v>Period 1</v>
      </c>
      <c r="E5098" s="255" t="str">
        <f>IF(AND(A5098&lt;&gt;"",ISNUMBER(A5098)),VLOOKUP(A5098,Studies!A:BR,5,FALSE),"")</f>
        <v>Atazanavir</v>
      </c>
      <c r="F5098" s="256" t="str">
        <f>IF(AND(A5098&lt;&gt;"",ISNUMBER(A5098)),VLOOKUP(A5098,Studies!A:BR,6,FALSE),"")</f>
        <v>Plasma</v>
      </c>
      <c r="G5098" s="194">
        <v>180.0224</v>
      </c>
      <c r="H5098" s="50" t="s">
        <v>60</v>
      </c>
      <c r="I5098" s="187">
        <v>908.9452</v>
      </c>
      <c r="J5098" s="41" t="s">
        <v>941</v>
      </c>
      <c r="K5098" s="41" t="s">
        <v>116</v>
      </c>
      <c r="L5098" s="195">
        <v>621.54139999999995</v>
      </c>
      <c r="M5098" s="52" t="s">
        <v>941</v>
      </c>
      <c r="N5098" s="195" t="s">
        <v>117</v>
      </c>
    </row>
    <row r="5099" spans="1:14" x14ac:dyDescent="0.2">
      <c r="A5099" s="30">
        <v>581</v>
      </c>
      <c r="B5099" s="254" t="str">
        <f>IF(AND(A5099&lt;&gt;"",ISNUMBER(A5099)),VLOOKUP(A5099,Studies!A:BR,2,FALSE),"")</f>
        <v>ClinPharmReview, AI424-028, p. 128</v>
      </c>
      <c r="C5099" s="255" t="str">
        <f>IF(AND(A5099&lt;&gt;"",ISNUMBER(A5099)),VLOOKUP(A5099,Studies!A:BR,3,FALSE),"")</f>
        <v>https://www.accessdata.fda.gov/drugsatfda_docs/nda/2003/21-567_Reyataz_BioPharmr_P3.pdf</v>
      </c>
      <c r="D5099" s="255" t="str">
        <f>IF(AND(A5099&lt;&gt;"",ISNUMBER(A5099)),VLOOKUP(A5099,Studies!A:BR,4,FALSE),"")</f>
        <v>A-Day 6</v>
      </c>
      <c r="E5099" s="255" t="str">
        <f>IF(AND(A5099&lt;&gt;"",ISNUMBER(A5099)),VLOOKUP(A5099,Studies!A:BR,5,FALSE),"")</f>
        <v>Atazanavir</v>
      </c>
      <c r="F5099" s="256" t="str">
        <f>IF(AND(A5099&lt;&gt;"",ISNUMBER(A5099)),VLOOKUP(A5099,Studies!A:BR,6,FALSE),"")</f>
        <v>Plasma</v>
      </c>
      <c r="G5099" s="194">
        <v>120</v>
      </c>
      <c r="H5099" s="50" t="s">
        <v>60</v>
      </c>
      <c r="I5099" s="187">
        <v>53.140650000000001</v>
      </c>
      <c r="J5099" s="41" t="s">
        <v>941</v>
      </c>
      <c r="K5099" s="41" t="s">
        <v>116</v>
      </c>
    </row>
    <row r="5100" spans="1:14" x14ac:dyDescent="0.2">
      <c r="A5100" s="30">
        <v>581</v>
      </c>
      <c r="B5100" s="254" t="str">
        <f>IF(AND(A5100&lt;&gt;"",ISNUMBER(A5100)),VLOOKUP(A5100,Studies!A:BR,2,FALSE),"")</f>
        <v>ClinPharmReview, AI424-028, p. 128</v>
      </c>
      <c r="C5100" s="255" t="str">
        <f>IF(AND(A5100&lt;&gt;"",ISNUMBER(A5100)),VLOOKUP(A5100,Studies!A:BR,3,FALSE),"")</f>
        <v>https://www.accessdata.fda.gov/drugsatfda_docs/nda/2003/21-567_Reyataz_BioPharmr_P3.pdf</v>
      </c>
      <c r="D5100" s="255" t="str">
        <f>IF(AND(A5100&lt;&gt;"",ISNUMBER(A5100)),VLOOKUP(A5100,Studies!A:BR,4,FALSE),"")</f>
        <v>A-Day 6</v>
      </c>
      <c r="E5100" s="255" t="str">
        <f>IF(AND(A5100&lt;&gt;"",ISNUMBER(A5100)),VLOOKUP(A5100,Studies!A:BR,5,FALSE),"")</f>
        <v>Atazanavir</v>
      </c>
      <c r="F5100" s="256" t="str">
        <f>IF(AND(A5100&lt;&gt;"",ISNUMBER(A5100)),VLOOKUP(A5100,Studies!A:BR,6,FALSE),"")</f>
        <v>Plasma</v>
      </c>
      <c r="G5100" s="194">
        <v>120.5</v>
      </c>
      <c r="H5100" s="50" t="s">
        <v>60</v>
      </c>
      <c r="I5100" s="187">
        <v>42.317889999999998</v>
      </c>
      <c r="J5100" s="41" t="s">
        <v>941</v>
      </c>
      <c r="K5100" s="41" t="s">
        <v>116</v>
      </c>
    </row>
    <row r="5101" spans="1:14" x14ac:dyDescent="0.2">
      <c r="A5101" s="30">
        <v>581</v>
      </c>
      <c r="B5101" s="254" t="str">
        <f>IF(AND(A5101&lt;&gt;"",ISNUMBER(A5101)),VLOOKUP(A5101,Studies!A:BR,2,FALSE),"")</f>
        <v>ClinPharmReview, AI424-028, p. 128</v>
      </c>
      <c r="C5101" s="255" t="str">
        <f>IF(AND(A5101&lt;&gt;"",ISNUMBER(A5101)),VLOOKUP(A5101,Studies!A:BR,3,FALSE),"")</f>
        <v>https://www.accessdata.fda.gov/drugsatfda_docs/nda/2003/21-567_Reyataz_BioPharmr_P3.pdf</v>
      </c>
      <c r="D5101" s="255" t="str">
        <f>IF(AND(A5101&lt;&gt;"",ISNUMBER(A5101)),VLOOKUP(A5101,Studies!A:BR,4,FALSE),"")</f>
        <v>A-Day 6</v>
      </c>
      <c r="E5101" s="255" t="str">
        <f>IF(AND(A5101&lt;&gt;"",ISNUMBER(A5101)),VLOOKUP(A5101,Studies!A:BR,5,FALSE),"")</f>
        <v>Atazanavir</v>
      </c>
      <c r="F5101" s="256" t="str">
        <f>IF(AND(A5101&lt;&gt;"",ISNUMBER(A5101)),VLOOKUP(A5101,Studies!A:BR,6,FALSE),"")</f>
        <v>Plasma</v>
      </c>
      <c r="G5101" s="194">
        <v>121</v>
      </c>
      <c r="H5101" s="50" t="s">
        <v>60</v>
      </c>
      <c r="I5101" s="187">
        <v>155.44630000000001</v>
      </c>
      <c r="J5101" s="41" t="s">
        <v>941</v>
      </c>
      <c r="K5101" s="41" t="s">
        <v>116</v>
      </c>
    </row>
    <row r="5102" spans="1:14" x14ac:dyDescent="0.2">
      <c r="A5102" s="30">
        <v>581</v>
      </c>
      <c r="B5102" s="254" t="str">
        <f>IF(AND(A5102&lt;&gt;"",ISNUMBER(A5102)),VLOOKUP(A5102,Studies!A:BR,2,FALSE),"")</f>
        <v>ClinPharmReview, AI424-028, p. 128</v>
      </c>
      <c r="C5102" s="255" t="str">
        <f>IF(AND(A5102&lt;&gt;"",ISNUMBER(A5102)),VLOOKUP(A5102,Studies!A:BR,3,FALSE),"")</f>
        <v>https://www.accessdata.fda.gov/drugsatfda_docs/nda/2003/21-567_Reyataz_BioPharmr_P3.pdf</v>
      </c>
      <c r="D5102" s="255" t="str">
        <f>IF(AND(A5102&lt;&gt;"",ISNUMBER(A5102)),VLOOKUP(A5102,Studies!A:BR,4,FALSE),"")</f>
        <v>A-Day 6</v>
      </c>
      <c r="E5102" s="255" t="str">
        <f>IF(AND(A5102&lt;&gt;"",ISNUMBER(A5102)),VLOOKUP(A5102,Studies!A:BR,5,FALSE),"")</f>
        <v>Atazanavir</v>
      </c>
      <c r="F5102" s="256" t="str">
        <f>IF(AND(A5102&lt;&gt;"",ISNUMBER(A5102)),VLOOKUP(A5102,Studies!A:BR,6,FALSE),"")</f>
        <v>Plasma</v>
      </c>
      <c r="G5102" s="194">
        <v>121.5</v>
      </c>
      <c r="H5102" s="50" t="s">
        <v>60</v>
      </c>
      <c r="I5102" s="187">
        <v>532.12570000000005</v>
      </c>
      <c r="J5102" s="41" t="s">
        <v>941</v>
      </c>
      <c r="K5102" s="41" t="s">
        <v>116</v>
      </c>
    </row>
    <row r="5103" spans="1:14" x14ac:dyDescent="0.2">
      <c r="A5103" s="30">
        <v>581</v>
      </c>
      <c r="B5103" s="254" t="str">
        <f>IF(AND(A5103&lt;&gt;"",ISNUMBER(A5103)),VLOOKUP(A5103,Studies!A:BR,2,FALSE),"")</f>
        <v>ClinPharmReview, AI424-028, p. 128</v>
      </c>
      <c r="C5103" s="255" t="str">
        <f>IF(AND(A5103&lt;&gt;"",ISNUMBER(A5103)),VLOOKUP(A5103,Studies!A:BR,3,FALSE),"")</f>
        <v>https://www.accessdata.fda.gov/drugsatfda_docs/nda/2003/21-567_Reyataz_BioPharmr_P3.pdf</v>
      </c>
      <c r="D5103" s="255" t="str">
        <f>IF(AND(A5103&lt;&gt;"",ISNUMBER(A5103)),VLOOKUP(A5103,Studies!A:BR,4,FALSE),"")</f>
        <v>A-Day 6</v>
      </c>
      <c r="E5103" s="255" t="str">
        <f>IF(AND(A5103&lt;&gt;"",ISNUMBER(A5103)),VLOOKUP(A5103,Studies!A:BR,5,FALSE),"")</f>
        <v>Atazanavir</v>
      </c>
      <c r="F5103" s="256" t="str">
        <f>IF(AND(A5103&lt;&gt;"",ISNUMBER(A5103)),VLOOKUP(A5103,Studies!A:BR,6,FALSE),"")</f>
        <v>Plasma</v>
      </c>
      <c r="G5103" s="194">
        <v>122</v>
      </c>
      <c r="H5103" s="50" t="s">
        <v>60</v>
      </c>
      <c r="I5103" s="187">
        <v>1157.5250000000001</v>
      </c>
      <c r="J5103" s="41" t="s">
        <v>941</v>
      </c>
      <c r="K5103" s="41" t="s">
        <v>116</v>
      </c>
    </row>
    <row r="5104" spans="1:14" x14ac:dyDescent="0.2">
      <c r="A5104" s="30">
        <v>581</v>
      </c>
      <c r="B5104" s="254" t="str">
        <f>IF(AND(A5104&lt;&gt;"",ISNUMBER(A5104)),VLOOKUP(A5104,Studies!A:BR,2,FALSE),"")</f>
        <v>ClinPharmReview, AI424-028, p. 128</v>
      </c>
      <c r="C5104" s="255" t="str">
        <f>IF(AND(A5104&lt;&gt;"",ISNUMBER(A5104)),VLOOKUP(A5104,Studies!A:BR,3,FALSE),"")</f>
        <v>https://www.accessdata.fda.gov/drugsatfda_docs/nda/2003/21-567_Reyataz_BioPharmr_P3.pdf</v>
      </c>
      <c r="D5104" s="255" t="str">
        <f>IF(AND(A5104&lt;&gt;"",ISNUMBER(A5104)),VLOOKUP(A5104,Studies!A:BR,4,FALSE),"")</f>
        <v>A-Day 6</v>
      </c>
      <c r="E5104" s="255" t="str">
        <f>IF(AND(A5104&lt;&gt;"",ISNUMBER(A5104)),VLOOKUP(A5104,Studies!A:BR,5,FALSE),"")</f>
        <v>Atazanavir</v>
      </c>
      <c r="F5104" s="256" t="str">
        <f>IF(AND(A5104&lt;&gt;"",ISNUMBER(A5104)),VLOOKUP(A5104,Studies!A:BR,6,FALSE),"")</f>
        <v>Plasma</v>
      </c>
      <c r="G5104" s="194">
        <v>122.5</v>
      </c>
      <c r="H5104" s="50" t="s">
        <v>60</v>
      </c>
      <c r="I5104" s="187">
        <v>1534.8879999999999</v>
      </c>
      <c r="J5104" s="41" t="s">
        <v>941</v>
      </c>
      <c r="K5104" s="41" t="s">
        <v>116</v>
      </c>
    </row>
    <row r="5105" spans="1:11" x14ac:dyDescent="0.2">
      <c r="A5105" s="30">
        <v>581</v>
      </c>
      <c r="B5105" s="254" t="str">
        <f>IF(AND(A5105&lt;&gt;"",ISNUMBER(A5105)),VLOOKUP(A5105,Studies!A:BR,2,FALSE),"")</f>
        <v>ClinPharmReview, AI424-028, p. 128</v>
      </c>
      <c r="C5105" s="255" t="str">
        <f>IF(AND(A5105&lt;&gt;"",ISNUMBER(A5105)),VLOOKUP(A5105,Studies!A:BR,3,FALSE),"")</f>
        <v>https://www.accessdata.fda.gov/drugsatfda_docs/nda/2003/21-567_Reyataz_BioPharmr_P3.pdf</v>
      </c>
      <c r="D5105" s="255" t="str">
        <f>IF(AND(A5105&lt;&gt;"",ISNUMBER(A5105)),VLOOKUP(A5105,Studies!A:BR,4,FALSE),"")</f>
        <v>A-Day 6</v>
      </c>
      <c r="E5105" s="255" t="str">
        <f>IF(AND(A5105&lt;&gt;"",ISNUMBER(A5105)),VLOOKUP(A5105,Studies!A:BR,5,FALSE),"")</f>
        <v>Atazanavir</v>
      </c>
      <c r="F5105" s="256" t="str">
        <f>IF(AND(A5105&lt;&gt;"",ISNUMBER(A5105)),VLOOKUP(A5105,Studies!A:BR,6,FALSE),"")</f>
        <v>Plasma</v>
      </c>
      <c r="G5105" s="194">
        <v>123</v>
      </c>
      <c r="H5105" s="50" t="s">
        <v>60</v>
      </c>
      <c r="I5105" s="187">
        <v>1368.999</v>
      </c>
      <c r="J5105" s="41" t="s">
        <v>941</v>
      </c>
      <c r="K5105" s="41" t="s">
        <v>116</v>
      </c>
    </row>
    <row r="5106" spans="1:11" x14ac:dyDescent="0.2">
      <c r="A5106" s="30">
        <v>581</v>
      </c>
      <c r="B5106" s="254" t="str">
        <f>IF(AND(A5106&lt;&gt;"",ISNUMBER(A5106)),VLOOKUP(A5106,Studies!A:BR,2,FALSE),"")</f>
        <v>ClinPharmReview, AI424-028, p. 128</v>
      </c>
      <c r="C5106" s="255" t="str">
        <f>IF(AND(A5106&lt;&gt;"",ISNUMBER(A5106)),VLOOKUP(A5106,Studies!A:BR,3,FALSE),"")</f>
        <v>https://www.accessdata.fda.gov/drugsatfda_docs/nda/2003/21-567_Reyataz_BioPharmr_P3.pdf</v>
      </c>
      <c r="D5106" s="255" t="str">
        <f>IF(AND(A5106&lt;&gt;"",ISNUMBER(A5106)),VLOOKUP(A5106,Studies!A:BR,4,FALSE),"")</f>
        <v>A-Day 6</v>
      </c>
      <c r="E5106" s="255" t="str">
        <f>IF(AND(A5106&lt;&gt;"",ISNUMBER(A5106)),VLOOKUP(A5106,Studies!A:BR,5,FALSE),"")</f>
        <v>Atazanavir</v>
      </c>
      <c r="F5106" s="256" t="str">
        <f>IF(AND(A5106&lt;&gt;"",ISNUMBER(A5106)),VLOOKUP(A5106,Studies!A:BR,6,FALSE),"")</f>
        <v>Plasma</v>
      </c>
      <c r="G5106" s="194">
        <v>124</v>
      </c>
      <c r="H5106" s="50" t="s">
        <v>60</v>
      </c>
      <c r="I5106" s="187">
        <v>1014.276</v>
      </c>
      <c r="J5106" s="41" t="s">
        <v>941</v>
      </c>
      <c r="K5106" s="41" t="s">
        <v>116</v>
      </c>
    </row>
    <row r="5107" spans="1:11" x14ac:dyDescent="0.2">
      <c r="A5107" s="30">
        <v>581</v>
      </c>
      <c r="B5107" s="254" t="str">
        <f>IF(AND(A5107&lt;&gt;"",ISNUMBER(A5107)),VLOOKUP(A5107,Studies!A:BR,2,FALSE),"")</f>
        <v>ClinPharmReview, AI424-028, p. 128</v>
      </c>
      <c r="C5107" s="255" t="str">
        <f>IF(AND(A5107&lt;&gt;"",ISNUMBER(A5107)),VLOOKUP(A5107,Studies!A:BR,3,FALSE),"")</f>
        <v>https://www.accessdata.fda.gov/drugsatfda_docs/nda/2003/21-567_Reyataz_BioPharmr_P3.pdf</v>
      </c>
      <c r="D5107" s="255" t="str">
        <f>IF(AND(A5107&lt;&gt;"",ISNUMBER(A5107)),VLOOKUP(A5107,Studies!A:BR,4,FALSE),"")</f>
        <v>A-Day 6</v>
      </c>
      <c r="E5107" s="255" t="str">
        <f>IF(AND(A5107&lt;&gt;"",ISNUMBER(A5107)),VLOOKUP(A5107,Studies!A:BR,5,FALSE),"")</f>
        <v>Atazanavir</v>
      </c>
      <c r="F5107" s="256" t="str">
        <f>IF(AND(A5107&lt;&gt;"",ISNUMBER(A5107)),VLOOKUP(A5107,Studies!A:BR,6,FALSE),"")</f>
        <v>Plasma</v>
      </c>
      <c r="G5107" s="194">
        <v>125</v>
      </c>
      <c r="H5107" s="50" t="s">
        <v>60</v>
      </c>
      <c r="I5107" s="187">
        <v>830.04669999999999</v>
      </c>
      <c r="J5107" s="41" t="s">
        <v>941</v>
      </c>
      <c r="K5107" s="41" t="s">
        <v>116</v>
      </c>
    </row>
    <row r="5108" spans="1:11" x14ac:dyDescent="0.2">
      <c r="A5108" s="30">
        <v>581</v>
      </c>
      <c r="B5108" s="254" t="str">
        <f>IF(AND(A5108&lt;&gt;"",ISNUMBER(A5108)),VLOOKUP(A5108,Studies!A:BR,2,FALSE),"")</f>
        <v>ClinPharmReview, AI424-028, p. 128</v>
      </c>
      <c r="C5108" s="255" t="str">
        <f>IF(AND(A5108&lt;&gt;"",ISNUMBER(A5108)),VLOOKUP(A5108,Studies!A:BR,3,FALSE),"")</f>
        <v>https://www.accessdata.fda.gov/drugsatfda_docs/nda/2003/21-567_Reyataz_BioPharmr_P3.pdf</v>
      </c>
      <c r="D5108" s="255" t="str">
        <f>IF(AND(A5108&lt;&gt;"",ISNUMBER(A5108)),VLOOKUP(A5108,Studies!A:BR,4,FALSE),"")</f>
        <v>A-Day 6</v>
      </c>
      <c r="E5108" s="255" t="str">
        <f>IF(AND(A5108&lt;&gt;"",ISNUMBER(A5108)),VLOOKUP(A5108,Studies!A:BR,5,FALSE),"")</f>
        <v>Atazanavir</v>
      </c>
      <c r="F5108" s="256" t="str">
        <f>IF(AND(A5108&lt;&gt;"",ISNUMBER(A5108)),VLOOKUP(A5108,Studies!A:BR,6,FALSE),"")</f>
        <v>Plasma</v>
      </c>
      <c r="G5108" s="194">
        <v>126</v>
      </c>
      <c r="H5108" s="50" t="s">
        <v>60</v>
      </c>
      <c r="I5108" s="187">
        <v>660.32169999999996</v>
      </c>
      <c r="J5108" s="41" t="s">
        <v>941</v>
      </c>
      <c r="K5108" s="41" t="s">
        <v>116</v>
      </c>
    </row>
    <row r="5109" spans="1:11" x14ac:dyDescent="0.2">
      <c r="A5109" s="30">
        <v>581</v>
      </c>
      <c r="B5109" s="254" t="str">
        <f>IF(AND(A5109&lt;&gt;"",ISNUMBER(A5109)),VLOOKUP(A5109,Studies!A:BR,2,FALSE),"")</f>
        <v>ClinPharmReview, AI424-028, p. 128</v>
      </c>
      <c r="C5109" s="255" t="str">
        <f>IF(AND(A5109&lt;&gt;"",ISNUMBER(A5109)),VLOOKUP(A5109,Studies!A:BR,3,FALSE),"")</f>
        <v>https://www.accessdata.fda.gov/drugsatfda_docs/nda/2003/21-567_Reyataz_BioPharmr_P3.pdf</v>
      </c>
      <c r="D5109" s="255" t="str">
        <f>IF(AND(A5109&lt;&gt;"",ISNUMBER(A5109)),VLOOKUP(A5109,Studies!A:BR,4,FALSE),"")</f>
        <v>A-Day 6</v>
      </c>
      <c r="E5109" s="255" t="str">
        <f>IF(AND(A5109&lt;&gt;"",ISNUMBER(A5109)),VLOOKUP(A5109,Studies!A:BR,5,FALSE),"")</f>
        <v>Atazanavir</v>
      </c>
      <c r="F5109" s="256" t="str">
        <f>IF(AND(A5109&lt;&gt;"",ISNUMBER(A5109)),VLOOKUP(A5109,Studies!A:BR,6,FALSE),"")</f>
        <v>Plasma</v>
      </c>
      <c r="G5109" s="194">
        <v>128</v>
      </c>
      <c r="H5109" s="50" t="s">
        <v>60</v>
      </c>
      <c r="I5109" s="187">
        <v>411.91160000000002</v>
      </c>
      <c r="J5109" s="41" t="s">
        <v>941</v>
      </c>
      <c r="K5109" s="41" t="s">
        <v>116</v>
      </c>
    </row>
    <row r="5110" spans="1:11" x14ac:dyDescent="0.2">
      <c r="A5110" s="30">
        <v>581</v>
      </c>
      <c r="B5110" s="254" t="str">
        <f>IF(AND(A5110&lt;&gt;"",ISNUMBER(A5110)),VLOOKUP(A5110,Studies!A:BR,2,FALSE),"")</f>
        <v>ClinPharmReview, AI424-028, p. 128</v>
      </c>
      <c r="C5110" s="255" t="str">
        <f>IF(AND(A5110&lt;&gt;"",ISNUMBER(A5110)),VLOOKUP(A5110,Studies!A:BR,3,FALSE),"")</f>
        <v>https://www.accessdata.fda.gov/drugsatfda_docs/nda/2003/21-567_Reyataz_BioPharmr_P3.pdf</v>
      </c>
      <c r="D5110" s="255" t="str">
        <f>IF(AND(A5110&lt;&gt;"",ISNUMBER(A5110)),VLOOKUP(A5110,Studies!A:BR,4,FALSE),"")</f>
        <v>A-Day 6</v>
      </c>
      <c r="E5110" s="255" t="str">
        <f>IF(AND(A5110&lt;&gt;"",ISNUMBER(A5110)),VLOOKUP(A5110,Studies!A:BR,5,FALSE),"")</f>
        <v>Atazanavir</v>
      </c>
      <c r="F5110" s="256" t="str">
        <f>IF(AND(A5110&lt;&gt;"",ISNUMBER(A5110)),VLOOKUP(A5110,Studies!A:BR,6,FALSE),"")</f>
        <v>Plasma</v>
      </c>
      <c r="G5110" s="194">
        <v>130</v>
      </c>
      <c r="H5110" s="50" t="s">
        <v>60</v>
      </c>
      <c r="I5110" s="187">
        <v>260.6814</v>
      </c>
      <c r="J5110" s="41" t="s">
        <v>941</v>
      </c>
      <c r="K5110" s="41" t="s">
        <v>116</v>
      </c>
    </row>
    <row r="5111" spans="1:11" x14ac:dyDescent="0.2">
      <c r="A5111" s="30">
        <v>581</v>
      </c>
      <c r="B5111" s="254" t="str">
        <f>IF(AND(A5111&lt;&gt;"",ISNUMBER(A5111)),VLOOKUP(A5111,Studies!A:BR,2,FALSE),"")</f>
        <v>ClinPharmReview, AI424-028, p. 128</v>
      </c>
      <c r="C5111" s="255" t="str">
        <f>IF(AND(A5111&lt;&gt;"",ISNUMBER(A5111)),VLOOKUP(A5111,Studies!A:BR,3,FALSE),"")</f>
        <v>https://www.accessdata.fda.gov/drugsatfda_docs/nda/2003/21-567_Reyataz_BioPharmr_P3.pdf</v>
      </c>
      <c r="D5111" s="255" t="str">
        <f>IF(AND(A5111&lt;&gt;"",ISNUMBER(A5111)),VLOOKUP(A5111,Studies!A:BR,4,FALSE),"")</f>
        <v>A-Day 6</v>
      </c>
      <c r="E5111" s="255" t="str">
        <f>IF(AND(A5111&lt;&gt;"",ISNUMBER(A5111)),VLOOKUP(A5111,Studies!A:BR,5,FALSE),"")</f>
        <v>Atazanavir</v>
      </c>
      <c r="F5111" s="256" t="str">
        <f>IF(AND(A5111&lt;&gt;"",ISNUMBER(A5111)),VLOOKUP(A5111,Studies!A:BR,6,FALSE),"")</f>
        <v>Plasma</v>
      </c>
      <c r="G5111" s="194">
        <v>132</v>
      </c>
      <c r="H5111" s="50" t="s">
        <v>60</v>
      </c>
      <c r="I5111" s="187">
        <v>174.51660000000001</v>
      </c>
      <c r="J5111" s="41" t="s">
        <v>941</v>
      </c>
      <c r="K5111" s="41" t="s">
        <v>116</v>
      </c>
    </row>
    <row r="5112" spans="1:11" x14ac:dyDescent="0.2">
      <c r="A5112" s="30">
        <v>581</v>
      </c>
      <c r="B5112" s="254" t="str">
        <f>IF(AND(A5112&lt;&gt;"",ISNUMBER(A5112)),VLOOKUP(A5112,Studies!A:BR,2,FALSE),"")</f>
        <v>ClinPharmReview, AI424-028, p. 128</v>
      </c>
      <c r="C5112" s="255" t="str">
        <f>IF(AND(A5112&lt;&gt;"",ISNUMBER(A5112)),VLOOKUP(A5112,Studies!A:BR,3,FALSE),"")</f>
        <v>https://www.accessdata.fda.gov/drugsatfda_docs/nda/2003/21-567_Reyataz_BioPharmr_P3.pdf</v>
      </c>
      <c r="D5112" s="255" t="str">
        <f>IF(AND(A5112&lt;&gt;"",ISNUMBER(A5112)),VLOOKUP(A5112,Studies!A:BR,4,FALSE),"")</f>
        <v>A-Day 6</v>
      </c>
      <c r="E5112" s="255" t="str">
        <f>IF(AND(A5112&lt;&gt;"",ISNUMBER(A5112)),VLOOKUP(A5112,Studies!A:BR,5,FALSE),"")</f>
        <v>Atazanavir</v>
      </c>
      <c r="F5112" s="256" t="str">
        <f>IF(AND(A5112&lt;&gt;"",ISNUMBER(A5112)),VLOOKUP(A5112,Studies!A:BR,6,FALSE),"")</f>
        <v>Plasma</v>
      </c>
      <c r="G5112" s="194">
        <v>136</v>
      </c>
      <c r="H5112" s="50" t="s">
        <v>60</v>
      </c>
      <c r="I5112" s="187">
        <v>79.360280000000003</v>
      </c>
      <c r="J5112" s="41" t="s">
        <v>941</v>
      </c>
      <c r="K5112" s="41" t="s">
        <v>116</v>
      </c>
    </row>
    <row r="5113" spans="1:11" x14ac:dyDescent="0.2">
      <c r="A5113" s="30">
        <v>581</v>
      </c>
      <c r="B5113" s="254" t="str">
        <f>IF(AND(A5113&lt;&gt;"",ISNUMBER(A5113)),VLOOKUP(A5113,Studies!A:BR,2,FALSE),"")</f>
        <v>ClinPharmReview, AI424-028, p. 128</v>
      </c>
      <c r="C5113" s="255" t="str">
        <f>IF(AND(A5113&lt;&gt;"",ISNUMBER(A5113)),VLOOKUP(A5113,Studies!A:BR,3,FALSE),"")</f>
        <v>https://www.accessdata.fda.gov/drugsatfda_docs/nda/2003/21-567_Reyataz_BioPharmr_P3.pdf</v>
      </c>
      <c r="D5113" s="255" t="str">
        <f>IF(AND(A5113&lt;&gt;"",ISNUMBER(A5113)),VLOOKUP(A5113,Studies!A:BR,4,FALSE),"")</f>
        <v>A-Day 6</v>
      </c>
      <c r="E5113" s="255" t="str">
        <f>IF(AND(A5113&lt;&gt;"",ISNUMBER(A5113)),VLOOKUP(A5113,Studies!A:BR,5,FALSE),"")</f>
        <v>Atazanavir</v>
      </c>
      <c r="F5113" s="256" t="str">
        <f>IF(AND(A5113&lt;&gt;"",ISNUMBER(A5113)),VLOOKUP(A5113,Studies!A:BR,6,FALSE),"")</f>
        <v>Plasma</v>
      </c>
      <c r="G5113" s="194">
        <v>144</v>
      </c>
      <c r="H5113" s="50" t="s">
        <v>60</v>
      </c>
      <c r="I5113" s="187">
        <v>35.237479999999998</v>
      </c>
      <c r="J5113" s="41" t="s">
        <v>941</v>
      </c>
      <c r="K5113" s="41" t="s">
        <v>116</v>
      </c>
    </row>
    <row r="5114" spans="1:11" x14ac:dyDescent="0.2">
      <c r="A5114" s="30">
        <v>582</v>
      </c>
      <c r="B5114" s="254" t="str">
        <f>IF(AND(A5114&lt;&gt;"",ISNUMBER(A5114)),VLOOKUP(A5114,Studies!A:BR,2,FALSE),"")</f>
        <v>ClinPharmReview, AI424-028, p. 128</v>
      </c>
      <c r="C5114" s="255" t="str">
        <f>IF(AND(A5114&lt;&gt;"",ISNUMBER(A5114)),VLOOKUP(A5114,Studies!A:BR,3,FALSE),"")</f>
        <v>https://www.accessdata.fda.gov/drugsatfda_docs/nda/2003/21-567_Reyataz_BioPharmr_P3.pdf</v>
      </c>
      <c r="D5114" s="255" t="str">
        <f>IF(AND(A5114&lt;&gt;"",ISNUMBER(A5114)),VLOOKUP(A5114,Studies!A:BR,4,FALSE),"")</f>
        <v>B-Day 6</v>
      </c>
      <c r="E5114" s="255" t="str">
        <f>IF(AND(A5114&lt;&gt;"",ISNUMBER(A5114)),VLOOKUP(A5114,Studies!A:BR,5,FALSE),"")</f>
        <v>Atazanavir</v>
      </c>
      <c r="F5114" s="256" t="str">
        <f>IF(AND(A5114&lt;&gt;"",ISNUMBER(A5114)),VLOOKUP(A5114,Studies!A:BR,6,FALSE),"")</f>
        <v>Plasma</v>
      </c>
      <c r="G5114" s="194">
        <v>120</v>
      </c>
      <c r="H5114" s="50" t="s">
        <v>60</v>
      </c>
      <c r="I5114" s="187">
        <v>36.258450000000003</v>
      </c>
      <c r="J5114" s="41" t="s">
        <v>941</v>
      </c>
      <c r="K5114" s="41" t="s">
        <v>116</v>
      </c>
    </row>
    <row r="5115" spans="1:11" x14ac:dyDescent="0.2">
      <c r="A5115" s="30">
        <v>582</v>
      </c>
      <c r="B5115" s="254" t="str">
        <f>IF(AND(A5115&lt;&gt;"",ISNUMBER(A5115)),VLOOKUP(A5115,Studies!A:BR,2,FALSE),"")</f>
        <v>ClinPharmReview, AI424-028, p. 128</v>
      </c>
      <c r="C5115" s="255" t="str">
        <f>IF(AND(A5115&lt;&gt;"",ISNUMBER(A5115)),VLOOKUP(A5115,Studies!A:BR,3,FALSE),"")</f>
        <v>https://www.accessdata.fda.gov/drugsatfda_docs/nda/2003/21-567_Reyataz_BioPharmr_P3.pdf</v>
      </c>
      <c r="D5115" s="255" t="str">
        <f>IF(AND(A5115&lt;&gt;"",ISNUMBER(A5115)),VLOOKUP(A5115,Studies!A:BR,4,FALSE),"")</f>
        <v>B-Day 6</v>
      </c>
      <c r="E5115" s="255" t="str">
        <f>IF(AND(A5115&lt;&gt;"",ISNUMBER(A5115)),VLOOKUP(A5115,Studies!A:BR,5,FALSE),"")</f>
        <v>Atazanavir</v>
      </c>
      <c r="F5115" s="256" t="str">
        <f>IF(AND(A5115&lt;&gt;"",ISNUMBER(A5115)),VLOOKUP(A5115,Studies!A:BR,6,FALSE),"")</f>
        <v>Plasma</v>
      </c>
      <c r="G5115" s="194">
        <v>120.5</v>
      </c>
      <c r="H5115" s="50" t="s">
        <v>60</v>
      </c>
      <c r="I5115" s="187">
        <v>37.787660000000002</v>
      </c>
      <c r="J5115" s="41" t="s">
        <v>941</v>
      </c>
      <c r="K5115" s="41" t="s">
        <v>116</v>
      </c>
    </row>
    <row r="5116" spans="1:11" x14ac:dyDescent="0.2">
      <c r="A5116" s="30">
        <v>582</v>
      </c>
      <c r="B5116" s="254" t="str">
        <f>IF(AND(A5116&lt;&gt;"",ISNUMBER(A5116)),VLOOKUP(A5116,Studies!A:BR,2,FALSE),"")</f>
        <v>ClinPharmReview, AI424-028, p. 128</v>
      </c>
      <c r="C5116" s="255" t="str">
        <f>IF(AND(A5116&lt;&gt;"",ISNUMBER(A5116)),VLOOKUP(A5116,Studies!A:BR,3,FALSE),"")</f>
        <v>https://www.accessdata.fda.gov/drugsatfda_docs/nda/2003/21-567_Reyataz_BioPharmr_P3.pdf</v>
      </c>
      <c r="D5116" s="255" t="str">
        <f>IF(AND(A5116&lt;&gt;"",ISNUMBER(A5116)),VLOOKUP(A5116,Studies!A:BR,4,FALSE),"")</f>
        <v>B-Day 6</v>
      </c>
      <c r="E5116" s="255" t="str">
        <f>IF(AND(A5116&lt;&gt;"",ISNUMBER(A5116)),VLOOKUP(A5116,Studies!A:BR,5,FALSE),"")</f>
        <v>Atazanavir</v>
      </c>
      <c r="F5116" s="256" t="str">
        <f>IF(AND(A5116&lt;&gt;"",ISNUMBER(A5116)),VLOOKUP(A5116,Studies!A:BR,6,FALSE),"")</f>
        <v>Plasma</v>
      </c>
      <c r="G5116" s="194">
        <v>121</v>
      </c>
      <c r="H5116" s="50" t="s">
        <v>60</v>
      </c>
      <c r="I5116" s="187">
        <v>97.44014</v>
      </c>
      <c r="J5116" s="41" t="s">
        <v>941</v>
      </c>
      <c r="K5116" s="41" t="s">
        <v>116</v>
      </c>
    </row>
    <row r="5117" spans="1:11" x14ac:dyDescent="0.2">
      <c r="A5117" s="30">
        <v>582</v>
      </c>
      <c r="B5117" s="254" t="str">
        <f>IF(AND(A5117&lt;&gt;"",ISNUMBER(A5117)),VLOOKUP(A5117,Studies!A:BR,2,FALSE),"")</f>
        <v>ClinPharmReview, AI424-028, p. 128</v>
      </c>
      <c r="C5117" s="255" t="str">
        <f>IF(AND(A5117&lt;&gt;"",ISNUMBER(A5117)),VLOOKUP(A5117,Studies!A:BR,3,FALSE),"")</f>
        <v>https://www.accessdata.fda.gov/drugsatfda_docs/nda/2003/21-567_Reyataz_BioPharmr_P3.pdf</v>
      </c>
      <c r="D5117" s="255" t="str">
        <f>IF(AND(A5117&lt;&gt;"",ISNUMBER(A5117)),VLOOKUP(A5117,Studies!A:BR,4,FALSE),"")</f>
        <v>B-Day 6</v>
      </c>
      <c r="E5117" s="255" t="str">
        <f>IF(AND(A5117&lt;&gt;"",ISNUMBER(A5117)),VLOOKUP(A5117,Studies!A:BR,5,FALSE),"")</f>
        <v>Atazanavir</v>
      </c>
      <c r="F5117" s="256" t="str">
        <f>IF(AND(A5117&lt;&gt;"",ISNUMBER(A5117)),VLOOKUP(A5117,Studies!A:BR,6,FALSE),"")</f>
        <v>Plasma</v>
      </c>
      <c r="G5117" s="194">
        <v>121.5</v>
      </c>
      <c r="H5117" s="50" t="s">
        <v>60</v>
      </c>
      <c r="I5117" s="187">
        <v>517.34029999999996</v>
      </c>
      <c r="J5117" s="41" t="s">
        <v>941</v>
      </c>
      <c r="K5117" s="41" t="s">
        <v>116</v>
      </c>
    </row>
    <row r="5118" spans="1:11" x14ac:dyDescent="0.2">
      <c r="A5118" s="30">
        <v>582</v>
      </c>
      <c r="B5118" s="254" t="str">
        <f>IF(AND(A5118&lt;&gt;"",ISNUMBER(A5118)),VLOOKUP(A5118,Studies!A:BR,2,FALSE),"")</f>
        <v>ClinPharmReview, AI424-028, p. 128</v>
      </c>
      <c r="C5118" s="255" t="str">
        <f>IF(AND(A5118&lt;&gt;"",ISNUMBER(A5118)),VLOOKUP(A5118,Studies!A:BR,3,FALSE),"")</f>
        <v>https://www.accessdata.fda.gov/drugsatfda_docs/nda/2003/21-567_Reyataz_BioPharmr_P3.pdf</v>
      </c>
      <c r="D5118" s="255" t="str">
        <f>IF(AND(A5118&lt;&gt;"",ISNUMBER(A5118)),VLOOKUP(A5118,Studies!A:BR,4,FALSE),"")</f>
        <v>B-Day 6</v>
      </c>
      <c r="E5118" s="255" t="str">
        <f>IF(AND(A5118&lt;&gt;"",ISNUMBER(A5118)),VLOOKUP(A5118,Studies!A:BR,5,FALSE),"")</f>
        <v>Atazanavir</v>
      </c>
      <c r="F5118" s="256" t="str">
        <f>IF(AND(A5118&lt;&gt;"",ISNUMBER(A5118)),VLOOKUP(A5118,Studies!A:BR,6,FALSE),"")</f>
        <v>Plasma</v>
      </c>
      <c r="G5118" s="194">
        <v>122</v>
      </c>
      <c r="H5118" s="50" t="s">
        <v>60</v>
      </c>
      <c r="I5118" s="187">
        <v>1125.0740000000001</v>
      </c>
      <c r="J5118" s="41" t="s">
        <v>941</v>
      </c>
      <c r="K5118" s="41" t="s">
        <v>116</v>
      </c>
    </row>
    <row r="5119" spans="1:11" x14ac:dyDescent="0.2">
      <c r="A5119" s="30">
        <v>582</v>
      </c>
      <c r="B5119" s="254" t="str">
        <f>IF(AND(A5119&lt;&gt;"",ISNUMBER(A5119)),VLOOKUP(A5119,Studies!A:BR,2,FALSE),"")</f>
        <v>ClinPharmReview, AI424-028, p. 128</v>
      </c>
      <c r="C5119" s="255" t="str">
        <f>IF(AND(A5119&lt;&gt;"",ISNUMBER(A5119)),VLOOKUP(A5119,Studies!A:BR,3,FALSE),"")</f>
        <v>https://www.accessdata.fda.gov/drugsatfda_docs/nda/2003/21-567_Reyataz_BioPharmr_P3.pdf</v>
      </c>
      <c r="D5119" s="255" t="str">
        <f>IF(AND(A5119&lt;&gt;"",ISNUMBER(A5119)),VLOOKUP(A5119,Studies!A:BR,4,FALSE),"")</f>
        <v>B-Day 6</v>
      </c>
      <c r="E5119" s="255" t="str">
        <f>IF(AND(A5119&lt;&gt;"",ISNUMBER(A5119)),VLOOKUP(A5119,Studies!A:BR,5,FALSE),"")</f>
        <v>Atazanavir</v>
      </c>
      <c r="F5119" s="256" t="str">
        <f>IF(AND(A5119&lt;&gt;"",ISNUMBER(A5119)),VLOOKUP(A5119,Studies!A:BR,6,FALSE),"")</f>
        <v>Plasma</v>
      </c>
      <c r="G5119" s="194">
        <v>122.5</v>
      </c>
      <c r="H5119" s="50" t="s">
        <v>60</v>
      </c>
      <c r="I5119" s="187">
        <v>1241.1379999999999</v>
      </c>
      <c r="J5119" s="41" t="s">
        <v>941</v>
      </c>
      <c r="K5119" s="41" t="s">
        <v>116</v>
      </c>
    </row>
    <row r="5120" spans="1:11" x14ac:dyDescent="0.2">
      <c r="A5120" s="30">
        <v>582</v>
      </c>
      <c r="B5120" s="254" t="str">
        <f>IF(AND(A5120&lt;&gt;"",ISNUMBER(A5120)),VLOOKUP(A5120,Studies!A:BR,2,FALSE),"")</f>
        <v>ClinPharmReview, AI424-028, p. 128</v>
      </c>
      <c r="C5120" s="255" t="str">
        <f>IF(AND(A5120&lt;&gt;"",ISNUMBER(A5120)),VLOOKUP(A5120,Studies!A:BR,3,FALSE),"")</f>
        <v>https://www.accessdata.fda.gov/drugsatfda_docs/nda/2003/21-567_Reyataz_BioPharmr_P3.pdf</v>
      </c>
      <c r="D5120" s="255" t="str">
        <f>IF(AND(A5120&lt;&gt;"",ISNUMBER(A5120)),VLOOKUP(A5120,Studies!A:BR,4,FALSE),"")</f>
        <v>B-Day 6</v>
      </c>
      <c r="E5120" s="255" t="str">
        <f>IF(AND(A5120&lt;&gt;"",ISNUMBER(A5120)),VLOOKUP(A5120,Studies!A:BR,5,FALSE),"")</f>
        <v>Atazanavir</v>
      </c>
      <c r="F5120" s="256" t="str">
        <f>IF(AND(A5120&lt;&gt;"",ISNUMBER(A5120)),VLOOKUP(A5120,Studies!A:BR,6,FALSE),"")</f>
        <v>Plasma</v>
      </c>
      <c r="G5120" s="194">
        <v>123</v>
      </c>
      <c r="H5120" s="50" t="s">
        <v>60</v>
      </c>
      <c r="I5120" s="187">
        <v>1204.9570000000001</v>
      </c>
      <c r="J5120" s="41" t="s">
        <v>941</v>
      </c>
      <c r="K5120" s="41" t="s">
        <v>116</v>
      </c>
    </row>
    <row r="5121" spans="1:11" x14ac:dyDescent="0.2">
      <c r="A5121" s="30">
        <v>582</v>
      </c>
      <c r="B5121" s="254" t="str">
        <f>IF(AND(A5121&lt;&gt;"",ISNUMBER(A5121)),VLOOKUP(A5121,Studies!A:BR,2,FALSE),"")</f>
        <v>ClinPharmReview, AI424-028, p. 128</v>
      </c>
      <c r="C5121" s="255" t="str">
        <f>IF(AND(A5121&lt;&gt;"",ISNUMBER(A5121)),VLOOKUP(A5121,Studies!A:BR,3,FALSE),"")</f>
        <v>https://www.accessdata.fda.gov/drugsatfda_docs/nda/2003/21-567_Reyataz_BioPharmr_P3.pdf</v>
      </c>
      <c r="D5121" s="255" t="str">
        <f>IF(AND(A5121&lt;&gt;"",ISNUMBER(A5121)),VLOOKUP(A5121,Studies!A:BR,4,FALSE),"")</f>
        <v>B-Day 6</v>
      </c>
      <c r="E5121" s="255" t="str">
        <f>IF(AND(A5121&lt;&gt;"",ISNUMBER(A5121)),VLOOKUP(A5121,Studies!A:BR,5,FALSE),"")</f>
        <v>Atazanavir</v>
      </c>
      <c r="F5121" s="256" t="str">
        <f>IF(AND(A5121&lt;&gt;"",ISNUMBER(A5121)),VLOOKUP(A5121,Studies!A:BR,6,FALSE),"")</f>
        <v>Plasma</v>
      </c>
      <c r="G5121" s="194">
        <v>124</v>
      </c>
      <c r="H5121" s="50" t="s">
        <v>60</v>
      </c>
      <c r="I5121" s="187">
        <v>892.96669999999995</v>
      </c>
      <c r="J5121" s="41" t="s">
        <v>941</v>
      </c>
      <c r="K5121" s="41" t="s">
        <v>116</v>
      </c>
    </row>
    <row r="5122" spans="1:11" x14ac:dyDescent="0.2">
      <c r="A5122" s="30">
        <v>582</v>
      </c>
      <c r="B5122" s="254" t="str">
        <f>IF(AND(A5122&lt;&gt;"",ISNUMBER(A5122)),VLOOKUP(A5122,Studies!A:BR,2,FALSE),"")</f>
        <v>ClinPharmReview, AI424-028, p. 128</v>
      </c>
      <c r="C5122" s="255" t="str">
        <f>IF(AND(A5122&lt;&gt;"",ISNUMBER(A5122)),VLOOKUP(A5122,Studies!A:BR,3,FALSE),"")</f>
        <v>https://www.accessdata.fda.gov/drugsatfda_docs/nda/2003/21-567_Reyataz_BioPharmr_P3.pdf</v>
      </c>
      <c r="D5122" s="255" t="str">
        <f>IF(AND(A5122&lt;&gt;"",ISNUMBER(A5122)),VLOOKUP(A5122,Studies!A:BR,4,FALSE),"")</f>
        <v>B-Day 6</v>
      </c>
      <c r="E5122" s="255" t="str">
        <f>IF(AND(A5122&lt;&gt;"",ISNUMBER(A5122)),VLOOKUP(A5122,Studies!A:BR,5,FALSE),"")</f>
        <v>Atazanavir</v>
      </c>
      <c r="F5122" s="256" t="str">
        <f>IF(AND(A5122&lt;&gt;"",ISNUMBER(A5122)),VLOOKUP(A5122,Studies!A:BR,6,FALSE),"")</f>
        <v>Plasma</v>
      </c>
      <c r="G5122" s="194">
        <v>125</v>
      </c>
      <c r="H5122" s="50" t="s">
        <v>60</v>
      </c>
      <c r="I5122" s="187">
        <v>762.56619999999998</v>
      </c>
      <c r="J5122" s="41" t="s">
        <v>941</v>
      </c>
      <c r="K5122" s="41" t="s">
        <v>116</v>
      </c>
    </row>
    <row r="5123" spans="1:11" x14ac:dyDescent="0.2">
      <c r="A5123" s="30">
        <v>582</v>
      </c>
      <c r="B5123" s="254" t="str">
        <f>IF(AND(A5123&lt;&gt;"",ISNUMBER(A5123)),VLOOKUP(A5123,Studies!A:BR,2,FALSE),"")</f>
        <v>ClinPharmReview, AI424-028, p. 128</v>
      </c>
      <c r="C5123" s="255" t="str">
        <f>IF(AND(A5123&lt;&gt;"",ISNUMBER(A5123)),VLOOKUP(A5123,Studies!A:BR,3,FALSE),"")</f>
        <v>https://www.accessdata.fda.gov/drugsatfda_docs/nda/2003/21-567_Reyataz_BioPharmr_P3.pdf</v>
      </c>
      <c r="D5123" s="255" t="str">
        <f>IF(AND(A5123&lt;&gt;"",ISNUMBER(A5123)),VLOOKUP(A5123,Studies!A:BR,4,FALSE),"")</f>
        <v>B-Day 6</v>
      </c>
      <c r="E5123" s="255" t="str">
        <f>IF(AND(A5123&lt;&gt;"",ISNUMBER(A5123)),VLOOKUP(A5123,Studies!A:BR,5,FALSE),"")</f>
        <v>Atazanavir</v>
      </c>
      <c r="F5123" s="256" t="str">
        <f>IF(AND(A5123&lt;&gt;"",ISNUMBER(A5123)),VLOOKUP(A5123,Studies!A:BR,6,FALSE),"")</f>
        <v>Plasma</v>
      </c>
      <c r="G5123" s="194">
        <v>126</v>
      </c>
      <c r="H5123" s="50" t="s">
        <v>60</v>
      </c>
      <c r="I5123" s="187">
        <v>581.49490000000003</v>
      </c>
      <c r="J5123" s="41" t="s">
        <v>941</v>
      </c>
      <c r="K5123" s="41" t="s">
        <v>116</v>
      </c>
    </row>
    <row r="5124" spans="1:11" x14ac:dyDescent="0.2">
      <c r="A5124" s="30">
        <v>582</v>
      </c>
      <c r="B5124" s="254" t="str">
        <f>IF(AND(A5124&lt;&gt;"",ISNUMBER(A5124)),VLOOKUP(A5124,Studies!A:BR,2,FALSE),"")</f>
        <v>ClinPharmReview, AI424-028, p. 128</v>
      </c>
      <c r="C5124" s="255" t="str">
        <f>IF(AND(A5124&lt;&gt;"",ISNUMBER(A5124)),VLOOKUP(A5124,Studies!A:BR,3,FALSE),"")</f>
        <v>https://www.accessdata.fda.gov/drugsatfda_docs/nda/2003/21-567_Reyataz_BioPharmr_P3.pdf</v>
      </c>
      <c r="D5124" s="255" t="str">
        <f>IF(AND(A5124&lt;&gt;"",ISNUMBER(A5124)),VLOOKUP(A5124,Studies!A:BR,4,FALSE),"")</f>
        <v>B-Day 6</v>
      </c>
      <c r="E5124" s="255" t="str">
        <f>IF(AND(A5124&lt;&gt;"",ISNUMBER(A5124)),VLOOKUP(A5124,Studies!A:BR,5,FALSE),"")</f>
        <v>Atazanavir</v>
      </c>
      <c r="F5124" s="256" t="str">
        <f>IF(AND(A5124&lt;&gt;"",ISNUMBER(A5124)),VLOOKUP(A5124,Studies!A:BR,6,FALSE),"")</f>
        <v>Plasma</v>
      </c>
      <c r="G5124" s="194">
        <v>128</v>
      </c>
      <c r="H5124" s="50" t="s">
        <v>60</v>
      </c>
      <c r="I5124" s="187">
        <v>394.73739999999998</v>
      </c>
      <c r="J5124" s="41" t="s">
        <v>941</v>
      </c>
      <c r="K5124" s="41" t="s">
        <v>116</v>
      </c>
    </row>
    <row r="5125" spans="1:11" x14ac:dyDescent="0.2">
      <c r="A5125" s="30">
        <v>582</v>
      </c>
      <c r="B5125" s="254" t="str">
        <f>IF(AND(A5125&lt;&gt;"",ISNUMBER(A5125)),VLOOKUP(A5125,Studies!A:BR,2,FALSE),"")</f>
        <v>ClinPharmReview, AI424-028, p. 128</v>
      </c>
      <c r="C5125" s="255" t="str">
        <f>IF(AND(A5125&lt;&gt;"",ISNUMBER(A5125)),VLOOKUP(A5125,Studies!A:BR,3,FALSE),"")</f>
        <v>https://www.accessdata.fda.gov/drugsatfda_docs/nda/2003/21-567_Reyataz_BioPharmr_P3.pdf</v>
      </c>
      <c r="D5125" s="255" t="str">
        <f>IF(AND(A5125&lt;&gt;"",ISNUMBER(A5125)),VLOOKUP(A5125,Studies!A:BR,4,FALSE),"")</f>
        <v>B-Day 6</v>
      </c>
      <c r="E5125" s="255" t="str">
        <f>IF(AND(A5125&lt;&gt;"",ISNUMBER(A5125)),VLOOKUP(A5125,Studies!A:BR,5,FALSE),"")</f>
        <v>Atazanavir</v>
      </c>
      <c r="F5125" s="256" t="str">
        <f>IF(AND(A5125&lt;&gt;"",ISNUMBER(A5125)),VLOOKUP(A5125,Studies!A:BR,6,FALSE),"")</f>
        <v>Plasma</v>
      </c>
      <c r="G5125" s="194">
        <v>130</v>
      </c>
      <c r="H5125" s="50" t="s">
        <v>60</v>
      </c>
      <c r="I5125" s="187">
        <v>249.87649999999999</v>
      </c>
      <c r="J5125" s="41" t="s">
        <v>941</v>
      </c>
      <c r="K5125" s="41" t="s">
        <v>116</v>
      </c>
    </row>
    <row r="5126" spans="1:11" x14ac:dyDescent="0.2">
      <c r="A5126" s="30">
        <v>582</v>
      </c>
      <c r="B5126" s="254" t="str">
        <f>IF(AND(A5126&lt;&gt;"",ISNUMBER(A5126)),VLOOKUP(A5126,Studies!A:BR,2,FALSE),"")</f>
        <v>ClinPharmReview, AI424-028, p. 128</v>
      </c>
      <c r="C5126" s="255" t="str">
        <f>IF(AND(A5126&lt;&gt;"",ISNUMBER(A5126)),VLOOKUP(A5126,Studies!A:BR,3,FALSE),"")</f>
        <v>https://www.accessdata.fda.gov/drugsatfda_docs/nda/2003/21-567_Reyataz_BioPharmr_P3.pdf</v>
      </c>
      <c r="D5126" s="255" t="str">
        <f>IF(AND(A5126&lt;&gt;"",ISNUMBER(A5126)),VLOOKUP(A5126,Studies!A:BR,4,FALSE),"")</f>
        <v>B-Day 6</v>
      </c>
      <c r="E5126" s="255" t="str">
        <f>IF(AND(A5126&lt;&gt;"",ISNUMBER(A5126)),VLOOKUP(A5126,Studies!A:BR,5,FALSE),"")</f>
        <v>Atazanavir</v>
      </c>
      <c r="F5126" s="256" t="str">
        <f>IF(AND(A5126&lt;&gt;"",ISNUMBER(A5126)),VLOOKUP(A5126,Studies!A:BR,6,FALSE),"")</f>
        <v>Plasma</v>
      </c>
      <c r="G5126" s="194">
        <v>132</v>
      </c>
      <c r="H5126" s="50" t="s">
        <v>60</v>
      </c>
      <c r="I5126" s="187">
        <v>162.28309999999999</v>
      </c>
      <c r="J5126" s="41" t="s">
        <v>941</v>
      </c>
      <c r="K5126" s="41" t="s">
        <v>116</v>
      </c>
    </row>
    <row r="5127" spans="1:11" x14ac:dyDescent="0.2">
      <c r="A5127" s="30">
        <v>582</v>
      </c>
      <c r="B5127" s="254" t="str">
        <f>IF(AND(A5127&lt;&gt;"",ISNUMBER(A5127)),VLOOKUP(A5127,Studies!A:BR,2,FALSE),"")</f>
        <v>ClinPharmReview, AI424-028, p. 128</v>
      </c>
      <c r="C5127" s="255" t="str">
        <f>IF(AND(A5127&lt;&gt;"",ISNUMBER(A5127)),VLOOKUP(A5127,Studies!A:BR,3,FALSE),"")</f>
        <v>https://www.accessdata.fda.gov/drugsatfda_docs/nda/2003/21-567_Reyataz_BioPharmr_P3.pdf</v>
      </c>
      <c r="D5127" s="255" t="str">
        <f>IF(AND(A5127&lt;&gt;"",ISNUMBER(A5127)),VLOOKUP(A5127,Studies!A:BR,4,FALSE),"")</f>
        <v>B-Day 6</v>
      </c>
      <c r="E5127" s="255" t="str">
        <f>IF(AND(A5127&lt;&gt;"",ISNUMBER(A5127)),VLOOKUP(A5127,Studies!A:BR,5,FALSE),"")</f>
        <v>Atazanavir</v>
      </c>
      <c r="F5127" s="256" t="str">
        <f>IF(AND(A5127&lt;&gt;"",ISNUMBER(A5127)),VLOOKUP(A5127,Studies!A:BR,6,FALSE),"")</f>
        <v>Plasma</v>
      </c>
      <c r="G5127" s="194">
        <v>136</v>
      </c>
      <c r="H5127" s="50" t="s">
        <v>60</v>
      </c>
      <c r="I5127" s="187">
        <v>82.823650000000001</v>
      </c>
      <c r="J5127" s="41" t="s">
        <v>941</v>
      </c>
      <c r="K5127" s="41" t="s">
        <v>116</v>
      </c>
    </row>
    <row r="5128" spans="1:11" x14ac:dyDescent="0.2">
      <c r="A5128" s="30">
        <v>582</v>
      </c>
      <c r="B5128" s="254" t="str">
        <f>IF(AND(A5128&lt;&gt;"",ISNUMBER(A5128)),VLOOKUP(A5128,Studies!A:BR,2,FALSE),"")</f>
        <v>ClinPharmReview, AI424-028, p. 128</v>
      </c>
      <c r="C5128" s="255" t="str">
        <f>IF(AND(A5128&lt;&gt;"",ISNUMBER(A5128)),VLOOKUP(A5128,Studies!A:BR,3,FALSE),"")</f>
        <v>https://www.accessdata.fda.gov/drugsatfda_docs/nda/2003/21-567_Reyataz_BioPharmr_P3.pdf</v>
      </c>
      <c r="D5128" s="255" t="str">
        <f>IF(AND(A5128&lt;&gt;"",ISNUMBER(A5128)),VLOOKUP(A5128,Studies!A:BR,4,FALSE),"")</f>
        <v>B-Day 6</v>
      </c>
      <c r="E5128" s="255" t="str">
        <f>IF(AND(A5128&lt;&gt;"",ISNUMBER(A5128)),VLOOKUP(A5128,Studies!A:BR,5,FALSE),"")</f>
        <v>Atazanavir</v>
      </c>
      <c r="F5128" s="256" t="str">
        <f>IF(AND(A5128&lt;&gt;"",ISNUMBER(A5128)),VLOOKUP(A5128,Studies!A:BR,6,FALSE),"")</f>
        <v>Plasma</v>
      </c>
      <c r="G5128" s="194">
        <v>144</v>
      </c>
      <c r="H5128" s="50" t="s">
        <v>60</v>
      </c>
      <c r="I5128" s="187">
        <v>31.469249999999999</v>
      </c>
      <c r="J5128" s="41" t="s">
        <v>941</v>
      </c>
      <c r="K5128" s="41" t="s">
        <v>116</v>
      </c>
    </row>
    <row r="5129" spans="1:11" x14ac:dyDescent="0.2">
      <c r="A5129" s="30">
        <v>583</v>
      </c>
      <c r="B5129" s="254" t="str">
        <f>IF(AND(A5129&lt;&gt;"",ISNUMBER(A5129)),VLOOKUP(A5129,Studies!A:BR,2,FALSE),"")</f>
        <v>ClinPharmReview, AI424-028, p. 128</v>
      </c>
      <c r="C5129" s="255" t="str">
        <f>IF(AND(A5129&lt;&gt;"",ISNUMBER(A5129)),VLOOKUP(A5129,Studies!A:BR,3,FALSE),"")</f>
        <v>https://www.accessdata.fda.gov/drugsatfda_docs/nda/2003/21-567_Reyataz_BioPharmr_P3.pdf</v>
      </c>
      <c r="D5129" s="255" t="str">
        <f>IF(AND(A5129&lt;&gt;"",ISNUMBER(A5129)),VLOOKUP(A5129,Studies!A:BR,4,FALSE),"")</f>
        <v>C-Day 6</v>
      </c>
      <c r="E5129" s="255" t="str">
        <f>IF(AND(A5129&lt;&gt;"",ISNUMBER(A5129)),VLOOKUP(A5129,Studies!A:BR,5,FALSE),"")</f>
        <v>Atazanavir</v>
      </c>
      <c r="F5129" s="256" t="str">
        <f>IF(AND(A5129&lt;&gt;"",ISNUMBER(A5129)),VLOOKUP(A5129,Studies!A:BR,6,FALSE),"")</f>
        <v>Plasma</v>
      </c>
      <c r="G5129" s="194">
        <v>120</v>
      </c>
      <c r="H5129" s="50" t="s">
        <v>60</v>
      </c>
      <c r="I5129" s="187">
        <v>184.2253</v>
      </c>
      <c r="J5129" s="41" t="s">
        <v>941</v>
      </c>
      <c r="K5129" s="41" t="s">
        <v>116</v>
      </c>
    </row>
    <row r="5130" spans="1:11" x14ac:dyDescent="0.2">
      <c r="A5130" s="30">
        <v>583</v>
      </c>
      <c r="B5130" s="254" t="str">
        <f>IF(AND(A5130&lt;&gt;"",ISNUMBER(A5130)),VLOOKUP(A5130,Studies!A:BR,2,FALSE),"")</f>
        <v>ClinPharmReview, AI424-028, p. 128</v>
      </c>
      <c r="C5130" s="255" t="str">
        <f>IF(AND(A5130&lt;&gt;"",ISNUMBER(A5130)),VLOOKUP(A5130,Studies!A:BR,3,FALSE),"")</f>
        <v>https://www.accessdata.fda.gov/drugsatfda_docs/nda/2003/21-567_Reyataz_BioPharmr_P3.pdf</v>
      </c>
      <c r="D5130" s="255" t="str">
        <f>IF(AND(A5130&lt;&gt;"",ISNUMBER(A5130)),VLOOKUP(A5130,Studies!A:BR,4,FALSE),"")</f>
        <v>C-Day 6</v>
      </c>
      <c r="E5130" s="255" t="str">
        <f>IF(AND(A5130&lt;&gt;"",ISNUMBER(A5130)),VLOOKUP(A5130,Studies!A:BR,5,FALSE),"")</f>
        <v>Atazanavir</v>
      </c>
      <c r="F5130" s="256" t="str">
        <f>IF(AND(A5130&lt;&gt;"",ISNUMBER(A5130)),VLOOKUP(A5130,Studies!A:BR,6,FALSE),"")</f>
        <v>Plasma</v>
      </c>
      <c r="G5130" s="194">
        <v>120.5</v>
      </c>
      <c r="H5130" s="50" t="s">
        <v>60</v>
      </c>
      <c r="I5130" s="187">
        <v>159.6593</v>
      </c>
      <c r="J5130" s="41" t="s">
        <v>941</v>
      </c>
      <c r="K5130" s="41" t="s">
        <v>116</v>
      </c>
    </row>
    <row r="5131" spans="1:11" x14ac:dyDescent="0.2">
      <c r="A5131" s="30">
        <v>583</v>
      </c>
      <c r="B5131" s="254" t="str">
        <f>IF(AND(A5131&lt;&gt;"",ISNUMBER(A5131)),VLOOKUP(A5131,Studies!A:BR,2,FALSE),"")</f>
        <v>ClinPharmReview, AI424-028, p. 128</v>
      </c>
      <c r="C5131" s="255" t="str">
        <f>IF(AND(A5131&lt;&gt;"",ISNUMBER(A5131)),VLOOKUP(A5131,Studies!A:BR,3,FALSE),"")</f>
        <v>https://www.accessdata.fda.gov/drugsatfda_docs/nda/2003/21-567_Reyataz_BioPharmr_P3.pdf</v>
      </c>
      <c r="D5131" s="255" t="str">
        <f>IF(AND(A5131&lt;&gt;"",ISNUMBER(A5131)),VLOOKUP(A5131,Studies!A:BR,4,FALSE),"")</f>
        <v>C-Day 6</v>
      </c>
      <c r="E5131" s="255" t="str">
        <f>IF(AND(A5131&lt;&gt;"",ISNUMBER(A5131)),VLOOKUP(A5131,Studies!A:BR,5,FALSE),"")</f>
        <v>Atazanavir</v>
      </c>
      <c r="F5131" s="256" t="str">
        <f>IF(AND(A5131&lt;&gt;"",ISNUMBER(A5131)),VLOOKUP(A5131,Studies!A:BR,6,FALSE),"")</f>
        <v>Plasma</v>
      </c>
      <c r="G5131" s="194">
        <v>121</v>
      </c>
      <c r="H5131" s="50" t="s">
        <v>60</v>
      </c>
      <c r="I5131" s="187">
        <v>1200.078</v>
      </c>
      <c r="J5131" s="41" t="s">
        <v>941</v>
      </c>
      <c r="K5131" s="41" t="s">
        <v>116</v>
      </c>
    </row>
    <row r="5132" spans="1:11" x14ac:dyDescent="0.2">
      <c r="A5132" s="30">
        <v>583</v>
      </c>
      <c r="B5132" s="254" t="str">
        <f>IF(AND(A5132&lt;&gt;"",ISNUMBER(A5132)),VLOOKUP(A5132,Studies!A:BR,2,FALSE),"")</f>
        <v>ClinPharmReview, AI424-028, p. 128</v>
      </c>
      <c r="C5132" s="255" t="str">
        <f>IF(AND(A5132&lt;&gt;"",ISNUMBER(A5132)),VLOOKUP(A5132,Studies!A:BR,3,FALSE),"")</f>
        <v>https://www.accessdata.fda.gov/drugsatfda_docs/nda/2003/21-567_Reyataz_BioPharmr_P3.pdf</v>
      </c>
      <c r="D5132" s="255" t="str">
        <f>IF(AND(A5132&lt;&gt;"",ISNUMBER(A5132)),VLOOKUP(A5132,Studies!A:BR,4,FALSE),"")</f>
        <v>C-Day 6</v>
      </c>
      <c r="E5132" s="255" t="str">
        <f>IF(AND(A5132&lt;&gt;"",ISNUMBER(A5132)),VLOOKUP(A5132,Studies!A:BR,5,FALSE),"")</f>
        <v>Atazanavir</v>
      </c>
      <c r="F5132" s="256" t="str">
        <f>IF(AND(A5132&lt;&gt;"",ISNUMBER(A5132)),VLOOKUP(A5132,Studies!A:BR,6,FALSE),"")</f>
        <v>Plasma</v>
      </c>
      <c r="G5132" s="194">
        <v>121.5</v>
      </c>
      <c r="H5132" s="50" t="s">
        <v>60</v>
      </c>
      <c r="I5132" s="187">
        <v>4758.576</v>
      </c>
      <c r="J5132" s="41" t="s">
        <v>941</v>
      </c>
      <c r="K5132" s="41" t="s">
        <v>116</v>
      </c>
    </row>
    <row r="5133" spans="1:11" x14ac:dyDescent="0.2">
      <c r="A5133" s="30">
        <v>583</v>
      </c>
      <c r="B5133" s="254" t="str">
        <f>IF(AND(A5133&lt;&gt;"",ISNUMBER(A5133)),VLOOKUP(A5133,Studies!A:BR,2,FALSE),"")</f>
        <v>ClinPharmReview, AI424-028, p. 128</v>
      </c>
      <c r="C5133" s="255" t="str">
        <f>IF(AND(A5133&lt;&gt;"",ISNUMBER(A5133)),VLOOKUP(A5133,Studies!A:BR,3,FALSE),"")</f>
        <v>https://www.accessdata.fda.gov/drugsatfda_docs/nda/2003/21-567_Reyataz_BioPharmr_P3.pdf</v>
      </c>
      <c r="D5133" s="255" t="str">
        <f>IF(AND(A5133&lt;&gt;"",ISNUMBER(A5133)),VLOOKUP(A5133,Studies!A:BR,4,FALSE),"")</f>
        <v>C-Day 6</v>
      </c>
      <c r="E5133" s="255" t="str">
        <f>IF(AND(A5133&lt;&gt;"",ISNUMBER(A5133)),VLOOKUP(A5133,Studies!A:BR,5,FALSE),"")</f>
        <v>Atazanavir</v>
      </c>
      <c r="F5133" s="256" t="str">
        <f>IF(AND(A5133&lt;&gt;"",ISNUMBER(A5133)),VLOOKUP(A5133,Studies!A:BR,6,FALSE),"")</f>
        <v>Plasma</v>
      </c>
      <c r="G5133" s="194">
        <v>122</v>
      </c>
      <c r="H5133" s="50" t="s">
        <v>60</v>
      </c>
      <c r="I5133" s="187">
        <v>5401.8090000000002</v>
      </c>
      <c r="J5133" s="41" t="s">
        <v>941</v>
      </c>
      <c r="K5133" s="41" t="s">
        <v>116</v>
      </c>
    </row>
    <row r="5134" spans="1:11" x14ac:dyDescent="0.2">
      <c r="A5134" s="30">
        <v>583</v>
      </c>
      <c r="B5134" s="254" t="str">
        <f>IF(AND(A5134&lt;&gt;"",ISNUMBER(A5134)),VLOOKUP(A5134,Studies!A:BR,2,FALSE),"")</f>
        <v>ClinPharmReview, AI424-028, p. 128</v>
      </c>
      <c r="C5134" s="255" t="str">
        <f>IF(AND(A5134&lt;&gt;"",ISNUMBER(A5134)),VLOOKUP(A5134,Studies!A:BR,3,FALSE),"")</f>
        <v>https://www.accessdata.fda.gov/drugsatfda_docs/nda/2003/21-567_Reyataz_BioPharmr_P3.pdf</v>
      </c>
      <c r="D5134" s="255" t="str">
        <f>IF(AND(A5134&lt;&gt;"",ISNUMBER(A5134)),VLOOKUP(A5134,Studies!A:BR,4,FALSE),"")</f>
        <v>C-Day 6</v>
      </c>
      <c r="E5134" s="255" t="str">
        <f>IF(AND(A5134&lt;&gt;"",ISNUMBER(A5134)),VLOOKUP(A5134,Studies!A:BR,5,FALSE),"")</f>
        <v>Atazanavir</v>
      </c>
      <c r="F5134" s="256" t="str">
        <f>IF(AND(A5134&lt;&gt;"",ISNUMBER(A5134)),VLOOKUP(A5134,Studies!A:BR,6,FALSE),"")</f>
        <v>Plasma</v>
      </c>
      <c r="G5134" s="194">
        <v>122.5</v>
      </c>
      <c r="H5134" s="50" t="s">
        <v>60</v>
      </c>
      <c r="I5134" s="187">
        <v>4955.9539999999997</v>
      </c>
      <c r="J5134" s="41" t="s">
        <v>941</v>
      </c>
      <c r="K5134" s="41" t="s">
        <v>116</v>
      </c>
    </row>
    <row r="5135" spans="1:11" x14ac:dyDescent="0.2">
      <c r="A5135" s="30">
        <v>583</v>
      </c>
      <c r="B5135" s="254" t="str">
        <f>IF(AND(A5135&lt;&gt;"",ISNUMBER(A5135)),VLOOKUP(A5135,Studies!A:BR,2,FALSE),"")</f>
        <v>ClinPharmReview, AI424-028, p. 128</v>
      </c>
      <c r="C5135" s="255" t="str">
        <f>IF(AND(A5135&lt;&gt;"",ISNUMBER(A5135)),VLOOKUP(A5135,Studies!A:BR,3,FALSE),"")</f>
        <v>https://www.accessdata.fda.gov/drugsatfda_docs/nda/2003/21-567_Reyataz_BioPharmr_P3.pdf</v>
      </c>
      <c r="D5135" s="255" t="str">
        <f>IF(AND(A5135&lt;&gt;"",ISNUMBER(A5135)),VLOOKUP(A5135,Studies!A:BR,4,FALSE),"")</f>
        <v>C-Day 6</v>
      </c>
      <c r="E5135" s="255" t="str">
        <f>IF(AND(A5135&lt;&gt;"",ISNUMBER(A5135)),VLOOKUP(A5135,Studies!A:BR,5,FALSE),"")</f>
        <v>Atazanavir</v>
      </c>
      <c r="F5135" s="256" t="str">
        <f>IF(AND(A5135&lt;&gt;"",ISNUMBER(A5135)),VLOOKUP(A5135,Studies!A:BR,6,FALSE),"")</f>
        <v>Plasma</v>
      </c>
      <c r="G5135" s="194">
        <v>123</v>
      </c>
      <c r="H5135" s="50" t="s">
        <v>60</v>
      </c>
      <c r="I5135" s="187">
        <v>4354.9390000000003</v>
      </c>
      <c r="J5135" s="41" t="s">
        <v>941</v>
      </c>
      <c r="K5135" s="41" t="s">
        <v>116</v>
      </c>
    </row>
    <row r="5136" spans="1:11" x14ac:dyDescent="0.2">
      <c r="A5136" s="30">
        <v>583</v>
      </c>
      <c r="B5136" s="254" t="str">
        <f>IF(AND(A5136&lt;&gt;"",ISNUMBER(A5136)),VLOOKUP(A5136,Studies!A:BR,2,FALSE),"")</f>
        <v>ClinPharmReview, AI424-028, p. 128</v>
      </c>
      <c r="C5136" s="255" t="str">
        <f>IF(AND(A5136&lt;&gt;"",ISNUMBER(A5136)),VLOOKUP(A5136,Studies!A:BR,3,FALSE),"")</f>
        <v>https://www.accessdata.fda.gov/drugsatfda_docs/nda/2003/21-567_Reyataz_BioPharmr_P3.pdf</v>
      </c>
      <c r="D5136" s="255" t="str">
        <f>IF(AND(A5136&lt;&gt;"",ISNUMBER(A5136)),VLOOKUP(A5136,Studies!A:BR,4,FALSE),"")</f>
        <v>C-Day 6</v>
      </c>
      <c r="E5136" s="255" t="str">
        <f>IF(AND(A5136&lt;&gt;"",ISNUMBER(A5136)),VLOOKUP(A5136,Studies!A:BR,5,FALSE),"")</f>
        <v>Atazanavir</v>
      </c>
      <c r="F5136" s="256" t="str">
        <f>IF(AND(A5136&lt;&gt;"",ISNUMBER(A5136)),VLOOKUP(A5136,Studies!A:BR,6,FALSE),"")</f>
        <v>Plasma</v>
      </c>
      <c r="G5136" s="194">
        <v>124</v>
      </c>
      <c r="H5136" s="50" t="s">
        <v>60</v>
      </c>
      <c r="I5136" s="187">
        <v>3663.4259999999999</v>
      </c>
      <c r="J5136" s="41" t="s">
        <v>941</v>
      </c>
      <c r="K5136" s="41" t="s">
        <v>116</v>
      </c>
    </row>
    <row r="5137" spans="1:11" x14ac:dyDescent="0.2">
      <c r="A5137" s="30">
        <v>583</v>
      </c>
      <c r="B5137" s="254" t="str">
        <f>IF(AND(A5137&lt;&gt;"",ISNUMBER(A5137)),VLOOKUP(A5137,Studies!A:BR,2,FALSE),"")</f>
        <v>ClinPharmReview, AI424-028, p. 128</v>
      </c>
      <c r="C5137" s="255" t="str">
        <f>IF(AND(A5137&lt;&gt;"",ISNUMBER(A5137)),VLOOKUP(A5137,Studies!A:BR,3,FALSE),"")</f>
        <v>https://www.accessdata.fda.gov/drugsatfda_docs/nda/2003/21-567_Reyataz_BioPharmr_P3.pdf</v>
      </c>
      <c r="D5137" s="255" t="str">
        <f>IF(AND(A5137&lt;&gt;"",ISNUMBER(A5137)),VLOOKUP(A5137,Studies!A:BR,4,FALSE),"")</f>
        <v>C-Day 6</v>
      </c>
      <c r="E5137" s="255" t="str">
        <f>IF(AND(A5137&lt;&gt;"",ISNUMBER(A5137)),VLOOKUP(A5137,Studies!A:BR,5,FALSE),"")</f>
        <v>Atazanavir</v>
      </c>
      <c r="F5137" s="256" t="str">
        <f>IF(AND(A5137&lt;&gt;"",ISNUMBER(A5137)),VLOOKUP(A5137,Studies!A:BR,6,FALSE),"")</f>
        <v>Plasma</v>
      </c>
      <c r="G5137" s="194">
        <v>125</v>
      </c>
      <c r="H5137" s="50" t="s">
        <v>60</v>
      </c>
      <c r="I5137" s="187">
        <v>3125.826</v>
      </c>
      <c r="J5137" s="41" t="s">
        <v>941</v>
      </c>
      <c r="K5137" s="41" t="s">
        <v>116</v>
      </c>
    </row>
    <row r="5138" spans="1:11" x14ac:dyDescent="0.2">
      <c r="A5138" s="30">
        <v>583</v>
      </c>
      <c r="B5138" s="254" t="str">
        <f>IF(AND(A5138&lt;&gt;"",ISNUMBER(A5138)),VLOOKUP(A5138,Studies!A:BR,2,FALSE),"")</f>
        <v>ClinPharmReview, AI424-028, p. 128</v>
      </c>
      <c r="C5138" s="255" t="str">
        <f>IF(AND(A5138&lt;&gt;"",ISNUMBER(A5138)),VLOOKUP(A5138,Studies!A:BR,3,FALSE),"")</f>
        <v>https://www.accessdata.fda.gov/drugsatfda_docs/nda/2003/21-567_Reyataz_BioPharmr_P3.pdf</v>
      </c>
      <c r="D5138" s="255" t="str">
        <f>IF(AND(A5138&lt;&gt;"",ISNUMBER(A5138)),VLOOKUP(A5138,Studies!A:BR,4,FALSE),"")</f>
        <v>C-Day 6</v>
      </c>
      <c r="E5138" s="255" t="str">
        <f>IF(AND(A5138&lt;&gt;"",ISNUMBER(A5138)),VLOOKUP(A5138,Studies!A:BR,5,FALSE),"")</f>
        <v>Atazanavir</v>
      </c>
      <c r="F5138" s="256" t="str">
        <f>IF(AND(A5138&lt;&gt;"",ISNUMBER(A5138)),VLOOKUP(A5138,Studies!A:BR,6,FALSE),"")</f>
        <v>Plasma</v>
      </c>
      <c r="G5138" s="194">
        <v>126</v>
      </c>
      <c r="H5138" s="50" t="s">
        <v>60</v>
      </c>
      <c r="I5138" s="187">
        <v>2280.5520000000001</v>
      </c>
      <c r="J5138" s="41" t="s">
        <v>941</v>
      </c>
      <c r="K5138" s="41" t="s">
        <v>116</v>
      </c>
    </row>
    <row r="5139" spans="1:11" x14ac:dyDescent="0.2">
      <c r="A5139" s="30">
        <v>583</v>
      </c>
      <c r="B5139" s="254" t="str">
        <f>IF(AND(A5139&lt;&gt;"",ISNUMBER(A5139)),VLOOKUP(A5139,Studies!A:BR,2,FALSE),"")</f>
        <v>ClinPharmReview, AI424-028, p. 128</v>
      </c>
      <c r="C5139" s="255" t="str">
        <f>IF(AND(A5139&lt;&gt;"",ISNUMBER(A5139)),VLOOKUP(A5139,Studies!A:BR,3,FALSE),"")</f>
        <v>https://www.accessdata.fda.gov/drugsatfda_docs/nda/2003/21-567_Reyataz_BioPharmr_P3.pdf</v>
      </c>
      <c r="D5139" s="255" t="str">
        <f>IF(AND(A5139&lt;&gt;"",ISNUMBER(A5139)),VLOOKUP(A5139,Studies!A:BR,4,FALSE),"")</f>
        <v>C-Day 6</v>
      </c>
      <c r="E5139" s="255" t="str">
        <f>IF(AND(A5139&lt;&gt;"",ISNUMBER(A5139)),VLOOKUP(A5139,Studies!A:BR,5,FALSE),"")</f>
        <v>Atazanavir</v>
      </c>
      <c r="F5139" s="256" t="str">
        <f>IF(AND(A5139&lt;&gt;"",ISNUMBER(A5139)),VLOOKUP(A5139,Studies!A:BR,6,FALSE),"")</f>
        <v>Plasma</v>
      </c>
      <c r="G5139" s="194">
        <v>128</v>
      </c>
      <c r="H5139" s="50" t="s">
        <v>60</v>
      </c>
      <c r="I5139" s="187">
        <v>1503.2940000000001</v>
      </c>
      <c r="J5139" s="41" t="s">
        <v>941</v>
      </c>
      <c r="K5139" s="41" t="s">
        <v>116</v>
      </c>
    </row>
    <row r="5140" spans="1:11" x14ac:dyDescent="0.2">
      <c r="A5140" s="30">
        <v>583</v>
      </c>
      <c r="B5140" s="254" t="str">
        <f>IF(AND(A5140&lt;&gt;"",ISNUMBER(A5140)),VLOOKUP(A5140,Studies!A:BR,2,FALSE),"")</f>
        <v>ClinPharmReview, AI424-028, p. 128</v>
      </c>
      <c r="C5140" s="255" t="str">
        <f>IF(AND(A5140&lt;&gt;"",ISNUMBER(A5140)),VLOOKUP(A5140,Studies!A:BR,3,FALSE),"")</f>
        <v>https://www.accessdata.fda.gov/drugsatfda_docs/nda/2003/21-567_Reyataz_BioPharmr_P3.pdf</v>
      </c>
      <c r="D5140" s="255" t="str">
        <f>IF(AND(A5140&lt;&gt;"",ISNUMBER(A5140)),VLOOKUP(A5140,Studies!A:BR,4,FALSE),"")</f>
        <v>C-Day 6</v>
      </c>
      <c r="E5140" s="255" t="str">
        <f>IF(AND(A5140&lt;&gt;"",ISNUMBER(A5140)),VLOOKUP(A5140,Studies!A:BR,5,FALSE),"")</f>
        <v>Atazanavir</v>
      </c>
      <c r="F5140" s="256" t="str">
        <f>IF(AND(A5140&lt;&gt;"",ISNUMBER(A5140)),VLOOKUP(A5140,Studies!A:BR,6,FALSE),"")</f>
        <v>Plasma</v>
      </c>
      <c r="G5140" s="194">
        <v>130</v>
      </c>
      <c r="H5140" s="50" t="s">
        <v>60</v>
      </c>
      <c r="I5140" s="187">
        <v>922.73820000000001</v>
      </c>
      <c r="J5140" s="41" t="s">
        <v>941</v>
      </c>
      <c r="K5140" s="41" t="s">
        <v>116</v>
      </c>
    </row>
    <row r="5141" spans="1:11" x14ac:dyDescent="0.2">
      <c r="A5141" s="30">
        <v>583</v>
      </c>
      <c r="B5141" s="254" t="str">
        <f>IF(AND(A5141&lt;&gt;"",ISNUMBER(A5141)),VLOOKUP(A5141,Studies!A:BR,2,FALSE),"")</f>
        <v>ClinPharmReview, AI424-028, p. 128</v>
      </c>
      <c r="C5141" s="255" t="str">
        <f>IF(AND(A5141&lt;&gt;"",ISNUMBER(A5141)),VLOOKUP(A5141,Studies!A:BR,3,FALSE),"")</f>
        <v>https://www.accessdata.fda.gov/drugsatfda_docs/nda/2003/21-567_Reyataz_BioPharmr_P3.pdf</v>
      </c>
      <c r="D5141" s="255" t="str">
        <f>IF(AND(A5141&lt;&gt;"",ISNUMBER(A5141)),VLOOKUP(A5141,Studies!A:BR,4,FALSE),"")</f>
        <v>C-Day 6</v>
      </c>
      <c r="E5141" s="255" t="str">
        <f>IF(AND(A5141&lt;&gt;"",ISNUMBER(A5141)),VLOOKUP(A5141,Studies!A:BR,5,FALSE),"")</f>
        <v>Atazanavir</v>
      </c>
      <c r="F5141" s="256" t="str">
        <f>IF(AND(A5141&lt;&gt;"",ISNUMBER(A5141)),VLOOKUP(A5141,Studies!A:BR,6,FALSE),"")</f>
        <v>Plasma</v>
      </c>
      <c r="G5141" s="194">
        <v>132</v>
      </c>
      <c r="H5141" s="50" t="s">
        <v>60</v>
      </c>
      <c r="I5141" s="187">
        <v>681.40530000000001</v>
      </c>
      <c r="J5141" s="41" t="s">
        <v>941</v>
      </c>
      <c r="K5141" s="41" t="s">
        <v>116</v>
      </c>
    </row>
    <row r="5142" spans="1:11" x14ac:dyDescent="0.2">
      <c r="A5142" s="30">
        <v>583</v>
      </c>
      <c r="B5142" s="254" t="str">
        <f>IF(AND(A5142&lt;&gt;"",ISNUMBER(A5142)),VLOOKUP(A5142,Studies!A:BR,2,FALSE),"")</f>
        <v>ClinPharmReview, AI424-028, p. 128</v>
      </c>
      <c r="C5142" s="255" t="str">
        <f>IF(AND(A5142&lt;&gt;"",ISNUMBER(A5142)),VLOOKUP(A5142,Studies!A:BR,3,FALSE),"")</f>
        <v>https://www.accessdata.fda.gov/drugsatfda_docs/nda/2003/21-567_Reyataz_BioPharmr_P3.pdf</v>
      </c>
      <c r="D5142" s="255" t="str">
        <f>IF(AND(A5142&lt;&gt;"",ISNUMBER(A5142)),VLOOKUP(A5142,Studies!A:BR,4,FALSE),"")</f>
        <v>C-Day 6</v>
      </c>
      <c r="E5142" s="255" t="str">
        <f>IF(AND(A5142&lt;&gt;"",ISNUMBER(A5142)),VLOOKUP(A5142,Studies!A:BR,5,FALSE),"")</f>
        <v>Atazanavir</v>
      </c>
      <c r="F5142" s="256" t="str">
        <f>IF(AND(A5142&lt;&gt;"",ISNUMBER(A5142)),VLOOKUP(A5142,Studies!A:BR,6,FALSE),"")</f>
        <v>Plasma</v>
      </c>
      <c r="G5142" s="194">
        <v>136</v>
      </c>
      <c r="H5142" s="50" t="s">
        <v>60</v>
      </c>
      <c r="I5142" s="187">
        <v>287.67779999999999</v>
      </c>
      <c r="J5142" s="41" t="s">
        <v>941</v>
      </c>
      <c r="K5142" s="41" t="s">
        <v>116</v>
      </c>
    </row>
    <row r="5143" spans="1:11" x14ac:dyDescent="0.2">
      <c r="A5143" s="30">
        <v>583</v>
      </c>
      <c r="B5143" s="254" t="str">
        <f>IF(AND(A5143&lt;&gt;"",ISNUMBER(A5143)),VLOOKUP(A5143,Studies!A:BR,2,FALSE),"")</f>
        <v>ClinPharmReview, AI424-028, p. 128</v>
      </c>
      <c r="C5143" s="255" t="str">
        <f>IF(AND(A5143&lt;&gt;"",ISNUMBER(A5143)),VLOOKUP(A5143,Studies!A:BR,3,FALSE),"")</f>
        <v>https://www.accessdata.fda.gov/drugsatfda_docs/nda/2003/21-567_Reyataz_BioPharmr_P3.pdf</v>
      </c>
      <c r="D5143" s="255" t="str">
        <f>IF(AND(A5143&lt;&gt;"",ISNUMBER(A5143)),VLOOKUP(A5143,Studies!A:BR,4,FALSE),"")</f>
        <v>C-Day 6</v>
      </c>
      <c r="E5143" s="255" t="str">
        <f>IF(AND(A5143&lt;&gt;"",ISNUMBER(A5143)),VLOOKUP(A5143,Studies!A:BR,5,FALSE),"")</f>
        <v>Atazanavir</v>
      </c>
      <c r="F5143" s="256" t="str">
        <f>IF(AND(A5143&lt;&gt;"",ISNUMBER(A5143)),VLOOKUP(A5143,Studies!A:BR,6,FALSE),"")</f>
        <v>Plasma</v>
      </c>
      <c r="G5143" s="194">
        <v>144</v>
      </c>
      <c r="H5143" s="50" t="s">
        <v>60</v>
      </c>
      <c r="I5143" s="187">
        <v>144.68459999999999</v>
      </c>
      <c r="J5143" s="41" t="s">
        <v>941</v>
      </c>
      <c r="K5143" s="41" t="s">
        <v>116</v>
      </c>
    </row>
    <row r="5144" spans="1:11" x14ac:dyDescent="0.2">
      <c r="A5144" s="30">
        <v>584</v>
      </c>
      <c r="B5144" s="254" t="str">
        <f>IF(AND(A5144&lt;&gt;"",ISNUMBER(A5144)),VLOOKUP(A5144,Studies!A:BR,2,FALSE),"")</f>
        <v>ClinPharmReview, AI424-028, p. 128</v>
      </c>
      <c r="C5144" s="255" t="str">
        <f>IF(AND(A5144&lt;&gt;"",ISNUMBER(A5144)),VLOOKUP(A5144,Studies!A:BR,3,FALSE),"")</f>
        <v>https://www.accessdata.fda.gov/drugsatfda_docs/nda/2003/21-567_Reyataz_BioPharmr_P3.pdf</v>
      </c>
      <c r="D5144" s="255" t="str">
        <f>IF(AND(A5144&lt;&gt;"",ISNUMBER(A5144)),VLOOKUP(A5144,Studies!A:BR,4,FALSE),"")</f>
        <v>D-Day 6</v>
      </c>
      <c r="E5144" s="255" t="str">
        <f>IF(AND(A5144&lt;&gt;"",ISNUMBER(A5144)),VLOOKUP(A5144,Studies!A:BR,5,FALSE),"")</f>
        <v>Atazanavir</v>
      </c>
      <c r="F5144" s="256" t="str">
        <f>IF(AND(A5144&lt;&gt;"",ISNUMBER(A5144)),VLOOKUP(A5144,Studies!A:BR,6,FALSE),"")</f>
        <v>Plasma</v>
      </c>
      <c r="G5144" s="194">
        <v>120</v>
      </c>
      <c r="H5144" s="50" t="s">
        <v>60</v>
      </c>
      <c r="I5144" s="187">
        <v>224.809</v>
      </c>
      <c r="J5144" s="41" t="s">
        <v>941</v>
      </c>
      <c r="K5144" s="41" t="s">
        <v>116</v>
      </c>
    </row>
    <row r="5145" spans="1:11" x14ac:dyDescent="0.2">
      <c r="A5145" s="30">
        <v>584</v>
      </c>
      <c r="B5145" s="254" t="str">
        <f>IF(AND(A5145&lt;&gt;"",ISNUMBER(A5145)),VLOOKUP(A5145,Studies!A:BR,2,FALSE),"")</f>
        <v>ClinPharmReview, AI424-028, p. 128</v>
      </c>
      <c r="C5145" s="255" t="str">
        <f>IF(AND(A5145&lt;&gt;"",ISNUMBER(A5145)),VLOOKUP(A5145,Studies!A:BR,3,FALSE),"")</f>
        <v>https://www.accessdata.fda.gov/drugsatfda_docs/nda/2003/21-567_Reyataz_BioPharmr_P3.pdf</v>
      </c>
      <c r="D5145" s="255" t="str">
        <f>IF(AND(A5145&lt;&gt;"",ISNUMBER(A5145)),VLOOKUP(A5145,Studies!A:BR,4,FALSE),"")</f>
        <v>D-Day 6</v>
      </c>
      <c r="E5145" s="255" t="str">
        <f>IF(AND(A5145&lt;&gt;"",ISNUMBER(A5145)),VLOOKUP(A5145,Studies!A:BR,5,FALSE),"")</f>
        <v>Atazanavir</v>
      </c>
      <c r="F5145" s="256" t="str">
        <f>IF(AND(A5145&lt;&gt;"",ISNUMBER(A5145)),VLOOKUP(A5145,Studies!A:BR,6,FALSE),"")</f>
        <v>Plasma</v>
      </c>
      <c r="G5145" s="194">
        <v>120.5</v>
      </c>
      <c r="H5145" s="50" t="s">
        <v>60</v>
      </c>
      <c r="I5145" s="187">
        <v>294.1696</v>
      </c>
      <c r="J5145" s="41" t="s">
        <v>941</v>
      </c>
      <c r="K5145" s="41" t="s">
        <v>116</v>
      </c>
    </row>
    <row r="5146" spans="1:11" x14ac:dyDescent="0.2">
      <c r="A5146" s="30">
        <v>584</v>
      </c>
      <c r="B5146" s="254" t="str">
        <f>IF(AND(A5146&lt;&gt;"",ISNUMBER(A5146)),VLOOKUP(A5146,Studies!A:BR,2,FALSE),"")</f>
        <v>ClinPharmReview, AI424-028, p. 128</v>
      </c>
      <c r="C5146" s="255" t="str">
        <f>IF(AND(A5146&lt;&gt;"",ISNUMBER(A5146)),VLOOKUP(A5146,Studies!A:BR,3,FALSE),"")</f>
        <v>https://www.accessdata.fda.gov/drugsatfda_docs/nda/2003/21-567_Reyataz_BioPharmr_P3.pdf</v>
      </c>
      <c r="D5146" s="255" t="str">
        <f>IF(AND(A5146&lt;&gt;"",ISNUMBER(A5146)),VLOOKUP(A5146,Studies!A:BR,4,FALSE),"")</f>
        <v>D-Day 6</v>
      </c>
      <c r="E5146" s="255" t="str">
        <f>IF(AND(A5146&lt;&gt;"",ISNUMBER(A5146)),VLOOKUP(A5146,Studies!A:BR,5,FALSE),"")</f>
        <v>Atazanavir</v>
      </c>
      <c r="F5146" s="256" t="str">
        <f>IF(AND(A5146&lt;&gt;"",ISNUMBER(A5146)),VLOOKUP(A5146,Studies!A:BR,6,FALSE),"")</f>
        <v>Plasma</v>
      </c>
      <c r="G5146" s="194">
        <v>121</v>
      </c>
      <c r="H5146" s="50" t="s">
        <v>60</v>
      </c>
      <c r="I5146" s="187">
        <v>772.45320000000004</v>
      </c>
      <c r="J5146" s="41" t="s">
        <v>941</v>
      </c>
      <c r="K5146" s="41" t="s">
        <v>116</v>
      </c>
    </row>
    <row r="5147" spans="1:11" x14ac:dyDescent="0.2">
      <c r="A5147" s="30">
        <v>584</v>
      </c>
      <c r="B5147" s="254" t="str">
        <f>IF(AND(A5147&lt;&gt;"",ISNUMBER(A5147)),VLOOKUP(A5147,Studies!A:BR,2,FALSE),"")</f>
        <v>ClinPharmReview, AI424-028, p. 128</v>
      </c>
      <c r="C5147" s="255" t="str">
        <f>IF(AND(A5147&lt;&gt;"",ISNUMBER(A5147)),VLOOKUP(A5147,Studies!A:BR,3,FALSE),"")</f>
        <v>https://www.accessdata.fda.gov/drugsatfda_docs/nda/2003/21-567_Reyataz_BioPharmr_P3.pdf</v>
      </c>
      <c r="D5147" s="255" t="str">
        <f>IF(AND(A5147&lt;&gt;"",ISNUMBER(A5147)),VLOOKUP(A5147,Studies!A:BR,4,FALSE),"")</f>
        <v>D-Day 6</v>
      </c>
      <c r="E5147" s="255" t="str">
        <f>IF(AND(A5147&lt;&gt;"",ISNUMBER(A5147)),VLOOKUP(A5147,Studies!A:BR,5,FALSE),"")</f>
        <v>Atazanavir</v>
      </c>
      <c r="F5147" s="256" t="str">
        <f>IF(AND(A5147&lt;&gt;"",ISNUMBER(A5147)),VLOOKUP(A5147,Studies!A:BR,6,FALSE),"")</f>
        <v>Plasma</v>
      </c>
      <c r="G5147" s="194">
        <v>121.5</v>
      </c>
      <c r="H5147" s="50" t="s">
        <v>60</v>
      </c>
      <c r="I5147" s="187">
        <v>2733.431</v>
      </c>
      <c r="J5147" s="41" t="s">
        <v>941</v>
      </c>
      <c r="K5147" s="41" t="s">
        <v>116</v>
      </c>
    </row>
    <row r="5148" spans="1:11" x14ac:dyDescent="0.2">
      <c r="A5148" s="30">
        <v>584</v>
      </c>
      <c r="B5148" s="254" t="str">
        <f>IF(AND(A5148&lt;&gt;"",ISNUMBER(A5148)),VLOOKUP(A5148,Studies!A:BR,2,FALSE),"")</f>
        <v>ClinPharmReview, AI424-028, p. 128</v>
      </c>
      <c r="C5148" s="255" t="str">
        <f>IF(AND(A5148&lt;&gt;"",ISNUMBER(A5148)),VLOOKUP(A5148,Studies!A:BR,3,FALSE),"")</f>
        <v>https://www.accessdata.fda.gov/drugsatfda_docs/nda/2003/21-567_Reyataz_BioPharmr_P3.pdf</v>
      </c>
      <c r="D5148" s="255" t="str">
        <f>IF(AND(A5148&lt;&gt;"",ISNUMBER(A5148)),VLOOKUP(A5148,Studies!A:BR,4,FALSE),"")</f>
        <v>D-Day 6</v>
      </c>
      <c r="E5148" s="255" t="str">
        <f>IF(AND(A5148&lt;&gt;"",ISNUMBER(A5148)),VLOOKUP(A5148,Studies!A:BR,5,FALSE),"")</f>
        <v>Atazanavir</v>
      </c>
      <c r="F5148" s="256" t="str">
        <f>IF(AND(A5148&lt;&gt;"",ISNUMBER(A5148)),VLOOKUP(A5148,Studies!A:BR,6,FALSE),"")</f>
        <v>Plasma</v>
      </c>
      <c r="G5148" s="194">
        <v>122</v>
      </c>
      <c r="H5148" s="50" t="s">
        <v>60</v>
      </c>
      <c r="I5148" s="187">
        <v>4303.13</v>
      </c>
      <c r="J5148" s="41" t="s">
        <v>941</v>
      </c>
      <c r="K5148" s="41" t="s">
        <v>116</v>
      </c>
    </row>
    <row r="5149" spans="1:11" x14ac:dyDescent="0.2">
      <c r="A5149" s="30">
        <v>584</v>
      </c>
      <c r="B5149" s="254" t="str">
        <f>IF(AND(A5149&lt;&gt;"",ISNUMBER(A5149)),VLOOKUP(A5149,Studies!A:BR,2,FALSE),"")</f>
        <v>ClinPharmReview, AI424-028, p. 128</v>
      </c>
      <c r="C5149" s="255" t="str">
        <f>IF(AND(A5149&lt;&gt;"",ISNUMBER(A5149)),VLOOKUP(A5149,Studies!A:BR,3,FALSE),"")</f>
        <v>https://www.accessdata.fda.gov/drugsatfda_docs/nda/2003/21-567_Reyataz_BioPharmr_P3.pdf</v>
      </c>
      <c r="D5149" s="255" t="str">
        <f>IF(AND(A5149&lt;&gt;"",ISNUMBER(A5149)),VLOOKUP(A5149,Studies!A:BR,4,FALSE),"")</f>
        <v>D-Day 6</v>
      </c>
      <c r="E5149" s="255" t="str">
        <f>IF(AND(A5149&lt;&gt;"",ISNUMBER(A5149)),VLOOKUP(A5149,Studies!A:BR,5,FALSE),"")</f>
        <v>Atazanavir</v>
      </c>
      <c r="F5149" s="256" t="str">
        <f>IF(AND(A5149&lt;&gt;"",ISNUMBER(A5149)),VLOOKUP(A5149,Studies!A:BR,6,FALSE),"")</f>
        <v>Plasma</v>
      </c>
      <c r="G5149" s="194">
        <v>122.5</v>
      </c>
      <c r="H5149" s="50" t="s">
        <v>60</v>
      </c>
      <c r="I5149" s="187">
        <v>4816.4690000000001</v>
      </c>
      <c r="J5149" s="41" t="s">
        <v>941</v>
      </c>
      <c r="K5149" s="41" t="s">
        <v>116</v>
      </c>
    </row>
    <row r="5150" spans="1:11" x14ac:dyDescent="0.2">
      <c r="A5150" s="30">
        <v>584</v>
      </c>
      <c r="B5150" s="254" t="str">
        <f>IF(AND(A5150&lt;&gt;"",ISNUMBER(A5150)),VLOOKUP(A5150,Studies!A:BR,2,FALSE),"")</f>
        <v>ClinPharmReview, AI424-028, p. 128</v>
      </c>
      <c r="C5150" s="255" t="str">
        <f>IF(AND(A5150&lt;&gt;"",ISNUMBER(A5150)),VLOOKUP(A5150,Studies!A:BR,3,FALSE),"")</f>
        <v>https://www.accessdata.fda.gov/drugsatfda_docs/nda/2003/21-567_Reyataz_BioPharmr_P3.pdf</v>
      </c>
      <c r="D5150" s="255" t="str">
        <f>IF(AND(A5150&lt;&gt;"",ISNUMBER(A5150)),VLOOKUP(A5150,Studies!A:BR,4,FALSE),"")</f>
        <v>D-Day 6</v>
      </c>
      <c r="E5150" s="255" t="str">
        <f>IF(AND(A5150&lt;&gt;"",ISNUMBER(A5150)),VLOOKUP(A5150,Studies!A:BR,5,FALSE),"")</f>
        <v>Atazanavir</v>
      </c>
      <c r="F5150" s="256" t="str">
        <f>IF(AND(A5150&lt;&gt;"",ISNUMBER(A5150)),VLOOKUP(A5150,Studies!A:BR,6,FALSE),"")</f>
        <v>Plasma</v>
      </c>
      <c r="G5150" s="194">
        <v>123</v>
      </c>
      <c r="H5150" s="50" t="s">
        <v>60</v>
      </c>
      <c r="I5150" s="187">
        <v>4292.95</v>
      </c>
      <c r="J5150" s="41" t="s">
        <v>941</v>
      </c>
      <c r="K5150" s="41" t="s">
        <v>116</v>
      </c>
    </row>
    <row r="5151" spans="1:11" x14ac:dyDescent="0.2">
      <c r="A5151" s="30">
        <v>584</v>
      </c>
      <c r="B5151" s="254" t="str">
        <f>IF(AND(A5151&lt;&gt;"",ISNUMBER(A5151)),VLOOKUP(A5151,Studies!A:BR,2,FALSE),"")</f>
        <v>ClinPharmReview, AI424-028, p. 128</v>
      </c>
      <c r="C5151" s="255" t="str">
        <f>IF(AND(A5151&lt;&gt;"",ISNUMBER(A5151)),VLOOKUP(A5151,Studies!A:BR,3,FALSE),"")</f>
        <v>https://www.accessdata.fda.gov/drugsatfda_docs/nda/2003/21-567_Reyataz_BioPharmr_P3.pdf</v>
      </c>
      <c r="D5151" s="255" t="str">
        <f>IF(AND(A5151&lt;&gt;"",ISNUMBER(A5151)),VLOOKUP(A5151,Studies!A:BR,4,FALSE),"")</f>
        <v>D-Day 6</v>
      </c>
      <c r="E5151" s="255" t="str">
        <f>IF(AND(A5151&lt;&gt;"",ISNUMBER(A5151)),VLOOKUP(A5151,Studies!A:BR,5,FALSE),"")</f>
        <v>Atazanavir</v>
      </c>
      <c r="F5151" s="256" t="str">
        <f>IF(AND(A5151&lt;&gt;"",ISNUMBER(A5151)),VLOOKUP(A5151,Studies!A:BR,6,FALSE),"")</f>
        <v>Plasma</v>
      </c>
      <c r="G5151" s="194">
        <v>124</v>
      </c>
      <c r="H5151" s="50" t="s">
        <v>60</v>
      </c>
      <c r="I5151" s="187">
        <v>3460.5450000000001</v>
      </c>
      <c r="J5151" s="41" t="s">
        <v>941</v>
      </c>
      <c r="K5151" s="41" t="s">
        <v>116</v>
      </c>
    </row>
    <row r="5152" spans="1:11" x14ac:dyDescent="0.2">
      <c r="A5152" s="30">
        <v>584</v>
      </c>
      <c r="B5152" s="254" t="str">
        <f>IF(AND(A5152&lt;&gt;"",ISNUMBER(A5152)),VLOOKUP(A5152,Studies!A:BR,2,FALSE),"")</f>
        <v>ClinPharmReview, AI424-028, p. 128</v>
      </c>
      <c r="C5152" s="255" t="str">
        <f>IF(AND(A5152&lt;&gt;"",ISNUMBER(A5152)),VLOOKUP(A5152,Studies!A:BR,3,FALSE),"")</f>
        <v>https://www.accessdata.fda.gov/drugsatfda_docs/nda/2003/21-567_Reyataz_BioPharmr_P3.pdf</v>
      </c>
      <c r="D5152" s="255" t="str">
        <f>IF(AND(A5152&lt;&gt;"",ISNUMBER(A5152)),VLOOKUP(A5152,Studies!A:BR,4,FALSE),"")</f>
        <v>D-Day 6</v>
      </c>
      <c r="E5152" s="255" t="str">
        <f>IF(AND(A5152&lt;&gt;"",ISNUMBER(A5152)),VLOOKUP(A5152,Studies!A:BR,5,FALSE),"")</f>
        <v>Atazanavir</v>
      </c>
      <c r="F5152" s="256" t="str">
        <f>IF(AND(A5152&lt;&gt;"",ISNUMBER(A5152)),VLOOKUP(A5152,Studies!A:BR,6,FALSE),"")</f>
        <v>Plasma</v>
      </c>
      <c r="G5152" s="194">
        <v>125</v>
      </c>
      <c r="H5152" s="50" t="s">
        <v>60</v>
      </c>
      <c r="I5152" s="187">
        <v>2788.8490000000002</v>
      </c>
      <c r="J5152" s="41" t="s">
        <v>941</v>
      </c>
      <c r="K5152" s="41" t="s">
        <v>116</v>
      </c>
    </row>
    <row r="5153" spans="1:14" x14ac:dyDescent="0.2">
      <c r="A5153" s="30">
        <v>584</v>
      </c>
      <c r="B5153" s="254" t="str">
        <f>IF(AND(A5153&lt;&gt;"",ISNUMBER(A5153)),VLOOKUP(A5153,Studies!A:BR,2,FALSE),"")</f>
        <v>ClinPharmReview, AI424-028, p. 128</v>
      </c>
      <c r="C5153" s="255" t="str">
        <f>IF(AND(A5153&lt;&gt;"",ISNUMBER(A5153)),VLOOKUP(A5153,Studies!A:BR,3,FALSE),"")</f>
        <v>https://www.accessdata.fda.gov/drugsatfda_docs/nda/2003/21-567_Reyataz_BioPharmr_P3.pdf</v>
      </c>
      <c r="D5153" s="255" t="str">
        <f>IF(AND(A5153&lt;&gt;"",ISNUMBER(A5153)),VLOOKUP(A5153,Studies!A:BR,4,FALSE),"")</f>
        <v>D-Day 6</v>
      </c>
      <c r="E5153" s="255" t="str">
        <f>IF(AND(A5153&lt;&gt;"",ISNUMBER(A5153)),VLOOKUP(A5153,Studies!A:BR,5,FALSE),"")</f>
        <v>Atazanavir</v>
      </c>
      <c r="F5153" s="256" t="str">
        <f>IF(AND(A5153&lt;&gt;"",ISNUMBER(A5153)),VLOOKUP(A5153,Studies!A:BR,6,FALSE),"")</f>
        <v>Plasma</v>
      </c>
      <c r="G5153" s="194">
        <v>126</v>
      </c>
      <c r="H5153" s="50" t="s">
        <v>60</v>
      </c>
      <c r="I5153" s="187">
        <v>2064.8519999999999</v>
      </c>
      <c r="J5153" s="41" t="s">
        <v>941</v>
      </c>
      <c r="K5153" s="41" t="s">
        <v>116</v>
      </c>
    </row>
    <row r="5154" spans="1:14" x14ac:dyDescent="0.2">
      <c r="A5154" s="30">
        <v>584</v>
      </c>
      <c r="B5154" s="254" t="str">
        <f>IF(AND(A5154&lt;&gt;"",ISNUMBER(A5154)),VLOOKUP(A5154,Studies!A:BR,2,FALSE),"")</f>
        <v>ClinPharmReview, AI424-028, p. 128</v>
      </c>
      <c r="C5154" s="255" t="str">
        <f>IF(AND(A5154&lt;&gt;"",ISNUMBER(A5154)),VLOOKUP(A5154,Studies!A:BR,3,FALSE),"")</f>
        <v>https://www.accessdata.fda.gov/drugsatfda_docs/nda/2003/21-567_Reyataz_BioPharmr_P3.pdf</v>
      </c>
      <c r="D5154" s="255" t="str">
        <f>IF(AND(A5154&lt;&gt;"",ISNUMBER(A5154)),VLOOKUP(A5154,Studies!A:BR,4,FALSE),"")</f>
        <v>D-Day 6</v>
      </c>
      <c r="E5154" s="255" t="str">
        <f>IF(AND(A5154&lt;&gt;"",ISNUMBER(A5154)),VLOOKUP(A5154,Studies!A:BR,5,FALSE),"")</f>
        <v>Atazanavir</v>
      </c>
      <c r="F5154" s="256" t="str">
        <f>IF(AND(A5154&lt;&gt;"",ISNUMBER(A5154)),VLOOKUP(A5154,Studies!A:BR,6,FALSE),"")</f>
        <v>Plasma</v>
      </c>
      <c r="G5154" s="194">
        <v>128</v>
      </c>
      <c r="H5154" s="50" t="s">
        <v>60</v>
      </c>
      <c r="I5154" s="187">
        <v>1380.4190000000001</v>
      </c>
      <c r="J5154" s="41" t="s">
        <v>941</v>
      </c>
      <c r="K5154" s="41" t="s">
        <v>116</v>
      </c>
    </row>
    <row r="5155" spans="1:14" x14ac:dyDescent="0.2">
      <c r="A5155" s="30">
        <v>584</v>
      </c>
      <c r="B5155" s="254" t="str">
        <f>IF(AND(A5155&lt;&gt;"",ISNUMBER(A5155)),VLOOKUP(A5155,Studies!A:BR,2,FALSE),"")</f>
        <v>ClinPharmReview, AI424-028, p. 128</v>
      </c>
      <c r="C5155" s="255" t="str">
        <f>IF(AND(A5155&lt;&gt;"",ISNUMBER(A5155)),VLOOKUP(A5155,Studies!A:BR,3,FALSE),"")</f>
        <v>https://www.accessdata.fda.gov/drugsatfda_docs/nda/2003/21-567_Reyataz_BioPharmr_P3.pdf</v>
      </c>
      <c r="D5155" s="255" t="str">
        <f>IF(AND(A5155&lt;&gt;"",ISNUMBER(A5155)),VLOOKUP(A5155,Studies!A:BR,4,FALSE),"")</f>
        <v>D-Day 6</v>
      </c>
      <c r="E5155" s="255" t="str">
        <f>IF(AND(A5155&lt;&gt;"",ISNUMBER(A5155)),VLOOKUP(A5155,Studies!A:BR,5,FALSE),"")</f>
        <v>Atazanavir</v>
      </c>
      <c r="F5155" s="256" t="str">
        <f>IF(AND(A5155&lt;&gt;"",ISNUMBER(A5155)),VLOOKUP(A5155,Studies!A:BR,6,FALSE),"")</f>
        <v>Plasma</v>
      </c>
      <c r="G5155" s="194">
        <v>130</v>
      </c>
      <c r="H5155" s="50" t="s">
        <v>60</v>
      </c>
      <c r="I5155" s="187">
        <v>949.4606</v>
      </c>
      <c r="J5155" s="41" t="s">
        <v>941</v>
      </c>
      <c r="K5155" s="41" t="s">
        <v>116</v>
      </c>
    </row>
    <row r="5156" spans="1:14" x14ac:dyDescent="0.2">
      <c r="A5156" s="30">
        <v>584</v>
      </c>
      <c r="B5156" s="254" t="str">
        <f>IF(AND(A5156&lt;&gt;"",ISNUMBER(A5156)),VLOOKUP(A5156,Studies!A:BR,2,FALSE),"")</f>
        <v>ClinPharmReview, AI424-028, p. 128</v>
      </c>
      <c r="C5156" s="255" t="str">
        <f>IF(AND(A5156&lt;&gt;"",ISNUMBER(A5156)),VLOOKUP(A5156,Studies!A:BR,3,FALSE),"")</f>
        <v>https://www.accessdata.fda.gov/drugsatfda_docs/nda/2003/21-567_Reyataz_BioPharmr_P3.pdf</v>
      </c>
      <c r="D5156" s="255" t="str">
        <f>IF(AND(A5156&lt;&gt;"",ISNUMBER(A5156)),VLOOKUP(A5156,Studies!A:BR,4,FALSE),"")</f>
        <v>D-Day 6</v>
      </c>
      <c r="E5156" s="255" t="str">
        <f>IF(AND(A5156&lt;&gt;"",ISNUMBER(A5156)),VLOOKUP(A5156,Studies!A:BR,5,FALSE),"")</f>
        <v>Atazanavir</v>
      </c>
      <c r="F5156" s="256" t="str">
        <f>IF(AND(A5156&lt;&gt;"",ISNUMBER(A5156)),VLOOKUP(A5156,Studies!A:BR,6,FALSE),"")</f>
        <v>Plasma</v>
      </c>
      <c r="G5156" s="194">
        <v>132</v>
      </c>
      <c r="H5156" s="50" t="s">
        <v>60</v>
      </c>
      <c r="I5156" s="187">
        <v>691.07240000000002</v>
      </c>
      <c r="J5156" s="41" t="s">
        <v>941</v>
      </c>
      <c r="K5156" s="41" t="s">
        <v>116</v>
      </c>
    </row>
    <row r="5157" spans="1:14" x14ac:dyDescent="0.2">
      <c r="A5157" s="30">
        <v>584</v>
      </c>
      <c r="B5157" s="254" t="str">
        <f>IF(AND(A5157&lt;&gt;"",ISNUMBER(A5157)),VLOOKUP(A5157,Studies!A:BR,2,FALSE),"")</f>
        <v>ClinPharmReview, AI424-028, p. 128</v>
      </c>
      <c r="C5157" s="255" t="str">
        <f>IF(AND(A5157&lt;&gt;"",ISNUMBER(A5157)),VLOOKUP(A5157,Studies!A:BR,3,FALSE),"")</f>
        <v>https://www.accessdata.fda.gov/drugsatfda_docs/nda/2003/21-567_Reyataz_BioPharmr_P3.pdf</v>
      </c>
      <c r="D5157" s="255" t="str">
        <f>IF(AND(A5157&lt;&gt;"",ISNUMBER(A5157)),VLOOKUP(A5157,Studies!A:BR,4,FALSE),"")</f>
        <v>D-Day 6</v>
      </c>
      <c r="E5157" s="255" t="str">
        <f>IF(AND(A5157&lt;&gt;"",ISNUMBER(A5157)),VLOOKUP(A5157,Studies!A:BR,5,FALSE),"")</f>
        <v>Atazanavir</v>
      </c>
      <c r="F5157" s="256" t="str">
        <f>IF(AND(A5157&lt;&gt;"",ISNUMBER(A5157)),VLOOKUP(A5157,Studies!A:BR,6,FALSE),"")</f>
        <v>Plasma</v>
      </c>
      <c r="G5157" s="194">
        <v>136</v>
      </c>
      <c r="H5157" s="50" t="s">
        <v>60</v>
      </c>
      <c r="I5157" s="187">
        <v>366.3426</v>
      </c>
      <c r="J5157" s="41" t="s">
        <v>941</v>
      </c>
      <c r="K5157" s="41" t="s">
        <v>116</v>
      </c>
    </row>
    <row r="5158" spans="1:14" x14ac:dyDescent="0.2">
      <c r="A5158" s="30">
        <v>584</v>
      </c>
      <c r="B5158" s="254" t="str">
        <f>IF(AND(A5158&lt;&gt;"",ISNUMBER(A5158)),VLOOKUP(A5158,Studies!A:BR,2,FALSE),"")</f>
        <v>ClinPharmReview, AI424-028, p. 128</v>
      </c>
      <c r="C5158" s="255" t="str">
        <f>IF(AND(A5158&lt;&gt;"",ISNUMBER(A5158)),VLOOKUP(A5158,Studies!A:BR,3,FALSE),"")</f>
        <v>https://www.accessdata.fda.gov/drugsatfda_docs/nda/2003/21-567_Reyataz_BioPharmr_P3.pdf</v>
      </c>
      <c r="D5158" s="255" t="str">
        <f>IF(AND(A5158&lt;&gt;"",ISNUMBER(A5158)),VLOOKUP(A5158,Studies!A:BR,4,FALSE),"")</f>
        <v>D-Day 6</v>
      </c>
      <c r="E5158" s="255" t="str">
        <f>IF(AND(A5158&lt;&gt;"",ISNUMBER(A5158)),VLOOKUP(A5158,Studies!A:BR,5,FALSE),"")</f>
        <v>Atazanavir</v>
      </c>
      <c r="F5158" s="256" t="str">
        <f>IF(AND(A5158&lt;&gt;"",ISNUMBER(A5158)),VLOOKUP(A5158,Studies!A:BR,6,FALSE),"")</f>
        <v>Plasma</v>
      </c>
      <c r="G5158" s="194">
        <v>144</v>
      </c>
      <c r="H5158" s="50" t="s">
        <v>60</v>
      </c>
      <c r="I5158" s="187">
        <v>171.61</v>
      </c>
      <c r="J5158" s="41" t="s">
        <v>941</v>
      </c>
      <c r="K5158" s="41" t="s">
        <v>116</v>
      </c>
    </row>
    <row r="5159" spans="1:14" x14ac:dyDescent="0.2">
      <c r="A5159" s="30">
        <v>585</v>
      </c>
      <c r="B5159" s="254" t="str">
        <f>IF(AND(A5159&lt;&gt;"",ISNUMBER(A5159)),VLOOKUP(A5159,Studies!A:BR,2,FALSE),"")</f>
        <v>ClinPharmReview, AI424-056, p. 134</v>
      </c>
      <c r="C5159" s="255" t="str">
        <f>IF(AND(A5159&lt;&gt;"",ISNUMBER(A5159)),VLOOKUP(A5159,Studies!A:BR,3,FALSE),"")</f>
        <v>https://www.accessdata.fda.gov/drugsatfda_docs/nda/2003/21-567_Reyataz_BioPharmr_P3.pdf</v>
      </c>
      <c r="D5159" s="255" t="str">
        <f>IF(AND(A5159&lt;&gt;"",ISNUMBER(A5159)),VLOOKUP(A5159,Studies!A:BR,4,FALSE),"")</f>
        <v>Atazanavir without ritonavir, Day 10</v>
      </c>
      <c r="E5159" s="255" t="str">
        <f>IF(AND(A5159&lt;&gt;"",ISNUMBER(A5159)),VLOOKUP(A5159,Studies!A:BR,5,FALSE),"")</f>
        <v>Atazanavir</v>
      </c>
      <c r="F5159" s="256"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
      <c r="A5160" s="30">
        <v>585</v>
      </c>
      <c r="B5160" s="254" t="str">
        <f>IF(AND(A5160&lt;&gt;"",ISNUMBER(A5160)),VLOOKUP(A5160,Studies!A:BR,2,FALSE),"")</f>
        <v>ClinPharmReview, AI424-056, p. 134</v>
      </c>
      <c r="C5160" s="255" t="str">
        <f>IF(AND(A5160&lt;&gt;"",ISNUMBER(A5160)),VLOOKUP(A5160,Studies!A:BR,3,FALSE),"")</f>
        <v>https://www.accessdata.fda.gov/drugsatfda_docs/nda/2003/21-567_Reyataz_BioPharmr_P3.pdf</v>
      </c>
      <c r="D5160" s="255" t="str">
        <f>IF(AND(A5160&lt;&gt;"",ISNUMBER(A5160)),VLOOKUP(A5160,Studies!A:BR,4,FALSE),"")</f>
        <v>Atazanavir without ritonavir, Day 10</v>
      </c>
      <c r="E5160" s="255" t="str">
        <f>IF(AND(A5160&lt;&gt;"",ISNUMBER(A5160)),VLOOKUP(A5160,Studies!A:BR,5,FALSE),"")</f>
        <v>Atazanavir</v>
      </c>
      <c r="F5160" s="256"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
      <c r="A5161" s="30">
        <v>585</v>
      </c>
      <c r="B5161" s="254" t="str">
        <f>IF(AND(A5161&lt;&gt;"",ISNUMBER(A5161)),VLOOKUP(A5161,Studies!A:BR,2,FALSE),"")</f>
        <v>ClinPharmReview, AI424-056, p. 134</v>
      </c>
      <c r="C5161" s="255" t="str">
        <f>IF(AND(A5161&lt;&gt;"",ISNUMBER(A5161)),VLOOKUP(A5161,Studies!A:BR,3,FALSE),"")</f>
        <v>https://www.accessdata.fda.gov/drugsatfda_docs/nda/2003/21-567_Reyataz_BioPharmr_P3.pdf</v>
      </c>
      <c r="D5161" s="255" t="str">
        <f>IF(AND(A5161&lt;&gt;"",ISNUMBER(A5161)),VLOOKUP(A5161,Studies!A:BR,4,FALSE),"")</f>
        <v>Atazanavir without ritonavir, Day 10</v>
      </c>
      <c r="E5161" s="255" t="str">
        <f>IF(AND(A5161&lt;&gt;"",ISNUMBER(A5161)),VLOOKUP(A5161,Studies!A:BR,5,FALSE),"")</f>
        <v>Atazanavir</v>
      </c>
      <c r="F5161" s="256"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
      <c r="A5162" s="30">
        <v>585</v>
      </c>
      <c r="B5162" s="254" t="str">
        <f>IF(AND(A5162&lt;&gt;"",ISNUMBER(A5162)),VLOOKUP(A5162,Studies!A:BR,2,FALSE),"")</f>
        <v>ClinPharmReview, AI424-056, p. 134</v>
      </c>
      <c r="C5162" s="255" t="str">
        <f>IF(AND(A5162&lt;&gt;"",ISNUMBER(A5162)),VLOOKUP(A5162,Studies!A:BR,3,FALSE),"")</f>
        <v>https://www.accessdata.fda.gov/drugsatfda_docs/nda/2003/21-567_Reyataz_BioPharmr_P3.pdf</v>
      </c>
      <c r="D5162" s="255" t="str">
        <f>IF(AND(A5162&lt;&gt;"",ISNUMBER(A5162)),VLOOKUP(A5162,Studies!A:BR,4,FALSE),"")</f>
        <v>Atazanavir without ritonavir, Day 10</v>
      </c>
      <c r="E5162" s="255" t="str">
        <f>IF(AND(A5162&lt;&gt;"",ISNUMBER(A5162)),VLOOKUP(A5162,Studies!A:BR,5,FALSE),"")</f>
        <v>Atazanavir</v>
      </c>
      <c r="F5162" s="256"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
      <c r="A5163" s="30">
        <v>585</v>
      </c>
      <c r="B5163" s="254" t="str">
        <f>IF(AND(A5163&lt;&gt;"",ISNUMBER(A5163)),VLOOKUP(A5163,Studies!A:BR,2,FALSE),"")</f>
        <v>ClinPharmReview, AI424-056, p. 134</v>
      </c>
      <c r="C5163" s="255" t="str">
        <f>IF(AND(A5163&lt;&gt;"",ISNUMBER(A5163)),VLOOKUP(A5163,Studies!A:BR,3,FALSE),"")</f>
        <v>https://www.accessdata.fda.gov/drugsatfda_docs/nda/2003/21-567_Reyataz_BioPharmr_P3.pdf</v>
      </c>
      <c r="D5163" s="255" t="str">
        <f>IF(AND(A5163&lt;&gt;"",ISNUMBER(A5163)),VLOOKUP(A5163,Studies!A:BR,4,FALSE),"")</f>
        <v>Atazanavir without ritonavir, Day 10</v>
      </c>
      <c r="E5163" s="255" t="str">
        <f>IF(AND(A5163&lt;&gt;"",ISNUMBER(A5163)),VLOOKUP(A5163,Studies!A:BR,5,FALSE),"")</f>
        <v>Atazanavir</v>
      </c>
      <c r="F5163" s="256"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
      <c r="A5164" s="30">
        <v>585</v>
      </c>
      <c r="B5164" s="254" t="str">
        <f>IF(AND(A5164&lt;&gt;"",ISNUMBER(A5164)),VLOOKUP(A5164,Studies!A:BR,2,FALSE),"")</f>
        <v>ClinPharmReview, AI424-056, p. 134</v>
      </c>
      <c r="C5164" s="255" t="str">
        <f>IF(AND(A5164&lt;&gt;"",ISNUMBER(A5164)),VLOOKUP(A5164,Studies!A:BR,3,FALSE),"")</f>
        <v>https://www.accessdata.fda.gov/drugsatfda_docs/nda/2003/21-567_Reyataz_BioPharmr_P3.pdf</v>
      </c>
      <c r="D5164" s="255" t="str">
        <f>IF(AND(A5164&lt;&gt;"",ISNUMBER(A5164)),VLOOKUP(A5164,Studies!A:BR,4,FALSE),"")</f>
        <v>Atazanavir without ritonavir, Day 10</v>
      </c>
      <c r="E5164" s="255" t="str">
        <f>IF(AND(A5164&lt;&gt;"",ISNUMBER(A5164)),VLOOKUP(A5164,Studies!A:BR,5,FALSE),"")</f>
        <v>Atazanavir</v>
      </c>
      <c r="F5164" s="256"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
      <c r="A5165" s="30">
        <v>585</v>
      </c>
      <c r="B5165" s="254" t="str">
        <f>IF(AND(A5165&lt;&gt;"",ISNUMBER(A5165)),VLOOKUP(A5165,Studies!A:BR,2,FALSE),"")</f>
        <v>ClinPharmReview, AI424-056, p. 134</v>
      </c>
      <c r="C5165" s="255" t="str">
        <f>IF(AND(A5165&lt;&gt;"",ISNUMBER(A5165)),VLOOKUP(A5165,Studies!A:BR,3,FALSE),"")</f>
        <v>https://www.accessdata.fda.gov/drugsatfda_docs/nda/2003/21-567_Reyataz_BioPharmr_P3.pdf</v>
      </c>
      <c r="D5165" s="255" t="str">
        <f>IF(AND(A5165&lt;&gt;"",ISNUMBER(A5165)),VLOOKUP(A5165,Studies!A:BR,4,FALSE),"")</f>
        <v>Atazanavir without ritonavir, Day 10</v>
      </c>
      <c r="E5165" s="255" t="str">
        <f>IF(AND(A5165&lt;&gt;"",ISNUMBER(A5165)),VLOOKUP(A5165,Studies!A:BR,5,FALSE),"")</f>
        <v>Atazanavir</v>
      </c>
      <c r="F5165" s="256"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
      <c r="A5166" s="30">
        <v>585</v>
      </c>
      <c r="B5166" s="254" t="str">
        <f>IF(AND(A5166&lt;&gt;"",ISNUMBER(A5166)),VLOOKUP(A5166,Studies!A:BR,2,FALSE),"")</f>
        <v>ClinPharmReview, AI424-056, p. 134</v>
      </c>
      <c r="C5166" s="255" t="str">
        <f>IF(AND(A5166&lt;&gt;"",ISNUMBER(A5166)),VLOOKUP(A5166,Studies!A:BR,3,FALSE),"")</f>
        <v>https://www.accessdata.fda.gov/drugsatfda_docs/nda/2003/21-567_Reyataz_BioPharmr_P3.pdf</v>
      </c>
      <c r="D5166" s="255" t="str">
        <f>IF(AND(A5166&lt;&gt;"",ISNUMBER(A5166)),VLOOKUP(A5166,Studies!A:BR,4,FALSE),"")</f>
        <v>Atazanavir without ritonavir, Day 10</v>
      </c>
      <c r="E5166" s="255" t="str">
        <f>IF(AND(A5166&lt;&gt;"",ISNUMBER(A5166)),VLOOKUP(A5166,Studies!A:BR,5,FALSE),"")</f>
        <v>Atazanavir</v>
      </c>
      <c r="F5166" s="256"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
      <c r="A5167" s="30">
        <v>585</v>
      </c>
      <c r="B5167" s="254" t="str">
        <f>IF(AND(A5167&lt;&gt;"",ISNUMBER(A5167)),VLOOKUP(A5167,Studies!A:BR,2,FALSE),"")</f>
        <v>ClinPharmReview, AI424-056, p. 134</v>
      </c>
      <c r="C5167" s="255" t="str">
        <f>IF(AND(A5167&lt;&gt;"",ISNUMBER(A5167)),VLOOKUP(A5167,Studies!A:BR,3,FALSE),"")</f>
        <v>https://www.accessdata.fda.gov/drugsatfda_docs/nda/2003/21-567_Reyataz_BioPharmr_P3.pdf</v>
      </c>
      <c r="D5167" s="255" t="str">
        <f>IF(AND(A5167&lt;&gt;"",ISNUMBER(A5167)),VLOOKUP(A5167,Studies!A:BR,4,FALSE),"")</f>
        <v>Atazanavir without ritonavir, Day 10</v>
      </c>
      <c r="E5167" s="255" t="str">
        <f>IF(AND(A5167&lt;&gt;"",ISNUMBER(A5167)),VLOOKUP(A5167,Studies!A:BR,5,FALSE),"")</f>
        <v>Atazanavir</v>
      </c>
      <c r="F5167" s="256"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
      <c r="A5168" s="30">
        <v>585</v>
      </c>
      <c r="B5168" s="254" t="str">
        <f>IF(AND(A5168&lt;&gt;"",ISNUMBER(A5168)),VLOOKUP(A5168,Studies!A:BR,2,FALSE),"")</f>
        <v>ClinPharmReview, AI424-056, p. 134</v>
      </c>
      <c r="C5168" s="255" t="str">
        <f>IF(AND(A5168&lt;&gt;"",ISNUMBER(A5168)),VLOOKUP(A5168,Studies!A:BR,3,FALSE),"")</f>
        <v>https://www.accessdata.fda.gov/drugsatfda_docs/nda/2003/21-567_Reyataz_BioPharmr_P3.pdf</v>
      </c>
      <c r="D5168" s="255" t="str">
        <f>IF(AND(A5168&lt;&gt;"",ISNUMBER(A5168)),VLOOKUP(A5168,Studies!A:BR,4,FALSE),"")</f>
        <v>Atazanavir without ritonavir, Day 10</v>
      </c>
      <c r="E5168" s="255" t="str">
        <f>IF(AND(A5168&lt;&gt;"",ISNUMBER(A5168)),VLOOKUP(A5168,Studies!A:BR,5,FALSE),"")</f>
        <v>Atazanavir</v>
      </c>
      <c r="F5168" s="256"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
      <c r="A5169" s="30">
        <v>585</v>
      </c>
      <c r="B5169" s="254" t="str">
        <f>IF(AND(A5169&lt;&gt;"",ISNUMBER(A5169)),VLOOKUP(A5169,Studies!A:BR,2,FALSE),"")</f>
        <v>ClinPharmReview, AI424-056, p. 134</v>
      </c>
      <c r="C5169" s="255" t="str">
        <f>IF(AND(A5169&lt;&gt;"",ISNUMBER(A5169)),VLOOKUP(A5169,Studies!A:BR,3,FALSE),"")</f>
        <v>https://www.accessdata.fda.gov/drugsatfda_docs/nda/2003/21-567_Reyataz_BioPharmr_P3.pdf</v>
      </c>
      <c r="D5169" s="255" t="str">
        <f>IF(AND(A5169&lt;&gt;"",ISNUMBER(A5169)),VLOOKUP(A5169,Studies!A:BR,4,FALSE),"")</f>
        <v>Atazanavir without ritonavir, Day 10</v>
      </c>
      <c r="E5169" s="255" t="str">
        <f>IF(AND(A5169&lt;&gt;"",ISNUMBER(A5169)),VLOOKUP(A5169,Studies!A:BR,5,FALSE),"")</f>
        <v>Atazanavir</v>
      </c>
      <c r="F5169" s="256"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
      <c r="A5170" s="30">
        <v>585</v>
      </c>
      <c r="B5170" s="254" t="str">
        <f>IF(AND(A5170&lt;&gt;"",ISNUMBER(A5170)),VLOOKUP(A5170,Studies!A:BR,2,FALSE),"")</f>
        <v>ClinPharmReview, AI424-056, p. 134</v>
      </c>
      <c r="C5170" s="255" t="str">
        <f>IF(AND(A5170&lt;&gt;"",ISNUMBER(A5170)),VLOOKUP(A5170,Studies!A:BR,3,FALSE),"")</f>
        <v>https://www.accessdata.fda.gov/drugsatfda_docs/nda/2003/21-567_Reyataz_BioPharmr_P3.pdf</v>
      </c>
      <c r="D5170" s="255" t="str">
        <f>IF(AND(A5170&lt;&gt;"",ISNUMBER(A5170)),VLOOKUP(A5170,Studies!A:BR,4,FALSE),"")</f>
        <v>Atazanavir without ritonavir, Day 10</v>
      </c>
      <c r="E5170" s="255" t="str">
        <f>IF(AND(A5170&lt;&gt;"",ISNUMBER(A5170)),VLOOKUP(A5170,Studies!A:BR,5,FALSE),"")</f>
        <v>Atazanavir</v>
      </c>
      <c r="F5170" s="256"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
      <c r="A5171" s="30">
        <v>585</v>
      </c>
      <c r="B5171" s="254" t="str">
        <f>IF(AND(A5171&lt;&gt;"",ISNUMBER(A5171)),VLOOKUP(A5171,Studies!A:BR,2,FALSE),"")</f>
        <v>ClinPharmReview, AI424-056, p. 134</v>
      </c>
      <c r="C5171" s="255" t="str">
        <f>IF(AND(A5171&lt;&gt;"",ISNUMBER(A5171)),VLOOKUP(A5171,Studies!A:BR,3,FALSE),"")</f>
        <v>https://www.accessdata.fda.gov/drugsatfda_docs/nda/2003/21-567_Reyataz_BioPharmr_P3.pdf</v>
      </c>
      <c r="D5171" s="255" t="str">
        <f>IF(AND(A5171&lt;&gt;"",ISNUMBER(A5171)),VLOOKUP(A5171,Studies!A:BR,4,FALSE),"")</f>
        <v>Atazanavir without ritonavir, Day 10</v>
      </c>
      <c r="E5171" s="255" t="str">
        <f>IF(AND(A5171&lt;&gt;"",ISNUMBER(A5171)),VLOOKUP(A5171,Studies!A:BR,5,FALSE),"")</f>
        <v>Atazanavir</v>
      </c>
      <c r="F5171" s="256"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
      <c r="A5172" s="30">
        <v>585</v>
      </c>
      <c r="B5172" s="254" t="str">
        <f>IF(AND(A5172&lt;&gt;"",ISNUMBER(A5172)),VLOOKUP(A5172,Studies!A:BR,2,FALSE),"")</f>
        <v>ClinPharmReview, AI424-056, p. 134</v>
      </c>
      <c r="C5172" s="255" t="str">
        <f>IF(AND(A5172&lt;&gt;"",ISNUMBER(A5172)),VLOOKUP(A5172,Studies!A:BR,3,FALSE),"")</f>
        <v>https://www.accessdata.fda.gov/drugsatfda_docs/nda/2003/21-567_Reyataz_BioPharmr_P3.pdf</v>
      </c>
      <c r="D5172" s="255" t="str">
        <f>IF(AND(A5172&lt;&gt;"",ISNUMBER(A5172)),VLOOKUP(A5172,Studies!A:BR,4,FALSE),"")</f>
        <v>Atazanavir without ritonavir, Day 10</v>
      </c>
      <c r="E5172" s="255" t="str">
        <f>IF(AND(A5172&lt;&gt;"",ISNUMBER(A5172)),VLOOKUP(A5172,Studies!A:BR,5,FALSE),"")</f>
        <v>Atazanavir</v>
      </c>
      <c r="F5172" s="256"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1508</v>
      </c>
    </row>
    <row r="5173" spans="1:16" x14ac:dyDescent="0.2">
      <c r="A5173" s="30">
        <v>585</v>
      </c>
      <c r="B5173" s="254" t="str">
        <f>IF(AND(A5173&lt;&gt;"",ISNUMBER(A5173)),VLOOKUP(A5173,Studies!A:BR,2,FALSE),"")</f>
        <v>ClinPharmReview, AI424-056, p. 134</v>
      </c>
      <c r="C5173" s="255" t="str">
        <f>IF(AND(A5173&lt;&gt;"",ISNUMBER(A5173)),VLOOKUP(A5173,Studies!A:BR,3,FALSE),"")</f>
        <v>https://www.accessdata.fda.gov/drugsatfda_docs/nda/2003/21-567_Reyataz_BioPharmr_P3.pdf</v>
      </c>
      <c r="D5173" s="255" t="str">
        <f>IF(AND(A5173&lt;&gt;"",ISNUMBER(A5173)),VLOOKUP(A5173,Studies!A:BR,4,FALSE),"")</f>
        <v>Atazanavir without ritonavir, Day 10</v>
      </c>
      <c r="E5173" s="255" t="str">
        <f>IF(AND(A5173&lt;&gt;"",ISNUMBER(A5173)),VLOOKUP(A5173,Studies!A:BR,5,FALSE),"")</f>
        <v>Atazanavir</v>
      </c>
      <c r="F5173" s="256"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
      <c r="A5174" s="30">
        <v>586</v>
      </c>
      <c r="B5174" s="254" t="str">
        <f>IF(AND(A5174&lt;&gt;"",ISNUMBER(A5174)),VLOOKUP(A5174,Studies!A:BR,2,FALSE),"")</f>
        <v>ClinPharmReview, AI424-076, p. 178</v>
      </c>
      <c r="C5174" s="255" t="str">
        <f>IF(AND(A5174&lt;&gt;"",ISNUMBER(A5174)),VLOOKUP(A5174,Studies!A:BR,3,FALSE),"")</f>
        <v>https://www.accessdata.fda.gov/drugsatfda_docs/nda/2003/21-567_Reyataz_BioPharmr_P4.pdf</v>
      </c>
      <c r="D5174" s="255" t="str">
        <f>IF(AND(A5174&lt;&gt;"",ISNUMBER(A5174)),VLOOKUP(A5174,Studies!A:BR,4,FALSE),"")</f>
        <v>400 mg</v>
      </c>
      <c r="E5174" s="255" t="str">
        <f>IF(AND(A5174&lt;&gt;"",ISNUMBER(A5174)),VLOOKUP(A5174,Studies!A:BR,5,FALSE),"")</f>
        <v>Atazanavir</v>
      </c>
      <c r="F5174" s="256" t="str">
        <f>IF(AND(A5174&lt;&gt;"",ISNUMBER(A5174)),VLOOKUP(A5174,Studies!A:BR,6,FALSE),"")</f>
        <v>Plasma</v>
      </c>
      <c r="G5174" s="194">
        <v>120</v>
      </c>
      <c r="H5174" s="50" t="s">
        <v>60</v>
      </c>
      <c r="I5174" s="187">
        <v>369.26740000000001</v>
      </c>
      <c r="J5174" s="41" t="s">
        <v>941</v>
      </c>
      <c r="K5174" s="41" t="s">
        <v>116</v>
      </c>
      <c r="L5174" s="195">
        <v>275.92360000000002</v>
      </c>
      <c r="M5174" s="52" t="s">
        <v>941</v>
      </c>
      <c r="N5174" s="195" t="s">
        <v>117</v>
      </c>
    </row>
    <row r="5175" spans="1:16" x14ac:dyDescent="0.2">
      <c r="A5175" s="30">
        <v>586</v>
      </c>
      <c r="B5175" s="254" t="str">
        <f>IF(AND(A5175&lt;&gt;"",ISNUMBER(A5175)),VLOOKUP(A5175,Studies!A:BR,2,FALSE),"")</f>
        <v>ClinPharmReview, AI424-076, p. 178</v>
      </c>
      <c r="C5175" s="255" t="str">
        <f>IF(AND(A5175&lt;&gt;"",ISNUMBER(A5175)),VLOOKUP(A5175,Studies!A:BR,3,FALSE),"")</f>
        <v>https://www.accessdata.fda.gov/drugsatfda_docs/nda/2003/21-567_Reyataz_BioPharmr_P4.pdf</v>
      </c>
      <c r="D5175" s="255" t="str">
        <f>IF(AND(A5175&lt;&gt;"",ISNUMBER(A5175)),VLOOKUP(A5175,Studies!A:BR,4,FALSE),"")</f>
        <v>400 mg</v>
      </c>
      <c r="E5175" s="255" t="str">
        <f>IF(AND(A5175&lt;&gt;"",ISNUMBER(A5175)),VLOOKUP(A5175,Studies!A:BR,5,FALSE),"")</f>
        <v>Atazanavir</v>
      </c>
      <c r="F5175" s="256" t="str">
        <f>IF(AND(A5175&lt;&gt;"",ISNUMBER(A5175)),VLOOKUP(A5175,Studies!A:BR,6,FALSE),"")</f>
        <v>Plasma</v>
      </c>
      <c r="G5175" s="194">
        <v>121</v>
      </c>
      <c r="H5175" s="50" t="s">
        <v>60</v>
      </c>
      <c r="I5175" s="187">
        <v>1174.7249999999999</v>
      </c>
      <c r="J5175" s="41" t="s">
        <v>941</v>
      </c>
      <c r="K5175" s="41" t="s">
        <v>116</v>
      </c>
    </row>
    <row r="5176" spans="1:16" x14ac:dyDescent="0.2">
      <c r="A5176" s="30">
        <v>586</v>
      </c>
      <c r="B5176" s="254" t="str">
        <f>IF(AND(A5176&lt;&gt;"",ISNUMBER(A5176)),VLOOKUP(A5176,Studies!A:BR,2,FALSE),"")</f>
        <v>ClinPharmReview, AI424-076, p. 178</v>
      </c>
      <c r="C5176" s="255" t="str">
        <f>IF(AND(A5176&lt;&gt;"",ISNUMBER(A5176)),VLOOKUP(A5176,Studies!A:BR,3,FALSE),"")</f>
        <v>https://www.accessdata.fda.gov/drugsatfda_docs/nda/2003/21-567_Reyataz_BioPharmr_P4.pdf</v>
      </c>
      <c r="D5176" s="255" t="str">
        <f>IF(AND(A5176&lt;&gt;"",ISNUMBER(A5176)),VLOOKUP(A5176,Studies!A:BR,4,FALSE),"")</f>
        <v>400 mg</v>
      </c>
      <c r="E5176" s="255" t="str">
        <f>IF(AND(A5176&lt;&gt;"",ISNUMBER(A5176)),VLOOKUP(A5176,Studies!A:BR,5,FALSE),"")</f>
        <v>Atazanavir</v>
      </c>
      <c r="F5176" s="256" t="str">
        <f>IF(AND(A5176&lt;&gt;"",ISNUMBER(A5176)),VLOOKUP(A5176,Studies!A:BR,6,FALSE),"")</f>
        <v>Plasma</v>
      </c>
      <c r="G5176" s="194">
        <v>121.5</v>
      </c>
      <c r="H5176" s="50" t="s">
        <v>60</v>
      </c>
      <c r="I5176" s="187">
        <v>3039.2510000000002</v>
      </c>
      <c r="J5176" s="41" t="s">
        <v>941</v>
      </c>
      <c r="K5176" s="41" t="s">
        <v>116</v>
      </c>
    </row>
    <row r="5177" spans="1:16" x14ac:dyDescent="0.2">
      <c r="A5177" s="30">
        <v>586</v>
      </c>
      <c r="B5177" s="254" t="str">
        <f>IF(AND(A5177&lt;&gt;"",ISNUMBER(A5177)),VLOOKUP(A5177,Studies!A:BR,2,FALSE),"")</f>
        <v>ClinPharmReview, AI424-076, p. 178</v>
      </c>
      <c r="C5177" s="255" t="str">
        <f>IF(AND(A5177&lt;&gt;"",ISNUMBER(A5177)),VLOOKUP(A5177,Studies!A:BR,3,FALSE),"")</f>
        <v>https://www.accessdata.fda.gov/drugsatfda_docs/nda/2003/21-567_Reyataz_BioPharmr_P4.pdf</v>
      </c>
      <c r="D5177" s="255" t="str">
        <f>IF(AND(A5177&lt;&gt;"",ISNUMBER(A5177)),VLOOKUP(A5177,Studies!A:BR,4,FALSE),"")</f>
        <v>400 mg</v>
      </c>
      <c r="E5177" s="255" t="str">
        <f>IF(AND(A5177&lt;&gt;"",ISNUMBER(A5177)),VLOOKUP(A5177,Studies!A:BR,5,FALSE),"")</f>
        <v>Atazanavir</v>
      </c>
      <c r="F5177" s="256"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
      <c r="A5178" s="30">
        <v>586</v>
      </c>
      <c r="B5178" s="254" t="str">
        <f>IF(AND(A5178&lt;&gt;"",ISNUMBER(A5178)),VLOOKUP(A5178,Studies!A:BR,2,FALSE),"")</f>
        <v>ClinPharmReview, AI424-076, p. 178</v>
      </c>
      <c r="C5178" s="255" t="str">
        <f>IF(AND(A5178&lt;&gt;"",ISNUMBER(A5178)),VLOOKUP(A5178,Studies!A:BR,3,FALSE),"")</f>
        <v>https://www.accessdata.fda.gov/drugsatfda_docs/nda/2003/21-567_Reyataz_BioPharmr_P4.pdf</v>
      </c>
      <c r="D5178" s="255" t="str">
        <f>IF(AND(A5178&lt;&gt;"",ISNUMBER(A5178)),VLOOKUP(A5178,Studies!A:BR,4,FALSE),"")</f>
        <v>400 mg</v>
      </c>
      <c r="E5178" s="255" t="str">
        <f>IF(AND(A5178&lt;&gt;"",ISNUMBER(A5178)),VLOOKUP(A5178,Studies!A:BR,5,FALSE),"")</f>
        <v>Atazanavir</v>
      </c>
      <c r="F5178" s="256"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
      <c r="A5179" s="30">
        <v>586</v>
      </c>
      <c r="B5179" s="254" t="str">
        <f>IF(AND(A5179&lt;&gt;"",ISNUMBER(A5179)),VLOOKUP(A5179,Studies!A:BR,2,FALSE),"")</f>
        <v>ClinPharmReview, AI424-076, p. 178</v>
      </c>
      <c r="C5179" s="255" t="str">
        <f>IF(AND(A5179&lt;&gt;"",ISNUMBER(A5179)),VLOOKUP(A5179,Studies!A:BR,3,FALSE),"")</f>
        <v>https://www.accessdata.fda.gov/drugsatfda_docs/nda/2003/21-567_Reyataz_BioPharmr_P4.pdf</v>
      </c>
      <c r="D5179" s="255" t="str">
        <f>IF(AND(A5179&lt;&gt;"",ISNUMBER(A5179)),VLOOKUP(A5179,Studies!A:BR,4,FALSE),"")</f>
        <v>400 mg</v>
      </c>
      <c r="E5179" s="255" t="str">
        <f>IF(AND(A5179&lt;&gt;"",ISNUMBER(A5179)),VLOOKUP(A5179,Studies!A:BR,5,FALSE),"")</f>
        <v>Atazanavir</v>
      </c>
      <c r="F5179" s="256"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
      <c r="A5180" s="30">
        <v>586</v>
      </c>
      <c r="B5180" s="254" t="str">
        <f>IF(AND(A5180&lt;&gt;"",ISNUMBER(A5180)),VLOOKUP(A5180,Studies!A:BR,2,FALSE),"")</f>
        <v>ClinPharmReview, AI424-076, p. 178</v>
      </c>
      <c r="C5180" s="255" t="str">
        <f>IF(AND(A5180&lt;&gt;"",ISNUMBER(A5180)),VLOOKUP(A5180,Studies!A:BR,3,FALSE),"")</f>
        <v>https://www.accessdata.fda.gov/drugsatfda_docs/nda/2003/21-567_Reyataz_BioPharmr_P4.pdf</v>
      </c>
      <c r="D5180" s="255" t="str">
        <f>IF(AND(A5180&lt;&gt;"",ISNUMBER(A5180)),VLOOKUP(A5180,Studies!A:BR,4,FALSE),"")</f>
        <v>400 mg</v>
      </c>
      <c r="E5180" s="255" t="str">
        <f>IF(AND(A5180&lt;&gt;"",ISNUMBER(A5180)),VLOOKUP(A5180,Studies!A:BR,5,FALSE),"")</f>
        <v>Atazanavir</v>
      </c>
      <c r="F5180" s="256"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
      <c r="A5181" s="30">
        <v>586</v>
      </c>
      <c r="B5181" s="254" t="str">
        <f>IF(AND(A5181&lt;&gt;"",ISNUMBER(A5181)),VLOOKUP(A5181,Studies!A:BR,2,FALSE),"")</f>
        <v>ClinPharmReview, AI424-076, p. 178</v>
      </c>
      <c r="C5181" s="255" t="str">
        <f>IF(AND(A5181&lt;&gt;"",ISNUMBER(A5181)),VLOOKUP(A5181,Studies!A:BR,3,FALSE),"")</f>
        <v>https://www.accessdata.fda.gov/drugsatfda_docs/nda/2003/21-567_Reyataz_BioPharmr_P4.pdf</v>
      </c>
      <c r="D5181" s="255" t="str">
        <f>IF(AND(A5181&lt;&gt;"",ISNUMBER(A5181)),VLOOKUP(A5181,Studies!A:BR,4,FALSE),"")</f>
        <v>400 mg</v>
      </c>
      <c r="E5181" s="255" t="str">
        <f>IF(AND(A5181&lt;&gt;"",ISNUMBER(A5181)),VLOOKUP(A5181,Studies!A:BR,5,FALSE),"")</f>
        <v>Atazanavir</v>
      </c>
      <c r="F5181" s="256"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
      <c r="A5182" s="30">
        <v>586</v>
      </c>
      <c r="B5182" s="254" t="str">
        <f>IF(AND(A5182&lt;&gt;"",ISNUMBER(A5182)),VLOOKUP(A5182,Studies!A:BR,2,FALSE),"")</f>
        <v>ClinPharmReview, AI424-076, p. 178</v>
      </c>
      <c r="C5182" s="255" t="str">
        <f>IF(AND(A5182&lt;&gt;"",ISNUMBER(A5182)),VLOOKUP(A5182,Studies!A:BR,3,FALSE),"")</f>
        <v>https://www.accessdata.fda.gov/drugsatfda_docs/nda/2003/21-567_Reyataz_BioPharmr_P4.pdf</v>
      </c>
      <c r="D5182" s="255" t="str">
        <f>IF(AND(A5182&lt;&gt;"",ISNUMBER(A5182)),VLOOKUP(A5182,Studies!A:BR,4,FALSE),"")</f>
        <v>400 mg</v>
      </c>
      <c r="E5182" s="255" t="str">
        <f>IF(AND(A5182&lt;&gt;"",ISNUMBER(A5182)),VLOOKUP(A5182,Studies!A:BR,5,FALSE),"")</f>
        <v>Atazanavir</v>
      </c>
      <c r="F5182" s="256"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
      <c r="A5183" s="30">
        <v>586</v>
      </c>
      <c r="B5183" s="254" t="str">
        <f>IF(AND(A5183&lt;&gt;"",ISNUMBER(A5183)),VLOOKUP(A5183,Studies!A:BR,2,FALSE),"")</f>
        <v>ClinPharmReview, AI424-076, p. 178</v>
      </c>
      <c r="C5183" s="255" t="str">
        <f>IF(AND(A5183&lt;&gt;"",ISNUMBER(A5183)),VLOOKUP(A5183,Studies!A:BR,3,FALSE),"")</f>
        <v>https://www.accessdata.fda.gov/drugsatfda_docs/nda/2003/21-567_Reyataz_BioPharmr_P4.pdf</v>
      </c>
      <c r="D5183" s="255" t="str">
        <f>IF(AND(A5183&lt;&gt;"",ISNUMBER(A5183)),VLOOKUP(A5183,Studies!A:BR,4,FALSE),"")</f>
        <v>400 mg</v>
      </c>
      <c r="E5183" s="255" t="str">
        <f>IF(AND(A5183&lt;&gt;"",ISNUMBER(A5183)),VLOOKUP(A5183,Studies!A:BR,5,FALSE),"")</f>
        <v>Atazanavir</v>
      </c>
      <c r="F5183" s="256"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
      <c r="A5184" s="30">
        <v>586</v>
      </c>
      <c r="B5184" s="254" t="str">
        <f>IF(AND(A5184&lt;&gt;"",ISNUMBER(A5184)),VLOOKUP(A5184,Studies!A:BR,2,FALSE),"")</f>
        <v>ClinPharmReview, AI424-076, p. 178</v>
      </c>
      <c r="C5184" s="255" t="str">
        <f>IF(AND(A5184&lt;&gt;"",ISNUMBER(A5184)),VLOOKUP(A5184,Studies!A:BR,3,FALSE),"")</f>
        <v>https://www.accessdata.fda.gov/drugsatfda_docs/nda/2003/21-567_Reyataz_BioPharmr_P4.pdf</v>
      </c>
      <c r="D5184" s="255" t="str">
        <f>IF(AND(A5184&lt;&gt;"",ISNUMBER(A5184)),VLOOKUP(A5184,Studies!A:BR,4,FALSE),"")</f>
        <v>400 mg</v>
      </c>
      <c r="E5184" s="255" t="str">
        <f>IF(AND(A5184&lt;&gt;"",ISNUMBER(A5184)),VLOOKUP(A5184,Studies!A:BR,5,FALSE),"")</f>
        <v>Atazanavir</v>
      </c>
      <c r="F5184" s="256"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
      <c r="A5185" s="30">
        <v>586</v>
      </c>
      <c r="B5185" s="254" t="str">
        <f>IF(AND(A5185&lt;&gt;"",ISNUMBER(A5185)),VLOOKUP(A5185,Studies!A:BR,2,FALSE),"")</f>
        <v>ClinPharmReview, AI424-076, p. 178</v>
      </c>
      <c r="C5185" s="255" t="str">
        <f>IF(AND(A5185&lt;&gt;"",ISNUMBER(A5185)),VLOOKUP(A5185,Studies!A:BR,3,FALSE),"")</f>
        <v>https://www.accessdata.fda.gov/drugsatfda_docs/nda/2003/21-567_Reyataz_BioPharmr_P4.pdf</v>
      </c>
      <c r="D5185" s="255" t="str">
        <f>IF(AND(A5185&lt;&gt;"",ISNUMBER(A5185)),VLOOKUP(A5185,Studies!A:BR,4,FALSE),"")</f>
        <v>400 mg</v>
      </c>
      <c r="E5185" s="255" t="str">
        <f>IF(AND(A5185&lt;&gt;"",ISNUMBER(A5185)),VLOOKUP(A5185,Studies!A:BR,5,FALSE),"")</f>
        <v>Atazanavir</v>
      </c>
      <c r="F5185" s="256"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
      <c r="A5186" s="30">
        <v>586</v>
      </c>
      <c r="B5186" s="254" t="str">
        <f>IF(AND(A5186&lt;&gt;"",ISNUMBER(A5186)),VLOOKUP(A5186,Studies!A:BR,2,FALSE),"")</f>
        <v>ClinPharmReview, AI424-076, p. 178</v>
      </c>
      <c r="C5186" s="255" t="str">
        <f>IF(AND(A5186&lt;&gt;"",ISNUMBER(A5186)),VLOOKUP(A5186,Studies!A:BR,3,FALSE),"")</f>
        <v>https://www.accessdata.fda.gov/drugsatfda_docs/nda/2003/21-567_Reyataz_BioPharmr_P4.pdf</v>
      </c>
      <c r="D5186" s="255" t="str">
        <f>IF(AND(A5186&lt;&gt;"",ISNUMBER(A5186)),VLOOKUP(A5186,Studies!A:BR,4,FALSE),"")</f>
        <v>400 mg</v>
      </c>
      <c r="E5186" s="255" t="str">
        <f>IF(AND(A5186&lt;&gt;"",ISNUMBER(A5186)),VLOOKUP(A5186,Studies!A:BR,5,FALSE),"")</f>
        <v>Atazanavir</v>
      </c>
      <c r="F5186" s="256"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
      <c r="A5187" s="30">
        <v>586</v>
      </c>
      <c r="B5187" s="254" t="str">
        <f>IF(AND(A5187&lt;&gt;"",ISNUMBER(A5187)),VLOOKUP(A5187,Studies!A:BR,2,FALSE),"")</f>
        <v>ClinPharmReview, AI424-076, p. 178</v>
      </c>
      <c r="C5187" s="255" t="str">
        <f>IF(AND(A5187&lt;&gt;"",ISNUMBER(A5187)),VLOOKUP(A5187,Studies!A:BR,3,FALSE),"")</f>
        <v>https://www.accessdata.fda.gov/drugsatfda_docs/nda/2003/21-567_Reyataz_BioPharmr_P4.pdf</v>
      </c>
      <c r="D5187" s="255" t="str">
        <f>IF(AND(A5187&lt;&gt;"",ISNUMBER(A5187)),VLOOKUP(A5187,Studies!A:BR,4,FALSE),"")</f>
        <v>400 mg</v>
      </c>
      <c r="E5187" s="255" t="str">
        <f>IF(AND(A5187&lt;&gt;"",ISNUMBER(A5187)),VLOOKUP(A5187,Studies!A:BR,5,FALSE),"")</f>
        <v>Atazanavir</v>
      </c>
      <c r="F5187" s="256"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
      <c r="A5188" s="30">
        <v>586</v>
      </c>
      <c r="B5188" s="254" t="str">
        <f>IF(AND(A5188&lt;&gt;"",ISNUMBER(A5188)),VLOOKUP(A5188,Studies!A:BR,2,FALSE),"")</f>
        <v>ClinPharmReview, AI424-076, p. 178</v>
      </c>
      <c r="C5188" s="255" t="str">
        <f>IF(AND(A5188&lt;&gt;"",ISNUMBER(A5188)),VLOOKUP(A5188,Studies!A:BR,3,FALSE),"")</f>
        <v>https://www.accessdata.fda.gov/drugsatfda_docs/nda/2003/21-567_Reyataz_BioPharmr_P4.pdf</v>
      </c>
      <c r="D5188" s="255" t="str">
        <f>IF(AND(A5188&lt;&gt;"",ISNUMBER(A5188)),VLOOKUP(A5188,Studies!A:BR,4,FALSE),"")</f>
        <v>400 mg</v>
      </c>
      <c r="E5188" s="255" t="str">
        <f>IF(AND(A5188&lt;&gt;"",ISNUMBER(A5188)),VLOOKUP(A5188,Studies!A:BR,5,FALSE),"")</f>
        <v>Atazanavir</v>
      </c>
      <c r="F5188" s="256"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
      <c r="A5189" s="30">
        <v>586</v>
      </c>
      <c r="B5189" s="254" t="str">
        <f>IF(AND(A5189&lt;&gt;"",ISNUMBER(A5189)),VLOOKUP(A5189,Studies!A:BR,2,FALSE),"")</f>
        <v>ClinPharmReview, AI424-076, p. 178</v>
      </c>
      <c r="C5189" s="255" t="str">
        <f>IF(AND(A5189&lt;&gt;"",ISNUMBER(A5189)),VLOOKUP(A5189,Studies!A:BR,3,FALSE),"")</f>
        <v>https://www.accessdata.fda.gov/drugsatfda_docs/nda/2003/21-567_Reyataz_BioPharmr_P4.pdf</v>
      </c>
      <c r="D5189" s="255" t="str">
        <f>IF(AND(A5189&lt;&gt;"",ISNUMBER(A5189)),VLOOKUP(A5189,Studies!A:BR,4,FALSE),"")</f>
        <v>400 mg</v>
      </c>
      <c r="E5189" s="255" t="str">
        <f>IF(AND(A5189&lt;&gt;"",ISNUMBER(A5189)),VLOOKUP(A5189,Studies!A:BR,5,FALSE),"")</f>
        <v>Atazanavir</v>
      </c>
      <c r="F5189" s="256"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
      <c r="A5190" s="30">
        <v>586</v>
      </c>
      <c r="B5190" s="254" t="str">
        <f>IF(AND(A5190&lt;&gt;"",ISNUMBER(A5190)),VLOOKUP(A5190,Studies!A:BR,2,FALSE),"")</f>
        <v>ClinPharmReview, AI424-076, p. 178</v>
      </c>
      <c r="C5190" s="255" t="str">
        <f>IF(AND(A5190&lt;&gt;"",ISNUMBER(A5190)),VLOOKUP(A5190,Studies!A:BR,3,FALSE),"")</f>
        <v>https://www.accessdata.fda.gov/drugsatfda_docs/nda/2003/21-567_Reyataz_BioPharmr_P4.pdf</v>
      </c>
      <c r="D5190" s="255" t="str">
        <f>IF(AND(A5190&lt;&gt;"",ISNUMBER(A5190)),VLOOKUP(A5190,Studies!A:BR,4,FALSE),"")</f>
        <v>400 mg</v>
      </c>
      <c r="E5190" s="255" t="str">
        <f>IF(AND(A5190&lt;&gt;"",ISNUMBER(A5190)),VLOOKUP(A5190,Studies!A:BR,5,FALSE),"")</f>
        <v>Atazanavir</v>
      </c>
      <c r="F5190" s="256"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
      <c r="A5191" s="30">
        <v>586</v>
      </c>
      <c r="B5191" s="254" t="str">
        <f>IF(AND(A5191&lt;&gt;"",ISNUMBER(A5191)),VLOOKUP(A5191,Studies!A:BR,2,FALSE),"")</f>
        <v>ClinPharmReview, AI424-076, p. 178</v>
      </c>
      <c r="C5191" s="255" t="str">
        <f>IF(AND(A5191&lt;&gt;"",ISNUMBER(A5191)),VLOOKUP(A5191,Studies!A:BR,3,FALSE),"")</f>
        <v>https://www.accessdata.fda.gov/drugsatfda_docs/nda/2003/21-567_Reyataz_BioPharmr_P4.pdf</v>
      </c>
      <c r="D5191" s="255" t="str">
        <f>IF(AND(A5191&lt;&gt;"",ISNUMBER(A5191)),VLOOKUP(A5191,Studies!A:BR,4,FALSE),"")</f>
        <v>400 mg</v>
      </c>
      <c r="E5191" s="255" t="str">
        <f>IF(AND(A5191&lt;&gt;"",ISNUMBER(A5191)),VLOOKUP(A5191,Studies!A:BR,5,FALSE),"")</f>
        <v>Atazanavir</v>
      </c>
      <c r="F5191" s="256"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
      <c r="A5192" s="30">
        <v>587</v>
      </c>
      <c r="B5192" s="254" t="str">
        <f>IF(AND(A5192&lt;&gt;"",ISNUMBER(A5192)),VLOOKUP(A5192,Studies!A:BR,2,FALSE),"")</f>
        <v>ClinPharmReview, AI424-076, p. 178</v>
      </c>
      <c r="C5192" s="255" t="str">
        <f>IF(AND(A5192&lt;&gt;"",ISNUMBER(A5192)),VLOOKUP(A5192,Studies!A:BR,3,FALSE),"")</f>
        <v>https://www.accessdata.fda.gov/drugsatfda_docs/nda/2003/21-567_Reyataz_BioPharmr_P4.pdf</v>
      </c>
      <c r="D5192" s="255" t="str">
        <f>IF(AND(A5192&lt;&gt;"",ISNUMBER(A5192)),VLOOKUP(A5192,Studies!A:BR,4,FALSE),"")</f>
        <v>800 mg</v>
      </c>
      <c r="E5192" s="255" t="str">
        <f>IF(AND(A5192&lt;&gt;"",ISNUMBER(A5192)),VLOOKUP(A5192,Studies!A:BR,5,FALSE),"")</f>
        <v>Atazanavir</v>
      </c>
      <c r="F5192" s="256" t="str">
        <f>IF(AND(A5192&lt;&gt;"",ISNUMBER(A5192)),VLOOKUP(A5192,Studies!A:BR,6,FALSE),"")</f>
        <v>Plasma</v>
      </c>
      <c r="G5192" s="194">
        <v>120</v>
      </c>
      <c r="H5192" s="50" t="s">
        <v>60</v>
      </c>
      <c r="I5192" s="187">
        <v>1602.03</v>
      </c>
      <c r="J5192" s="41" t="s">
        <v>941</v>
      </c>
      <c r="K5192" s="41" t="s">
        <v>116</v>
      </c>
      <c r="L5192" s="195">
        <v>870.89750000000004</v>
      </c>
      <c r="M5192" s="52" t="s">
        <v>941</v>
      </c>
      <c r="N5192" s="195" t="s">
        <v>117</v>
      </c>
    </row>
    <row r="5193" spans="1:14" x14ac:dyDescent="0.2">
      <c r="A5193" s="30">
        <v>587</v>
      </c>
      <c r="B5193" s="254" t="str">
        <f>IF(AND(A5193&lt;&gt;"",ISNUMBER(A5193)),VLOOKUP(A5193,Studies!A:BR,2,FALSE),"")</f>
        <v>ClinPharmReview, AI424-076, p. 178</v>
      </c>
      <c r="C5193" s="255" t="str">
        <f>IF(AND(A5193&lt;&gt;"",ISNUMBER(A5193)),VLOOKUP(A5193,Studies!A:BR,3,FALSE),"")</f>
        <v>https://www.accessdata.fda.gov/drugsatfda_docs/nda/2003/21-567_Reyataz_BioPharmr_P4.pdf</v>
      </c>
      <c r="D5193" s="255" t="str">
        <f>IF(AND(A5193&lt;&gt;"",ISNUMBER(A5193)),VLOOKUP(A5193,Studies!A:BR,4,FALSE),"")</f>
        <v>800 mg</v>
      </c>
      <c r="E5193" s="255" t="str">
        <f>IF(AND(A5193&lt;&gt;"",ISNUMBER(A5193)),VLOOKUP(A5193,Studies!A:BR,5,FALSE),"")</f>
        <v>Atazanavir</v>
      </c>
      <c r="F5193" s="256" t="str">
        <f>IF(AND(A5193&lt;&gt;"",ISNUMBER(A5193)),VLOOKUP(A5193,Studies!A:BR,6,FALSE),"")</f>
        <v>Plasma</v>
      </c>
      <c r="G5193" s="194">
        <v>121</v>
      </c>
      <c r="H5193" s="50" t="s">
        <v>60</v>
      </c>
      <c r="I5193" s="187">
        <v>4059.6590000000001</v>
      </c>
      <c r="J5193" s="41" t="s">
        <v>941</v>
      </c>
      <c r="K5193" s="41" t="s">
        <v>116</v>
      </c>
    </row>
    <row r="5194" spans="1:14" x14ac:dyDescent="0.2">
      <c r="A5194" s="30">
        <v>587</v>
      </c>
      <c r="B5194" s="254" t="str">
        <f>IF(AND(A5194&lt;&gt;"",ISNUMBER(A5194)),VLOOKUP(A5194,Studies!A:BR,2,FALSE),"")</f>
        <v>ClinPharmReview, AI424-076, p. 178</v>
      </c>
      <c r="C5194" s="255" t="str">
        <f>IF(AND(A5194&lt;&gt;"",ISNUMBER(A5194)),VLOOKUP(A5194,Studies!A:BR,3,FALSE),"")</f>
        <v>https://www.accessdata.fda.gov/drugsatfda_docs/nda/2003/21-567_Reyataz_BioPharmr_P4.pdf</v>
      </c>
      <c r="D5194" s="255" t="str">
        <f>IF(AND(A5194&lt;&gt;"",ISNUMBER(A5194)),VLOOKUP(A5194,Studies!A:BR,4,FALSE),"")</f>
        <v>800 mg</v>
      </c>
      <c r="E5194" s="255" t="str">
        <f>IF(AND(A5194&lt;&gt;"",ISNUMBER(A5194)),VLOOKUP(A5194,Studies!A:BR,5,FALSE),"")</f>
        <v>Atazanavir</v>
      </c>
      <c r="F5194" s="256" t="str">
        <f>IF(AND(A5194&lt;&gt;"",ISNUMBER(A5194)),VLOOKUP(A5194,Studies!A:BR,6,FALSE),"")</f>
        <v>Plasma</v>
      </c>
      <c r="G5194" s="194">
        <v>121.5</v>
      </c>
      <c r="H5194" s="50" t="s">
        <v>60</v>
      </c>
      <c r="I5194" s="187">
        <v>7546.5559999999996</v>
      </c>
      <c r="J5194" s="41" t="s">
        <v>941</v>
      </c>
      <c r="K5194" s="41" t="s">
        <v>116</v>
      </c>
    </row>
    <row r="5195" spans="1:14" x14ac:dyDescent="0.2">
      <c r="A5195" s="30">
        <v>587</v>
      </c>
      <c r="B5195" s="254" t="str">
        <f>IF(AND(A5195&lt;&gt;"",ISNUMBER(A5195)),VLOOKUP(A5195,Studies!A:BR,2,FALSE),"")</f>
        <v>ClinPharmReview, AI424-076, p. 178</v>
      </c>
      <c r="C5195" s="255" t="str">
        <f>IF(AND(A5195&lt;&gt;"",ISNUMBER(A5195)),VLOOKUP(A5195,Studies!A:BR,3,FALSE),"")</f>
        <v>https://www.accessdata.fda.gov/drugsatfda_docs/nda/2003/21-567_Reyataz_BioPharmr_P4.pdf</v>
      </c>
      <c r="D5195" s="255" t="str">
        <f>IF(AND(A5195&lt;&gt;"",ISNUMBER(A5195)),VLOOKUP(A5195,Studies!A:BR,4,FALSE),"")</f>
        <v>800 mg</v>
      </c>
      <c r="E5195" s="255" t="str">
        <f>IF(AND(A5195&lt;&gt;"",ISNUMBER(A5195)),VLOOKUP(A5195,Studies!A:BR,5,FALSE),"")</f>
        <v>Atazanavir</v>
      </c>
      <c r="F5195" s="256"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
      <c r="A5196" s="30">
        <v>587</v>
      </c>
      <c r="B5196" s="254" t="str">
        <f>IF(AND(A5196&lt;&gt;"",ISNUMBER(A5196)),VLOOKUP(A5196,Studies!A:BR,2,FALSE),"")</f>
        <v>ClinPharmReview, AI424-076, p. 178</v>
      </c>
      <c r="C5196" s="255" t="str">
        <f>IF(AND(A5196&lt;&gt;"",ISNUMBER(A5196)),VLOOKUP(A5196,Studies!A:BR,3,FALSE),"")</f>
        <v>https://www.accessdata.fda.gov/drugsatfda_docs/nda/2003/21-567_Reyataz_BioPharmr_P4.pdf</v>
      </c>
      <c r="D5196" s="255" t="str">
        <f>IF(AND(A5196&lt;&gt;"",ISNUMBER(A5196)),VLOOKUP(A5196,Studies!A:BR,4,FALSE),"")</f>
        <v>800 mg</v>
      </c>
      <c r="E5196" s="255" t="str">
        <f>IF(AND(A5196&lt;&gt;"",ISNUMBER(A5196)),VLOOKUP(A5196,Studies!A:BR,5,FALSE),"")</f>
        <v>Atazanavir</v>
      </c>
      <c r="F5196" s="256"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
      <c r="A5197" s="30">
        <v>587</v>
      </c>
      <c r="B5197" s="254" t="str">
        <f>IF(AND(A5197&lt;&gt;"",ISNUMBER(A5197)),VLOOKUP(A5197,Studies!A:BR,2,FALSE),"")</f>
        <v>ClinPharmReview, AI424-076, p. 178</v>
      </c>
      <c r="C5197" s="255" t="str">
        <f>IF(AND(A5197&lt;&gt;"",ISNUMBER(A5197)),VLOOKUP(A5197,Studies!A:BR,3,FALSE),"")</f>
        <v>https://www.accessdata.fda.gov/drugsatfda_docs/nda/2003/21-567_Reyataz_BioPharmr_P4.pdf</v>
      </c>
      <c r="D5197" s="255" t="str">
        <f>IF(AND(A5197&lt;&gt;"",ISNUMBER(A5197)),VLOOKUP(A5197,Studies!A:BR,4,FALSE),"")</f>
        <v>800 mg</v>
      </c>
      <c r="E5197" s="255" t="str">
        <f>IF(AND(A5197&lt;&gt;"",ISNUMBER(A5197)),VLOOKUP(A5197,Studies!A:BR,5,FALSE),"")</f>
        <v>Atazanavir</v>
      </c>
      <c r="F5197" s="256"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
      <c r="A5198" s="30">
        <v>587</v>
      </c>
      <c r="B5198" s="254" t="str">
        <f>IF(AND(A5198&lt;&gt;"",ISNUMBER(A5198)),VLOOKUP(A5198,Studies!A:BR,2,FALSE),"")</f>
        <v>ClinPharmReview, AI424-076, p. 178</v>
      </c>
      <c r="C5198" s="255" t="str">
        <f>IF(AND(A5198&lt;&gt;"",ISNUMBER(A5198)),VLOOKUP(A5198,Studies!A:BR,3,FALSE),"")</f>
        <v>https://www.accessdata.fda.gov/drugsatfda_docs/nda/2003/21-567_Reyataz_BioPharmr_P4.pdf</v>
      </c>
      <c r="D5198" s="255" t="str">
        <f>IF(AND(A5198&lt;&gt;"",ISNUMBER(A5198)),VLOOKUP(A5198,Studies!A:BR,4,FALSE),"")</f>
        <v>800 mg</v>
      </c>
      <c r="E5198" s="255" t="str">
        <f>IF(AND(A5198&lt;&gt;"",ISNUMBER(A5198)),VLOOKUP(A5198,Studies!A:BR,5,FALSE),"")</f>
        <v>Atazanavir</v>
      </c>
      <c r="F5198" s="256"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
      <c r="A5199" s="30">
        <v>587</v>
      </c>
      <c r="B5199" s="254" t="str">
        <f>IF(AND(A5199&lt;&gt;"",ISNUMBER(A5199)),VLOOKUP(A5199,Studies!A:BR,2,FALSE),"")</f>
        <v>ClinPharmReview, AI424-076, p. 178</v>
      </c>
      <c r="C5199" s="255" t="str">
        <f>IF(AND(A5199&lt;&gt;"",ISNUMBER(A5199)),VLOOKUP(A5199,Studies!A:BR,3,FALSE),"")</f>
        <v>https://www.accessdata.fda.gov/drugsatfda_docs/nda/2003/21-567_Reyataz_BioPharmr_P4.pdf</v>
      </c>
      <c r="D5199" s="255" t="str">
        <f>IF(AND(A5199&lt;&gt;"",ISNUMBER(A5199)),VLOOKUP(A5199,Studies!A:BR,4,FALSE),"")</f>
        <v>800 mg</v>
      </c>
      <c r="E5199" s="255" t="str">
        <f>IF(AND(A5199&lt;&gt;"",ISNUMBER(A5199)),VLOOKUP(A5199,Studies!A:BR,5,FALSE),"")</f>
        <v>Atazanavir</v>
      </c>
      <c r="F5199" s="256"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
      <c r="A5200" s="30">
        <v>587</v>
      </c>
      <c r="B5200" s="254" t="str">
        <f>IF(AND(A5200&lt;&gt;"",ISNUMBER(A5200)),VLOOKUP(A5200,Studies!A:BR,2,FALSE),"")</f>
        <v>ClinPharmReview, AI424-076, p. 178</v>
      </c>
      <c r="C5200" s="255" t="str">
        <f>IF(AND(A5200&lt;&gt;"",ISNUMBER(A5200)),VLOOKUP(A5200,Studies!A:BR,3,FALSE),"")</f>
        <v>https://www.accessdata.fda.gov/drugsatfda_docs/nda/2003/21-567_Reyataz_BioPharmr_P4.pdf</v>
      </c>
      <c r="D5200" s="255" t="str">
        <f>IF(AND(A5200&lt;&gt;"",ISNUMBER(A5200)),VLOOKUP(A5200,Studies!A:BR,4,FALSE),"")</f>
        <v>800 mg</v>
      </c>
      <c r="E5200" s="255" t="str">
        <f>IF(AND(A5200&lt;&gt;"",ISNUMBER(A5200)),VLOOKUP(A5200,Studies!A:BR,5,FALSE),"")</f>
        <v>Atazanavir</v>
      </c>
      <c r="F5200" s="256"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
      <c r="A5201" s="30">
        <v>587</v>
      </c>
      <c r="B5201" s="254" t="str">
        <f>IF(AND(A5201&lt;&gt;"",ISNUMBER(A5201)),VLOOKUP(A5201,Studies!A:BR,2,FALSE),"")</f>
        <v>ClinPharmReview, AI424-076, p. 178</v>
      </c>
      <c r="C5201" s="255" t="str">
        <f>IF(AND(A5201&lt;&gt;"",ISNUMBER(A5201)),VLOOKUP(A5201,Studies!A:BR,3,FALSE),"")</f>
        <v>https://www.accessdata.fda.gov/drugsatfda_docs/nda/2003/21-567_Reyataz_BioPharmr_P4.pdf</v>
      </c>
      <c r="D5201" s="255" t="str">
        <f>IF(AND(A5201&lt;&gt;"",ISNUMBER(A5201)),VLOOKUP(A5201,Studies!A:BR,4,FALSE),"")</f>
        <v>800 mg</v>
      </c>
      <c r="E5201" s="255" t="str">
        <f>IF(AND(A5201&lt;&gt;"",ISNUMBER(A5201)),VLOOKUP(A5201,Studies!A:BR,5,FALSE),"")</f>
        <v>Atazanavir</v>
      </c>
      <c r="F5201" s="256"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
      <c r="A5202" s="30">
        <v>587</v>
      </c>
      <c r="B5202" s="254" t="str">
        <f>IF(AND(A5202&lt;&gt;"",ISNUMBER(A5202)),VLOOKUP(A5202,Studies!A:BR,2,FALSE),"")</f>
        <v>ClinPharmReview, AI424-076, p. 178</v>
      </c>
      <c r="C5202" s="255" t="str">
        <f>IF(AND(A5202&lt;&gt;"",ISNUMBER(A5202)),VLOOKUP(A5202,Studies!A:BR,3,FALSE),"")</f>
        <v>https://www.accessdata.fda.gov/drugsatfda_docs/nda/2003/21-567_Reyataz_BioPharmr_P4.pdf</v>
      </c>
      <c r="D5202" s="255" t="str">
        <f>IF(AND(A5202&lt;&gt;"",ISNUMBER(A5202)),VLOOKUP(A5202,Studies!A:BR,4,FALSE),"")</f>
        <v>800 mg</v>
      </c>
      <c r="E5202" s="255" t="str">
        <f>IF(AND(A5202&lt;&gt;"",ISNUMBER(A5202)),VLOOKUP(A5202,Studies!A:BR,5,FALSE),"")</f>
        <v>Atazanavir</v>
      </c>
      <c r="F5202" s="256"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
      <c r="A5203" s="30">
        <v>587</v>
      </c>
      <c r="B5203" s="254" t="str">
        <f>IF(AND(A5203&lt;&gt;"",ISNUMBER(A5203)),VLOOKUP(A5203,Studies!A:BR,2,FALSE),"")</f>
        <v>ClinPharmReview, AI424-076, p. 178</v>
      </c>
      <c r="C5203" s="255" t="str">
        <f>IF(AND(A5203&lt;&gt;"",ISNUMBER(A5203)),VLOOKUP(A5203,Studies!A:BR,3,FALSE),"")</f>
        <v>https://www.accessdata.fda.gov/drugsatfda_docs/nda/2003/21-567_Reyataz_BioPharmr_P4.pdf</v>
      </c>
      <c r="D5203" s="255" t="str">
        <f>IF(AND(A5203&lt;&gt;"",ISNUMBER(A5203)),VLOOKUP(A5203,Studies!A:BR,4,FALSE),"")</f>
        <v>800 mg</v>
      </c>
      <c r="E5203" s="255" t="str">
        <f>IF(AND(A5203&lt;&gt;"",ISNUMBER(A5203)),VLOOKUP(A5203,Studies!A:BR,5,FALSE),"")</f>
        <v>Atazanavir</v>
      </c>
      <c r="F5203" s="256"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
      <c r="A5204" s="30">
        <v>587</v>
      </c>
      <c r="B5204" s="254" t="str">
        <f>IF(AND(A5204&lt;&gt;"",ISNUMBER(A5204)),VLOOKUP(A5204,Studies!A:BR,2,FALSE),"")</f>
        <v>ClinPharmReview, AI424-076, p. 178</v>
      </c>
      <c r="C5204" s="255" t="str">
        <f>IF(AND(A5204&lt;&gt;"",ISNUMBER(A5204)),VLOOKUP(A5204,Studies!A:BR,3,FALSE),"")</f>
        <v>https://www.accessdata.fda.gov/drugsatfda_docs/nda/2003/21-567_Reyataz_BioPharmr_P4.pdf</v>
      </c>
      <c r="D5204" s="255" t="str">
        <f>IF(AND(A5204&lt;&gt;"",ISNUMBER(A5204)),VLOOKUP(A5204,Studies!A:BR,4,FALSE),"")</f>
        <v>800 mg</v>
      </c>
      <c r="E5204" s="255" t="str">
        <f>IF(AND(A5204&lt;&gt;"",ISNUMBER(A5204)),VLOOKUP(A5204,Studies!A:BR,5,FALSE),"")</f>
        <v>Atazanavir</v>
      </c>
      <c r="F5204" s="256"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
      <c r="A5205" s="30">
        <v>587</v>
      </c>
      <c r="B5205" s="254" t="str">
        <f>IF(AND(A5205&lt;&gt;"",ISNUMBER(A5205)),VLOOKUP(A5205,Studies!A:BR,2,FALSE),"")</f>
        <v>ClinPharmReview, AI424-076, p. 178</v>
      </c>
      <c r="C5205" s="255" t="str">
        <f>IF(AND(A5205&lt;&gt;"",ISNUMBER(A5205)),VLOOKUP(A5205,Studies!A:BR,3,FALSE),"")</f>
        <v>https://www.accessdata.fda.gov/drugsatfda_docs/nda/2003/21-567_Reyataz_BioPharmr_P4.pdf</v>
      </c>
      <c r="D5205" s="255" t="str">
        <f>IF(AND(A5205&lt;&gt;"",ISNUMBER(A5205)),VLOOKUP(A5205,Studies!A:BR,4,FALSE),"")</f>
        <v>800 mg</v>
      </c>
      <c r="E5205" s="255" t="str">
        <f>IF(AND(A5205&lt;&gt;"",ISNUMBER(A5205)),VLOOKUP(A5205,Studies!A:BR,5,FALSE),"")</f>
        <v>Atazanavir</v>
      </c>
      <c r="F5205" s="256"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
      <c r="A5206" s="30">
        <v>587</v>
      </c>
      <c r="B5206" s="254" t="str">
        <f>IF(AND(A5206&lt;&gt;"",ISNUMBER(A5206)),VLOOKUP(A5206,Studies!A:BR,2,FALSE),"")</f>
        <v>ClinPharmReview, AI424-076, p. 178</v>
      </c>
      <c r="C5206" s="255" t="str">
        <f>IF(AND(A5206&lt;&gt;"",ISNUMBER(A5206)),VLOOKUP(A5206,Studies!A:BR,3,FALSE),"")</f>
        <v>https://www.accessdata.fda.gov/drugsatfda_docs/nda/2003/21-567_Reyataz_BioPharmr_P4.pdf</v>
      </c>
      <c r="D5206" s="255" t="str">
        <f>IF(AND(A5206&lt;&gt;"",ISNUMBER(A5206)),VLOOKUP(A5206,Studies!A:BR,4,FALSE),"")</f>
        <v>800 mg</v>
      </c>
      <c r="E5206" s="255" t="str">
        <f>IF(AND(A5206&lt;&gt;"",ISNUMBER(A5206)),VLOOKUP(A5206,Studies!A:BR,5,FALSE),"")</f>
        <v>Atazanavir</v>
      </c>
      <c r="F5206" s="256"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
      <c r="A5207" s="30">
        <v>587</v>
      </c>
      <c r="B5207" s="254" t="str">
        <f>IF(AND(A5207&lt;&gt;"",ISNUMBER(A5207)),VLOOKUP(A5207,Studies!A:BR,2,FALSE),"")</f>
        <v>ClinPharmReview, AI424-076, p. 178</v>
      </c>
      <c r="C5207" s="255" t="str">
        <f>IF(AND(A5207&lt;&gt;"",ISNUMBER(A5207)),VLOOKUP(A5207,Studies!A:BR,3,FALSE),"")</f>
        <v>https://www.accessdata.fda.gov/drugsatfda_docs/nda/2003/21-567_Reyataz_BioPharmr_P4.pdf</v>
      </c>
      <c r="D5207" s="255" t="str">
        <f>IF(AND(A5207&lt;&gt;"",ISNUMBER(A5207)),VLOOKUP(A5207,Studies!A:BR,4,FALSE),"")</f>
        <v>800 mg</v>
      </c>
      <c r="E5207" s="255" t="str">
        <f>IF(AND(A5207&lt;&gt;"",ISNUMBER(A5207)),VLOOKUP(A5207,Studies!A:BR,5,FALSE),"")</f>
        <v>Atazanavir</v>
      </c>
      <c r="F5207" s="256"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
      <c r="A5208" s="30">
        <v>587</v>
      </c>
      <c r="B5208" s="254" t="str">
        <f>IF(AND(A5208&lt;&gt;"",ISNUMBER(A5208)),VLOOKUP(A5208,Studies!A:BR,2,FALSE),"")</f>
        <v>ClinPharmReview, AI424-076, p. 178</v>
      </c>
      <c r="C5208" s="255" t="str">
        <f>IF(AND(A5208&lt;&gt;"",ISNUMBER(A5208)),VLOOKUP(A5208,Studies!A:BR,3,FALSE),"")</f>
        <v>https://www.accessdata.fda.gov/drugsatfda_docs/nda/2003/21-567_Reyataz_BioPharmr_P4.pdf</v>
      </c>
      <c r="D5208" s="255" t="str">
        <f>IF(AND(A5208&lt;&gt;"",ISNUMBER(A5208)),VLOOKUP(A5208,Studies!A:BR,4,FALSE),"")</f>
        <v>800 mg</v>
      </c>
      <c r="E5208" s="255" t="str">
        <f>IF(AND(A5208&lt;&gt;"",ISNUMBER(A5208)),VLOOKUP(A5208,Studies!A:BR,5,FALSE),"")</f>
        <v>Atazanavir</v>
      </c>
      <c r="F5208" s="256" t="str">
        <f>IF(AND(A5208&lt;&gt;"",ISNUMBER(A5208)),VLOOKUP(A5208,Studies!A:BR,6,FALSE),"")</f>
        <v>Plasma</v>
      </c>
      <c r="G5208" s="194">
        <v>192</v>
      </c>
      <c r="H5208" s="50" t="s">
        <v>60</v>
      </c>
      <c r="I5208" s="187">
        <v>26.748169999999998</v>
      </c>
      <c r="J5208" s="41" t="s">
        <v>941</v>
      </c>
      <c r="K5208" s="41" t="s">
        <v>116</v>
      </c>
      <c r="L5208" s="195">
        <v>41.058160000000001</v>
      </c>
      <c r="M5208" s="52" t="s">
        <v>941</v>
      </c>
      <c r="N5208" s="195" t="s">
        <v>117</v>
      </c>
    </row>
    <row r="5209" spans="1:14" x14ac:dyDescent="0.2">
      <c r="A5209" s="30">
        <v>588</v>
      </c>
      <c r="B5209" s="254" t="str">
        <f>IF(AND(A5209&lt;&gt;"",ISNUMBER(A5209)),VLOOKUP(A5209,Studies!A:BR,2,FALSE),"")</f>
        <v>Hamaguchi 1987</v>
      </c>
      <c r="C5209" s="255" t="str">
        <f>IF(AND(A5209&lt;&gt;"",ISNUMBER(A5209)),VLOOKUP(A5209,Studies!A:BR,3,FALSE),"")</f>
        <v>https://www.ncbi.nlm.nih.gov/pubmed/3783459</v>
      </c>
      <c r="D5209" s="255" t="str">
        <f>IF(AND(A5209&lt;&gt;"",ISNUMBER(A5209)),VLOOKUP(A5209,Studies!A:BR,4,FALSE),"")</f>
        <v>Treatment 1 - fasted with 50 mL of water</v>
      </c>
      <c r="E5209" s="255" t="str">
        <f>IF(AND(A5209&lt;&gt;"",ISNUMBER(A5209)),VLOOKUP(A5209,Studies!A:BR,5,FALSE),"")</f>
        <v>Mefenamic acid</v>
      </c>
      <c r="F5209" s="256"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
      <c r="A5210" s="30">
        <v>588</v>
      </c>
      <c r="B5210" s="254" t="str">
        <f>IF(AND(A5210&lt;&gt;"",ISNUMBER(A5210)),VLOOKUP(A5210,Studies!A:BR,2,FALSE),"")</f>
        <v>Hamaguchi 1987</v>
      </c>
      <c r="C5210" s="255" t="str">
        <f>IF(AND(A5210&lt;&gt;"",ISNUMBER(A5210)),VLOOKUP(A5210,Studies!A:BR,3,FALSE),"")</f>
        <v>https://www.ncbi.nlm.nih.gov/pubmed/3783459</v>
      </c>
      <c r="D5210" s="255" t="str">
        <f>IF(AND(A5210&lt;&gt;"",ISNUMBER(A5210)),VLOOKUP(A5210,Studies!A:BR,4,FALSE),"")</f>
        <v>Treatment 1 - fasted with 50 mL of water</v>
      </c>
      <c r="E5210" s="255" t="str">
        <f>IF(AND(A5210&lt;&gt;"",ISNUMBER(A5210)),VLOOKUP(A5210,Studies!A:BR,5,FALSE),"")</f>
        <v>Mefenamic acid</v>
      </c>
      <c r="F5210" s="256"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
      <c r="A5211" s="30">
        <v>588</v>
      </c>
      <c r="B5211" s="254" t="str">
        <f>IF(AND(A5211&lt;&gt;"",ISNUMBER(A5211)),VLOOKUP(A5211,Studies!A:BR,2,FALSE),"")</f>
        <v>Hamaguchi 1987</v>
      </c>
      <c r="C5211" s="255" t="str">
        <f>IF(AND(A5211&lt;&gt;"",ISNUMBER(A5211)),VLOOKUP(A5211,Studies!A:BR,3,FALSE),"")</f>
        <v>https://www.ncbi.nlm.nih.gov/pubmed/3783459</v>
      </c>
      <c r="D5211" s="255" t="str">
        <f>IF(AND(A5211&lt;&gt;"",ISNUMBER(A5211)),VLOOKUP(A5211,Studies!A:BR,4,FALSE),"")</f>
        <v>Treatment 1 - fasted with 50 mL of water</v>
      </c>
      <c r="E5211" s="255" t="str">
        <f>IF(AND(A5211&lt;&gt;"",ISNUMBER(A5211)),VLOOKUP(A5211,Studies!A:BR,5,FALSE),"")</f>
        <v>Mefenamic acid</v>
      </c>
      <c r="F5211" s="256"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
      <c r="A5212" s="30">
        <v>588</v>
      </c>
      <c r="B5212" s="254" t="str">
        <f>IF(AND(A5212&lt;&gt;"",ISNUMBER(A5212)),VLOOKUP(A5212,Studies!A:BR,2,FALSE),"")</f>
        <v>Hamaguchi 1987</v>
      </c>
      <c r="C5212" s="255" t="str">
        <f>IF(AND(A5212&lt;&gt;"",ISNUMBER(A5212)),VLOOKUP(A5212,Studies!A:BR,3,FALSE),"")</f>
        <v>https://www.ncbi.nlm.nih.gov/pubmed/3783459</v>
      </c>
      <c r="D5212" s="255" t="str">
        <f>IF(AND(A5212&lt;&gt;"",ISNUMBER(A5212)),VLOOKUP(A5212,Studies!A:BR,4,FALSE),"")</f>
        <v>Treatment 1 - fasted with 50 mL of water</v>
      </c>
      <c r="E5212" s="255" t="str">
        <f>IF(AND(A5212&lt;&gt;"",ISNUMBER(A5212)),VLOOKUP(A5212,Studies!A:BR,5,FALSE),"")</f>
        <v>Mefenamic acid</v>
      </c>
      <c r="F5212" s="256" t="str">
        <f>IF(AND(A5212&lt;&gt;"",ISNUMBER(A5212)),VLOOKUP(A5212,Studies!A:BR,6,FALSE),"")</f>
        <v>Plasma</v>
      </c>
      <c r="G5212" s="194">
        <v>3</v>
      </c>
      <c r="H5212" s="50" t="s">
        <v>60</v>
      </c>
      <c r="I5212" s="187">
        <v>2.68</v>
      </c>
      <c r="J5212" s="41" t="s">
        <v>959</v>
      </c>
      <c r="K5212" s="41" t="s">
        <v>116</v>
      </c>
      <c r="L5212" s="195">
        <v>1.03</v>
      </c>
      <c r="M5212" s="52" t="s">
        <v>959</v>
      </c>
    </row>
    <row r="5213" spans="1:14" x14ac:dyDescent="0.2">
      <c r="A5213" s="30">
        <v>588</v>
      </c>
      <c r="B5213" s="254" t="str">
        <f>IF(AND(A5213&lt;&gt;"",ISNUMBER(A5213)),VLOOKUP(A5213,Studies!A:BR,2,FALSE),"")</f>
        <v>Hamaguchi 1987</v>
      </c>
      <c r="C5213" s="255" t="str">
        <f>IF(AND(A5213&lt;&gt;"",ISNUMBER(A5213)),VLOOKUP(A5213,Studies!A:BR,3,FALSE),"")</f>
        <v>https://www.ncbi.nlm.nih.gov/pubmed/3783459</v>
      </c>
      <c r="D5213" s="255" t="str">
        <f>IF(AND(A5213&lt;&gt;"",ISNUMBER(A5213)),VLOOKUP(A5213,Studies!A:BR,4,FALSE),"")</f>
        <v>Treatment 1 - fasted with 50 mL of water</v>
      </c>
      <c r="E5213" s="255" t="str">
        <f>IF(AND(A5213&lt;&gt;"",ISNUMBER(A5213)),VLOOKUP(A5213,Studies!A:BR,5,FALSE),"")</f>
        <v>Mefenamic acid</v>
      </c>
      <c r="F5213" s="256" t="str">
        <f>IF(AND(A5213&lt;&gt;"",ISNUMBER(A5213)),VLOOKUP(A5213,Studies!A:BR,6,FALSE),"")</f>
        <v>Plasma</v>
      </c>
      <c r="G5213" s="194">
        <v>5</v>
      </c>
      <c r="H5213" s="50" t="s">
        <v>60</v>
      </c>
      <c r="I5213" s="187">
        <v>1.17</v>
      </c>
      <c r="J5213" s="41" t="s">
        <v>959</v>
      </c>
      <c r="K5213" s="41" t="s">
        <v>116</v>
      </c>
      <c r="L5213" s="195">
        <v>0.42</v>
      </c>
      <c r="M5213" s="52" t="s">
        <v>959</v>
      </c>
    </row>
    <row r="5214" spans="1:14" x14ac:dyDescent="0.2">
      <c r="A5214" s="30">
        <v>588</v>
      </c>
      <c r="B5214" s="254" t="str">
        <f>IF(AND(A5214&lt;&gt;"",ISNUMBER(A5214)),VLOOKUP(A5214,Studies!A:BR,2,FALSE),"")</f>
        <v>Hamaguchi 1987</v>
      </c>
      <c r="C5214" s="255" t="str">
        <f>IF(AND(A5214&lt;&gt;"",ISNUMBER(A5214)),VLOOKUP(A5214,Studies!A:BR,3,FALSE),"")</f>
        <v>https://www.ncbi.nlm.nih.gov/pubmed/3783459</v>
      </c>
      <c r="D5214" s="255" t="str">
        <f>IF(AND(A5214&lt;&gt;"",ISNUMBER(A5214)),VLOOKUP(A5214,Studies!A:BR,4,FALSE),"")</f>
        <v>Treatment 1 - fasted with 50 mL of water</v>
      </c>
      <c r="E5214" s="255" t="str">
        <f>IF(AND(A5214&lt;&gt;"",ISNUMBER(A5214)),VLOOKUP(A5214,Studies!A:BR,5,FALSE),"")</f>
        <v>Mefenamic acid</v>
      </c>
      <c r="F5214" s="256" t="str">
        <f>IF(AND(A5214&lt;&gt;"",ISNUMBER(A5214)),VLOOKUP(A5214,Studies!A:BR,6,FALSE),"")</f>
        <v>Plasma</v>
      </c>
      <c r="G5214" s="194">
        <v>7</v>
      </c>
      <c r="H5214" s="50" t="s">
        <v>60</v>
      </c>
      <c r="I5214" s="187">
        <v>0.3</v>
      </c>
      <c r="J5214" s="41" t="s">
        <v>959</v>
      </c>
      <c r="K5214" s="41" t="s">
        <v>116</v>
      </c>
      <c r="L5214" s="195">
        <v>0.06</v>
      </c>
      <c r="M5214" s="52" t="s">
        <v>959</v>
      </c>
    </row>
    <row r="5215" spans="1:14" x14ac:dyDescent="0.2">
      <c r="A5215" s="30">
        <v>588</v>
      </c>
      <c r="B5215" s="254" t="str">
        <f>IF(AND(A5215&lt;&gt;"",ISNUMBER(A5215)),VLOOKUP(A5215,Studies!A:BR,2,FALSE),"")</f>
        <v>Hamaguchi 1987</v>
      </c>
      <c r="C5215" s="255" t="str">
        <f>IF(AND(A5215&lt;&gt;"",ISNUMBER(A5215)),VLOOKUP(A5215,Studies!A:BR,3,FALSE),"")</f>
        <v>https://www.ncbi.nlm.nih.gov/pubmed/3783459</v>
      </c>
      <c r="D5215" s="255" t="str">
        <f>IF(AND(A5215&lt;&gt;"",ISNUMBER(A5215)),VLOOKUP(A5215,Studies!A:BR,4,FALSE),"")</f>
        <v>Treatment 1 - fasted with 50 mL of water</v>
      </c>
      <c r="E5215" s="255" t="str">
        <f>IF(AND(A5215&lt;&gt;"",ISNUMBER(A5215)),VLOOKUP(A5215,Studies!A:BR,5,FALSE),"")</f>
        <v>Mefenamic acid</v>
      </c>
      <c r="F5215" s="256" t="str">
        <f>IF(AND(A5215&lt;&gt;"",ISNUMBER(A5215)),VLOOKUP(A5215,Studies!A:BR,6,FALSE),"")</f>
        <v>Plasma</v>
      </c>
      <c r="G5215" s="194">
        <v>9</v>
      </c>
      <c r="H5215" s="50" t="s">
        <v>60</v>
      </c>
      <c r="I5215" s="187">
        <v>0.12</v>
      </c>
      <c r="J5215" s="41" t="s">
        <v>959</v>
      </c>
      <c r="K5215" s="41" t="s">
        <v>116</v>
      </c>
      <c r="L5215" s="195">
        <v>0.05</v>
      </c>
      <c r="M5215" s="52" t="s">
        <v>959</v>
      </c>
    </row>
    <row r="5216" spans="1:14" x14ac:dyDescent="0.2">
      <c r="A5216" s="30">
        <v>588</v>
      </c>
      <c r="B5216" s="254" t="str">
        <f>IF(AND(A5216&lt;&gt;"",ISNUMBER(A5216)),VLOOKUP(A5216,Studies!A:BR,2,FALSE),"")</f>
        <v>Hamaguchi 1987</v>
      </c>
      <c r="C5216" s="255" t="str">
        <f>IF(AND(A5216&lt;&gt;"",ISNUMBER(A5216)),VLOOKUP(A5216,Studies!A:BR,3,FALSE),"")</f>
        <v>https://www.ncbi.nlm.nih.gov/pubmed/3783459</v>
      </c>
      <c r="D5216" s="255" t="str">
        <f>IF(AND(A5216&lt;&gt;"",ISNUMBER(A5216)),VLOOKUP(A5216,Studies!A:BR,4,FALSE),"")</f>
        <v>Treatment 1 - fasted with 50 mL of water</v>
      </c>
      <c r="E5216" s="255" t="str">
        <f>IF(AND(A5216&lt;&gt;"",ISNUMBER(A5216)),VLOOKUP(A5216,Studies!A:BR,5,FALSE),"")</f>
        <v>Mefenamic acid</v>
      </c>
      <c r="F5216" s="256" t="str">
        <f>IF(AND(A5216&lt;&gt;"",ISNUMBER(A5216)),VLOOKUP(A5216,Studies!A:BR,6,FALSE),"")</f>
        <v>Plasma</v>
      </c>
      <c r="G5216" s="194">
        <v>24</v>
      </c>
      <c r="H5216" s="50" t="s">
        <v>60</v>
      </c>
      <c r="I5216" s="187">
        <v>0.01</v>
      </c>
      <c r="J5216" s="41" t="s">
        <v>959</v>
      </c>
      <c r="K5216" s="41" t="s">
        <v>116</v>
      </c>
      <c r="L5216" s="195">
        <v>0.02</v>
      </c>
      <c r="M5216" s="52" t="s">
        <v>959</v>
      </c>
    </row>
    <row r="5217" spans="1:13" x14ac:dyDescent="0.2">
      <c r="A5217" s="30">
        <v>589</v>
      </c>
      <c r="B5217" s="254" t="str">
        <f>IF(AND(A5217&lt;&gt;"",ISNUMBER(A5217)),VLOOKUP(A5217,Studies!A:BR,2,FALSE),"")</f>
        <v>Hamaguchi 1987</v>
      </c>
      <c r="C5217" s="255" t="str">
        <f>IF(AND(A5217&lt;&gt;"",ISNUMBER(A5217)),VLOOKUP(A5217,Studies!A:BR,3,FALSE),"")</f>
        <v>https://www.ncbi.nlm.nih.gov/pubmed/3783459</v>
      </c>
      <c r="D5217" s="255" t="str">
        <f>IF(AND(A5217&lt;&gt;"",ISNUMBER(A5217)),VLOOKUP(A5217,Studies!A:BR,4,FALSE),"")</f>
        <v>Treatment 2 - fasted with 200 mL of water</v>
      </c>
      <c r="E5217" s="255" t="str">
        <f>IF(AND(A5217&lt;&gt;"",ISNUMBER(A5217)),VLOOKUP(A5217,Studies!A:BR,5,FALSE),"")</f>
        <v>Mefenamic acid</v>
      </c>
      <c r="F5217" s="256" t="str">
        <f>IF(AND(A5217&lt;&gt;"",ISNUMBER(A5217)),VLOOKUP(A5217,Studies!A:BR,6,FALSE),"")</f>
        <v>Plasma</v>
      </c>
      <c r="G5217" s="194">
        <v>0.5</v>
      </c>
      <c r="H5217" s="50" t="s">
        <v>60</v>
      </c>
      <c r="I5217" s="187">
        <v>1.51</v>
      </c>
      <c r="J5217" s="41" t="s">
        <v>959</v>
      </c>
      <c r="K5217" s="41" t="s">
        <v>116</v>
      </c>
      <c r="L5217" s="195">
        <v>0.91</v>
      </c>
      <c r="M5217" s="52" t="s">
        <v>959</v>
      </c>
    </row>
    <row r="5218" spans="1:13" x14ac:dyDescent="0.2">
      <c r="A5218" s="30">
        <v>589</v>
      </c>
      <c r="B5218" s="254" t="str">
        <f>IF(AND(A5218&lt;&gt;"",ISNUMBER(A5218)),VLOOKUP(A5218,Studies!A:BR,2,FALSE),"")</f>
        <v>Hamaguchi 1987</v>
      </c>
      <c r="C5218" s="255" t="str">
        <f>IF(AND(A5218&lt;&gt;"",ISNUMBER(A5218)),VLOOKUP(A5218,Studies!A:BR,3,FALSE),"")</f>
        <v>https://www.ncbi.nlm.nih.gov/pubmed/3783459</v>
      </c>
      <c r="D5218" s="255" t="str">
        <f>IF(AND(A5218&lt;&gt;"",ISNUMBER(A5218)),VLOOKUP(A5218,Studies!A:BR,4,FALSE),"")</f>
        <v>Treatment 2 - fasted with 200 mL of water</v>
      </c>
      <c r="E5218" s="255" t="str">
        <f>IF(AND(A5218&lt;&gt;"",ISNUMBER(A5218)),VLOOKUP(A5218,Studies!A:BR,5,FALSE),"")</f>
        <v>Mefenamic acid</v>
      </c>
      <c r="F5218" s="256"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
      <c r="A5219" s="30">
        <v>589</v>
      </c>
      <c r="B5219" s="254" t="str">
        <f>IF(AND(A5219&lt;&gt;"",ISNUMBER(A5219)),VLOOKUP(A5219,Studies!A:BR,2,FALSE),"")</f>
        <v>Hamaguchi 1987</v>
      </c>
      <c r="C5219" s="255" t="str">
        <f>IF(AND(A5219&lt;&gt;"",ISNUMBER(A5219)),VLOOKUP(A5219,Studies!A:BR,3,FALSE),"")</f>
        <v>https://www.ncbi.nlm.nih.gov/pubmed/3783459</v>
      </c>
      <c r="D5219" s="255" t="str">
        <f>IF(AND(A5219&lt;&gt;"",ISNUMBER(A5219)),VLOOKUP(A5219,Studies!A:BR,4,FALSE),"")</f>
        <v>Treatment 2 - fasted with 200 mL of water</v>
      </c>
      <c r="E5219" s="255" t="str">
        <f>IF(AND(A5219&lt;&gt;"",ISNUMBER(A5219)),VLOOKUP(A5219,Studies!A:BR,5,FALSE),"")</f>
        <v>Mefenamic acid</v>
      </c>
      <c r="F5219" s="256" t="str">
        <f>IF(AND(A5219&lt;&gt;"",ISNUMBER(A5219)),VLOOKUP(A5219,Studies!A:BR,6,FALSE),"")</f>
        <v>Plasma</v>
      </c>
      <c r="G5219" s="194">
        <v>2</v>
      </c>
      <c r="H5219" s="50" t="s">
        <v>60</v>
      </c>
      <c r="I5219" s="187">
        <v>2.13</v>
      </c>
      <c r="J5219" s="41" t="s">
        <v>959</v>
      </c>
      <c r="K5219" s="41" t="s">
        <v>116</v>
      </c>
      <c r="L5219" s="195">
        <v>0.82</v>
      </c>
      <c r="M5219" s="52" t="s">
        <v>959</v>
      </c>
    </row>
    <row r="5220" spans="1:13" x14ac:dyDescent="0.2">
      <c r="A5220" s="30">
        <v>589</v>
      </c>
      <c r="B5220" s="254" t="str">
        <f>IF(AND(A5220&lt;&gt;"",ISNUMBER(A5220)),VLOOKUP(A5220,Studies!A:BR,2,FALSE),"")</f>
        <v>Hamaguchi 1987</v>
      </c>
      <c r="C5220" s="255" t="str">
        <f>IF(AND(A5220&lt;&gt;"",ISNUMBER(A5220)),VLOOKUP(A5220,Studies!A:BR,3,FALSE),"")</f>
        <v>https://www.ncbi.nlm.nih.gov/pubmed/3783459</v>
      </c>
      <c r="D5220" s="255" t="str">
        <f>IF(AND(A5220&lt;&gt;"",ISNUMBER(A5220)),VLOOKUP(A5220,Studies!A:BR,4,FALSE),"")</f>
        <v>Treatment 2 - fasted with 200 mL of water</v>
      </c>
      <c r="E5220" s="255" t="str">
        <f>IF(AND(A5220&lt;&gt;"",ISNUMBER(A5220)),VLOOKUP(A5220,Studies!A:BR,5,FALSE),"")</f>
        <v>Mefenamic acid</v>
      </c>
      <c r="F5220" s="256" t="str">
        <f>IF(AND(A5220&lt;&gt;"",ISNUMBER(A5220)),VLOOKUP(A5220,Studies!A:BR,6,FALSE),"")</f>
        <v>Plasma</v>
      </c>
      <c r="G5220" s="194">
        <v>3</v>
      </c>
      <c r="H5220" s="50" t="s">
        <v>60</v>
      </c>
      <c r="I5220" s="187">
        <v>1.39</v>
      </c>
      <c r="J5220" s="41" t="s">
        <v>959</v>
      </c>
      <c r="K5220" s="41" t="s">
        <v>116</v>
      </c>
      <c r="L5220" s="195">
        <v>0.33</v>
      </c>
      <c r="M5220" s="52" t="s">
        <v>959</v>
      </c>
    </row>
    <row r="5221" spans="1:13" x14ac:dyDescent="0.2">
      <c r="A5221" s="30">
        <v>589</v>
      </c>
      <c r="B5221" s="254" t="str">
        <f>IF(AND(A5221&lt;&gt;"",ISNUMBER(A5221)),VLOOKUP(A5221,Studies!A:BR,2,FALSE),"")</f>
        <v>Hamaguchi 1987</v>
      </c>
      <c r="C5221" s="255" t="str">
        <f>IF(AND(A5221&lt;&gt;"",ISNUMBER(A5221)),VLOOKUP(A5221,Studies!A:BR,3,FALSE),"")</f>
        <v>https://www.ncbi.nlm.nih.gov/pubmed/3783459</v>
      </c>
      <c r="D5221" s="255" t="str">
        <f>IF(AND(A5221&lt;&gt;"",ISNUMBER(A5221)),VLOOKUP(A5221,Studies!A:BR,4,FALSE),"")</f>
        <v>Treatment 2 - fasted with 200 mL of water</v>
      </c>
      <c r="E5221" s="255" t="str">
        <f>IF(AND(A5221&lt;&gt;"",ISNUMBER(A5221)),VLOOKUP(A5221,Studies!A:BR,5,FALSE),"")</f>
        <v>Mefenamic acid</v>
      </c>
      <c r="F5221" s="256" t="str">
        <f>IF(AND(A5221&lt;&gt;"",ISNUMBER(A5221)),VLOOKUP(A5221,Studies!A:BR,6,FALSE),"")</f>
        <v>Plasma</v>
      </c>
      <c r="G5221" s="194">
        <v>5</v>
      </c>
      <c r="H5221" s="50" t="s">
        <v>60</v>
      </c>
      <c r="I5221" s="187">
        <v>0.7</v>
      </c>
      <c r="J5221" s="41" t="s">
        <v>959</v>
      </c>
      <c r="K5221" s="41" t="s">
        <v>116</v>
      </c>
      <c r="L5221" s="195">
        <v>0.13</v>
      </c>
      <c r="M5221" s="52" t="s">
        <v>959</v>
      </c>
    </row>
    <row r="5222" spans="1:13" x14ac:dyDescent="0.2">
      <c r="A5222" s="30">
        <v>589</v>
      </c>
      <c r="B5222" s="254" t="str">
        <f>IF(AND(A5222&lt;&gt;"",ISNUMBER(A5222)),VLOOKUP(A5222,Studies!A:BR,2,FALSE),"")</f>
        <v>Hamaguchi 1987</v>
      </c>
      <c r="C5222" s="255" t="str">
        <f>IF(AND(A5222&lt;&gt;"",ISNUMBER(A5222)),VLOOKUP(A5222,Studies!A:BR,3,FALSE),"")</f>
        <v>https://www.ncbi.nlm.nih.gov/pubmed/3783459</v>
      </c>
      <c r="D5222" s="255" t="str">
        <f>IF(AND(A5222&lt;&gt;"",ISNUMBER(A5222)),VLOOKUP(A5222,Studies!A:BR,4,FALSE),"")</f>
        <v>Treatment 2 - fasted with 200 mL of water</v>
      </c>
      <c r="E5222" s="255" t="str">
        <f>IF(AND(A5222&lt;&gt;"",ISNUMBER(A5222)),VLOOKUP(A5222,Studies!A:BR,5,FALSE),"")</f>
        <v>Mefenamic acid</v>
      </c>
      <c r="F5222" s="256" t="str">
        <f>IF(AND(A5222&lt;&gt;"",ISNUMBER(A5222)),VLOOKUP(A5222,Studies!A:BR,6,FALSE),"")</f>
        <v>Plasma</v>
      </c>
      <c r="G5222" s="194">
        <v>7</v>
      </c>
      <c r="H5222" s="50" t="s">
        <v>60</v>
      </c>
      <c r="I5222" s="187">
        <v>0.17</v>
      </c>
      <c r="J5222" s="41" t="s">
        <v>959</v>
      </c>
      <c r="K5222" s="41" t="s">
        <v>116</v>
      </c>
      <c r="L5222" s="195">
        <v>0.06</v>
      </c>
      <c r="M5222" s="52" t="s">
        <v>959</v>
      </c>
    </row>
    <row r="5223" spans="1:13" x14ac:dyDescent="0.2">
      <c r="A5223" s="30">
        <v>589</v>
      </c>
      <c r="B5223" s="254" t="str">
        <f>IF(AND(A5223&lt;&gt;"",ISNUMBER(A5223)),VLOOKUP(A5223,Studies!A:BR,2,FALSE),"")</f>
        <v>Hamaguchi 1987</v>
      </c>
      <c r="C5223" s="255" t="str">
        <f>IF(AND(A5223&lt;&gt;"",ISNUMBER(A5223)),VLOOKUP(A5223,Studies!A:BR,3,FALSE),"")</f>
        <v>https://www.ncbi.nlm.nih.gov/pubmed/3783459</v>
      </c>
      <c r="D5223" s="255" t="str">
        <f>IF(AND(A5223&lt;&gt;"",ISNUMBER(A5223)),VLOOKUP(A5223,Studies!A:BR,4,FALSE),"")</f>
        <v>Treatment 2 - fasted with 200 mL of water</v>
      </c>
      <c r="E5223" s="255" t="str">
        <f>IF(AND(A5223&lt;&gt;"",ISNUMBER(A5223)),VLOOKUP(A5223,Studies!A:BR,5,FALSE),"")</f>
        <v>Mefenamic acid</v>
      </c>
      <c r="F5223" s="256" t="str">
        <f>IF(AND(A5223&lt;&gt;"",ISNUMBER(A5223)),VLOOKUP(A5223,Studies!A:BR,6,FALSE),"")</f>
        <v>Plasma</v>
      </c>
      <c r="G5223" s="194">
        <v>9</v>
      </c>
      <c r="H5223" s="50" t="s">
        <v>60</v>
      </c>
      <c r="I5223" s="187">
        <v>0.08</v>
      </c>
      <c r="J5223" s="41" t="s">
        <v>959</v>
      </c>
      <c r="K5223" s="41" t="s">
        <v>116</v>
      </c>
      <c r="L5223" s="195">
        <v>0.02</v>
      </c>
      <c r="M5223" s="52" t="s">
        <v>959</v>
      </c>
    </row>
    <row r="5224" spans="1:13" x14ac:dyDescent="0.2">
      <c r="A5224" s="30">
        <v>589</v>
      </c>
      <c r="B5224" s="254" t="str">
        <f>IF(AND(A5224&lt;&gt;"",ISNUMBER(A5224)),VLOOKUP(A5224,Studies!A:BR,2,FALSE),"")</f>
        <v>Hamaguchi 1987</v>
      </c>
      <c r="C5224" s="255" t="str">
        <f>IF(AND(A5224&lt;&gt;"",ISNUMBER(A5224)),VLOOKUP(A5224,Studies!A:BR,3,FALSE),"")</f>
        <v>https://www.ncbi.nlm.nih.gov/pubmed/3783459</v>
      </c>
      <c r="D5224" s="255" t="str">
        <f>IF(AND(A5224&lt;&gt;"",ISNUMBER(A5224)),VLOOKUP(A5224,Studies!A:BR,4,FALSE),"")</f>
        <v>Treatment 2 - fasted with 200 mL of water</v>
      </c>
      <c r="E5224" s="255" t="str">
        <f>IF(AND(A5224&lt;&gt;"",ISNUMBER(A5224)),VLOOKUP(A5224,Studies!A:BR,5,FALSE),"")</f>
        <v>Mefenamic acid</v>
      </c>
      <c r="F5224" s="256" t="str">
        <f>IF(AND(A5224&lt;&gt;"",ISNUMBER(A5224)),VLOOKUP(A5224,Studies!A:BR,6,FALSE),"")</f>
        <v>Plasma</v>
      </c>
      <c r="G5224" s="194">
        <v>24</v>
      </c>
      <c r="H5224" s="50" t="s">
        <v>60</v>
      </c>
      <c r="I5224" s="187">
        <v>0.03</v>
      </c>
      <c r="J5224" s="41" t="s">
        <v>959</v>
      </c>
      <c r="K5224" s="41" t="s">
        <v>116</v>
      </c>
      <c r="L5224" s="195">
        <v>0.03</v>
      </c>
      <c r="M5224" s="52" t="s">
        <v>959</v>
      </c>
    </row>
    <row r="5225" spans="1:13" x14ac:dyDescent="0.2">
      <c r="A5225" s="30">
        <v>590</v>
      </c>
      <c r="B5225" s="254" t="str">
        <f>IF(AND(A5225&lt;&gt;"",ISNUMBER(A5225)),VLOOKUP(A5225,Studies!A:BR,2,FALSE),"")</f>
        <v>Hamaguchi 1987</v>
      </c>
      <c r="C5225" s="255" t="str">
        <f>IF(AND(A5225&lt;&gt;"",ISNUMBER(A5225)),VLOOKUP(A5225,Studies!A:BR,3,FALSE),"")</f>
        <v>https://www.ncbi.nlm.nih.gov/pubmed/3783459</v>
      </c>
      <c r="D5225" s="255" t="str">
        <f>IF(AND(A5225&lt;&gt;"",ISNUMBER(A5225)),VLOOKUP(A5225,Studies!A:BR,4,FALSE),"")</f>
        <v>Treatment 3 - fasted with 500 mL of water</v>
      </c>
      <c r="E5225" s="255" t="str">
        <f>IF(AND(A5225&lt;&gt;"",ISNUMBER(A5225)),VLOOKUP(A5225,Studies!A:BR,5,FALSE),"")</f>
        <v>Mefenamic acid</v>
      </c>
      <c r="F5225" s="256" t="str">
        <f>IF(AND(A5225&lt;&gt;"",ISNUMBER(A5225)),VLOOKUP(A5225,Studies!A:BR,6,FALSE),"")</f>
        <v>Plasma</v>
      </c>
      <c r="G5225" s="194">
        <v>0.5</v>
      </c>
      <c r="H5225" s="50" t="s">
        <v>60</v>
      </c>
      <c r="I5225" s="187">
        <v>0.01</v>
      </c>
      <c r="J5225" s="41" t="s">
        <v>959</v>
      </c>
      <c r="K5225" s="41" t="s">
        <v>116</v>
      </c>
      <c r="L5225" s="195">
        <v>0.02</v>
      </c>
      <c r="M5225" s="52" t="s">
        <v>959</v>
      </c>
    </row>
    <row r="5226" spans="1:13" x14ac:dyDescent="0.2">
      <c r="A5226" s="30">
        <v>590</v>
      </c>
      <c r="B5226" s="254" t="str">
        <f>IF(AND(A5226&lt;&gt;"",ISNUMBER(A5226)),VLOOKUP(A5226,Studies!A:BR,2,FALSE),"")</f>
        <v>Hamaguchi 1987</v>
      </c>
      <c r="C5226" s="255" t="str">
        <f>IF(AND(A5226&lt;&gt;"",ISNUMBER(A5226)),VLOOKUP(A5226,Studies!A:BR,3,FALSE),"")</f>
        <v>https://www.ncbi.nlm.nih.gov/pubmed/3783459</v>
      </c>
      <c r="D5226" s="255" t="str">
        <f>IF(AND(A5226&lt;&gt;"",ISNUMBER(A5226)),VLOOKUP(A5226,Studies!A:BR,4,FALSE),"")</f>
        <v>Treatment 3 - fasted with 500 mL of water</v>
      </c>
      <c r="E5226" s="255" t="str">
        <f>IF(AND(A5226&lt;&gt;"",ISNUMBER(A5226)),VLOOKUP(A5226,Studies!A:BR,5,FALSE),"")</f>
        <v>Mefenamic acid</v>
      </c>
      <c r="F5226" s="256" t="str">
        <f>IF(AND(A5226&lt;&gt;"",ISNUMBER(A5226)),VLOOKUP(A5226,Studies!A:BR,6,FALSE),"")</f>
        <v>Plasma</v>
      </c>
      <c r="G5226" s="194">
        <v>1</v>
      </c>
      <c r="H5226" s="50" t="s">
        <v>60</v>
      </c>
      <c r="I5226" s="187">
        <v>1.06</v>
      </c>
      <c r="J5226" s="41" t="s">
        <v>959</v>
      </c>
      <c r="K5226" s="41" t="s">
        <v>116</v>
      </c>
      <c r="L5226" s="195">
        <v>0.53</v>
      </c>
      <c r="M5226" s="52" t="s">
        <v>959</v>
      </c>
    </row>
    <row r="5227" spans="1:13" x14ac:dyDescent="0.2">
      <c r="A5227" s="30">
        <v>590</v>
      </c>
      <c r="B5227" s="254" t="str">
        <f>IF(AND(A5227&lt;&gt;"",ISNUMBER(A5227)),VLOOKUP(A5227,Studies!A:BR,2,FALSE),"")</f>
        <v>Hamaguchi 1987</v>
      </c>
      <c r="C5227" s="255" t="str">
        <f>IF(AND(A5227&lt;&gt;"",ISNUMBER(A5227)),VLOOKUP(A5227,Studies!A:BR,3,FALSE),"")</f>
        <v>https://www.ncbi.nlm.nih.gov/pubmed/3783459</v>
      </c>
      <c r="D5227" s="255" t="str">
        <f>IF(AND(A5227&lt;&gt;"",ISNUMBER(A5227)),VLOOKUP(A5227,Studies!A:BR,4,FALSE),"")</f>
        <v>Treatment 3 - fasted with 500 mL of water</v>
      </c>
      <c r="E5227" s="255" t="str">
        <f>IF(AND(A5227&lt;&gt;"",ISNUMBER(A5227)),VLOOKUP(A5227,Studies!A:BR,5,FALSE),"")</f>
        <v>Mefenamic acid</v>
      </c>
      <c r="F5227" s="256" t="str">
        <f>IF(AND(A5227&lt;&gt;"",ISNUMBER(A5227)),VLOOKUP(A5227,Studies!A:BR,6,FALSE),"")</f>
        <v>Plasma</v>
      </c>
      <c r="G5227" s="194">
        <v>2</v>
      </c>
      <c r="H5227" s="50" t="s">
        <v>60</v>
      </c>
      <c r="I5227" s="187">
        <v>1.08</v>
      </c>
      <c r="J5227" s="41" t="s">
        <v>959</v>
      </c>
      <c r="K5227" s="41" t="s">
        <v>116</v>
      </c>
      <c r="L5227" s="195">
        <v>0.39</v>
      </c>
      <c r="M5227" s="52" t="s">
        <v>959</v>
      </c>
    </row>
    <row r="5228" spans="1:13" x14ac:dyDescent="0.2">
      <c r="A5228" s="30">
        <v>590</v>
      </c>
      <c r="B5228" s="254" t="str">
        <f>IF(AND(A5228&lt;&gt;"",ISNUMBER(A5228)),VLOOKUP(A5228,Studies!A:BR,2,FALSE),"")</f>
        <v>Hamaguchi 1987</v>
      </c>
      <c r="C5228" s="255" t="str">
        <f>IF(AND(A5228&lt;&gt;"",ISNUMBER(A5228)),VLOOKUP(A5228,Studies!A:BR,3,FALSE),"")</f>
        <v>https://www.ncbi.nlm.nih.gov/pubmed/3783459</v>
      </c>
      <c r="D5228" s="255" t="str">
        <f>IF(AND(A5228&lt;&gt;"",ISNUMBER(A5228)),VLOOKUP(A5228,Studies!A:BR,4,FALSE),"")</f>
        <v>Treatment 3 - fasted with 500 mL of water</v>
      </c>
      <c r="E5228" s="255" t="str">
        <f>IF(AND(A5228&lt;&gt;"",ISNUMBER(A5228)),VLOOKUP(A5228,Studies!A:BR,5,FALSE),"")</f>
        <v>Mefenamic acid</v>
      </c>
      <c r="F5228" s="256" t="str">
        <f>IF(AND(A5228&lt;&gt;"",ISNUMBER(A5228)),VLOOKUP(A5228,Studies!A:BR,6,FALSE),"")</f>
        <v>Plasma</v>
      </c>
      <c r="G5228" s="194">
        <v>3</v>
      </c>
      <c r="H5228" s="50" t="s">
        <v>60</v>
      </c>
      <c r="I5228" s="187">
        <v>0.64</v>
      </c>
      <c r="J5228" s="41" t="s">
        <v>959</v>
      </c>
      <c r="K5228" s="41" t="s">
        <v>116</v>
      </c>
      <c r="L5228" s="195">
        <v>0.12</v>
      </c>
      <c r="M5228" s="52" t="s">
        <v>959</v>
      </c>
    </row>
    <row r="5229" spans="1:13" x14ac:dyDescent="0.2">
      <c r="A5229" s="30">
        <v>590</v>
      </c>
      <c r="B5229" s="254" t="str">
        <f>IF(AND(A5229&lt;&gt;"",ISNUMBER(A5229)),VLOOKUP(A5229,Studies!A:BR,2,FALSE),"")</f>
        <v>Hamaguchi 1987</v>
      </c>
      <c r="C5229" s="255" t="str">
        <f>IF(AND(A5229&lt;&gt;"",ISNUMBER(A5229)),VLOOKUP(A5229,Studies!A:BR,3,FALSE),"")</f>
        <v>https://www.ncbi.nlm.nih.gov/pubmed/3783459</v>
      </c>
      <c r="D5229" s="255" t="str">
        <f>IF(AND(A5229&lt;&gt;"",ISNUMBER(A5229)),VLOOKUP(A5229,Studies!A:BR,4,FALSE),"")</f>
        <v>Treatment 3 - fasted with 500 mL of water</v>
      </c>
      <c r="E5229" s="255" t="str">
        <f>IF(AND(A5229&lt;&gt;"",ISNUMBER(A5229)),VLOOKUP(A5229,Studies!A:BR,5,FALSE),"")</f>
        <v>Mefenamic acid</v>
      </c>
      <c r="F5229" s="256" t="str">
        <f>IF(AND(A5229&lt;&gt;"",ISNUMBER(A5229)),VLOOKUP(A5229,Studies!A:BR,6,FALSE),"")</f>
        <v>Plasma</v>
      </c>
      <c r="G5229" s="194">
        <v>5</v>
      </c>
      <c r="H5229" s="50" t="s">
        <v>60</v>
      </c>
      <c r="I5229" s="187">
        <v>0.42</v>
      </c>
      <c r="J5229" s="41" t="s">
        <v>959</v>
      </c>
      <c r="K5229" s="41" t="s">
        <v>116</v>
      </c>
      <c r="L5229" s="195">
        <v>0.23</v>
      </c>
      <c r="M5229" s="52" t="s">
        <v>959</v>
      </c>
    </row>
    <row r="5230" spans="1:13" x14ac:dyDescent="0.2">
      <c r="A5230" s="30">
        <v>590</v>
      </c>
      <c r="B5230" s="254" t="str">
        <f>IF(AND(A5230&lt;&gt;"",ISNUMBER(A5230)),VLOOKUP(A5230,Studies!A:BR,2,FALSE),"")</f>
        <v>Hamaguchi 1987</v>
      </c>
      <c r="C5230" s="255" t="str">
        <f>IF(AND(A5230&lt;&gt;"",ISNUMBER(A5230)),VLOOKUP(A5230,Studies!A:BR,3,FALSE),"")</f>
        <v>https://www.ncbi.nlm.nih.gov/pubmed/3783459</v>
      </c>
      <c r="D5230" s="255" t="str">
        <f>IF(AND(A5230&lt;&gt;"",ISNUMBER(A5230)),VLOOKUP(A5230,Studies!A:BR,4,FALSE),"")</f>
        <v>Treatment 3 - fasted with 500 mL of water</v>
      </c>
      <c r="E5230" s="255" t="str">
        <f>IF(AND(A5230&lt;&gt;"",ISNUMBER(A5230)),VLOOKUP(A5230,Studies!A:BR,5,FALSE),"")</f>
        <v>Mefenamic acid</v>
      </c>
      <c r="F5230" s="256" t="str">
        <f>IF(AND(A5230&lt;&gt;"",ISNUMBER(A5230)),VLOOKUP(A5230,Studies!A:BR,6,FALSE),"")</f>
        <v>Plasma</v>
      </c>
      <c r="G5230" s="194">
        <v>7</v>
      </c>
      <c r="H5230" s="50" t="s">
        <v>60</v>
      </c>
      <c r="I5230" s="187">
        <v>0.16</v>
      </c>
      <c r="J5230" s="41" t="s">
        <v>959</v>
      </c>
      <c r="K5230" s="41" t="s">
        <v>116</v>
      </c>
      <c r="L5230" s="195">
        <v>0.08</v>
      </c>
      <c r="M5230" s="52" t="s">
        <v>959</v>
      </c>
    </row>
    <row r="5231" spans="1:13" x14ac:dyDescent="0.2">
      <c r="A5231" s="30">
        <v>590</v>
      </c>
      <c r="B5231" s="254" t="str">
        <f>IF(AND(A5231&lt;&gt;"",ISNUMBER(A5231)),VLOOKUP(A5231,Studies!A:BR,2,FALSE),"")</f>
        <v>Hamaguchi 1987</v>
      </c>
      <c r="C5231" s="255" t="str">
        <f>IF(AND(A5231&lt;&gt;"",ISNUMBER(A5231)),VLOOKUP(A5231,Studies!A:BR,3,FALSE),"")</f>
        <v>https://www.ncbi.nlm.nih.gov/pubmed/3783459</v>
      </c>
      <c r="D5231" s="255" t="str">
        <f>IF(AND(A5231&lt;&gt;"",ISNUMBER(A5231)),VLOOKUP(A5231,Studies!A:BR,4,FALSE),"")</f>
        <v>Treatment 3 - fasted with 500 mL of water</v>
      </c>
      <c r="E5231" s="255" t="str">
        <f>IF(AND(A5231&lt;&gt;"",ISNUMBER(A5231)),VLOOKUP(A5231,Studies!A:BR,5,FALSE),"")</f>
        <v>Mefenamic acid</v>
      </c>
      <c r="F5231" s="256"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
      <c r="A5232" s="30">
        <v>590</v>
      </c>
      <c r="B5232" s="254" t="str">
        <f>IF(AND(A5232&lt;&gt;"",ISNUMBER(A5232)),VLOOKUP(A5232,Studies!A:BR,2,FALSE),"")</f>
        <v>Hamaguchi 1987</v>
      </c>
      <c r="C5232" s="255" t="str">
        <f>IF(AND(A5232&lt;&gt;"",ISNUMBER(A5232)),VLOOKUP(A5232,Studies!A:BR,3,FALSE),"")</f>
        <v>https://www.ncbi.nlm.nih.gov/pubmed/3783459</v>
      </c>
      <c r="D5232" s="255" t="str">
        <f>IF(AND(A5232&lt;&gt;"",ISNUMBER(A5232)),VLOOKUP(A5232,Studies!A:BR,4,FALSE),"")</f>
        <v>Treatment 3 - fasted with 500 mL of water</v>
      </c>
      <c r="E5232" s="255" t="str">
        <f>IF(AND(A5232&lt;&gt;"",ISNUMBER(A5232)),VLOOKUP(A5232,Studies!A:BR,5,FALSE),"")</f>
        <v>Mefenamic acid</v>
      </c>
      <c r="F5232" s="256" t="str">
        <f>IF(AND(A5232&lt;&gt;"",ISNUMBER(A5232)),VLOOKUP(A5232,Studies!A:BR,6,FALSE),"")</f>
        <v>Plasma</v>
      </c>
      <c r="G5232" s="194">
        <v>24</v>
      </c>
      <c r="H5232" s="50" t="s">
        <v>60</v>
      </c>
      <c r="I5232" s="187">
        <v>0.04</v>
      </c>
      <c r="J5232" s="41" t="s">
        <v>959</v>
      </c>
      <c r="K5232" s="41" t="s">
        <v>116</v>
      </c>
      <c r="L5232" s="195">
        <v>0.04</v>
      </c>
      <c r="M5232" s="52" t="s">
        <v>959</v>
      </c>
    </row>
    <row r="5233" spans="1:17" x14ac:dyDescent="0.2">
      <c r="A5233" s="30">
        <v>591</v>
      </c>
      <c r="B5233" s="254" t="str">
        <f>IF(AND(A5233&lt;&gt;"",ISNUMBER(A5233)),VLOOKUP(A5233,Studies!A:BR,2,FALSE),"")</f>
        <v>Hamaguchi 1987</v>
      </c>
      <c r="C5233" s="255" t="str">
        <f>IF(AND(A5233&lt;&gt;"",ISNUMBER(A5233)),VLOOKUP(A5233,Studies!A:BR,3,FALSE),"")</f>
        <v>https://www.ncbi.nlm.nih.gov/pubmed/3783459</v>
      </c>
      <c r="D5233" s="255" t="str">
        <f>IF(AND(A5233&lt;&gt;"",ISNUMBER(A5233)),VLOOKUP(A5233,Studies!A:BR,4,FALSE),"")</f>
        <v>Treatment 4 - fed with 50 mL of water</v>
      </c>
      <c r="E5233" s="255" t="str">
        <f>IF(AND(A5233&lt;&gt;"",ISNUMBER(A5233)),VLOOKUP(A5233,Studies!A:BR,5,FALSE),"")</f>
        <v>Mefenamic acid</v>
      </c>
      <c r="F5233" s="256"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
      <c r="A5234" s="30">
        <v>591</v>
      </c>
      <c r="B5234" s="254" t="str">
        <f>IF(AND(A5234&lt;&gt;"",ISNUMBER(A5234)),VLOOKUP(A5234,Studies!A:BR,2,FALSE),"")</f>
        <v>Hamaguchi 1987</v>
      </c>
      <c r="C5234" s="255" t="str">
        <f>IF(AND(A5234&lt;&gt;"",ISNUMBER(A5234)),VLOOKUP(A5234,Studies!A:BR,3,FALSE),"")</f>
        <v>https://www.ncbi.nlm.nih.gov/pubmed/3783459</v>
      </c>
      <c r="D5234" s="255" t="str">
        <f>IF(AND(A5234&lt;&gt;"",ISNUMBER(A5234)),VLOOKUP(A5234,Studies!A:BR,4,FALSE),"")</f>
        <v>Treatment 4 - fed with 50 mL of water</v>
      </c>
      <c r="E5234" s="255" t="str">
        <f>IF(AND(A5234&lt;&gt;"",ISNUMBER(A5234)),VLOOKUP(A5234,Studies!A:BR,5,FALSE),"")</f>
        <v>Mefenamic acid</v>
      </c>
      <c r="F5234" s="256" t="str">
        <f>IF(AND(A5234&lt;&gt;"",ISNUMBER(A5234)),VLOOKUP(A5234,Studies!A:BR,6,FALSE),"")</f>
        <v>Plasma</v>
      </c>
      <c r="G5234" s="194">
        <v>1</v>
      </c>
      <c r="H5234" s="50" t="s">
        <v>60</v>
      </c>
      <c r="I5234" s="187">
        <v>1.01</v>
      </c>
      <c r="J5234" s="41" t="s">
        <v>959</v>
      </c>
      <c r="K5234" s="41" t="s">
        <v>116</v>
      </c>
      <c r="L5234" s="195">
        <v>0.8</v>
      </c>
      <c r="M5234" s="52" t="s">
        <v>959</v>
      </c>
    </row>
    <row r="5235" spans="1:17" x14ac:dyDescent="0.2">
      <c r="A5235" s="30">
        <v>591</v>
      </c>
      <c r="B5235" s="254" t="str">
        <f>IF(AND(A5235&lt;&gt;"",ISNUMBER(A5235)),VLOOKUP(A5235,Studies!A:BR,2,FALSE),"")</f>
        <v>Hamaguchi 1987</v>
      </c>
      <c r="C5235" s="255" t="str">
        <f>IF(AND(A5235&lt;&gt;"",ISNUMBER(A5235)),VLOOKUP(A5235,Studies!A:BR,3,FALSE),"")</f>
        <v>https://www.ncbi.nlm.nih.gov/pubmed/3783459</v>
      </c>
      <c r="D5235" s="255" t="str">
        <f>IF(AND(A5235&lt;&gt;"",ISNUMBER(A5235)),VLOOKUP(A5235,Studies!A:BR,4,FALSE),"")</f>
        <v>Treatment 4 - fed with 50 mL of water</v>
      </c>
      <c r="E5235" s="255" t="str">
        <f>IF(AND(A5235&lt;&gt;"",ISNUMBER(A5235)),VLOOKUP(A5235,Studies!A:BR,5,FALSE),"")</f>
        <v>Mefenamic acid</v>
      </c>
      <c r="F5235" s="256" t="str">
        <f>IF(AND(A5235&lt;&gt;"",ISNUMBER(A5235)),VLOOKUP(A5235,Studies!A:BR,6,FALSE),"")</f>
        <v>Plasma</v>
      </c>
      <c r="G5235" s="194">
        <v>2</v>
      </c>
      <c r="H5235" s="50" t="s">
        <v>60</v>
      </c>
      <c r="I5235" s="187">
        <v>2.86</v>
      </c>
      <c r="J5235" s="41" t="s">
        <v>959</v>
      </c>
      <c r="K5235" s="41" t="s">
        <v>116</v>
      </c>
      <c r="L5235" s="195">
        <v>1.76</v>
      </c>
      <c r="M5235" s="52" t="s">
        <v>959</v>
      </c>
    </row>
    <row r="5236" spans="1:17" x14ac:dyDescent="0.2">
      <c r="A5236" s="30">
        <v>591</v>
      </c>
      <c r="B5236" s="254" t="str">
        <f>IF(AND(A5236&lt;&gt;"",ISNUMBER(A5236)),VLOOKUP(A5236,Studies!A:BR,2,FALSE),"")</f>
        <v>Hamaguchi 1987</v>
      </c>
      <c r="C5236" s="255" t="str">
        <f>IF(AND(A5236&lt;&gt;"",ISNUMBER(A5236)),VLOOKUP(A5236,Studies!A:BR,3,FALSE),"")</f>
        <v>https://www.ncbi.nlm.nih.gov/pubmed/3783459</v>
      </c>
      <c r="D5236" s="255" t="str">
        <f>IF(AND(A5236&lt;&gt;"",ISNUMBER(A5236)),VLOOKUP(A5236,Studies!A:BR,4,FALSE),"")</f>
        <v>Treatment 4 - fed with 50 mL of water</v>
      </c>
      <c r="E5236" s="255" t="str">
        <f>IF(AND(A5236&lt;&gt;"",ISNUMBER(A5236)),VLOOKUP(A5236,Studies!A:BR,5,FALSE),"")</f>
        <v>Mefenamic acid</v>
      </c>
      <c r="F5236" s="256" t="str">
        <f>IF(AND(A5236&lt;&gt;"",ISNUMBER(A5236)),VLOOKUP(A5236,Studies!A:BR,6,FALSE),"")</f>
        <v>Plasma</v>
      </c>
      <c r="G5236" s="194">
        <v>3</v>
      </c>
      <c r="H5236" s="50" t="s">
        <v>60</v>
      </c>
      <c r="I5236" s="187">
        <v>2.25</v>
      </c>
      <c r="J5236" s="41" t="s">
        <v>959</v>
      </c>
      <c r="K5236" s="41" t="s">
        <v>116</v>
      </c>
      <c r="L5236" s="195">
        <v>1.26</v>
      </c>
      <c r="M5236" s="52" t="s">
        <v>959</v>
      </c>
    </row>
    <row r="5237" spans="1:17" x14ac:dyDescent="0.2">
      <c r="A5237" s="30">
        <v>591</v>
      </c>
      <c r="B5237" s="254" t="str">
        <f>IF(AND(A5237&lt;&gt;"",ISNUMBER(A5237)),VLOOKUP(A5237,Studies!A:BR,2,FALSE),"")</f>
        <v>Hamaguchi 1987</v>
      </c>
      <c r="C5237" s="255" t="str">
        <f>IF(AND(A5237&lt;&gt;"",ISNUMBER(A5237)),VLOOKUP(A5237,Studies!A:BR,3,FALSE),"")</f>
        <v>https://www.ncbi.nlm.nih.gov/pubmed/3783459</v>
      </c>
      <c r="D5237" s="255" t="str">
        <f>IF(AND(A5237&lt;&gt;"",ISNUMBER(A5237)),VLOOKUP(A5237,Studies!A:BR,4,FALSE),"")</f>
        <v>Treatment 4 - fed with 50 mL of water</v>
      </c>
      <c r="E5237" s="255" t="str">
        <f>IF(AND(A5237&lt;&gt;"",ISNUMBER(A5237)),VLOOKUP(A5237,Studies!A:BR,5,FALSE),"")</f>
        <v>Mefenamic acid</v>
      </c>
      <c r="F5237" s="256" t="str">
        <f>IF(AND(A5237&lt;&gt;"",ISNUMBER(A5237)),VLOOKUP(A5237,Studies!A:BR,6,FALSE),"")</f>
        <v>Plasma</v>
      </c>
      <c r="G5237" s="194">
        <v>5</v>
      </c>
      <c r="H5237" s="50" t="s">
        <v>60</v>
      </c>
      <c r="I5237" s="187">
        <v>0.71</v>
      </c>
      <c r="J5237" s="41" t="s">
        <v>959</v>
      </c>
      <c r="K5237" s="41" t="s">
        <v>116</v>
      </c>
      <c r="L5237" s="195">
        <v>0.36</v>
      </c>
      <c r="M5237" s="52" t="s">
        <v>959</v>
      </c>
    </row>
    <row r="5238" spans="1:17" x14ac:dyDescent="0.2">
      <c r="A5238" s="30">
        <v>591</v>
      </c>
      <c r="B5238" s="254" t="str">
        <f>IF(AND(A5238&lt;&gt;"",ISNUMBER(A5238)),VLOOKUP(A5238,Studies!A:BR,2,FALSE),"")</f>
        <v>Hamaguchi 1987</v>
      </c>
      <c r="C5238" s="255" t="str">
        <f>IF(AND(A5238&lt;&gt;"",ISNUMBER(A5238)),VLOOKUP(A5238,Studies!A:BR,3,FALSE),"")</f>
        <v>https://www.ncbi.nlm.nih.gov/pubmed/3783459</v>
      </c>
      <c r="D5238" s="255" t="str">
        <f>IF(AND(A5238&lt;&gt;"",ISNUMBER(A5238)),VLOOKUP(A5238,Studies!A:BR,4,FALSE),"")</f>
        <v>Treatment 4 - fed with 50 mL of water</v>
      </c>
      <c r="E5238" s="255" t="str">
        <f>IF(AND(A5238&lt;&gt;"",ISNUMBER(A5238)),VLOOKUP(A5238,Studies!A:BR,5,FALSE),"")</f>
        <v>Mefenamic acid</v>
      </c>
      <c r="F5238" s="256" t="str">
        <f>IF(AND(A5238&lt;&gt;"",ISNUMBER(A5238)),VLOOKUP(A5238,Studies!A:BR,6,FALSE),"")</f>
        <v>Plasma</v>
      </c>
      <c r="G5238" s="194">
        <v>7</v>
      </c>
      <c r="H5238" s="50" t="s">
        <v>60</v>
      </c>
      <c r="I5238" s="187">
        <v>0.24</v>
      </c>
      <c r="J5238" s="41" t="s">
        <v>959</v>
      </c>
      <c r="K5238" s="41" t="s">
        <v>116</v>
      </c>
      <c r="L5238" s="195">
        <v>0.11</v>
      </c>
      <c r="M5238" s="52" t="s">
        <v>959</v>
      </c>
    </row>
    <row r="5239" spans="1:17" x14ac:dyDescent="0.2">
      <c r="A5239" s="30">
        <v>591</v>
      </c>
      <c r="B5239" s="254" t="str">
        <f>IF(AND(A5239&lt;&gt;"",ISNUMBER(A5239)),VLOOKUP(A5239,Studies!A:BR,2,FALSE),"")</f>
        <v>Hamaguchi 1987</v>
      </c>
      <c r="C5239" s="255" t="str">
        <f>IF(AND(A5239&lt;&gt;"",ISNUMBER(A5239)),VLOOKUP(A5239,Studies!A:BR,3,FALSE),"")</f>
        <v>https://www.ncbi.nlm.nih.gov/pubmed/3783459</v>
      </c>
      <c r="D5239" s="255" t="str">
        <f>IF(AND(A5239&lt;&gt;"",ISNUMBER(A5239)),VLOOKUP(A5239,Studies!A:BR,4,FALSE),"")</f>
        <v>Treatment 4 - fed with 50 mL of water</v>
      </c>
      <c r="E5239" s="255" t="str">
        <f>IF(AND(A5239&lt;&gt;"",ISNUMBER(A5239)),VLOOKUP(A5239,Studies!A:BR,5,FALSE),"")</f>
        <v>Mefenamic acid</v>
      </c>
      <c r="F5239" s="256" t="str">
        <f>IF(AND(A5239&lt;&gt;"",ISNUMBER(A5239)),VLOOKUP(A5239,Studies!A:BR,6,FALSE),"")</f>
        <v>Plasma</v>
      </c>
      <c r="G5239" s="194">
        <v>9</v>
      </c>
      <c r="H5239" s="50" t="s">
        <v>60</v>
      </c>
      <c r="I5239" s="187">
        <v>16</v>
      </c>
      <c r="J5239" s="41" t="s">
        <v>959</v>
      </c>
      <c r="K5239" s="41" t="s">
        <v>116</v>
      </c>
      <c r="L5239" s="195">
        <v>0.08</v>
      </c>
      <c r="M5239" s="52" t="s">
        <v>959</v>
      </c>
    </row>
    <row r="5240" spans="1:17" x14ac:dyDescent="0.2">
      <c r="A5240" s="30">
        <v>591</v>
      </c>
      <c r="B5240" s="254" t="str">
        <f>IF(AND(A5240&lt;&gt;"",ISNUMBER(A5240)),VLOOKUP(A5240,Studies!A:BR,2,FALSE),"")</f>
        <v>Hamaguchi 1987</v>
      </c>
      <c r="C5240" s="255" t="str">
        <f>IF(AND(A5240&lt;&gt;"",ISNUMBER(A5240)),VLOOKUP(A5240,Studies!A:BR,3,FALSE),"")</f>
        <v>https://www.ncbi.nlm.nih.gov/pubmed/3783459</v>
      </c>
      <c r="D5240" s="255" t="str">
        <f>IF(AND(A5240&lt;&gt;"",ISNUMBER(A5240)),VLOOKUP(A5240,Studies!A:BR,4,FALSE),"")</f>
        <v>Treatment 4 - fed with 50 mL of water</v>
      </c>
      <c r="E5240" s="255" t="str">
        <f>IF(AND(A5240&lt;&gt;"",ISNUMBER(A5240)),VLOOKUP(A5240,Studies!A:BR,5,FALSE),"")</f>
        <v>Mefenamic acid</v>
      </c>
      <c r="F5240" s="256" t="str">
        <f>IF(AND(A5240&lt;&gt;"",ISNUMBER(A5240)),VLOOKUP(A5240,Studies!A:BR,6,FALSE),"")</f>
        <v>Plasma</v>
      </c>
      <c r="G5240" s="194">
        <v>24</v>
      </c>
      <c r="H5240" s="50" t="s">
        <v>60</v>
      </c>
      <c r="I5240" s="187">
        <v>0.03</v>
      </c>
      <c r="J5240" s="41" t="s">
        <v>959</v>
      </c>
      <c r="K5240" s="41" t="s">
        <v>116</v>
      </c>
      <c r="L5240" s="195">
        <v>0.02</v>
      </c>
      <c r="M5240" s="52" t="s">
        <v>959</v>
      </c>
    </row>
    <row r="5241" spans="1:17" ht="14.25" x14ac:dyDescent="0.2">
      <c r="A5241" s="244">
        <v>5197</v>
      </c>
      <c r="B5241" s="254" t="str">
        <f>IF(AND(A5241&lt;&gt;"",ISNUMBER(A5241)),VLOOKUP(A5241,Studies!A:BR,2,FALSE),"")</f>
        <v>Abdel-Rahman 2007</v>
      </c>
      <c r="C5241" s="255" t="str">
        <f>IF(AND(A5241&lt;&gt;"",ISNUMBER(A5241)),VLOOKUP(A5241,Studies!A:BR,3,FALSE),"")</f>
        <v>https://www.ncbi.nlm.nih.gov/pubmed/17517842</v>
      </c>
      <c r="D5241" s="255" t="str">
        <f>IF(AND(A5241&lt;&gt;"",ISNUMBER(A5241)),VLOOKUP(A5241,Studies!A:BR,4,FALSE),"")</f>
        <v>6m-2y</v>
      </c>
      <c r="E5241" s="255" t="str">
        <f>IF(AND(A5241&lt;&gt;"",ISNUMBER(A5241)),VLOOKUP(A5241,Studies!A:BR,5,FALSE),"")</f>
        <v>Itraconazole</v>
      </c>
      <c r="F5241" s="256" t="str">
        <f>IF(AND(A5241&lt;&gt;"",ISNUMBER(A5241)),VLOOKUP(A5241,Studies!A:BR,6,FALSE),"")</f>
        <v>Plasma</v>
      </c>
      <c r="G5241" s="241">
        <v>1</v>
      </c>
      <c r="H5241" s="241" t="s">
        <v>60</v>
      </c>
      <c r="I5241" s="242">
        <v>1166.568</v>
      </c>
      <c r="J5241" s="242" t="s">
        <v>941</v>
      </c>
      <c r="K5241" s="242" t="s">
        <v>116</v>
      </c>
      <c r="L5241" s="145"/>
      <c r="M5241" s="145"/>
      <c r="N5241" s="145"/>
      <c r="O5241" s="243"/>
      <c r="P5241" s="175"/>
      <c r="Q5241" s="174"/>
    </row>
    <row r="5242" spans="1:17" ht="14.25" x14ac:dyDescent="0.2">
      <c r="A5242" s="244">
        <v>5197</v>
      </c>
      <c r="B5242" s="254" t="str">
        <f>IF(AND(A5242&lt;&gt;"",ISNUMBER(A5242)),VLOOKUP(A5242,Studies!A:BR,2,FALSE),"")</f>
        <v>Abdel-Rahman 2007</v>
      </c>
      <c r="C5242" s="255" t="str">
        <f>IF(AND(A5242&lt;&gt;"",ISNUMBER(A5242)),VLOOKUP(A5242,Studies!A:BR,3,FALSE),"")</f>
        <v>https://www.ncbi.nlm.nih.gov/pubmed/17517842</v>
      </c>
      <c r="D5242" s="255" t="str">
        <f>IF(AND(A5242&lt;&gt;"",ISNUMBER(A5242)),VLOOKUP(A5242,Studies!A:BR,4,FALSE),"")</f>
        <v>6m-2y</v>
      </c>
      <c r="E5242" s="255" t="str">
        <f>IF(AND(A5242&lt;&gt;"",ISNUMBER(A5242)),VLOOKUP(A5242,Studies!A:BR,5,FALSE),"")</f>
        <v>Itraconazole</v>
      </c>
      <c r="F5242" s="256" t="str">
        <f>IF(AND(A5242&lt;&gt;"",ISNUMBER(A5242)),VLOOKUP(A5242,Studies!A:BR,6,FALSE),"")</f>
        <v>Plasma</v>
      </c>
      <c r="G5242" s="241">
        <v>2</v>
      </c>
      <c r="H5242" s="241" t="s">
        <v>60</v>
      </c>
      <c r="I5242" s="242">
        <v>217.4341</v>
      </c>
      <c r="J5242" s="242" t="s">
        <v>941</v>
      </c>
      <c r="K5242" s="242" t="s">
        <v>116</v>
      </c>
      <c r="L5242" s="145"/>
      <c r="M5242" s="145"/>
      <c r="N5242" s="145"/>
      <c r="O5242" s="243"/>
      <c r="P5242" s="175"/>
      <c r="Q5242" s="174"/>
    </row>
    <row r="5243" spans="1:17" ht="14.25" x14ac:dyDescent="0.2">
      <c r="A5243" s="244">
        <v>5197</v>
      </c>
      <c r="B5243" s="254" t="str">
        <f>IF(AND(A5243&lt;&gt;"",ISNUMBER(A5243)),VLOOKUP(A5243,Studies!A:BR,2,FALSE),"")</f>
        <v>Abdel-Rahman 2007</v>
      </c>
      <c r="C5243" s="255" t="str">
        <f>IF(AND(A5243&lt;&gt;"",ISNUMBER(A5243)),VLOOKUP(A5243,Studies!A:BR,3,FALSE),"")</f>
        <v>https://www.ncbi.nlm.nih.gov/pubmed/17517842</v>
      </c>
      <c r="D5243" s="255" t="str">
        <f>IF(AND(A5243&lt;&gt;"",ISNUMBER(A5243)),VLOOKUP(A5243,Studies!A:BR,4,FALSE),"")</f>
        <v>6m-2y</v>
      </c>
      <c r="E5243" s="255" t="str">
        <f>IF(AND(A5243&lt;&gt;"",ISNUMBER(A5243)),VLOOKUP(A5243,Studies!A:BR,5,FALSE),"")</f>
        <v>Itraconazole</v>
      </c>
      <c r="F5243" s="256" t="str">
        <f>IF(AND(A5243&lt;&gt;"",ISNUMBER(A5243)),VLOOKUP(A5243,Studies!A:BR,6,FALSE),"")</f>
        <v>Plasma</v>
      </c>
      <c r="G5243" s="241">
        <v>5</v>
      </c>
      <c r="H5243" s="241" t="s">
        <v>60</v>
      </c>
      <c r="I5243" s="242">
        <v>62.850349999999999</v>
      </c>
      <c r="J5243" s="242" t="s">
        <v>941</v>
      </c>
      <c r="K5243" s="242" t="s">
        <v>116</v>
      </c>
      <c r="L5243" s="145"/>
      <c r="M5243" s="145"/>
      <c r="N5243" s="145"/>
      <c r="O5243" s="243"/>
      <c r="P5243" s="175"/>
      <c r="Q5243" s="174"/>
    </row>
    <row r="5244" spans="1:17" ht="14.25" x14ac:dyDescent="0.2">
      <c r="A5244" s="244">
        <v>5197</v>
      </c>
      <c r="B5244" s="254" t="str">
        <f>IF(AND(A5244&lt;&gt;"",ISNUMBER(A5244)),VLOOKUP(A5244,Studies!A:BR,2,FALSE),"")</f>
        <v>Abdel-Rahman 2007</v>
      </c>
      <c r="C5244" s="255" t="str">
        <f>IF(AND(A5244&lt;&gt;"",ISNUMBER(A5244)),VLOOKUP(A5244,Studies!A:BR,3,FALSE),"")</f>
        <v>https://www.ncbi.nlm.nih.gov/pubmed/17517842</v>
      </c>
      <c r="D5244" s="255" t="str">
        <f>IF(AND(A5244&lt;&gt;"",ISNUMBER(A5244)),VLOOKUP(A5244,Studies!A:BR,4,FALSE),"")</f>
        <v>6m-2y</v>
      </c>
      <c r="E5244" s="255" t="str">
        <f>IF(AND(A5244&lt;&gt;"",ISNUMBER(A5244)),VLOOKUP(A5244,Studies!A:BR,5,FALSE),"")</f>
        <v>Itraconazole</v>
      </c>
      <c r="F5244" s="256" t="str">
        <f>IF(AND(A5244&lt;&gt;"",ISNUMBER(A5244)),VLOOKUP(A5244,Studies!A:BR,6,FALSE),"")</f>
        <v>Plasma</v>
      </c>
      <c r="G5244" s="241">
        <v>8</v>
      </c>
      <c r="H5244" s="241" t="s">
        <v>60</v>
      </c>
      <c r="I5244" s="242">
        <v>55.444850000000002</v>
      </c>
      <c r="J5244" s="242" t="s">
        <v>941</v>
      </c>
      <c r="K5244" s="242" t="s">
        <v>116</v>
      </c>
      <c r="L5244" s="145"/>
      <c r="M5244" s="145"/>
      <c r="N5244" s="145"/>
      <c r="O5244" s="243"/>
      <c r="P5244" s="175"/>
      <c r="Q5244" s="174"/>
    </row>
    <row r="5245" spans="1:17" ht="14.25" x14ac:dyDescent="0.2">
      <c r="A5245" s="244">
        <v>5197</v>
      </c>
      <c r="B5245" s="254" t="str">
        <f>IF(AND(A5245&lt;&gt;"",ISNUMBER(A5245)),VLOOKUP(A5245,Studies!A:BR,2,FALSE),"")</f>
        <v>Abdel-Rahman 2007</v>
      </c>
      <c r="C5245" s="255" t="str">
        <f>IF(AND(A5245&lt;&gt;"",ISNUMBER(A5245)),VLOOKUP(A5245,Studies!A:BR,3,FALSE),"")</f>
        <v>https://www.ncbi.nlm.nih.gov/pubmed/17517842</v>
      </c>
      <c r="D5245" s="255" t="str">
        <f>IF(AND(A5245&lt;&gt;"",ISNUMBER(A5245)),VLOOKUP(A5245,Studies!A:BR,4,FALSE),"")</f>
        <v>6m-2y</v>
      </c>
      <c r="E5245" s="255" t="str">
        <f>IF(AND(A5245&lt;&gt;"",ISNUMBER(A5245)),VLOOKUP(A5245,Studies!A:BR,5,FALSE),"")</f>
        <v>Itraconazole</v>
      </c>
      <c r="F5245" s="256" t="str">
        <f>IF(AND(A5245&lt;&gt;"",ISNUMBER(A5245)),VLOOKUP(A5245,Studies!A:BR,6,FALSE),"")</f>
        <v>Plasma</v>
      </c>
      <c r="G5245" s="241">
        <v>12</v>
      </c>
      <c r="H5245" s="241" t="s">
        <v>60</v>
      </c>
      <c r="I5245" s="242">
        <v>73.053899999999999</v>
      </c>
      <c r="J5245" s="242" t="s">
        <v>941</v>
      </c>
      <c r="K5245" s="242" t="s">
        <v>116</v>
      </c>
      <c r="L5245" s="145"/>
      <c r="M5245" s="145"/>
      <c r="N5245" s="145"/>
      <c r="O5245" s="243"/>
      <c r="P5245" s="175"/>
      <c r="Q5245" s="174"/>
    </row>
    <row r="5246" spans="1:17" ht="14.25" x14ac:dyDescent="0.2">
      <c r="A5246" s="244">
        <v>5197</v>
      </c>
      <c r="B5246" s="254" t="str">
        <f>IF(AND(A5246&lt;&gt;"",ISNUMBER(A5246)),VLOOKUP(A5246,Studies!A:BR,2,FALSE),"")</f>
        <v>Abdel-Rahman 2007</v>
      </c>
      <c r="C5246" s="255" t="str">
        <f>IF(AND(A5246&lt;&gt;"",ISNUMBER(A5246)),VLOOKUP(A5246,Studies!A:BR,3,FALSE),"")</f>
        <v>https://www.ncbi.nlm.nih.gov/pubmed/17517842</v>
      </c>
      <c r="D5246" s="255" t="str">
        <f>IF(AND(A5246&lt;&gt;"",ISNUMBER(A5246)),VLOOKUP(A5246,Studies!A:BR,4,FALSE),"")</f>
        <v>6m-2y</v>
      </c>
      <c r="E5246" s="255" t="str">
        <f>IF(AND(A5246&lt;&gt;"",ISNUMBER(A5246)),VLOOKUP(A5246,Studies!A:BR,5,FALSE),"")</f>
        <v>Itraconazole</v>
      </c>
      <c r="F5246" s="256" t="str">
        <f>IF(AND(A5246&lt;&gt;"",ISNUMBER(A5246)),VLOOKUP(A5246,Studies!A:BR,6,FALSE),"")</f>
        <v>Plasma</v>
      </c>
      <c r="G5246" s="241">
        <v>24</v>
      </c>
      <c r="H5246" s="241" t="s">
        <v>60</v>
      </c>
      <c r="I5246" s="242">
        <v>13.788130000000001</v>
      </c>
      <c r="J5246" s="242" t="s">
        <v>941</v>
      </c>
      <c r="K5246" s="242" t="s">
        <v>116</v>
      </c>
      <c r="L5246" s="145"/>
      <c r="M5246" s="145"/>
      <c r="N5246" s="145"/>
      <c r="O5246" s="243"/>
      <c r="P5246" s="175"/>
      <c r="Q5246" s="174"/>
    </row>
    <row r="5247" spans="1:17" ht="14.25" x14ac:dyDescent="0.2">
      <c r="A5247" s="244">
        <v>5197</v>
      </c>
      <c r="B5247" s="254" t="str">
        <f>IF(AND(A5247&lt;&gt;"",ISNUMBER(A5247)),VLOOKUP(A5247,Studies!A:BR,2,FALSE),"")</f>
        <v>Abdel-Rahman 2007</v>
      </c>
      <c r="C5247" s="255" t="str">
        <f>IF(AND(A5247&lt;&gt;"",ISNUMBER(A5247)),VLOOKUP(A5247,Studies!A:BR,3,FALSE),"")</f>
        <v>https://www.ncbi.nlm.nih.gov/pubmed/17517842</v>
      </c>
      <c r="D5247" s="255" t="str">
        <f>IF(AND(A5247&lt;&gt;"",ISNUMBER(A5247)),VLOOKUP(A5247,Studies!A:BR,4,FALSE),"")</f>
        <v>6m-2y</v>
      </c>
      <c r="E5247" s="255" t="str">
        <f>IF(AND(A5247&lt;&gt;"",ISNUMBER(A5247)),VLOOKUP(A5247,Studies!A:BR,5,FALSE),"")</f>
        <v>Itraconazole</v>
      </c>
      <c r="F5247" s="256" t="str">
        <f>IF(AND(A5247&lt;&gt;"",ISNUMBER(A5247)),VLOOKUP(A5247,Studies!A:BR,6,FALSE),"")</f>
        <v>Plasma</v>
      </c>
      <c r="G5247" s="241">
        <v>48</v>
      </c>
      <c r="H5247" s="241" t="s">
        <v>60</v>
      </c>
      <c r="I5247" s="242">
        <v>6.747776</v>
      </c>
      <c r="J5247" s="242" t="s">
        <v>941</v>
      </c>
      <c r="K5247" s="242" t="s">
        <v>116</v>
      </c>
      <c r="L5247" s="145"/>
      <c r="M5247" s="145"/>
      <c r="N5247" s="145"/>
      <c r="O5247" s="243"/>
      <c r="P5247" s="175"/>
      <c r="Q5247" s="174"/>
    </row>
    <row r="5248" spans="1:17" ht="14.25" x14ac:dyDescent="0.2">
      <c r="A5248" s="244">
        <v>5198</v>
      </c>
      <c r="B5248" s="254" t="str">
        <f>IF(AND(A5248&lt;&gt;"",ISNUMBER(A5248)),VLOOKUP(A5248,Studies!A:BR,2,FALSE),"")</f>
        <v>Abdel-Rahman 2007</v>
      </c>
      <c r="C5248" s="255" t="str">
        <f>IF(AND(A5248&lt;&gt;"",ISNUMBER(A5248)),VLOOKUP(A5248,Studies!A:BR,3,FALSE),"")</f>
        <v>https://www.ncbi.nlm.nih.gov/pubmed/17517842</v>
      </c>
      <c r="D5248" s="255" t="str">
        <f>IF(AND(A5248&lt;&gt;"",ISNUMBER(A5248)),VLOOKUP(A5248,Studies!A:BR,4,FALSE),"")</f>
        <v>2-6y</v>
      </c>
      <c r="E5248" s="255" t="str">
        <f>IF(AND(A5248&lt;&gt;"",ISNUMBER(A5248)),VLOOKUP(A5248,Studies!A:BR,5,FALSE),"")</f>
        <v>Itraconazole</v>
      </c>
      <c r="F5248" s="256" t="str">
        <f>IF(AND(A5248&lt;&gt;"",ISNUMBER(A5248)),VLOOKUP(A5248,Studies!A:BR,6,FALSE),"")</f>
        <v>Plasma</v>
      </c>
      <c r="G5248" s="241">
        <v>1</v>
      </c>
      <c r="H5248" s="241" t="s">
        <v>60</v>
      </c>
      <c r="I5248" s="242">
        <v>1257.703</v>
      </c>
      <c r="J5248" s="242" t="s">
        <v>941</v>
      </c>
      <c r="K5248" s="242" t="s">
        <v>116</v>
      </c>
      <c r="L5248" s="145"/>
      <c r="M5248" s="145"/>
      <c r="N5248" s="145"/>
      <c r="O5248" s="243"/>
      <c r="P5248" s="175"/>
      <c r="Q5248" s="174"/>
    </row>
    <row r="5249" spans="1:17" ht="14.25" x14ac:dyDescent="0.2">
      <c r="A5249" s="244">
        <v>5198</v>
      </c>
      <c r="B5249" s="254" t="str">
        <f>IF(AND(A5249&lt;&gt;"",ISNUMBER(A5249)),VLOOKUP(A5249,Studies!A:BR,2,FALSE),"")</f>
        <v>Abdel-Rahman 2007</v>
      </c>
      <c r="C5249" s="255" t="str">
        <f>IF(AND(A5249&lt;&gt;"",ISNUMBER(A5249)),VLOOKUP(A5249,Studies!A:BR,3,FALSE),"")</f>
        <v>https://www.ncbi.nlm.nih.gov/pubmed/17517842</v>
      </c>
      <c r="D5249" s="255" t="str">
        <f>IF(AND(A5249&lt;&gt;"",ISNUMBER(A5249)),VLOOKUP(A5249,Studies!A:BR,4,FALSE),"")</f>
        <v>2-6y</v>
      </c>
      <c r="E5249" s="255" t="str">
        <f>IF(AND(A5249&lt;&gt;"",ISNUMBER(A5249)),VLOOKUP(A5249,Studies!A:BR,5,FALSE),"")</f>
        <v>Itraconazole</v>
      </c>
      <c r="F5249" s="256" t="str">
        <f>IF(AND(A5249&lt;&gt;"",ISNUMBER(A5249)),VLOOKUP(A5249,Studies!A:BR,6,FALSE),"")</f>
        <v>Plasma</v>
      </c>
      <c r="G5249" s="241">
        <v>2</v>
      </c>
      <c r="H5249" s="241" t="s">
        <v>60</v>
      </c>
      <c r="I5249" s="242">
        <v>485.04829999999998</v>
      </c>
      <c r="J5249" s="242" t="s">
        <v>941</v>
      </c>
      <c r="K5249" s="242" t="s">
        <v>116</v>
      </c>
      <c r="L5249" s="145"/>
      <c r="M5249" s="145"/>
      <c r="N5249" s="145"/>
      <c r="O5249" s="243"/>
      <c r="P5249" s="175"/>
      <c r="Q5249" s="174"/>
    </row>
    <row r="5250" spans="1:17" ht="14.25" x14ac:dyDescent="0.2">
      <c r="A5250" s="244">
        <v>5198</v>
      </c>
      <c r="B5250" s="254" t="str">
        <f>IF(AND(A5250&lt;&gt;"",ISNUMBER(A5250)),VLOOKUP(A5250,Studies!A:BR,2,FALSE),"")</f>
        <v>Abdel-Rahman 2007</v>
      </c>
      <c r="C5250" s="255" t="str">
        <f>IF(AND(A5250&lt;&gt;"",ISNUMBER(A5250)),VLOOKUP(A5250,Studies!A:BR,3,FALSE),"")</f>
        <v>https://www.ncbi.nlm.nih.gov/pubmed/17517842</v>
      </c>
      <c r="D5250" s="255" t="str">
        <f>IF(AND(A5250&lt;&gt;"",ISNUMBER(A5250)),VLOOKUP(A5250,Studies!A:BR,4,FALSE),"")</f>
        <v>2-6y</v>
      </c>
      <c r="E5250" s="255" t="str">
        <f>IF(AND(A5250&lt;&gt;"",ISNUMBER(A5250)),VLOOKUP(A5250,Studies!A:BR,5,FALSE),"")</f>
        <v>Itraconazole</v>
      </c>
      <c r="F5250" s="256" t="str">
        <f>IF(AND(A5250&lt;&gt;"",ISNUMBER(A5250)),VLOOKUP(A5250,Studies!A:BR,6,FALSE),"")</f>
        <v>Plasma</v>
      </c>
      <c r="G5250" s="241">
        <v>5</v>
      </c>
      <c r="H5250" s="241" t="s">
        <v>60</v>
      </c>
      <c r="I5250" s="242">
        <v>196.68459999999999</v>
      </c>
      <c r="J5250" s="242" t="s">
        <v>941</v>
      </c>
      <c r="K5250" s="242" t="s">
        <v>116</v>
      </c>
      <c r="L5250" s="145"/>
      <c r="M5250" s="145"/>
      <c r="N5250" s="145"/>
      <c r="O5250" s="243"/>
      <c r="P5250" s="175"/>
      <c r="Q5250" s="174"/>
    </row>
    <row r="5251" spans="1:17" ht="14.25" x14ac:dyDescent="0.2">
      <c r="A5251" s="244">
        <v>5198</v>
      </c>
      <c r="B5251" s="254" t="str">
        <f>IF(AND(A5251&lt;&gt;"",ISNUMBER(A5251)),VLOOKUP(A5251,Studies!A:BR,2,FALSE),"")</f>
        <v>Abdel-Rahman 2007</v>
      </c>
      <c r="C5251" s="255" t="str">
        <f>IF(AND(A5251&lt;&gt;"",ISNUMBER(A5251)),VLOOKUP(A5251,Studies!A:BR,3,FALSE),"")</f>
        <v>https://www.ncbi.nlm.nih.gov/pubmed/17517842</v>
      </c>
      <c r="D5251" s="255" t="str">
        <f>IF(AND(A5251&lt;&gt;"",ISNUMBER(A5251)),VLOOKUP(A5251,Studies!A:BR,4,FALSE),"")</f>
        <v>2-6y</v>
      </c>
      <c r="E5251" s="255" t="str">
        <f>IF(AND(A5251&lt;&gt;"",ISNUMBER(A5251)),VLOOKUP(A5251,Studies!A:BR,5,FALSE),"")</f>
        <v>Itraconazole</v>
      </c>
      <c r="F5251" s="256" t="str">
        <f>IF(AND(A5251&lt;&gt;"",ISNUMBER(A5251)),VLOOKUP(A5251,Studies!A:BR,6,FALSE),"")</f>
        <v>Plasma</v>
      </c>
      <c r="G5251" s="241">
        <v>8</v>
      </c>
      <c r="H5251" s="241" t="s">
        <v>60</v>
      </c>
      <c r="I5251" s="242">
        <v>153.06559999999999</v>
      </c>
      <c r="J5251" s="242" t="s">
        <v>941</v>
      </c>
      <c r="K5251" s="242" t="s">
        <v>116</v>
      </c>
      <c r="L5251" s="145"/>
      <c r="M5251" s="145"/>
      <c r="N5251" s="145"/>
      <c r="O5251" s="243"/>
      <c r="P5251" s="175"/>
      <c r="Q5251" s="174"/>
    </row>
    <row r="5252" spans="1:17" ht="14.25" x14ac:dyDescent="0.2">
      <c r="A5252" s="244">
        <v>5198</v>
      </c>
      <c r="B5252" s="254" t="str">
        <f>IF(AND(A5252&lt;&gt;"",ISNUMBER(A5252)),VLOOKUP(A5252,Studies!A:BR,2,FALSE),"")</f>
        <v>Abdel-Rahman 2007</v>
      </c>
      <c r="C5252" s="255" t="str">
        <f>IF(AND(A5252&lt;&gt;"",ISNUMBER(A5252)),VLOOKUP(A5252,Studies!A:BR,3,FALSE),"")</f>
        <v>https://www.ncbi.nlm.nih.gov/pubmed/17517842</v>
      </c>
      <c r="D5252" s="255" t="str">
        <f>IF(AND(A5252&lt;&gt;"",ISNUMBER(A5252)),VLOOKUP(A5252,Studies!A:BR,4,FALSE),"")</f>
        <v>2-6y</v>
      </c>
      <c r="E5252" s="255" t="str">
        <f>IF(AND(A5252&lt;&gt;"",ISNUMBER(A5252)),VLOOKUP(A5252,Studies!A:BR,5,FALSE),"")</f>
        <v>Itraconazole</v>
      </c>
      <c r="F5252" s="256" t="str">
        <f>IF(AND(A5252&lt;&gt;"",ISNUMBER(A5252)),VLOOKUP(A5252,Studies!A:BR,6,FALSE),"")</f>
        <v>Plasma</v>
      </c>
      <c r="G5252" s="241">
        <v>12</v>
      </c>
      <c r="H5252" s="241" t="s">
        <v>60</v>
      </c>
      <c r="I5252" s="242">
        <v>90.407070000000004</v>
      </c>
      <c r="J5252" s="242" t="s">
        <v>941</v>
      </c>
      <c r="K5252" s="242" t="s">
        <v>116</v>
      </c>
      <c r="L5252" s="145"/>
      <c r="M5252" s="145"/>
      <c r="N5252" s="145"/>
      <c r="O5252" s="243"/>
      <c r="P5252" s="175"/>
      <c r="Q5252" s="174"/>
    </row>
    <row r="5253" spans="1:17" ht="14.25" x14ac:dyDescent="0.2">
      <c r="A5253" s="244">
        <v>5198</v>
      </c>
      <c r="B5253" s="254" t="str">
        <f>IF(AND(A5253&lt;&gt;"",ISNUMBER(A5253)),VLOOKUP(A5253,Studies!A:BR,2,FALSE),"")</f>
        <v>Abdel-Rahman 2007</v>
      </c>
      <c r="C5253" s="255" t="str">
        <f>IF(AND(A5253&lt;&gt;"",ISNUMBER(A5253)),VLOOKUP(A5253,Studies!A:BR,3,FALSE),"")</f>
        <v>https://www.ncbi.nlm.nih.gov/pubmed/17517842</v>
      </c>
      <c r="D5253" s="255" t="str">
        <f>IF(AND(A5253&lt;&gt;"",ISNUMBER(A5253)),VLOOKUP(A5253,Studies!A:BR,4,FALSE),"")</f>
        <v>2-6y</v>
      </c>
      <c r="E5253" s="255" t="str">
        <f>IF(AND(A5253&lt;&gt;"",ISNUMBER(A5253)),VLOOKUP(A5253,Studies!A:BR,5,FALSE),"")</f>
        <v>Itraconazole</v>
      </c>
      <c r="F5253" s="256" t="str">
        <f>IF(AND(A5253&lt;&gt;"",ISNUMBER(A5253)),VLOOKUP(A5253,Studies!A:BR,6,FALSE),"")</f>
        <v>Plasma</v>
      </c>
      <c r="G5253" s="241">
        <v>24</v>
      </c>
      <c r="H5253" s="241" t="s">
        <v>60</v>
      </c>
      <c r="I5253" s="242">
        <v>54.754089999999998</v>
      </c>
      <c r="J5253" s="242" t="s">
        <v>941</v>
      </c>
      <c r="K5253" s="242" t="s">
        <v>116</v>
      </c>
      <c r="L5253" s="145"/>
      <c r="M5253" s="145"/>
      <c r="N5253" s="145"/>
      <c r="O5253" s="243"/>
      <c r="P5253" s="175"/>
      <c r="Q5253" s="174"/>
    </row>
    <row r="5254" spans="1:17" ht="14.25" x14ac:dyDescent="0.2">
      <c r="A5254" s="244">
        <v>5198</v>
      </c>
      <c r="B5254" s="254" t="str">
        <f>IF(AND(A5254&lt;&gt;"",ISNUMBER(A5254)),VLOOKUP(A5254,Studies!A:BR,2,FALSE),"")</f>
        <v>Abdel-Rahman 2007</v>
      </c>
      <c r="C5254" s="255" t="str">
        <f>IF(AND(A5254&lt;&gt;"",ISNUMBER(A5254)),VLOOKUP(A5254,Studies!A:BR,3,FALSE),"")</f>
        <v>https://www.ncbi.nlm.nih.gov/pubmed/17517842</v>
      </c>
      <c r="D5254" s="255" t="str">
        <f>IF(AND(A5254&lt;&gt;"",ISNUMBER(A5254)),VLOOKUP(A5254,Studies!A:BR,4,FALSE),"")</f>
        <v>2-6y</v>
      </c>
      <c r="E5254" s="255" t="str">
        <f>IF(AND(A5254&lt;&gt;"",ISNUMBER(A5254)),VLOOKUP(A5254,Studies!A:BR,5,FALSE),"")</f>
        <v>Itraconazole</v>
      </c>
      <c r="F5254" s="256" t="str">
        <f>IF(AND(A5254&lt;&gt;"",ISNUMBER(A5254)),VLOOKUP(A5254,Studies!A:BR,6,FALSE),"")</f>
        <v>Plasma</v>
      </c>
      <c r="G5254" s="241">
        <v>48</v>
      </c>
      <c r="H5254" s="241" t="s">
        <v>60</v>
      </c>
      <c r="I5254" s="242">
        <v>37.590420000000002</v>
      </c>
      <c r="J5254" s="242" t="s">
        <v>941</v>
      </c>
      <c r="K5254" s="242" t="s">
        <v>116</v>
      </c>
      <c r="L5254" s="145"/>
      <c r="M5254" s="145"/>
      <c r="N5254" s="145"/>
      <c r="O5254" s="243"/>
      <c r="P5254" s="175"/>
      <c r="Q5254" s="174"/>
    </row>
    <row r="5255" spans="1:17" ht="14.25" x14ac:dyDescent="0.2">
      <c r="A5255" s="244">
        <v>5198</v>
      </c>
      <c r="B5255" s="254" t="str">
        <f>IF(AND(A5255&lt;&gt;"",ISNUMBER(A5255)),VLOOKUP(A5255,Studies!A:BR,2,FALSE),"")</f>
        <v>Abdel-Rahman 2007</v>
      </c>
      <c r="C5255" s="255" t="str">
        <f>IF(AND(A5255&lt;&gt;"",ISNUMBER(A5255)),VLOOKUP(A5255,Studies!A:BR,3,FALSE),"")</f>
        <v>https://www.ncbi.nlm.nih.gov/pubmed/17517842</v>
      </c>
      <c r="D5255" s="255" t="str">
        <f>IF(AND(A5255&lt;&gt;"",ISNUMBER(A5255)),VLOOKUP(A5255,Studies!A:BR,4,FALSE),"")</f>
        <v>2-6y</v>
      </c>
      <c r="E5255" s="255" t="str">
        <f>IF(AND(A5255&lt;&gt;"",ISNUMBER(A5255)),VLOOKUP(A5255,Studies!A:BR,5,FALSE),"")</f>
        <v>Itraconazole</v>
      </c>
      <c r="F5255" s="256" t="str">
        <f>IF(AND(A5255&lt;&gt;"",ISNUMBER(A5255)),VLOOKUP(A5255,Studies!A:BR,6,FALSE),"")</f>
        <v>Plasma</v>
      </c>
      <c r="G5255" s="241">
        <v>72</v>
      </c>
      <c r="H5255" s="241" t="s">
        <v>60</v>
      </c>
      <c r="I5255" s="242">
        <v>16.433520000000001</v>
      </c>
      <c r="J5255" s="242" t="s">
        <v>941</v>
      </c>
      <c r="K5255" s="242" t="s">
        <v>116</v>
      </c>
      <c r="L5255" s="145"/>
      <c r="M5255" s="145"/>
      <c r="N5255" s="145"/>
      <c r="O5255" s="243"/>
      <c r="P5255" s="175"/>
      <c r="Q5255" s="174"/>
    </row>
    <row r="5256" spans="1:17" ht="14.25" x14ac:dyDescent="0.2">
      <c r="A5256" s="244">
        <v>5199</v>
      </c>
      <c r="B5256" s="254" t="str">
        <f>IF(AND(A5256&lt;&gt;"",ISNUMBER(A5256)),VLOOKUP(A5256,Studies!A:BR,2,FALSE),"")</f>
        <v>Abdel-Rahman 2007</v>
      </c>
      <c r="C5256" s="255" t="str">
        <f>IF(AND(A5256&lt;&gt;"",ISNUMBER(A5256)),VLOOKUP(A5256,Studies!A:BR,3,FALSE),"")</f>
        <v>https://www.ncbi.nlm.nih.gov/pubmed/17517842</v>
      </c>
      <c r="D5256" s="255" t="str">
        <f>IF(AND(A5256&lt;&gt;"",ISNUMBER(A5256)),VLOOKUP(A5256,Studies!A:BR,4,FALSE),"")</f>
        <v>6-12y</v>
      </c>
      <c r="E5256" s="255" t="str">
        <f>IF(AND(A5256&lt;&gt;"",ISNUMBER(A5256)),VLOOKUP(A5256,Studies!A:BR,5,FALSE),"")</f>
        <v>Itraconazole</v>
      </c>
      <c r="F5256" s="256" t="str">
        <f>IF(AND(A5256&lt;&gt;"",ISNUMBER(A5256)),VLOOKUP(A5256,Studies!A:BR,6,FALSE),"")</f>
        <v>Plasma</v>
      </c>
      <c r="G5256" s="241">
        <v>1</v>
      </c>
      <c r="H5256" s="241" t="s">
        <v>60</v>
      </c>
      <c r="I5256" s="242">
        <v>790.90840000000003</v>
      </c>
      <c r="J5256" s="242" t="s">
        <v>941</v>
      </c>
      <c r="K5256" s="242" t="s">
        <v>116</v>
      </c>
      <c r="L5256" s="145"/>
      <c r="M5256" s="145"/>
      <c r="N5256" s="145"/>
      <c r="O5256" s="243"/>
      <c r="P5256" s="175"/>
      <c r="Q5256" s="174"/>
    </row>
    <row r="5257" spans="1:17" ht="14.25" x14ac:dyDescent="0.2">
      <c r="A5257" s="244">
        <v>5199</v>
      </c>
      <c r="B5257" s="254" t="str">
        <f>IF(AND(A5257&lt;&gt;"",ISNUMBER(A5257)),VLOOKUP(A5257,Studies!A:BR,2,FALSE),"")</f>
        <v>Abdel-Rahman 2007</v>
      </c>
      <c r="C5257" s="255" t="str">
        <f>IF(AND(A5257&lt;&gt;"",ISNUMBER(A5257)),VLOOKUP(A5257,Studies!A:BR,3,FALSE),"")</f>
        <v>https://www.ncbi.nlm.nih.gov/pubmed/17517842</v>
      </c>
      <c r="D5257" s="255" t="str">
        <f>IF(AND(A5257&lt;&gt;"",ISNUMBER(A5257)),VLOOKUP(A5257,Studies!A:BR,4,FALSE),"")</f>
        <v>6-12y</v>
      </c>
      <c r="E5257" s="255" t="str">
        <f>IF(AND(A5257&lt;&gt;"",ISNUMBER(A5257)),VLOOKUP(A5257,Studies!A:BR,5,FALSE),"")</f>
        <v>Itraconazole</v>
      </c>
      <c r="F5257" s="256" t="str">
        <f>IF(AND(A5257&lt;&gt;"",ISNUMBER(A5257)),VLOOKUP(A5257,Studies!A:BR,6,FALSE),"")</f>
        <v>Plasma</v>
      </c>
      <c r="G5257" s="241">
        <v>2</v>
      </c>
      <c r="H5257" s="241" t="s">
        <v>60</v>
      </c>
      <c r="I5257" s="242">
        <v>422.56529999999998</v>
      </c>
      <c r="J5257" s="242" t="s">
        <v>941</v>
      </c>
      <c r="K5257" s="242" t="s">
        <v>116</v>
      </c>
      <c r="L5257" s="145"/>
      <c r="M5257" s="145"/>
      <c r="N5257" s="145"/>
      <c r="O5257" s="243"/>
      <c r="P5257" s="175"/>
      <c r="Q5257" s="174"/>
    </row>
    <row r="5258" spans="1:17" ht="14.25" x14ac:dyDescent="0.2">
      <c r="A5258" s="244">
        <v>5199</v>
      </c>
      <c r="B5258" s="254" t="str">
        <f>IF(AND(A5258&lt;&gt;"",ISNUMBER(A5258)),VLOOKUP(A5258,Studies!A:BR,2,FALSE),"")</f>
        <v>Abdel-Rahman 2007</v>
      </c>
      <c r="C5258" s="255" t="str">
        <f>IF(AND(A5258&lt;&gt;"",ISNUMBER(A5258)),VLOOKUP(A5258,Studies!A:BR,3,FALSE),"")</f>
        <v>https://www.ncbi.nlm.nih.gov/pubmed/17517842</v>
      </c>
      <c r="D5258" s="255" t="str">
        <f>IF(AND(A5258&lt;&gt;"",ISNUMBER(A5258)),VLOOKUP(A5258,Studies!A:BR,4,FALSE),"")</f>
        <v>6-12y</v>
      </c>
      <c r="E5258" s="255" t="str">
        <f>IF(AND(A5258&lt;&gt;"",ISNUMBER(A5258)),VLOOKUP(A5258,Studies!A:BR,5,FALSE),"")</f>
        <v>Itraconazole</v>
      </c>
      <c r="F5258" s="256" t="str">
        <f>IF(AND(A5258&lt;&gt;"",ISNUMBER(A5258)),VLOOKUP(A5258,Studies!A:BR,6,FALSE),"")</f>
        <v>Plasma</v>
      </c>
      <c r="G5258" s="241">
        <v>5</v>
      </c>
      <c r="H5258" s="241" t="s">
        <v>60</v>
      </c>
      <c r="I5258" s="242">
        <v>201.67859999999999</v>
      </c>
      <c r="J5258" s="242" t="s">
        <v>941</v>
      </c>
      <c r="K5258" s="242" t="s">
        <v>116</v>
      </c>
      <c r="L5258" s="145"/>
      <c r="M5258" s="145"/>
      <c r="N5258" s="145"/>
      <c r="O5258" s="243"/>
      <c r="P5258" s="175"/>
      <c r="Q5258" s="174"/>
    </row>
    <row r="5259" spans="1:17" ht="14.25" x14ac:dyDescent="0.2">
      <c r="A5259" s="244">
        <v>5199</v>
      </c>
      <c r="B5259" s="254" t="str">
        <f>IF(AND(A5259&lt;&gt;"",ISNUMBER(A5259)),VLOOKUP(A5259,Studies!A:BR,2,FALSE),"")</f>
        <v>Abdel-Rahman 2007</v>
      </c>
      <c r="C5259" s="255" t="str">
        <f>IF(AND(A5259&lt;&gt;"",ISNUMBER(A5259)),VLOOKUP(A5259,Studies!A:BR,3,FALSE),"")</f>
        <v>https://www.ncbi.nlm.nih.gov/pubmed/17517842</v>
      </c>
      <c r="D5259" s="255" t="str">
        <f>IF(AND(A5259&lt;&gt;"",ISNUMBER(A5259)),VLOOKUP(A5259,Studies!A:BR,4,FALSE),"")</f>
        <v>6-12y</v>
      </c>
      <c r="E5259" s="255" t="str">
        <f>IF(AND(A5259&lt;&gt;"",ISNUMBER(A5259)),VLOOKUP(A5259,Studies!A:BR,5,FALSE),"")</f>
        <v>Itraconazole</v>
      </c>
      <c r="F5259" s="256" t="str">
        <f>IF(AND(A5259&lt;&gt;"",ISNUMBER(A5259)),VLOOKUP(A5259,Studies!A:BR,6,FALSE),"")</f>
        <v>Plasma</v>
      </c>
      <c r="G5259" s="241">
        <v>8</v>
      </c>
      <c r="H5259" s="241" t="s">
        <v>60</v>
      </c>
      <c r="I5259" s="242">
        <v>135.03030000000001</v>
      </c>
      <c r="J5259" s="242" t="s">
        <v>941</v>
      </c>
      <c r="K5259" s="242" t="s">
        <v>116</v>
      </c>
      <c r="L5259" s="145"/>
      <c r="M5259" s="145"/>
      <c r="N5259" s="145"/>
      <c r="O5259" s="243"/>
      <c r="P5259" s="175"/>
      <c r="Q5259" s="174"/>
    </row>
    <row r="5260" spans="1:17" ht="14.25" x14ac:dyDescent="0.2">
      <c r="A5260" s="244">
        <v>5199</v>
      </c>
      <c r="B5260" s="254" t="str">
        <f>IF(AND(A5260&lt;&gt;"",ISNUMBER(A5260)),VLOOKUP(A5260,Studies!A:BR,2,FALSE),"")</f>
        <v>Abdel-Rahman 2007</v>
      </c>
      <c r="C5260" s="255" t="str">
        <f>IF(AND(A5260&lt;&gt;"",ISNUMBER(A5260)),VLOOKUP(A5260,Studies!A:BR,3,FALSE),"")</f>
        <v>https://www.ncbi.nlm.nih.gov/pubmed/17517842</v>
      </c>
      <c r="D5260" s="255" t="str">
        <f>IF(AND(A5260&lt;&gt;"",ISNUMBER(A5260)),VLOOKUP(A5260,Studies!A:BR,4,FALSE),"")</f>
        <v>6-12y</v>
      </c>
      <c r="E5260" s="255" t="str">
        <f>IF(AND(A5260&lt;&gt;"",ISNUMBER(A5260)),VLOOKUP(A5260,Studies!A:BR,5,FALSE),"")</f>
        <v>Itraconazole</v>
      </c>
      <c r="F5260" s="256" t="str">
        <f>IF(AND(A5260&lt;&gt;"",ISNUMBER(A5260)),VLOOKUP(A5260,Studies!A:BR,6,FALSE),"")</f>
        <v>Plasma</v>
      </c>
      <c r="G5260" s="241">
        <v>12</v>
      </c>
      <c r="H5260" s="241" t="s">
        <v>60</v>
      </c>
      <c r="I5260" s="242">
        <v>103.7752</v>
      </c>
      <c r="J5260" s="242" t="s">
        <v>941</v>
      </c>
      <c r="K5260" s="242" t="s">
        <v>116</v>
      </c>
      <c r="L5260" s="145"/>
      <c r="M5260" s="145"/>
      <c r="N5260" s="145"/>
      <c r="O5260" s="243"/>
      <c r="P5260" s="175"/>
      <c r="Q5260" s="174"/>
    </row>
    <row r="5261" spans="1:17" ht="14.25" x14ac:dyDescent="0.2">
      <c r="A5261" s="244">
        <v>5199</v>
      </c>
      <c r="B5261" s="254" t="str">
        <f>IF(AND(A5261&lt;&gt;"",ISNUMBER(A5261)),VLOOKUP(A5261,Studies!A:BR,2,FALSE),"")</f>
        <v>Abdel-Rahman 2007</v>
      </c>
      <c r="C5261" s="255" t="str">
        <f>IF(AND(A5261&lt;&gt;"",ISNUMBER(A5261)),VLOOKUP(A5261,Studies!A:BR,3,FALSE),"")</f>
        <v>https://www.ncbi.nlm.nih.gov/pubmed/17517842</v>
      </c>
      <c r="D5261" s="255" t="str">
        <f>IF(AND(A5261&lt;&gt;"",ISNUMBER(A5261)),VLOOKUP(A5261,Studies!A:BR,4,FALSE),"")</f>
        <v>6-12y</v>
      </c>
      <c r="E5261" s="255" t="str">
        <f>IF(AND(A5261&lt;&gt;"",ISNUMBER(A5261)),VLOOKUP(A5261,Studies!A:BR,5,FALSE),"")</f>
        <v>Itraconazole</v>
      </c>
      <c r="F5261" s="256" t="str">
        <f>IF(AND(A5261&lt;&gt;"",ISNUMBER(A5261)),VLOOKUP(A5261,Studies!A:BR,6,FALSE),"")</f>
        <v>Plasma</v>
      </c>
      <c r="G5261" s="241">
        <v>24</v>
      </c>
      <c r="H5261" s="241" t="s">
        <v>60</v>
      </c>
      <c r="I5261" s="242">
        <v>52.076039999999999</v>
      </c>
      <c r="J5261" s="242" t="s">
        <v>941</v>
      </c>
      <c r="K5261" s="242" t="s">
        <v>116</v>
      </c>
      <c r="L5261" s="145"/>
      <c r="M5261" s="145"/>
      <c r="N5261" s="145"/>
      <c r="O5261" s="243"/>
      <c r="P5261" s="175"/>
      <c r="Q5261" s="174"/>
    </row>
    <row r="5262" spans="1:17" ht="14.25" x14ac:dyDescent="0.2">
      <c r="A5262" s="244">
        <v>5199</v>
      </c>
      <c r="B5262" s="254" t="str">
        <f>IF(AND(A5262&lt;&gt;"",ISNUMBER(A5262)),VLOOKUP(A5262,Studies!A:BR,2,FALSE),"")</f>
        <v>Abdel-Rahman 2007</v>
      </c>
      <c r="C5262" s="255" t="str">
        <f>IF(AND(A5262&lt;&gt;"",ISNUMBER(A5262)),VLOOKUP(A5262,Studies!A:BR,3,FALSE),"")</f>
        <v>https://www.ncbi.nlm.nih.gov/pubmed/17517842</v>
      </c>
      <c r="D5262" s="255" t="str">
        <f>IF(AND(A5262&lt;&gt;"",ISNUMBER(A5262)),VLOOKUP(A5262,Studies!A:BR,4,FALSE),"")</f>
        <v>6-12y</v>
      </c>
      <c r="E5262" s="255" t="str">
        <f>IF(AND(A5262&lt;&gt;"",ISNUMBER(A5262)),VLOOKUP(A5262,Studies!A:BR,5,FALSE),"")</f>
        <v>Itraconazole</v>
      </c>
      <c r="F5262" s="256" t="str">
        <f>IF(AND(A5262&lt;&gt;"",ISNUMBER(A5262)),VLOOKUP(A5262,Studies!A:BR,6,FALSE),"")</f>
        <v>Plasma</v>
      </c>
      <c r="G5262" s="241">
        <v>48</v>
      </c>
      <c r="H5262" s="241" t="s">
        <v>60</v>
      </c>
      <c r="I5262" s="242">
        <v>18.86347</v>
      </c>
      <c r="J5262" s="242" t="s">
        <v>941</v>
      </c>
      <c r="K5262" s="242" t="s">
        <v>116</v>
      </c>
      <c r="L5262" s="145"/>
      <c r="M5262" s="145"/>
      <c r="N5262" s="145"/>
      <c r="O5262" s="243"/>
      <c r="P5262" s="175"/>
      <c r="Q5262" s="174"/>
    </row>
    <row r="5263" spans="1:17" ht="14.25" x14ac:dyDescent="0.2">
      <c r="A5263" s="244">
        <v>5199</v>
      </c>
      <c r="B5263" s="254" t="str">
        <f>IF(AND(A5263&lt;&gt;"",ISNUMBER(A5263)),VLOOKUP(A5263,Studies!A:BR,2,FALSE),"")</f>
        <v>Abdel-Rahman 2007</v>
      </c>
      <c r="C5263" s="255" t="str">
        <f>IF(AND(A5263&lt;&gt;"",ISNUMBER(A5263)),VLOOKUP(A5263,Studies!A:BR,3,FALSE),"")</f>
        <v>https://www.ncbi.nlm.nih.gov/pubmed/17517842</v>
      </c>
      <c r="D5263" s="255" t="str">
        <f>IF(AND(A5263&lt;&gt;"",ISNUMBER(A5263)),VLOOKUP(A5263,Studies!A:BR,4,FALSE),"")</f>
        <v>6-12y</v>
      </c>
      <c r="E5263" s="255" t="str">
        <f>IF(AND(A5263&lt;&gt;"",ISNUMBER(A5263)),VLOOKUP(A5263,Studies!A:BR,5,FALSE),"")</f>
        <v>Itraconazole</v>
      </c>
      <c r="F5263" s="256" t="str">
        <f>IF(AND(A5263&lt;&gt;"",ISNUMBER(A5263)),VLOOKUP(A5263,Studies!A:BR,6,FALSE),"")</f>
        <v>Plasma</v>
      </c>
      <c r="G5263" s="241">
        <v>72</v>
      </c>
      <c r="H5263" s="241" t="s">
        <v>60</v>
      </c>
      <c r="I5263" s="242">
        <v>8.5626650000000009</v>
      </c>
      <c r="J5263" s="242" t="s">
        <v>941</v>
      </c>
      <c r="K5263" s="242" t="s">
        <v>116</v>
      </c>
      <c r="L5263" s="145"/>
      <c r="M5263" s="145"/>
      <c r="N5263" s="145"/>
      <c r="O5263" s="243"/>
      <c r="P5263" s="175"/>
      <c r="Q5263" s="174"/>
    </row>
    <row r="5264" spans="1:17" ht="14.25" x14ac:dyDescent="0.2">
      <c r="A5264" s="244">
        <v>5200</v>
      </c>
      <c r="B5264" s="254" t="str">
        <f>IF(AND(A5264&lt;&gt;"",ISNUMBER(A5264)),VLOOKUP(A5264,Studies!A:BR,2,FALSE),"")</f>
        <v>Abdel-Rahman 2007</v>
      </c>
      <c r="C5264" s="255" t="str">
        <f>IF(AND(A5264&lt;&gt;"",ISNUMBER(A5264)),VLOOKUP(A5264,Studies!A:BR,3,FALSE),"")</f>
        <v>https://www.ncbi.nlm.nih.gov/pubmed/17517842</v>
      </c>
      <c r="D5264" s="255" t="str">
        <f>IF(AND(A5264&lt;&gt;"",ISNUMBER(A5264)),VLOOKUP(A5264,Studies!A:BR,4,FALSE),"")</f>
        <v>12-16y</v>
      </c>
      <c r="E5264" s="255" t="str">
        <f>IF(AND(A5264&lt;&gt;"",ISNUMBER(A5264)),VLOOKUP(A5264,Studies!A:BR,5,FALSE),"")</f>
        <v>Itraconazole</v>
      </c>
      <c r="F5264" s="256" t="str">
        <f>IF(AND(A5264&lt;&gt;"",ISNUMBER(A5264)),VLOOKUP(A5264,Studies!A:BR,6,FALSE),"")</f>
        <v>Plasma</v>
      </c>
      <c r="G5264" s="241">
        <v>1</v>
      </c>
      <c r="H5264" s="241" t="s">
        <v>60</v>
      </c>
      <c r="I5264" s="242">
        <v>771.32410000000004</v>
      </c>
      <c r="J5264" s="242" t="s">
        <v>941</v>
      </c>
      <c r="K5264" s="242" t="s">
        <v>116</v>
      </c>
      <c r="L5264" s="145"/>
      <c r="M5264" s="145"/>
      <c r="N5264" s="145"/>
      <c r="O5264" s="243"/>
      <c r="P5264" s="175"/>
      <c r="Q5264" s="174"/>
    </row>
    <row r="5265" spans="1:17" ht="14.25" x14ac:dyDescent="0.2">
      <c r="A5265" s="244">
        <v>5200</v>
      </c>
      <c r="B5265" s="254" t="str">
        <f>IF(AND(A5265&lt;&gt;"",ISNUMBER(A5265)),VLOOKUP(A5265,Studies!A:BR,2,FALSE),"")</f>
        <v>Abdel-Rahman 2007</v>
      </c>
      <c r="C5265" s="255" t="str">
        <f>IF(AND(A5265&lt;&gt;"",ISNUMBER(A5265)),VLOOKUP(A5265,Studies!A:BR,3,FALSE),"")</f>
        <v>https://www.ncbi.nlm.nih.gov/pubmed/17517842</v>
      </c>
      <c r="D5265" s="255" t="str">
        <f>IF(AND(A5265&lt;&gt;"",ISNUMBER(A5265)),VLOOKUP(A5265,Studies!A:BR,4,FALSE),"")</f>
        <v>12-16y</v>
      </c>
      <c r="E5265" s="255" t="str">
        <f>IF(AND(A5265&lt;&gt;"",ISNUMBER(A5265)),VLOOKUP(A5265,Studies!A:BR,5,FALSE),"")</f>
        <v>Itraconazole</v>
      </c>
      <c r="F5265" s="256" t="str">
        <f>IF(AND(A5265&lt;&gt;"",ISNUMBER(A5265)),VLOOKUP(A5265,Studies!A:BR,6,FALSE),"")</f>
        <v>Plasma</v>
      </c>
      <c r="G5265" s="241">
        <v>2</v>
      </c>
      <c r="H5265" s="241" t="s">
        <v>60</v>
      </c>
      <c r="I5265" s="242">
        <v>337.20209999999997</v>
      </c>
      <c r="J5265" s="242" t="s">
        <v>941</v>
      </c>
      <c r="K5265" s="242" t="s">
        <v>116</v>
      </c>
      <c r="L5265" s="145"/>
      <c r="M5265" s="145"/>
      <c r="N5265" s="145"/>
      <c r="O5265" s="243"/>
      <c r="P5265" s="175"/>
      <c r="Q5265" s="174"/>
    </row>
    <row r="5266" spans="1:17" ht="14.25" x14ac:dyDescent="0.2">
      <c r="A5266" s="244">
        <v>5200</v>
      </c>
      <c r="B5266" s="254" t="str">
        <f>IF(AND(A5266&lt;&gt;"",ISNUMBER(A5266)),VLOOKUP(A5266,Studies!A:BR,2,FALSE),"")</f>
        <v>Abdel-Rahman 2007</v>
      </c>
      <c r="C5266" s="255" t="str">
        <f>IF(AND(A5266&lt;&gt;"",ISNUMBER(A5266)),VLOOKUP(A5266,Studies!A:BR,3,FALSE),"")</f>
        <v>https://www.ncbi.nlm.nih.gov/pubmed/17517842</v>
      </c>
      <c r="D5266" s="255" t="str">
        <f>IF(AND(A5266&lt;&gt;"",ISNUMBER(A5266)),VLOOKUP(A5266,Studies!A:BR,4,FALSE),"")</f>
        <v>12-16y</v>
      </c>
      <c r="E5266" s="255" t="str">
        <f>IF(AND(A5266&lt;&gt;"",ISNUMBER(A5266)),VLOOKUP(A5266,Studies!A:BR,5,FALSE),"")</f>
        <v>Itraconazole</v>
      </c>
      <c r="F5266" s="256" t="str">
        <f>IF(AND(A5266&lt;&gt;"",ISNUMBER(A5266)),VLOOKUP(A5266,Studies!A:BR,6,FALSE),"")</f>
        <v>Plasma</v>
      </c>
      <c r="G5266" s="241">
        <v>5</v>
      </c>
      <c r="H5266" s="241" t="s">
        <v>60</v>
      </c>
      <c r="I5266" s="242">
        <v>123.6854</v>
      </c>
      <c r="J5266" s="242" t="s">
        <v>941</v>
      </c>
      <c r="K5266" s="242" t="s">
        <v>116</v>
      </c>
      <c r="L5266" s="145"/>
      <c r="M5266" s="145"/>
      <c r="N5266" s="145"/>
      <c r="O5266" s="243"/>
      <c r="P5266" s="175"/>
      <c r="Q5266" s="174"/>
    </row>
    <row r="5267" spans="1:17" ht="14.25" x14ac:dyDescent="0.2">
      <c r="A5267" s="244">
        <v>5200</v>
      </c>
      <c r="B5267" s="254" t="str">
        <f>IF(AND(A5267&lt;&gt;"",ISNUMBER(A5267)),VLOOKUP(A5267,Studies!A:BR,2,FALSE),"")</f>
        <v>Abdel-Rahman 2007</v>
      </c>
      <c r="C5267" s="255" t="str">
        <f>IF(AND(A5267&lt;&gt;"",ISNUMBER(A5267)),VLOOKUP(A5267,Studies!A:BR,3,FALSE),"")</f>
        <v>https://www.ncbi.nlm.nih.gov/pubmed/17517842</v>
      </c>
      <c r="D5267" s="255" t="str">
        <f>IF(AND(A5267&lt;&gt;"",ISNUMBER(A5267)),VLOOKUP(A5267,Studies!A:BR,4,FALSE),"")</f>
        <v>12-16y</v>
      </c>
      <c r="E5267" s="255" t="str">
        <f>IF(AND(A5267&lt;&gt;"",ISNUMBER(A5267)),VLOOKUP(A5267,Studies!A:BR,5,FALSE),"")</f>
        <v>Itraconazole</v>
      </c>
      <c r="F5267" s="256" t="str">
        <f>IF(AND(A5267&lt;&gt;"",ISNUMBER(A5267)),VLOOKUP(A5267,Studies!A:BR,6,FALSE),"")</f>
        <v>Plasma</v>
      </c>
      <c r="G5267" s="241">
        <v>8</v>
      </c>
      <c r="H5267" s="241" t="s">
        <v>60</v>
      </c>
      <c r="I5267" s="242">
        <v>81.779650000000004</v>
      </c>
      <c r="J5267" s="242" t="s">
        <v>941</v>
      </c>
      <c r="K5267" s="242" t="s">
        <v>116</v>
      </c>
      <c r="L5267" s="145"/>
      <c r="M5267" s="145"/>
      <c r="N5267" s="145"/>
      <c r="O5267" s="243"/>
      <c r="P5267" s="175"/>
      <c r="Q5267" s="174"/>
    </row>
    <row r="5268" spans="1:17" ht="14.25" x14ac:dyDescent="0.2">
      <c r="A5268" s="244">
        <v>5200</v>
      </c>
      <c r="B5268" s="254" t="str">
        <f>IF(AND(A5268&lt;&gt;"",ISNUMBER(A5268)),VLOOKUP(A5268,Studies!A:BR,2,FALSE),"")</f>
        <v>Abdel-Rahman 2007</v>
      </c>
      <c r="C5268" s="255" t="str">
        <f>IF(AND(A5268&lt;&gt;"",ISNUMBER(A5268)),VLOOKUP(A5268,Studies!A:BR,3,FALSE),"")</f>
        <v>https://www.ncbi.nlm.nih.gov/pubmed/17517842</v>
      </c>
      <c r="D5268" s="255" t="str">
        <f>IF(AND(A5268&lt;&gt;"",ISNUMBER(A5268)),VLOOKUP(A5268,Studies!A:BR,4,FALSE),"")</f>
        <v>12-16y</v>
      </c>
      <c r="E5268" s="255" t="str">
        <f>IF(AND(A5268&lt;&gt;"",ISNUMBER(A5268)),VLOOKUP(A5268,Studies!A:BR,5,FALSE),"")</f>
        <v>Itraconazole</v>
      </c>
      <c r="F5268" s="256" t="str">
        <f>IF(AND(A5268&lt;&gt;"",ISNUMBER(A5268)),VLOOKUP(A5268,Studies!A:BR,6,FALSE),"")</f>
        <v>Plasma</v>
      </c>
      <c r="G5268" s="241">
        <v>12</v>
      </c>
      <c r="H5268" s="241" t="s">
        <v>60</v>
      </c>
      <c r="I5268" s="242">
        <v>59.031579999999998</v>
      </c>
      <c r="J5268" s="242" t="s">
        <v>941</v>
      </c>
      <c r="K5268" s="242" t="s">
        <v>116</v>
      </c>
      <c r="L5268" s="145"/>
      <c r="M5268" s="145"/>
      <c r="N5268" s="145"/>
      <c r="O5268" s="243"/>
      <c r="P5268" s="175"/>
      <c r="Q5268" s="174"/>
    </row>
    <row r="5269" spans="1:17" ht="14.25" x14ac:dyDescent="0.2">
      <c r="A5269" s="244">
        <v>5200</v>
      </c>
      <c r="B5269" s="254" t="str">
        <f>IF(AND(A5269&lt;&gt;"",ISNUMBER(A5269)),VLOOKUP(A5269,Studies!A:BR,2,FALSE),"")</f>
        <v>Abdel-Rahman 2007</v>
      </c>
      <c r="C5269" s="255" t="str">
        <f>IF(AND(A5269&lt;&gt;"",ISNUMBER(A5269)),VLOOKUP(A5269,Studies!A:BR,3,FALSE),"")</f>
        <v>https://www.ncbi.nlm.nih.gov/pubmed/17517842</v>
      </c>
      <c r="D5269" s="255" t="str">
        <f>IF(AND(A5269&lt;&gt;"",ISNUMBER(A5269)),VLOOKUP(A5269,Studies!A:BR,4,FALSE),"")</f>
        <v>12-16y</v>
      </c>
      <c r="E5269" s="255" t="str">
        <f>IF(AND(A5269&lt;&gt;"",ISNUMBER(A5269)),VLOOKUP(A5269,Studies!A:BR,5,FALSE),"")</f>
        <v>Itraconazole</v>
      </c>
      <c r="F5269" s="256" t="str">
        <f>IF(AND(A5269&lt;&gt;"",ISNUMBER(A5269)),VLOOKUP(A5269,Studies!A:BR,6,FALSE),"")</f>
        <v>Plasma</v>
      </c>
      <c r="G5269" s="241">
        <v>24</v>
      </c>
      <c r="H5269" s="241" t="s">
        <v>60</v>
      </c>
      <c r="I5269" s="242">
        <v>39.031129999999997</v>
      </c>
      <c r="J5269" s="242" t="s">
        <v>941</v>
      </c>
      <c r="K5269" s="242" t="s">
        <v>116</v>
      </c>
      <c r="L5269" s="145"/>
      <c r="M5269" s="145"/>
      <c r="N5269" s="145"/>
      <c r="O5269" s="243"/>
      <c r="P5269" s="175"/>
      <c r="Q5269" s="174"/>
    </row>
    <row r="5270" spans="1:17" ht="14.25" x14ac:dyDescent="0.2">
      <c r="A5270" s="244">
        <v>5200</v>
      </c>
      <c r="B5270" s="254" t="str">
        <f>IF(AND(A5270&lt;&gt;"",ISNUMBER(A5270)),VLOOKUP(A5270,Studies!A:BR,2,FALSE),"")</f>
        <v>Abdel-Rahman 2007</v>
      </c>
      <c r="C5270" s="255" t="str">
        <f>IF(AND(A5270&lt;&gt;"",ISNUMBER(A5270)),VLOOKUP(A5270,Studies!A:BR,3,FALSE),"")</f>
        <v>https://www.ncbi.nlm.nih.gov/pubmed/17517842</v>
      </c>
      <c r="D5270" s="255" t="str">
        <f>IF(AND(A5270&lt;&gt;"",ISNUMBER(A5270)),VLOOKUP(A5270,Studies!A:BR,4,FALSE),"")</f>
        <v>12-16y</v>
      </c>
      <c r="E5270" s="255" t="str">
        <f>IF(AND(A5270&lt;&gt;"",ISNUMBER(A5270)),VLOOKUP(A5270,Studies!A:BR,5,FALSE),"")</f>
        <v>Itraconazole</v>
      </c>
      <c r="F5270" s="256" t="str">
        <f>IF(AND(A5270&lt;&gt;"",ISNUMBER(A5270)),VLOOKUP(A5270,Studies!A:BR,6,FALSE),"")</f>
        <v>Plasma</v>
      </c>
      <c r="G5270" s="241">
        <v>48</v>
      </c>
      <c r="H5270" s="241" t="s">
        <v>60</v>
      </c>
      <c r="I5270" s="242">
        <v>22.20251</v>
      </c>
      <c r="J5270" s="242" t="s">
        <v>941</v>
      </c>
      <c r="K5270" s="242" t="s">
        <v>116</v>
      </c>
      <c r="L5270" s="145"/>
      <c r="M5270" s="145"/>
      <c r="N5270" s="145"/>
      <c r="O5270" s="243"/>
      <c r="P5270" s="175"/>
      <c r="Q5270" s="174"/>
    </row>
    <row r="5271" spans="1:17" ht="14.25" x14ac:dyDescent="0.2">
      <c r="A5271" s="244">
        <v>5200</v>
      </c>
      <c r="B5271" s="254" t="str">
        <f>IF(AND(A5271&lt;&gt;"",ISNUMBER(A5271)),VLOOKUP(A5271,Studies!A:BR,2,FALSE),"")</f>
        <v>Abdel-Rahman 2007</v>
      </c>
      <c r="C5271" s="255" t="str">
        <f>IF(AND(A5271&lt;&gt;"",ISNUMBER(A5271)),VLOOKUP(A5271,Studies!A:BR,3,FALSE),"")</f>
        <v>https://www.ncbi.nlm.nih.gov/pubmed/17517842</v>
      </c>
      <c r="D5271" s="255" t="str">
        <f>IF(AND(A5271&lt;&gt;"",ISNUMBER(A5271)),VLOOKUP(A5271,Studies!A:BR,4,FALSE),"")</f>
        <v>12-16y</v>
      </c>
      <c r="E5271" s="255" t="str">
        <f>IF(AND(A5271&lt;&gt;"",ISNUMBER(A5271)),VLOOKUP(A5271,Studies!A:BR,5,FALSE),"")</f>
        <v>Itraconazole</v>
      </c>
      <c r="F5271" s="256" t="str">
        <f>IF(AND(A5271&lt;&gt;"",ISNUMBER(A5271)),VLOOKUP(A5271,Studies!A:BR,6,FALSE),"")</f>
        <v>Plasma</v>
      </c>
      <c r="G5271" s="241">
        <v>72</v>
      </c>
      <c r="H5271" s="241" t="s">
        <v>60</v>
      </c>
      <c r="I5271" s="242">
        <v>13.11375</v>
      </c>
      <c r="J5271" s="242" t="s">
        <v>941</v>
      </c>
      <c r="K5271" s="242" t="s">
        <v>116</v>
      </c>
      <c r="L5271" s="145"/>
      <c r="M5271" s="145"/>
      <c r="N5271" s="145"/>
      <c r="O5271" s="243"/>
      <c r="P5271" s="175"/>
      <c r="Q5271" s="174"/>
    </row>
    <row r="5272" spans="1:17" ht="14.25" x14ac:dyDescent="0.2">
      <c r="A5272" s="244">
        <v>5200</v>
      </c>
      <c r="B5272" s="254" t="str">
        <f>IF(AND(A5272&lt;&gt;"",ISNUMBER(A5272)),VLOOKUP(A5272,Studies!A:BR,2,FALSE),"")</f>
        <v>Abdel-Rahman 2007</v>
      </c>
      <c r="C5272" s="255" t="str">
        <f>IF(AND(A5272&lt;&gt;"",ISNUMBER(A5272)),VLOOKUP(A5272,Studies!A:BR,3,FALSE),"")</f>
        <v>https://www.ncbi.nlm.nih.gov/pubmed/17517842</v>
      </c>
      <c r="D5272" s="255" t="str">
        <f>IF(AND(A5272&lt;&gt;"",ISNUMBER(A5272)),VLOOKUP(A5272,Studies!A:BR,4,FALSE),"")</f>
        <v>12-16y</v>
      </c>
      <c r="E5272" s="255" t="str">
        <f>IF(AND(A5272&lt;&gt;"",ISNUMBER(A5272)),VLOOKUP(A5272,Studies!A:BR,5,FALSE),"")</f>
        <v>Itraconazole</v>
      </c>
      <c r="F5272" s="256" t="str">
        <f>IF(AND(A5272&lt;&gt;"",ISNUMBER(A5272)),VLOOKUP(A5272,Studies!A:BR,6,FALSE),"")</f>
        <v>Plasma</v>
      </c>
      <c r="G5272" s="241">
        <v>96</v>
      </c>
      <c r="H5272" s="241" t="s">
        <v>60</v>
      </c>
      <c r="I5272" s="242">
        <v>7.0947849999999999</v>
      </c>
      <c r="J5272" s="242" t="s">
        <v>941</v>
      </c>
      <c r="K5272" s="242" t="s">
        <v>116</v>
      </c>
      <c r="L5272" s="145"/>
      <c r="M5272" s="145"/>
      <c r="N5272" s="145"/>
      <c r="O5272" s="243"/>
      <c r="P5272" s="175"/>
      <c r="Q5272" s="174"/>
    </row>
    <row r="5273" spans="1:17" ht="14.25" x14ac:dyDescent="0.2">
      <c r="A5273" s="244">
        <v>5200</v>
      </c>
      <c r="B5273" s="254" t="str">
        <f>IF(AND(A5273&lt;&gt;"",ISNUMBER(A5273)),VLOOKUP(A5273,Studies!A:BR,2,FALSE),"")</f>
        <v>Abdel-Rahman 2007</v>
      </c>
      <c r="C5273" s="255" t="str">
        <f>IF(AND(A5273&lt;&gt;"",ISNUMBER(A5273)),VLOOKUP(A5273,Studies!A:BR,3,FALSE),"")</f>
        <v>https://www.ncbi.nlm.nih.gov/pubmed/17517842</v>
      </c>
      <c r="D5273" s="255" t="str">
        <f>IF(AND(A5273&lt;&gt;"",ISNUMBER(A5273)),VLOOKUP(A5273,Studies!A:BR,4,FALSE),"")</f>
        <v>12-16y</v>
      </c>
      <c r="E5273" s="255" t="str">
        <f>IF(AND(A5273&lt;&gt;"",ISNUMBER(A5273)),VLOOKUP(A5273,Studies!A:BR,5,FALSE),"")</f>
        <v>Itraconazole</v>
      </c>
      <c r="F5273" s="256" t="str">
        <f>IF(AND(A5273&lt;&gt;"",ISNUMBER(A5273)),VLOOKUP(A5273,Studies!A:BR,6,FALSE),"")</f>
        <v>Plasma</v>
      </c>
      <c r="G5273" s="241">
        <v>120</v>
      </c>
      <c r="H5273" s="241" t="s">
        <v>60</v>
      </c>
      <c r="I5273" s="242">
        <v>3.6051920000000002</v>
      </c>
      <c r="J5273" s="242" t="s">
        <v>941</v>
      </c>
      <c r="K5273" s="242" t="s">
        <v>116</v>
      </c>
      <c r="L5273" s="145"/>
      <c r="M5273" s="145"/>
      <c r="N5273" s="145"/>
      <c r="O5273" s="243"/>
      <c r="P5273" s="175"/>
      <c r="Q5273" s="174"/>
    </row>
    <row r="5274" spans="1:17" ht="14.25" x14ac:dyDescent="0.2">
      <c r="A5274" s="30">
        <v>133</v>
      </c>
      <c r="B5274" s="254" t="str">
        <f>IF(AND(A5274&lt;&gt;"",ISNUMBER(A5274)),VLOOKUP(A5274,Studies!A:BR,2,FALSE),"")</f>
        <v>ClinPharmReview, AI424-029, p. 47</v>
      </c>
      <c r="C5274" s="255" t="str">
        <f>IF(AND(A5274&lt;&gt;"",ISNUMBER(A5274)),VLOOKUP(A5274,Studies!A:BR,3,FALSE),"")</f>
        <v>https://www.accessdata.fda.gov/drugsatfda_docs/nda/2003/21-567_Reyataz_BioPharmr_P1.pdf</v>
      </c>
      <c r="D5274" s="255" t="str">
        <f>IF(AND(A5274&lt;&gt;"",ISNUMBER(A5274)),VLOOKUP(A5274,Studies!A:BR,4,FALSE),"")</f>
        <v>Urinary radioactivity</v>
      </c>
      <c r="E5274" s="255" t="str">
        <f>IF(AND(A5274&lt;&gt;"",ISNUMBER(A5274)),VLOOKUP(A5274,Studies!A:BR,5,FALSE),"")</f>
        <v>Atazanavir</v>
      </c>
      <c r="F5274" s="256" t="str">
        <f>IF(AND(A5274&lt;&gt;"",ISNUMBER(A5274)),VLOOKUP(A5274,Studies!A:BR,6,FALSE),"")</f>
        <v>Urine</v>
      </c>
      <c r="G5274" s="194">
        <v>168</v>
      </c>
      <c r="H5274" s="241" t="s">
        <v>60</v>
      </c>
      <c r="I5274" s="187">
        <v>7</v>
      </c>
      <c r="J5274" s="41" t="s">
        <v>447</v>
      </c>
      <c r="K5274" s="41" t="s">
        <v>116</v>
      </c>
      <c r="P5274" s="42" t="s">
        <v>1022</v>
      </c>
    </row>
    <row r="5275" spans="1:17" ht="14.25" x14ac:dyDescent="0.2">
      <c r="A5275" s="30">
        <v>629</v>
      </c>
      <c r="B5275" s="254" t="str">
        <f>IF(AND(A5275&lt;&gt;"",ISNUMBER(A5275)),VLOOKUP(A5275,Studies!A:BR,2,FALSE),"")</f>
        <v>Boulton 2013</v>
      </c>
      <c r="C5275" s="255" t="str">
        <f>IF(AND(A5275&lt;&gt;"",ISNUMBER(A5275)),VLOOKUP(A5275,Studies!A:BR,3,FALSE),"")</f>
        <v>https://www.ncbi.nlm.nih.gov/pubmed/22823746</v>
      </c>
      <c r="D5275" s="255" t="str">
        <f>IF(AND(A5275&lt;&gt;"",ISNUMBER(A5275)),VLOOKUP(A5275,Studies!A:BR,4,FALSE),"")</f>
        <v>14C-dapagliflozin iv</v>
      </c>
      <c r="E5275" s="255" t="str">
        <f>IF(AND(A5275&lt;&gt;"",ISNUMBER(A5275)),VLOOKUP(A5275,Studies!A:BR,5,FALSE),"")</f>
        <v>Dapagliflozin</v>
      </c>
      <c r="F5275" s="256" t="str">
        <f>IF(AND(A5275&lt;&gt;"",ISNUMBER(A5275)),VLOOKUP(A5275,Studies!A:BR,6,FALSE),"")</f>
        <v>Plasma</v>
      </c>
      <c r="G5275" s="194">
        <v>1.083333333333333</v>
      </c>
      <c r="H5275" s="241" t="s">
        <v>60</v>
      </c>
      <c r="I5275" s="187">
        <v>10.212999999999999</v>
      </c>
      <c r="J5275" s="242" t="s">
        <v>941</v>
      </c>
      <c r="K5275" s="242" t="s">
        <v>116</v>
      </c>
    </row>
    <row r="5276" spans="1:17" ht="14.25" x14ac:dyDescent="0.2">
      <c r="A5276" s="183">
        <v>629</v>
      </c>
      <c r="B5276" s="254" t="str">
        <f>IF(AND(A5276&lt;&gt;"",ISNUMBER(A5276)),VLOOKUP(A5276,Studies!A:BR,2,FALSE),"")</f>
        <v>Boulton 2013</v>
      </c>
      <c r="C5276" s="255" t="str">
        <f>IF(AND(A5276&lt;&gt;"",ISNUMBER(A5276)),VLOOKUP(A5276,Studies!A:BR,3,FALSE),"")</f>
        <v>https://www.ncbi.nlm.nih.gov/pubmed/22823746</v>
      </c>
      <c r="D5276" s="255" t="str">
        <f>IF(AND(A5276&lt;&gt;"",ISNUMBER(A5276)),VLOOKUP(A5276,Studies!A:BR,4,FALSE),"")</f>
        <v>14C-dapagliflozin iv</v>
      </c>
      <c r="E5276" s="255" t="str">
        <f>IF(AND(A5276&lt;&gt;"",ISNUMBER(A5276)),VLOOKUP(A5276,Studies!A:BR,5,FALSE),"")</f>
        <v>Dapagliflozin</v>
      </c>
      <c r="F5276" s="256" t="str">
        <f>IF(AND(A5276&lt;&gt;"",ISNUMBER(A5276)),VLOOKUP(A5276,Studies!A:BR,6,FALSE),"")</f>
        <v>Plasma</v>
      </c>
      <c r="G5276" s="194">
        <v>1.1666666666666663</v>
      </c>
      <c r="H5276" s="241" t="s">
        <v>60</v>
      </c>
      <c r="I5276" s="187">
        <v>6.5604500000000003</v>
      </c>
      <c r="J5276" s="242" t="s">
        <v>941</v>
      </c>
      <c r="K5276" s="242" t="s">
        <v>116</v>
      </c>
    </row>
    <row r="5277" spans="1:17" ht="14.25" x14ac:dyDescent="0.2">
      <c r="A5277" s="183">
        <v>629</v>
      </c>
      <c r="B5277" s="254" t="str">
        <f>IF(AND(A5277&lt;&gt;"",ISNUMBER(A5277)),VLOOKUP(A5277,Studies!A:BR,2,FALSE),"")</f>
        <v>Boulton 2013</v>
      </c>
      <c r="C5277" s="255" t="str">
        <f>IF(AND(A5277&lt;&gt;"",ISNUMBER(A5277)),VLOOKUP(A5277,Studies!A:BR,3,FALSE),"")</f>
        <v>https://www.ncbi.nlm.nih.gov/pubmed/22823746</v>
      </c>
      <c r="D5277" s="255" t="str">
        <f>IF(AND(A5277&lt;&gt;"",ISNUMBER(A5277)),VLOOKUP(A5277,Studies!A:BR,4,FALSE),"")</f>
        <v>14C-dapagliflozin iv</v>
      </c>
      <c r="E5277" s="255" t="str">
        <f>IF(AND(A5277&lt;&gt;"",ISNUMBER(A5277)),VLOOKUP(A5277,Studies!A:BR,5,FALSE),"")</f>
        <v>Dapagliflozin</v>
      </c>
      <c r="F5277" s="256" t="str">
        <f>IF(AND(A5277&lt;&gt;"",ISNUMBER(A5277)),VLOOKUP(A5277,Studies!A:BR,6,FALSE),"")</f>
        <v>Plasma</v>
      </c>
      <c r="G5277" s="194">
        <v>1.333333333333333</v>
      </c>
      <c r="H5277" s="241" t="s">
        <v>60</v>
      </c>
      <c r="I5277" s="187">
        <v>2.622795</v>
      </c>
      <c r="J5277" s="242" t="s">
        <v>941</v>
      </c>
      <c r="K5277" s="242" t="s">
        <v>116</v>
      </c>
    </row>
    <row r="5278" spans="1:17" ht="14.25" x14ac:dyDescent="0.2">
      <c r="A5278" s="183">
        <v>629</v>
      </c>
      <c r="B5278" s="254" t="str">
        <f>IF(AND(A5278&lt;&gt;"",ISNUMBER(A5278)),VLOOKUP(A5278,Studies!A:BR,2,FALSE),"")</f>
        <v>Boulton 2013</v>
      </c>
      <c r="C5278" s="255" t="str">
        <f>IF(AND(A5278&lt;&gt;"",ISNUMBER(A5278)),VLOOKUP(A5278,Studies!A:BR,3,FALSE),"")</f>
        <v>https://www.ncbi.nlm.nih.gov/pubmed/22823746</v>
      </c>
      <c r="D5278" s="255" t="str">
        <f>IF(AND(A5278&lt;&gt;"",ISNUMBER(A5278)),VLOOKUP(A5278,Studies!A:BR,4,FALSE),"")</f>
        <v>14C-dapagliflozin iv</v>
      </c>
      <c r="E5278" s="255" t="str">
        <f>IF(AND(A5278&lt;&gt;"",ISNUMBER(A5278)),VLOOKUP(A5278,Studies!A:BR,5,FALSE),"")</f>
        <v>Dapagliflozin</v>
      </c>
      <c r="F5278" s="256" t="str">
        <f>IF(AND(A5278&lt;&gt;"",ISNUMBER(A5278)),VLOOKUP(A5278,Studies!A:BR,6,FALSE),"")</f>
        <v>Plasma</v>
      </c>
      <c r="G5278" s="194">
        <v>1.4999999999999998</v>
      </c>
      <c r="H5278" s="241" t="s">
        <v>60</v>
      </c>
      <c r="I5278" s="187">
        <v>1.973306</v>
      </c>
      <c r="J5278" s="242" t="s">
        <v>941</v>
      </c>
      <c r="K5278" s="242" t="s">
        <v>116</v>
      </c>
    </row>
    <row r="5279" spans="1:17" ht="14.25" x14ac:dyDescent="0.2">
      <c r="A5279" s="183">
        <v>629</v>
      </c>
      <c r="B5279" s="254" t="str">
        <f>IF(AND(A5279&lt;&gt;"",ISNUMBER(A5279)),VLOOKUP(A5279,Studies!A:BR,2,FALSE),"")</f>
        <v>Boulton 2013</v>
      </c>
      <c r="C5279" s="255" t="str">
        <f>IF(AND(A5279&lt;&gt;"",ISNUMBER(A5279)),VLOOKUP(A5279,Studies!A:BR,3,FALSE),"")</f>
        <v>https://www.ncbi.nlm.nih.gov/pubmed/22823746</v>
      </c>
      <c r="D5279" s="255" t="str">
        <f>IF(AND(A5279&lt;&gt;"",ISNUMBER(A5279)),VLOOKUP(A5279,Studies!A:BR,4,FALSE),"")</f>
        <v>14C-dapagliflozin iv</v>
      </c>
      <c r="E5279" s="255" t="str">
        <f>IF(AND(A5279&lt;&gt;"",ISNUMBER(A5279)),VLOOKUP(A5279,Studies!A:BR,5,FALSE),"")</f>
        <v>Dapagliflozin</v>
      </c>
      <c r="F5279" s="256" t="str">
        <f>IF(AND(A5279&lt;&gt;"",ISNUMBER(A5279)),VLOOKUP(A5279,Studies!A:BR,6,FALSE),"")</f>
        <v>Plasma</v>
      </c>
      <c r="G5279" s="194">
        <v>1.6666666666666665</v>
      </c>
      <c r="H5279" s="241" t="s">
        <v>60</v>
      </c>
      <c r="I5279" s="187">
        <v>1.1899120000000001</v>
      </c>
      <c r="J5279" s="242" t="s">
        <v>941</v>
      </c>
      <c r="K5279" s="242" t="s">
        <v>116</v>
      </c>
    </row>
    <row r="5280" spans="1:17" ht="14.25" x14ac:dyDescent="0.2">
      <c r="A5280" s="183">
        <v>629</v>
      </c>
      <c r="B5280" s="254" t="str">
        <f>IF(AND(A5280&lt;&gt;"",ISNUMBER(A5280)),VLOOKUP(A5280,Studies!A:BR,2,FALSE),"")</f>
        <v>Boulton 2013</v>
      </c>
      <c r="C5280" s="255" t="str">
        <f>IF(AND(A5280&lt;&gt;"",ISNUMBER(A5280)),VLOOKUP(A5280,Studies!A:BR,3,FALSE),"")</f>
        <v>https://www.ncbi.nlm.nih.gov/pubmed/22823746</v>
      </c>
      <c r="D5280" s="255" t="str">
        <f>IF(AND(A5280&lt;&gt;"",ISNUMBER(A5280)),VLOOKUP(A5280,Studies!A:BR,4,FALSE),"")</f>
        <v>14C-dapagliflozin iv</v>
      </c>
      <c r="E5280" s="255" t="str">
        <f>IF(AND(A5280&lt;&gt;"",ISNUMBER(A5280)),VLOOKUP(A5280,Studies!A:BR,5,FALSE),"")</f>
        <v>Dapagliflozin</v>
      </c>
      <c r="F5280" s="256" t="str">
        <f>IF(AND(A5280&lt;&gt;"",ISNUMBER(A5280)),VLOOKUP(A5280,Studies!A:BR,6,FALSE),"")</f>
        <v>Plasma</v>
      </c>
      <c r="G5280" s="194">
        <v>1.8333333333333333</v>
      </c>
      <c r="H5280" s="241" t="s">
        <v>60</v>
      </c>
      <c r="I5280" s="187">
        <v>1.015933</v>
      </c>
      <c r="J5280" s="242" t="s">
        <v>941</v>
      </c>
      <c r="K5280" s="242" t="s">
        <v>116</v>
      </c>
    </row>
    <row r="5281" spans="1:14" ht="14.25" x14ac:dyDescent="0.2">
      <c r="A5281" s="183">
        <v>629</v>
      </c>
      <c r="B5281" s="254" t="str">
        <f>IF(AND(A5281&lt;&gt;"",ISNUMBER(A5281)),VLOOKUP(A5281,Studies!A:BR,2,FALSE),"")</f>
        <v>Boulton 2013</v>
      </c>
      <c r="C5281" s="255" t="str">
        <f>IF(AND(A5281&lt;&gt;"",ISNUMBER(A5281)),VLOOKUP(A5281,Studies!A:BR,3,FALSE),"")</f>
        <v>https://www.ncbi.nlm.nih.gov/pubmed/22823746</v>
      </c>
      <c r="D5281" s="255" t="str">
        <f>IF(AND(A5281&lt;&gt;"",ISNUMBER(A5281)),VLOOKUP(A5281,Studies!A:BR,4,FALSE),"")</f>
        <v>14C-dapagliflozin iv</v>
      </c>
      <c r="E5281" s="255" t="str">
        <f>IF(AND(A5281&lt;&gt;"",ISNUMBER(A5281)),VLOOKUP(A5281,Studies!A:BR,5,FALSE),"")</f>
        <v>Dapagliflozin</v>
      </c>
      <c r="F5281" s="256" t="str">
        <f>IF(AND(A5281&lt;&gt;"",ISNUMBER(A5281)),VLOOKUP(A5281,Studies!A:BR,6,FALSE),"")</f>
        <v>Plasma</v>
      </c>
      <c r="G5281" s="194">
        <v>2</v>
      </c>
      <c r="H5281" s="241" t="s">
        <v>60</v>
      </c>
      <c r="I5281" s="187">
        <v>0.86739140000000003</v>
      </c>
      <c r="J5281" s="242" t="s">
        <v>941</v>
      </c>
      <c r="K5281" s="242" t="s">
        <v>116</v>
      </c>
    </row>
    <row r="5282" spans="1:14" ht="14.25" x14ac:dyDescent="0.2">
      <c r="A5282" s="183">
        <v>629</v>
      </c>
      <c r="B5282" s="254" t="str">
        <f>IF(AND(A5282&lt;&gt;"",ISNUMBER(A5282)),VLOOKUP(A5282,Studies!A:BR,2,FALSE),"")</f>
        <v>Boulton 2013</v>
      </c>
      <c r="C5282" s="255" t="str">
        <f>IF(AND(A5282&lt;&gt;"",ISNUMBER(A5282)),VLOOKUP(A5282,Studies!A:BR,3,FALSE),"")</f>
        <v>https://www.ncbi.nlm.nih.gov/pubmed/22823746</v>
      </c>
      <c r="D5282" s="255" t="str">
        <f>IF(AND(A5282&lt;&gt;"",ISNUMBER(A5282)),VLOOKUP(A5282,Studies!A:BR,4,FALSE),"")</f>
        <v>14C-dapagliflozin iv</v>
      </c>
      <c r="E5282" s="255" t="str">
        <f>IF(AND(A5282&lt;&gt;"",ISNUMBER(A5282)),VLOOKUP(A5282,Studies!A:BR,5,FALSE),"")</f>
        <v>Dapagliflozin</v>
      </c>
      <c r="F5282" s="256" t="str">
        <f>IF(AND(A5282&lt;&gt;"",ISNUMBER(A5282)),VLOOKUP(A5282,Studies!A:BR,6,FALSE),"")</f>
        <v>Plasma</v>
      </c>
      <c r="G5282" s="194">
        <v>4</v>
      </c>
      <c r="H5282" s="241" t="s">
        <v>60</v>
      </c>
      <c r="I5282" s="187">
        <v>0.41920420000000003</v>
      </c>
      <c r="J5282" s="242" t="s">
        <v>941</v>
      </c>
      <c r="K5282" s="242" t="s">
        <v>116</v>
      </c>
    </row>
    <row r="5283" spans="1:14" ht="14.25" x14ac:dyDescent="0.2">
      <c r="A5283" s="183">
        <v>629</v>
      </c>
      <c r="B5283" s="254" t="str">
        <f>IF(AND(A5283&lt;&gt;"",ISNUMBER(A5283)),VLOOKUP(A5283,Studies!A:BR,2,FALSE),"")</f>
        <v>Boulton 2013</v>
      </c>
      <c r="C5283" s="255" t="str">
        <f>IF(AND(A5283&lt;&gt;"",ISNUMBER(A5283)),VLOOKUP(A5283,Studies!A:BR,3,FALSE),"")</f>
        <v>https://www.ncbi.nlm.nih.gov/pubmed/22823746</v>
      </c>
      <c r="D5283" s="255" t="str">
        <f>IF(AND(A5283&lt;&gt;"",ISNUMBER(A5283)),VLOOKUP(A5283,Studies!A:BR,4,FALSE),"")</f>
        <v>14C-dapagliflozin iv</v>
      </c>
      <c r="E5283" s="255" t="str">
        <f>IF(AND(A5283&lt;&gt;"",ISNUMBER(A5283)),VLOOKUP(A5283,Studies!A:BR,5,FALSE),"")</f>
        <v>Dapagliflozin</v>
      </c>
      <c r="F5283" s="256" t="str">
        <f>IF(AND(A5283&lt;&gt;"",ISNUMBER(A5283)),VLOOKUP(A5283,Studies!A:BR,6,FALSE),"")</f>
        <v>Plasma</v>
      </c>
      <c r="G5283" s="194">
        <v>6</v>
      </c>
      <c r="H5283" s="241" t="s">
        <v>60</v>
      </c>
      <c r="I5283" s="187">
        <v>0.27793030000000002</v>
      </c>
      <c r="J5283" s="242" t="s">
        <v>941</v>
      </c>
      <c r="K5283" s="242" t="s">
        <v>116</v>
      </c>
    </row>
    <row r="5284" spans="1:14" ht="14.25" x14ac:dyDescent="0.2">
      <c r="A5284" s="183">
        <v>629</v>
      </c>
      <c r="B5284" s="254" t="str">
        <f>IF(AND(A5284&lt;&gt;"",ISNUMBER(A5284)),VLOOKUP(A5284,Studies!A:BR,2,FALSE),"")</f>
        <v>Boulton 2013</v>
      </c>
      <c r="C5284" s="255" t="str">
        <f>IF(AND(A5284&lt;&gt;"",ISNUMBER(A5284)),VLOOKUP(A5284,Studies!A:BR,3,FALSE),"")</f>
        <v>https://www.ncbi.nlm.nih.gov/pubmed/22823746</v>
      </c>
      <c r="D5284" s="255" t="str">
        <f>IF(AND(A5284&lt;&gt;"",ISNUMBER(A5284)),VLOOKUP(A5284,Studies!A:BR,4,FALSE),"")</f>
        <v>14C-dapagliflozin iv</v>
      </c>
      <c r="E5284" s="255" t="str">
        <f>IF(AND(A5284&lt;&gt;"",ISNUMBER(A5284)),VLOOKUP(A5284,Studies!A:BR,5,FALSE),"")</f>
        <v>Dapagliflozin</v>
      </c>
      <c r="F5284" s="256" t="str">
        <f>IF(AND(A5284&lt;&gt;"",ISNUMBER(A5284)),VLOOKUP(A5284,Studies!A:BR,6,FALSE),"")</f>
        <v>Plasma</v>
      </c>
      <c r="G5284" s="194">
        <v>8</v>
      </c>
      <c r="H5284" s="241" t="s">
        <v>60</v>
      </c>
      <c r="I5284" s="187">
        <v>0.22275429999999999</v>
      </c>
      <c r="J5284" s="242" t="s">
        <v>941</v>
      </c>
      <c r="K5284" s="242" t="s">
        <v>116</v>
      </c>
    </row>
    <row r="5285" spans="1:14" ht="14.25" x14ac:dyDescent="0.2">
      <c r="A5285" s="183">
        <v>629</v>
      </c>
      <c r="B5285" s="254" t="str">
        <f>IF(AND(A5285&lt;&gt;"",ISNUMBER(A5285)),VLOOKUP(A5285,Studies!A:BR,2,FALSE),"")</f>
        <v>Boulton 2013</v>
      </c>
      <c r="C5285" s="255" t="str">
        <f>IF(AND(A5285&lt;&gt;"",ISNUMBER(A5285)),VLOOKUP(A5285,Studies!A:BR,3,FALSE),"")</f>
        <v>https://www.ncbi.nlm.nih.gov/pubmed/22823746</v>
      </c>
      <c r="D5285" s="255" t="str">
        <f>IF(AND(A5285&lt;&gt;"",ISNUMBER(A5285)),VLOOKUP(A5285,Studies!A:BR,4,FALSE),"")</f>
        <v>14C-dapagliflozin iv</v>
      </c>
      <c r="E5285" s="255" t="str">
        <f>IF(AND(A5285&lt;&gt;"",ISNUMBER(A5285)),VLOOKUP(A5285,Studies!A:BR,5,FALSE),"")</f>
        <v>Dapagliflozin</v>
      </c>
      <c r="F5285" s="256" t="str">
        <f>IF(AND(A5285&lt;&gt;"",ISNUMBER(A5285)),VLOOKUP(A5285,Studies!A:BR,6,FALSE),"")</f>
        <v>Plasma</v>
      </c>
      <c r="G5285" s="194">
        <v>12</v>
      </c>
      <c r="H5285" s="241" t="s">
        <v>60</v>
      </c>
      <c r="I5285" s="187">
        <v>0.1183659</v>
      </c>
      <c r="J5285" s="242" t="s">
        <v>941</v>
      </c>
      <c r="K5285" s="242" t="s">
        <v>116</v>
      </c>
    </row>
    <row r="5286" spans="1:14" ht="14.25" x14ac:dyDescent="0.2">
      <c r="A5286" s="183">
        <v>629</v>
      </c>
      <c r="B5286" s="254" t="str">
        <f>IF(AND(A5286&lt;&gt;"",ISNUMBER(A5286)),VLOOKUP(A5286,Studies!A:BR,2,FALSE),"")</f>
        <v>Boulton 2013</v>
      </c>
      <c r="C5286" s="255" t="str">
        <f>IF(AND(A5286&lt;&gt;"",ISNUMBER(A5286)),VLOOKUP(A5286,Studies!A:BR,3,FALSE),"")</f>
        <v>https://www.ncbi.nlm.nih.gov/pubmed/22823746</v>
      </c>
      <c r="D5286" s="255" t="str">
        <f>IF(AND(A5286&lt;&gt;"",ISNUMBER(A5286)),VLOOKUP(A5286,Studies!A:BR,4,FALSE),"")</f>
        <v>14C-dapagliflozin iv</v>
      </c>
      <c r="E5286" s="255" t="str">
        <f>IF(AND(A5286&lt;&gt;"",ISNUMBER(A5286)),VLOOKUP(A5286,Studies!A:BR,5,FALSE),"")</f>
        <v>Dapagliflozin</v>
      </c>
      <c r="F5286" s="256" t="str">
        <f>IF(AND(A5286&lt;&gt;"",ISNUMBER(A5286)),VLOOKUP(A5286,Studies!A:BR,6,FALSE),"")</f>
        <v>Plasma</v>
      </c>
      <c r="G5286" s="194">
        <v>16</v>
      </c>
      <c r="H5286" s="241" t="s">
        <v>60</v>
      </c>
      <c r="I5286" s="187">
        <v>6.4916779999999993E-2</v>
      </c>
      <c r="J5286" s="242" t="s">
        <v>941</v>
      </c>
      <c r="K5286" s="242" t="s">
        <v>116</v>
      </c>
    </row>
    <row r="5287" spans="1:14" ht="14.25" x14ac:dyDescent="0.2">
      <c r="A5287" s="183">
        <v>629</v>
      </c>
      <c r="B5287" s="254" t="str">
        <f>IF(AND(A5287&lt;&gt;"",ISNUMBER(A5287)),VLOOKUP(A5287,Studies!A:BR,2,FALSE),"")</f>
        <v>Boulton 2013</v>
      </c>
      <c r="C5287" s="255" t="str">
        <f>IF(AND(A5287&lt;&gt;"",ISNUMBER(A5287)),VLOOKUP(A5287,Studies!A:BR,3,FALSE),"")</f>
        <v>https://www.ncbi.nlm.nih.gov/pubmed/22823746</v>
      </c>
      <c r="D5287" s="255" t="str">
        <f>IF(AND(A5287&lt;&gt;"",ISNUMBER(A5287)),VLOOKUP(A5287,Studies!A:BR,4,FALSE),"")</f>
        <v>14C-dapagliflozin iv</v>
      </c>
      <c r="E5287" s="255" t="str">
        <f>IF(AND(A5287&lt;&gt;"",ISNUMBER(A5287)),VLOOKUP(A5287,Studies!A:BR,5,FALSE),"")</f>
        <v>Dapagliflozin</v>
      </c>
      <c r="F5287" s="256" t="str">
        <f>IF(AND(A5287&lt;&gt;"",ISNUMBER(A5287)),VLOOKUP(A5287,Studies!A:BR,6,FALSE),"")</f>
        <v>Plasma</v>
      </c>
      <c r="G5287" s="194">
        <v>24</v>
      </c>
      <c r="H5287" s="241" t="s">
        <v>60</v>
      </c>
      <c r="I5287" s="187">
        <v>3.79269E-2</v>
      </c>
      <c r="J5287" s="242" t="s">
        <v>941</v>
      </c>
      <c r="K5287" s="242" t="s">
        <v>116</v>
      </c>
    </row>
    <row r="5288" spans="1:14" ht="14.25" x14ac:dyDescent="0.2">
      <c r="A5288" s="183">
        <v>629</v>
      </c>
      <c r="B5288" s="254" t="str">
        <f>IF(AND(A5288&lt;&gt;"",ISNUMBER(A5288)),VLOOKUP(A5288,Studies!A:BR,2,FALSE),"")</f>
        <v>Boulton 2013</v>
      </c>
      <c r="C5288" s="255" t="str">
        <f>IF(AND(A5288&lt;&gt;"",ISNUMBER(A5288)),VLOOKUP(A5288,Studies!A:BR,3,FALSE),"")</f>
        <v>https://www.ncbi.nlm.nih.gov/pubmed/22823746</v>
      </c>
      <c r="D5288" s="255" t="str">
        <f>IF(AND(A5288&lt;&gt;"",ISNUMBER(A5288)),VLOOKUP(A5288,Studies!A:BR,4,FALSE),"")</f>
        <v>14C-dapagliflozin iv</v>
      </c>
      <c r="E5288" s="255" t="str">
        <f>IF(AND(A5288&lt;&gt;"",ISNUMBER(A5288)),VLOOKUP(A5288,Studies!A:BR,5,FALSE),"")</f>
        <v>Dapagliflozin</v>
      </c>
      <c r="F5288" s="256" t="str">
        <f>IF(AND(A5288&lt;&gt;"",ISNUMBER(A5288)),VLOOKUP(A5288,Studies!A:BR,6,FALSE),"")</f>
        <v>Plasma</v>
      </c>
      <c r="G5288" s="194">
        <v>36</v>
      </c>
      <c r="H5288" s="241" t="s">
        <v>60</v>
      </c>
      <c r="I5288" s="187">
        <v>1.8918549999999999E-2</v>
      </c>
      <c r="J5288" s="242" t="s">
        <v>941</v>
      </c>
      <c r="K5288" s="242" t="s">
        <v>116</v>
      </c>
    </row>
    <row r="5289" spans="1:14" ht="14.25" x14ac:dyDescent="0.2">
      <c r="A5289" s="183">
        <v>629</v>
      </c>
      <c r="B5289" s="254" t="str">
        <f>IF(AND(A5289&lt;&gt;"",ISNUMBER(A5289)),VLOOKUP(A5289,Studies!A:BR,2,FALSE),"")</f>
        <v>Boulton 2013</v>
      </c>
      <c r="C5289" s="255" t="str">
        <f>IF(AND(A5289&lt;&gt;"",ISNUMBER(A5289)),VLOOKUP(A5289,Studies!A:BR,3,FALSE),"")</f>
        <v>https://www.ncbi.nlm.nih.gov/pubmed/22823746</v>
      </c>
      <c r="D5289" s="255" t="str">
        <f>IF(AND(A5289&lt;&gt;"",ISNUMBER(A5289)),VLOOKUP(A5289,Studies!A:BR,4,FALSE),"")</f>
        <v>14C-dapagliflozin iv</v>
      </c>
      <c r="E5289" s="255" t="str">
        <f>IF(AND(A5289&lt;&gt;"",ISNUMBER(A5289)),VLOOKUP(A5289,Studies!A:BR,5,FALSE),"")</f>
        <v>Dapagliflozin</v>
      </c>
      <c r="F5289" s="256" t="str">
        <f>IF(AND(A5289&lt;&gt;"",ISNUMBER(A5289)),VLOOKUP(A5289,Studies!A:BR,6,FALSE),"")</f>
        <v>Plasma</v>
      </c>
      <c r="G5289" s="194">
        <v>48</v>
      </c>
      <c r="H5289" s="241" t="s">
        <v>60</v>
      </c>
      <c r="I5289" s="187">
        <v>1.8329809999999998E-2</v>
      </c>
      <c r="J5289" s="242" t="s">
        <v>941</v>
      </c>
      <c r="K5289" s="242" t="s">
        <v>116</v>
      </c>
    </row>
    <row r="5290" spans="1:14" ht="14.25" x14ac:dyDescent="0.2">
      <c r="A5290" s="183">
        <v>629</v>
      </c>
      <c r="B5290" s="254" t="str">
        <f>IF(AND(A5290&lt;&gt;"",ISNUMBER(A5290)),VLOOKUP(A5290,Studies!A:BR,2,FALSE),"")</f>
        <v>Boulton 2013</v>
      </c>
      <c r="C5290" s="255" t="str">
        <f>IF(AND(A5290&lt;&gt;"",ISNUMBER(A5290)),VLOOKUP(A5290,Studies!A:BR,3,FALSE),"")</f>
        <v>https://www.ncbi.nlm.nih.gov/pubmed/22823746</v>
      </c>
      <c r="D5290" s="255" t="str">
        <f>IF(AND(A5290&lt;&gt;"",ISNUMBER(A5290)),VLOOKUP(A5290,Studies!A:BR,4,FALSE),"")</f>
        <v>14C-dapagliflozin iv</v>
      </c>
      <c r="E5290" s="255" t="str">
        <f>IF(AND(A5290&lt;&gt;"",ISNUMBER(A5290)),VLOOKUP(A5290,Studies!A:BR,5,FALSE),"")</f>
        <v>Dapagliflozin</v>
      </c>
      <c r="F5290" s="256" t="str">
        <f>IF(AND(A5290&lt;&gt;"",ISNUMBER(A5290)),VLOOKUP(A5290,Studies!A:BR,6,FALSE),"")</f>
        <v>Plasma</v>
      </c>
      <c r="G5290" s="194">
        <v>49</v>
      </c>
      <c r="H5290" s="241" t="s">
        <v>60</v>
      </c>
      <c r="I5290" s="187">
        <v>1.8329809999999998E-2</v>
      </c>
      <c r="J5290" s="242" t="s">
        <v>941</v>
      </c>
      <c r="K5290" s="242" t="s">
        <v>116</v>
      </c>
    </row>
    <row r="5291" spans="1:14" ht="14.25" x14ac:dyDescent="0.2">
      <c r="A5291" s="30">
        <v>630</v>
      </c>
      <c r="B5291" s="254" t="str">
        <f>IF(AND(A5291&lt;&gt;"",ISNUMBER(A5291)),VLOOKUP(A5291,Studies!A:BR,2,FALSE),"")</f>
        <v>Boulton 2013</v>
      </c>
      <c r="C5291" s="255" t="str">
        <f>IF(AND(A5291&lt;&gt;"",ISNUMBER(A5291)),VLOOKUP(A5291,Studies!A:BR,3,FALSE),"")</f>
        <v>https://www.ncbi.nlm.nih.gov/pubmed/22823746</v>
      </c>
      <c r="D5291" s="255" t="str">
        <f>IF(AND(A5291&lt;&gt;"",ISNUMBER(A5291)),VLOOKUP(A5291,Studies!A:BR,4,FALSE),"")</f>
        <v>Dapagliflozin po</v>
      </c>
      <c r="E5291" s="255" t="str">
        <f>IF(AND(A5291&lt;&gt;"",ISNUMBER(A5291)),VLOOKUP(A5291,Studies!A:BR,5,FALSE),"")</f>
        <v>Dapagliflozin</v>
      </c>
      <c r="F5291" s="256" t="str">
        <f>IF(AND(A5291&lt;&gt;"",ISNUMBER(A5291)),VLOOKUP(A5291,Studies!A:BR,6,FALSE),"")</f>
        <v>Plasma</v>
      </c>
      <c r="G5291" s="194">
        <v>0.5</v>
      </c>
      <c r="H5291" s="241" t="s">
        <v>60</v>
      </c>
      <c r="I5291" s="187">
        <v>106.5117</v>
      </c>
      <c r="J5291" s="242" t="s">
        <v>941</v>
      </c>
      <c r="K5291" s="242" t="s">
        <v>116</v>
      </c>
      <c r="L5291" s="195">
        <v>68.898319999999998</v>
      </c>
      <c r="M5291" s="52" t="s">
        <v>941</v>
      </c>
      <c r="N5291" s="52" t="s">
        <v>117</v>
      </c>
    </row>
    <row r="5292" spans="1:14" ht="14.25" x14ac:dyDescent="0.2">
      <c r="A5292" s="183">
        <v>630</v>
      </c>
      <c r="B5292" s="254" t="str">
        <f>IF(AND(A5292&lt;&gt;"",ISNUMBER(A5292)),VLOOKUP(A5292,Studies!A:BR,2,FALSE),"")</f>
        <v>Boulton 2013</v>
      </c>
      <c r="C5292" s="255" t="str">
        <f>IF(AND(A5292&lt;&gt;"",ISNUMBER(A5292)),VLOOKUP(A5292,Studies!A:BR,3,FALSE),"")</f>
        <v>https://www.ncbi.nlm.nih.gov/pubmed/22823746</v>
      </c>
      <c r="D5292" s="255" t="str">
        <f>IF(AND(A5292&lt;&gt;"",ISNUMBER(A5292)),VLOOKUP(A5292,Studies!A:BR,4,FALSE),"")</f>
        <v>Dapagliflozin po</v>
      </c>
      <c r="E5292" s="255" t="str">
        <f>IF(AND(A5292&lt;&gt;"",ISNUMBER(A5292)),VLOOKUP(A5292,Studies!A:BR,5,FALSE),"")</f>
        <v>Dapagliflozin</v>
      </c>
      <c r="F5292" s="256" t="str">
        <f>IF(AND(A5292&lt;&gt;"",ISNUMBER(A5292)),VLOOKUP(A5292,Studies!A:BR,6,FALSE),"")</f>
        <v>Plasma</v>
      </c>
      <c r="G5292" s="194">
        <v>1</v>
      </c>
      <c r="H5292" s="241" t="s">
        <v>60</v>
      </c>
      <c r="I5292" s="187">
        <v>141.47669999999999</v>
      </c>
      <c r="J5292" s="242" t="s">
        <v>941</v>
      </c>
      <c r="K5292" s="242" t="s">
        <v>116</v>
      </c>
      <c r="L5292" s="195">
        <v>44.581699999999998</v>
      </c>
      <c r="M5292" s="195" t="s">
        <v>941</v>
      </c>
      <c r="N5292" s="195" t="s">
        <v>117</v>
      </c>
    </row>
    <row r="5293" spans="1:14" ht="14.25" x14ac:dyDescent="0.2">
      <c r="A5293" s="183">
        <v>630</v>
      </c>
      <c r="B5293" s="254" t="str">
        <f>IF(AND(A5293&lt;&gt;"",ISNUMBER(A5293)),VLOOKUP(A5293,Studies!A:BR,2,FALSE),"")</f>
        <v>Boulton 2013</v>
      </c>
      <c r="C5293" s="255" t="str">
        <f>IF(AND(A5293&lt;&gt;"",ISNUMBER(A5293)),VLOOKUP(A5293,Studies!A:BR,3,FALSE),"")</f>
        <v>https://www.ncbi.nlm.nih.gov/pubmed/22823746</v>
      </c>
      <c r="D5293" s="255" t="str">
        <f>IF(AND(A5293&lt;&gt;"",ISNUMBER(A5293)),VLOOKUP(A5293,Studies!A:BR,4,FALSE),"")</f>
        <v>Dapagliflozin po</v>
      </c>
      <c r="E5293" s="255" t="str">
        <f>IF(AND(A5293&lt;&gt;"",ISNUMBER(A5293)),VLOOKUP(A5293,Studies!A:BR,5,FALSE),"")</f>
        <v>Dapagliflozin</v>
      </c>
      <c r="F5293" s="256" t="str">
        <f>IF(AND(A5293&lt;&gt;"",ISNUMBER(A5293)),VLOOKUP(A5293,Studies!A:BR,6,FALSE),"")</f>
        <v>Plasma</v>
      </c>
      <c r="G5293" s="194">
        <v>1.5</v>
      </c>
      <c r="H5293" s="241" t="s">
        <v>60</v>
      </c>
      <c r="I5293" s="187">
        <v>93.886409999999998</v>
      </c>
      <c r="J5293" s="242" t="s">
        <v>941</v>
      </c>
      <c r="K5293" s="242" t="s">
        <v>116</v>
      </c>
      <c r="L5293" s="195">
        <v>8.4767840000000003</v>
      </c>
      <c r="M5293" s="195" t="s">
        <v>941</v>
      </c>
      <c r="N5293" s="195" t="s">
        <v>117</v>
      </c>
    </row>
    <row r="5294" spans="1:14" ht="14.25" x14ac:dyDescent="0.2">
      <c r="A5294" s="183">
        <v>630</v>
      </c>
      <c r="B5294" s="254" t="str">
        <f>IF(AND(A5294&lt;&gt;"",ISNUMBER(A5294)),VLOOKUP(A5294,Studies!A:BR,2,FALSE),"")</f>
        <v>Boulton 2013</v>
      </c>
      <c r="C5294" s="255" t="str">
        <f>IF(AND(A5294&lt;&gt;"",ISNUMBER(A5294)),VLOOKUP(A5294,Studies!A:BR,3,FALSE),"")</f>
        <v>https://www.ncbi.nlm.nih.gov/pubmed/22823746</v>
      </c>
      <c r="D5294" s="255" t="str">
        <f>IF(AND(A5294&lt;&gt;"",ISNUMBER(A5294)),VLOOKUP(A5294,Studies!A:BR,4,FALSE),"")</f>
        <v>Dapagliflozin po</v>
      </c>
      <c r="E5294" s="255" t="str">
        <f>IF(AND(A5294&lt;&gt;"",ISNUMBER(A5294)),VLOOKUP(A5294,Studies!A:BR,5,FALSE),"")</f>
        <v>Dapagliflozin</v>
      </c>
      <c r="F5294" s="256" t="str">
        <f>IF(AND(A5294&lt;&gt;"",ISNUMBER(A5294)),VLOOKUP(A5294,Studies!A:BR,6,FALSE),"")</f>
        <v>Plasma</v>
      </c>
      <c r="G5294" s="194">
        <v>2</v>
      </c>
      <c r="H5294" s="241" t="s">
        <v>60</v>
      </c>
      <c r="I5294" s="187">
        <v>75.285669999999996</v>
      </c>
      <c r="J5294" s="242" t="s">
        <v>941</v>
      </c>
      <c r="K5294" s="242" t="s">
        <v>116</v>
      </c>
      <c r="L5294" s="195">
        <v>8.9239200000000007</v>
      </c>
      <c r="M5294" s="195" t="s">
        <v>941</v>
      </c>
      <c r="N5294" s="195" t="s">
        <v>117</v>
      </c>
    </row>
    <row r="5295" spans="1:14" ht="14.25" x14ac:dyDescent="0.2">
      <c r="A5295" s="183">
        <v>630</v>
      </c>
      <c r="B5295" s="254" t="str">
        <f>IF(AND(A5295&lt;&gt;"",ISNUMBER(A5295)),VLOOKUP(A5295,Studies!A:BR,2,FALSE),"")</f>
        <v>Boulton 2013</v>
      </c>
      <c r="C5295" s="255" t="str">
        <f>IF(AND(A5295&lt;&gt;"",ISNUMBER(A5295)),VLOOKUP(A5295,Studies!A:BR,3,FALSE),"")</f>
        <v>https://www.ncbi.nlm.nih.gov/pubmed/22823746</v>
      </c>
      <c r="D5295" s="255" t="str">
        <f>IF(AND(A5295&lt;&gt;"",ISNUMBER(A5295)),VLOOKUP(A5295,Studies!A:BR,4,FALSE),"")</f>
        <v>Dapagliflozin po</v>
      </c>
      <c r="E5295" s="255" t="str">
        <f>IF(AND(A5295&lt;&gt;"",ISNUMBER(A5295)),VLOOKUP(A5295,Studies!A:BR,5,FALSE),"")</f>
        <v>Dapagliflozin</v>
      </c>
      <c r="F5295" s="256" t="str">
        <f>IF(AND(A5295&lt;&gt;"",ISNUMBER(A5295)),VLOOKUP(A5295,Studies!A:BR,6,FALSE),"")</f>
        <v>Plasma</v>
      </c>
      <c r="G5295" s="194">
        <v>4</v>
      </c>
      <c r="H5295" s="241" t="s">
        <v>60</v>
      </c>
      <c r="I5295" s="187">
        <v>38.818710000000003</v>
      </c>
      <c r="J5295" s="242" t="s">
        <v>941</v>
      </c>
      <c r="K5295" s="242" t="s">
        <v>116</v>
      </c>
      <c r="L5295" s="195">
        <v>4.6013450000000002</v>
      </c>
      <c r="M5295" s="195" t="s">
        <v>941</v>
      </c>
      <c r="N5295" s="195" t="s">
        <v>117</v>
      </c>
    </row>
    <row r="5296" spans="1:14" ht="14.25" x14ac:dyDescent="0.2">
      <c r="A5296" s="183">
        <v>630</v>
      </c>
      <c r="B5296" s="254" t="str">
        <f>IF(AND(A5296&lt;&gt;"",ISNUMBER(A5296)),VLOOKUP(A5296,Studies!A:BR,2,FALSE),"")</f>
        <v>Boulton 2013</v>
      </c>
      <c r="C5296" s="255" t="str">
        <f>IF(AND(A5296&lt;&gt;"",ISNUMBER(A5296)),VLOOKUP(A5296,Studies!A:BR,3,FALSE),"")</f>
        <v>https://www.ncbi.nlm.nih.gov/pubmed/22823746</v>
      </c>
      <c r="D5296" s="255" t="str">
        <f>IF(AND(A5296&lt;&gt;"",ISNUMBER(A5296)),VLOOKUP(A5296,Studies!A:BR,4,FALSE),"")</f>
        <v>Dapagliflozin po</v>
      </c>
      <c r="E5296" s="255" t="str">
        <f>IF(AND(A5296&lt;&gt;"",ISNUMBER(A5296)),VLOOKUP(A5296,Studies!A:BR,5,FALSE),"")</f>
        <v>Dapagliflozin</v>
      </c>
      <c r="F5296" s="256" t="str">
        <f>IF(AND(A5296&lt;&gt;"",ISNUMBER(A5296)),VLOOKUP(A5296,Studies!A:BR,6,FALSE),"")</f>
        <v>Plasma</v>
      </c>
      <c r="G5296" s="194">
        <v>6</v>
      </c>
      <c r="H5296" s="241" t="s">
        <v>60</v>
      </c>
      <c r="I5296" s="187">
        <v>25.760770000000001</v>
      </c>
      <c r="J5296" s="242" t="s">
        <v>941</v>
      </c>
      <c r="K5296" s="242" t="s">
        <v>116</v>
      </c>
      <c r="L5296" s="195">
        <v>5.1037119999999998</v>
      </c>
      <c r="M5296" s="195" t="s">
        <v>941</v>
      </c>
      <c r="N5296" s="195" t="s">
        <v>117</v>
      </c>
    </row>
    <row r="5297" spans="1:14" ht="14.25" x14ac:dyDescent="0.2">
      <c r="A5297" s="183">
        <v>630</v>
      </c>
      <c r="B5297" s="254" t="str">
        <f>IF(AND(A5297&lt;&gt;"",ISNUMBER(A5297)),VLOOKUP(A5297,Studies!A:BR,2,FALSE),"")</f>
        <v>Boulton 2013</v>
      </c>
      <c r="C5297" s="255" t="str">
        <f>IF(AND(A5297&lt;&gt;"",ISNUMBER(A5297)),VLOOKUP(A5297,Studies!A:BR,3,FALSE),"")</f>
        <v>https://www.ncbi.nlm.nih.gov/pubmed/22823746</v>
      </c>
      <c r="D5297" s="255" t="str">
        <f>IF(AND(A5297&lt;&gt;"",ISNUMBER(A5297)),VLOOKUP(A5297,Studies!A:BR,4,FALSE),"")</f>
        <v>Dapagliflozin po</v>
      </c>
      <c r="E5297" s="255" t="str">
        <f>IF(AND(A5297&lt;&gt;"",ISNUMBER(A5297)),VLOOKUP(A5297,Studies!A:BR,5,FALSE),"")</f>
        <v>Dapagliflozin</v>
      </c>
      <c r="F5297" s="256" t="str">
        <f>IF(AND(A5297&lt;&gt;"",ISNUMBER(A5297)),VLOOKUP(A5297,Studies!A:BR,6,FALSE),"")</f>
        <v>Plasma</v>
      </c>
      <c r="G5297" s="194">
        <v>8</v>
      </c>
      <c r="H5297" s="241" t="s">
        <v>60</v>
      </c>
      <c r="I5297" s="187">
        <v>18.791979999999999</v>
      </c>
      <c r="J5297" s="242" t="s">
        <v>941</v>
      </c>
      <c r="K5297" s="242" t="s">
        <v>116</v>
      </c>
      <c r="L5297" s="195">
        <v>2.7418170000000002</v>
      </c>
      <c r="M5297" s="195" t="s">
        <v>941</v>
      </c>
      <c r="N5297" s="195" t="s">
        <v>117</v>
      </c>
    </row>
    <row r="5298" spans="1:14" ht="14.25" x14ac:dyDescent="0.2">
      <c r="A5298" s="183">
        <v>630</v>
      </c>
      <c r="B5298" s="254" t="str">
        <f>IF(AND(A5298&lt;&gt;"",ISNUMBER(A5298)),VLOOKUP(A5298,Studies!A:BR,2,FALSE),"")</f>
        <v>Boulton 2013</v>
      </c>
      <c r="C5298" s="255" t="str">
        <f>IF(AND(A5298&lt;&gt;"",ISNUMBER(A5298)),VLOOKUP(A5298,Studies!A:BR,3,FALSE),"")</f>
        <v>https://www.ncbi.nlm.nih.gov/pubmed/22823746</v>
      </c>
      <c r="D5298" s="255" t="str">
        <f>IF(AND(A5298&lt;&gt;"",ISNUMBER(A5298)),VLOOKUP(A5298,Studies!A:BR,4,FALSE),"")</f>
        <v>Dapagliflozin po</v>
      </c>
      <c r="E5298" s="255" t="str">
        <f>IF(AND(A5298&lt;&gt;"",ISNUMBER(A5298)),VLOOKUP(A5298,Studies!A:BR,5,FALSE),"")</f>
        <v>Dapagliflozin</v>
      </c>
      <c r="F5298" s="256" t="str">
        <f>IF(AND(A5298&lt;&gt;"",ISNUMBER(A5298)),VLOOKUP(A5298,Studies!A:BR,6,FALSE),"")</f>
        <v>Plasma</v>
      </c>
      <c r="G5298" s="194">
        <v>12</v>
      </c>
      <c r="H5298" s="241" t="s">
        <v>60</v>
      </c>
      <c r="I5298" s="187">
        <v>10.99249</v>
      </c>
      <c r="J5298" s="242" t="s">
        <v>941</v>
      </c>
      <c r="K5298" s="242" t="s">
        <v>116</v>
      </c>
      <c r="L5298" s="195">
        <v>2.177832</v>
      </c>
      <c r="M5298" s="195" t="s">
        <v>941</v>
      </c>
      <c r="N5298" s="195" t="s">
        <v>117</v>
      </c>
    </row>
    <row r="5299" spans="1:14" ht="14.25" x14ac:dyDescent="0.2">
      <c r="A5299" s="183">
        <v>630</v>
      </c>
      <c r="B5299" s="254" t="str">
        <f>IF(AND(A5299&lt;&gt;"",ISNUMBER(A5299)),VLOOKUP(A5299,Studies!A:BR,2,FALSE),"")</f>
        <v>Boulton 2013</v>
      </c>
      <c r="C5299" s="255" t="str">
        <f>IF(AND(A5299&lt;&gt;"",ISNUMBER(A5299)),VLOOKUP(A5299,Studies!A:BR,3,FALSE),"")</f>
        <v>https://www.ncbi.nlm.nih.gov/pubmed/22823746</v>
      </c>
      <c r="D5299" s="255" t="str">
        <f>IF(AND(A5299&lt;&gt;"",ISNUMBER(A5299)),VLOOKUP(A5299,Studies!A:BR,4,FALSE),"")</f>
        <v>Dapagliflozin po</v>
      </c>
      <c r="E5299" s="255" t="str">
        <f>IF(AND(A5299&lt;&gt;"",ISNUMBER(A5299)),VLOOKUP(A5299,Studies!A:BR,5,FALSE),"")</f>
        <v>Dapagliflozin</v>
      </c>
      <c r="F5299" s="256" t="str">
        <f>IF(AND(A5299&lt;&gt;"",ISNUMBER(A5299)),VLOOKUP(A5299,Studies!A:BR,6,FALSE),"")</f>
        <v>Plasma</v>
      </c>
      <c r="G5299" s="194">
        <v>16</v>
      </c>
      <c r="H5299" s="241" t="s">
        <v>60</v>
      </c>
      <c r="I5299" s="187">
        <v>7.0683020000000001</v>
      </c>
      <c r="J5299" s="242" t="s">
        <v>941</v>
      </c>
      <c r="K5299" s="242" t="s">
        <v>116</v>
      </c>
      <c r="L5299" s="195">
        <v>1.5763590000000001</v>
      </c>
      <c r="M5299" s="195" t="s">
        <v>941</v>
      </c>
      <c r="N5299" s="195" t="s">
        <v>117</v>
      </c>
    </row>
    <row r="5300" spans="1:14" ht="14.25" x14ac:dyDescent="0.2">
      <c r="A5300" s="183">
        <v>630</v>
      </c>
      <c r="B5300" s="254" t="str">
        <f>IF(AND(A5300&lt;&gt;"",ISNUMBER(A5300)),VLOOKUP(A5300,Studies!A:BR,2,FALSE),"")</f>
        <v>Boulton 2013</v>
      </c>
      <c r="C5300" s="255" t="str">
        <f>IF(AND(A5300&lt;&gt;"",ISNUMBER(A5300)),VLOOKUP(A5300,Studies!A:BR,3,FALSE),"")</f>
        <v>https://www.ncbi.nlm.nih.gov/pubmed/22823746</v>
      </c>
      <c r="D5300" s="255" t="str">
        <f>IF(AND(A5300&lt;&gt;"",ISNUMBER(A5300)),VLOOKUP(A5300,Studies!A:BR,4,FALSE),"")</f>
        <v>Dapagliflozin po</v>
      </c>
      <c r="E5300" s="255" t="str">
        <f>IF(AND(A5300&lt;&gt;"",ISNUMBER(A5300)),VLOOKUP(A5300,Studies!A:BR,5,FALSE),"")</f>
        <v>Dapagliflozin</v>
      </c>
      <c r="F5300" s="256" t="str">
        <f>IF(AND(A5300&lt;&gt;"",ISNUMBER(A5300)),VLOOKUP(A5300,Studies!A:BR,6,FALSE),"")</f>
        <v>Plasma</v>
      </c>
      <c r="G5300" s="194">
        <v>24</v>
      </c>
      <c r="H5300" s="241" t="s">
        <v>60</v>
      </c>
      <c r="I5300" s="187">
        <v>4.134646</v>
      </c>
      <c r="J5300" s="242" t="s">
        <v>941</v>
      </c>
      <c r="K5300" s="242" t="s">
        <v>116</v>
      </c>
      <c r="L5300" s="195">
        <v>0.92210029999999998</v>
      </c>
      <c r="M5300" s="195" t="s">
        <v>941</v>
      </c>
      <c r="N5300" s="195" t="s">
        <v>117</v>
      </c>
    </row>
    <row r="5301" spans="1:14" ht="14.25" x14ac:dyDescent="0.2">
      <c r="A5301" s="183">
        <v>630</v>
      </c>
      <c r="B5301" s="254" t="str">
        <f>IF(AND(A5301&lt;&gt;"",ISNUMBER(A5301)),VLOOKUP(A5301,Studies!A:BR,2,FALSE),"")</f>
        <v>Boulton 2013</v>
      </c>
      <c r="C5301" s="255" t="str">
        <f>IF(AND(A5301&lt;&gt;"",ISNUMBER(A5301)),VLOOKUP(A5301,Studies!A:BR,3,FALSE),"")</f>
        <v>https://www.ncbi.nlm.nih.gov/pubmed/22823746</v>
      </c>
      <c r="D5301" s="255" t="str">
        <f>IF(AND(A5301&lt;&gt;"",ISNUMBER(A5301)),VLOOKUP(A5301,Studies!A:BR,4,FALSE),"")</f>
        <v>Dapagliflozin po</v>
      </c>
      <c r="E5301" s="255" t="str">
        <f>IF(AND(A5301&lt;&gt;"",ISNUMBER(A5301)),VLOOKUP(A5301,Studies!A:BR,5,FALSE),"")</f>
        <v>Dapagliflozin</v>
      </c>
      <c r="F5301" s="256" t="str">
        <f>IF(AND(A5301&lt;&gt;"",ISNUMBER(A5301)),VLOOKUP(A5301,Studies!A:BR,6,FALSE),"")</f>
        <v>Plasma</v>
      </c>
      <c r="G5301" s="194">
        <v>36</v>
      </c>
      <c r="H5301" s="241" t="s">
        <v>60</v>
      </c>
      <c r="I5301" s="187">
        <v>2.270724</v>
      </c>
      <c r="J5301" s="242" t="s">
        <v>941</v>
      </c>
      <c r="K5301" s="242" t="s">
        <v>116</v>
      </c>
      <c r="L5301" s="195">
        <v>0.33130690000000002</v>
      </c>
      <c r="M5301" s="195" t="s">
        <v>941</v>
      </c>
      <c r="N5301" s="195" t="s">
        <v>117</v>
      </c>
    </row>
    <row r="5302" spans="1:14" ht="14.25" x14ac:dyDescent="0.2">
      <c r="A5302" s="183">
        <v>630</v>
      </c>
      <c r="B5302" s="254" t="str">
        <f>IF(AND(A5302&lt;&gt;"",ISNUMBER(A5302)),VLOOKUP(A5302,Studies!A:BR,2,FALSE),"")</f>
        <v>Boulton 2013</v>
      </c>
      <c r="C5302" s="255" t="str">
        <f>IF(AND(A5302&lt;&gt;"",ISNUMBER(A5302)),VLOOKUP(A5302,Studies!A:BR,3,FALSE),"")</f>
        <v>https://www.ncbi.nlm.nih.gov/pubmed/22823746</v>
      </c>
      <c r="D5302" s="255" t="str">
        <f>IF(AND(A5302&lt;&gt;"",ISNUMBER(A5302)),VLOOKUP(A5302,Studies!A:BR,4,FALSE),"")</f>
        <v>Dapagliflozin po</v>
      </c>
      <c r="E5302" s="255" t="str">
        <f>IF(AND(A5302&lt;&gt;"",ISNUMBER(A5302)),VLOOKUP(A5302,Studies!A:BR,5,FALSE),"")</f>
        <v>Dapagliflozin</v>
      </c>
      <c r="F5302" s="256" t="str">
        <f>IF(AND(A5302&lt;&gt;"",ISNUMBER(A5302)),VLOOKUP(A5302,Studies!A:BR,6,FALSE),"")</f>
        <v>Plasma</v>
      </c>
      <c r="G5302" s="194">
        <v>48</v>
      </c>
      <c r="H5302" s="241" t="s">
        <v>60</v>
      </c>
      <c r="I5302" s="187">
        <v>1.3708389999999999</v>
      </c>
      <c r="J5302" s="242" t="s">
        <v>941</v>
      </c>
      <c r="K5302" s="242" t="s">
        <v>116</v>
      </c>
      <c r="L5302" s="195">
        <v>0.23636509999999999</v>
      </c>
      <c r="M5302" s="195" t="s">
        <v>941</v>
      </c>
      <c r="N5302" s="195" t="s">
        <v>117</v>
      </c>
    </row>
    <row r="5303" spans="1:14" ht="14.25" x14ac:dyDescent="0.2">
      <c r="A5303" s="30">
        <v>631</v>
      </c>
      <c r="B5303" s="254" t="str">
        <f>IF(AND(A5303&lt;&gt;"",ISNUMBER(A5303)),VLOOKUP(A5303,Studies!A:BR,2,FALSE),"")</f>
        <v>Chang 2015</v>
      </c>
      <c r="C5303" s="255" t="str">
        <f>IF(AND(A5303&lt;&gt;"",ISNUMBER(A5303)),VLOOKUP(A5303,Studies!A:BR,3,FALSE),"")</f>
        <v>https://www.ncbi.nlm.nih.gov/pubmed/26048185</v>
      </c>
      <c r="D5303" s="255" t="str">
        <f>IF(AND(A5303&lt;&gt;"",ISNUMBER(A5303)),VLOOKUP(A5303,Studies!A:BR,4,FALSE),"")</f>
        <v>Study 1 Treatment A (single oral doses)</v>
      </c>
      <c r="E5303" s="255" t="str">
        <f>IF(AND(A5303&lt;&gt;"",ISNUMBER(A5303)),VLOOKUP(A5303,Studies!A:BR,5,FALSE),"")</f>
        <v>Dapagliflozin</v>
      </c>
      <c r="F5303" s="256" t="str">
        <f>IF(AND(A5303&lt;&gt;"",ISNUMBER(A5303)),VLOOKUP(A5303,Studies!A:BR,6,FALSE),"")</f>
        <v>Plasma</v>
      </c>
      <c r="G5303" s="194">
        <v>1</v>
      </c>
      <c r="H5303" s="241" t="s">
        <v>60</v>
      </c>
      <c r="I5303" s="187">
        <v>30.75</v>
      </c>
      <c r="J5303" s="242" t="s">
        <v>941</v>
      </c>
      <c r="K5303" s="242" t="s">
        <v>116</v>
      </c>
    </row>
    <row r="5304" spans="1:14" ht="14.25" x14ac:dyDescent="0.2">
      <c r="A5304" s="183">
        <v>631</v>
      </c>
      <c r="B5304" s="254" t="str">
        <f>IF(AND(A5304&lt;&gt;"",ISNUMBER(A5304)),VLOOKUP(A5304,Studies!A:BR,2,FALSE),"")</f>
        <v>Chang 2015</v>
      </c>
      <c r="C5304" s="255" t="str">
        <f>IF(AND(A5304&lt;&gt;"",ISNUMBER(A5304)),VLOOKUP(A5304,Studies!A:BR,3,FALSE),"")</f>
        <v>https://www.ncbi.nlm.nih.gov/pubmed/26048185</v>
      </c>
      <c r="D5304" s="255" t="str">
        <f>IF(AND(A5304&lt;&gt;"",ISNUMBER(A5304)),VLOOKUP(A5304,Studies!A:BR,4,FALSE),"")</f>
        <v>Study 1 Treatment A (single oral doses)</v>
      </c>
      <c r="E5304" s="255" t="str">
        <f>IF(AND(A5304&lt;&gt;"",ISNUMBER(A5304)),VLOOKUP(A5304,Studies!A:BR,5,FALSE),"")</f>
        <v>Dapagliflozin</v>
      </c>
      <c r="F5304" s="256" t="str">
        <f>IF(AND(A5304&lt;&gt;"",ISNUMBER(A5304)),VLOOKUP(A5304,Studies!A:BR,6,FALSE),"")</f>
        <v>Plasma</v>
      </c>
      <c r="G5304" s="194">
        <v>2</v>
      </c>
      <c r="H5304" s="241" t="s">
        <v>60</v>
      </c>
      <c r="I5304" s="187">
        <v>37.875</v>
      </c>
      <c r="J5304" s="242" t="s">
        <v>941</v>
      </c>
      <c r="K5304" s="242" t="s">
        <v>116</v>
      </c>
    </row>
    <row r="5305" spans="1:14" ht="14.25" x14ac:dyDescent="0.2">
      <c r="A5305" s="183">
        <v>631</v>
      </c>
      <c r="B5305" s="254" t="str">
        <f>IF(AND(A5305&lt;&gt;"",ISNUMBER(A5305)),VLOOKUP(A5305,Studies!A:BR,2,FALSE),"")</f>
        <v>Chang 2015</v>
      </c>
      <c r="C5305" s="255" t="str">
        <f>IF(AND(A5305&lt;&gt;"",ISNUMBER(A5305)),VLOOKUP(A5305,Studies!A:BR,3,FALSE),"")</f>
        <v>https://www.ncbi.nlm.nih.gov/pubmed/26048185</v>
      </c>
      <c r="D5305" s="255" t="str">
        <f>IF(AND(A5305&lt;&gt;"",ISNUMBER(A5305)),VLOOKUP(A5305,Studies!A:BR,4,FALSE),"")</f>
        <v>Study 1 Treatment A (single oral doses)</v>
      </c>
      <c r="E5305" s="255" t="str">
        <f>IF(AND(A5305&lt;&gt;"",ISNUMBER(A5305)),VLOOKUP(A5305,Studies!A:BR,5,FALSE),"")</f>
        <v>Dapagliflozin</v>
      </c>
      <c r="F5305" s="256" t="str">
        <f>IF(AND(A5305&lt;&gt;"",ISNUMBER(A5305)),VLOOKUP(A5305,Studies!A:BR,6,FALSE),"")</f>
        <v>Plasma</v>
      </c>
      <c r="G5305" s="194">
        <v>4</v>
      </c>
      <c r="H5305" s="241" t="s">
        <v>60</v>
      </c>
      <c r="I5305" s="187">
        <v>21.375</v>
      </c>
      <c r="J5305" s="242" t="s">
        <v>941</v>
      </c>
      <c r="K5305" s="242" t="s">
        <v>116</v>
      </c>
    </row>
    <row r="5306" spans="1:14" ht="14.25" x14ac:dyDescent="0.2">
      <c r="A5306" s="183">
        <v>631</v>
      </c>
      <c r="B5306" s="254" t="str">
        <f>IF(AND(A5306&lt;&gt;"",ISNUMBER(A5306)),VLOOKUP(A5306,Studies!A:BR,2,FALSE),"")</f>
        <v>Chang 2015</v>
      </c>
      <c r="C5306" s="255" t="str">
        <f>IF(AND(A5306&lt;&gt;"",ISNUMBER(A5306)),VLOOKUP(A5306,Studies!A:BR,3,FALSE),"")</f>
        <v>https://www.ncbi.nlm.nih.gov/pubmed/26048185</v>
      </c>
      <c r="D5306" s="255" t="str">
        <f>IF(AND(A5306&lt;&gt;"",ISNUMBER(A5306)),VLOOKUP(A5306,Studies!A:BR,4,FALSE),"")</f>
        <v>Study 1 Treatment A (single oral doses)</v>
      </c>
      <c r="E5306" s="255" t="str">
        <f>IF(AND(A5306&lt;&gt;"",ISNUMBER(A5306)),VLOOKUP(A5306,Studies!A:BR,5,FALSE),"")</f>
        <v>Dapagliflozin</v>
      </c>
      <c r="F5306" s="256" t="str">
        <f>IF(AND(A5306&lt;&gt;"",ISNUMBER(A5306)),VLOOKUP(A5306,Studies!A:BR,6,FALSE),"")</f>
        <v>Plasma</v>
      </c>
      <c r="G5306" s="194">
        <v>6</v>
      </c>
      <c r="H5306" s="241" t="s">
        <v>60</v>
      </c>
      <c r="I5306" s="187">
        <v>13.5</v>
      </c>
      <c r="J5306" s="242" t="s">
        <v>941</v>
      </c>
      <c r="K5306" s="242" t="s">
        <v>116</v>
      </c>
    </row>
    <row r="5307" spans="1:14" ht="14.25" x14ac:dyDescent="0.2">
      <c r="A5307" s="183">
        <v>631</v>
      </c>
      <c r="B5307" s="254" t="str">
        <f>IF(AND(A5307&lt;&gt;"",ISNUMBER(A5307)),VLOOKUP(A5307,Studies!A:BR,2,FALSE),"")</f>
        <v>Chang 2015</v>
      </c>
      <c r="C5307" s="255" t="str">
        <f>IF(AND(A5307&lt;&gt;"",ISNUMBER(A5307)),VLOOKUP(A5307,Studies!A:BR,3,FALSE),"")</f>
        <v>https://www.ncbi.nlm.nih.gov/pubmed/26048185</v>
      </c>
      <c r="D5307" s="255" t="str">
        <f>IF(AND(A5307&lt;&gt;"",ISNUMBER(A5307)),VLOOKUP(A5307,Studies!A:BR,4,FALSE),"")</f>
        <v>Study 1 Treatment A (single oral doses)</v>
      </c>
      <c r="E5307" s="255" t="str">
        <f>IF(AND(A5307&lt;&gt;"",ISNUMBER(A5307)),VLOOKUP(A5307,Studies!A:BR,5,FALSE),"")</f>
        <v>Dapagliflozin</v>
      </c>
      <c r="F5307" s="256" t="str">
        <f>IF(AND(A5307&lt;&gt;"",ISNUMBER(A5307)),VLOOKUP(A5307,Studies!A:BR,6,FALSE),"")</f>
        <v>Plasma</v>
      </c>
      <c r="G5307" s="194">
        <v>8</v>
      </c>
      <c r="H5307" s="241" t="s">
        <v>60</v>
      </c>
      <c r="I5307" s="187">
        <v>9.75</v>
      </c>
      <c r="J5307" s="242" t="s">
        <v>941</v>
      </c>
      <c r="K5307" s="242" t="s">
        <v>116</v>
      </c>
    </row>
    <row r="5308" spans="1:14" ht="14.25" x14ac:dyDescent="0.2">
      <c r="A5308" s="183">
        <v>631</v>
      </c>
      <c r="B5308" s="254" t="str">
        <f>IF(AND(A5308&lt;&gt;"",ISNUMBER(A5308)),VLOOKUP(A5308,Studies!A:BR,2,FALSE),"")</f>
        <v>Chang 2015</v>
      </c>
      <c r="C5308" s="255" t="str">
        <f>IF(AND(A5308&lt;&gt;"",ISNUMBER(A5308)),VLOOKUP(A5308,Studies!A:BR,3,FALSE),"")</f>
        <v>https://www.ncbi.nlm.nih.gov/pubmed/26048185</v>
      </c>
      <c r="D5308" s="255" t="str">
        <f>IF(AND(A5308&lt;&gt;"",ISNUMBER(A5308)),VLOOKUP(A5308,Studies!A:BR,4,FALSE),"")</f>
        <v>Study 1 Treatment A (single oral doses)</v>
      </c>
      <c r="E5308" s="255" t="str">
        <f>IF(AND(A5308&lt;&gt;"",ISNUMBER(A5308)),VLOOKUP(A5308,Studies!A:BR,5,FALSE),"")</f>
        <v>Dapagliflozin</v>
      </c>
      <c r="F5308" s="256" t="str">
        <f>IF(AND(A5308&lt;&gt;"",ISNUMBER(A5308)),VLOOKUP(A5308,Studies!A:BR,6,FALSE),"")</f>
        <v>Plasma</v>
      </c>
      <c r="G5308" s="194">
        <v>12</v>
      </c>
      <c r="H5308" s="241" t="s">
        <v>60</v>
      </c>
      <c r="I5308" s="187">
        <v>6</v>
      </c>
      <c r="J5308" s="242" t="s">
        <v>941</v>
      </c>
      <c r="K5308" s="242" t="s">
        <v>116</v>
      </c>
    </row>
    <row r="5309" spans="1:14" ht="14.25" x14ac:dyDescent="0.2">
      <c r="A5309" s="183">
        <v>631</v>
      </c>
      <c r="B5309" s="254" t="str">
        <f>IF(AND(A5309&lt;&gt;"",ISNUMBER(A5309)),VLOOKUP(A5309,Studies!A:BR,2,FALSE),"")</f>
        <v>Chang 2015</v>
      </c>
      <c r="C5309" s="255" t="str">
        <f>IF(AND(A5309&lt;&gt;"",ISNUMBER(A5309)),VLOOKUP(A5309,Studies!A:BR,3,FALSE),"")</f>
        <v>https://www.ncbi.nlm.nih.gov/pubmed/26048185</v>
      </c>
      <c r="D5309" s="255" t="str">
        <f>IF(AND(A5309&lt;&gt;"",ISNUMBER(A5309)),VLOOKUP(A5309,Studies!A:BR,4,FALSE),"")</f>
        <v>Study 1 Treatment A (single oral doses)</v>
      </c>
      <c r="E5309" s="255" t="str">
        <f>IF(AND(A5309&lt;&gt;"",ISNUMBER(A5309)),VLOOKUP(A5309,Studies!A:BR,5,FALSE),"")</f>
        <v>Dapagliflozin</v>
      </c>
      <c r="F5309" s="256" t="str">
        <f>IF(AND(A5309&lt;&gt;"",ISNUMBER(A5309)),VLOOKUP(A5309,Studies!A:BR,6,FALSE),"")</f>
        <v>Plasma</v>
      </c>
      <c r="G5309" s="194">
        <v>16</v>
      </c>
      <c r="H5309" s="241" t="s">
        <v>60</v>
      </c>
      <c r="I5309" s="187">
        <v>4.5</v>
      </c>
      <c r="J5309" s="242" t="s">
        <v>941</v>
      </c>
      <c r="K5309" s="242" t="s">
        <v>116</v>
      </c>
    </row>
    <row r="5310" spans="1:14" ht="14.25" x14ac:dyDescent="0.2">
      <c r="A5310" s="183">
        <v>631</v>
      </c>
      <c r="B5310" s="254" t="str">
        <f>IF(AND(A5310&lt;&gt;"",ISNUMBER(A5310)),VLOOKUP(A5310,Studies!A:BR,2,FALSE),"")</f>
        <v>Chang 2015</v>
      </c>
      <c r="C5310" s="255" t="str">
        <f>IF(AND(A5310&lt;&gt;"",ISNUMBER(A5310)),VLOOKUP(A5310,Studies!A:BR,3,FALSE),"")</f>
        <v>https://www.ncbi.nlm.nih.gov/pubmed/26048185</v>
      </c>
      <c r="D5310" s="255" t="str">
        <f>IF(AND(A5310&lt;&gt;"",ISNUMBER(A5310)),VLOOKUP(A5310,Studies!A:BR,4,FALSE),"")</f>
        <v>Study 1 Treatment A (single oral doses)</v>
      </c>
      <c r="E5310" s="255" t="str">
        <f>IF(AND(A5310&lt;&gt;"",ISNUMBER(A5310)),VLOOKUP(A5310,Studies!A:BR,5,FALSE),"")</f>
        <v>Dapagliflozin</v>
      </c>
      <c r="F5310" s="256" t="str">
        <f>IF(AND(A5310&lt;&gt;"",ISNUMBER(A5310)),VLOOKUP(A5310,Studies!A:BR,6,FALSE),"")</f>
        <v>Plasma</v>
      </c>
      <c r="G5310" s="194">
        <v>24</v>
      </c>
      <c r="H5310" s="241" t="s">
        <v>60</v>
      </c>
      <c r="I5310" s="187">
        <v>3.375</v>
      </c>
      <c r="J5310" s="242" t="s">
        <v>941</v>
      </c>
      <c r="K5310" s="242" t="s">
        <v>116</v>
      </c>
    </row>
    <row r="5311" spans="1:14" ht="14.25" x14ac:dyDescent="0.2">
      <c r="A5311" s="30">
        <v>633</v>
      </c>
      <c r="B5311" s="254" t="str">
        <f>IF(AND(A5311&lt;&gt;"",ISNUMBER(A5311)),VLOOKUP(A5311,Studies!A:BR,2,FALSE),"")</f>
        <v>Imamura 2013</v>
      </c>
      <c r="C5311" s="255" t="str">
        <f>IF(AND(A5311&lt;&gt;"",ISNUMBER(A5311)),VLOOKUP(A5311,Studies!A:BR,3,FALSE),"")</f>
        <v>https://www.ncbi.nlm.nih.gov/pubmed/23307267</v>
      </c>
      <c r="D5311" s="255" t="str">
        <f>IF(AND(A5311&lt;&gt;"",ISNUMBER(A5311)),VLOOKUP(A5311,Studies!A:BR,4,FALSE),"")</f>
        <v>Control (Perpetrator Placebo)</v>
      </c>
      <c r="E5311" s="255" t="str">
        <f>IF(AND(A5311&lt;&gt;"",ISNUMBER(A5311)),VLOOKUP(A5311,Studies!A:BR,5,FALSE),"")</f>
        <v>Dapagliflozin</v>
      </c>
      <c r="F5311" s="256" t="str">
        <f>IF(AND(A5311&lt;&gt;"",ISNUMBER(A5311)),VLOOKUP(A5311,Studies!A:BR,6,FALSE),"")</f>
        <v>Plasma</v>
      </c>
      <c r="G5311" s="194">
        <v>0.25</v>
      </c>
      <c r="H5311" s="241" t="s">
        <v>60</v>
      </c>
      <c r="I5311" s="187">
        <v>44.843049999999998</v>
      </c>
      <c r="J5311" s="242" t="s">
        <v>941</v>
      </c>
      <c r="K5311" s="242" t="s">
        <v>116</v>
      </c>
    </row>
    <row r="5312" spans="1:14" ht="14.25" x14ac:dyDescent="0.2">
      <c r="A5312" s="183">
        <v>633</v>
      </c>
      <c r="B5312" s="254" t="str">
        <f>IF(AND(A5312&lt;&gt;"",ISNUMBER(A5312)),VLOOKUP(A5312,Studies!A:BR,2,FALSE),"")</f>
        <v>Imamura 2013</v>
      </c>
      <c r="C5312" s="255" t="str">
        <f>IF(AND(A5312&lt;&gt;"",ISNUMBER(A5312)),VLOOKUP(A5312,Studies!A:BR,3,FALSE),"")</f>
        <v>https://www.ncbi.nlm.nih.gov/pubmed/23307267</v>
      </c>
      <c r="D5312" s="255" t="str">
        <f>IF(AND(A5312&lt;&gt;"",ISNUMBER(A5312)),VLOOKUP(A5312,Studies!A:BR,4,FALSE),"")</f>
        <v>Control (Perpetrator Placebo)</v>
      </c>
      <c r="E5312" s="255" t="str">
        <f>IF(AND(A5312&lt;&gt;"",ISNUMBER(A5312)),VLOOKUP(A5312,Studies!A:BR,5,FALSE),"")</f>
        <v>Dapagliflozin</v>
      </c>
      <c r="F5312" s="256" t="str">
        <f>IF(AND(A5312&lt;&gt;"",ISNUMBER(A5312)),VLOOKUP(A5312,Studies!A:BR,6,FALSE),"")</f>
        <v>Plasma</v>
      </c>
      <c r="G5312" s="194">
        <v>0.5</v>
      </c>
      <c r="H5312" s="241" t="s">
        <v>60</v>
      </c>
      <c r="I5312" s="187">
        <v>167.6009</v>
      </c>
      <c r="J5312" s="242" t="s">
        <v>941</v>
      </c>
      <c r="K5312" s="242" t="s">
        <v>116</v>
      </c>
    </row>
    <row r="5313" spans="1:14" ht="14.25" x14ac:dyDescent="0.2">
      <c r="A5313" s="183">
        <v>633</v>
      </c>
      <c r="B5313" s="254" t="str">
        <f>IF(AND(A5313&lt;&gt;"",ISNUMBER(A5313)),VLOOKUP(A5313,Studies!A:BR,2,FALSE),"")</f>
        <v>Imamura 2013</v>
      </c>
      <c r="C5313" s="255" t="str">
        <f>IF(AND(A5313&lt;&gt;"",ISNUMBER(A5313)),VLOOKUP(A5313,Studies!A:BR,3,FALSE),"")</f>
        <v>https://www.ncbi.nlm.nih.gov/pubmed/23307267</v>
      </c>
      <c r="D5313" s="255" t="str">
        <f>IF(AND(A5313&lt;&gt;"",ISNUMBER(A5313)),VLOOKUP(A5313,Studies!A:BR,4,FALSE),"")</f>
        <v>Control (Perpetrator Placebo)</v>
      </c>
      <c r="E5313" s="255" t="str">
        <f>IF(AND(A5313&lt;&gt;"",ISNUMBER(A5313)),VLOOKUP(A5313,Studies!A:BR,5,FALSE),"")</f>
        <v>Dapagliflozin</v>
      </c>
      <c r="F5313" s="256" t="str">
        <f>IF(AND(A5313&lt;&gt;"",ISNUMBER(A5313)),VLOOKUP(A5313,Studies!A:BR,6,FALSE),"")</f>
        <v>Plasma</v>
      </c>
      <c r="G5313" s="194">
        <v>1</v>
      </c>
      <c r="H5313" s="241" t="s">
        <v>60</v>
      </c>
      <c r="I5313" s="187">
        <v>137.33179999999999</v>
      </c>
      <c r="J5313" s="242" t="s">
        <v>941</v>
      </c>
      <c r="K5313" s="242" t="s">
        <v>116</v>
      </c>
    </row>
    <row r="5314" spans="1:14" ht="14.25" x14ac:dyDescent="0.2">
      <c r="A5314" s="183">
        <v>633</v>
      </c>
      <c r="B5314" s="254" t="str">
        <f>IF(AND(A5314&lt;&gt;"",ISNUMBER(A5314)),VLOOKUP(A5314,Studies!A:BR,2,FALSE),"")</f>
        <v>Imamura 2013</v>
      </c>
      <c r="C5314" s="255" t="str">
        <f>IF(AND(A5314&lt;&gt;"",ISNUMBER(A5314)),VLOOKUP(A5314,Studies!A:BR,3,FALSE),"")</f>
        <v>https://www.ncbi.nlm.nih.gov/pubmed/23307267</v>
      </c>
      <c r="D5314" s="255" t="str">
        <f>IF(AND(A5314&lt;&gt;"",ISNUMBER(A5314)),VLOOKUP(A5314,Studies!A:BR,4,FALSE),"")</f>
        <v>Control (Perpetrator Placebo)</v>
      </c>
      <c r="E5314" s="255" t="str">
        <f>IF(AND(A5314&lt;&gt;"",ISNUMBER(A5314)),VLOOKUP(A5314,Studies!A:BR,5,FALSE),"")</f>
        <v>Dapagliflozin</v>
      </c>
      <c r="F5314" s="256" t="str">
        <f>IF(AND(A5314&lt;&gt;"",ISNUMBER(A5314)),VLOOKUP(A5314,Studies!A:BR,6,FALSE),"")</f>
        <v>Plasma</v>
      </c>
      <c r="G5314" s="194">
        <v>1.5</v>
      </c>
      <c r="H5314" s="241" t="s">
        <v>60</v>
      </c>
      <c r="I5314" s="187">
        <v>85.762330000000006</v>
      </c>
      <c r="J5314" s="242" t="s">
        <v>941</v>
      </c>
      <c r="K5314" s="242" t="s">
        <v>116</v>
      </c>
    </row>
    <row r="5315" spans="1:14" ht="14.25" x14ac:dyDescent="0.2">
      <c r="A5315" s="183">
        <v>633</v>
      </c>
      <c r="B5315" s="254" t="str">
        <f>IF(AND(A5315&lt;&gt;"",ISNUMBER(A5315)),VLOOKUP(A5315,Studies!A:BR,2,FALSE),"")</f>
        <v>Imamura 2013</v>
      </c>
      <c r="C5315" s="255" t="str">
        <f>IF(AND(A5315&lt;&gt;"",ISNUMBER(A5315)),VLOOKUP(A5315,Studies!A:BR,3,FALSE),"")</f>
        <v>https://www.ncbi.nlm.nih.gov/pubmed/23307267</v>
      </c>
      <c r="D5315" s="255" t="str">
        <f>IF(AND(A5315&lt;&gt;"",ISNUMBER(A5315)),VLOOKUP(A5315,Studies!A:BR,4,FALSE),"")</f>
        <v>Control (Perpetrator Placebo)</v>
      </c>
      <c r="E5315" s="255" t="str">
        <f>IF(AND(A5315&lt;&gt;"",ISNUMBER(A5315)),VLOOKUP(A5315,Studies!A:BR,5,FALSE),"")</f>
        <v>Dapagliflozin</v>
      </c>
      <c r="F5315" s="256" t="str">
        <f>IF(AND(A5315&lt;&gt;"",ISNUMBER(A5315)),VLOOKUP(A5315,Studies!A:BR,6,FALSE),"")</f>
        <v>Plasma</v>
      </c>
      <c r="G5315" s="194">
        <v>2</v>
      </c>
      <c r="H5315" s="241" t="s">
        <v>60</v>
      </c>
      <c r="I5315" s="187">
        <v>63.901339999999998</v>
      </c>
      <c r="J5315" s="242" t="s">
        <v>941</v>
      </c>
      <c r="K5315" s="242" t="s">
        <v>116</v>
      </c>
    </row>
    <row r="5316" spans="1:14" ht="14.25" x14ac:dyDescent="0.2">
      <c r="A5316" s="183">
        <v>633</v>
      </c>
      <c r="B5316" s="254" t="str">
        <f>IF(AND(A5316&lt;&gt;"",ISNUMBER(A5316)),VLOOKUP(A5316,Studies!A:BR,2,FALSE),"")</f>
        <v>Imamura 2013</v>
      </c>
      <c r="C5316" s="255" t="str">
        <f>IF(AND(A5316&lt;&gt;"",ISNUMBER(A5316)),VLOOKUP(A5316,Studies!A:BR,3,FALSE),"")</f>
        <v>https://www.ncbi.nlm.nih.gov/pubmed/23307267</v>
      </c>
      <c r="D5316" s="255" t="str">
        <f>IF(AND(A5316&lt;&gt;"",ISNUMBER(A5316)),VLOOKUP(A5316,Studies!A:BR,4,FALSE),"")</f>
        <v>Control (Perpetrator Placebo)</v>
      </c>
      <c r="E5316" s="255" t="str">
        <f>IF(AND(A5316&lt;&gt;"",ISNUMBER(A5316)),VLOOKUP(A5316,Studies!A:BR,5,FALSE),"")</f>
        <v>Dapagliflozin</v>
      </c>
      <c r="F5316" s="256" t="str">
        <f>IF(AND(A5316&lt;&gt;"",ISNUMBER(A5316)),VLOOKUP(A5316,Studies!A:BR,6,FALSE),"")</f>
        <v>Plasma</v>
      </c>
      <c r="G5316" s="194">
        <v>4</v>
      </c>
      <c r="H5316" s="241" t="s">
        <v>60</v>
      </c>
      <c r="I5316" s="187">
        <v>33.071750000000002</v>
      </c>
      <c r="J5316" s="242" t="s">
        <v>941</v>
      </c>
      <c r="K5316" s="242" t="s">
        <v>116</v>
      </c>
    </row>
    <row r="5317" spans="1:14" ht="14.25" x14ac:dyDescent="0.2">
      <c r="A5317" s="183">
        <v>633</v>
      </c>
      <c r="B5317" s="254" t="str">
        <f>IF(AND(A5317&lt;&gt;"",ISNUMBER(A5317)),VLOOKUP(A5317,Studies!A:BR,2,FALSE),"")</f>
        <v>Imamura 2013</v>
      </c>
      <c r="C5317" s="255" t="str">
        <f>IF(AND(A5317&lt;&gt;"",ISNUMBER(A5317)),VLOOKUP(A5317,Studies!A:BR,3,FALSE),"")</f>
        <v>https://www.ncbi.nlm.nih.gov/pubmed/23307267</v>
      </c>
      <c r="D5317" s="255" t="str">
        <f>IF(AND(A5317&lt;&gt;"",ISNUMBER(A5317)),VLOOKUP(A5317,Studies!A:BR,4,FALSE),"")</f>
        <v>Control (Perpetrator Placebo)</v>
      </c>
      <c r="E5317" s="255" t="str">
        <f>IF(AND(A5317&lt;&gt;"",ISNUMBER(A5317)),VLOOKUP(A5317,Studies!A:BR,5,FALSE),"")</f>
        <v>Dapagliflozin</v>
      </c>
      <c r="F5317" s="256" t="str">
        <f>IF(AND(A5317&lt;&gt;"",ISNUMBER(A5317)),VLOOKUP(A5317,Studies!A:BR,6,FALSE),"")</f>
        <v>Plasma</v>
      </c>
      <c r="G5317" s="194">
        <v>6</v>
      </c>
      <c r="H5317" s="241" t="s">
        <v>60</v>
      </c>
      <c r="I5317" s="187">
        <v>19.058299999999999</v>
      </c>
      <c r="J5317" s="242" t="s">
        <v>941</v>
      </c>
      <c r="K5317" s="242" t="s">
        <v>116</v>
      </c>
    </row>
    <row r="5318" spans="1:14" ht="14.25" x14ac:dyDescent="0.2">
      <c r="A5318" s="183">
        <v>633</v>
      </c>
      <c r="B5318" s="254" t="str">
        <f>IF(AND(A5318&lt;&gt;"",ISNUMBER(A5318)),VLOOKUP(A5318,Studies!A:BR,2,FALSE),"")</f>
        <v>Imamura 2013</v>
      </c>
      <c r="C5318" s="255" t="str">
        <f>IF(AND(A5318&lt;&gt;"",ISNUMBER(A5318)),VLOOKUP(A5318,Studies!A:BR,3,FALSE),"")</f>
        <v>https://www.ncbi.nlm.nih.gov/pubmed/23307267</v>
      </c>
      <c r="D5318" s="255" t="str">
        <f>IF(AND(A5318&lt;&gt;"",ISNUMBER(A5318)),VLOOKUP(A5318,Studies!A:BR,4,FALSE),"")</f>
        <v>Control (Perpetrator Placebo)</v>
      </c>
      <c r="E5318" s="255" t="str">
        <f>IF(AND(A5318&lt;&gt;"",ISNUMBER(A5318)),VLOOKUP(A5318,Studies!A:BR,5,FALSE),"")</f>
        <v>Dapagliflozin</v>
      </c>
      <c r="F5318" s="256" t="str">
        <f>IF(AND(A5318&lt;&gt;"",ISNUMBER(A5318)),VLOOKUP(A5318,Studies!A:BR,6,FALSE),"")</f>
        <v>Plasma</v>
      </c>
      <c r="G5318" s="194">
        <v>8</v>
      </c>
      <c r="H5318" s="241" t="s">
        <v>60</v>
      </c>
      <c r="I5318" s="187">
        <v>11.7713</v>
      </c>
      <c r="J5318" s="242" t="s">
        <v>941</v>
      </c>
      <c r="K5318" s="242" t="s">
        <v>116</v>
      </c>
    </row>
    <row r="5319" spans="1:14" ht="14.25" x14ac:dyDescent="0.2">
      <c r="A5319" s="183">
        <v>633</v>
      </c>
      <c r="B5319" s="254" t="str">
        <f>IF(AND(A5319&lt;&gt;"",ISNUMBER(A5319)),VLOOKUP(A5319,Studies!A:BR,2,FALSE),"")</f>
        <v>Imamura 2013</v>
      </c>
      <c r="C5319" s="255" t="str">
        <f>IF(AND(A5319&lt;&gt;"",ISNUMBER(A5319)),VLOOKUP(A5319,Studies!A:BR,3,FALSE),"")</f>
        <v>https://www.ncbi.nlm.nih.gov/pubmed/23307267</v>
      </c>
      <c r="D5319" s="255" t="str">
        <f>IF(AND(A5319&lt;&gt;"",ISNUMBER(A5319)),VLOOKUP(A5319,Studies!A:BR,4,FALSE),"")</f>
        <v>Control (Perpetrator Placebo)</v>
      </c>
      <c r="E5319" s="255" t="str">
        <f>IF(AND(A5319&lt;&gt;"",ISNUMBER(A5319)),VLOOKUP(A5319,Studies!A:BR,5,FALSE),"")</f>
        <v>Dapagliflozin</v>
      </c>
      <c r="F5319" s="256" t="str">
        <f>IF(AND(A5319&lt;&gt;"",ISNUMBER(A5319)),VLOOKUP(A5319,Studies!A:BR,6,FALSE),"")</f>
        <v>Plasma</v>
      </c>
      <c r="G5319" s="194">
        <v>10</v>
      </c>
      <c r="H5319" s="241" t="s">
        <v>60</v>
      </c>
      <c r="I5319" s="187">
        <v>9.5291479999999993</v>
      </c>
      <c r="J5319" s="242" t="s">
        <v>941</v>
      </c>
      <c r="K5319" s="242" t="s">
        <v>116</v>
      </c>
    </row>
    <row r="5320" spans="1:14" ht="14.25" x14ac:dyDescent="0.2">
      <c r="A5320" s="183">
        <v>633</v>
      </c>
      <c r="B5320" s="254" t="str">
        <f>IF(AND(A5320&lt;&gt;"",ISNUMBER(A5320)),VLOOKUP(A5320,Studies!A:BR,2,FALSE),"")</f>
        <v>Imamura 2013</v>
      </c>
      <c r="C5320" s="255" t="str">
        <f>IF(AND(A5320&lt;&gt;"",ISNUMBER(A5320)),VLOOKUP(A5320,Studies!A:BR,3,FALSE),"")</f>
        <v>https://www.ncbi.nlm.nih.gov/pubmed/23307267</v>
      </c>
      <c r="D5320" s="255" t="str">
        <f>IF(AND(A5320&lt;&gt;"",ISNUMBER(A5320)),VLOOKUP(A5320,Studies!A:BR,4,FALSE),"")</f>
        <v>Control (Perpetrator Placebo)</v>
      </c>
      <c r="E5320" s="255" t="str">
        <f>IF(AND(A5320&lt;&gt;"",ISNUMBER(A5320)),VLOOKUP(A5320,Studies!A:BR,5,FALSE),"")</f>
        <v>Dapagliflozin</v>
      </c>
      <c r="F5320" s="256" t="str">
        <f>IF(AND(A5320&lt;&gt;"",ISNUMBER(A5320)),VLOOKUP(A5320,Studies!A:BR,6,FALSE),"")</f>
        <v>Plasma</v>
      </c>
      <c r="G5320" s="194">
        <v>12</v>
      </c>
      <c r="H5320" s="241" t="s">
        <v>60</v>
      </c>
      <c r="I5320" s="187">
        <v>7.8475339999999996</v>
      </c>
      <c r="J5320" s="242" t="s">
        <v>941</v>
      </c>
      <c r="K5320" s="242" t="s">
        <v>116</v>
      </c>
    </row>
    <row r="5321" spans="1:14" ht="14.25" x14ac:dyDescent="0.2">
      <c r="A5321" s="183">
        <v>633</v>
      </c>
      <c r="B5321" s="254" t="str">
        <f>IF(AND(A5321&lt;&gt;"",ISNUMBER(A5321)),VLOOKUP(A5321,Studies!A:BR,2,FALSE),"")</f>
        <v>Imamura 2013</v>
      </c>
      <c r="C5321" s="255" t="str">
        <f>IF(AND(A5321&lt;&gt;"",ISNUMBER(A5321)),VLOOKUP(A5321,Studies!A:BR,3,FALSE),"")</f>
        <v>https://www.ncbi.nlm.nih.gov/pubmed/23307267</v>
      </c>
      <c r="D5321" s="255" t="str">
        <f>IF(AND(A5321&lt;&gt;"",ISNUMBER(A5321)),VLOOKUP(A5321,Studies!A:BR,4,FALSE),"")</f>
        <v>Control (Perpetrator Placebo)</v>
      </c>
      <c r="E5321" s="255" t="str">
        <f>IF(AND(A5321&lt;&gt;"",ISNUMBER(A5321)),VLOOKUP(A5321,Studies!A:BR,5,FALSE),"")</f>
        <v>Dapagliflozin</v>
      </c>
      <c r="F5321" s="256" t="str">
        <f>IF(AND(A5321&lt;&gt;"",ISNUMBER(A5321)),VLOOKUP(A5321,Studies!A:BR,6,FALSE),"")</f>
        <v>Plasma</v>
      </c>
      <c r="G5321" s="194">
        <v>14</v>
      </c>
      <c r="H5321" s="241" t="s">
        <v>60</v>
      </c>
      <c r="I5321" s="187">
        <v>5.6053810000000004</v>
      </c>
      <c r="J5321" s="242" t="s">
        <v>941</v>
      </c>
      <c r="K5321" s="242" t="s">
        <v>116</v>
      </c>
    </row>
    <row r="5322" spans="1:14" ht="14.25" x14ac:dyDescent="0.2">
      <c r="A5322" s="183">
        <v>633</v>
      </c>
      <c r="B5322" s="254" t="str">
        <f>IF(AND(A5322&lt;&gt;"",ISNUMBER(A5322)),VLOOKUP(A5322,Studies!A:BR,2,FALSE),"")</f>
        <v>Imamura 2013</v>
      </c>
      <c r="C5322" s="255" t="str">
        <f>IF(AND(A5322&lt;&gt;"",ISNUMBER(A5322)),VLOOKUP(A5322,Studies!A:BR,3,FALSE),"")</f>
        <v>https://www.ncbi.nlm.nih.gov/pubmed/23307267</v>
      </c>
      <c r="D5322" s="255" t="str">
        <f>IF(AND(A5322&lt;&gt;"",ISNUMBER(A5322)),VLOOKUP(A5322,Studies!A:BR,4,FALSE),"")</f>
        <v>Control (Perpetrator Placebo)</v>
      </c>
      <c r="E5322" s="255" t="str">
        <f>IF(AND(A5322&lt;&gt;"",ISNUMBER(A5322)),VLOOKUP(A5322,Studies!A:BR,5,FALSE),"")</f>
        <v>Dapagliflozin</v>
      </c>
      <c r="F5322" s="256" t="str">
        <f>IF(AND(A5322&lt;&gt;"",ISNUMBER(A5322)),VLOOKUP(A5322,Studies!A:BR,6,FALSE),"")</f>
        <v>Plasma</v>
      </c>
      <c r="G5322" s="194">
        <v>24</v>
      </c>
      <c r="H5322" s="241" t="s">
        <v>60</v>
      </c>
      <c r="I5322" s="187">
        <v>3.9237669999999998</v>
      </c>
      <c r="J5322" s="242" t="s">
        <v>941</v>
      </c>
      <c r="K5322" s="242" t="s">
        <v>116</v>
      </c>
    </row>
    <row r="5323" spans="1:14" ht="14.25" x14ac:dyDescent="0.2">
      <c r="A5323" s="30">
        <v>634</v>
      </c>
      <c r="B5323" s="254" t="str">
        <f>IF(AND(A5323&lt;&gt;"",ISNUMBER(A5323)),VLOOKUP(A5323,Studies!A:BR,2,FALSE),"")</f>
        <v>Kasichayanula 2011a</v>
      </c>
      <c r="C5323" s="255" t="str">
        <f>IF(AND(A5323&lt;&gt;"",ISNUMBER(A5323)),VLOOKUP(A5323,Studies!A:BR,3,FALSE),"")</f>
        <v>https://www.ncbi.nlm.nih.gov/pubmed/21435141</v>
      </c>
      <c r="D5323" s="255" t="str">
        <f>IF(AND(A5323&lt;&gt;"",ISNUMBER(A5323)),VLOOKUP(A5323,Studies!A:BR,4,FALSE),"")</f>
        <v>fasted</v>
      </c>
      <c r="E5323" s="255" t="str">
        <f>IF(AND(A5323&lt;&gt;"",ISNUMBER(A5323)),VLOOKUP(A5323,Studies!A:BR,5,FALSE),"")</f>
        <v>Dapagliflozin</v>
      </c>
      <c r="F5323" s="256" t="str">
        <f>IF(AND(A5323&lt;&gt;"",ISNUMBER(A5323)),VLOOKUP(A5323,Studies!A:BR,6,FALSE),"")</f>
        <v>Plasma</v>
      </c>
      <c r="G5323" s="194">
        <v>0.5</v>
      </c>
      <c r="H5323" s="241" t="s">
        <v>60</v>
      </c>
      <c r="I5323" s="187">
        <v>105.7286</v>
      </c>
      <c r="J5323" s="242" t="s">
        <v>941</v>
      </c>
      <c r="K5323" s="242" t="s">
        <v>116</v>
      </c>
      <c r="L5323" s="195">
        <v>44.623159999999999</v>
      </c>
      <c r="M5323" s="52" t="s">
        <v>941</v>
      </c>
      <c r="N5323" s="52" t="s">
        <v>117</v>
      </c>
    </row>
    <row r="5324" spans="1:14" ht="14.25" x14ac:dyDescent="0.2">
      <c r="A5324" s="183">
        <v>634</v>
      </c>
      <c r="B5324" s="254" t="str">
        <f>IF(AND(A5324&lt;&gt;"",ISNUMBER(A5324)),VLOOKUP(A5324,Studies!A:BR,2,FALSE),"")</f>
        <v>Kasichayanula 2011a</v>
      </c>
      <c r="C5324" s="255" t="str">
        <f>IF(AND(A5324&lt;&gt;"",ISNUMBER(A5324)),VLOOKUP(A5324,Studies!A:BR,3,FALSE),"")</f>
        <v>https://www.ncbi.nlm.nih.gov/pubmed/21435141</v>
      </c>
      <c r="D5324" s="255" t="str">
        <f>IF(AND(A5324&lt;&gt;"",ISNUMBER(A5324)),VLOOKUP(A5324,Studies!A:BR,4,FALSE),"")</f>
        <v>fasted</v>
      </c>
      <c r="E5324" s="255" t="str">
        <f>IF(AND(A5324&lt;&gt;"",ISNUMBER(A5324)),VLOOKUP(A5324,Studies!A:BR,5,FALSE),"")</f>
        <v>Dapagliflozin</v>
      </c>
      <c r="F5324" s="256" t="str">
        <f>IF(AND(A5324&lt;&gt;"",ISNUMBER(A5324)),VLOOKUP(A5324,Studies!A:BR,6,FALSE),"")</f>
        <v>Plasma</v>
      </c>
      <c r="G5324" s="194">
        <v>1</v>
      </c>
      <c r="H5324" s="241" t="s">
        <v>60</v>
      </c>
      <c r="I5324" s="187">
        <v>121.809</v>
      </c>
      <c r="J5324" s="242" t="s">
        <v>941</v>
      </c>
      <c r="K5324" s="242" t="s">
        <v>116</v>
      </c>
      <c r="L5324" s="195">
        <v>30.150790000000001</v>
      </c>
      <c r="M5324" s="195" t="s">
        <v>941</v>
      </c>
      <c r="N5324" s="195" t="s">
        <v>117</v>
      </c>
    </row>
    <row r="5325" spans="1:14" ht="14.25" x14ac:dyDescent="0.2">
      <c r="A5325" s="183">
        <v>634</v>
      </c>
      <c r="B5325" s="254" t="str">
        <f>IF(AND(A5325&lt;&gt;"",ISNUMBER(A5325)),VLOOKUP(A5325,Studies!A:BR,2,FALSE),"")</f>
        <v>Kasichayanula 2011a</v>
      </c>
      <c r="C5325" s="255" t="str">
        <f>IF(AND(A5325&lt;&gt;"",ISNUMBER(A5325)),VLOOKUP(A5325,Studies!A:BR,3,FALSE),"")</f>
        <v>https://www.ncbi.nlm.nih.gov/pubmed/21435141</v>
      </c>
      <c r="D5325" s="255" t="str">
        <f>IF(AND(A5325&lt;&gt;"",ISNUMBER(A5325)),VLOOKUP(A5325,Studies!A:BR,4,FALSE),"")</f>
        <v>fasted</v>
      </c>
      <c r="E5325" s="255" t="str">
        <f>IF(AND(A5325&lt;&gt;"",ISNUMBER(A5325)),VLOOKUP(A5325,Studies!A:BR,5,FALSE),"")</f>
        <v>Dapagliflozin</v>
      </c>
      <c r="F5325" s="256" t="str">
        <f>IF(AND(A5325&lt;&gt;"",ISNUMBER(A5325)),VLOOKUP(A5325,Studies!A:BR,6,FALSE),"")</f>
        <v>Plasma</v>
      </c>
      <c r="G5325" s="194">
        <v>1.5</v>
      </c>
      <c r="H5325" s="241" t="s">
        <v>60</v>
      </c>
      <c r="I5325" s="187">
        <v>87.638189999999994</v>
      </c>
      <c r="J5325" s="242" t="s">
        <v>941</v>
      </c>
      <c r="K5325" s="242" t="s">
        <v>116</v>
      </c>
      <c r="L5325" s="195">
        <v>19.69849</v>
      </c>
      <c r="M5325" s="195" t="s">
        <v>941</v>
      </c>
      <c r="N5325" s="195" t="s">
        <v>117</v>
      </c>
    </row>
    <row r="5326" spans="1:14" ht="14.25" x14ac:dyDescent="0.2">
      <c r="A5326" s="183">
        <v>634</v>
      </c>
      <c r="B5326" s="254" t="str">
        <f>IF(AND(A5326&lt;&gt;"",ISNUMBER(A5326)),VLOOKUP(A5326,Studies!A:BR,2,FALSE),"")</f>
        <v>Kasichayanula 2011a</v>
      </c>
      <c r="C5326" s="255" t="str">
        <f>IF(AND(A5326&lt;&gt;"",ISNUMBER(A5326)),VLOOKUP(A5326,Studies!A:BR,3,FALSE),"")</f>
        <v>https://www.ncbi.nlm.nih.gov/pubmed/21435141</v>
      </c>
      <c r="D5326" s="255" t="str">
        <f>IF(AND(A5326&lt;&gt;"",ISNUMBER(A5326)),VLOOKUP(A5326,Studies!A:BR,4,FALSE),"")</f>
        <v>fasted</v>
      </c>
      <c r="E5326" s="255" t="str">
        <f>IF(AND(A5326&lt;&gt;"",ISNUMBER(A5326)),VLOOKUP(A5326,Studies!A:BR,5,FALSE),"")</f>
        <v>Dapagliflozin</v>
      </c>
      <c r="F5326" s="256" t="str">
        <f>IF(AND(A5326&lt;&gt;"",ISNUMBER(A5326)),VLOOKUP(A5326,Studies!A:BR,6,FALSE),"")</f>
        <v>Plasma</v>
      </c>
      <c r="G5326" s="194">
        <v>2</v>
      </c>
      <c r="H5326" s="241" t="s">
        <v>60</v>
      </c>
      <c r="I5326" s="187">
        <v>66.733670000000004</v>
      </c>
      <c r="J5326" s="242" t="s">
        <v>941</v>
      </c>
      <c r="K5326" s="242" t="s">
        <v>116</v>
      </c>
      <c r="L5326" s="195">
        <v>17.286429999999999</v>
      </c>
      <c r="M5326" s="195" t="s">
        <v>941</v>
      </c>
      <c r="N5326" s="195" t="s">
        <v>117</v>
      </c>
    </row>
    <row r="5327" spans="1:14" ht="14.25" x14ac:dyDescent="0.2">
      <c r="A5327" s="183">
        <v>634</v>
      </c>
      <c r="B5327" s="254" t="str">
        <f>IF(AND(A5327&lt;&gt;"",ISNUMBER(A5327)),VLOOKUP(A5327,Studies!A:BR,2,FALSE),"")</f>
        <v>Kasichayanula 2011a</v>
      </c>
      <c r="C5327" s="255" t="str">
        <f>IF(AND(A5327&lt;&gt;"",ISNUMBER(A5327)),VLOOKUP(A5327,Studies!A:BR,3,FALSE),"")</f>
        <v>https://www.ncbi.nlm.nih.gov/pubmed/21435141</v>
      </c>
      <c r="D5327" s="255" t="str">
        <f>IF(AND(A5327&lt;&gt;"",ISNUMBER(A5327)),VLOOKUP(A5327,Studies!A:BR,4,FALSE),"")</f>
        <v>fasted</v>
      </c>
      <c r="E5327" s="255" t="str">
        <f>IF(AND(A5327&lt;&gt;"",ISNUMBER(A5327)),VLOOKUP(A5327,Studies!A:BR,5,FALSE),"")</f>
        <v>Dapagliflozin</v>
      </c>
      <c r="F5327" s="256" t="str">
        <f>IF(AND(A5327&lt;&gt;"",ISNUMBER(A5327)),VLOOKUP(A5327,Studies!A:BR,6,FALSE),"")</f>
        <v>Plasma</v>
      </c>
      <c r="G5327" s="194">
        <v>2.5</v>
      </c>
      <c r="H5327" s="241" t="s">
        <v>60</v>
      </c>
      <c r="I5327" s="187">
        <v>52.261310000000002</v>
      </c>
      <c r="J5327" s="242" t="s">
        <v>941</v>
      </c>
      <c r="K5327" s="242" t="s">
        <v>116</v>
      </c>
      <c r="L5327" s="195">
        <v>12.46231</v>
      </c>
      <c r="M5327" s="195" t="s">
        <v>941</v>
      </c>
      <c r="N5327" s="195" t="s">
        <v>117</v>
      </c>
    </row>
    <row r="5328" spans="1:14" ht="14.25" x14ac:dyDescent="0.2">
      <c r="A5328" s="183">
        <v>634</v>
      </c>
      <c r="B5328" s="254" t="str">
        <f>IF(AND(A5328&lt;&gt;"",ISNUMBER(A5328)),VLOOKUP(A5328,Studies!A:BR,2,FALSE),"")</f>
        <v>Kasichayanula 2011a</v>
      </c>
      <c r="C5328" s="255" t="str">
        <f>IF(AND(A5328&lt;&gt;"",ISNUMBER(A5328)),VLOOKUP(A5328,Studies!A:BR,3,FALSE),"")</f>
        <v>https://www.ncbi.nlm.nih.gov/pubmed/21435141</v>
      </c>
      <c r="D5328" s="255" t="str">
        <f>IF(AND(A5328&lt;&gt;"",ISNUMBER(A5328)),VLOOKUP(A5328,Studies!A:BR,4,FALSE),"")</f>
        <v>fasted</v>
      </c>
      <c r="E5328" s="255" t="str">
        <f>IF(AND(A5328&lt;&gt;"",ISNUMBER(A5328)),VLOOKUP(A5328,Studies!A:BR,5,FALSE),"")</f>
        <v>Dapagliflozin</v>
      </c>
      <c r="F5328" s="256" t="str">
        <f>IF(AND(A5328&lt;&gt;"",ISNUMBER(A5328)),VLOOKUP(A5328,Studies!A:BR,6,FALSE),"")</f>
        <v>Plasma</v>
      </c>
      <c r="G5328" s="194">
        <v>3</v>
      </c>
      <c r="H5328" s="241" t="s">
        <v>60</v>
      </c>
      <c r="I5328" s="187">
        <v>42.613059999999997</v>
      </c>
      <c r="J5328" s="242" t="s">
        <v>941</v>
      </c>
      <c r="K5328" s="242" t="s">
        <v>116</v>
      </c>
      <c r="L5328" s="195">
        <v>8.0402070000000005</v>
      </c>
      <c r="M5328" s="195" t="s">
        <v>941</v>
      </c>
      <c r="N5328" s="195" t="s">
        <v>117</v>
      </c>
    </row>
    <row r="5329" spans="1:14" ht="14.25" x14ac:dyDescent="0.2">
      <c r="A5329" s="183">
        <v>634</v>
      </c>
      <c r="B5329" s="254" t="str">
        <f>IF(AND(A5329&lt;&gt;"",ISNUMBER(A5329)),VLOOKUP(A5329,Studies!A:BR,2,FALSE),"")</f>
        <v>Kasichayanula 2011a</v>
      </c>
      <c r="C5329" s="255" t="str">
        <f>IF(AND(A5329&lt;&gt;"",ISNUMBER(A5329)),VLOOKUP(A5329,Studies!A:BR,3,FALSE),"")</f>
        <v>https://www.ncbi.nlm.nih.gov/pubmed/21435141</v>
      </c>
      <c r="D5329" s="255" t="str">
        <f>IF(AND(A5329&lt;&gt;"",ISNUMBER(A5329)),VLOOKUP(A5329,Studies!A:BR,4,FALSE),"")</f>
        <v>fasted</v>
      </c>
      <c r="E5329" s="255" t="str">
        <f>IF(AND(A5329&lt;&gt;"",ISNUMBER(A5329)),VLOOKUP(A5329,Studies!A:BR,5,FALSE),"")</f>
        <v>Dapagliflozin</v>
      </c>
      <c r="F5329" s="256" t="str">
        <f>IF(AND(A5329&lt;&gt;"",ISNUMBER(A5329)),VLOOKUP(A5329,Studies!A:BR,6,FALSE),"")</f>
        <v>Plasma</v>
      </c>
      <c r="G5329" s="194">
        <v>3.5</v>
      </c>
      <c r="H5329" s="241" t="s">
        <v>60</v>
      </c>
      <c r="I5329" s="187">
        <v>37.386940000000003</v>
      </c>
      <c r="J5329" s="242" t="s">
        <v>941</v>
      </c>
      <c r="K5329" s="242" t="s">
        <v>116</v>
      </c>
      <c r="L5329" s="195">
        <v>8.8442270000000001</v>
      </c>
      <c r="M5329" s="195" t="s">
        <v>941</v>
      </c>
      <c r="N5329" s="195" t="s">
        <v>117</v>
      </c>
    </row>
    <row r="5330" spans="1:14" ht="14.25" x14ac:dyDescent="0.2">
      <c r="A5330" s="183">
        <v>634</v>
      </c>
      <c r="B5330" s="254" t="str">
        <f>IF(AND(A5330&lt;&gt;"",ISNUMBER(A5330)),VLOOKUP(A5330,Studies!A:BR,2,FALSE),"")</f>
        <v>Kasichayanula 2011a</v>
      </c>
      <c r="C5330" s="255" t="str">
        <f>IF(AND(A5330&lt;&gt;"",ISNUMBER(A5330)),VLOOKUP(A5330,Studies!A:BR,3,FALSE),"")</f>
        <v>https://www.ncbi.nlm.nih.gov/pubmed/21435141</v>
      </c>
      <c r="D5330" s="255" t="str">
        <f>IF(AND(A5330&lt;&gt;"",ISNUMBER(A5330)),VLOOKUP(A5330,Studies!A:BR,4,FALSE),"")</f>
        <v>fasted</v>
      </c>
      <c r="E5330" s="255" t="str">
        <f>IF(AND(A5330&lt;&gt;"",ISNUMBER(A5330)),VLOOKUP(A5330,Studies!A:BR,5,FALSE),"")</f>
        <v>Dapagliflozin</v>
      </c>
      <c r="F5330" s="256" t="str">
        <f>IF(AND(A5330&lt;&gt;"",ISNUMBER(A5330)),VLOOKUP(A5330,Studies!A:BR,6,FALSE),"")</f>
        <v>Plasma</v>
      </c>
      <c r="G5330" s="194">
        <v>4</v>
      </c>
      <c r="H5330" s="241" t="s">
        <v>60</v>
      </c>
      <c r="I5330" s="187">
        <v>32.964820000000003</v>
      </c>
      <c r="J5330" s="242" t="s">
        <v>941</v>
      </c>
      <c r="K5330" s="242" t="s">
        <v>116</v>
      </c>
      <c r="L5330" s="195">
        <v>7.6381870000000003</v>
      </c>
      <c r="M5330" s="195" t="s">
        <v>941</v>
      </c>
      <c r="N5330" s="195" t="s">
        <v>117</v>
      </c>
    </row>
    <row r="5331" spans="1:14" ht="14.25" x14ac:dyDescent="0.2">
      <c r="A5331" s="183">
        <v>634</v>
      </c>
      <c r="B5331" s="254" t="str">
        <f>IF(AND(A5331&lt;&gt;"",ISNUMBER(A5331)),VLOOKUP(A5331,Studies!A:BR,2,FALSE),"")</f>
        <v>Kasichayanula 2011a</v>
      </c>
      <c r="C5331" s="255" t="str">
        <f>IF(AND(A5331&lt;&gt;"",ISNUMBER(A5331)),VLOOKUP(A5331,Studies!A:BR,3,FALSE),"")</f>
        <v>https://www.ncbi.nlm.nih.gov/pubmed/21435141</v>
      </c>
      <c r="D5331" s="255" t="str">
        <f>IF(AND(A5331&lt;&gt;"",ISNUMBER(A5331)),VLOOKUP(A5331,Studies!A:BR,4,FALSE),"")</f>
        <v>fasted</v>
      </c>
      <c r="E5331" s="255" t="str">
        <f>IF(AND(A5331&lt;&gt;"",ISNUMBER(A5331)),VLOOKUP(A5331,Studies!A:BR,5,FALSE),"")</f>
        <v>Dapagliflozin</v>
      </c>
      <c r="F5331" s="256" t="str">
        <f>IF(AND(A5331&lt;&gt;"",ISNUMBER(A5331)),VLOOKUP(A5331,Studies!A:BR,6,FALSE),"")</f>
        <v>Plasma</v>
      </c>
      <c r="G5331" s="194">
        <v>5</v>
      </c>
      <c r="H5331" s="241" t="s">
        <v>60</v>
      </c>
      <c r="I5331" s="187">
        <v>23.718589999999999</v>
      </c>
      <c r="J5331" s="242" t="s">
        <v>941</v>
      </c>
      <c r="K5331" s="242" t="s">
        <v>116</v>
      </c>
      <c r="L5331" s="195">
        <v>5.6281379999999999</v>
      </c>
      <c r="M5331" s="195" t="s">
        <v>941</v>
      </c>
      <c r="N5331" s="195" t="s">
        <v>117</v>
      </c>
    </row>
    <row r="5332" spans="1:14" ht="14.25" x14ac:dyDescent="0.2">
      <c r="A5332" s="183">
        <v>634</v>
      </c>
      <c r="B5332" s="254" t="str">
        <f>IF(AND(A5332&lt;&gt;"",ISNUMBER(A5332)),VLOOKUP(A5332,Studies!A:BR,2,FALSE),"")</f>
        <v>Kasichayanula 2011a</v>
      </c>
      <c r="C5332" s="255" t="str">
        <f>IF(AND(A5332&lt;&gt;"",ISNUMBER(A5332)),VLOOKUP(A5332,Studies!A:BR,3,FALSE),"")</f>
        <v>https://www.ncbi.nlm.nih.gov/pubmed/21435141</v>
      </c>
      <c r="D5332" s="255" t="str">
        <f>IF(AND(A5332&lt;&gt;"",ISNUMBER(A5332)),VLOOKUP(A5332,Studies!A:BR,4,FALSE),"")</f>
        <v>fasted</v>
      </c>
      <c r="E5332" s="255" t="str">
        <f>IF(AND(A5332&lt;&gt;"",ISNUMBER(A5332)),VLOOKUP(A5332,Studies!A:BR,5,FALSE),"")</f>
        <v>Dapagliflozin</v>
      </c>
      <c r="F5332" s="256" t="str">
        <f>IF(AND(A5332&lt;&gt;"",ISNUMBER(A5332)),VLOOKUP(A5332,Studies!A:BR,6,FALSE),"")</f>
        <v>Plasma</v>
      </c>
      <c r="G5332" s="194">
        <v>6</v>
      </c>
      <c r="H5332" s="241" t="s">
        <v>60</v>
      </c>
      <c r="I5332" s="187">
        <v>19.296479999999999</v>
      </c>
      <c r="J5332" s="242" t="s">
        <v>941</v>
      </c>
      <c r="K5332" s="242" t="s">
        <v>116</v>
      </c>
      <c r="L5332" s="195">
        <v>5.628139</v>
      </c>
      <c r="M5332" s="195" t="s">
        <v>941</v>
      </c>
      <c r="N5332" s="195" t="s">
        <v>117</v>
      </c>
    </row>
    <row r="5333" spans="1:14" ht="14.25" x14ac:dyDescent="0.2">
      <c r="A5333" s="183">
        <v>634</v>
      </c>
      <c r="B5333" s="254" t="str">
        <f>IF(AND(A5333&lt;&gt;"",ISNUMBER(A5333)),VLOOKUP(A5333,Studies!A:BR,2,FALSE),"")</f>
        <v>Kasichayanula 2011a</v>
      </c>
      <c r="C5333" s="255" t="str">
        <f>IF(AND(A5333&lt;&gt;"",ISNUMBER(A5333)),VLOOKUP(A5333,Studies!A:BR,3,FALSE),"")</f>
        <v>https://www.ncbi.nlm.nih.gov/pubmed/21435141</v>
      </c>
      <c r="D5333" s="255" t="str">
        <f>IF(AND(A5333&lt;&gt;"",ISNUMBER(A5333)),VLOOKUP(A5333,Studies!A:BR,4,FALSE),"")</f>
        <v>fasted</v>
      </c>
      <c r="E5333" s="255" t="str">
        <f>IF(AND(A5333&lt;&gt;"",ISNUMBER(A5333)),VLOOKUP(A5333,Studies!A:BR,5,FALSE),"")</f>
        <v>Dapagliflozin</v>
      </c>
      <c r="F5333" s="256" t="str">
        <f>IF(AND(A5333&lt;&gt;"",ISNUMBER(A5333)),VLOOKUP(A5333,Studies!A:BR,6,FALSE),"")</f>
        <v>Plasma</v>
      </c>
      <c r="G5333" s="194">
        <v>8</v>
      </c>
      <c r="H5333" s="241" t="s">
        <v>60</v>
      </c>
      <c r="I5333" s="187">
        <v>14.47236</v>
      </c>
      <c r="J5333" s="242" t="s">
        <v>941</v>
      </c>
      <c r="K5333" s="242" t="s">
        <v>116</v>
      </c>
      <c r="L5333" s="195">
        <v>3.6180889999999999</v>
      </c>
      <c r="M5333" s="195" t="s">
        <v>941</v>
      </c>
      <c r="N5333" s="195" t="s">
        <v>117</v>
      </c>
    </row>
    <row r="5334" spans="1:14" ht="14.25" x14ac:dyDescent="0.2">
      <c r="A5334" s="183">
        <v>634</v>
      </c>
      <c r="B5334" s="254" t="str">
        <f>IF(AND(A5334&lt;&gt;"",ISNUMBER(A5334)),VLOOKUP(A5334,Studies!A:BR,2,FALSE),"")</f>
        <v>Kasichayanula 2011a</v>
      </c>
      <c r="C5334" s="255" t="str">
        <f>IF(AND(A5334&lt;&gt;"",ISNUMBER(A5334)),VLOOKUP(A5334,Studies!A:BR,3,FALSE),"")</f>
        <v>https://www.ncbi.nlm.nih.gov/pubmed/21435141</v>
      </c>
      <c r="D5334" s="255" t="str">
        <f>IF(AND(A5334&lt;&gt;"",ISNUMBER(A5334)),VLOOKUP(A5334,Studies!A:BR,4,FALSE),"")</f>
        <v>fasted</v>
      </c>
      <c r="E5334" s="255" t="str">
        <f>IF(AND(A5334&lt;&gt;"",ISNUMBER(A5334)),VLOOKUP(A5334,Studies!A:BR,5,FALSE),"")</f>
        <v>Dapagliflozin</v>
      </c>
      <c r="F5334" s="256" t="str">
        <f>IF(AND(A5334&lt;&gt;"",ISNUMBER(A5334)),VLOOKUP(A5334,Studies!A:BR,6,FALSE),"")</f>
        <v>Plasma</v>
      </c>
      <c r="G5334" s="194">
        <v>12</v>
      </c>
      <c r="H5334" s="241" t="s">
        <v>60</v>
      </c>
      <c r="I5334" s="187">
        <v>8.4422110000000004</v>
      </c>
      <c r="J5334" s="242" t="s">
        <v>941</v>
      </c>
      <c r="K5334" s="242" t="s">
        <v>116</v>
      </c>
      <c r="L5334" s="195">
        <v>2.8140700000000001</v>
      </c>
      <c r="M5334" s="195" t="s">
        <v>941</v>
      </c>
      <c r="N5334" s="195" t="s">
        <v>117</v>
      </c>
    </row>
    <row r="5335" spans="1:14" ht="14.25" x14ac:dyDescent="0.2">
      <c r="A5335" s="183">
        <v>634</v>
      </c>
      <c r="B5335" s="254" t="str">
        <f>IF(AND(A5335&lt;&gt;"",ISNUMBER(A5335)),VLOOKUP(A5335,Studies!A:BR,2,FALSE),"")</f>
        <v>Kasichayanula 2011a</v>
      </c>
      <c r="C5335" s="255" t="str">
        <f>IF(AND(A5335&lt;&gt;"",ISNUMBER(A5335)),VLOOKUP(A5335,Studies!A:BR,3,FALSE),"")</f>
        <v>https://www.ncbi.nlm.nih.gov/pubmed/21435141</v>
      </c>
      <c r="D5335" s="255" t="str">
        <f>IF(AND(A5335&lt;&gt;"",ISNUMBER(A5335)),VLOOKUP(A5335,Studies!A:BR,4,FALSE),"")</f>
        <v>fasted</v>
      </c>
      <c r="E5335" s="255" t="str">
        <f>IF(AND(A5335&lt;&gt;"",ISNUMBER(A5335)),VLOOKUP(A5335,Studies!A:BR,5,FALSE),"")</f>
        <v>Dapagliflozin</v>
      </c>
      <c r="F5335" s="256" t="str">
        <f>IF(AND(A5335&lt;&gt;"",ISNUMBER(A5335)),VLOOKUP(A5335,Studies!A:BR,6,FALSE),"")</f>
        <v>Plasma</v>
      </c>
      <c r="G5335" s="194">
        <v>16</v>
      </c>
      <c r="H5335" s="241" t="s">
        <v>60</v>
      </c>
      <c r="I5335" s="187">
        <v>5.6281410000000003</v>
      </c>
      <c r="J5335" s="242" t="s">
        <v>941</v>
      </c>
      <c r="K5335" s="242" t="s">
        <v>116</v>
      </c>
      <c r="L5335" s="195">
        <v>2.4120599999999999</v>
      </c>
      <c r="M5335" s="195" t="s">
        <v>941</v>
      </c>
      <c r="N5335" s="195" t="s">
        <v>117</v>
      </c>
    </row>
    <row r="5336" spans="1:14" ht="14.25" x14ac:dyDescent="0.2">
      <c r="A5336" s="183">
        <v>634</v>
      </c>
      <c r="B5336" s="254" t="str">
        <f>IF(AND(A5336&lt;&gt;"",ISNUMBER(A5336)),VLOOKUP(A5336,Studies!A:BR,2,FALSE),"")</f>
        <v>Kasichayanula 2011a</v>
      </c>
      <c r="C5336" s="255" t="str">
        <f>IF(AND(A5336&lt;&gt;"",ISNUMBER(A5336)),VLOOKUP(A5336,Studies!A:BR,3,FALSE),"")</f>
        <v>https://www.ncbi.nlm.nih.gov/pubmed/21435141</v>
      </c>
      <c r="D5336" s="255" t="str">
        <f>IF(AND(A5336&lt;&gt;"",ISNUMBER(A5336)),VLOOKUP(A5336,Studies!A:BR,4,FALSE),"")</f>
        <v>fasted</v>
      </c>
      <c r="E5336" s="255" t="str">
        <f>IF(AND(A5336&lt;&gt;"",ISNUMBER(A5336)),VLOOKUP(A5336,Studies!A:BR,5,FALSE),"")</f>
        <v>Dapagliflozin</v>
      </c>
      <c r="F5336" s="256" t="str">
        <f>IF(AND(A5336&lt;&gt;"",ISNUMBER(A5336)),VLOOKUP(A5336,Studies!A:BR,6,FALSE),"")</f>
        <v>Plasma</v>
      </c>
      <c r="G5336" s="194">
        <v>24</v>
      </c>
      <c r="H5336" s="241" t="s">
        <v>60</v>
      </c>
      <c r="I5336" s="187">
        <v>3.2160799999999998</v>
      </c>
      <c r="J5336" s="242" t="s">
        <v>941</v>
      </c>
      <c r="K5336" s="242" t="s">
        <v>116</v>
      </c>
      <c r="M5336" s="195" t="s">
        <v>941</v>
      </c>
      <c r="N5336" s="195" t="s">
        <v>117</v>
      </c>
    </row>
    <row r="5337" spans="1:14" ht="14.25" x14ac:dyDescent="0.2">
      <c r="A5337" s="183">
        <v>634</v>
      </c>
      <c r="B5337" s="254" t="str">
        <f>IF(AND(A5337&lt;&gt;"",ISNUMBER(A5337)),VLOOKUP(A5337,Studies!A:BR,2,FALSE),"")</f>
        <v>Kasichayanula 2011a</v>
      </c>
      <c r="C5337" s="255" t="str">
        <f>IF(AND(A5337&lt;&gt;"",ISNUMBER(A5337)),VLOOKUP(A5337,Studies!A:BR,3,FALSE),"")</f>
        <v>https://www.ncbi.nlm.nih.gov/pubmed/21435141</v>
      </c>
      <c r="D5337" s="255" t="str">
        <f>IF(AND(A5337&lt;&gt;"",ISNUMBER(A5337)),VLOOKUP(A5337,Studies!A:BR,4,FALSE),"")</f>
        <v>fasted</v>
      </c>
      <c r="E5337" s="255" t="str">
        <f>IF(AND(A5337&lt;&gt;"",ISNUMBER(A5337)),VLOOKUP(A5337,Studies!A:BR,5,FALSE),"")</f>
        <v>Dapagliflozin</v>
      </c>
      <c r="F5337" s="256" t="str">
        <f>IF(AND(A5337&lt;&gt;"",ISNUMBER(A5337)),VLOOKUP(A5337,Studies!A:BR,6,FALSE),"")</f>
        <v>Plasma</v>
      </c>
      <c r="G5337" s="194">
        <v>36</v>
      </c>
      <c r="H5337" s="241" t="s">
        <v>60</v>
      </c>
      <c r="I5337" s="187">
        <v>2.4120599999999999</v>
      </c>
      <c r="J5337" s="242" t="s">
        <v>941</v>
      </c>
      <c r="K5337" s="242" t="s">
        <v>116</v>
      </c>
      <c r="M5337" s="195" t="s">
        <v>941</v>
      </c>
      <c r="N5337" s="195" t="s">
        <v>117</v>
      </c>
    </row>
    <row r="5338" spans="1:14" ht="14.25" x14ac:dyDescent="0.2">
      <c r="A5338" s="183">
        <v>634</v>
      </c>
      <c r="B5338" s="254" t="str">
        <f>IF(AND(A5338&lt;&gt;"",ISNUMBER(A5338)),VLOOKUP(A5338,Studies!A:BR,2,FALSE),"")</f>
        <v>Kasichayanula 2011a</v>
      </c>
      <c r="C5338" s="255" t="str">
        <f>IF(AND(A5338&lt;&gt;"",ISNUMBER(A5338)),VLOOKUP(A5338,Studies!A:BR,3,FALSE),"")</f>
        <v>https://www.ncbi.nlm.nih.gov/pubmed/21435141</v>
      </c>
      <c r="D5338" s="255" t="str">
        <f>IF(AND(A5338&lt;&gt;"",ISNUMBER(A5338)),VLOOKUP(A5338,Studies!A:BR,4,FALSE),"")</f>
        <v>fasted</v>
      </c>
      <c r="E5338" s="255" t="str">
        <f>IF(AND(A5338&lt;&gt;"",ISNUMBER(A5338)),VLOOKUP(A5338,Studies!A:BR,5,FALSE),"")</f>
        <v>Dapagliflozin</v>
      </c>
      <c r="F5338" s="256" t="str">
        <f>IF(AND(A5338&lt;&gt;"",ISNUMBER(A5338)),VLOOKUP(A5338,Studies!A:BR,6,FALSE),"")</f>
        <v>Plasma</v>
      </c>
      <c r="G5338" s="194">
        <v>48</v>
      </c>
      <c r="H5338" s="241" t="s">
        <v>60</v>
      </c>
      <c r="I5338" s="187">
        <v>1.6080399999999999</v>
      </c>
      <c r="J5338" s="242" t="s">
        <v>941</v>
      </c>
      <c r="K5338" s="242" t="s">
        <v>116</v>
      </c>
      <c r="M5338" s="195" t="s">
        <v>941</v>
      </c>
      <c r="N5338" s="195" t="s">
        <v>117</v>
      </c>
    </row>
    <row r="5339" spans="1:14" ht="14.25" x14ac:dyDescent="0.2">
      <c r="A5339" s="183">
        <v>634</v>
      </c>
      <c r="B5339" s="254" t="str">
        <f>IF(AND(A5339&lt;&gt;"",ISNUMBER(A5339)),VLOOKUP(A5339,Studies!A:BR,2,FALSE),"")</f>
        <v>Kasichayanula 2011a</v>
      </c>
      <c r="C5339" s="255" t="str">
        <f>IF(AND(A5339&lt;&gt;"",ISNUMBER(A5339)),VLOOKUP(A5339,Studies!A:BR,3,FALSE),"")</f>
        <v>https://www.ncbi.nlm.nih.gov/pubmed/21435141</v>
      </c>
      <c r="D5339" s="255" t="str">
        <f>IF(AND(A5339&lt;&gt;"",ISNUMBER(A5339)),VLOOKUP(A5339,Studies!A:BR,4,FALSE),"")</f>
        <v>fasted</v>
      </c>
      <c r="E5339" s="255" t="str">
        <f>IF(AND(A5339&lt;&gt;"",ISNUMBER(A5339)),VLOOKUP(A5339,Studies!A:BR,5,FALSE),"")</f>
        <v>Dapagliflozin</v>
      </c>
      <c r="F5339" s="256" t="str">
        <f>IF(AND(A5339&lt;&gt;"",ISNUMBER(A5339)),VLOOKUP(A5339,Studies!A:BR,6,FALSE),"")</f>
        <v>Plasma</v>
      </c>
      <c r="G5339" s="194">
        <v>72</v>
      </c>
      <c r="H5339" s="241" t="s">
        <v>60</v>
      </c>
      <c r="I5339" s="187">
        <v>0.80402010000000002</v>
      </c>
      <c r="J5339" s="242" t="s">
        <v>941</v>
      </c>
      <c r="K5339" s="242" t="s">
        <v>116</v>
      </c>
      <c r="M5339" s="195" t="s">
        <v>941</v>
      </c>
      <c r="N5339" s="195" t="s">
        <v>117</v>
      </c>
    </row>
    <row r="5340" spans="1:14" ht="14.25" x14ac:dyDescent="0.2">
      <c r="A5340" s="30">
        <v>635</v>
      </c>
      <c r="B5340" s="254" t="str">
        <f>IF(AND(A5340&lt;&gt;"",ISNUMBER(A5340)),VLOOKUP(A5340,Studies!A:BR,2,FALSE),"")</f>
        <v>Kasichayanula 2011a</v>
      </c>
      <c r="C5340" s="255" t="str">
        <f>IF(AND(A5340&lt;&gt;"",ISNUMBER(A5340)),VLOOKUP(A5340,Studies!A:BR,3,FALSE),"")</f>
        <v>https://www.ncbi.nlm.nih.gov/pubmed/21435141</v>
      </c>
      <c r="D5340" s="255" t="str">
        <f>IF(AND(A5340&lt;&gt;"",ISNUMBER(A5340)),VLOOKUP(A5340,Studies!A:BR,4,FALSE),"")</f>
        <v>fed</v>
      </c>
      <c r="E5340" s="255" t="str">
        <f>IF(AND(A5340&lt;&gt;"",ISNUMBER(A5340)),VLOOKUP(A5340,Studies!A:BR,5,FALSE),"")</f>
        <v>Dapagliflozin</v>
      </c>
      <c r="F5340" s="256" t="str">
        <f>IF(AND(A5340&lt;&gt;"",ISNUMBER(A5340)),VLOOKUP(A5340,Studies!A:BR,6,FALSE),"")</f>
        <v>Plasma</v>
      </c>
      <c r="G5340" s="194">
        <v>0.5</v>
      </c>
      <c r="H5340" s="241" t="s">
        <v>60</v>
      </c>
      <c r="I5340" s="187">
        <v>11.25628</v>
      </c>
      <c r="J5340" s="242" t="s">
        <v>941</v>
      </c>
      <c r="K5340" s="242" t="s">
        <v>116</v>
      </c>
      <c r="L5340" s="195">
        <v>11.25628</v>
      </c>
      <c r="M5340" s="195" t="s">
        <v>941</v>
      </c>
      <c r="N5340" s="195" t="s">
        <v>117</v>
      </c>
    </row>
    <row r="5341" spans="1:14" ht="14.25" x14ac:dyDescent="0.2">
      <c r="A5341" s="183">
        <v>635</v>
      </c>
      <c r="B5341" s="254" t="str">
        <f>IF(AND(A5341&lt;&gt;"",ISNUMBER(A5341)),VLOOKUP(A5341,Studies!A:BR,2,FALSE),"")</f>
        <v>Kasichayanula 2011a</v>
      </c>
      <c r="C5341" s="255" t="str">
        <f>IF(AND(A5341&lt;&gt;"",ISNUMBER(A5341)),VLOOKUP(A5341,Studies!A:BR,3,FALSE),"")</f>
        <v>https://www.ncbi.nlm.nih.gov/pubmed/21435141</v>
      </c>
      <c r="D5341" s="255" t="str">
        <f>IF(AND(A5341&lt;&gt;"",ISNUMBER(A5341)),VLOOKUP(A5341,Studies!A:BR,4,FALSE),"")</f>
        <v>fed</v>
      </c>
      <c r="E5341" s="255" t="str">
        <f>IF(AND(A5341&lt;&gt;"",ISNUMBER(A5341)),VLOOKUP(A5341,Studies!A:BR,5,FALSE),"")</f>
        <v>Dapagliflozin</v>
      </c>
      <c r="F5341" s="256" t="str">
        <f>IF(AND(A5341&lt;&gt;"",ISNUMBER(A5341)),VLOOKUP(A5341,Studies!A:BR,6,FALSE),"")</f>
        <v>Plasma</v>
      </c>
      <c r="G5341" s="194">
        <v>1</v>
      </c>
      <c r="H5341" s="241" t="s">
        <v>60</v>
      </c>
      <c r="I5341" s="187">
        <v>37.386940000000003</v>
      </c>
      <c r="J5341" s="242" t="s">
        <v>941</v>
      </c>
      <c r="K5341" s="242" t="s">
        <v>116</v>
      </c>
      <c r="L5341" s="195">
        <v>45.025120000000001</v>
      </c>
      <c r="M5341" s="195" t="s">
        <v>941</v>
      </c>
      <c r="N5341" s="195" t="s">
        <v>117</v>
      </c>
    </row>
    <row r="5342" spans="1:14" ht="14.25" x14ac:dyDescent="0.2">
      <c r="A5342" s="183">
        <v>635</v>
      </c>
      <c r="B5342" s="254" t="str">
        <f>IF(AND(A5342&lt;&gt;"",ISNUMBER(A5342)),VLOOKUP(A5342,Studies!A:BR,2,FALSE),"")</f>
        <v>Kasichayanula 2011a</v>
      </c>
      <c r="C5342" s="255" t="str">
        <f>IF(AND(A5342&lt;&gt;"",ISNUMBER(A5342)),VLOOKUP(A5342,Studies!A:BR,3,FALSE),"")</f>
        <v>https://www.ncbi.nlm.nih.gov/pubmed/21435141</v>
      </c>
      <c r="D5342" s="255" t="str">
        <f>IF(AND(A5342&lt;&gt;"",ISNUMBER(A5342)),VLOOKUP(A5342,Studies!A:BR,4,FALSE),"")</f>
        <v>fed</v>
      </c>
      <c r="E5342" s="255" t="str">
        <f>IF(AND(A5342&lt;&gt;"",ISNUMBER(A5342)),VLOOKUP(A5342,Studies!A:BR,5,FALSE),"")</f>
        <v>Dapagliflozin</v>
      </c>
      <c r="F5342" s="256" t="str">
        <f>IF(AND(A5342&lt;&gt;"",ISNUMBER(A5342)),VLOOKUP(A5342,Studies!A:BR,6,FALSE),"")</f>
        <v>Plasma</v>
      </c>
      <c r="G5342" s="194">
        <v>1.5</v>
      </c>
      <c r="H5342" s="241" t="s">
        <v>60</v>
      </c>
      <c r="I5342" s="187">
        <v>70.753770000000003</v>
      </c>
      <c r="J5342" s="242" t="s">
        <v>941</v>
      </c>
      <c r="K5342" s="242" t="s">
        <v>116</v>
      </c>
      <c r="L5342" s="195">
        <v>43.015079999999998</v>
      </c>
      <c r="M5342" s="195" t="s">
        <v>941</v>
      </c>
      <c r="N5342" s="195" t="s">
        <v>117</v>
      </c>
    </row>
    <row r="5343" spans="1:14" ht="14.25" x14ac:dyDescent="0.2">
      <c r="A5343" s="183">
        <v>635</v>
      </c>
      <c r="B5343" s="254" t="str">
        <f>IF(AND(A5343&lt;&gt;"",ISNUMBER(A5343)),VLOOKUP(A5343,Studies!A:BR,2,FALSE),"")</f>
        <v>Kasichayanula 2011a</v>
      </c>
      <c r="C5343" s="255" t="str">
        <f>IF(AND(A5343&lt;&gt;"",ISNUMBER(A5343)),VLOOKUP(A5343,Studies!A:BR,3,FALSE),"")</f>
        <v>https://www.ncbi.nlm.nih.gov/pubmed/21435141</v>
      </c>
      <c r="D5343" s="255" t="str">
        <f>IF(AND(A5343&lt;&gt;"",ISNUMBER(A5343)),VLOOKUP(A5343,Studies!A:BR,4,FALSE),"")</f>
        <v>fed</v>
      </c>
      <c r="E5343" s="255" t="str">
        <f>IF(AND(A5343&lt;&gt;"",ISNUMBER(A5343)),VLOOKUP(A5343,Studies!A:BR,5,FALSE),"")</f>
        <v>Dapagliflozin</v>
      </c>
      <c r="F5343" s="256" t="str">
        <f>IF(AND(A5343&lt;&gt;"",ISNUMBER(A5343)),VLOOKUP(A5343,Studies!A:BR,6,FALSE),"")</f>
        <v>Plasma</v>
      </c>
      <c r="G5343" s="194">
        <v>2</v>
      </c>
      <c r="H5343" s="241" t="s">
        <v>60</v>
      </c>
      <c r="I5343" s="187">
        <v>76.783919999999995</v>
      </c>
      <c r="J5343" s="242" t="s">
        <v>941</v>
      </c>
      <c r="K5343" s="242" t="s">
        <v>116</v>
      </c>
      <c r="L5343" s="195">
        <v>28.54271</v>
      </c>
      <c r="M5343" s="195" t="s">
        <v>941</v>
      </c>
      <c r="N5343" s="195" t="s">
        <v>117</v>
      </c>
    </row>
    <row r="5344" spans="1:14" ht="14.25" x14ac:dyDescent="0.2">
      <c r="A5344" s="183">
        <v>635</v>
      </c>
      <c r="B5344" s="254" t="str">
        <f>IF(AND(A5344&lt;&gt;"",ISNUMBER(A5344)),VLOOKUP(A5344,Studies!A:BR,2,FALSE),"")</f>
        <v>Kasichayanula 2011a</v>
      </c>
      <c r="C5344" s="255" t="str">
        <f>IF(AND(A5344&lt;&gt;"",ISNUMBER(A5344)),VLOOKUP(A5344,Studies!A:BR,3,FALSE),"")</f>
        <v>https://www.ncbi.nlm.nih.gov/pubmed/21435141</v>
      </c>
      <c r="D5344" s="255" t="str">
        <f>IF(AND(A5344&lt;&gt;"",ISNUMBER(A5344)),VLOOKUP(A5344,Studies!A:BR,4,FALSE),"")</f>
        <v>fed</v>
      </c>
      <c r="E5344" s="255" t="str">
        <f>IF(AND(A5344&lt;&gt;"",ISNUMBER(A5344)),VLOOKUP(A5344,Studies!A:BR,5,FALSE),"")</f>
        <v>Dapagliflozin</v>
      </c>
      <c r="F5344" s="256" t="str">
        <f>IF(AND(A5344&lt;&gt;"",ISNUMBER(A5344)),VLOOKUP(A5344,Studies!A:BR,6,FALSE),"")</f>
        <v>Plasma</v>
      </c>
      <c r="G5344" s="194">
        <v>2.5</v>
      </c>
      <c r="H5344" s="241" t="s">
        <v>60</v>
      </c>
      <c r="I5344" s="187">
        <v>69.14573</v>
      </c>
      <c r="J5344" s="242" t="s">
        <v>941</v>
      </c>
      <c r="K5344" s="242" t="s">
        <v>116</v>
      </c>
      <c r="L5344" s="195">
        <v>22.51257</v>
      </c>
      <c r="M5344" s="195" t="s">
        <v>941</v>
      </c>
      <c r="N5344" s="195" t="s">
        <v>117</v>
      </c>
    </row>
    <row r="5345" spans="1:14" ht="14.25" x14ac:dyDescent="0.2">
      <c r="A5345" s="183">
        <v>635</v>
      </c>
      <c r="B5345" s="254" t="str">
        <f>IF(AND(A5345&lt;&gt;"",ISNUMBER(A5345)),VLOOKUP(A5345,Studies!A:BR,2,FALSE),"")</f>
        <v>Kasichayanula 2011a</v>
      </c>
      <c r="C5345" s="255" t="str">
        <f>IF(AND(A5345&lt;&gt;"",ISNUMBER(A5345)),VLOOKUP(A5345,Studies!A:BR,3,FALSE),"")</f>
        <v>https://www.ncbi.nlm.nih.gov/pubmed/21435141</v>
      </c>
      <c r="D5345" s="255" t="str">
        <f>IF(AND(A5345&lt;&gt;"",ISNUMBER(A5345)),VLOOKUP(A5345,Studies!A:BR,4,FALSE),"")</f>
        <v>fed</v>
      </c>
      <c r="E5345" s="255" t="str">
        <f>IF(AND(A5345&lt;&gt;"",ISNUMBER(A5345)),VLOOKUP(A5345,Studies!A:BR,5,FALSE),"")</f>
        <v>Dapagliflozin</v>
      </c>
      <c r="F5345" s="256" t="str">
        <f>IF(AND(A5345&lt;&gt;"",ISNUMBER(A5345)),VLOOKUP(A5345,Studies!A:BR,6,FALSE),"")</f>
        <v>Plasma</v>
      </c>
      <c r="G5345" s="194">
        <v>3</v>
      </c>
      <c r="H5345" s="241" t="s">
        <v>60</v>
      </c>
      <c r="I5345" s="187">
        <v>60.30151</v>
      </c>
      <c r="J5345" s="242" t="s">
        <v>941</v>
      </c>
      <c r="K5345" s="242" t="s">
        <v>116</v>
      </c>
      <c r="L5345" s="195">
        <v>13.668340000000001</v>
      </c>
      <c r="M5345" s="195" t="s">
        <v>941</v>
      </c>
      <c r="N5345" s="195" t="s">
        <v>117</v>
      </c>
    </row>
    <row r="5346" spans="1:14" ht="14.25" x14ac:dyDescent="0.2">
      <c r="A5346" s="183">
        <v>635</v>
      </c>
      <c r="B5346" s="254" t="str">
        <f>IF(AND(A5346&lt;&gt;"",ISNUMBER(A5346)),VLOOKUP(A5346,Studies!A:BR,2,FALSE),"")</f>
        <v>Kasichayanula 2011a</v>
      </c>
      <c r="C5346" s="255" t="str">
        <f>IF(AND(A5346&lt;&gt;"",ISNUMBER(A5346)),VLOOKUP(A5346,Studies!A:BR,3,FALSE),"")</f>
        <v>https://www.ncbi.nlm.nih.gov/pubmed/21435141</v>
      </c>
      <c r="D5346" s="255" t="str">
        <f>IF(AND(A5346&lt;&gt;"",ISNUMBER(A5346)),VLOOKUP(A5346,Studies!A:BR,4,FALSE),"")</f>
        <v>fed</v>
      </c>
      <c r="E5346" s="255" t="str">
        <f>IF(AND(A5346&lt;&gt;"",ISNUMBER(A5346)),VLOOKUP(A5346,Studies!A:BR,5,FALSE),"")</f>
        <v>Dapagliflozin</v>
      </c>
      <c r="F5346" s="256" t="str">
        <f>IF(AND(A5346&lt;&gt;"",ISNUMBER(A5346)),VLOOKUP(A5346,Studies!A:BR,6,FALSE),"")</f>
        <v>Plasma</v>
      </c>
      <c r="G5346" s="194">
        <v>3.5</v>
      </c>
      <c r="H5346" s="241" t="s">
        <v>60</v>
      </c>
      <c r="I5346" s="187">
        <v>53.065330000000003</v>
      </c>
      <c r="J5346" s="242" t="s">
        <v>941</v>
      </c>
      <c r="K5346" s="242" t="s">
        <v>116</v>
      </c>
      <c r="L5346" s="195">
        <v>9.2462269999999993</v>
      </c>
      <c r="M5346" s="195" t="s">
        <v>941</v>
      </c>
      <c r="N5346" s="195" t="s">
        <v>117</v>
      </c>
    </row>
    <row r="5347" spans="1:14" ht="14.25" x14ac:dyDescent="0.2">
      <c r="A5347" s="183">
        <v>635</v>
      </c>
      <c r="B5347" s="254" t="str">
        <f>IF(AND(A5347&lt;&gt;"",ISNUMBER(A5347)),VLOOKUP(A5347,Studies!A:BR,2,FALSE),"")</f>
        <v>Kasichayanula 2011a</v>
      </c>
      <c r="C5347" s="255" t="str">
        <f>IF(AND(A5347&lt;&gt;"",ISNUMBER(A5347)),VLOOKUP(A5347,Studies!A:BR,3,FALSE),"")</f>
        <v>https://www.ncbi.nlm.nih.gov/pubmed/21435141</v>
      </c>
      <c r="D5347" s="255" t="str">
        <f>IF(AND(A5347&lt;&gt;"",ISNUMBER(A5347)),VLOOKUP(A5347,Studies!A:BR,4,FALSE),"")</f>
        <v>fed</v>
      </c>
      <c r="E5347" s="255" t="str">
        <f>IF(AND(A5347&lt;&gt;"",ISNUMBER(A5347)),VLOOKUP(A5347,Studies!A:BR,5,FALSE),"")</f>
        <v>Dapagliflozin</v>
      </c>
      <c r="F5347" s="256" t="str">
        <f>IF(AND(A5347&lt;&gt;"",ISNUMBER(A5347)),VLOOKUP(A5347,Studies!A:BR,6,FALSE),"")</f>
        <v>Plasma</v>
      </c>
      <c r="G5347" s="194">
        <v>4</v>
      </c>
      <c r="H5347" s="241" t="s">
        <v>60</v>
      </c>
      <c r="I5347" s="187">
        <v>46.63317</v>
      </c>
      <c r="J5347" s="242" t="s">
        <v>941</v>
      </c>
      <c r="K5347" s="242" t="s">
        <v>116</v>
      </c>
      <c r="L5347" s="195">
        <v>9.6482349999999997</v>
      </c>
      <c r="M5347" s="195" t="s">
        <v>941</v>
      </c>
      <c r="N5347" s="195" t="s">
        <v>117</v>
      </c>
    </row>
    <row r="5348" spans="1:14" ht="14.25" x14ac:dyDescent="0.2">
      <c r="A5348" s="183">
        <v>635</v>
      </c>
      <c r="B5348" s="254" t="str">
        <f>IF(AND(A5348&lt;&gt;"",ISNUMBER(A5348)),VLOOKUP(A5348,Studies!A:BR,2,FALSE),"")</f>
        <v>Kasichayanula 2011a</v>
      </c>
      <c r="C5348" s="255" t="str">
        <f>IF(AND(A5348&lt;&gt;"",ISNUMBER(A5348)),VLOOKUP(A5348,Studies!A:BR,3,FALSE),"")</f>
        <v>https://www.ncbi.nlm.nih.gov/pubmed/21435141</v>
      </c>
      <c r="D5348" s="255" t="str">
        <f>IF(AND(A5348&lt;&gt;"",ISNUMBER(A5348)),VLOOKUP(A5348,Studies!A:BR,4,FALSE),"")</f>
        <v>fed</v>
      </c>
      <c r="E5348" s="255" t="str">
        <f>IF(AND(A5348&lt;&gt;"",ISNUMBER(A5348)),VLOOKUP(A5348,Studies!A:BR,5,FALSE),"")</f>
        <v>Dapagliflozin</v>
      </c>
      <c r="F5348" s="256" t="str">
        <f>IF(AND(A5348&lt;&gt;"",ISNUMBER(A5348)),VLOOKUP(A5348,Studies!A:BR,6,FALSE),"")</f>
        <v>Plasma</v>
      </c>
      <c r="G5348" s="194">
        <v>5</v>
      </c>
      <c r="H5348" s="241" t="s">
        <v>60</v>
      </c>
      <c r="I5348" s="187">
        <v>35.7789</v>
      </c>
      <c r="J5348" s="242" t="s">
        <v>941</v>
      </c>
      <c r="K5348" s="242" t="s">
        <v>116</v>
      </c>
      <c r="L5348" s="195">
        <v>11.25628</v>
      </c>
      <c r="M5348" s="195" t="s">
        <v>941</v>
      </c>
      <c r="N5348" s="195" t="s">
        <v>117</v>
      </c>
    </row>
    <row r="5349" spans="1:14" ht="14.25" x14ac:dyDescent="0.2">
      <c r="A5349" s="183">
        <v>635</v>
      </c>
      <c r="B5349" s="254" t="str">
        <f>IF(AND(A5349&lt;&gt;"",ISNUMBER(A5349)),VLOOKUP(A5349,Studies!A:BR,2,FALSE),"")</f>
        <v>Kasichayanula 2011a</v>
      </c>
      <c r="C5349" s="255" t="str">
        <f>IF(AND(A5349&lt;&gt;"",ISNUMBER(A5349)),VLOOKUP(A5349,Studies!A:BR,3,FALSE),"")</f>
        <v>https://www.ncbi.nlm.nih.gov/pubmed/21435141</v>
      </c>
      <c r="D5349" s="255" t="str">
        <f>IF(AND(A5349&lt;&gt;"",ISNUMBER(A5349)),VLOOKUP(A5349,Studies!A:BR,4,FALSE),"")</f>
        <v>fed</v>
      </c>
      <c r="E5349" s="255" t="str">
        <f>IF(AND(A5349&lt;&gt;"",ISNUMBER(A5349)),VLOOKUP(A5349,Studies!A:BR,5,FALSE),"")</f>
        <v>Dapagliflozin</v>
      </c>
      <c r="F5349" s="256" t="str">
        <f>IF(AND(A5349&lt;&gt;"",ISNUMBER(A5349)),VLOOKUP(A5349,Studies!A:BR,6,FALSE),"")</f>
        <v>Plasma</v>
      </c>
      <c r="G5349" s="194">
        <v>6</v>
      </c>
      <c r="H5349" s="241" t="s">
        <v>60</v>
      </c>
      <c r="I5349" s="187">
        <v>25.728639999999999</v>
      </c>
      <c r="J5349" s="242" t="s">
        <v>941</v>
      </c>
      <c r="K5349" s="242" t="s">
        <v>116</v>
      </c>
      <c r="L5349" s="195">
        <v>6.8341729999999998</v>
      </c>
      <c r="M5349" s="195" t="s">
        <v>941</v>
      </c>
      <c r="N5349" s="195" t="s">
        <v>117</v>
      </c>
    </row>
    <row r="5350" spans="1:14" ht="14.25" x14ac:dyDescent="0.2">
      <c r="A5350" s="183">
        <v>635</v>
      </c>
      <c r="B5350" s="254" t="str">
        <f>IF(AND(A5350&lt;&gt;"",ISNUMBER(A5350)),VLOOKUP(A5350,Studies!A:BR,2,FALSE),"")</f>
        <v>Kasichayanula 2011a</v>
      </c>
      <c r="C5350" s="255" t="str">
        <f>IF(AND(A5350&lt;&gt;"",ISNUMBER(A5350)),VLOOKUP(A5350,Studies!A:BR,3,FALSE),"")</f>
        <v>https://www.ncbi.nlm.nih.gov/pubmed/21435141</v>
      </c>
      <c r="D5350" s="255" t="str">
        <f>IF(AND(A5350&lt;&gt;"",ISNUMBER(A5350)),VLOOKUP(A5350,Studies!A:BR,4,FALSE),"")</f>
        <v>fed</v>
      </c>
      <c r="E5350" s="255" t="str">
        <f>IF(AND(A5350&lt;&gt;"",ISNUMBER(A5350)),VLOOKUP(A5350,Studies!A:BR,5,FALSE),"")</f>
        <v>Dapagliflozin</v>
      </c>
      <c r="F5350" s="256" t="str">
        <f>IF(AND(A5350&lt;&gt;"",ISNUMBER(A5350)),VLOOKUP(A5350,Studies!A:BR,6,FALSE),"")</f>
        <v>Plasma</v>
      </c>
      <c r="G5350" s="194">
        <v>8</v>
      </c>
      <c r="H5350" s="241" t="s">
        <v>60</v>
      </c>
      <c r="I5350" s="187">
        <v>18.492460000000001</v>
      </c>
      <c r="J5350" s="242" t="s">
        <v>941</v>
      </c>
      <c r="K5350" s="242" t="s">
        <v>116</v>
      </c>
      <c r="L5350" s="195">
        <v>7.6381930000000002</v>
      </c>
      <c r="M5350" s="195" t="s">
        <v>941</v>
      </c>
      <c r="N5350" s="195" t="s">
        <v>117</v>
      </c>
    </row>
    <row r="5351" spans="1:14" ht="14.25" x14ac:dyDescent="0.2">
      <c r="A5351" s="183">
        <v>635</v>
      </c>
      <c r="B5351" s="254" t="str">
        <f>IF(AND(A5351&lt;&gt;"",ISNUMBER(A5351)),VLOOKUP(A5351,Studies!A:BR,2,FALSE),"")</f>
        <v>Kasichayanula 2011a</v>
      </c>
      <c r="C5351" s="255" t="str">
        <f>IF(AND(A5351&lt;&gt;"",ISNUMBER(A5351)),VLOOKUP(A5351,Studies!A:BR,3,FALSE),"")</f>
        <v>https://www.ncbi.nlm.nih.gov/pubmed/21435141</v>
      </c>
      <c r="D5351" s="255" t="str">
        <f>IF(AND(A5351&lt;&gt;"",ISNUMBER(A5351)),VLOOKUP(A5351,Studies!A:BR,4,FALSE),"")</f>
        <v>fed</v>
      </c>
      <c r="E5351" s="255" t="str">
        <f>IF(AND(A5351&lt;&gt;"",ISNUMBER(A5351)),VLOOKUP(A5351,Studies!A:BR,5,FALSE),"")</f>
        <v>Dapagliflozin</v>
      </c>
      <c r="F5351" s="256" t="str">
        <f>IF(AND(A5351&lt;&gt;"",ISNUMBER(A5351)),VLOOKUP(A5351,Studies!A:BR,6,FALSE),"")</f>
        <v>Plasma</v>
      </c>
      <c r="G5351" s="194">
        <v>12</v>
      </c>
      <c r="H5351" s="241" t="s">
        <v>60</v>
      </c>
      <c r="I5351" s="187">
        <v>10.05025</v>
      </c>
      <c r="J5351" s="242" t="s">
        <v>941</v>
      </c>
      <c r="K5351" s="242" t="s">
        <v>116</v>
      </c>
      <c r="L5351" s="195">
        <v>2.4120620000000002</v>
      </c>
      <c r="M5351" s="195" t="s">
        <v>941</v>
      </c>
      <c r="N5351" s="195" t="s">
        <v>117</v>
      </c>
    </row>
    <row r="5352" spans="1:14" ht="14.25" x14ac:dyDescent="0.2">
      <c r="A5352" s="183">
        <v>635</v>
      </c>
      <c r="B5352" s="254" t="str">
        <f>IF(AND(A5352&lt;&gt;"",ISNUMBER(A5352)),VLOOKUP(A5352,Studies!A:BR,2,FALSE),"")</f>
        <v>Kasichayanula 2011a</v>
      </c>
      <c r="C5352" s="255" t="str">
        <f>IF(AND(A5352&lt;&gt;"",ISNUMBER(A5352)),VLOOKUP(A5352,Studies!A:BR,3,FALSE),"")</f>
        <v>https://www.ncbi.nlm.nih.gov/pubmed/21435141</v>
      </c>
      <c r="D5352" s="255" t="str">
        <f>IF(AND(A5352&lt;&gt;"",ISNUMBER(A5352)),VLOOKUP(A5352,Studies!A:BR,4,FALSE),"")</f>
        <v>fed</v>
      </c>
      <c r="E5352" s="255" t="str">
        <f>IF(AND(A5352&lt;&gt;"",ISNUMBER(A5352)),VLOOKUP(A5352,Studies!A:BR,5,FALSE),"")</f>
        <v>Dapagliflozin</v>
      </c>
      <c r="F5352" s="256" t="str">
        <f>IF(AND(A5352&lt;&gt;"",ISNUMBER(A5352)),VLOOKUP(A5352,Studies!A:BR,6,FALSE),"")</f>
        <v>Plasma</v>
      </c>
      <c r="G5352" s="194">
        <v>16</v>
      </c>
      <c r="H5352" s="241" t="s">
        <v>60</v>
      </c>
      <c r="I5352" s="187">
        <v>6.030151</v>
      </c>
      <c r="J5352" s="242" t="s">
        <v>941</v>
      </c>
      <c r="K5352" s="242" t="s">
        <v>116</v>
      </c>
      <c r="L5352" s="195">
        <v>1.6080399999999999</v>
      </c>
      <c r="M5352" s="195" t="s">
        <v>941</v>
      </c>
      <c r="N5352" s="195" t="s">
        <v>117</v>
      </c>
    </row>
    <row r="5353" spans="1:14" ht="14.25" x14ac:dyDescent="0.2">
      <c r="A5353" s="183">
        <v>635</v>
      </c>
      <c r="B5353" s="254" t="str">
        <f>IF(AND(A5353&lt;&gt;"",ISNUMBER(A5353)),VLOOKUP(A5353,Studies!A:BR,2,FALSE),"")</f>
        <v>Kasichayanula 2011a</v>
      </c>
      <c r="C5353" s="255" t="str">
        <f>IF(AND(A5353&lt;&gt;"",ISNUMBER(A5353)),VLOOKUP(A5353,Studies!A:BR,3,FALSE),"")</f>
        <v>https://www.ncbi.nlm.nih.gov/pubmed/21435141</v>
      </c>
      <c r="D5353" s="255" t="str">
        <f>IF(AND(A5353&lt;&gt;"",ISNUMBER(A5353)),VLOOKUP(A5353,Studies!A:BR,4,FALSE),"")</f>
        <v>fed</v>
      </c>
      <c r="E5353" s="255" t="str">
        <f>IF(AND(A5353&lt;&gt;"",ISNUMBER(A5353)),VLOOKUP(A5353,Studies!A:BR,5,FALSE),"")</f>
        <v>Dapagliflozin</v>
      </c>
      <c r="F5353" s="256" t="str">
        <f>IF(AND(A5353&lt;&gt;"",ISNUMBER(A5353)),VLOOKUP(A5353,Studies!A:BR,6,FALSE),"")</f>
        <v>Plasma</v>
      </c>
      <c r="G5353" s="194">
        <v>24</v>
      </c>
      <c r="H5353" s="241" t="s">
        <v>60</v>
      </c>
      <c r="I5353" s="187">
        <v>4.0201010000000004</v>
      </c>
      <c r="J5353" s="242" t="s">
        <v>941</v>
      </c>
      <c r="K5353" s="242" t="s">
        <v>116</v>
      </c>
      <c r="M5353" s="195" t="s">
        <v>941</v>
      </c>
      <c r="N5353" s="195" t="s">
        <v>117</v>
      </c>
    </row>
    <row r="5354" spans="1:14" ht="14.25" x14ac:dyDescent="0.2">
      <c r="A5354" s="183">
        <v>635</v>
      </c>
      <c r="B5354" s="254" t="str">
        <f>IF(AND(A5354&lt;&gt;"",ISNUMBER(A5354)),VLOOKUP(A5354,Studies!A:BR,2,FALSE),"")</f>
        <v>Kasichayanula 2011a</v>
      </c>
      <c r="C5354" s="255" t="str">
        <f>IF(AND(A5354&lt;&gt;"",ISNUMBER(A5354)),VLOOKUP(A5354,Studies!A:BR,3,FALSE),"")</f>
        <v>https://www.ncbi.nlm.nih.gov/pubmed/21435141</v>
      </c>
      <c r="D5354" s="255" t="str">
        <f>IF(AND(A5354&lt;&gt;"",ISNUMBER(A5354)),VLOOKUP(A5354,Studies!A:BR,4,FALSE),"")</f>
        <v>fed</v>
      </c>
      <c r="E5354" s="255" t="str">
        <f>IF(AND(A5354&lt;&gt;"",ISNUMBER(A5354)),VLOOKUP(A5354,Studies!A:BR,5,FALSE),"")</f>
        <v>Dapagliflozin</v>
      </c>
      <c r="F5354" s="256" t="str">
        <f>IF(AND(A5354&lt;&gt;"",ISNUMBER(A5354)),VLOOKUP(A5354,Studies!A:BR,6,FALSE),"")</f>
        <v>Plasma</v>
      </c>
      <c r="G5354" s="194">
        <v>36</v>
      </c>
      <c r="H5354" s="241" t="s">
        <v>60</v>
      </c>
      <c r="I5354" s="187">
        <v>2.4120599999999999</v>
      </c>
      <c r="J5354" s="242" t="s">
        <v>941</v>
      </c>
      <c r="K5354" s="242" t="s">
        <v>116</v>
      </c>
      <c r="M5354" s="195" t="s">
        <v>941</v>
      </c>
      <c r="N5354" s="195" t="s">
        <v>117</v>
      </c>
    </row>
    <row r="5355" spans="1:14" ht="14.25" x14ac:dyDescent="0.2">
      <c r="A5355" s="183">
        <v>635</v>
      </c>
      <c r="B5355" s="254" t="str">
        <f>IF(AND(A5355&lt;&gt;"",ISNUMBER(A5355)),VLOOKUP(A5355,Studies!A:BR,2,FALSE),"")</f>
        <v>Kasichayanula 2011a</v>
      </c>
      <c r="C5355" s="255" t="str">
        <f>IF(AND(A5355&lt;&gt;"",ISNUMBER(A5355)),VLOOKUP(A5355,Studies!A:BR,3,FALSE),"")</f>
        <v>https://www.ncbi.nlm.nih.gov/pubmed/21435141</v>
      </c>
      <c r="D5355" s="255" t="str">
        <f>IF(AND(A5355&lt;&gt;"",ISNUMBER(A5355)),VLOOKUP(A5355,Studies!A:BR,4,FALSE),"")</f>
        <v>fed</v>
      </c>
      <c r="E5355" s="255" t="str">
        <f>IF(AND(A5355&lt;&gt;"",ISNUMBER(A5355)),VLOOKUP(A5355,Studies!A:BR,5,FALSE),"")</f>
        <v>Dapagliflozin</v>
      </c>
      <c r="F5355" s="256" t="str">
        <f>IF(AND(A5355&lt;&gt;"",ISNUMBER(A5355)),VLOOKUP(A5355,Studies!A:BR,6,FALSE),"")</f>
        <v>Plasma</v>
      </c>
      <c r="G5355" s="194">
        <v>48</v>
      </c>
      <c r="H5355" s="241" t="s">
        <v>60</v>
      </c>
      <c r="I5355" s="187">
        <v>1.6080399999999999</v>
      </c>
      <c r="J5355" s="242" t="s">
        <v>941</v>
      </c>
      <c r="K5355" s="242" t="s">
        <v>116</v>
      </c>
      <c r="M5355" s="195" t="s">
        <v>941</v>
      </c>
      <c r="N5355" s="195" t="s">
        <v>117</v>
      </c>
    </row>
    <row r="5356" spans="1:14" ht="14.25" x14ac:dyDescent="0.2">
      <c r="A5356" s="183">
        <v>635</v>
      </c>
      <c r="B5356" s="254" t="str">
        <f>IF(AND(A5356&lt;&gt;"",ISNUMBER(A5356)),VLOOKUP(A5356,Studies!A:BR,2,FALSE),"")</f>
        <v>Kasichayanula 2011a</v>
      </c>
      <c r="C5356" s="255" t="str">
        <f>IF(AND(A5356&lt;&gt;"",ISNUMBER(A5356)),VLOOKUP(A5356,Studies!A:BR,3,FALSE),"")</f>
        <v>https://www.ncbi.nlm.nih.gov/pubmed/21435141</v>
      </c>
      <c r="D5356" s="255" t="str">
        <f>IF(AND(A5356&lt;&gt;"",ISNUMBER(A5356)),VLOOKUP(A5356,Studies!A:BR,4,FALSE),"")</f>
        <v>fed</v>
      </c>
      <c r="E5356" s="255" t="str">
        <f>IF(AND(A5356&lt;&gt;"",ISNUMBER(A5356)),VLOOKUP(A5356,Studies!A:BR,5,FALSE),"")</f>
        <v>Dapagliflozin</v>
      </c>
      <c r="F5356" s="256" t="str">
        <f>IF(AND(A5356&lt;&gt;"",ISNUMBER(A5356)),VLOOKUP(A5356,Studies!A:BR,6,FALSE),"")</f>
        <v>Plasma</v>
      </c>
      <c r="G5356" s="194">
        <v>72</v>
      </c>
      <c r="H5356" s="241" t="s">
        <v>60</v>
      </c>
      <c r="I5356" s="187">
        <v>1.6080399999999999</v>
      </c>
      <c r="J5356" s="242" t="s">
        <v>941</v>
      </c>
      <c r="K5356" s="242" t="s">
        <v>116</v>
      </c>
      <c r="M5356" s="195" t="s">
        <v>941</v>
      </c>
      <c r="N5356" s="195" t="s">
        <v>117</v>
      </c>
    </row>
    <row r="5357" spans="1:14" ht="14.25" x14ac:dyDescent="0.2">
      <c r="A5357" s="30">
        <v>636</v>
      </c>
      <c r="B5357" s="254" t="str">
        <f>IF(AND(A5357&lt;&gt;"",ISNUMBER(A5357)),VLOOKUP(A5357,Studies!A:BR,2,FALSE),"")</f>
        <v>Kasichayanula 2011b</v>
      </c>
      <c r="C5357" s="255" t="str">
        <f>IF(AND(A5357&lt;&gt;"",ISNUMBER(A5357)),VLOOKUP(A5357,Studies!A:BR,3,FALSE),"")</f>
        <v>https://www.ncbi.nlm.nih.gov/pubmed/21114603</v>
      </c>
      <c r="D5357" s="255" t="str">
        <f>IF(AND(A5357&lt;&gt;"",ISNUMBER(A5357)),VLOOKUP(A5357,Studies!A:BR,4,FALSE),"")</f>
        <v>Study 1: 50 mg Control (Perpetrator Placebo)</v>
      </c>
      <c r="E5357" s="255" t="str">
        <f>IF(AND(A5357&lt;&gt;"",ISNUMBER(A5357)),VLOOKUP(A5357,Studies!A:BR,5,FALSE),"")</f>
        <v>Dapagliflozin</v>
      </c>
      <c r="F5357" s="256" t="str">
        <f>IF(AND(A5357&lt;&gt;"",ISNUMBER(A5357)),VLOOKUP(A5357,Studies!A:BR,6,FALSE),"")</f>
        <v>Plasma</v>
      </c>
      <c r="G5357" s="194">
        <v>0.5</v>
      </c>
      <c r="H5357" s="241" t="s">
        <v>60</v>
      </c>
      <c r="I5357" s="187">
        <v>331.57249999999999</v>
      </c>
      <c r="J5357" s="242" t="s">
        <v>941</v>
      </c>
      <c r="K5357" s="242" t="s">
        <v>116</v>
      </c>
    </row>
    <row r="5358" spans="1:14" ht="14.25" x14ac:dyDescent="0.2">
      <c r="A5358" s="183">
        <v>636</v>
      </c>
      <c r="B5358" s="254" t="str">
        <f>IF(AND(A5358&lt;&gt;"",ISNUMBER(A5358)),VLOOKUP(A5358,Studies!A:BR,2,FALSE),"")</f>
        <v>Kasichayanula 2011b</v>
      </c>
      <c r="C5358" s="255" t="str">
        <f>IF(AND(A5358&lt;&gt;"",ISNUMBER(A5358)),VLOOKUP(A5358,Studies!A:BR,3,FALSE),"")</f>
        <v>https://www.ncbi.nlm.nih.gov/pubmed/21114603</v>
      </c>
      <c r="D5358" s="255" t="str">
        <f>IF(AND(A5358&lt;&gt;"",ISNUMBER(A5358)),VLOOKUP(A5358,Studies!A:BR,4,FALSE),"")</f>
        <v>Study 1: 50 mg Control (Perpetrator Placebo)</v>
      </c>
      <c r="E5358" s="255" t="str">
        <f>IF(AND(A5358&lt;&gt;"",ISNUMBER(A5358)),VLOOKUP(A5358,Studies!A:BR,5,FALSE),"")</f>
        <v>Dapagliflozin</v>
      </c>
      <c r="F5358" s="256" t="str">
        <f>IF(AND(A5358&lt;&gt;"",ISNUMBER(A5358)),VLOOKUP(A5358,Studies!A:BR,6,FALSE),"")</f>
        <v>Plasma</v>
      </c>
      <c r="G5358" s="194">
        <v>1</v>
      </c>
      <c r="H5358" s="241" t="s">
        <v>60</v>
      </c>
      <c r="I5358" s="187">
        <v>503.89109999999999</v>
      </c>
      <c r="J5358" s="242" t="s">
        <v>941</v>
      </c>
      <c r="K5358" s="242" t="s">
        <v>116</v>
      </c>
    </row>
    <row r="5359" spans="1:14" ht="14.25" x14ac:dyDescent="0.2">
      <c r="A5359" s="183">
        <v>636</v>
      </c>
      <c r="B5359" s="254" t="str">
        <f>IF(AND(A5359&lt;&gt;"",ISNUMBER(A5359)),VLOOKUP(A5359,Studies!A:BR,2,FALSE),"")</f>
        <v>Kasichayanula 2011b</v>
      </c>
      <c r="C5359" s="255" t="str">
        <f>IF(AND(A5359&lt;&gt;"",ISNUMBER(A5359)),VLOOKUP(A5359,Studies!A:BR,3,FALSE),"")</f>
        <v>https://www.ncbi.nlm.nih.gov/pubmed/21114603</v>
      </c>
      <c r="D5359" s="255" t="str">
        <f>IF(AND(A5359&lt;&gt;"",ISNUMBER(A5359)),VLOOKUP(A5359,Studies!A:BR,4,FALSE),"")</f>
        <v>Study 1: 50 mg Control (Perpetrator Placebo)</v>
      </c>
      <c r="E5359" s="255" t="str">
        <f>IF(AND(A5359&lt;&gt;"",ISNUMBER(A5359)),VLOOKUP(A5359,Studies!A:BR,5,FALSE),"")</f>
        <v>Dapagliflozin</v>
      </c>
      <c r="F5359" s="256" t="str">
        <f>IF(AND(A5359&lt;&gt;"",ISNUMBER(A5359)),VLOOKUP(A5359,Studies!A:BR,6,FALSE),"")</f>
        <v>Plasma</v>
      </c>
      <c r="G5359" s="194">
        <v>1.5</v>
      </c>
      <c r="H5359" s="241" t="s">
        <v>60</v>
      </c>
      <c r="I5359" s="187">
        <v>408.66770000000002</v>
      </c>
      <c r="J5359" s="242" t="s">
        <v>941</v>
      </c>
      <c r="K5359" s="242" t="s">
        <v>116</v>
      </c>
    </row>
    <row r="5360" spans="1:14" ht="14.25" x14ac:dyDescent="0.2">
      <c r="A5360" s="183">
        <v>636</v>
      </c>
      <c r="B5360" s="254" t="str">
        <f>IF(AND(A5360&lt;&gt;"",ISNUMBER(A5360)),VLOOKUP(A5360,Studies!A:BR,2,FALSE),"")</f>
        <v>Kasichayanula 2011b</v>
      </c>
      <c r="C5360" s="255" t="str">
        <f>IF(AND(A5360&lt;&gt;"",ISNUMBER(A5360)),VLOOKUP(A5360,Studies!A:BR,3,FALSE),"")</f>
        <v>https://www.ncbi.nlm.nih.gov/pubmed/21114603</v>
      </c>
      <c r="D5360" s="255" t="str">
        <f>IF(AND(A5360&lt;&gt;"",ISNUMBER(A5360)),VLOOKUP(A5360,Studies!A:BR,4,FALSE),"")</f>
        <v>Study 1: 50 mg Control (Perpetrator Placebo)</v>
      </c>
      <c r="E5360" s="255" t="str">
        <f>IF(AND(A5360&lt;&gt;"",ISNUMBER(A5360)),VLOOKUP(A5360,Studies!A:BR,5,FALSE),"")</f>
        <v>Dapagliflozin</v>
      </c>
      <c r="F5360" s="256" t="str">
        <f>IF(AND(A5360&lt;&gt;"",ISNUMBER(A5360)),VLOOKUP(A5360,Studies!A:BR,6,FALSE),"")</f>
        <v>Plasma</v>
      </c>
      <c r="G5360" s="194">
        <v>2</v>
      </c>
      <c r="H5360" s="241" t="s">
        <v>60</v>
      </c>
      <c r="I5360" s="187">
        <v>319.0514</v>
      </c>
      <c r="J5360" s="242" t="s">
        <v>941</v>
      </c>
      <c r="K5360" s="242" t="s">
        <v>116</v>
      </c>
    </row>
    <row r="5361" spans="1:11" ht="14.25" x14ac:dyDescent="0.2">
      <c r="A5361" s="183">
        <v>636</v>
      </c>
      <c r="B5361" s="254" t="str">
        <f>IF(AND(A5361&lt;&gt;"",ISNUMBER(A5361)),VLOOKUP(A5361,Studies!A:BR,2,FALSE),"")</f>
        <v>Kasichayanula 2011b</v>
      </c>
      <c r="C5361" s="255" t="str">
        <f>IF(AND(A5361&lt;&gt;"",ISNUMBER(A5361)),VLOOKUP(A5361,Studies!A:BR,3,FALSE),"")</f>
        <v>https://www.ncbi.nlm.nih.gov/pubmed/21114603</v>
      </c>
      <c r="D5361" s="255" t="str">
        <f>IF(AND(A5361&lt;&gt;"",ISNUMBER(A5361)),VLOOKUP(A5361,Studies!A:BR,4,FALSE),"")</f>
        <v>Study 1: 50 mg Control (Perpetrator Placebo)</v>
      </c>
      <c r="E5361" s="255" t="str">
        <f>IF(AND(A5361&lt;&gt;"",ISNUMBER(A5361)),VLOOKUP(A5361,Studies!A:BR,5,FALSE),"")</f>
        <v>Dapagliflozin</v>
      </c>
      <c r="F5361" s="256" t="str">
        <f>IF(AND(A5361&lt;&gt;"",ISNUMBER(A5361)),VLOOKUP(A5361,Studies!A:BR,6,FALSE),"")</f>
        <v>Plasma</v>
      </c>
      <c r="G5361" s="194">
        <v>3</v>
      </c>
      <c r="H5361" s="241" t="s">
        <v>60</v>
      </c>
      <c r="I5361" s="187">
        <v>213.898</v>
      </c>
      <c r="J5361" s="242" t="s">
        <v>941</v>
      </c>
      <c r="K5361" s="242" t="s">
        <v>116</v>
      </c>
    </row>
    <row r="5362" spans="1:11" ht="14.25" x14ac:dyDescent="0.2">
      <c r="A5362" s="183">
        <v>636</v>
      </c>
      <c r="B5362" s="254" t="str">
        <f>IF(AND(A5362&lt;&gt;"",ISNUMBER(A5362)),VLOOKUP(A5362,Studies!A:BR,2,FALSE),"")</f>
        <v>Kasichayanula 2011b</v>
      </c>
      <c r="C5362" s="255" t="str">
        <f>IF(AND(A5362&lt;&gt;"",ISNUMBER(A5362)),VLOOKUP(A5362,Studies!A:BR,3,FALSE),"")</f>
        <v>https://www.ncbi.nlm.nih.gov/pubmed/21114603</v>
      </c>
      <c r="D5362" s="255" t="str">
        <f>IF(AND(A5362&lt;&gt;"",ISNUMBER(A5362)),VLOOKUP(A5362,Studies!A:BR,4,FALSE),"")</f>
        <v>Study 1: 50 mg Control (Perpetrator Placebo)</v>
      </c>
      <c r="E5362" s="255" t="str">
        <f>IF(AND(A5362&lt;&gt;"",ISNUMBER(A5362)),VLOOKUP(A5362,Studies!A:BR,5,FALSE),"")</f>
        <v>Dapagliflozin</v>
      </c>
      <c r="F5362" s="256" t="str">
        <f>IF(AND(A5362&lt;&gt;"",ISNUMBER(A5362)),VLOOKUP(A5362,Studies!A:BR,6,FALSE),"")</f>
        <v>Plasma</v>
      </c>
      <c r="G5362" s="194">
        <v>5</v>
      </c>
      <c r="H5362" s="241" t="s">
        <v>60</v>
      </c>
      <c r="I5362" s="187">
        <v>114.0904</v>
      </c>
      <c r="J5362" s="242" t="s">
        <v>941</v>
      </c>
      <c r="K5362" s="242" t="s">
        <v>116</v>
      </c>
    </row>
    <row r="5363" spans="1:11" ht="14.25" x14ac:dyDescent="0.2">
      <c r="A5363" s="183">
        <v>636</v>
      </c>
      <c r="B5363" s="254" t="str">
        <f>IF(AND(A5363&lt;&gt;"",ISNUMBER(A5363)),VLOOKUP(A5363,Studies!A:BR,2,FALSE),"")</f>
        <v>Kasichayanula 2011b</v>
      </c>
      <c r="C5363" s="255" t="str">
        <f>IF(AND(A5363&lt;&gt;"",ISNUMBER(A5363)),VLOOKUP(A5363,Studies!A:BR,3,FALSE),"")</f>
        <v>https://www.ncbi.nlm.nih.gov/pubmed/21114603</v>
      </c>
      <c r="D5363" s="255" t="str">
        <f>IF(AND(A5363&lt;&gt;"",ISNUMBER(A5363)),VLOOKUP(A5363,Studies!A:BR,4,FALSE),"")</f>
        <v>Study 1: 50 mg Control (Perpetrator Placebo)</v>
      </c>
      <c r="E5363" s="255" t="str">
        <f>IF(AND(A5363&lt;&gt;"",ISNUMBER(A5363)),VLOOKUP(A5363,Studies!A:BR,5,FALSE),"")</f>
        <v>Dapagliflozin</v>
      </c>
      <c r="F5363" s="256" t="str">
        <f>IF(AND(A5363&lt;&gt;"",ISNUMBER(A5363)),VLOOKUP(A5363,Studies!A:BR,6,FALSE),"")</f>
        <v>Plasma</v>
      </c>
      <c r="G5363" s="194">
        <v>8</v>
      </c>
      <c r="H5363" s="241" t="s">
        <v>60</v>
      </c>
      <c r="I5363" s="187">
        <v>66.910970000000006</v>
      </c>
      <c r="J5363" s="242" t="s">
        <v>941</v>
      </c>
      <c r="K5363" s="242" t="s">
        <v>116</v>
      </c>
    </row>
    <row r="5364" spans="1:11" ht="14.25" x14ac:dyDescent="0.2">
      <c r="A5364" s="183">
        <v>636</v>
      </c>
      <c r="B5364" s="254" t="str">
        <f>IF(AND(A5364&lt;&gt;"",ISNUMBER(A5364)),VLOOKUP(A5364,Studies!A:BR,2,FALSE),"")</f>
        <v>Kasichayanula 2011b</v>
      </c>
      <c r="C5364" s="255" t="str">
        <f>IF(AND(A5364&lt;&gt;"",ISNUMBER(A5364)),VLOOKUP(A5364,Studies!A:BR,3,FALSE),"")</f>
        <v>https://www.ncbi.nlm.nih.gov/pubmed/21114603</v>
      </c>
      <c r="D5364" s="255" t="str">
        <f>IF(AND(A5364&lt;&gt;"",ISNUMBER(A5364)),VLOOKUP(A5364,Studies!A:BR,4,FALSE),"")</f>
        <v>Study 1: 50 mg Control (Perpetrator Placebo)</v>
      </c>
      <c r="E5364" s="255" t="str">
        <f>IF(AND(A5364&lt;&gt;"",ISNUMBER(A5364)),VLOOKUP(A5364,Studies!A:BR,5,FALSE),"")</f>
        <v>Dapagliflozin</v>
      </c>
      <c r="F5364" s="256" t="str">
        <f>IF(AND(A5364&lt;&gt;"",ISNUMBER(A5364)),VLOOKUP(A5364,Studies!A:BR,6,FALSE),"")</f>
        <v>Plasma</v>
      </c>
      <c r="G5364" s="194">
        <v>12</v>
      </c>
      <c r="H5364" s="241" t="s">
        <v>60</v>
      </c>
      <c r="I5364" s="187">
        <v>37.764670000000002</v>
      </c>
      <c r="J5364" s="242" t="s">
        <v>941</v>
      </c>
      <c r="K5364" s="242" t="s">
        <v>116</v>
      </c>
    </row>
    <row r="5365" spans="1:11" ht="14.25" x14ac:dyDescent="0.2">
      <c r="A5365" s="183">
        <v>636</v>
      </c>
      <c r="B5365" s="254" t="str">
        <f>IF(AND(A5365&lt;&gt;"",ISNUMBER(A5365)),VLOOKUP(A5365,Studies!A:BR,2,FALSE),"")</f>
        <v>Kasichayanula 2011b</v>
      </c>
      <c r="C5365" s="255" t="str">
        <f>IF(AND(A5365&lt;&gt;"",ISNUMBER(A5365)),VLOOKUP(A5365,Studies!A:BR,3,FALSE),"")</f>
        <v>https://www.ncbi.nlm.nih.gov/pubmed/21114603</v>
      </c>
      <c r="D5365" s="255" t="str">
        <f>IF(AND(A5365&lt;&gt;"",ISNUMBER(A5365)),VLOOKUP(A5365,Studies!A:BR,4,FALSE),"")</f>
        <v>Study 1: 50 mg Control (Perpetrator Placebo)</v>
      </c>
      <c r="E5365" s="255" t="str">
        <f>IF(AND(A5365&lt;&gt;"",ISNUMBER(A5365)),VLOOKUP(A5365,Studies!A:BR,5,FALSE),"")</f>
        <v>Dapagliflozin</v>
      </c>
      <c r="F5365" s="256" t="str">
        <f>IF(AND(A5365&lt;&gt;"",ISNUMBER(A5365)),VLOOKUP(A5365,Studies!A:BR,6,FALSE),"")</f>
        <v>Plasma</v>
      </c>
      <c r="G5365" s="194">
        <v>16</v>
      </c>
      <c r="H5365" s="241" t="s">
        <v>60</v>
      </c>
      <c r="I5365" s="187">
        <v>23.0002</v>
      </c>
      <c r="J5365" s="242" t="s">
        <v>941</v>
      </c>
      <c r="K5365" s="242" t="s">
        <v>116</v>
      </c>
    </row>
    <row r="5366" spans="1:11" ht="14.25" x14ac:dyDescent="0.2">
      <c r="A5366" s="183">
        <v>636</v>
      </c>
      <c r="B5366" s="254" t="str">
        <f>IF(AND(A5366&lt;&gt;"",ISNUMBER(A5366)),VLOOKUP(A5366,Studies!A:BR,2,FALSE),"")</f>
        <v>Kasichayanula 2011b</v>
      </c>
      <c r="C5366" s="255" t="str">
        <f>IF(AND(A5366&lt;&gt;"",ISNUMBER(A5366)),VLOOKUP(A5366,Studies!A:BR,3,FALSE),"")</f>
        <v>https://www.ncbi.nlm.nih.gov/pubmed/21114603</v>
      </c>
      <c r="D5366" s="255" t="str">
        <f>IF(AND(A5366&lt;&gt;"",ISNUMBER(A5366)),VLOOKUP(A5366,Studies!A:BR,4,FALSE),"")</f>
        <v>Study 1: 50 mg Control (Perpetrator Placebo)</v>
      </c>
      <c r="E5366" s="255" t="str">
        <f>IF(AND(A5366&lt;&gt;"",ISNUMBER(A5366)),VLOOKUP(A5366,Studies!A:BR,5,FALSE),"")</f>
        <v>Dapagliflozin</v>
      </c>
      <c r="F5366" s="256" t="str">
        <f>IF(AND(A5366&lt;&gt;"",ISNUMBER(A5366)),VLOOKUP(A5366,Studies!A:BR,6,FALSE),"")</f>
        <v>Plasma</v>
      </c>
      <c r="G5366" s="194">
        <v>24</v>
      </c>
      <c r="H5366" s="241" t="s">
        <v>60</v>
      </c>
      <c r="I5366" s="187">
        <v>15.099740000000001</v>
      </c>
      <c r="J5366" s="242" t="s">
        <v>941</v>
      </c>
      <c r="K5366" s="242" t="s">
        <v>116</v>
      </c>
    </row>
    <row r="5367" spans="1:11" ht="14.25" x14ac:dyDescent="0.2">
      <c r="A5367" s="183">
        <v>636</v>
      </c>
      <c r="B5367" s="254" t="str">
        <f>IF(AND(A5367&lt;&gt;"",ISNUMBER(A5367)),VLOOKUP(A5367,Studies!A:BR,2,FALSE),"")</f>
        <v>Kasichayanula 2011b</v>
      </c>
      <c r="C5367" s="255" t="str">
        <f>IF(AND(A5367&lt;&gt;"",ISNUMBER(A5367)),VLOOKUP(A5367,Studies!A:BR,3,FALSE),"")</f>
        <v>https://www.ncbi.nlm.nih.gov/pubmed/21114603</v>
      </c>
      <c r="D5367" s="255" t="str">
        <f>IF(AND(A5367&lt;&gt;"",ISNUMBER(A5367)),VLOOKUP(A5367,Studies!A:BR,4,FALSE),"")</f>
        <v>Study 1: 50 mg Control (Perpetrator Placebo)</v>
      </c>
      <c r="E5367" s="255" t="str">
        <f>IF(AND(A5367&lt;&gt;"",ISNUMBER(A5367)),VLOOKUP(A5367,Studies!A:BR,5,FALSE),"")</f>
        <v>Dapagliflozin</v>
      </c>
      <c r="F5367" s="256" t="str">
        <f>IF(AND(A5367&lt;&gt;"",ISNUMBER(A5367)),VLOOKUP(A5367,Studies!A:BR,6,FALSE),"")</f>
        <v>Plasma</v>
      </c>
      <c r="G5367" s="194">
        <v>32</v>
      </c>
      <c r="H5367" s="241" t="s">
        <v>60</v>
      </c>
      <c r="I5367" s="187">
        <v>9.5431799999999996</v>
      </c>
      <c r="J5367" s="242" t="s">
        <v>941</v>
      </c>
      <c r="K5367" s="242" t="s">
        <v>116</v>
      </c>
    </row>
    <row r="5368" spans="1:11" ht="14.25" x14ac:dyDescent="0.2">
      <c r="A5368" s="183">
        <v>636</v>
      </c>
      <c r="B5368" s="254" t="str">
        <f>IF(AND(A5368&lt;&gt;"",ISNUMBER(A5368)),VLOOKUP(A5368,Studies!A:BR,2,FALSE),"")</f>
        <v>Kasichayanula 2011b</v>
      </c>
      <c r="C5368" s="255" t="str">
        <f>IF(AND(A5368&lt;&gt;"",ISNUMBER(A5368)),VLOOKUP(A5368,Studies!A:BR,3,FALSE),"")</f>
        <v>https://www.ncbi.nlm.nih.gov/pubmed/21114603</v>
      </c>
      <c r="D5368" s="255" t="str">
        <f>IF(AND(A5368&lt;&gt;"",ISNUMBER(A5368)),VLOOKUP(A5368,Studies!A:BR,4,FALSE),"")</f>
        <v>Study 1: 50 mg Control (Perpetrator Placebo)</v>
      </c>
      <c r="E5368" s="255" t="str">
        <f>IF(AND(A5368&lt;&gt;"",ISNUMBER(A5368)),VLOOKUP(A5368,Studies!A:BR,5,FALSE),"")</f>
        <v>Dapagliflozin</v>
      </c>
      <c r="F5368" s="256" t="str">
        <f>IF(AND(A5368&lt;&gt;"",ISNUMBER(A5368)),VLOOKUP(A5368,Studies!A:BR,6,FALSE),"")</f>
        <v>Plasma</v>
      </c>
      <c r="G5368" s="194">
        <v>40</v>
      </c>
      <c r="H5368" s="241" t="s">
        <v>60</v>
      </c>
      <c r="I5368" s="187">
        <v>5.5891349999999997</v>
      </c>
      <c r="J5368" s="242" t="s">
        <v>941</v>
      </c>
      <c r="K5368" s="242" t="s">
        <v>116</v>
      </c>
    </row>
    <row r="5369" spans="1:11" ht="14.25" x14ac:dyDescent="0.2">
      <c r="A5369" s="183">
        <v>636</v>
      </c>
      <c r="B5369" s="254" t="str">
        <f>IF(AND(A5369&lt;&gt;"",ISNUMBER(A5369)),VLOOKUP(A5369,Studies!A:BR,2,FALSE),"")</f>
        <v>Kasichayanula 2011b</v>
      </c>
      <c r="C5369" s="255" t="str">
        <f>IF(AND(A5369&lt;&gt;"",ISNUMBER(A5369)),VLOOKUP(A5369,Studies!A:BR,3,FALSE),"")</f>
        <v>https://www.ncbi.nlm.nih.gov/pubmed/21114603</v>
      </c>
      <c r="D5369" s="255" t="str">
        <f>IF(AND(A5369&lt;&gt;"",ISNUMBER(A5369)),VLOOKUP(A5369,Studies!A:BR,4,FALSE),"")</f>
        <v>Study 1: 50 mg Control (Perpetrator Placebo)</v>
      </c>
      <c r="E5369" s="255" t="str">
        <f>IF(AND(A5369&lt;&gt;"",ISNUMBER(A5369)),VLOOKUP(A5369,Studies!A:BR,5,FALSE),"")</f>
        <v>Dapagliflozin</v>
      </c>
      <c r="F5369" s="256" t="str">
        <f>IF(AND(A5369&lt;&gt;"",ISNUMBER(A5369)),VLOOKUP(A5369,Studies!A:BR,6,FALSE),"")</f>
        <v>Plasma</v>
      </c>
      <c r="G5369" s="194">
        <v>48</v>
      </c>
      <c r="H5369" s="241" t="s">
        <v>60</v>
      </c>
      <c r="I5369" s="187">
        <v>4.5236669999999997</v>
      </c>
      <c r="J5369" s="242" t="s">
        <v>941</v>
      </c>
      <c r="K5369" s="242" t="s">
        <v>116</v>
      </c>
    </row>
    <row r="5370" spans="1:11" ht="14.25" x14ac:dyDescent="0.2">
      <c r="A5370" s="183">
        <v>636</v>
      </c>
      <c r="B5370" s="254" t="str">
        <f>IF(AND(A5370&lt;&gt;"",ISNUMBER(A5370)),VLOOKUP(A5370,Studies!A:BR,2,FALSE),"")</f>
        <v>Kasichayanula 2011b</v>
      </c>
      <c r="C5370" s="255" t="str">
        <f>IF(AND(A5370&lt;&gt;"",ISNUMBER(A5370)),VLOOKUP(A5370,Studies!A:BR,3,FALSE),"")</f>
        <v>https://www.ncbi.nlm.nih.gov/pubmed/21114603</v>
      </c>
      <c r="D5370" s="255" t="str">
        <f>IF(AND(A5370&lt;&gt;"",ISNUMBER(A5370)),VLOOKUP(A5370,Studies!A:BR,4,FALSE),"")</f>
        <v>Study 1: 50 mg Control (Perpetrator Placebo)</v>
      </c>
      <c r="E5370" s="255" t="str">
        <f>IF(AND(A5370&lt;&gt;"",ISNUMBER(A5370)),VLOOKUP(A5370,Studies!A:BR,5,FALSE),"")</f>
        <v>Dapagliflozin</v>
      </c>
      <c r="F5370" s="256" t="str">
        <f>IF(AND(A5370&lt;&gt;"",ISNUMBER(A5370)),VLOOKUP(A5370,Studies!A:BR,6,FALSE),"")</f>
        <v>Plasma</v>
      </c>
      <c r="G5370" s="194">
        <v>60</v>
      </c>
      <c r="H5370" s="241" t="s">
        <v>60</v>
      </c>
      <c r="I5370" s="187">
        <v>2.801917</v>
      </c>
      <c r="J5370" s="242" t="s">
        <v>941</v>
      </c>
      <c r="K5370" s="242" t="s">
        <v>116</v>
      </c>
    </row>
    <row r="5371" spans="1:11" ht="14.25" x14ac:dyDescent="0.2">
      <c r="A5371" s="183">
        <v>636</v>
      </c>
      <c r="B5371" s="254" t="str">
        <f>IF(AND(A5371&lt;&gt;"",ISNUMBER(A5371)),VLOOKUP(A5371,Studies!A:BR,2,FALSE),"")</f>
        <v>Kasichayanula 2011b</v>
      </c>
      <c r="C5371" s="255" t="str">
        <f>IF(AND(A5371&lt;&gt;"",ISNUMBER(A5371)),VLOOKUP(A5371,Studies!A:BR,3,FALSE),"")</f>
        <v>https://www.ncbi.nlm.nih.gov/pubmed/21114603</v>
      </c>
      <c r="D5371" s="255" t="str">
        <f>IF(AND(A5371&lt;&gt;"",ISNUMBER(A5371)),VLOOKUP(A5371,Studies!A:BR,4,FALSE),"")</f>
        <v>Study 1: 50 mg Control (Perpetrator Placebo)</v>
      </c>
      <c r="E5371" s="255" t="str">
        <f>IF(AND(A5371&lt;&gt;"",ISNUMBER(A5371)),VLOOKUP(A5371,Studies!A:BR,5,FALSE),"")</f>
        <v>Dapagliflozin</v>
      </c>
      <c r="F5371" s="256" t="str">
        <f>IF(AND(A5371&lt;&gt;"",ISNUMBER(A5371)),VLOOKUP(A5371,Studies!A:BR,6,FALSE),"")</f>
        <v>Plasma</v>
      </c>
      <c r="G5371" s="194">
        <v>72</v>
      </c>
      <c r="H5371" s="241" t="s">
        <v>60</v>
      </c>
      <c r="I5371" s="187">
        <v>2.4445999999999999</v>
      </c>
      <c r="J5371" s="242" t="s">
        <v>941</v>
      </c>
      <c r="K5371" s="242" t="s">
        <v>116</v>
      </c>
    </row>
    <row r="5372" spans="1:11" ht="14.25" x14ac:dyDescent="0.2">
      <c r="A5372" s="30">
        <v>637</v>
      </c>
      <c r="B5372" s="254" t="str">
        <f>IF(AND(A5372&lt;&gt;"",ISNUMBER(A5372)),VLOOKUP(A5372,Studies!A:BR,2,FALSE),"")</f>
        <v>Kasichayanula 2011b</v>
      </c>
      <c r="C5372" s="255" t="str">
        <f>IF(AND(A5372&lt;&gt;"",ISNUMBER(A5372)),VLOOKUP(A5372,Studies!A:BR,3,FALSE),"")</f>
        <v>https://www.ncbi.nlm.nih.gov/pubmed/21114603</v>
      </c>
      <c r="D5372" s="255" t="str">
        <f>IF(AND(A5372&lt;&gt;"",ISNUMBER(A5372)),VLOOKUP(A5372,Studies!A:BR,4,FALSE),"")</f>
        <v>Study 2: 20 mg Control (Perpetrator Placebo)</v>
      </c>
      <c r="E5372" s="255" t="str">
        <f>IF(AND(A5372&lt;&gt;"",ISNUMBER(A5372)),VLOOKUP(A5372,Studies!A:BR,5,FALSE),"")</f>
        <v>Dapagliflozin</v>
      </c>
      <c r="F5372" s="256" t="str">
        <f>IF(AND(A5372&lt;&gt;"",ISNUMBER(A5372)),VLOOKUP(A5372,Studies!A:BR,6,FALSE),"")</f>
        <v>Plasma</v>
      </c>
      <c r="G5372" s="194">
        <v>0.5</v>
      </c>
      <c r="H5372" s="241" t="s">
        <v>60</v>
      </c>
      <c r="I5372" s="187">
        <v>39.358750000000001</v>
      </c>
      <c r="J5372" s="242" t="s">
        <v>941</v>
      </c>
      <c r="K5372" s="242" t="s">
        <v>116</v>
      </c>
    </row>
    <row r="5373" spans="1:11" ht="14.25" x14ac:dyDescent="0.2">
      <c r="A5373" s="183">
        <v>637</v>
      </c>
      <c r="B5373" s="254" t="str">
        <f>IF(AND(A5373&lt;&gt;"",ISNUMBER(A5373)),VLOOKUP(A5373,Studies!A:BR,2,FALSE),"")</f>
        <v>Kasichayanula 2011b</v>
      </c>
      <c r="C5373" s="255" t="str">
        <f>IF(AND(A5373&lt;&gt;"",ISNUMBER(A5373)),VLOOKUP(A5373,Studies!A:BR,3,FALSE),"")</f>
        <v>https://www.ncbi.nlm.nih.gov/pubmed/21114603</v>
      </c>
      <c r="D5373" s="255" t="str">
        <f>IF(AND(A5373&lt;&gt;"",ISNUMBER(A5373)),VLOOKUP(A5373,Studies!A:BR,4,FALSE),"")</f>
        <v>Study 2: 20 mg Control (Perpetrator Placebo)</v>
      </c>
      <c r="E5373" s="255" t="str">
        <f>IF(AND(A5373&lt;&gt;"",ISNUMBER(A5373)),VLOOKUP(A5373,Studies!A:BR,5,FALSE),"")</f>
        <v>Dapagliflozin</v>
      </c>
      <c r="F5373" s="256" t="str">
        <f>IF(AND(A5373&lt;&gt;"",ISNUMBER(A5373)),VLOOKUP(A5373,Studies!A:BR,6,FALSE),"")</f>
        <v>Plasma</v>
      </c>
      <c r="G5373" s="194">
        <v>1</v>
      </c>
      <c r="H5373" s="241" t="s">
        <v>60</v>
      </c>
      <c r="I5373" s="187">
        <v>112.0951</v>
      </c>
      <c r="J5373" s="242" t="s">
        <v>941</v>
      </c>
      <c r="K5373" s="242" t="s">
        <v>116</v>
      </c>
    </row>
    <row r="5374" spans="1:11" ht="14.25" x14ac:dyDescent="0.2">
      <c r="A5374" s="183">
        <v>637</v>
      </c>
      <c r="B5374" s="254" t="str">
        <f>IF(AND(A5374&lt;&gt;"",ISNUMBER(A5374)),VLOOKUP(A5374,Studies!A:BR,2,FALSE),"")</f>
        <v>Kasichayanula 2011b</v>
      </c>
      <c r="C5374" s="255" t="str">
        <f>IF(AND(A5374&lt;&gt;"",ISNUMBER(A5374)),VLOOKUP(A5374,Studies!A:BR,3,FALSE),"")</f>
        <v>https://www.ncbi.nlm.nih.gov/pubmed/21114603</v>
      </c>
      <c r="D5374" s="255" t="str">
        <f>IF(AND(A5374&lt;&gt;"",ISNUMBER(A5374)),VLOOKUP(A5374,Studies!A:BR,4,FALSE),"")</f>
        <v>Study 2: 20 mg Control (Perpetrator Placebo)</v>
      </c>
      <c r="E5374" s="255" t="str">
        <f>IF(AND(A5374&lt;&gt;"",ISNUMBER(A5374)),VLOOKUP(A5374,Studies!A:BR,5,FALSE),"")</f>
        <v>Dapagliflozin</v>
      </c>
      <c r="F5374" s="256" t="str">
        <f>IF(AND(A5374&lt;&gt;"",ISNUMBER(A5374)),VLOOKUP(A5374,Studies!A:BR,6,FALSE),"")</f>
        <v>Plasma</v>
      </c>
      <c r="G5374" s="194">
        <v>1.5</v>
      </c>
      <c r="H5374" s="241" t="s">
        <v>60</v>
      </c>
      <c r="I5374" s="187">
        <v>125.6532</v>
      </c>
      <c r="J5374" s="242" t="s">
        <v>941</v>
      </c>
      <c r="K5374" s="242" t="s">
        <v>116</v>
      </c>
    </row>
    <row r="5375" spans="1:11" ht="14.25" x14ac:dyDescent="0.2">
      <c r="A5375" s="183">
        <v>637</v>
      </c>
      <c r="B5375" s="254" t="str">
        <f>IF(AND(A5375&lt;&gt;"",ISNUMBER(A5375)),VLOOKUP(A5375,Studies!A:BR,2,FALSE),"")</f>
        <v>Kasichayanula 2011b</v>
      </c>
      <c r="C5375" s="255" t="str">
        <f>IF(AND(A5375&lt;&gt;"",ISNUMBER(A5375)),VLOOKUP(A5375,Studies!A:BR,3,FALSE),"")</f>
        <v>https://www.ncbi.nlm.nih.gov/pubmed/21114603</v>
      </c>
      <c r="D5375" s="255" t="str">
        <f>IF(AND(A5375&lt;&gt;"",ISNUMBER(A5375)),VLOOKUP(A5375,Studies!A:BR,4,FALSE),"")</f>
        <v>Study 2: 20 mg Control (Perpetrator Placebo)</v>
      </c>
      <c r="E5375" s="255" t="str">
        <f>IF(AND(A5375&lt;&gt;"",ISNUMBER(A5375)),VLOOKUP(A5375,Studies!A:BR,5,FALSE),"")</f>
        <v>Dapagliflozin</v>
      </c>
      <c r="F5375" s="256" t="str">
        <f>IF(AND(A5375&lt;&gt;"",ISNUMBER(A5375)),VLOOKUP(A5375,Studies!A:BR,6,FALSE),"")</f>
        <v>Plasma</v>
      </c>
      <c r="G5375" s="194">
        <v>2</v>
      </c>
      <c r="H5375" s="241" t="s">
        <v>60</v>
      </c>
      <c r="I5375" s="187">
        <v>116.4436</v>
      </c>
      <c r="J5375" s="242" t="s">
        <v>941</v>
      </c>
      <c r="K5375" s="242" t="s">
        <v>116</v>
      </c>
    </row>
    <row r="5376" spans="1:11" ht="14.25" x14ac:dyDescent="0.2">
      <c r="A5376" s="183">
        <v>637</v>
      </c>
      <c r="B5376" s="254" t="str">
        <f>IF(AND(A5376&lt;&gt;"",ISNUMBER(A5376)),VLOOKUP(A5376,Studies!A:BR,2,FALSE),"")</f>
        <v>Kasichayanula 2011b</v>
      </c>
      <c r="C5376" s="255" t="str">
        <f>IF(AND(A5376&lt;&gt;"",ISNUMBER(A5376)),VLOOKUP(A5376,Studies!A:BR,3,FALSE),"")</f>
        <v>https://www.ncbi.nlm.nih.gov/pubmed/21114603</v>
      </c>
      <c r="D5376" s="255" t="str">
        <f>IF(AND(A5376&lt;&gt;"",ISNUMBER(A5376)),VLOOKUP(A5376,Studies!A:BR,4,FALSE),"")</f>
        <v>Study 2: 20 mg Control (Perpetrator Placebo)</v>
      </c>
      <c r="E5376" s="255" t="str">
        <f>IF(AND(A5376&lt;&gt;"",ISNUMBER(A5376)),VLOOKUP(A5376,Studies!A:BR,5,FALSE),"")</f>
        <v>Dapagliflozin</v>
      </c>
      <c r="F5376" s="256" t="str">
        <f>IF(AND(A5376&lt;&gt;"",ISNUMBER(A5376)),VLOOKUP(A5376,Studies!A:BR,6,FALSE),"")</f>
        <v>Plasma</v>
      </c>
      <c r="G5376" s="194">
        <v>3</v>
      </c>
      <c r="H5376" s="241" t="s">
        <v>60</v>
      </c>
      <c r="I5376" s="187">
        <v>98.115030000000004</v>
      </c>
      <c r="J5376" s="242" t="s">
        <v>941</v>
      </c>
      <c r="K5376" s="242" t="s">
        <v>116</v>
      </c>
    </row>
    <row r="5377" spans="1:11" ht="14.25" x14ac:dyDescent="0.2">
      <c r="A5377" s="183">
        <v>637</v>
      </c>
      <c r="B5377" s="254" t="str">
        <f>IF(AND(A5377&lt;&gt;"",ISNUMBER(A5377)),VLOOKUP(A5377,Studies!A:BR,2,FALSE),"")</f>
        <v>Kasichayanula 2011b</v>
      </c>
      <c r="C5377" s="255" t="str">
        <f>IF(AND(A5377&lt;&gt;"",ISNUMBER(A5377)),VLOOKUP(A5377,Studies!A:BR,3,FALSE),"")</f>
        <v>https://www.ncbi.nlm.nih.gov/pubmed/21114603</v>
      </c>
      <c r="D5377" s="255" t="str">
        <f>IF(AND(A5377&lt;&gt;"",ISNUMBER(A5377)),VLOOKUP(A5377,Studies!A:BR,4,FALSE),"")</f>
        <v>Study 2: 20 mg Control (Perpetrator Placebo)</v>
      </c>
      <c r="E5377" s="255" t="str">
        <f>IF(AND(A5377&lt;&gt;"",ISNUMBER(A5377)),VLOOKUP(A5377,Studies!A:BR,5,FALSE),"")</f>
        <v>Dapagliflozin</v>
      </c>
      <c r="F5377" s="256" t="str">
        <f>IF(AND(A5377&lt;&gt;"",ISNUMBER(A5377)),VLOOKUP(A5377,Studies!A:BR,6,FALSE),"")</f>
        <v>Plasma</v>
      </c>
      <c r="G5377" s="194">
        <v>4</v>
      </c>
      <c r="H5377" s="241" t="s">
        <v>60</v>
      </c>
      <c r="I5377" s="187">
        <v>79.584119999999999</v>
      </c>
      <c r="J5377" s="242" t="s">
        <v>941</v>
      </c>
      <c r="K5377" s="242" t="s">
        <v>116</v>
      </c>
    </row>
    <row r="5378" spans="1:11" ht="14.25" x14ac:dyDescent="0.2">
      <c r="A5378" s="183">
        <v>637</v>
      </c>
      <c r="B5378" s="254" t="str">
        <f>IF(AND(A5378&lt;&gt;"",ISNUMBER(A5378)),VLOOKUP(A5378,Studies!A:BR,2,FALSE),"")</f>
        <v>Kasichayanula 2011b</v>
      </c>
      <c r="C5378" s="255" t="str">
        <f>IF(AND(A5378&lt;&gt;"",ISNUMBER(A5378)),VLOOKUP(A5378,Studies!A:BR,3,FALSE),"")</f>
        <v>https://www.ncbi.nlm.nih.gov/pubmed/21114603</v>
      </c>
      <c r="D5378" s="255" t="str">
        <f>IF(AND(A5378&lt;&gt;"",ISNUMBER(A5378)),VLOOKUP(A5378,Studies!A:BR,4,FALSE),"")</f>
        <v>Study 2: 20 mg Control (Perpetrator Placebo)</v>
      </c>
      <c r="E5378" s="255" t="str">
        <f>IF(AND(A5378&lt;&gt;"",ISNUMBER(A5378)),VLOOKUP(A5378,Studies!A:BR,5,FALSE),"")</f>
        <v>Dapagliflozin</v>
      </c>
      <c r="F5378" s="256" t="str">
        <f>IF(AND(A5378&lt;&gt;"",ISNUMBER(A5378)),VLOOKUP(A5378,Studies!A:BR,6,FALSE),"")</f>
        <v>Plasma</v>
      </c>
      <c r="G5378" s="194">
        <v>6</v>
      </c>
      <c r="H5378" s="241" t="s">
        <v>60</v>
      </c>
      <c r="I5378" s="187">
        <v>50.405659999999997</v>
      </c>
      <c r="J5378" s="242" t="s">
        <v>941</v>
      </c>
      <c r="K5378" s="242" t="s">
        <v>116</v>
      </c>
    </row>
    <row r="5379" spans="1:11" ht="14.25" x14ac:dyDescent="0.2">
      <c r="A5379" s="183">
        <v>637</v>
      </c>
      <c r="B5379" s="254" t="str">
        <f>IF(AND(A5379&lt;&gt;"",ISNUMBER(A5379)),VLOOKUP(A5379,Studies!A:BR,2,FALSE),"")</f>
        <v>Kasichayanula 2011b</v>
      </c>
      <c r="C5379" s="255" t="str">
        <f>IF(AND(A5379&lt;&gt;"",ISNUMBER(A5379)),VLOOKUP(A5379,Studies!A:BR,3,FALSE),"")</f>
        <v>https://www.ncbi.nlm.nih.gov/pubmed/21114603</v>
      </c>
      <c r="D5379" s="255" t="str">
        <f>IF(AND(A5379&lt;&gt;"",ISNUMBER(A5379)),VLOOKUP(A5379,Studies!A:BR,4,FALSE),"")</f>
        <v>Study 2: 20 mg Control (Perpetrator Placebo)</v>
      </c>
      <c r="E5379" s="255" t="str">
        <f>IF(AND(A5379&lt;&gt;"",ISNUMBER(A5379)),VLOOKUP(A5379,Studies!A:BR,5,FALSE),"")</f>
        <v>Dapagliflozin</v>
      </c>
      <c r="F5379" s="256" t="str">
        <f>IF(AND(A5379&lt;&gt;"",ISNUMBER(A5379)),VLOOKUP(A5379,Studies!A:BR,6,FALSE),"")</f>
        <v>Plasma</v>
      </c>
      <c r="G5379" s="194">
        <v>8</v>
      </c>
      <c r="H5379" s="241" t="s">
        <v>60</v>
      </c>
      <c r="I5379" s="187">
        <v>36.47401</v>
      </c>
      <c r="J5379" s="242" t="s">
        <v>941</v>
      </c>
      <c r="K5379" s="242" t="s">
        <v>116</v>
      </c>
    </row>
    <row r="5380" spans="1:11" ht="14.25" x14ac:dyDescent="0.2">
      <c r="A5380" s="183">
        <v>637</v>
      </c>
      <c r="B5380" s="254" t="str">
        <f>IF(AND(A5380&lt;&gt;"",ISNUMBER(A5380)),VLOOKUP(A5380,Studies!A:BR,2,FALSE),"")</f>
        <v>Kasichayanula 2011b</v>
      </c>
      <c r="C5380" s="255" t="str">
        <f>IF(AND(A5380&lt;&gt;"",ISNUMBER(A5380)),VLOOKUP(A5380,Studies!A:BR,3,FALSE),"")</f>
        <v>https://www.ncbi.nlm.nih.gov/pubmed/21114603</v>
      </c>
      <c r="D5380" s="255" t="str">
        <f>IF(AND(A5380&lt;&gt;"",ISNUMBER(A5380)),VLOOKUP(A5380,Studies!A:BR,4,FALSE),"")</f>
        <v>Study 2: 20 mg Control (Perpetrator Placebo)</v>
      </c>
      <c r="E5380" s="255" t="str">
        <f>IF(AND(A5380&lt;&gt;"",ISNUMBER(A5380)),VLOOKUP(A5380,Studies!A:BR,5,FALSE),"")</f>
        <v>Dapagliflozin</v>
      </c>
      <c r="F5380" s="256" t="str">
        <f>IF(AND(A5380&lt;&gt;"",ISNUMBER(A5380)),VLOOKUP(A5380,Studies!A:BR,6,FALSE),"")</f>
        <v>Plasma</v>
      </c>
      <c r="G5380" s="194">
        <v>12</v>
      </c>
      <c r="H5380" s="241" t="s">
        <v>60</v>
      </c>
      <c r="I5380" s="187">
        <v>20.608650000000001</v>
      </c>
      <c r="J5380" s="242" t="s">
        <v>941</v>
      </c>
      <c r="K5380" s="242" t="s">
        <v>116</v>
      </c>
    </row>
    <row r="5381" spans="1:11" ht="14.25" x14ac:dyDescent="0.2">
      <c r="A5381" s="183">
        <v>637</v>
      </c>
      <c r="B5381" s="254" t="str">
        <f>IF(AND(A5381&lt;&gt;"",ISNUMBER(A5381)),VLOOKUP(A5381,Studies!A:BR,2,FALSE),"")</f>
        <v>Kasichayanula 2011b</v>
      </c>
      <c r="C5381" s="255" t="str">
        <f>IF(AND(A5381&lt;&gt;"",ISNUMBER(A5381)),VLOOKUP(A5381,Studies!A:BR,3,FALSE),"")</f>
        <v>https://www.ncbi.nlm.nih.gov/pubmed/21114603</v>
      </c>
      <c r="D5381" s="255" t="str">
        <f>IF(AND(A5381&lt;&gt;"",ISNUMBER(A5381)),VLOOKUP(A5381,Studies!A:BR,4,FALSE),"")</f>
        <v>Study 2: 20 mg Control (Perpetrator Placebo)</v>
      </c>
      <c r="E5381" s="255" t="str">
        <f>IF(AND(A5381&lt;&gt;"",ISNUMBER(A5381)),VLOOKUP(A5381,Studies!A:BR,5,FALSE),"")</f>
        <v>Dapagliflozin</v>
      </c>
      <c r="F5381" s="256" t="str">
        <f>IF(AND(A5381&lt;&gt;"",ISNUMBER(A5381)),VLOOKUP(A5381,Studies!A:BR,6,FALSE),"")</f>
        <v>Plasma</v>
      </c>
      <c r="G5381" s="194">
        <v>16</v>
      </c>
      <c r="H5381" s="241" t="s">
        <v>60</v>
      </c>
      <c r="I5381" s="187">
        <v>10.790900000000001</v>
      </c>
      <c r="J5381" s="242" t="s">
        <v>941</v>
      </c>
      <c r="K5381" s="242" t="s">
        <v>116</v>
      </c>
    </row>
    <row r="5382" spans="1:11" ht="14.25" x14ac:dyDescent="0.2">
      <c r="A5382" s="183">
        <v>637</v>
      </c>
      <c r="B5382" s="254" t="str">
        <f>IF(AND(A5382&lt;&gt;"",ISNUMBER(A5382)),VLOOKUP(A5382,Studies!A:BR,2,FALSE),"")</f>
        <v>Kasichayanula 2011b</v>
      </c>
      <c r="C5382" s="255" t="str">
        <f>IF(AND(A5382&lt;&gt;"",ISNUMBER(A5382)),VLOOKUP(A5382,Studies!A:BR,3,FALSE),"")</f>
        <v>https://www.ncbi.nlm.nih.gov/pubmed/21114603</v>
      </c>
      <c r="D5382" s="255" t="str">
        <f>IF(AND(A5382&lt;&gt;"",ISNUMBER(A5382)),VLOOKUP(A5382,Studies!A:BR,4,FALSE),"")</f>
        <v>Study 2: 20 mg Control (Perpetrator Placebo)</v>
      </c>
      <c r="E5382" s="255" t="str">
        <f>IF(AND(A5382&lt;&gt;"",ISNUMBER(A5382)),VLOOKUP(A5382,Studies!A:BR,5,FALSE),"")</f>
        <v>Dapagliflozin</v>
      </c>
      <c r="F5382" s="256" t="str">
        <f>IF(AND(A5382&lt;&gt;"",ISNUMBER(A5382)),VLOOKUP(A5382,Studies!A:BR,6,FALSE),"")</f>
        <v>Plasma</v>
      </c>
      <c r="G5382" s="194">
        <v>24</v>
      </c>
      <c r="H5382" s="241" t="s">
        <v>60</v>
      </c>
      <c r="I5382" s="187">
        <v>7.0996949999999996</v>
      </c>
      <c r="J5382" s="242" t="s">
        <v>941</v>
      </c>
      <c r="K5382" s="242" t="s">
        <v>116</v>
      </c>
    </row>
    <row r="5383" spans="1:11" ht="14.25" x14ac:dyDescent="0.2">
      <c r="A5383" s="183">
        <v>637</v>
      </c>
      <c r="B5383" s="254" t="str">
        <f>IF(AND(A5383&lt;&gt;"",ISNUMBER(A5383)),VLOOKUP(A5383,Studies!A:BR,2,FALSE),"")</f>
        <v>Kasichayanula 2011b</v>
      </c>
      <c r="C5383" s="255" t="str">
        <f>IF(AND(A5383&lt;&gt;"",ISNUMBER(A5383)),VLOOKUP(A5383,Studies!A:BR,3,FALSE),"")</f>
        <v>https://www.ncbi.nlm.nih.gov/pubmed/21114603</v>
      </c>
      <c r="D5383" s="255" t="str">
        <f>IF(AND(A5383&lt;&gt;"",ISNUMBER(A5383)),VLOOKUP(A5383,Studies!A:BR,4,FALSE),"")</f>
        <v>Study 2: 20 mg Control (Perpetrator Placebo)</v>
      </c>
      <c r="E5383" s="255" t="str">
        <f>IF(AND(A5383&lt;&gt;"",ISNUMBER(A5383)),VLOOKUP(A5383,Studies!A:BR,5,FALSE),"")</f>
        <v>Dapagliflozin</v>
      </c>
      <c r="F5383" s="256" t="str">
        <f>IF(AND(A5383&lt;&gt;"",ISNUMBER(A5383)),VLOOKUP(A5383,Studies!A:BR,6,FALSE),"")</f>
        <v>Plasma</v>
      </c>
      <c r="G5383" s="194">
        <v>36</v>
      </c>
      <c r="H5383" s="241" t="s">
        <v>60</v>
      </c>
      <c r="I5383" s="187">
        <v>3.253844</v>
      </c>
      <c r="J5383" s="242" t="s">
        <v>941</v>
      </c>
      <c r="K5383" s="242" t="s">
        <v>116</v>
      </c>
    </row>
    <row r="5384" spans="1:11" ht="14.25" x14ac:dyDescent="0.2">
      <c r="A5384" s="183">
        <v>637</v>
      </c>
      <c r="B5384" s="254" t="str">
        <f>IF(AND(A5384&lt;&gt;"",ISNUMBER(A5384)),VLOOKUP(A5384,Studies!A:BR,2,FALSE),"")</f>
        <v>Kasichayanula 2011b</v>
      </c>
      <c r="C5384" s="255" t="str">
        <f>IF(AND(A5384&lt;&gt;"",ISNUMBER(A5384)),VLOOKUP(A5384,Studies!A:BR,3,FALSE),"")</f>
        <v>https://www.ncbi.nlm.nih.gov/pubmed/21114603</v>
      </c>
      <c r="D5384" s="255" t="str">
        <f>IF(AND(A5384&lt;&gt;"",ISNUMBER(A5384)),VLOOKUP(A5384,Studies!A:BR,4,FALSE),"")</f>
        <v>Study 2: 20 mg Control (Perpetrator Placebo)</v>
      </c>
      <c r="E5384" s="255" t="str">
        <f>IF(AND(A5384&lt;&gt;"",ISNUMBER(A5384)),VLOOKUP(A5384,Studies!A:BR,5,FALSE),"")</f>
        <v>Dapagliflozin</v>
      </c>
      <c r="F5384" s="256" t="str">
        <f>IF(AND(A5384&lt;&gt;"",ISNUMBER(A5384)),VLOOKUP(A5384,Studies!A:BR,6,FALSE),"")</f>
        <v>Plasma</v>
      </c>
      <c r="G5384" s="194">
        <v>48</v>
      </c>
      <c r="H5384" s="241" t="s">
        <v>60</v>
      </c>
      <c r="I5384" s="187">
        <v>2.6899989999999998</v>
      </c>
      <c r="J5384" s="242" t="s">
        <v>941</v>
      </c>
      <c r="K5384" s="242" t="s">
        <v>116</v>
      </c>
    </row>
    <row r="5385" spans="1:11" ht="14.25" x14ac:dyDescent="0.2">
      <c r="A5385" s="183">
        <v>637</v>
      </c>
      <c r="B5385" s="254" t="str">
        <f>IF(AND(A5385&lt;&gt;"",ISNUMBER(A5385)),VLOOKUP(A5385,Studies!A:BR,2,FALSE),"")</f>
        <v>Kasichayanula 2011b</v>
      </c>
      <c r="C5385" s="255" t="str">
        <f>IF(AND(A5385&lt;&gt;"",ISNUMBER(A5385)),VLOOKUP(A5385,Studies!A:BR,3,FALSE),"")</f>
        <v>https://www.ncbi.nlm.nih.gov/pubmed/21114603</v>
      </c>
      <c r="D5385" s="255" t="str">
        <f>IF(AND(A5385&lt;&gt;"",ISNUMBER(A5385)),VLOOKUP(A5385,Studies!A:BR,4,FALSE),"")</f>
        <v>Study 2: 20 mg Control (Perpetrator Placebo)</v>
      </c>
      <c r="E5385" s="255" t="str">
        <f>IF(AND(A5385&lt;&gt;"",ISNUMBER(A5385)),VLOOKUP(A5385,Studies!A:BR,5,FALSE),"")</f>
        <v>Dapagliflozin</v>
      </c>
      <c r="F5385" s="256" t="str">
        <f>IF(AND(A5385&lt;&gt;"",ISNUMBER(A5385)),VLOOKUP(A5385,Studies!A:BR,6,FALSE),"")</f>
        <v>Plasma</v>
      </c>
      <c r="G5385" s="194">
        <v>72</v>
      </c>
      <c r="H5385" s="241" t="s">
        <v>60</v>
      </c>
      <c r="I5385" s="187">
        <v>1.6401220000000001</v>
      </c>
      <c r="J5385" s="242" t="s">
        <v>941</v>
      </c>
      <c r="K5385" s="242" t="s">
        <v>116</v>
      </c>
    </row>
    <row r="5386" spans="1:11" ht="14.25" x14ac:dyDescent="0.2">
      <c r="A5386" s="30">
        <v>638</v>
      </c>
      <c r="B5386" s="254" t="str">
        <f>IF(AND(A5386&lt;&gt;"",ISNUMBER(A5386)),VLOOKUP(A5386,Studies!A:BR,2,FALSE),"")</f>
        <v>Kasichayanula 2011b</v>
      </c>
      <c r="C5386" s="255" t="str">
        <f>IF(AND(A5386&lt;&gt;"",ISNUMBER(A5386)),VLOOKUP(A5386,Studies!A:BR,3,FALSE),"")</f>
        <v>https://www.ncbi.nlm.nih.gov/pubmed/21114603</v>
      </c>
      <c r="D5386" s="255" t="str">
        <f>IF(AND(A5386&lt;&gt;"",ISNUMBER(A5386)),VLOOKUP(A5386,Studies!A:BR,4,FALSE),"")</f>
        <v>Study 3: 20 mg Control (Perpetrator Placebo)</v>
      </c>
      <c r="E5386" s="255" t="str">
        <f>IF(AND(A5386&lt;&gt;"",ISNUMBER(A5386)),VLOOKUP(A5386,Studies!A:BR,5,FALSE),"")</f>
        <v>Dapagliflozin</v>
      </c>
      <c r="F5386" s="256" t="str">
        <f>IF(AND(A5386&lt;&gt;"",ISNUMBER(A5386)),VLOOKUP(A5386,Studies!A:BR,6,FALSE),"")</f>
        <v>Plasma</v>
      </c>
      <c r="G5386" s="194">
        <v>0.5</v>
      </c>
      <c r="H5386" s="241" t="s">
        <v>60</v>
      </c>
      <c r="I5386" s="187">
        <v>52.079479999999997</v>
      </c>
      <c r="J5386" s="242" t="s">
        <v>941</v>
      </c>
      <c r="K5386" s="242" t="s">
        <v>116</v>
      </c>
    </row>
    <row r="5387" spans="1:11" ht="14.25" x14ac:dyDescent="0.2">
      <c r="A5387" s="183">
        <v>638</v>
      </c>
      <c r="B5387" s="254" t="str">
        <f>IF(AND(A5387&lt;&gt;"",ISNUMBER(A5387)),VLOOKUP(A5387,Studies!A:BR,2,FALSE),"")</f>
        <v>Kasichayanula 2011b</v>
      </c>
      <c r="C5387" s="255" t="str">
        <f>IF(AND(A5387&lt;&gt;"",ISNUMBER(A5387)),VLOOKUP(A5387,Studies!A:BR,3,FALSE),"")</f>
        <v>https://www.ncbi.nlm.nih.gov/pubmed/21114603</v>
      </c>
      <c r="D5387" s="255" t="str">
        <f>IF(AND(A5387&lt;&gt;"",ISNUMBER(A5387)),VLOOKUP(A5387,Studies!A:BR,4,FALSE),"")</f>
        <v>Study 3: 20 mg Control (Perpetrator Placebo)</v>
      </c>
      <c r="E5387" s="255" t="str">
        <f>IF(AND(A5387&lt;&gt;"",ISNUMBER(A5387)),VLOOKUP(A5387,Studies!A:BR,5,FALSE),"")</f>
        <v>Dapagliflozin</v>
      </c>
      <c r="F5387" s="256" t="str">
        <f>IF(AND(A5387&lt;&gt;"",ISNUMBER(A5387)),VLOOKUP(A5387,Studies!A:BR,6,FALSE),"")</f>
        <v>Plasma</v>
      </c>
      <c r="G5387" s="194">
        <v>1</v>
      </c>
      <c r="H5387" s="241" t="s">
        <v>60</v>
      </c>
      <c r="I5387" s="187">
        <v>123.4999</v>
      </c>
      <c r="J5387" s="242" t="s">
        <v>941</v>
      </c>
      <c r="K5387" s="242" t="s">
        <v>116</v>
      </c>
    </row>
    <row r="5388" spans="1:11" ht="14.25" x14ac:dyDescent="0.2">
      <c r="A5388" s="183">
        <v>638</v>
      </c>
      <c r="B5388" s="254" t="str">
        <f>IF(AND(A5388&lt;&gt;"",ISNUMBER(A5388)),VLOOKUP(A5388,Studies!A:BR,2,FALSE),"")</f>
        <v>Kasichayanula 2011b</v>
      </c>
      <c r="C5388" s="255" t="str">
        <f>IF(AND(A5388&lt;&gt;"",ISNUMBER(A5388)),VLOOKUP(A5388,Studies!A:BR,3,FALSE),"")</f>
        <v>https://www.ncbi.nlm.nih.gov/pubmed/21114603</v>
      </c>
      <c r="D5388" s="255" t="str">
        <f>IF(AND(A5388&lt;&gt;"",ISNUMBER(A5388)),VLOOKUP(A5388,Studies!A:BR,4,FALSE),"")</f>
        <v>Study 3: 20 mg Control (Perpetrator Placebo)</v>
      </c>
      <c r="E5388" s="255" t="str">
        <f>IF(AND(A5388&lt;&gt;"",ISNUMBER(A5388)),VLOOKUP(A5388,Studies!A:BR,5,FALSE),"")</f>
        <v>Dapagliflozin</v>
      </c>
      <c r="F5388" s="256" t="str">
        <f>IF(AND(A5388&lt;&gt;"",ISNUMBER(A5388)),VLOOKUP(A5388,Studies!A:BR,6,FALSE),"")</f>
        <v>Plasma</v>
      </c>
      <c r="G5388" s="194">
        <v>1.5</v>
      </c>
      <c r="H5388" s="241" t="s">
        <v>60</v>
      </c>
      <c r="I5388" s="187">
        <v>152.5223</v>
      </c>
      <c r="J5388" s="242" t="s">
        <v>941</v>
      </c>
      <c r="K5388" s="242" t="s">
        <v>116</v>
      </c>
    </row>
    <row r="5389" spans="1:11" ht="14.25" x14ac:dyDescent="0.2">
      <c r="A5389" s="183">
        <v>638</v>
      </c>
      <c r="B5389" s="254" t="str">
        <f>IF(AND(A5389&lt;&gt;"",ISNUMBER(A5389)),VLOOKUP(A5389,Studies!A:BR,2,FALSE),"")</f>
        <v>Kasichayanula 2011b</v>
      </c>
      <c r="C5389" s="255" t="str">
        <f>IF(AND(A5389&lt;&gt;"",ISNUMBER(A5389)),VLOOKUP(A5389,Studies!A:BR,3,FALSE),"")</f>
        <v>https://www.ncbi.nlm.nih.gov/pubmed/21114603</v>
      </c>
      <c r="D5389" s="255" t="str">
        <f>IF(AND(A5389&lt;&gt;"",ISNUMBER(A5389)),VLOOKUP(A5389,Studies!A:BR,4,FALSE),"")</f>
        <v>Study 3: 20 mg Control (Perpetrator Placebo)</v>
      </c>
      <c r="E5389" s="255" t="str">
        <f>IF(AND(A5389&lt;&gt;"",ISNUMBER(A5389)),VLOOKUP(A5389,Studies!A:BR,5,FALSE),"")</f>
        <v>Dapagliflozin</v>
      </c>
      <c r="F5389" s="256" t="str">
        <f>IF(AND(A5389&lt;&gt;"",ISNUMBER(A5389)),VLOOKUP(A5389,Studies!A:BR,6,FALSE),"")</f>
        <v>Plasma</v>
      </c>
      <c r="G5389" s="194">
        <v>2</v>
      </c>
      <c r="H5389" s="241" t="s">
        <v>60</v>
      </c>
      <c r="I5389" s="187">
        <v>152.5223</v>
      </c>
      <c r="J5389" s="242" t="s">
        <v>941</v>
      </c>
      <c r="K5389" s="242" t="s">
        <v>116</v>
      </c>
    </row>
    <row r="5390" spans="1:11" ht="14.25" x14ac:dyDescent="0.2">
      <c r="A5390" s="183">
        <v>638</v>
      </c>
      <c r="B5390" s="254" t="str">
        <f>IF(AND(A5390&lt;&gt;"",ISNUMBER(A5390)),VLOOKUP(A5390,Studies!A:BR,2,FALSE),"")</f>
        <v>Kasichayanula 2011b</v>
      </c>
      <c r="C5390" s="255" t="str">
        <f>IF(AND(A5390&lt;&gt;"",ISNUMBER(A5390)),VLOOKUP(A5390,Studies!A:BR,3,FALSE),"")</f>
        <v>https://www.ncbi.nlm.nih.gov/pubmed/21114603</v>
      </c>
      <c r="D5390" s="255" t="str">
        <f>IF(AND(A5390&lt;&gt;"",ISNUMBER(A5390)),VLOOKUP(A5390,Studies!A:BR,4,FALSE),"")</f>
        <v>Study 3: 20 mg Control (Perpetrator Placebo)</v>
      </c>
      <c r="E5390" s="255" t="str">
        <f>IF(AND(A5390&lt;&gt;"",ISNUMBER(A5390)),VLOOKUP(A5390,Studies!A:BR,5,FALSE),"")</f>
        <v>Dapagliflozin</v>
      </c>
      <c r="F5390" s="256" t="str">
        <f>IF(AND(A5390&lt;&gt;"",ISNUMBER(A5390)),VLOOKUP(A5390,Studies!A:BR,6,FALSE),"")</f>
        <v>Plasma</v>
      </c>
      <c r="G5390" s="194">
        <v>3</v>
      </c>
      <c r="H5390" s="241" t="s">
        <v>60</v>
      </c>
      <c r="I5390" s="187">
        <v>116.59139999999999</v>
      </c>
      <c r="J5390" s="242" t="s">
        <v>941</v>
      </c>
      <c r="K5390" s="242" t="s">
        <v>116</v>
      </c>
    </row>
    <row r="5391" spans="1:11" ht="14.25" x14ac:dyDescent="0.2">
      <c r="A5391" s="183">
        <v>638</v>
      </c>
      <c r="B5391" s="254" t="str">
        <f>IF(AND(A5391&lt;&gt;"",ISNUMBER(A5391)),VLOOKUP(A5391,Studies!A:BR,2,FALSE),"")</f>
        <v>Kasichayanula 2011b</v>
      </c>
      <c r="C5391" s="255" t="str">
        <f>IF(AND(A5391&lt;&gt;"",ISNUMBER(A5391)),VLOOKUP(A5391,Studies!A:BR,3,FALSE),"")</f>
        <v>https://www.ncbi.nlm.nih.gov/pubmed/21114603</v>
      </c>
      <c r="D5391" s="255" t="str">
        <f>IF(AND(A5391&lt;&gt;"",ISNUMBER(A5391)),VLOOKUP(A5391,Studies!A:BR,4,FALSE),"")</f>
        <v>Study 3: 20 mg Control (Perpetrator Placebo)</v>
      </c>
      <c r="E5391" s="255" t="str">
        <f>IF(AND(A5391&lt;&gt;"",ISNUMBER(A5391)),VLOOKUP(A5391,Studies!A:BR,5,FALSE),"")</f>
        <v>Dapagliflozin</v>
      </c>
      <c r="F5391" s="256" t="str">
        <f>IF(AND(A5391&lt;&gt;"",ISNUMBER(A5391)),VLOOKUP(A5391,Studies!A:BR,6,FALSE),"")</f>
        <v>Plasma</v>
      </c>
      <c r="G5391" s="194">
        <v>4</v>
      </c>
      <c r="H5391" s="241" t="s">
        <v>60</v>
      </c>
      <c r="I5391" s="187">
        <v>98.099469999999997</v>
      </c>
      <c r="J5391" s="242" t="s">
        <v>941</v>
      </c>
      <c r="K5391" s="242" t="s">
        <v>116</v>
      </c>
    </row>
    <row r="5392" spans="1:11" ht="14.25" x14ac:dyDescent="0.2">
      <c r="A5392" s="183">
        <v>638</v>
      </c>
      <c r="B5392" s="254" t="str">
        <f>IF(AND(A5392&lt;&gt;"",ISNUMBER(A5392)),VLOOKUP(A5392,Studies!A:BR,2,FALSE),"")</f>
        <v>Kasichayanula 2011b</v>
      </c>
      <c r="C5392" s="255" t="str">
        <f>IF(AND(A5392&lt;&gt;"",ISNUMBER(A5392)),VLOOKUP(A5392,Studies!A:BR,3,FALSE),"")</f>
        <v>https://www.ncbi.nlm.nih.gov/pubmed/21114603</v>
      </c>
      <c r="D5392" s="255" t="str">
        <f>IF(AND(A5392&lt;&gt;"",ISNUMBER(A5392)),VLOOKUP(A5392,Studies!A:BR,4,FALSE),"")</f>
        <v>Study 3: 20 mg Control (Perpetrator Placebo)</v>
      </c>
      <c r="E5392" s="255" t="str">
        <f>IF(AND(A5392&lt;&gt;"",ISNUMBER(A5392)),VLOOKUP(A5392,Studies!A:BR,5,FALSE),"")</f>
        <v>Dapagliflozin</v>
      </c>
      <c r="F5392" s="256" t="str">
        <f>IF(AND(A5392&lt;&gt;"",ISNUMBER(A5392)),VLOOKUP(A5392,Studies!A:BR,6,FALSE),"")</f>
        <v>Plasma</v>
      </c>
      <c r="G5392" s="194">
        <v>6</v>
      </c>
      <c r="H5392" s="241" t="s">
        <v>60</v>
      </c>
      <c r="I5392" s="187">
        <v>66.834389999999999</v>
      </c>
      <c r="J5392" s="242" t="s">
        <v>941</v>
      </c>
      <c r="K5392" s="242" t="s">
        <v>116</v>
      </c>
    </row>
    <row r="5393" spans="1:11" ht="14.25" x14ac:dyDescent="0.2">
      <c r="A5393" s="183">
        <v>638</v>
      </c>
      <c r="B5393" s="254" t="str">
        <f>IF(AND(A5393&lt;&gt;"",ISNUMBER(A5393)),VLOOKUP(A5393,Studies!A:BR,2,FALSE),"")</f>
        <v>Kasichayanula 2011b</v>
      </c>
      <c r="C5393" s="255" t="str">
        <f>IF(AND(A5393&lt;&gt;"",ISNUMBER(A5393)),VLOOKUP(A5393,Studies!A:BR,3,FALSE),"")</f>
        <v>https://www.ncbi.nlm.nih.gov/pubmed/21114603</v>
      </c>
      <c r="D5393" s="255" t="str">
        <f>IF(AND(A5393&lt;&gt;"",ISNUMBER(A5393)),VLOOKUP(A5393,Studies!A:BR,4,FALSE),"")</f>
        <v>Study 3: 20 mg Control (Perpetrator Placebo)</v>
      </c>
      <c r="E5393" s="255" t="str">
        <f>IF(AND(A5393&lt;&gt;"",ISNUMBER(A5393)),VLOOKUP(A5393,Studies!A:BR,5,FALSE),"")</f>
        <v>Dapagliflozin</v>
      </c>
      <c r="F5393" s="256" t="str">
        <f>IF(AND(A5393&lt;&gt;"",ISNUMBER(A5393)),VLOOKUP(A5393,Studies!A:BR,6,FALSE),"")</f>
        <v>Plasma</v>
      </c>
      <c r="G5393" s="194">
        <v>8</v>
      </c>
      <c r="H5393" s="241" t="s">
        <v>60</v>
      </c>
      <c r="I5393" s="187">
        <v>46.415889999999997</v>
      </c>
      <c r="J5393" s="242" t="s">
        <v>941</v>
      </c>
      <c r="K5393" s="242" t="s">
        <v>116</v>
      </c>
    </row>
    <row r="5394" spans="1:11" ht="14.25" x14ac:dyDescent="0.2">
      <c r="A5394" s="183">
        <v>638</v>
      </c>
      <c r="B5394" s="254" t="str">
        <f>IF(AND(A5394&lt;&gt;"",ISNUMBER(A5394)),VLOOKUP(A5394,Studies!A:BR,2,FALSE),"")</f>
        <v>Kasichayanula 2011b</v>
      </c>
      <c r="C5394" s="255" t="str">
        <f>IF(AND(A5394&lt;&gt;"",ISNUMBER(A5394)),VLOOKUP(A5394,Studies!A:BR,3,FALSE),"")</f>
        <v>https://www.ncbi.nlm.nih.gov/pubmed/21114603</v>
      </c>
      <c r="D5394" s="255" t="str">
        <f>IF(AND(A5394&lt;&gt;"",ISNUMBER(A5394)),VLOOKUP(A5394,Studies!A:BR,4,FALSE),"")</f>
        <v>Study 3: 20 mg Control (Perpetrator Placebo)</v>
      </c>
      <c r="E5394" s="255" t="str">
        <f>IF(AND(A5394&lt;&gt;"",ISNUMBER(A5394)),VLOOKUP(A5394,Studies!A:BR,5,FALSE),"")</f>
        <v>Dapagliflozin</v>
      </c>
      <c r="F5394" s="256" t="str">
        <f>IF(AND(A5394&lt;&gt;"",ISNUMBER(A5394)),VLOOKUP(A5394,Studies!A:BR,6,FALSE),"")</f>
        <v>Plasma</v>
      </c>
      <c r="G5394" s="194">
        <v>12</v>
      </c>
      <c r="H5394" s="241" t="s">
        <v>60</v>
      </c>
      <c r="I5394" s="187">
        <v>25.118860000000002</v>
      </c>
      <c r="J5394" s="242" t="s">
        <v>941</v>
      </c>
      <c r="K5394" s="242" t="s">
        <v>116</v>
      </c>
    </row>
    <row r="5395" spans="1:11" ht="14.25" x14ac:dyDescent="0.2">
      <c r="A5395" s="183">
        <v>638</v>
      </c>
      <c r="B5395" s="254" t="str">
        <f>IF(AND(A5395&lt;&gt;"",ISNUMBER(A5395)),VLOOKUP(A5395,Studies!A:BR,2,FALSE),"")</f>
        <v>Kasichayanula 2011b</v>
      </c>
      <c r="C5395" s="255" t="str">
        <f>IF(AND(A5395&lt;&gt;"",ISNUMBER(A5395)),VLOOKUP(A5395,Studies!A:BR,3,FALSE),"")</f>
        <v>https://www.ncbi.nlm.nih.gov/pubmed/21114603</v>
      </c>
      <c r="D5395" s="255" t="str">
        <f>IF(AND(A5395&lt;&gt;"",ISNUMBER(A5395)),VLOOKUP(A5395,Studies!A:BR,4,FALSE),"")</f>
        <v>Study 3: 20 mg Control (Perpetrator Placebo)</v>
      </c>
      <c r="E5395" s="255" t="str">
        <f>IF(AND(A5395&lt;&gt;"",ISNUMBER(A5395)),VLOOKUP(A5395,Studies!A:BR,5,FALSE),"")</f>
        <v>Dapagliflozin</v>
      </c>
      <c r="F5395" s="256" t="str">
        <f>IF(AND(A5395&lt;&gt;"",ISNUMBER(A5395)),VLOOKUP(A5395,Studies!A:BR,6,FALSE),"")</f>
        <v>Plasma</v>
      </c>
      <c r="G5395" s="194">
        <v>16</v>
      </c>
      <c r="H5395" s="241" t="s">
        <v>60</v>
      </c>
      <c r="I5395" s="187">
        <v>15.252230000000001</v>
      </c>
      <c r="J5395" s="242" t="s">
        <v>941</v>
      </c>
      <c r="K5395" s="242" t="s">
        <v>116</v>
      </c>
    </row>
    <row r="5396" spans="1:11" ht="14.25" x14ac:dyDescent="0.2">
      <c r="A5396" s="183">
        <v>638</v>
      </c>
      <c r="B5396" s="254" t="str">
        <f>IF(AND(A5396&lt;&gt;"",ISNUMBER(A5396)),VLOOKUP(A5396,Studies!A:BR,2,FALSE),"")</f>
        <v>Kasichayanula 2011b</v>
      </c>
      <c r="C5396" s="255" t="str">
        <f>IF(AND(A5396&lt;&gt;"",ISNUMBER(A5396)),VLOOKUP(A5396,Studies!A:BR,3,FALSE),"")</f>
        <v>https://www.ncbi.nlm.nih.gov/pubmed/21114603</v>
      </c>
      <c r="D5396" s="255" t="str">
        <f>IF(AND(A5396&lt;&gt;"",ISNUMBER(A5396)),VLOOKUP(A5396,Studies!A:BR,4,FALSE),"")</f>
        <v>Study 3: 20 mg Control (Perpetrator Placebo)</v>
      </c>
      <c r="E5396" s="255" t="str">
        <f>IF(AND(A5396&lt;&gt;"",ISNUMBER(A5396)),VLOOKUP(A5396,Studies!A:BR,5,FALSE),"")</f>
        <v>Dapagliflozin</v>
      </c>
      <c r="F5396" s="256" t="str">
        <f>IF(AND(A5396&lt;&gt;"",ISNUMBER(A5396)),VLOOKUP(A5396,Studies!A:BR,6,FALSE),"")</f>
        <v>Plasma</v>
      </c>
      <c r="G5396" s="194">
        <v>24</v>
      </c>
      <c r="H5396" s="241" t="s">
        <v>60</v>
      </c>
      <c r="I5396" s="187">
        <v>8.5769590000000004</v>
      </c>
      <c r="J5396" s="242" t="s">
        <v>941</v>
      </c>
      <c r="K5396" s="242" t="s">
        <v>116</v>
      </c>
    </row>
    <row r="5397" spans="1:11" ht="14.25" x14ac:dyDescent="0.2">
      <c r="A5397" s="183">
        <v>638</v>
      </c>
      <c r="B5397" s="254" t="str">
        <f>IF(AND(A5397&lt;&gt;"",ISNUMBER(A5397)),VLOOKUP(A5397,Studies!A:BR,2,FALSE),"")</f>
        <v>Kasichayanula 2011b</v>
      </c>
      <c r="C5397" s="255" t="str">
        <f>IF(AND(A5397&lt;&gt;"",ISNUMBER(A5397)),VLOOKUP(A5397,Studies!A:BR,3,FALSE),"")</f>
        <v>https://www.ncbi.nlm.nih.gov/pubmed/21114603</v>
      </c>
      <c r="D5397" s="255" t="str">
        <f>IF(AND(A5397&lt;&gt;"",ISNUMBER(A5397)),VLOOKUP(A5397,Studies!A:BR,4,FALSE),"")</f>
        <v>Study 3: 20 mg Control (Perpetrator Placebo)</v>
      </c>
      <c r="E5397" s="255" t="str">
        <f>IF(AND(A5397&lt;&gt;"",ISNUMBER(A5397)),VLOOKUP(A5397,Studies!A:BR,5,FALSE),"")</f>
        <v>Dapagliflozin</v>
      </c>
      <c r="F5397" s="256" t="str">
        <f>IF(AND(A5397&lt;&gt;"",ISNUMBER(A5397)),VLOOKUP(A5397,Studies!A:BR,6,FALSE),"")</f>
        <v>Plasma</v>
      </c>
      <c r="G5397" s="194">
        <v>36</v>
      </c>
      <c r="H5397" s="241" t="s">
        <v>60</v>
      </c>
      <c r="I5397" s="187">
        <v>3.7583739999999999</v>
      </c>
      <c r="J5397" s="242" t="s">
        <v>941</v>
      </c>
      <c r="K5397" s="242" t="s">
        <v>116</v>
      </c>
    </row>
    <row r="5398" spans="1:11" ht="14.25" x14ac:dyDescent="0.2">
      <c r="A5398" s="183">
        <v>638</v>
      </c>
      <c r="B5398" s="254" t="str">
        <f>IF(AND(A5398&lt;&gt;"",ISNUMBER(A5398)),VLOOKUP(A5398,Studies!A:BR,2,FALSE),"")</f>
        <v>Kasichayanula 2011b</v>
      </c>
      <c r="C5398" s="255" t="str">
        <f>IF(AND(A5398&lt;&gt;"",ISNUMBER(A5398)),VLOOKUP(A5398,Studies!A:BR,3,FALSE),"")</f>
        <v>https://www.ncbi.nlm.nih.gov/pubmed/21114603</v>
      </c>
      <c r="D5398" s="255" t="str">
        <f>IF(AND(A5398&lt;&gt;"",ISNUMBER(A5398)),VLOOKUP(A5398,Studies!A:BR,4,FALSE),"")</f>
        <v>Study 3: 20 mg Control (Perpetrator Placebo)</v>
      </c>
      <c r="E5398" s="255" t="str">
        <f>IF(AND(A5398&lt;&gt;"",ISNUMBER(A5398)),VLOOKUP(A5398,Studies!A:BR,5,FALSE),"")</f>
        <v>Dapagliflozin</v>
      </c>
      <c r="F5398" s="256" t="str">
        <f>IF(AND(A5398&lt;&gt;"",ISNUMBER(A5398)),VLOOKUP(A5398,Studies!A:BR,6,FALSE),"")</f>
        <v>Plasma</v>
      </c>
      <c r="G5398" s="194">
        <v>48</v>
      </c>
      <c r="H5398" s="241" t="s">
        <v>60</v>
      </c>
      <c r="I5398" s="187">
        <v>2.1961740000000001</v>
      </c>
      <c r="J5398" s="242" t="s">
        <v>941</v>
      </c>
      <c r="K5398" s="242" t="s">
        <v>116</v>
      </c>
    </row>
    <row r="5399" spans="1:11" ht="14.25" x14ac:dyDescent="0.2">
      <c r="A5399" s="183">
        <v>638</v>
      </c>
      <c r="B5399" s="254" t="str">
        <f>IF(AND(A5399&lt;&gt;"",ISNUMBER(A5399)),VLOOKUP(A5399,Studies!A:BR,2,FALSE),"")</f>
        <v>Kasichayanula 2011b</v>
      </c>
      <c r="C5399" s="255" t="str">
        <f>IF(AND(A5399&lt;&gt;"",ISNUMBER(A5399)),VLOOKUP(A5399,Studies!A:BR,3,FALSE),"")</f>
        <v>https://www.ncbi.nlm.nih.gov/pubmed/21114603</v>
      </c>
      <c r="D5399" s="255" t="str">
        <f>IF(AND(A5399&lt;&gt;"",ISNUMBER(A5399)),VLOOKUP(A5399,Studies!A:BR,4,FALSE),"")</f>
        <v>Study 3: 20 mg Control (Perpetrator Placebo)</v>
      </c>
      <c r="E5399" s="255" t="str">
        <f>IF(AND(A5399&lt;&gt;"",ISNUMBER(A5399)),VLOOKUP(A5399,Studies!A:BR,5,FALSE),"")</f>
        <v>Dapagliflozin</v>
      </c>
      <c r="F5399" s="256" t="str">
        <f>IF(AND(A5399&lt;&gt;"",ISNUMBER(A5399)),VLOOKUP(A5399,Studies!A:BR,6,FALSE),"")</f>
        <v>Plasma</v>
      </c>
      <c r="G5399" s="194">
        <v>72</v>
      </c>
      <c r="H5399" s="241" t="s">
        <v>60</v>
      </c>
      <c r="I5399" s="187">
        <v>1.4677990000000001</v>
      </c>
      <c r="J5399" s="242" t="s">
        <v>941</v>
      </c>
      <c r="K5399" s="242" t="s">
        <v>116</v>
      </c>
    </row>
    <row r="5400" spans="1:11" ht="14.25" x14ac:dyDescent="0.2">
      <c r="A5400" s="30">
        <v>639</v>
      </c>
      <c r="B5400" s="254" t="str">
        <f>IF(AND(A5400&lt;&gt;"",ISNUMBER(A5400)),VLOOKUP(A5400,Studies!A:BR,2,FALSE),"")</f>
        <v>Kasichayanula 2012</v>
      </c>
      <c r="C5400" s="255" t="str">
        <f>IF(AND(A5400&lt;&gt;"",ISNUMBER(A5400)),VLOOKUP(A5400,Studies!A:BR,3,FALSE),"")</f>
        <v>https://www.ncbi.nlm.nih.gov/pubmed/22271159</v>
      </c>
      <c r="D5400" s="255" t="str">
        <f>IF(AND(A5400&lt;&gt;"",ISNUMBER(A5400)),VLOOKUP(A5400,Studies!A:BR,4,FALSE),"")</f>
        <v>Study 1: Control (Perpetrator Placebo)</v>
      </c>
      <c r="E5400" s="255" t="str">
        <f>IF(AND(A5400&lt;&gt;"",ISNUMBER(A5400)),VLOOKUP(A5400,Studies!A:BR,5,FALSE),"")</f>
        <v>Dapagliflozin</v>
      </c>
      <c r="F5400" s="256" t="str">
        <f>IF(AND(A5400&lt;&gt;"",ISNUMBER(A5400)),VLOOKUP(A5400,Studies!A:BR,6,FALSE),"")</f>
        <v>Plasma</v>
      </c>
      <c r="G5400" s="194">
        <v>0.5</v>
      </c>
      <c r="H5400" s="241" t="s">
        <v>60</v>
      </c>
      <c r="I5400" s="187">
        <v>184.78540000000001</v>
      </c>
      <c r="J5400" s="242" t="s">
        <v>941</v>
      </c>
      <c r="K5400" s="242" t="s">
        <v>116</v>
      </c>
    </row>
    <row r="5401" spans="1:11" ht="14.25" x14ac:dyDescent="0.2">
      <c r="A5401" s="183">
        <v>639</v>
      </c>
      <c r="B5401" s="254" t="str">
        <f>IF(AND(A5401&lt;&gt;"",ISNUMBER(A5401)),VLOOKUP(A5401,Studies!A:BR,2,FALSE),"")</f>
        <v>Kasichayanula 2012</v>
      </c>
      <c r="C5401" s="255" t="str">
        <f>IF(AND(A5401&lt;&gt;"",ISNUMBER(A5401)),VLOOKUP(A5401,Studies!A:BR,3,FALSE),"")</f>
        <v>https://www.ncbi.nlm.nih.gov/pubmed/22271159</v>
      </c>
      <c r="D5401" s="255" t="str">
        <f>IF(AND(A5401&lt;&gt;"",ISNUMBER(A5401)),VLOOKUP(A5401,Studies!A:BR,4,FALSE),"")</f>
        <v>Study 1: Control (Perpetrator Placebo)</v>
      </c>
      <c r="E5401" s="255" t="str">
        <f>IF(AND(A5401&lt;&gt;"",ISNUMBER(A5401)),VLOOKUP(A5401,Studies!A:BR,5,FALSE),"")</f>
        <v>Dapagliflozin</v>
      </c>
      <c r="F5401" s="256" t="str">
        <f>IF(AND(A5401&lt;&gt;"",ISNUMBER(A5401)),VLOOKUP(A5401,Studies!A:BR,6,FALSE),"")</f>
        <v>Plasma</v>
      </c>
      <c r="G5401" s="194">
        <v>1</v>
      </c>
      <c r="H5401" s="241" t="s">
        <v>60</v>
      </c>
      <c r="I5401" s="187">
        <v>222.7338</v>
      </c>
      <c r="J5401" s="242" t="s">
        <v>941</v>
      </c>
      <c r="K5401" s="242" t="s">
        <v>116</v>
      </c>
    </row>
    <row r="5402" spans="1:11" ht="14.25" x14ac:dyDescent="0.2">
      <c r="A5402" s="183">
        <v>639</v>
      </c>
      <c r="B5402" s="254" t="str">
        <f>IF(AND(A5402&lt;&gt;"",ISNUMBER(A5402)),VLOOKUP(A5402,Studies!A:BR,2,FALSE),"")</f>
        <v>Kasichayanula 2012</v>
      </c>
      <c r="C5402" s="255" t="str">
        <f>IF(AND(A5402&lt;&gt;"",ISNUMBER(A5402)),VLOOKUP(A5402,Studies!A:BR,3,FALSE),"")</f>
        <v>https://www.ncbi.nlm.nih.gov/pubmed/22271159</v>
      </c>
      <c r="D5402" s="255" t="str">
        <f>IF(AND(A5402&lt;&gt;"",ISNUMBER(A5402)),VLOOKUP(A5402,Studies!A:BR,4,FALSE),"")</f>
        <v>Study 1: Control (Perpetrator Placebo)</v>
      </c>
      <c r="E5402" s="255" t="str">
        <f>IF(AND(A5402&lt;&gt;"",ISNUMBER(A5402)),VLOOKUP(A5402,Studies!A:BR,5,FALSE),"")</f>
        <v>Dapagliflozin</v>
      </c>
      <c r="F5402" s="256" t="str">
        <f>IF(AND(A5402&lt;&gt;"",ISNUMBER(A5402)),VLOOKUP(A5402,Studies!A:BR,6,FALSE),"")</f>
        <v>Plasma</v>
      </c>
      <c r="G5402" s="194">
        <v>1.5</v>
      </c>
      <c r="H5402" s="241" t="s">
        <v>60</v>
      </c>
      <c r="I5402" s="187">
        <v>154.35380000000001</v>
      </c>
      <c r="J5402" s="242" t="s">
        <v>941</v>
      </c>
      <c r="K5402" s="242" t="s">
        <v>116</v>
      </c>
    </row>
    <row r="5403" spans="1:11" ht="14.25" x14ac:dyDescent="0.2">
      <c r="A5403" s="183">
        <v>639</v>
      </c>
      <c r="B5403" s="254" t="str">
        <f>IF(AND(A5403&lt;&gt;"",ISNUMBER(A5403)),VLOOKUP(A5403,Studies!A:BR,2,FALSE),"")</f>
        <v>Kasichayanula 2012</v>
      </c>
      <c r="C5403" s="255" t="str">
        <f>IF(AND(A5403&lt;&gt;"",ISNUMBER(A5403)),VLOOKUP(A5403,Studies!A:BR,3,FALSE),"")</f>
        <v>https://www.ncbi.nlm.nih.gov/pubmed/22271159</v>
      </c>
      <c r="D5403" s="255" t="str">
        <f>IF(AND(A5403&lt;&gt;"",ISNUMBER(A5403)),VLOOKUP(A5403,Studies!A:BR,4,FALSE),"")</f>
        <v>Study 1: Control (Perpetrator Placebo)</v>
      </c>
      <c r="E5403" s="255" t="str">
        <f>IF(AND(A5403&lt;&gt;"",ISNUMBER(A5403)),VLOOKUP(A5403,Studies!A:BR,5,FALSE),"")</f>
        <v>Dapagliflozin</v>
      </c>
      <c r="F5403" s="256" t="str">
        <f>IF(AND(A5403&lt;&gt;"",ISNUMBER(A5403)),VLOOKUP(A5403,Studies!A:BR,6,FALSE),"")</f>
        <v>Plasma</v>
      </c>
      <c r="G5403" s="194">
        <v>2</v>
      </c>
      <c r="H5403" s="241" t="s">
        <v>60</v>
      </c>
      <c r="I5403" s="187">
        <v>117.6191</v>
      </c>
      <c r="J5403" s="242" t="s">
        <v>941</v>
      </c>
      <c r="K5403" s="242" t="s">
        <v>116</v>
      </c>
    </row>
    <row r="5404" spans="1:11" ht="14.25" x14ac:dyDescent="0.2">
      <c r="A5404" s="183">
        <v>639</v>
      </c>
      <c r="B5404" s="254" t="str">
        <f>IF(AND(A5404&lt;&gt;"",ISNUMBER(A5404)),VLOOKUP(A5404,Studies!A:BR,2,FALSE),"")</f>
        <v>Kasichayanula 2012</v>
      </c>
      <c r="C5404" s="255" t="str">
        <f>IF(AND(A5404&lt;&gt;"",ISNUMBER(A5404)),VLOOKUP(A5404,Studies!A:BR,3,FALSE),"")</f>
        <v>https://www.ncbi.nlm.nih.gov/pubmed/22271159</v>
      </c>
      <c r="D5404" s="255" t="str">
        <f>IF(AND(A5404&lt;&gt;"",ISNUMBER(A5404)),VLOOKUP(A5404,Studies!A:BR,4,FALSE),"")</f>
        <v>Study 1: Control (Perpetrator Placebo)</v>
      </c>
      <c r="E5404" s="255" t="str">
        <f>IF(AND(A5404&lt;&gt;"",ISNUMBER(A5404)),VLOOKUP(A5404,Studies!A:BR,5,FALSE),"")</f>
        <v>Dapagliflozin</v>
      </c>
      <c r="F5404" s="256" t="str">
        <f>IF(AND(A5404&lt;&gt;"",ISNUMBER(A5404)),VLOOKUP(A5404,Studies!A:BR,6,FALSE),"")</f>
        <v>Plasma</v>
      </c>
      <c r="G5404" s="194">
        <v>3</v>
      </c>
      <c r="H5404" s="241" t="s">
        <v>60</v>
      </c>
      <c r="I5404" s="187">
        <v>80.85839</v>
      </c>
      <c r="J5404" s="242" t="s">
        <v>941</v>
      </c>
      <c r="K5404" s="242" t="s">
        <v>116</v>
      </c>
    </row>
    <row r="5405" spans="1:11" ht="14.25" x14ac:dyDescent="0.2">
      <c r="A5405" s="183">
        <v>639</v>
      </c>
      <c r="B5405" s="254" t="str">
        <f>IF(AND(A5405&lt;&gt;"",ISNUMBER(A5405)),VLOOKUP(A5405,Studies!A:BR,2,FALSE),"")</f>
        <v>Kasichayanula 2012</v>
      </c>
      <c r="C5405" s="255" t="str">
        <f>IF(AND(A5405&lt;&gt;"",ISNUMBER(A5405)),VLOOKUP(A5405,Studies!A:BR,3,FALSE),"")</f>
        <v>https://www.ncbi.nlm.nih.gov/pubmed/22271159</v>
      </c>
      <c r="D5405" s="255" t="str">
        <f>IF(AND(A5405&lt;&gt;"",ISNUMBER(A5405)),VLOOKUP(A5405,Studies!A:BR,4,FALSE),"")</f>
        <v>Study 1: Control (Perpetrator Placebo)</v>
      </c>
      <c r="E5405" s="255" t="str">
        <f>IF(AND(A5405&lt;&gt;"",ISNUMBER(A5405)),VLOOKUP(A5405,Studies!A:BR,5,FALSE),"")</f>
        <v>Dapagliflozin</v>
      </c>
      <c r="F5405" s="256" t="str">
        <f>IF(AND(A5405&lt;&gt;"",ISNUMBER(A5405)),VLOOKUP(A5405,Studies!A:BR,6,FALSE),"")</f>
        <v>Plasma</v>
      </c>
      <c r="G5405" s="194">
        <v>4</v>
      </c>
      <c r="H5405" s="241" t="s">
        <v>60</v>
      </c>
      <c r="I5405" s="187">
        <v>61.816740000000003</v>
      </c>
      <c r="J5405" s="242" t="s">
        <v>941</v>
      </c>
      <c r="K5405" s="242" t="s">
        <v>116</v>
      </c>
    </row>
    <row r="5406" spans="1:11" ht="14.25" x14ac:dyDescent="0.2">
      <c r="A5406" s="183">
        <v>639</v>
      </c>
      <c r="B5406" s="254" t="str">
        <f>IF(AND(A5406&lt;&gt;"",ISNUMBER(A5406)),VLOOKUP(A5406,Studies!A:BR,2,FALSE),"")</f>
        <v>Kasichayanula 2012</v>
      </c>
      <c r="C5406" s="255" t="str">
        <f>IF(AND(A5406&lt;&gt;"",ISNUMBER(A5406)),VLOOKUP(A5406,Studies!A:BR,3,FALSE),"")</f>
        <v>https://www.ncbi.nlm.nih.gov/pubmed/22271159</v>
      </c>
      <c r="D5406" s="255" t="str">
        <f>IF(AND(A5406&lt;&gt;"",ISNUMBER(A5406)),VLOOKUP(A5406,Studies!A:BR,4,FALSE),"")</f>
        <v>Study 1: Control (Perpetrator Placebo)</v>
      </c>
      <c r="E5406" s="255" t="str">
        <f>IF(AND(A5406&lt;&gt;"",ISNUMBER(A5406)),VLOOKUP(A5406,Studies!A:BR,5,FALSE),"")</f>
        <v>Dapagliflozin</v>
      </c>
      <c r="F5406" s="256" t="str">
        <f>IF(AND(A5406&lt;&gt;"",ISNUMBER(A5406)),VLOOKUP(A5406,Studies!A:BR,6,FALSE),"")</f>
        <v>Plasma</v>
      </c>
      <c r="G5406" s="194">
        <v>6</v>
      </c>
      <c r="H5406" s="241" t="s">
        <v>60</v>
      </c>
      <c r="I5406" s="187">
        <v>38.92559</v>
      </c>
      <c r="J5406" s="242" t="s">
        <v>941</v>
      </c>
      <c r="K5406" s="242" t="s">
        <v>116</v>
      </c>
    </row>
    <row r="5407" spans="1:11" ht="14.25" x14ac:dyDescent="0.2">
      <c r="A5407" s="183">
        <v>639</v>
      </c>
      <c r="B5407" s="254" t="str">
        <f>IF(AND(A5407&lt;&gt;"",ISNUMBER(A5407)),VLOOKUP(A5407,Studies!A:BR,2,FALSE),"")</f>
        <v>Kasichayanula 2012</v>
      </c>
      <c r="C5407" s="255" t="str">
        <f>IF(AND(A5407&lt;&gt;"",ISNUMBER(A5407)),VLOOKUP(A5407,Studies!A:BR,3,FALSE),"")</f>
        <v>https://www.ncbi.nlm.nih.gov/pubmed/22271159</v>
      </c>
      <c r="D5407" s="255" t="str">
        <f>IF(AND(A5407&lt;&gt;"",ISNUMBER(A5407)),VLOOKUP(A5407,Studies!A:BR,4,FALSE),"")</f>
        <v>Study 1: Control (Perpetrator Placebo)</v>
      </c>
      <c r="E5407" s="255" t="str">
        <f>IF(AND(A5407&lt;&gt;"",ISNUMBER(A5407)),VLOOKUP(A5407,Studies!A:BR,5,FALSE),"")</f>
        <v>Dapagliflozin</v>
      </c>
      <c r="F5407" s="256" t="str">
        <f>IF(AND(A5407&lt;&gt;"",ISNUMBER(A5407)),VLOOKUP(A5407,Studies!A:BR,6,FALSE),"")</f>
        <v>Plasma</v>
      </c>
      <c r="G5407" s="194">
        <v>8</v>
      </c>
      <c r="H5407" s="241" t="s">
        <v>60</v>
      </c>
      <c r="I5407" s="187">
        <v>26.160969999999999</v>
      </c>
      <c r="J5407" s="242" t="s">
        <v>941</v>
      </c>
      <c r="K5407" s="242" t="s">
        <v>116</v>
      </c>
    </row>
    <row r="5408" spans="1:11" ht="14.25" x14ac:dyDescent="0.2">
      <c r="A5408" s="183">
        <v>639</v>
      </c>
      <c r="B5408" s="254" t="str">
        <f>IF(AND(A5408&lt;&gt;"",ISNUMBER(A5408)),VLOOKUP(A5408,Studies!A:BR,2,FALSE),"")</f>
        <v>Kasichayanula 2012</v>
      </c>
      <c r="C5408" s="255" t="str">
        <f>IF(AND(A5408&lt;&gt;"",ISNUMBER(A5408)),VLOOKUP(A5408,Studies!A:BR,3,FALSE),"")</f>
        <v>https://www.ncbi.nlm.nih.gov/pubmed/22271159</v>
      </c>
      <c r="D5408" s="255" t="str">
        <f>IF(AND(A5408&lt;&gt;"",ISNUMBER(A5408)),VLOOKUP(A5408,Studies!A:BR,4,FALSE),"")</f>
        <v>Study 1: Control (Perpetrator Placebo)</v>
      </c>
      <c r="E5408" s="255" t="str">
        <f>IF(AND(A5408&lt;&gt;"",ISNUMBER(A5408)),VLOOKUP(A5408,Studies!A:BR,5,FALSE),"")</f>
        <v>Dapagliflozin</v>
      </c>
      <c r="F5408" s="256" t="str">
        <f>IF(AND(A5408&lt;&gt;"",ISNUMBER(A5408)),VLOOKUP(A5408,Studies!A:BR,6,FALSE),"")</f>
        <v>Plasma</v>
      </c>
      <c r="G5408" s="194">
        <v>12</v>
      </c>
      <c r="H5408" s="241" t="s">
        <v>60</v>
      </c>
      <c r="I5408" s="187">
        <v>13.29698</v>
      </c>
      <c r="J5408" s="242" t="s">
        <v>941</v>
      </c>
      <c r="K5408" s="242" t="s">
        <v>116</v>
      </c>
    </row>
    <row r="5409" spans="1:14" ht="14.25" x14ac:dyDescent="0.2">
      <c r="A5409" s="183">
        <v>639</v>
      </c>
      <c r="B5409" s="254" t="str">
        <f>IF(AND(A5409&lt;&gt;"",ISNUMBER(A5409)),VLOOKUP(A5409,Studies!A:BR,2,FALSE),"")</f>
        <v>Kasichayanula 2012</v>
      </c>
      <c r="C5409" s="255" t="str">
        <f>IF(AND(A5409&lt;&gt;"",ISNUMBER(A5409)),VLOOKUP(A5409,Studies!A:BR,3,FALSE),"")</f>
        <v>https://www.ncbi.nlm.nih.gov/pubmed/22271159</v>
      </c>
      <c r="D5409" s="255" t="str">
        <f>IF(AND(A5409&lt;&gt;"",ISNUMBER(A5409)),VLOOKUP(A5409,Studies!A:BR,4,FALSE),"")</f>
        <v>Study 1: Control (Perpetrator Placebo)</v>
      </c>
      <c r="E5409" s="255" t="str">
        <f>IF(AND(A5409&lt;&gt;"",ISNUMBER(A5409)),VLOOKUP(A5409,Studies!A:BR,5,FALSE),"")</f>
        <v>Dapagliflozin</v>
      </c>
      <c r="F5409" s="256" t="str">
        <f>IF(AND(A5409&lt;&gt;"",ISNUMBER(A5409)),VLOOKUP(A5409,Studies!A:BR,6,FALSE),"")</f>
        <v>Plasma</v>
      </c>
      <c r="G5409" s="194">
        <v>16</v>
      </c>
      <c r="H5409" s="241" t="s">
        <v>60</v>
      </c>
      <c r="I5409" s="187">
        <v>8.0184080000000009</v>
      </c>
      <c r="J5409" s="242" t="s">
        <v>941</v>
      </c>
      <c r="K5409" s="242" t="s">
        <v>116</v>
      </c>
    </row>
    <row r="5410" spans="1:14" ht="14.25" x14ac:dyDescent="0.2">
      <c r="A5410" s="183">
        <v>639</v>
      </c>
      <c r="B5410" s="254" t="str">
        <f>IF(AND(A5410&lt;&gt;"",ISNUMBER(A5410)),VLOOKUP(A5410,Studies!A:BR,2,FALSE),"")</f>
        <v>Kasichayanula 2012</v>
      </c>
      <c r="C5410" s="255" t="str">
        <f>IF(AND(A5410&lt;&gt;"",ISNUMBER(A5410)),VLOOKUP(A5410,Studies!A:BR,3,FALSE),"")</f>
        <v>https://www.ncbi.nlm.nih.gov/pubmed/22271159</v>
      </c>
      <c r="D5410" s="255" t="str">
        <f>IF(AND(A5410&lt;&gt;"",ISNUMBER(A5410)),VLOOKUP(A5410,Studies!A:BR,4,FALSE),"")</f>
        <v>Study 1: Control (Perpetrator Placebo)</v>
      </c>
      <c r="E5410" s="255" t="str">
        <f>IF(AND(A5410&lt;&gt;"",ISNUMBER(A5410)),VLOOKUP(A5410,Studies!A:BR,5,FALSE),"")</f>
        <v>Dapagliflozin</v>
      </c>
      <c r="F5410" s="256" t="str">
        <f>IF(AND(A5410&lt;&gt;"",ISNUMBER(A5410)),VLOOKUP(A5410,Studies!A:BR,6,FALSE),"")</f>
        <v>Plasma</v>
      </c>
      <c r="G5410" s="194">
        <v>24</v>
      </c>
      <c r="H5410" s="241" t="s">
        <v>60</v>
      </c>
      <c r="I5410" s="187">
        <v>5.0656270000000001</v>
      </c>
      <c r="J5410" s="242" t="s">
        <v>941</v>
      </c>
      <c r="K5410" s="242" t="s">
        <v>116</v>
      </c>
    </row>
    <row r="5411" spans="1:14" ht="14.25" x14ac:dyDescent="0.2">
      <c r="A5411" s="30">
        <v>640</v>
      </c>
      <c r="B5411" s="254" t="str">
        <f>IF(AND(A5411&lt;&gt;"",ISNUMBER(A5411)),VLOOKUP(A5411,Studies!A:BR,2,FALSE),"")</f>
        <v>Kasichayanula 2013a</v>
      </c>
      <c r="C5411" s="255" t="str">
        <f>IF(AND(A5411&lt;&gt;"",ISNUMBER(A5411)),VLOOKUP(A5411,Studies!A:BR,3,FALSE),"")</f>
        <v>https://www.ncbi.nlm.nih.gov/pubmed/23061428</v>
      </c>
      <c r="D5411" s="255" t="str">
        <f>IF(AND(A5411&lt;&gt;"",ISNUMBER(A5411)),VLOOKUP(A5411,Studies!A:BR,4,FALSE),"")</f>
        <v>Study 1: Control (Perpetrator Placebo)</v>
      </c>
      <c r="E5411" s="255" t="str">
        <f>IF(AND(A5411&lt;&gt;"",ISNUMBER(A5411)),VLOOKUP(A5411,Studies!A:BR,5,FALSE),"")</f>
        <v>Dapagliflozin</v>
      </c>
      <c r="F5411" s="256" t="str">
        <f>IF(AND(A5411&lt;&gt;"",ISNUMBER(A5411)),VLOOKUP(A5411,Studies!A:BR,6,FALSE),"")</f>
        <v>Plasma</v>
      </c>
      <c r="G5411" s="194">
        <v>0.5</v>
      </c>
      <c r="H5411" s="241" t="s">
        <v>60</v>
      </c>
      <c r="I5411" s="187">
        <v>90.778760000000005</v>
      </c>
      <c r="J5411" s="242" t="s">
        <v>941</v>
      </c>
      <c r="K5411" s="242" t="s">
        <v>116</v>
      </c>
      <c r="L5411" s="195">
        <v>79.164760000000001</v>
      </c>
      <c r="M5411" s="52" t="s">
        <v>941</v>
      </c>
      <c r="N5411" s="52" t="s">
        <v>117</v>
      </c>
    </row>
    <row r="5412" spans="1:14" ht="14.25" x14ac:dyDescent="0.2">
      <c r="A5412" s="183">
        <v>640</v>
      </c>
      <c r="B5412" s="254" t="str">
        <f>IF(AND(A5412&lt;&gt;"",ISNUMBER(A5412)),VLOOKUP(A5412,Studies!A:BR,2,FALSE),"")</f>
        <v>Kasichayanula 2013a</v>
      </c>
      <c r="C5412" s="255" t="str">
        <f>IF(AND(A5412&lt;&gt;"",ISNUMBER(A5412)),VLOOKUP(A5412,Studies!A:BR,3,FALSE),"")</f>
        <v>https://www.ncbi.nlm.nih.gov/pubmed/23061428</v>
      </c>
      <c r="D5412" s="255" t="str">
        <f>IF(AND(A5412&lt;&gt;"",ISNUMBER(A5412)),VLOOKUP(A5412,Studies!A:BR,4,FALSE),"")</f>
        <v>Study 1: Control (Perpetrator Placebo)</v>
      </c>
      <c r="E5412" s="255" t="str">
        <f>IF(AND(A5412&lt;&gt;"",ISNUMBER(A5412)),VLOOKUP(A5412,Studies!A:BR,5,FALSE),"")</f>
        <v>Dapagliflozin</v>
      </c>
      <c r="F5412" s="256" t="str">
        <f>IF(AND(A5412&lt;&gt;"",ISNUMBER(A5412)),VLOOKUP(A5412,Studies!A:BR,6,FALSE),"")</f>
        <v>Plasma</v>
      </c>
      <c r="G5412" s="194">
        <v>0.75</v>
      </c>
      <c r="H5412" s="241" t="s">
        <v>60</v>
      </c>
      <c r="I5412" s="187">
        <v>126.44589999999999</v>
      </c>
      <c r="J5412" s="242" t="s">
        <v>941</v>
      </c>
      <c r="K5412" s="242" t="s">
        <v>116</v>
      </c>
      <c r="L5412" s="195">
        <v>55.092610000000001</v>
      </c>
      <c r="M5412" s="195" t="s">
        <v>941</v>
      </c>
      <c r="N5412" s="195" t="s">
        <v>117</v>
      </c>
    </row>
    <row r="5413" spans="1:14" ht="14.25" x14ac:dyDescent="0.2">
      <c r="A5413" s="183">
        <v>640</v>
      </c>
      <c r="B5413" s="254" t="str">
        <f>IF(AND(A5413&lt;&gt;"",ISNUMBER(A5413)),VLOOKUP(A5413,Studies!A:BR,2,FALSE),"")</f>
        <v>Kasichayanula 2013a</v>
      </c>
      <c r="C5413" s="255" t="str">
        <f>IF(AND(A5413&lt;&gt;"",ISNUMBER(A5413)),VLOOKUP(A5413,Studies!A:BR,3,FALSE),"")</f>
        <v>https://www.ncbi.nlm.nih.gov/pubmed/23061428</v>
      </c>
      <c r="D5413" s="255" t="str">
        <f>IF(AND(A5413&lt;&gt;"",ISNUMBER(A5413)),VLOOKUP(A5413,Studies!A:BR,4,FALSE),"")</f>
        <v>Study 1: Control (Perpetrator Placebo)</v>
      </c>
      <c r="E5413" s="255" t="str">
        <f>IF(AND(A5413&lt;&gt;"",ISNUMBER(A5413)),VLOOKUP(A5413,Studies!A:BR,5,FALSE),"")</f>
        <v>Dapagliflozin</v>
      </c>
      <c r="F5413" s="256" t="str">
        <f>IF(AND(A5413&lt;&gt;"",ISNUMBER(A5413)),VLOOKUP(A5413,Studies!A:BR,6,FALSE),"")</f>
        <v>Plasma</v>
      </c>
      <c r="G5413" s="194">
        <v>1</v>
      </c>
      <c r="H5413" s="241" t="s">
        <v>60</v>
      </c>
      <c r="I5413" s="187">
        <v>123.6853</v>
      </c>
      <c r="J5413" s="242" t="s">
        <v>941</v>
      </c>
      <c r="K5413" s="242" t="s">
        <v>116</v>
      </c>
      <c r="L5413" s="195">
        <v>42.59254</v>
      </c>
      <c r="M5413" s="195" t="s">
        <v>941</v>
      </c>
      <c r="N5413" s="195" t="s">
        <v>117</v>
      </c>
    </row>
    <row r="5414" spans="1:14" ht="14.25" x14ac:dyDescent="0.2">
      <c r="A5414" s="183">
        <v>640</v>
      </c>
      <c r="B5414" s="254" t="str">
        <f>IF(AND(A5414&lt;&gt;"",ISNUMBER(A5414)),VLOOKUP(A5414,Studies!A:BR,2,FALSE),"")</f>
        <v>Kasichayanula 2013a</v>
      </c>
      <c r="C5414" s="255" t="str">
        <f>IF(AND(A5414&lt;&gt;"",ISNUMBER(A5414)),VLOOKUP(A5414,Studies!A:BR,3,FALSE),"")</f>
        <v>https://www.ncbi.nlm.nih.gov/pubmed/23061428</v>
      </c>
      <c r="D5414" s="255" t="str">
        <f>IF(AND(A5414&lt;&gt;"",ISNUMBER(A5414)),VLOOKUP(A5414,Studies!A:BR,4,FALSE),"")</f>
        <v>Study 1: Control (Perpetrator Placebo)</v>
      </c>
      <c r="E5414" s="255" t="str">
        <f>IF(AND(A5414&lt;&gt;"",ISNUMBER(A5414)),VLOOKUP(A5414,Studies!A:BR,5,FALSE),"")</f>
        <v>Dapagliflozin</v>
      </c>
      <c r="F5414" s="256" t="str">
        <f>IF(AND(A5414&lt;&gt;"",ISNUMBER(A5414)),VLOOKUP(A5414,Studies!A:BR,6,FALSE),"")</f>
        <v>Plasma</v>
      </c>
      <c r="G5414" s="194">
        <v>1.5</v>
      </c>
      <c r="H5414" s="241" t="s">
        <v>60</v>
      </c>
      <c r="I5414" s="187">
        <v>89.930790000000002</v>
      </c>
      <c r="J5414" s="242" t="s">
        <v>941</v>
      </c>
      <c r="K5414" s="242" t="s">
        <v>116</v>
      </c>
      <c r="L5414" s="195">
        <v>26.38889</v>
      </c>
      <c r="M5414" s="195" t="s">
        <v>941</v>
      </c>
      <c r="N5414" s="195" t="s">
        <v>117</v>
      </c>
    </row>
    <row r="5415" spans="1:14" ht="14.25" x14ac:dyDescent="0.2">
      <c r="A5415" s="183">
        <v>640</v>
      </c>
      <c r="B5415" s="254" t="str">
        <f>IF(AND(A5415&lt;&gt;"",ISNUMBER(A5415)),VLOOKUP(A5415,Studies!A:BR,2,FALSE),"")</f>
        <v>Kasichayanula 2013a</v>
      </c>
      <c r="C5415" s="255" t="str">
        <f>IF(AND(A5415&lt;&gt;"",ISNUMBER(A5415)),VLOOKUP(A5415,Studies!A:BR,3,FALSE),"")</f>
        <v>https://www.ncbi.nlm.nih.gov/pubmed/23061428</v>
      </c>
      <c r="D5415" s="255" t="str">
        <f>IF(AND(A5415&lt;&gt;"",ISNUMBER(A5415)),VLOOKUP(A5415,Studies!A:BR,4,FALSE),"")</f>
        <v>Study 1: Control (Perpetrator Placebo)</v>
      </c>
      <c r="E5415" s="255" t="str">
        <f>IF(AND(A5415&lt;&gt;"",ISNUMBER(A5415)),VLOOKUP(A5415,Studies!A:BR,5,FALSE),"")</f>
        <v>Dapagliflozin</v>
      </c>
      <c r="F5415" s="256" t="str">
        <f>IF(AND(A5415&lt;&gt;"",ISNUMBER(A5415)),VLOOKUP(A5415,Studies!A:BR,6,FALSE),"")</f>
        <v>Plasma</v>
      </c>
      <c r="G5415" s="194">
        <v>2</v>
      </c>
      <c r="H5415" s="241" t="s">
        <v>60</v>
      </c>
      <c r="I5415" s="187">
        <v>71.913259999999994</v>
      </c>
      <c r="J5415" s="242" t="s">
        <v>941</v>
      </c>
      <c r="K5415" s="242" t="s">
        <v>116</v>
      </c>
      <c r="L5415" s="195">
        <v>18.518519999999999</v>
      </c>
      <c r="M5415" s="195" t="s">
        <v>941</v>
      </c>
      <c r="N5415" s="195" t="s">
        <v>117</v>
      </c>
    </row>
    <row r="5416" spans="1:14" ht="14.25" x14ac:dyDescent="0.2">
      <c r="A5416" s="183">
        <v>640</v>
      </c>
      <c r="B5416" s="254" t="str">
        <f>IF(AND(A5416&lt;&gt;"",ISNUMBER(A5416)),VLOOKUP(A5416,Studies!A:BR,2,FALSE),"")</f>
        <v>Kasichayanula 2013a</v>
      </c>
      <c r="C5416" s="255" t="str">
        <f>IF(AND(A5416&lt;&gt;"",ISNUMBER(A5416)),VLOOKUP(A5416,Studies!A:BR,3,FALSE),"")</f>
        <v>https://www.ncbi.nlm.nih.gov/pubmed/23061428</v>
      </c>
      <c r="D5416" s="255" t="str">
        <f>IF(AND(A5416&lt;&gt;"",ISNUMBER(A5416)),VLOOKUP(A5416,Studies!A:BR,4,FALSE),"")</f>
        <v>Study 1: Control (Perpetrator Placebo)</v>
      </c>
      <c r="E5416" s="255" t="str">
        <f>IF(AND(A5416&lt;&gt;"",ISNUMBER(A5416)),VLOOKUP(A5416,Studies!A:BR,5,FALSE),"")</f>
        <v>Dapagliflozin</v>
      </c>
      <c r="F5416" s="256" t="str">
        <f>IF(AND(A5416&lt;&gt;"",ISNUMBER(A5416)),VLOOKUP(A5416,Studies!A:BR,6,FALSE),"")</f>
        <v>Plasma</v>
      </c>
      <c r="G5416" s="194">
        <v>4</v>
      </c>
      <c r="H5416" s="241" t="s">
        <v>60</v>
      </c>
      <c r="I5416" s="187">
        <v>36.41722</v>
      </c>
      <c r="J5416" s="242" t="s">
        <v>941</v>
      </c>
      <c r="K5416" s="242" t="s">
        <v>116</v>
      </c>
      <c r="L5416" s="195">
        <v>13.42592</v>
      </c>
      <c r="M5416" s="195" t="s">
        <v>941</v>
      </c>
      <c r="N5416" s="195" t="s">
        <v>117</v>
      </c>
    </row>
    <row r="5417" spans="1:14" ht="14.25" x14ac:dyDescent="0.2">
      <c r="A5417" s="183">
        <v>640</v>
      </c>
      <c r="B5417" s="254" t="str">
        <f>IF(AND(A5417&lt;&gt;"",ISNUMBER(A5417)),VLOOKUP(A5417,Studies!A:BR,2,FALSE),"")</f>
        <v>Kasichayanula 2013a</v>
      </c>
      <c r="C5417" s="255" t="str">
        <f>IF(AND(A5417&lt;&gt;"",ISNUMBER(A5417)),VLOOKUP(A5417,Studies!A:BR,3,FALSE),"")</f>
        <v>https://www.ncbi.nlm.nih.gov/pubmed/23061428</v>
      </c>
      <c r="D5417" s="255" t="str">
        <f>IF(AND(A5417&lt;&gt;"",ISNUMBER(A5417)),VLOOKUP(A5417,Studies!A:BR,4,FALSE),"")</f>
        <v>Study 1: Control (Perpetrator Placebo)</v>
      </c>
      <c r="E5417" s="255" t="str">
        <f>IF(AND(A5417&lt;&gt;"",ISNUMBER(A5417)),VLOOKUP(A5417,Studies!A:BR,5,FALSE),"")</f>
        <v>Dapagliflozin</v>
      </c>
      <c r="F5417" s="256" t="str">
        <f>IF(AND(A5417&lt;&gt;"",ISNUMBER(A5417)),VLOOKUP(A5417,Studies!A:BR,6,FALSE),"")</f>
        <v>Plasma</v>
      </c>
      <c r="G5417" s="194">
        <v>8</v>
      </c>
      <c r="H5417" s="241" t="s">
        <v>60</v>
      </c>
      <c r="I5417" s="187">
        <v>16.354859999999999</v>
      </c>
      <c r="J5417" s="242" t="s">
        <v>941</v>
      </c>
      <c r="K5417" s="242" t="s">
        <v>116</v>
      </c>
      <c r="L5417" s="195">
        <v>6.0185149999999998</v>
      </c>
      <c r="M5417" s="195" t="s">
        <v>941</v>
      </c>
      <c r="N5417" s="195" t="s">
        <v>117</v>
      </c>
    </row>
    <row r="5418" spans="1:14" ht="14.25" x14ac:dyDescent="0.2">
      <c r="A5418" s="183">
        <v>640</v>
      </c>
      <c r="B5418" s="254" t="str">
        <f>IF(AND(A5418&lt;&gt;"",ISNUMBER(A5418)),VLOOKUP(A5418,Studies!A:BR,2,FALSE),"")</f>
        <v>Kasichayanula 2013a</v>
      </c>
      <c r="C5418" s="255" t="str">
        <f>IF(AND(A5418&lt;&gt;"",ISNUMBER(A5418)),VLOOKUP(A5418,Studies!A:BR,3,FALSE),"")</f>
        <v>https://www.ncbi.nlm.nih.gov/pubmed/23061428</v>
      </c>
      <c r="D5418" s="255" t="str">
        <f>IF(AND(A5418&lt;&gt;"",ISNUMBER(A5418)),VLOOKUP(A5418,Studies!A:BR,4,FALSE),"")</f>
        <v>Study 1: Control (Perpetrator Placebo)</v>
      </c>
      <c r="E5418" s="255" t="str">
        <f>IF(AND(A5418&lt;&gt;"",ISNUMBER(A5418)),VLOOKUP(A5418,Studies!A:BR,5,FALSE),"")</f>
        <v>Dapagliflozin</v>
      </c>
      <c r="F5418" s="256" t="str">
        <f>IF(AND(A5418&lt;&gt;"",ISNUMBER(A5418)),VLOOKUP(A5418,Studies!A:BR,6,FALSE),"")</f>
        <v>Plasma</v>
      </c>
      <c r="G5418" s="194">
        <v>12</v>
      </c>
      <c r="H5418" s="241" t="s">
        <v>60</v>
      </c>
      <c r="I5418" s="187">
        <v>8.7943949999999997</v>
      </c>
      <c r="J5418" s="242" t="s">
        <v>941</v>
      </c>
      <c r="K5418" s="242" t="s">
        <v>116</v>
      </c>
      <c r="L5418" s="195">
        <v>4.6277280000000003</v>
      </c>
      <c r="M5418" s="195" t="s">
        <v>941</v>
      </c>
      <c r="N5418" s="195" t="s">
        <v>117</v>
      </c>
    </row>
    <row r="5419" spans="1:14" ht="14.25" x14ac:dyDescent="0.2">
      <c r="A5419" s="30">
        <v>641</v>
      </c>
      <c r="B5419" s="254" t="str">
        <f>IF(AND(A5419&lt;&gt;"",ISNUMBER(A5419)),VLOOKUP(A5419,Studies!A:BR,2,FALSE),"")</f>
        <v>Kasichayanula 2013a</v>
      </c>
      <c r="C5419" s="255" t="str">
        <f>IF(AND(A5419&lt;&gt;"",ISNUMBER(A5419)),VLOOKUP(A5419,Studies!A:BR,3,FALSE),"")</f>
        <v>https://www.ncbi.nlm.nih.gov/pubmed/23061428</v>
      </c>
      <c r="D5419" s="255" t="str">
        <f>IF(AND(A5419&lt;&gt;"",ISNUMBER(A5419)),VLOOKUP(A5419,Studies!A:BR,4,FALSE),"")</f>
        <v>Study 2: Control (Perpetrator Placebo)</v>
      </c>
      <c r="E5419" s="255" t="str">
        <f>IF(AND(A5419&lt;&gt;"",ISNUMBER(A5419)),VLOOKUP(A5419,Studies!A:BR,5,FALSE),"")</f>
        <v>Dapagliflozin</v>
      </c>
      <c r="F5419" s="256" t="str">
        <f>IF(AND(A5419&lt;&gt;"",ISNUMBER(A5419)),VLOOKUP(A5419,Studies!A:BR,6,FALSE),"")</f>
        <v>Plasma</v>
      </c>
      <c r="G5419" s="194">
        <v>0.5</v>
      </c>
      <c r="H5419" s="241" t="s">
        <v>60</v>
      </c>
      <c r="I5419" s="187">
        <v>107.4542</v>
      </c>
      <c r="J5419" s="242" t="s">
        <v>941</v>
      </c>
      <c r="K5419" s="242" t="s">
        <v>116</v>
      </c>
      <c r="L5419" s="195">
        <v>64.285970000000006</v>
      </c>
      <c r="M5419" s="195" t="s">
        <v>941</v>
      </c>
      <c r="N5419" s="195" t="s">
        <v>117</v>
      </c>
    </row>
    <row r="5420" spans="1:14" ht="14.25" x14ac:dyDescent="0.2">
      <c r="A5420" s="183">
        <v>641</v>
      </c>
      <c r="B5420" s="254" t="str">
        <f>IF(AND(A5420&lt;&gt;"",ISNUMBER(A5420)),VLOOKUP(A5420,Studies!A:BR,2,FALSE),"")</f>
        <v>Kasichayanula 2013a</v>
      </c>
      <c r="C5420" s="255" t="str">
        <f>IF(AND(A5420&lt;&gt;"",ISNUMBER(A5420)),VLOOKUP(A5420,Studies!A:BR,3,FALSE),"")</f>
        <v>https://www.ncbi.nlm.nih.gov/pubmed/23061428</v>
      </c>
      <c r="D5420" s="255" t="str">
        <f>IF(AND(A5420&lt;&gt;"",ISNUMBER(A5420)),VLOOKUP(A5420,Studies!A:BR,4,FALSE),"")</f>
        <v>Study 2: Control (Perpetrator Placebo)</v>
      </c>
      <c r="E5420" s="255" t="str">
        <f>IF(AND(A5420&lt;&gt;"",ISNUMBER(A5420)),VLOOKUP(A5420,Studies!A:BR,5,FALSE),"")</f>
        <v>Dapagliflozin</v>
      </c>
      <c r="F5420" s="256" t="str">
        <f>IF(AND(A5420&lt;&gt;"",ISNUMBER(A5420)),VLOOKUP(A5420,Studies!A:BR,6,FALSE),"")</f>
        <v>Plasma</v>
      </c>
      <c r="G5420" s="194">
        <v>0.75</v>
      </c>
      <c r="H5420" s="241" t="s">
        <v>60</v>
      </c>
      <c r="I5420" s="187">
        <v>137.64230000000001</v>
      </c>
      <c r="J5420" s="242" t="s">
        <v>941</v>
      </c>
      <c r="K5420" s="242" t="s">
        <v>116</v>
      </c>
      <c r="L5420" s="195">
        <v>50.97495</v>
      </c>
      <c r="M5420" s="195" t="s">
        <v>941</v>
      </c>
      <c r="N5420" s="195" t="s">
        <v>117</v>
      </c>
    </row>
    <row r="5421" spans="1:14" ht="14.25" x14ac:dyDescent="0.2">
      <c r="A5421" s="183">
        <v>641</v>
      </c>
      <c r="B5421" s="254" t="str">
        <f>IF(AND(A5421&lt;&gt;"",ISNUMBER(A5421)),VLOOKUP(A5421,Studies!A:BR,2,FALSE),"")</f>
        <v>Kasichayanula 2013a</v>
      </c>
      <c r="C5421" s="255" t="str">
        <f>IF(AND(A5421&lt;&gt;"",ISNUMBER(A5421)),VLOOKUP(A5421,Studies!A:BR,3,FALSE),"")</f>
        <v>https://www.ncbi.nlm.nih.gov/pubmed/23061428</v>
      </c>
      <c r="D5421" s="255" t="str">
        <f>IF(AND(A5421&lt;&gt;"",ISNUMBER(A5421)),VLOOKUP(A5421,Studies!A:BR,4,FALSE),"")</f>
        <v>Study 2: Control (Perpetrator Placebo)</v>
      </c>
      <c r="E5421" s="255" t="str">
        <f>IF(AND(A5421&lt;&gt;"",ISNUMBER(A5421)),VLOOKUP(A5421,Studies!A:BR,5,FALSE),"")</f>
        <v>Dapagliflozin</v>
      </c>
      <c r="F5421" s="256" t="str">
        <f>IF(AND(A5421&lt;&gt;"",ISNUMBER(A5421)),VLOOKUP(A5421,Studies!A:BR,6,FALSE),"")</f>
        <v>Plasma</v>
      </c>
      <c r="G5421" s="194">
        <v>1</v>
      </c>
      <c r="H5421" s="241" t="s">
        <v>60</v>
      </c>
      <c r="I5421" s="187">
        <v>120.7518</v>
      </c>
      <c r="J5421" s="242" t="s">
        <v>941</v>
      </c>
      <c r="K5421" s="242" t="s">
        <v>116</v>
      </c>
      <c r="L5421" s="195">
        <v>28.573090000000001</v>
      </c>
      <c r="M5421" s="195" t="s">
        <v>941</v>
      </c>
      <c r="N5421" s="195" t="s">
        <v>117</v>
      </c>
    </row>
    <row r="5422" spans="1:14" ht="14.25" x14ac:dyDescent="0.2">
      <c r="A5422" s="183">
        <v>641</v>
      </c>
      <c r="B5422" s="254" t="str">
        <f>IF(AND(A5422&lt;&gt;"",ISNUMBER(A5422)),VLOOKUP(A5422,Studies!A:BR,2,FALSE),"")</f>
        <v>Kasichayanula 2013a</v>
      </c>
      <c r="C5422" s="255" t="str">
        <f>IF(AND(A5422&lt;&gt;"",ISNUMBER(A5422)),VLOOKUP(A5422,Studies!A:BR,3,FALSE),"")</f>
        <v>https://www.ncbi.nlm.nih.gov/pubmed/23061428</v>
      </c>
      <c r="D5422" s="255" t="str">
        <f>IF(AND(A5422&lt;&gt;"",ISNUMBER(A5422)),VLOOKUP(A5422,Studies!A:BR,4,FALSE),"")</f>
        <v>Study 2: Control (Perpetrator Placebo)</v>
      </c>
      <c r="E5422" s="255" t="str">
        <f>IF(AND(A5422&lt;&gt;"",ISNUMBER(A5422)),VLOOKUP(A5422,Studies!A:BR,5,FALSE),"")</f>
        <v>Dapagliflozin</v>
      </c>
      <c r="F5422" s="256" t="str">
        <f>IF(AND(A5422&lt;&gt;"",ISNUMBER(A5422)),VLOOKUP(A5422,Studies!A:BR,6,FALSE),"")</f>
        <v>Plasma</v>
      </c>
      <c r="G5422" s="194">
        <v>1.5</v>
      </c>
      <c r="H5422" s="241" t="s">
        <v>60</v>
      </c>
      <c r="I5422" s="187">
        <v>90.219639999999998</v>
      </c>
      <c r="J5422" s="242" t="s">
        <v>941</v>
      </c>
      <c r="K5422" s="242" t="s">
        <v>116</v>
      </c>
      <c r="L5422" s="195">
        <v>19.480589999999999</v>
      </c>
      <c r="M5422" s="195" t="s">
        <v>941</v>
      </c>
      <c r="N5422" s="195" t="s">
        <v>117</v>
      </c>
    </row>
    <row r="5423" spans="1:14" ht="14.25" x14ac:dyDescent="0.2">
      <c r="A5423" s="183">
        <v>641</v>
      </c>
      <c r="B5423" s="254" t="str">
        <f>IF(AND(A5423&lt;&gt;"",ISNUMBER(A5423)),VLOOKUP(A5423,Studies!A:BR,2,FALSE),"")</f>
        <v>Kasichayanula 2013a</v>
      </c>
      <c r="C5423" s="255" t="str">
        <f>IF(AND(A5423&lt;&gt;"",ISNUMBER(A5423)),VLOOKUP(A5423,Studies!A:BR,3,FALSE),"")</f>
        <v>https://www.ncbi.nlm.nih.gov/pubmed/23061428</v>
      </c>
      <c r="D5423" s="255" t="str">
        <f>IF(AND(A5423&lt;&gt;"",ISNUMBER(A5423)),VLOOKUP(A5423,Studies!A:BR,4,FALSE),"")</f>
        <v>Study 2: Control (Perpetrator Placebo)</v>
      </c>
      <c r="E5423" s="255" t="str">
        <f>IF(AND(A5423&lt;&gt;"",ISNUMBER(A5423)),VLOOKUP(A5423,Studies!A:BR,5,FALSE),"")</f>
        <v>Dapagliflozin</v>
      </c>
      <c r="F5423" s="256" t="str">
        <f>IF(AND(A5423&lt;&gt;"",ISNUMBER(A5423)),VLOOKUP(A5423,Studies!A:BR,6,FALSE),"")</f>
        <v>Plasma</v>
      </c>
      <c r="G5423" s="194">
        <v>2</v>
      </c>
      <c r="H5423" s="241" t="s">
        <v>60</v>
      </c>
      <c r="I5423" s="187">
        <v>69.751279999999994</v>
      </c>
      <c r="J5423" s="242" t="s">
        <v>941</v>
      </c>
      <c r="K5423" s="242" t="s">
        <v>116</v>
      </c>
      <c r="L5423" s="195">
        <v>20.454630000000002</v>
      </c>
      <c r="M5423" s="195" t="s">
        <v>941</v>
      </c>
      <c r="N5423" s="195" t="s">
        <v>117</v>
      </c>
    </row>
    <row r="5424" spans="1:14" ht="14.25" x14ac:dyDescent="0.2">
      <c r="A5424" s="183">
        <v>641</v>
      </c>
      <c r="B5424" s="254" t="str">
        <f>IF(AND(A5424&lt;&gt;"",ISNUMBER(A5424)),VLOOKUP(A5424,Studies!A:BR,2,FALSE),"")</f>
        <v>Kasichayanula 2013a</v>
      </c>
      <c r="C5424" s="255" t="str">
        <f>IF(AND(A5424&lt;&gt;"",ISNUMBER(A5424)),VLOOKUP(A5424,Studies!A:BR,3,FALSE),"")</f>
        <v>https://www.ncbi.nlm.nih.gov/pubmed/23061428</v>
      </c>
      <c r="D5424" s="255" t="str">
        <f>IF(AND(A5424&lt;&gt;"",ISNUMBER(A5424)),VLOOKUP(A5424,Studies!A:BR,4,FALSE),"")</f>
        <v>Study 2: Control (Perpetrator Placebo)</v>
      </c>
      <c r="E5424" s="255" t="str">
        <f>IF(AND(A5424&lt;&gt;"",ISNUMBER(A5424)),VLOOKUP(A5424,Studies!A:BR,5,FALSE),"")</f>
        <v>Dapagliflozin</v>
      </c>
      <c r="F5424" s="256" t="str">
        <f>IF(AND(A5424&lt;&gt;"",ISNUMBER(A5424)),VLOOKUP(A5424,Studies!A:BR,6,FALSE),"")</f>
        <v>Plasma</v>
      </c>
      <c r="G5424" s="194">
        <v>4</v>
      </c>
      <c r="H5424" s="241" t="s">
        <v>60</v>
      </c>
      <c r="I5424" s="187">
        <v>32.03501</v>
      </c>
      <c r="J5424" s="242" t="s">
        <v>941</v>
      </c>
      <c r="K5424" s="242" t="s">
        <v>116</v>
      </c>
      <c r="L5424" s="195">
        <v>9.7418209999999998</v>
      </c>
      <c r="M5424" s="195" t="s">
        <v>941</v>
      </c>
      <c r="N5424" s="195" t="s">
        <v>117</v>
      </c>
    </row>
    <row r="5425" spans="1:14" ht="14.25" x14ac:dyDescent="0.2">
      <c r="A5425" s="183">
        <v>641</v>
      </c>
      <c r="B5425" s="254" t="str">
        <f>IF(AND(A5425&lt;&gt;"",ISNUMBER(A5425)),VLOOKUP(A5425,Studies!A:BR,2,FALSE),"")</f>
        <v>Kasichayanula 2013a</v>
      </c>
      <c r="C5425" s="255" t="str">
        <f>IF(AND(A5425&lt;&gt;"",ISNUMBER(A5425)),VLOOKUP(A5425,Studies!A:BR,3,FALSE),"")</f>
        <v>https://www.ncbi.nlm.nih.gov/pubmed/23061428</v>
      </c>
      <c r="D5425" s="255" t="str">
        <f>IF(AND(A5425&lt;&gt;"",ISNUMBER(A5425)),VLOOKUP(A5425,Studies!A:BR,4,FALSE),"")</f>
        <v>Study 2: Control (Perpetrator Placebo)</v>
      </c>
      <c r="E5425" s="255" t="str">
        <f>IF(AND(A5425&lt;&gt;"",ISNUMBER(A5425)),VLOOKUP(A5425,Studies!A:BR,5,FALSE),"")</f>
        <v>Dapagliflozin</v>
      </c>
      <c r="F5425" s="256" t="str">
        <f>IF(AND(A5425&lt;&gt;"",ISNUMBER(A5425)),VLOOKUP(A5425,Studies!A:BR,6,FALSE),"")</f>
        <v>Plasma</v>
      </c>
      <c r="G5425" s="194">
        <v>8</v>
      </c>
      <c r="H5425" s="241" t="s">
        <v>60</v>
      </c>
      <c r="I5425" s="187">
        <v>12.76998</v>
      </c>
      <c r="J5425" s="242" t="s">
        <v>941</v>
      </c>
      <c r="K5425" s="242" t="s">
        <v>116</v>
      </c>
      <c r="L5425" s="195">
        <v>6.8185849999999997</v>
      </c>
      <c r="M5425" s="195" t="s">
        <v>941</v>
      </c>
      <c r="N5425" s="195" t="s">
        <v>117</v>
      </c>
    </row>
    <row r="5426" spans="1:14" ht="14.25" x14ac:dyDescent="0.2">
      <c r="A5426" s="183">
        <v>641</v>
      </c>
      <c r="B5426" s="254" t="str">
        <f>IF(AND(A5426&lt;&gt;"",ISNUMBER(A5426)),VLOOKUP(A5426,Studies!A:BR,2,FALSE),"")</f>
        <v>Kasichayanula 2013a</v>
      </c>
      <c r="C5426" s="255" t="str">
        <f>IF(AND(A5426&lt;&gt;"",ISNUMBER(A5426)),VLOOKUP(A5426,Studies!A:BR,3,FALSE),"")</f>
        <v>https://www.ncbi.nlm.nih.gov/pubmed/23061428</v>
      </c>
      <c r="D5426" s="255" t="str">
        <f>IF(AND(A5426&lt;&gt;"",ISNUMBER(A5426)),VLOOKUP(A5426,Studies!A:BR,4,FALSE),"")</f>
        <v>Study 2: Control (Perpetrator Placebo)</v>
      </c>
      <c r="E5426" s="255" t="str">
        <f>IF(AND(A5426&lt;&gt;"",ISNUMBER(A5426)),VLOOKUP(A5426,Studies!A:BR,5,FALSE),"")</f>
        <v>Dapagliflozin</v>
      </c>
      <c r="F5426" s="256" t="str">
        <f>IF(AND(A5426&lt;&gt;"",ISNUMBER(A5426)),VLOOKUP(A5426,Studies!A:BR,6,FALSE),"")</f>
        <v>Plasma</v>
      </c>
      <c r="G5426" s="194">
        <v>12</v>
      </c>
      <c r="H5426" s="241" t="s">
        <v>60</v>
      </c>
      <c r="I5426" s="187">
        <v>7.4675609999999999</v>
      </c>
      <c r="J5426" s="242" t="s">
        <v>941</v>
      </c>
      <c r="K5426" s="242" t="s">
        <v>116</v>
      </c>
      <c r="L5426" s="195">
        <v>3.8957380000000001</v>
      </c>
      <c r="M5426" s="195" t="s">
        <v>941</v>
      </c>
      <c r="N5426" s="195" t="s">
        <v>117</v>
      </c>
    </row>
    <row r="5427" spans="1:14" ht="14.25" x14ac:dyDescent="0.2">
      <c r="A5427" s="30">
        <v>642</v>
      </c>
      <c r="B5427" s="254" t="str">
        <f>IF(AND(A5427&lt;&gt;"",ISNUMBER(A5427)),VLOOKUP(A5427,Studies!A:BR,2,FALSE),"")</f>
        <v>Kasichayanula 2013a</v>
      </c>
      <c r="C5427" s="255" t="str">
        <f>IF(AND(A5427&lt;&gt;"",ISNUMBER(A5427)),VLOOKUP(A5427,Studies!A:BR,3,FALSE),"")</f>
        <v>https://www.ncbi.nlm.nih.gov/pubmed/23061428</v>
      </c>
      <c r="D5427" s="255" t="str">
        <f>IF(AND(A5427&lt;&gt;"",ISNUMBER(A5427)),VLOOKUP(A5427,Studies!A:BR,4,FALSE),"")</f>
        <v>Study 2: with Perpetrator (Mefenamic Acid)</v>
      </c>
      <c r="E5427" s="255" t="str">
        <f>IF(AND(A5427&lt;&gt;"",ISNUMBER(A5427)),VLOOKUP(A5427,Studies!A:BR,5,FALSE),"")</f>
        <v>Dapagliflozin</v>
      </c>
      <c r="F5427" s="256" t="str">
        <f>IF(AND(A5427&lt;&gt;"",ISNUMBER(A5427)),VLOOKUP(A5427,Studies!A:BR,6,FALSE),"")</f>
        <v>Plasma</v>
      </c>
      <c r="G5427" s="194">
        <v>24.5</v>
      </c>
      <c r="H5427" s="241" t="s">
        <v>60</v>
      </c>
      <c r="I5427" s="187">
        <v>124.9871</v>
      </c>
      <c r="J5427" s="242" t="s">
        <v>941</v>
      </c>
      <c r="K5427" s="242" t="s">
        <v>116</v>
      </c>
      <c r="L5427" s="195">
        <v>79.221109999999996</v>
      </c>
      <c r="M5427" s="195" t="s">
        <v>941</v>
      </c>
      <c r="N5427" s="195" t="s">
        <v>117</v>
      </c>
    </row>
    <row r="5428" spans="1:14" ht="14.25" x14ac:dyDescent="0.2">
      <c r="A5428" s="183">
        <v>642</v>
      </c>
      <c r="B5428" s="254" t="str">
        <f>IF(AND(A5428&lt;&gt;"",ISNUMBER(A5428)),VLOOKUP(A5428,Studies!A:BR,2,FALSE),"")</f>
        <v>Kasichayanula 2013a</v>
      </c>
      <c r="C5428" s="255" t="str">
        <f>IF(AND(A5428&lt;&gt;"",ISNUMBER(A5428)),VLOOKUP(A5428,Studies!A:BR,3,FALSE),"")</f>
        <v>https://www.ncbi.nlm.nih.gov/pubmed/23061428</v>
      </c>
      <c r="D5428" s="255" t="str">
        <f>IF(AND(A5428&lt;&gt;"",ISNUMBER(A5428)),VLOOKUP(A5428,Studies!A:BR,4,FALSE),"")</f>
        <v>Study 2: with Perpetrator (Mefenamic Acid)</v>
      </c>
      <c r="E5428" s="255" t="str">
        <f>IF(AND(A5428&lt;&gt;"",ISNUMBER(A5428)),VLOOKUP(A5428,Studies!A:BR,5,FALSE),"")</f>
        <v>Dapagliflozin</v>
      </c>
      <c r="F5428" s="256" t="str">
        <f>IF(AND(A5428&lt;&gt;"",ISNUMBER(A5428)),VLOOKUP(A5428,Studies!A:BR,6,FALSE),"")</f>
        <v>Plasma</v>
      </c>
      <c r="G5428" s="194">
        <v>24.75</v>
      </c>
      <c r="H5428" s="241" t="s">
        <v>60</v>
      </c>
      <c r="I5428" s="187">
        <v>153.22669999999999</v>
      </c>
      <c r="J5428" s="242" t="s">
        <v>941</v>
      </c>
      <c r="K5428" s="242" t="s">
        <v>116</v>
      </c>
      <c r="L5428" s="195">
        <v>49.349730000000001</v>
      </c>
      <c r="M5428" s="195" t="s">
        <v>941</v>
      </c>
      <c r="N5428" s="195" t="s">
        <v>117</v>
      </c>
    </row>
    <row r="5429" spans="1:14" ht="14.25" x14ac:dyDescent="0.2">
      <c r="A5429" s="183">
        <v>642</v>
      </c>
      <c r="B5429" s="254" t="str">
        <f>IF(AND(A5429&lt;&gt;"",ISNUMBER(A5429)),VLOOKUP(A5429,Studies!A:BR,2,FALSE),"")</f>
        <v>Kasichayanula 2013a</v>
      </c>
      <c r="C5429" s="255" t="str">
        <f>IF(AND(A5429&lt;&gt;"",ISNUMBER(A5429)),VLOOKUP(A5429,Studies!A:BR,3,FALSE),"")</f>
        <v>https://www.ncbi.nlm.nih.gov/pubmed/23061428</v>
      </c>
      <c r="D5429" s="255" t="str">
        <f>IF(AND(A5429&lt;&gt;"",ISNUMBER(A5429)),VLOOKUP(A5429,Studies!A:BR,4,FALSE),"")</f>
        <v>Study 2: with Perpetrator (Mefenamic Acid)</v>
      </c>
      <c r="E5429" s="255" t="str">
        <f>IF(AND(A5429&lt;&gt;"",ISNUMBER(A5429)),VLOOKUP(A5429,Studies!A:BR,5,FALSE),"")</f>
        <v>Dapagliflozin</v>
      </c>
      <c r="F5429" s="256" t="str">
        <f>IF(AND(A5429&lt;&gt;"",ISNUMBER(A5429)),VLOOKUP(A5429,Studies!A:BR,6,FALSE),"")</f>
        <v>Plasma</v>
      </c>
      <c r="G5429" s="194">
        <v>25</v>
      </c>
      <c r="H5429" s="241" t="s">
        <v>60</v>
      </c>
      <c r="I5429" s="187">
        <v>149.64840000000001</v>
      </c>
      <c r="J5429" s="242" t="s">
        <v>941</v>
      </c>
      <c r="K5429" s="242" t="s">
        <v>116</v>
      </c>
      <c r="L5429" s="195">
        <v>36.363039999999998</v>
      </c>
      <c r="M5429" s="195" t="s">
        <v>941</v>
      </c>
      <c r="N5429" s="195" t="s">
        <v>117</v>
      </c>
    </row>
    <row r="5430" spans="1:14" ht="14.25" x14ac:dyDescent="0.2">
      <c r="A5430" s="183">
        <v>642</v>
      </c>
      <c r="B5430" s="254" t="str">
        <f>IF(AND(A5430&lt;&gt;"",ISNUMBER(A5430)),VLOOKUP(A5430,Studies!A:BR,2,FALSE),"")</f>
        <v>Kasichayanula 2013a</v>
      </c>
      <c r="C5430" s="255" t="str">
        <f>IF(AND(A5430&lt;&gt;"",ISNUMBER(A5430)),VLOOKUP(A5430,Studies!A:BR,3,FALSE),"")</f>
        <v>https://www.ncbi.nlm.nih.gov/pubmed/23061428</v>
      </c>
      <c r="D5430" s="255" t="str">
        <f>IF(AND(A5430&lt;&gt;"",ISNUMBER(A5430)),VLOOKUP(A5430,Studies!A:BR,4,FALSE),"")</f>
        <v>Study 2: with Perpetrator (Mefenamic Acid)</v>
      </c>
      <c r="E5430" s="255" t="str">
        <f>IF(AND(A5430&lt;&gt;"",ISNUMBER(A5430)),VLOOKUP(A5430,Studies!A:BR,5,FALSE),"")</f>
        <v>Dapagliflozin</v>
      </c>
      <c r="F5430" s="256" t="str">
        <f>IF(AND(A5430&lt;&gt;"",ISNUMBER(A5430)),VLOOKUP(A5430,Studies!A:BR,6,FALSE),"")</f>
        <v>Plasma</v>
      </c>
      <c r="G5430" s="194">
        <v>25.5</v>
      </c>
      <c r="H5430" s="241" t="s">
        <v>60</v>
      </c>
      <c r="I5430" s="187">
        <v>115.21899999999999</v>
      </c>
      <c r="J5430" s="242" t="s">
        <v>941</v>
      </c>
      <c r="K5430" s="242" t="s">
        <v>116</v>
      </c>
      <c r="L5430" s="195">
        <v>25.649419999999999</v>
      </c>
      <c r="M5430" s="195" t="s">
        <v>941</v>
      </c>
      <c r="N5430" s="195" t="s">
        <v>117</v>
      </c>
    </row>
    <row r="5431" spans="1:14" ht="14.25" x14ac:dyDescent="0.2">
      <c r="A5431" s="183">
        <v>642</v>
      </c>
      <c r="B5431" s="254" t="str">
        <f>IF(AND(A5431&lt;&gt;"",ISNUMBER(A5431)),VLOOKUP(A5431,Studies!A:BR,2,FALSE),"")</f>
        <v>Kasichayanula 2013a</v>
      </c>
      <c r="C5431" s="255" t="str">
        <f>IF(AND(A5431&lt;&gt;"",ISNUMBER(A5431)),VLOOKUP(A5431,Studies!A:BR,3,FALSE),"")</f>
        <v>https://www.ncbi.nlm.nih.gov/pubmed/23061428</v>
      </c>
      <c r="D5431" s="255" t="str">
        <f>IF(AND(A5431&lt;&gt;"",ISNUMBER(A5431)),VLOOKUP(A5431,Studies!A:BR,4,FALSE),"")</f>
        <v>Study 2: with Perpetrator (Mefenamic Acid)</v>
      </c>
      <c r="E5431" s="255" t="str">
        <f>IF(AND(A5431&lt;&gt;"",ISNUMBER(A5431)),VLOOKUP(A5431,Studies!A:BR,5,FALSE),"")</f>
        <v>Dapagliflozin</v>
      </c>
      <c r="F5431" s="256" t="str">
        <f>IF(AND(A5431&lt;&gt;"",ISNUMBER(A5431)),VLOOKUP(A5431,Studies!A:BR,6,FALSE),"")</f>
        <v>Plasma</v>
      </c>
      <c r="G5431" s="194">
        <v>26</v>
      </c>
      <c r="H5431" s="241" t="s">
        <v>60</v>
      </c>
      <c r="I5431" s="187">
        <v>99.296090000000007</v>
      </c>
      <c r="J5431" s="242" t="s">
        <v>941</v>
      </c>
      <c r="K5431" s="242" t="s">
        <v>116</v>
      </c>
      <c r="L5431" s="195">
        <v>23.052409999999998</v>
      </c>
      <c r="M5431" s="195" t="s">
        <v>941</v>
      </c>
      <c r="N5431" s="195" t="s">
        <v>117</v>
      </c>
    </row>
    <row r="5432" spans="1:14" ht="14.25" x14ac:dyDescent="0.2">
      <c r="A5432" s="183">
        <v>642</v>
      </c>
      <c r="B5432" s="254" t="str">
        <f>IF(AND(A5432&lt;&gt;"",ISNUMBER(A5432)),VLOOKUP(A5432,Studies!A:BR,2,FALSE),"")</f>
        <v>Kasichayanula 2013a</v>
      </c>
      <c r="C5432" s="255" t="str">
        <f>IF(AND(A5432&lt;&gt;"",ISNUMBER(A5432)),VLOOKUP(A5432,Studies!A:BR,3,FALSE),"")</f>
        <v>https://www.ncbi.nlm.nih.gov/pubmed/23061428</v>
      </c>
      <c r="D5432" s="255" t="str">
        <f>IF(AND(A5432&lt;&gt;"",ISNUMBER(A5432)),VLOOKUP(A5432,Studies!A:BR,4,FALSE),"")</f>
        <v>Study 2: with Perpetrator (Mefenamic Acid)</v>
      </c>
      <c r="E5432" s="255" t="str">
        <f>IF(AND(A5432&lt;&gt;"",ISNUMBER(A5432)),VLOOKUP(A5432,Studies!A:BR,5,FALSE),"")</f>
        <v>Dapagliflozin</v>
      </c>
      <c r="F5432" s="256" t="str">
        <f>IF(AND(A5432&lt;&gt;"",ISNUMBER(A5432)),VLOOKUP(A5432,Studies!A:BR,6,FALSE),"")</f>
        <v>Plasma</v>
      </c>
      <c r="G5432" s="194">
        <v>28</v>
      </c>
      <c r="H5432" s="241" t="s">
        <v>60</v>
      </c>
      <c r="I5432" s="187">
        <v>53.464039999999997</v>
      </c>
      <c r="J5432" s="242" t="s">
        <v>941</v>
      </c>
      <c r="K5432" s="242" t="s">
        <v>116</v>
      </c>
      <c r="L5432" s="195">
        <v>15.908770000000001</v>
      </c>
      <c r="M5432" s="195" t="s">
        <v>941</v>
      </c>
      <c r="N5432" s="195" t="s">
        <v>117</v>
      </c>
    </row>
    <row r="5433" spans="1:14" ht="14.25" x14ac:dyDescent="0.2">
      <c r="A5433" s="183">
        <v>642</v>
      </c>
      <c r="B5433" s="254" t="str">
        <f>IF(AND(A5433&lt;&gt;"",ISNUMBER(A5433)),VLOOKUP(A5433,Studies!A:BR,2,FALSE),"")</f>
        <v>Kasichayanula 2013a</v>
      </c>
      <c r="C5433" s="255" t="str">
        <f>IF(AND(A5433&lt;&gt;"",ISNUMBER(A5433)),VLOOKUP(A5433,Studies!A:BR,3,FALSE),"")</f>
        <v>https://www.ncbi.nlm.nih.gov/pubmed/23061428</v>
      </c>
      <c r="D5433" s="255" t="str">
        <f>IF(AND(A5433&lt;&gt;"",ISNUMBER(A5433)),VLOOKUP(A5433,Studies!A:BR,4,FALSE),"")</f>
        <v>Study 2: with Perpetrator (Mefenamic Acid)</v>
      </c>
      <c r="E5433" s="255" t="str">
        <f>IF(AND(A5433&lt;&gt;"",ISNUMBER(A5433)),VLOOKUP(A5433,Studies!A:BR,5,FALSE),"")</f>
        <v>Dapagliflozin</v>
      </c>
      <c r="F5433" s="256" t="str">
        <f>IF(AND(A5433&lt;&gt;"",ISNUMBER(A5433)),VLOOKUP(A5433,Studies!A:BR,6,FALSE),"")</f>
        <v>Plasma</v>
      </c>
      <c r="G5433" s="194">
        <v>32</v>
      </c>
      <c r="H5433" s="241" t="s">
        <v>60</v>
      </c>
      <c r="I5433" s="187">
        <v>21.8613</v>
      </c>
      <c r="J5433" s="242" t="s">
        <v>941</v>
      </c>
      <c r="K5433" s="242" t="s">
        <v>116</v>
      </c>
      <c r="L5433" s="195">
        <v>9.4160039999999992</v>
      </c>
      <c r="M5433" s="195" t="s">
        <v>941</v>
      </c>
      <c r="N5433" s="195" t="s">
        <v>117</v>
      </c>
    </row>
    <row r="5434" spans="1:14" ht="14.25" x14ac:dyDescent="0.2">
      <c r="A5434" s="183">
        <v>642</v>
      </c>
      <c r="B5434" s="254" t="str">
        <f>IF(AND(A5434&lt;&gt;"",ISNUMBER(A5434)),VLOOKUP(A5434,Studies!A:BR,2,FALSE),"")</f>
        <v>Kasichayanula 2013a</v>
      </c>
      <c r="C5434" s="255" t="str">
        <f>IF(AND(A5434&lt;&gt;"",ISNUMBER(A5434)),VLOOKUP(A5434,Studies!A:BR,3,FALSE),"")</f>
        <v>https://www.ncbi.nlm.nih.gov/pubmed/23061428</v>
      </c>
      <c r="D5434" s="255" t="str">
        <f>IF(AND(A5434&lt;&gt;"",ISNUMBER(A5434)),VLOOKUP(A5434,Studies!A:BR,4,FALSE),"")</f>
        <v>Study 2: with Perpetrator (Mefenamic Acid)</v>
      </c>
      <c r="E5434" s="255" t="str">
        <f>IF(AND(A5434&lt;&gt;"",ISNUMBER(A5434)),VLOOKUP(A5434,Studies!A:BR,5,FALSE),"")</f>
        <v>Dapagliflozin</v>
      </c>
      <c r="F5434" s="256" t="str">
        <f>IF(AND(A5434&lt;&gt;"",ISNUMBER(A5434)),VLOOKUP(A5434,Studies!A:BR,6,FALSE),"")</f>
        <v>Plasma</v>
      </c>
      <c r="G5434" s="194">
        <v>36</v>
      </c>
      <c r="H5434" s="241" t="s">
        <v>60</v>
      </c>
      <c r="I5434" s="187">
        <v>14.93512</v>
      </c>
      <c r="J5434" s="242" t="s">
        <v>941</v>
      </c>
      <c r="K5434" s="242" t="s">
        <v>116</v>
      </c>
      <c r="L5434" s="195">
        <v>8.4419749999999993</v>
      </c>
      <c r="M5434" s="195" t="s">
        <v>941</v>
      </c>
      <c r="N5434" s="195" t="s">
        <v>117</v>
      </c>
    </row>
    <row r="5435" spans="1:14" ht="14.25" x14ac:dyDescent="0.2">
      <c r="A5435" s="30">
        <v>644</v>
      </c>
      <c r="B5435" s="254" t="str">
        <f>IF(AND(A5435&lt;&gt;"",ISNUMBER(A5435)),VLOOKUP(A5435,Studies!A:BR,2,FALSE),"")</f>
        <v>Kasichayanula 2013b</v>
      </c>
      <c r="C5435" s="255" t="str">
        <f>IF(AND(A5435&lt;&gt;"",ISNUMBER(A5435)),VLOOKUP(A5435,Studies!A:BR,3,FALSE),"")</f>
        <v>https://www.ncbi.nlm.nih.gov/pubmed/23210765</v>
      </c>
      <c r="D5435" s="255" t="str">
        <f>IF(AND(A5435&lt;&gt;"",ISNUMBER(A5435)),VLOOKUP(A5435,Studies!A:BR,4,FALSE),"")</f>
        <v>Healthy subjects with normal kidney function</v>
      </c>
      <c r="E5435" s="255" t="str">
        <f>IF(AND(A5435&lt;&gt;"",ISNUMBER(A5435)),VLOOKUP(A5435,Studies!A:BR,5,FALSE),"")</f>
        <v>Dapagliflozin</v>
      </c>
      <c r="F5435" s="256" t="str">
        <f>IF(AND(A5435&lt;&gt;"",ISNUMBER(A5435)),VLOOKUP(A5435,Studies!A:BR,6,FALSE),"")</f>
        <v>Plasma</v>
      </c>
      <c r="G5435" s="194">
        <v>0.25</v>
      </c>
      <c r="H5435" s="241" t="s">
        <v>60</v>
      </c>
      <c r="I5435" s="187">
        <v>91.887110149999998</v>
      </c>
      <c r="J5435" s="242" t="s">
        <v>941</v>
      </c>
      <c r="K5435" s="242" t="s">
        <v>116</v>
      </c>
    </row>
    <row r="5436" spans="1:14" ht="14.25" x14ac:dyDescent="0.2">
      <c r="A5436" s="183">
        <v>644</v>
      </c>
      <c r="B5436" s="254" t="str">
        <f>IF(AND(A5436&lt;&gt;"",ISNUMBER(A5436)),VLOOKUP(A5436,Studies!A:BR,2,FALSE),"")</f>
        <v>Kasichayanula 2013b</v>
      </c>
      <c r="C5436" s="255" t="str">
        <f>IF(AND(A5436&lt;&gt;"",ISNUMBER(A5436)),VLOOKUP(A5436,Studies!A:BR,3,FALSE),"")</f>
        <v>https://www.ncbi.nlm.nih.gov/pubmed/23210765</v>
      </c>
      <c r="D5436" s="255" t="str">
        <f>IF(AND(A5436&lt;&gt;"",ISNUMBER(A5436)),VLOOKUP(A5436,Studies!A:BR,4,FALSE),"")</f>
        <v>Healthy subjects with normal kidney function</v>
      </c>
      <c r="E5436" s="255" t="str">
        <f>IF(AND(A5436&lt;&gt;"",ISNUMBER(A5436)),VLOOKUP(A5436,Studies!A:BR,5,FALSE),"")</f>
        <v>Dapagliflozin</v>
      </c>
      <c r="F5436" s="256" t="str">
        <f>IF(AND(A5436&lt;&gt;"",ISNUMBER(A5436)),VLOOKUP(A5436,Studies!A:BR,6,FALSE),"")</f>
        <v>Plasma</v>
      </c>
      <c r="G5436" s="194">
        <v>0.5</v>
      </c>
      <c r="H5436" s="241" t="s">
        <v>60</v>
      </c>
      <c r="I5436" s="187">
        <v>382.5402747</v>
      </c>
      <c r="J5436" s="242" t="s">
        <v>941</v>
      </c>
      <c r="K5436" s="242" t="s">
        <v>116</v>
      </c>
    </row>
    <row r="5437" spans="1:14" ht="14.25" x14ac:dyDescent="0.2">
      <c r="A5437" s="183">
        <v>644</v>
      </c>
      <c r="B5437" s="254" t="str">
        <f>IF(AND(A5437&lt;&gt;"",ISNUMBER(A5437)),VLOOKUP(A5437,Studies!A:BR,2,FALSE),"")</f>
        <v>Kasichayanula 2013b</v>
      </c>
      <c r="C5437" s="255" t="str">
        <f>IF(AND(A5437&lt;&gt;"",ISNUMBER(A5437)),VLOOKUP(A5437,Studies!A:BR,3,FALSE),"")</f>
        <v>https://www.ncbi.nlm.nih.gov/pubmed/23210765</v>
      </c>
      <c r="D5437" s="255" t="str">
        <f>IF(AND(A5437&lt;&gt;"",ISNUMBER(A5437)),VLOOKUP(A5437,Studies!A:BR,4,FALSE),"")</f>
        <v>Healthy subjects with normal kidney function</v>
      </c>
      <c r="E5437" s="255" t="str">
        <f>IF(AND(A5437&lt;&gt;"",ISNUMBER(A5437)),VLOOKUP(A5437,Studies!A:BR,5,FALSE),"")</f>
        <v>Dapagliflozin</v>
      </c>
      <c r="F5437" s="256" t="str">
        <f>IF(AND(A5437&lt;&gt;"",ISNUMBER(A5437)),VLOOKUP(A5437,Studies!A:BR,6,FALSE),"")</f>
        <v>Plasma</v>
      </c>
      <c r="G5437" s="194">
        <v>1</v>
      </c>
      <c r="H5437" s="241" t="s">
        <v>60</v>
      </c>
      <c r="I5437" s="187">
        <v>563.19159909999996</v>
      </c>
      <c r="J5437" s="242" t="s">
        <v>941</v>
      </c>
      <c r="K5437" s="242" t="s">
        <v>116</v>
      </c>
    </row>
    <row r="5438" spans="1:14" ht="14.25" x14ac:dyDescent="0.2">
      <c r="A5438" s="183">
        <v>644</v>
      </c>
      <c r="B5438" s="254" t="str">
        <f>IF(AND(A5438&lt;&gt;"",ISNUMBER(A5438)),VLOOKUP(A5438,Studies!A:BR,2,FALSE),"")</f>
        <v>Kasichayanula 2013b</v>
      </c>
      <c r="C5438" s="255" t="str">
        <f>IF(AND(A5438&lt;&gt;"",ISNUMBER(A5438)),VLOOKUP(A5438,Studies!A:BR,3,FALSE),"")</f>
        <v>https://www.ncbi.nlm.nih.gov/pubmed/23210765</v>
      </c>
      <c r="D5438" s="255" t="str">
        <f>IF(AND(A5438&lt;&gt;"",ISNUMBER(A5438)),VLOOKUP(A5438,Studies!A:BR,4,FALSE),"")</f>
        <v>Healthy subjects with normal kidney function</v>
      </c>
      <c r="E5438" s="255" t="str">
        <f>IF(AND(A5438&lt;&gt;"",ISNUMBER(A5438)),VLOOKUP(A5438,Studies!A:BR,5,FALSE),"")</f>
        <v>Dapagliflozin</v>
      </c>
      <c r="F5438" s="256" t="str">
        <f>IF(AND(A5438&lt;&gt;"",ISNUMBER(A5438)),VLOOKUP(A5438,Studies!A:BR,6,FALSE),"")</f>
        <v>Plasma</v>
      </c>
      <c r="G5438" s="194">
        <v>2</v>
      </c>
      <c r="H5438" s="241" t="s">
        <v>60</v>
      </c>
      <c r="I5438" s="187">
        <v>421.37805680000002</v>
      </c>
      <c r="J5438" s="242" t="s">
        <v>941</v>
      </c>
      <c r="K5438" s="242" t="s">
        <v>116</v>
      </c>
    </row>
    <row r="5439" spans="1:14" ht="14.25" x14ac:dyDescent="0.2">
      <c r="A5439" s="183">
        <v>644</v>
      </c>
      <c r="B5439" s="254" t="str">
        <f>IF(AND(A5439&lt;&gt;"",ISNUMBER(A5439)),VLOOKUP(A5439,Studies!A:BR,2,FALSE),"")</f>
        <v>Kasichayanula 2013b</v>
      </c>
      <c r="C5439" s="255" t="str">
        <f>IF(AND(A5439&lt;&gt;"",ISNUMBER(A5439)),VLOOKUP(A5439,Studies!A:BR,3,FALSE),"")</f>
        <v>https://www.ncbi.nlm.nih.gov/pubmed/23210765</v>
      </c>
      <c r="D5439" s="255" t="str">
        <f>IF(AND(A5439&lt;&gt;"",ISNUMBER(A5439)),VLOOKUP(A5439,Studies!A:BR,4,FALSE),"")</f>
        <v>Healthy subjects with normal kidney function</v>
      </c>
      <c r="E5439" s="255" t="str">
        <f>IF(AND(A5439&lt;&gt;"",ISNUMBER(A5439)),VLOOKUP(A5439,Studies!A:BR,5,FALSE),"")</f>
        <v>Dapagliflozin</v>
      </c>
      <c r="F5439" s="256" t="str">
        <f>IF(AND(A5439&lt;&gt;"",ISNUMBER(A5439)),VLOOKUP(A5439,Studies!A:BR,6,FALSE),"")</f>
        <v>Plasma</v>
      </c>
      <c r="G5439" s="194">
        <v>3</v>
      </c>
      <c r="H5439" s="241" t="s">
        <v>60</v>
      </c>
      <c r="I5439" s="187">
        <v>279.3793005</v>
      </c>
      <c r="J5439" s="242" t="s">
        <v>941</v>
      </c>
      <c r="K5439" s="242" t="s">
        <v>116</v>
      </c>
    </row>
    <row r="5440" spans="1:14" ht="14.25" x14ac:dyDescent="0.2">
      <c r="A5440" s="183">
        <v>644</v>
      </c>
      <c r="B5440" s="254" t="str">
        <f>IF(AND(A5440&lt;&gt;"",ISNUMBER(A5440)),VLOOKUP(A5440,Studies!A:BR,2,FALSE),"")</f>
        <v>Kasichayanula 2013b</v>
      </c>
      <c r="C5440" s="255" t="str">
        <f>IF(AND(A5440&lt;&gt;"",ISNUMBER(A5440)),VLOOKUP(A5440,Studies!A:BR,3,FALSE),"")</f>
        <v>https://www.ncbi.nlm.nih.gov/pubmed/23210765</v>
      </c>
      <c r="D5440" s="255" t="str">
        <f>IF(AND(A5440&lt;&gt;"",ISNUMBER(A5440)),VLOOKUP(A5440,Studies!A:BR,4,FALSE),"")</f>
        <v>Healthy subjects with normal kidney function</v>
      </c>
      <c r="E5440" s="255" t="str">
        <f>IF(AND(A5440&lt;&gt;"",ISNUMBER(A5440)),VLOOKUP(A5440,Studies!A:BR,5,FALSE),"")</f>
        <v>Dapagliflozin</v>
      </c>
      <c r="F5440" s="256" t="str">
        <f>IF(AND(A5440&lt;&gt;"",ISNUMBER(A5440)),VLOOKUP(A5440,Studies!A:BR,6,FALSE),"")</f>
        <v>Plasma</v>
      </c>
      <c r="G5440" s="194">
        <v>4</v>
      </c>
      <c r="H5440" s="241" t="s">
        <v>60</v>
      </c>
      <c r="I5440" s="187">
        <v>194.40790079999999</v>
      </c>
      <c r="J5440" s="242" t="s">
        <v>941</v>
      </c>
      <c r="K5440" s="242" t="s">
        <v>116</v>
      </c>
    </row>
    <row r="5441" spans="1:11" ht="14.25" x14ac:dyDescent="0.2">
      <c r="A5441" s="183">
        <v>644</v>
      </c>
      <c r="B5441" s="254" t="str">
        <f>IF(AND(A5441&lt;&gt;"",ISNUMBER(A5441)),VLOOKUP(A5441,Studies!A:BR,2,FALSE),"")</f>
        <v>Kasichayanula 2013b</v>
      </c>
      <c r="C5441" s="255" t="str">
        <f>IF(AND(A5441&lt;&gt;"",ISNUMBER(A5441)),VLOOKUP(A5441,Studies!A:BR,3,FALSE),"")</f>
        <v>https://www.ncbi.nlm.nih.gov/pubmed/23210765</v>
      </c>
      <c r="D5441" s="255" t="str">
        <f>IF(AND(A5441&lt;&gt;"",ISNUMBER(A5441)),VLOOKUP(A5441,Studies!A:BR,4,FALSE),"")</f>
        <v>Healthy subjects with normal kidney function</v>
      </c>
      <c r="E5441" s="255" t="str">
        <f>IF(AND(A5441&lt;&gt;"",ISNUMBER(A5441)),VLOOKUP(A5441,Studies!A:BR,5,FALSE),"")</f>
        <v>Dapagliflozin</v>
      </c>
      <c r="F5441" s="256" t="str">
        <f>IF(AND(A5441&lt;&gt;"",ISNUMBER(A5441)),VLOOKUP(A5441,Studies!A:BR,6,FALSE),"")</f>
        <v>Plasma</v>
      </c>
      <c r="G5441" s="194">
        <v>5</v>
      </c>
      <c r="H5441" s="241" t="s">
        <v>60</v>
      </c>
      <c r="I5441" s="187">
        <v>160.2228341</v>
      </c>
      <c r="J5441" s="242" t="s">
        <v>941</v>
      </c>
      <c r="K5441" s="242" t="s">
        <v>116</v>
      </c>
    </row>
    <row r="5442" spans="1:11" ht="14.25" x14ac:dyDescent="0.2">
      <c r="A5442" s="183">
        <v>644</v>
      </c>
      <c r="B5442" s="254" t="str">
        <f>IF(AND(A5442&lt;&gt;"",ISNUMBER(A5442)),VLOOKUP(A5442,Studies!A:BR,2,FALSE),"")</f>
        <v>Kasichayanula 2013b</v>
      </c>
      <c r="C5442" s="255" t="str">
        <f>IF(AND(A5442&lt;&gt;"",ISNUMBER(A5442)),VLOOKUP(A5442,Studies!A:BR,3,FALSE),"")</f>
        <v>https://www.ncbi.nlm.nih.gov/pubmed/23210765</v>
      </c>
      <c r="D5442" s="255" t="str">
        <f>IF(AND(A5442&lt;&gt;"",ISNUMBER(A5442)),VLOOKUP(A5442,Studies!A:BR,4,FALSE),"")</f>
        <v>Healthy subjects with normal kidney function</v>
      </c>
      <c r="E5442" s="255" t="str">
        <f>IF(AND(A5442&lt;&gt;"",ISNUMBER(A5442)),VLOOKUP(A5442,Studies!A:BR,5,FALSE),"")</f>
        <v>Dapagliflozin</v>
      </c>
      <c r="F5442" s="256" t="str">
        <f>IF(AND(A5442&lt;&gt;"",ISNUMBER(A5442)),VLOOKUP(A5442,Studies!A:BR,6,FALSE),"")</f>
        <v>Plasma</v>
      </c>
      <c r="G5442" s="194">
        <v>6</v>
      </c>
      <c r="H5442" s="241" t="s">
        <v>60</v>
      </c>
      <c r="I5442" s="187">
        <v>132.04893659999999</v>
      </c>
      <c r="J5442" s="242" t="s">
        <v>941</v>
      </c>
      <c r="K5442" s="242" t="s">
        <v>116</v>
      </c>
    </row>
    <row r="5443" spans="1:11" ht="14.25" x14ac:dyDescent="0.2">
      <c r="A5443" s="183">
        <v>644</v>
      </c>
      <c r="B5443" s="254" t="str">
        <f>IF(AND(A5443&lt;&gt;"",ISNUMBER(A5443)),VLOOKUP(A5443,Studies!A:BR,2,FALSE),"")</f>
        <v>Kasichayanula 2013b</v>
      </c>
      <c r="C5443" s="255" t="str">
        <f>IF(AND(A5443&lt;&gt;"",ISNUMBER(A5443)),VLOOKUP(A5443,Studies!A:BR,3,FALSE),"")</f>
        <v>https://www.ncbi.nlm.nih.gov/pubmed/23210765</v>
      </c>
      <c r="D5443" s="255" t="str">
        <f>IF(AND(A5443&lt;&gt;"",ISNUMBER(A5443)),VLOOKUP(A5443,Studies!A:BR,4,FALSE),"")</f>
        <v>Healthy subjects with normal kidney function</v>
      </c>
      <c r="E5443" s="255" t="str">
        <f>IF(AND(A5443&lt;&gt;"",ISNUMBER(A5443)),VLOOKUP(A5443,Studies!A:BR,5,FALSE),"")</f>
        <v>Dapagliflozin</v>
      </c>
      <c r="F5443" s="256" t="str">
        <f>IF(AND(A5443&lt;&gt;"",ISNUMBER(A5443)),VLOOKUP(A5443,Studies!A:BR,6,FALSE),"")</f>
        <v>Plasma</v>
      </c>
      <c r="G5443" s="194">
        <v>8</v>
      </c>
      <c r="H5443" s="241" t="s">
        <v>60</v>
      </c>
      <c r="I5443" s="187">
        <v>81.425635139999997</v>
      </c>
      <c r="J5443" s="242" t="s">
        <v>941</v>
      </c>
      <c r="K5443" s="242" t="s">
        <v>116</v>
      </c>
    </row>
    <row r="5444" spans="1:11" ht="14.25" x14ac:dyDescent="0.2">
      <c r="A5444" s="183">
        <v>644</v>
      </c>
      <c r="B5444" s="254" t="str">
        <f>IF(AND(A5444&lt;&gt;"",ISNUMBER(A5444)),VLOOKUP(A5444,Studies!A:BR,2,FALSE),"")</f>
        <v>Kasichayanula 2013b</v>
      </c>
      <c r="C5444" s="255" t="str">
        <f>IF(AND(A5444&lt;&gt;"",ISNUMBER(A5444)),VLOOKUP(A5444,Studies!A:BR,3,FALSE),"")</f>
        <v>https://www.ncbi.nlm.nih.gov/pubmed/23210765</v>
      </c>
      <c r="D5444" s="255" t="str">
        <f>IF(AND(A5444&lt;&gt;"",ISNUMBER(A5444)),VLOOKUP(A5444,Studies!A:BR,4,FALSE),"")</f>
        <v>Healthy subjects with normal kidney function</v>
      </c>
      <c r="E5444" s="255" t="str">
        <f>IF(AND(A5444&lt;&gt;"",ISNUMBER(A5444)),VLOOKUP(A5444,Studies!A:BR,5,FALSE),"")</f>
        <v>Dapagliflozin</v>
      </c>
      <c r="F5444" s="256" t="str">
        <f>IF(AND(A5444&lt;&gt;"",ISNUMBER(A5444)),VLOOKUP(A5444,Studies!A:BR,6,FALSE),"")</f>
        <v>Plasma</v>
      </c>
      <c r="G5444" s="194">
        <v>12</v>
      </c>
      <c r="H5444" s="241" t="s">
        <v>60</v>
      </c>
      <c r="I5444" s="187">
        <v>46.697253529999998</v>
      </c>
      <c r="J5444" s="242" t="s">
        <v>941</v>
      </c>
      <c r="K5444" s="242" t="s">
        <v>116</v>
      </c>
    </row>
    <row r="5445" spans="1:11" ht="14.25" x14ac:dyDescent="0.2">
      <c r="A5445" s="183">
        <v>644</v>
      </c>
      <c r="B5445" s="254" t="str">
        <f>IF(AND(A5445&lt;&gt;"",ISNUMBER(A5445)),VLOOKUP(A5445,Studies!A:BR,2,FALSE),"")</f>
        <v>Kasichayanula 2013b</v>
      </c>
      <c r="C5445" s="255" t="str">
        <f>IF(AND(A5445&lt;&gt;"",ISNUMBER(A5445)),VLOOKUP(A5445,Studies!A:BR,3,FALSE),"")</f>
        <v>https://www.ncbi.nlm.nih.gov/pubmed/23210765</v>
      </c>
      <c r="D5445" s="255" t="str">
        <f>IF(AND(A5445&lt;&gt;"",ISNUMBER(A5445)),VLOOKUP(A5445,Studies!A:BR,4,FALSE),"")</f>
        <v>Healthy subjects with normal kidney function</v>
      </c>
      <c r="E5445" s="255" t="str">
        <f>IF(AND(A5445&lt;&gt;"",ISNUMBER(A5445)),VLOOKUP(A5445,Studies!A:BR,5,FALSE),"")</f>
        <v>Dapagliflozin</v>
      </c>
      <c r="F5445" s="256" t="str">
        <f>IF(AND(A5445&lt;&gt;"",ISNUMBER(A5445)),VLOOKUP(A5445,Studies!A:BR,6,FALSE),"")</f>
        <v>Plasma</v>
      </c>
      <c r="G5445" s="194">
        <v>18</v>
      </c>
      <c r="H5445" s="241" t="s">
        <v>60</v>
      </c>
      <c r="I5445" s="187">
        <v>24.90723161</v>
      </c>
      <c r="J5445" s="242" t="s">
        <v>941</v>
      </c>
      <c r="K5445" s="242" t="s">
        <v>116</v>
      </c>
    </row>
    <row r="5446" spans="1:11" ht="14.25" x14ac:dyDescent="0.2">
      <c r="A5446" s="183">
        <v>644</v>
      </c>
      <c r="B5446" s="254" t="str">
        <f>IF(AND(A5446&lt;&gt;"",ISNUMBER(A5446)),VLOOKUP(A5446,Studies!A:BR,2,FALSE),"")</f>
        <v>Kasichayanula 2013b</v>
      </c>
      <c r="C5446" s="255" t="str">
        <f>IF(AND(A5446&lt;&gt;"",ISNUMBER(A5446)),VLOOKUP(A5446,Studies!A:BR,3,FALSE),"")</f>
        <v>https://www.ncbi.nlm.nih.gov/pubmed/23210765</v>
      </c>
      <c r="D5446" s="255" t="str">
        <f>IF(AND(A5446&lt;&gt;"",ISNUMBER(A5446)),VLOOKUP(A5446,Studies!A:BR,4,FALSE),"")</f>
        <v>Healthy subjects with normal kidney function</v>
      </c>
      <c r="E5446" s="255" t="str">
        <f>IF(AND(A5446&lt;&gt;"",ISNUMBER(A5446)),VLOOKUP(A5446,Studies!A:BR,5,FALSE),"")</f>
        <v>Dapagliflozin</v>
      </c>
      <c r="F5446" s="256" t="str">
        <f>IF(AND(A5446&lt;&gt;"",ISNUMBER(A5446)),VLOOKUP(A5446,Studies!A:BR,6,FALSE),"")</f>
        <v>Plasma</v>
      </c>
      <c r="G5446" s="194">
        <v>23</v>
      </c>
      <c r="H5446" s="241" t="s">
        <v>60</v>
      </c>
      <c r="I5446" s="187">
        <v>19.558636830000001</v>
      </c>
      <c r="J5446" s="242" t="s">
        <v>941</v>
      </c>
      <c r="K5446" s="242" t="s">
        <v>116</v>
      </c>
    </row>
    <row r="5447" spans="1:11" ht="14.25" x14ac:dyDescent="0.2">
      <c r="A5447" s="183">
        <v>644</v>
      </c>
      <c r="B5447" s="254" t="str">
        <f>IF(AND(A5447&lt;&gt;"",ISNUMBER(A5447)),VLOOKUP(A5447,Studies!A:BR,2,FALSE),"")</f>
        <v>Kasichayanula 2013b</v>
      </c>
      <c r="C5447" s="255" t="str">
        <f>IF(AND(A5447&lt;&gt;"",ISNUMBER(A5447)),VLOOKUP(A5447,Studies!A:BR,3,FALSE),"")</f>
        <v>https://www.ncbi.nlm.nih.gov/pubmed/23210765</v>
      </c>
      <c r="D5447" s="255" t="str">
        <f>IF(AND(A5447&lt;&gt;"",ISNUMBER(A5447)),VLOOKUP(A5447,Studies!A:BR,4,FALSE),"")</f>
        <v>Healthy subjects with normal kidney function</v>
      </c>
      <c r="E5447" s="255" t="str">
        <f>IF(AND(A5447&lt;&gt;"",ISNUMBER(A5447)),VLOOKUP(A5447,Studies!A:BR,5,FALSE),"")</f>
        <v>Dapagliflozin</v>
      </c>
      <c r="F5447" s="256" t="str">
        <f>IF(AND(A5447&lt;&gt;"",ISNUMBER(A5447)),VLOOKUP(A5447,Studies!A:BR,6,FALSE),"")</f>
        <v>Plasma</v>
      </c>
      <c r="G5447" s="194">
        <v>36</v>
      </c>
      <c r="H5447" s="241" t="s">
        <v>60</v>
      </c>
      <c r="I5447" s="187">
        <v>12.96763842</v>
      </c>
      <c r="J5447" s="242" t="s">
        <v>941</v>
      </c>
      <c r="K5447" s="242" t="s">
        <v>116</v>
      </c>
    </row>
    <row r="5448" spans="1:11" ht="14.25" x14ac:dyDescent="0.2">
      <c r="A5448" s="183">
        <v>644</v>
      </c>
      <c r="B5448" s="254" t="str">
        <f>IF(AND(A5448&lt;&gt;"",ISNUMBER(A5448)),VLOOKUP(A5448,Studies!A:BR,2,FALSE),"")</f>
        <v>Kasichayanula 2013b</v>
      </c>
      <c r="C5448" s="255" t="str">
        <f>IF(AND(A5448&lt;&gt;"",ISNUMBER(A5448)),VLOOKUP(A5448,Studies!A:BR,3,FALSE),"")</f>
        <v>https://www.ncbi.nlm.nih.gov/pubmed/23210765</v>
      </c>
      <c r="D5448" s="255" t="str">
        <f>IF(AND(A5448&lt;&gt;"",ISNUMBER(A5448)),VLOOKUP(A5448,Studies!A:BR,4,FALSE),"")</f>
        <v>Healthy subjects with normal kidney function</v>
      </c>
      <c r="E5448" s="255" t="str">
        <f>IF(AND(A5448&lt;&gt;"",ISNUMBER(A5448)),VLOOKUP(A5448,Studies!A:BR,5,FALSE),"")</f>
        <v>Dapagliflozin</v>
      </c>
      <c r="F5448" s="256" t="str">
        <f>IF(AND(A5448&lt;&gt;"",ISNUMBER(A5448)),VLOOKUP(A5448,Studies!A:BR,6,FALSE),"")</f>
        <v>Plasma</v>
      </c>
      <c r="G5448" s="194">
        <v>48</v>
      </c>
      <c r="H5448" s="241" t="s">
        <v>60</v>
      </c>
      <c r="I5448" s="187">
        <v>8.3923679090000007</v>
      </c>
      <c r="J5448" s="242" t="s">
        <v>941</v>
      </c>
      <c r="K5448" s="242" t="s">
        <v>116</v>
      </c>
    </row>
    <row r="5449" spans="1:11" ht="14.25" x14ac:dyDescent="0.2">
      <c r="A5449" s="183">
        <v>644</v>
      </c>
      <c r="B5449" s="254" t="str">
        <f>IF(AND(A5449&lt;&gt;"",ISNUMBER(A5449)),VLOOKUP(A5449,Studies!A:BR,2,FALSE),"")</f>
        <v>Kasichayanula 2013b</v>
      </c>
      <c r="C5449" s="255" t="str">
        <f>IF(AND(A5449&lt;&gt;"",ISNUMBER(A5449)),VLOOKUP(A5449,Studies!A:BR,3,FALSE),"")</f>
        <v>https://www.ncbi.nlm.nih.gov/pubmed/23210765</v>
      </c>
      <c r="D5449" s="255" t="str">
        <f>IF(AND(A5449&lt;&gt;"",ISNUMBER(A5449)),VLOOKUP(A5449,Studies!A:BR,4,FALSE),"")</f>
        <v>Healthy subjects with normal kidney function</v>
      </c>
      <c r="E5449" s="255" t="str">
        <f>IF(AND(A5449&lt;&gt;"",ISNUMBER(A5449)),VLOOKUP(A5449,Studies!A:BR,5,FALSE),"")</f>
        <v>Dapagliflozin</v>
      </c>
      <c r="F5449" s="256" t="str">
        <f>IF(AND(A5449&lt;&gt;"",ISNUMBER(A5449)),VLOOKUP(A5449,Studies!A:BR,6,FALSE),"")</f>
        <v>Plasma</v>
      </c>
      <c r="G5449" s="194">
        <v>60</v>
      </c>
      <c r="H5449" s="241" t="s">
        <v>60</v>
      </c>
      <c r="I5449" s="187">
        <v>4.3693813190000004</v>
      </c>
      <c r="J5449" s="242" t="s">
        <v>941</v>
      </c>
      <c r="K5449" s="242" t="s">
        <v>116</v>
      </c>
    </row>
    <row r="5450" spans="1:11" ht="14.25" x14ac:dyDescent="0.2">
      <c r="A5450" s="183">
        <v>644</v>
      </c>
      <c r="B5450" s="254" t="str">
        <f>IF(AND(A5450&lt;&gt;"",ISNUMBER(A5450)),VLOOKUP(A5450,Studies!A:BR,2,FALSE),"")</f>
        <v>Kasichayanula 2013b</v>
      </c>
      <c r="C5450" s="255" t="str">
        <f>IF(AND(A5450&lt;&gt;"",ISNUMBER(A5450)),VLOOKUP(A5450,Studies!A:BR,3,FALSE),"")</f>
        <v>https://www.ncbi.nlm.nih.gov/pubmed/23210765</v>
      </c>
      <c r="D5450" s="255" t="str">
        <f>IF(AND(A5450&lt;&gt;"",ISNUMBER(A5450)),VLOOKUP(A5450,Studies!A:BR,4,FALSE),"")</f>
        <v>Healthy subjects with normal kidney function</v>
      </c>
      <c r="E5450" s="255" t="str">
        <f>IF(AND(A5450&lt;&gt;"",ISNUMBER(A5450)),VLOOKUP(A5450,Studies!A:BR,5,FALSE),"")</f>
        <v>Dapagliflozin</v>
      </c>
      <c r="F5450" s="256" t="str">
        <f>IF(AND(A5450&lt;&gt;"",ISNUMBER(A5450)),VLOOKUP(A5450,Studies!A:BR,6,FALSE),"")</f>
        <v>Plasma</v>
      </c>
      <c r="G5450" s="194">
        <v>72</v>
      </c>
      <c r="H5450" s="241" t="s">
        <v>60</v>
      </c>
      <c r="I5450" s="187">
        <v>3.4310975909999999</v>
      </c>
      <c r="J5450" s="242" t="s">
        <v>941</v>
      </c>
      <c r="K5450" s="242" t="s">
        <v>116</v>
      </c>
    </row>
    <row r="5451" spans="1:11" ht="14.25" x14ac:dyDescent="0.2">
      <c r="A5451" s="30">
        <v>645</v>
      </c>
      <c r="B5451" s="254" t="str">
        <f>IF(AND(A5451&lt;&gt;"",ISNUMBER(A5451)),VLOOKUP(A5451,Studies!A:BR,2,FALSE),"")</f>
        <v>Kasichayanula 2013b</v>
      </c>
      <c r="C5451" s="255" t="str">
        <f>IF(AND(A5451&lt;&gt;"",ISNUMBER(A5451)),VLOOKUP(A5451,Studies!A:BR,3,FALSE),"")</f>
        <v>https://www.ncbi.nlm.nih.gov/pubmed/23210765</v>
      </c>
      <c r="D5451" s="255" t="str">
        <f>IF(AND(A5451&lt;&gt;"",ISNUMBER(A5451)),VLOOKUP(A5451,Studies!A:BR,4,FALSE),"")</f>
        <v>T2DM with normal kidney function</v>
      </c>
      <c r="E5451" s="255" t="str">
        <f>IF(AND(A5451&lt;&gt;"",ISNUMBER(A5451)),VLOOKUP(A5451,Studies!A:BR,5,FALSE),"")</f>
        <v>Dapagliflozin</v>
      </c>
      <c r="F5451" s="256" t="str">
        <f>IF(AND(A5451&lt;&gt;"",ISNUMBER(A5451)),VLOOKUP(A5451,Studies!A:BR,6,FALSE),"")</f>
        <v>Plasma</v>
      </c>
      <c r="G5451" s="194">
        <v>0.5</v>
      </c>
      <c r="H5451" s="241" t="s">
        <v>60</v>
      </c>
      <c r="I5451" s="187">
        <v>340.30785680000002</v>
      </c>
      <c r="J5451" s="242" t="s">
        <v>941</v>
      </c>
      <c r="K5451" s="242" t="s">
        <v>116</v>
      </c>
    </row>
    <row r="5452" spans="1:11" ht="14.25" x14ac:dyDescent="0.2">
      <c r="A5452" s="183">
        <v>645</v>
      </c>
      <c r="B5452" s="254" t="str">
        <f>IF(AND(A5452&lt;&gt;"",ISNUMBER(A5452)),VLOOKUP(A5452,Studies!A:BR,2,FALSE),"")</f>
        <v>Kasichayanula 2013b</v>
      </c>
      <c r="C5452" s="255" t="str">
        <f>IF(AND(A5452&lt;&gt;"",ISNUMBER(A5452)),VLOOKUP(A5452,Studies!A:BR,3,FALSE),"")</f>
        <v>https://www.ncbi.nlm.nih.gov/pubmed/23210765</v>
      </c>
      <c r="D5452" s="255" t="str">
        <f>IF(AND(A5452&lt;&gt;"",ISNUMBER(A5452)),VLOOKUP(A5452,Studies!A:BR,4,FALSE),"")</f>
        <v>T2DM with normal kidney function</v>
      </c>
      <c r="E5452" s="255" t="str">
        <f>IF(AND(A5452&lt;&gt;"",ISNUMBER(A5452)),VLOOKUP(A5452,Studies!A:BR,5,FALSE),"")</f>
        <v>Dapagliflozin</v>
      </c>
      <c r="F5452" s="256" t="str">
        <f>IF(AND(A5452&lt;&gt;"",ISNUMBER(A5452)),VLOOKUP(A5452,Studies!A:BR,6,FALSE),"")</f>
        <v>Plasma</v>
      </c>
      <c r="G5452" s="194">
        <v>1</v>
      </c>
      <c r="H5452" s="241" t="s">
        <v>60</v>
      </c>
      <c r="I5452" s="187">
        <v>507.12946160000001</v>
      </c>
      <c r="J5452" s="242" t="s">
        <v>941</v>
      </c>
      <c r="K5452" s="242" t="s">
        <v>116</v>
      </c>
    </row>
    <row r="5453" spans="1:11" ht="14.25" x14ac:dyDescent="0.2">
      <c r="A5453" s="183">
        <v>645</v>
      </c>
      <c r="B5453" s="254" t="str">
        <f>IF(AND(A5453&lt;&gt;"",ISNUMBER(A5453)),VLOOKUP(A5453,Studies!A:BR,2,FALSE),"")</f>
        <v>Kasichayanula 2013b</v>
      </c>
      <c r="C5453" s="255" t="str">
        <f>IF(AND(A5453&lt;&gt;"",ISNUMBER(A5453)),VLOOKUP(A5453,Studies!A:BR,3,FALSE),"")</f>
        <v>https://www.ncbi.nlm.nih.gov/pubmed/23210765</v>
      </c>
      <c r="D5453" s="255" t="str">
        <f>IF(AND(A5453&lt;&gt;"",ISNUMBER(A5453)),VLOOKUP(A5453,Studies!A:BR,4,FALSE),"")</f>
        <v>T2DM with normal kidney function</v>
      </c>
      <c r="E5453" s="255" t="str">
        <f>IF(AND(A5453&lt;&gt;"",ISNUMBER(A5453)),VLOOKUP(A5453,Studies!A:BR,5,FALSE),"")</f>
        <v>Dapagliflozin</v>
      </c>
      <c r="F5453" s="256" t="str">
        <f>IF(AND(A5453&lt;&gt;"",ISNUMBER(A5453)),VLOOKUP(A5453,Studies!A:BR,6,FALSE),"")</f>
        <v>Plasma</v>
      </c>
      <c r="G5453" s="194">
        <v>3</v>
      </c>
      <c r="H5453" s="241" t="s">
        <v>60</v>
      </c>
      <c r="I5453" s="187">
        <v>235.97983540000001</v>
      </c>
      <c r="J5453" s="242" t="s">
        <v>941</v>
      </c>
      <c r="K5453" s="242" t="s">
        <v>116</v>
      </c>
    </row>
    <row r="5454" spans="1:11" ht="14.25" x14ac:dyDescent="0.2">
      <c r="A5454" s="183">
        <v>645</v>
      </c>
      <c r="B5454" s="254" t="str">
        <f>IF(AND(A5454&lt;&gt;"",ISNUMBER(A5454)),VLOOKUP(A5454,Studies!A:BR,2,FALSE),"")</f>
        <v>Kasichayanula 2013b</v>
      </c>
      <c r="C5454" s="255" t="str">
        <f>IF(AND(A5454&lt;&gt;"",ISNUMBER(A5454)),VLOOKUP(A5454,Studies!A:BR,3,FALSE),"")</f>
        <v>https://www.ncbi.nlm.nih.gov/pubmed/23210765</v>
      </c>
      <c r="D5454" s="255" t="str">
        <f>IF(AND(A5454&lt;&gt;"",ISNUMBER(A5454)),VLOOKUP(A5454,Studies!A:BR,4,FALSE),"")</f>
        <v>T2DM with normal kidney function</v>
      </c>
      <c r="E5454" s="255" t="str">
        <f>IF(AND(A5454&lt;&gt;"",ISNUMBER(A5454)),VLOOKUP(A5454,Studies!A:BR,5,FALSE),"")</f>
        <v>Dapagliflozin</v>
      </c>
      <c r="F5454" s="256" t="str">
        <f>IF(AND(A5454&lt;&gt;"",ISNUMBER(A5454)),VLOOKUP(A5454,Studies!A:BR,6,FALSE),"")</f>
        <v>Plasma</v>
      </c>
      <c r="G5454" s="194">
        <v>4</v>
      </c>
      <c r="H5454" s="241" t="s">
        <v>60</v>
      </c>
      <c r="I5454" s="187">
        <v>154.85145829999999</v>
      </c>
      <c r="J5454" s="242" t="s">
        <v>941</v>
      </c>
      <c r="K5454" s="242" t="s">
        <v>116</v>
      </c>
    </row>
    <row r="5455" spans="1:11" ht="14.25" x14ac:dyDescent="0.2">
      <c r="A5455" s="183">
        <v>645</v>
      </c>
      <c r="B5455" s="254" t="str">
        <f>IF(AND(A5455&lt;&gt;"",ISNUMBER(A5455)),VLOOKUP(A5455,Studies!A:BR,2,FALSE),"")</f>
        <v>Kasichayanula 2013b</v>
      </c>
      <c r="C5455" s="255" t="str">
        <f>IF(AND(A5455&lt;&gt;"",ISNUMBER(A5455)),VLOOKUP(A5455,Studies!A:BR,3,FALSE),"")</f>
        <v>https://www.ncbi.nlm.nih.gov/pubmed/23210765</v>
      </c>
      <c r="D5455" s="255" t="str">
        <f>IF(AND(A5455&lt;&gt;"",ISNUMBER(A5455)),VLOOKUP(A5455,Studies!A:BR,4,FALSE),"")</f>
        <v>T2DM with normal kidney function</v>
      </c>
      <c r="E5455" s="255" t="str">
        <f>IF(AND(A5455&lt;&gt;"",ISNUMBER(A5455)),VLOOKUP(A5455,Studies!A:BR,5,FALSE),"")</f>
        <v>Dapagliflozin</v>
      </c>
      <c r="F5455" s="256" t="str">
        <f>IF(AND(A5455&lt;&gt;"",ISNUMBER(A5455)),VLOOKUP(A5455,Studies!A:BR,6,FALSE),"")</f>
        <v>Plasma</v>
      </c>
      <c r="G5455" s="194">
        <v>5</v>
      </c>
      <c r="H5455" s="241" t="s">
        <v>60</v>
      </c>
      <c r="I5455" s="187">
        <v>129.66948679999999</v>
      </c>
      <c r="J5455" s="242" t="s">
        <v>941</v>
      </c>
      <c r="K5455" s="242" t="s">
        <v>116</v>
      </c>
    </row>
    <row r="5456" spans="1:11" ht="14.25" x14ac:dyDescent="0.2">
      <c r="A5456" s="183">
        <v>645</v>
      </c>
      <c r="B5456" s="254" t="str">
        <f>IF(AND(A5456&lt;&gt;"",ISNUMBER(A5456)),VLOOKUP(A5456,Studies!A:BR,2,FALSE),"")</f>
        <v>Kasichayanula 2013b</v>
      </c>
      <c r="C5456" s="255" t="str">
        <f>IF(AND(A5456&lt;&gt;"",ISNUMBER(A5456)),VLOOKUP(A5456,Studies!A:BR,3,FALSE),"")</f>
        <v>https://www.ncbi.nlm.nih.gov/pubmed/23210765</v>
      </c>
      <c r="D5456" s="255" t="str">
        <f>IF(AND(A5456&lt;&gt;"",ISNUMBER(A5456)),VLOOKUP(A5456,Studies!A:BR,4,FALSE),"")</f>
        <v>T2DM with normal kidney function</v>
      </c>
      <c r="E5456" s="255" t="str">
        <f>IF(AND(A5456&lt;&gt;"",ISNUMBER(A5456)),VLOOKUP(A5456,Studies!A:BR,5,FALSE),"")</f>
        <v>Dapagliflozin</v>
      </c>
      <c r="F5456" s="256" t="str">
        <f>IF(AND(A5456&lt;&gt;"",ISNUMBER(A5456)),VLOOKUP(A5456,Studies!A:BR,6,FALSE),"")</f>
        <v>Plasma</v>
      </c>
      <c r="G5456" s="194">
        <v>6</v>
      </c>
      <c r="H5456" s="241" t="s">
        <v>60</v>
      </c>
      <c r="I5456" s="187">
        <v>102.72671320000001</v>
      </c>
      <c r="J5456" s="242" t="s">
        <v>941</v>
      </c>
      <c r="K5456" s="242" t="s">
        <v>116</v>
      </c>
    </row>
    <row r="5457" spans="1:15" ht="14.25" x14ac:dyDescent="0.2">
      <c r="A5457" s="183">
        <v>645</v>
      </c>
      <c r="B5457" s="254" t="str">
        <f>IF(AND(A5457&lt;&gt;"",ISNUMBER(A5457)),VLOOKUP(A5457,Studies!A:BR,2,FALSE),"")</f>
        <v>Kasichayanula 2013b</v>
      </c>
      <c r="C5457" s="255" t="str">
        <f>IF(AND(A5457&lt;&gt;"",ISNUMBER(A5457)),VLOOKUP(A5457,Studies!A:BR,3,FALSE),"")</f>
        <v>https://www.ncbi.nlm.nih.gov/pubmed/23210765</v>
      </c>
      <c r="D5457" s="255" t="str">
        <f>IF(AND(A5457&lt;&gt;"",ISNUMBER(A5457)),VLOOKUP(A5457,Studies!A:BR,4,FALSE),"")</f>
        <v>T2DM with normal kidney function</v>
      </c>
      <c r="E5457" s="255" t="str">
        <f>IF(AND(A5457&lt;&gt;"",ISNUMBER(A5457)),VLOOKUP(A5457,Studies!A:BR,5,FALSE),"")</f>
        <v>Dapagliflozin</v>
      </c>
      <c r="F5457" s="256" t="str">
        <f>IF(AND(A5457&lt;&gt;"",ISNUMBER(A5457)),VLOOKUP(A5457,Studies!A:BR,6,FALSE),"")</f>
        <v>Plasma</v>
      </c>
      <c r="G5457" s="194">
        <v>8</v>
      </c>
      <c r="H5457" s="241" t="s">
        <v>60</v>
      </c>
      <c r="I5457" s="187">
        <v>67.402520989999999</v>
      </c>
      <c r="J5457" s="242" t="s">
        <v>941</v>
      </c>
      <c r="K5457" s="242" t="s">
        <v>116</v>
      </c>
    </row>
    <row r="5458" spans="1:15" ht="14.25" x14ac:dyDescent="0.2">
      <c r="A5458" s="183">
        <v>645</v>
      </c>
      <c r="B5458" s="254" t="str">
        <f>IF(AND(A5458&lt;&gt;"",ISNUMBER(A5458)),VLOOKUP(A5458,Studies!A:BR,2,FALSE),"")</f>
        <v>Kasichayanula 2013b</v>
      </c>
      <c r="C5458" s="255" t="str">
        <f>IF(AND(A5458&lt;&gt;"",ISNUMBER(A5458)),VLOOKUP(A5458,Studies!A:BR,3,FALSE),"")</f>
        <v>https://www.ncbi.nlm.nih.gov/pubmed/23210765</v>
      </c>
      <c r="D5458" s="255" t="str">
        <f>IF(AND(A5458&lt;&gt;"",ISNUMBER(A5458)),VLOOKUP(A5458,Studies!A:BR,4,FALSE),"")</f>
        <v>T2DM with normal kidney function</v>
      </c>
      <c r="E5458" s="255" t="str">
        <f>IF(AND(A5458&lt;&gt;"",ISNUMBER(A5458)),VLOOKUP(A5458,Studies!A:BR,5,FALSE),"")</f>
        <v>Dapagliflozin</v>
      </c>
      <c r="F5458" s="256" t="str">
        <f>IF(AND(A5458&lt;&gt;"",ISNUMBER(A5458)),VLOOKUP(A5458,Studies!A:BR,6,FALSE),"")</f>
        <v>Plasma</v>
      </c>
      <c r="G5458" s="194">
        <v>12</v>
      </c>
      <c r="H5458" s="241" t="s">
        <v>60</v>
      </c>
      <c r="I5458" s="187">
        <v>36.618593160000003</v>
      </c>
      <c r="J5458" s="242" t="s">
        <v>941</v>
      </c>
      <c r="K5458" s="242" t="s">
        <v>116</v>
      </c>
    </row>
    <row r="5459" spans="1:15" ht="14.25" x14ac:dyDescent="0.2">
      <c r="A5459" s="183">
        <v>645</v>
      </c>
      <c r="B5459" s="254" t="str">
        <f>IF(AND(A5459&lt;&gt;"",ISNUMBER(A5459)),VLOOKUP(A5459,Studies!A:BR,2,FALSE),"")</f>
        <v>Kasichayanula 2013b</v>
      </c>
      <c r="C5459" s="255" t="str">
        <f>IF(AND(A5459&lt;&gt;"",ISNUMBER(A5459)),VLOOKUP(A5459,Studies!A:BR,3,FALSE),"")</f>
        <v>https://www.ncbi.nlm.nih.gov/pubmed/23210765</v>
      </c>
      <c r="D5459" s="255" t="str">
        <f>IF(AND(A5459&lt;&gt;"",ISNUMBER(A5459)),VLOOKUP(A5459,Studies!A:BR,4,FALSE),"")</f>
        <v>T2DM with normal kidney function</v>
      </c>
      <c r="E5459" s="255" t="str">
        <f>IF(AND(A5459&lt;&gt;"",ISNUMBER(A5459)),VLOOKUP(A5459,Studies!A:BR,5,FALSE),"")</f>
        <v>Dapagliflozin</v>
      </c>
      <c r="F5459" s="256" t="str">
        <f>IF(AND(A5459&lt;&gt;"",ISNUMBER(A5459)),VLOOKUP(A5459,Studies!A:BR,6,FALSE),"")</f>
        <v>Plasma</v>
      </c>
      <c r="G5459" s="194">
        <v>18</v>
      </c>
      <c r="H5459" s="241" t="s">
        <v>60</v>
      </c>
      <c r="I5459" s="187">
        <v>23.22744277</v>
      </c>
      <c r="J5459" s="242" t="s">
        <v>941</v>
      </c>
      <c r="K5459" s="242" t="s">
        <v>116</v>
      </c>
    </row>
    <row r="5460" spans="1:15" ht="14.25" x14ac:dyDescent="0.2">
      <c r="A5460" s="183">
        <v>645</v>
      </c>
      <c r="B5460" s="254" t="str">
        <f>IF(AND(A5460&lt;&gt;"",ISNUMBER(A5460)),VLOOKUP(A5460,Studies!A:BR,2,FALSE),"")</f>
        <v>Kasichayanula 2013b</v>
      </c>
      <c r="C5460" s="255" t="str">
        <f>IF(AND(A5460&lt;&gt;"",ISNUMBER(A5460)),VLOOKUP(A5460,Studies!A:BR,3,FALSE),"")</f>
        <v>https://www.ncbi.nlm.nih.gov/pubmed/23210765</v>
      </c>
      <c r="D5460" s="255" t="str">
        <f>IF(AND(A5460&lt;&gt;"",ISNUMBER(A5460)),VLOOKUP(A5460,Studies!A:BR,4,FALSE),"")</f>
        <v>T2DM with normal kidney function</v>
      </c>
      <c r="E5460" s="255" t="str">
        <f>IF(AND(A5460&lt;&gt;"",ISNUMBER(A5460)),VLOOKUP(A5460,Studies!A:BR,5,FALSE),"")</f>
        <v>Dapagliflozin</v>
      </c>
      <c r="F5460" s="256" t="str">
        <f>IF(AND(A5460&lt;&gt;"",ISNUMBER(A5460)),VLOOKUP(A5460,Studies!A:BR,6,FALSE),"")</f>
        <v>Plasma</v>
      </c>
      <c r="G5460" s="194">
        <v>24</v>
      </c>
      <c r="H5460" s="241" t="s">
        <v>60</v>
      </c>
      <c r="I5460" s="187">
        <v>17.206767159999998</v>
      </c>
      <c r="J5460" s="242" t="s">
        <v>941</v>
      </c>
      <c r="K5460" s="242" t="s">
        <v>116</v>
      </c>
    </row>
    <row r="5461" spans="1:15" ht="14.25" x14ac:dyDescent="0.2">
      <c r="A5461" s="183">
        <v>645</v>
      </c>
      <c r="B5461" s="254" t="str">
        <f>IF(AND(A5461&lt;&gt;"",ISNUMBER(A5461)),VLOOKUP(A5461,Studies!A:BR,2,FALSE),"")</f>
        <v>Kasichayanula 2013b</v>
      </c>
      <c r="C5461" s="255" t="str">
        <f>IF(AND(A5461&lt;&gt;"",ISNUMBER(A5461)),VLOOKUP(A5461,Studies!A:BR,3,FALSE),"")</f>
        <v>https://www.ncbi.nlm.nih.gov/pubmed/23210765</v>
      </c>
      <c r="D5461" s="255" t="str">
        <f>IF(AND(A5461&lt;&gt;"",ISNUMBER(A5461)),VLOOKUP(A5461,Studies!A:BR,4,FALSE),"")</f>
        <v>T2DM with normal kidney function</v>
      </c>
      <c r="E5461" s="255" t="str">
        <f>IF(AND(A5461&lt;&gt;"",ISNUMBER(A5461)),VLOOKUP(A5461,Studies!A:BR,5,FALSE),"")</f>
        <v>Dapagliflozin</v>
      </c>
      <c r="F5461" s="256" t="str">
        <f>IF(AND(A5461&lt;&gt;"",ISNUMBER(A5461)),VLOOKUP(A5461,Studies!A:BR,6,FALSE),"")</f>
        <v>Plasma</v>
      </c>
      <c r="G5461" s="194">
        <v>36</v>
      </c>
      <c r="H5461" s="241" t="s">
        <v>60</v>
      </c>
      <c r="I5461" s="187">
        <v>8.5456520390000001</v>
      </c>
      <c r="J5461" s="242" t="s">
        <v>941</v>
      </c>
      <c r="K5461" s="242" t="s">
        <v>116</v>
      </c>
    </row>
    <row r="5462" spans="1:15" ht="14.25" x14ac:dyDescent="0.2">
      <c r="A5462" s="183">
        <v>645</v>
      </c>
      <c r="B5462" s="254" t="str">
        <f>IF(AND(A5462&lt;&gt;"",ISNUMBER(A5462)),VLOOKUP(A5462,Studies!A:BR,2,FALSE),"")</f>
        <v>Kasichayanula 2013b</v>
      </c>
      <c r="C5462" s="255" t="str">
        <f>IF(AND(A5462&lt;&gt;"",ISNUMBER(A5462)),VLOOKUP(A5462,Studies!A:BR,3,FALSE),"")</f>
        <v>https://www.ncbi.nlm.nih.gov/pubmed/23210765</v>
      </c>
      <c r="D5462" s="255" t="str">
        <f>IF(AND(A5462&lt;&gt;"",ISNUMBER(A5462)),VLOOKUP(A5462,Studies!A:BR,4,FALSE),"")</f>
        <v>T2DM with normal kidney function</v>
      </c>
      <c r="E5462" s="255" t="str">
        <f>IF(AND(A5462&lt;&gt;"",ISNUMBER(A5462)),VLOOKUP(A5462,Studies!A:BR,5,FALSE),"")</f>
        <v>Dapagliflozin</v>
      </c>
      <c r="F5462" s="256" t="str">
        <f>IF(AND(A5462&lt;&gt;"",ISNUMBER(A5462)),VLOOKUP(A5462,Studies!A:BR,6,FALSE),"")</f>
        <v>Plasma</v>
      </c>
      <c r="G5462" s="194">
        <v>48</v>
      </c>
      <c r="H5462" s="241" t="s">
        <v>60</v>
      </c>
      <c r="I5462" s="187">
        <v>4.5868446089999999</v>
      </c>
      <c r="J5462" s="242" t="s">
        <v>941</v>
      </c>
      <c r="K5462" s="242" t="s">
        <v>116</v>
      </c>
    </row>
    <row r="5463" spans="1:15" ht="14.25" x14ac:dyDescent="0.2">
      <c r="A5463" s="183">
        <v>645</v>
      </c>
      <c r="B5463" s="254" t="str">
        <f>IF(AND(A5463&lt;&gt;"",ISNUMBER(A5463)),VLOOKUP(A5463,Studies!A:BR,2,FALSE),"")</f>
        <v>Kasichayanula 2013b</v>
      </c>
      <c r="C5463" s="255" t="str">
        <f>IF(AND(A5463&lt;&gt;"",ISNUMBER(A5463)),VLOOKUP(A5463,Studies!A:BR,3,FALSE),"")</f>
        <v>https://www.ncbi.nlm.nih.gov/pubmed/23210765</v>
      </c>
      <c r="D5463" s="255" t="str">
        <f>IF(AND(A5463&lt;&gt;"",ISNUMBER(A5463)),VLOOKUP(A5463,Studies!A:BR,4,FALSE),"")</f>
        <v>T2DM with normal kidney function</v>
      </c>
      <c r="E5463" s="255" t="str">
        <f>IF(AND(A5463&lt;&gt;"",ISNUMBER(A5463)),VLOOKUP(A5463,Studies!A:BR,5,FALSE),"")</f>
        <v>Dapagliflozin</v>
      </c>
      <c r="F5463" s="256" t="str">
        <f>IF(AND(A5463&lt;&gt;"",ISNUMBER(A5463)),VLOOKUP(A5463,Studies!A:BR,6,FALSE),"")</f>
        <v>Plasma</v>
      </c>
      <c r="G5463" s="194">
        <v>60</v>
      </c>
      <c r="H5463" s="241" t="s">
        <v>60</v>
      </c>
      <c r="I5463" s="187">
        <v>2.602057259</v>
      </c>
      <c r="J5463" s="242" t="s">
        <v>941</v>
      </c>
      <c r="K5463" s="242" t="s">
        <v>116</v>
      </c>
    </row>
    <row r="5464" spans="1:15" ht="14.25" x14ac:dyDescent="0.2">
      <c r="A5464" s="30">
        <v>649</v>
      </c>
      <c r="B5464" s="254" t="str">
        <f>IF(AND(A5464&lt;&gt;"",ISNUMBER(A5464)),VLOOKUP(A5464,Studies!A:BR,2,FALSE),"")</f>
        <v>Vakkalagadda 2016</v>
      </c>
      <c r="C5464" s="255" t="str">
        <f>IF(AND(A5464&lt;&gt;"",ISNUMBER(A5464)),VLOOKUP(A5464,Studies!A:BR,3,FALSE),"")</f>
        <v>https://www.ncbi.nlm.nih.gov/pubmed/27491280</v>
      </c>
      <c r="D5464" s="255" t="str">
        <f>IF(AND(A5464&lt;&gt;"",ISNUMBER(A5464)),VLOOKUP(A5464,Studies!A:BR,4,FALSE),"")</f>
        <v>Dapagliflozin</v>
      </c>
      <c r="E5464" s="255" t="str">
        <f>IF(AND(A5464&lt;&gt;"",ISNUMBER(A5464)),VLOOKUP(A5464,Studies!A:BR,5,FALSE),"")</f>
        <v>Dapagliflozin</v>
      </c>
      <c r="F5464" s="256" t="str">
        <f>IF(AND(A5464&lt;&gt;"",ISNUMBER(A5464)),VLOOKUP(A5464,Studies!A:BR,6,FALSE),"")</f>
        <v>Plasma</v>
      </c>
      <c r="G5464" s="194">
        <v>0.5</v>
      </c>
      <c r="H5464" s="241" t="s">
        <v>60</v>
      </c>
      <c r="I5464" s="187">
        <v>103.5613</v>
      </c>
      <c r="J5464" s="242" t="s">
        <v>941</v>
      </c>
      <c r="K5464" s="242" t="s">
        <v>116</v>
      </c>
      <c r="O5464" s="59">
        <v>0.2</v>
      </c>
    </row>
    <row r="5465" spans="1:15" ht="14.25" x14ac:dyDescent="0.2">
      <c r="A5465" s="183">
        <v>649</v>
      </c>
      <c r="B5465" s="254" t="str">
        <f>IF(AND(A5465&lt;&gt;"",ISNUMBER(A5465)),VLOOKUP(A5465,Studies!A:BR,2,FALSE),"")</f>
        <v>Vakkalagadda 2016</v>
      </c>
      <c r="C5465" s="255" t="str">
        <f>IF(AND(A5465&lt;&gt;"",ISNUMBER(A5465)),VLOOKUP(A5465,Studies!A:BR,3,FALSE),"")</f>
        <v>https://www.ncbi.nlm.nih.gov/pubmed/27491280</v>
      </c>
      <c r="D5465" s="255" t="str">
        <f>IF(AND(A5465&lt;&gt;"",ISNUMBER(A5465)),VLOOKUP(A5465,Studies!A:BR,4,FALSE),"")</f>
        <v>Dapagliflozin</v>
      </c>
      <c r="E5465" s="255" t="str">
        <f>IF(AND(A5465&lt;&gt;"",ISNUMBER(A5465)),VLOOKUP(A5465,Studies!A:BR,5,FALSE),"")</f>
        <v>Dapagliflozin</v>
      </c>
      <c r="F5465" s="256" t="str">
        <f>IF(AND(A5465&lt;&gt;"",ISNUMBER(A5465)),VLOOKUP(A5465,Studies!A:BR,6,FALSE),"")</f>
        <v>Plasma</v>
      </c>
      <c r="G5465" s="194">
        <v>1</v>
      </c>
      <c r="H5465" s="241" t="s">
        <v>60</v>
      </c>
      <c r="I5465" s="187">
        <v>115.8323</v>
      </c>
      <c r="J5465" s="242" t="s">
        <v>941</v>
      </c>
      <c r="K5465" s="242" t="s">
        <v>116</v>
      </c>
      <c r="O5465" s="199">
        <v>0.2</v>
      </c>
    </row>
    <row r="5466" spans="1:15" ht="14.25" x14ac:dyDescent="0.2">
      <c r="A5466" s="183">
        <v>649</v>
      </c>
      <c r="B5466" s="254" t="str">
        <f>IF(AND(A5466&lt;&gt;"",ISNUMBER(A5466)),VLOOKUP(A5466,Studies!A:BR,2,FALSE),"")</f>
        <v>Vakkalagadda 2016</v>
      </c>
      <c r="C5466" s="255" t="str">
        <f>IF(AND(A5466&lt;&gt;"",ISNUMBER(A5466)),VLOOKUP(A5466,Studies!A:BR,3,FALSE),"")</f>
        <v>https://www.ncbi.nlm.nih.gov/pubmed/27491280</v>
      </c>
      <c r="D5466" s="255" t="str">
        <f>IF(AND(A5466&lt;&gt;"",ISNUMBER(A5466)),VLOOKUP(A5466,Studies!A:BR,4,FALSE),"")</f>
        <v>Dapagliflozin</v>
      </c>
      <c r="E5466" s="255" t="str">
        <f>IF(AND(A5466&lt;&gt;"",ISNUMBER(A5466)),VLOOKUP(A5466,Studies!A:BR,5,FALSE),"")</f>
        <v>Dapagliflozin</v>
      </c>
      <c r="F5466" s="256" t="str">
        <f>IF(AND(A5466&lt;&gt;"",ISNUMBER(A5466)),VLOOKUP(A5466,Studies!A:BR,6,FALSE),"")</f>
        <v>Plasma</v>
      </c>
      <c r="G5466" s="194">
        <v>1.5</v>
      </c>
      <c r="H5466" s="241" t="s">
        <v>60</v>
      </c>
      <c r="I5466" s="187">
        <v>85.131680000000003</v>
      </c>
      <c r="J5466" s="242" t="s">
        <v>941</v>
      </c>
      <c r="K5466" s="242" t="s">
        <v>116</v>
      </c>
      <c r="O5466" s="199">
        <v>0.2</v>
      </c>
    </row>
    <row r="5467" spans="1:15" ht="14.25" x14ac:dyDescent="0.2">
      <c r="A5467" s="183">
        <v>649</v>
      </c>
      <c r="B5467" s="254" t="str">
        <f>IF(AND(A5467&lt;&gt;"",ISNUMBER(A5467)),VLOOKUP(A5467,Studies!A:BR,2,FALSE),"")</f>
        <v>Vakkalagadda 2016</v>
      </c>
      <c r="C5467" s="255" t="str">
        <f>IF(AND(A5467&lt;&gt;"",ISNUMBER(A5467)),VLOOKUP(A5467,Studies!A:BR,3,FALSE),"")</f>
        <v>https://www.ncbi.nlm.nih.gov/pubmed/27491280</v>
      </c>
      <c r="D5467" s="255" t="str">
        <f>IF(AND(A5467&lt;&gt;"",ISNUMBER(A5467)),VLOOKUP(A5467,Studies!A:BR,4,FALSE),"")</f>
        <v>Dapagliflozin</v>
      </c>
      <c r="E5467" s="255" t="str">
        <f>IF(AND(A5467&lt;&gt;"",ISNUMBER(A5467)),VLOOKUP(A5467,Studies!A:BR,5,FALSE),"")</f>
        <v>Dapagliflozin</v>
      </c>
      <c r="F5467" s="256" t="str">
        <f>IF(AND(A5467&lt;&gt;"",ISNUMBER(A5467)),VLOOKUP(A5467,Studies!A:BR,6,FALSE),"")</f>
        <v>Plasma</v>
      </c>
      <c r="G5467" s="194">
        <v>2</v>
      </c>
      <c r="H5467" s="241" t="s">
        <v>60</v>
      </c>
      <c r="I5467" s="187">
        <v>66.171149999999997</v>
      </c>
      <c r="J5467" s="242" t="s">
        <v>941</v>
      </c>
      <c r="K5467" s="242" t="s">
        <v>116</v>
      </c>
      <c r="O5467" s="199">
        <v>0.2</v>
      </c>
    </row>
    <row r="5468" spans="1:15" ht="14.25" x14ac:dyDescent="0.2">
      <c r="A5468" s="183">
        <v>649</v>
      </c>
      <c r="B5468" s="254" t="str">
        <f>IF(AND(A5468&lt;&gt;"",ISNUMBER(A5468)),VLOOKUP(A5468,Studies!A:BR,2,FALSE),"")</f>
        <v>Vakkalagadda 2016</v>
      </c>
      <c r="C5468" s="255" t="str">
        <f>IF(AND(A5468&lt;&gt;"",ISNUMBER(A5468)),VLOOKUP(A5468,Studies!A:BR,3,FALSE),"")</f>
        <v>https://www.ncbi.nlm.nih.gov/pubmed/27491280</v>
      </c>
      <c r="D5468" s="255" t="str">
        <f>IF(AND(A5468&lt;&gt;"",ISNUMBER(A5468)),VLOOKUP(A5468,Studies!A:BR,4,FALSE),"")</f>
        <v>Dapagliflozin</v>
      </c>
      <c r="E5468" s="255" t="str">
        <f>IF(AND(A5468&lt;&gt;"",ISNUMBER(A5468)),VLOOKUP(A5468,Studies!A:BR,5,FALSE),"")</f>
        <v>Dapagliflozin</v>
      </c>
      <c r="F5468" s="256" t="str">
        <f>IF(AND(A5468&lt;&gt;"",ISNUMBER(A5468)),VLOOKUP(A5468,Studies!A:BR,6,FALSE),"")</f>
        <v>Plasma</v>
      </c>
      <c r="G5468" s="194">
        <v>3</v>
      </c>
      <c r="H5468" s="241" t="s">
        <v>60</v>
      </c>
      <c r="I5468" s="187">
        <v>44.71528</v>
      </c>
      <c r="J5468" s="242" t="s">
        <v>941</v>
      </c>
      <c r="K5468" s="242" t="s">
        <v>116</v>
      </c>
      <c r="O5468" s="199">
        <v>0.2</v>
      </c>
    </row>
    <row r="5469" spans="1:15" ht="14.25" x14ac:dyDescent="0.2">
      <c r="A5469" s="183">
        <v>649</v>
      </c>
      <c r="B5469" s="254" t="str">
        <f>IF(AND(A5469&lt;&gt;"",ISNUMBER(A5469)),VLOOKUP(A5469,Studies!A:BR,2,FALSE),"")</f>
        <v>Vakkalagadda 2016</v>
      </c>
      <c r="C5469" s="255" t="str">
        <f>IF(AND(A5469&lt;&gt;"",ISNUMBER(A5469)),VLOOKUP(A5469,Studies!A:BR,3,FALSE),"")</f>
        <v>https://www.ncbi.nlm.nih.gov/pubmed/27491280</v>
      </c>
      <c r="D5469" s="255" t="str">
        <f>IF(AND(A5469&lt;&gt;"",ISNUMBER(A5469)),VLOOKUP(A5469,Studies!A:BR,4,FALSE),"")</f>
        <v>Dapagliflozin</v>
      </c>
      <c r="E5469" s="255" t="str">
        <f>IF(AND(A5469&lt;&gt;"",ISNUMBER(A5469)),VLOOKUP(A5469,Studies!A:BR,5,FALSE),"")</f>
        <v>Dapagliflozin</v>
      </c>
      <c r="F5469" s="256" t="str">
        <f>IF(AND(A5469&lt;&gt;"",ISNUMBER(A5469)),VLOOKUP(A5469,Studies!A:BR,6,FALSE),"")</f>
        <v>Plasma</v>
      </c>
      <c r="G5469" s="194">
        <v>5</v>
      </c>
      <c r="H5469" s="241" t="s">
        <v>60</v>
      </c>
      <c r="I5469" s="187">
        <v>24.15343</v>
      </c>
      <c r="J5469" s="242" t="s">
        <v>941</v>
      </c>
      <c r="K5469" s="242" t="s">
        <v>116</v>
      </c>
      <c r="O5469" s="199">
        <v>0.2</v>
      </c>
    </row>
    <row r="5470" spans="1:15" ht="14.25" x14ac:dyDescent="0.2">
      <c r="A5470" s="183">
        <v>649</v>
      </c>
      <c r="B5470" s="254" t="str">
        <f>IF(AND(A5470&lt;&gt;"",ISNUMBER(A5470)),VLOOKUP(A5470,Studies!A:BR,2,FALSE),"")</f>
        <v>Vakkalagadda 2016</v>
      </c>
      <c r="C5470" s="255" t="str">
        <f>IF(AND(A5470&lt;&gt;"",ISNUMBER(A5470)),VLOOKUP(A5470,Studies!A:BR,3,FALSE),"")</f>
        <v>https://www.ncbi.nlm.nih.gov/pubmed/27491280</v>
      </c>
      <c r="D5470" s="255" t="str">
        <f>IF(AND(A5470&lt;&gt;"",ISNUMBER(A5470)),VLOOKUP(A5470,Studies!A:BR,4,FALSE),"")</f>
        <v>Dapagliflozin</v>
      </c>
      <c r="E5470" s="255" t="str">
        <f>IF(AND(A5470&lt;&gt;"",ISNUMBER(A5470)),VLOOKUP(A5470,Studies!A:BR,5,FALSE),"")</f>
        <v>Dapagliflozin</v>
      </c>
      <c r="F5470" s="256" t="str">
        <f>IF(AND(A5470&lt;&gt;"",ISNUMBER(A5470)),VLOOKUP(A5470,Studies!A:BR,6,FALSE),"")</f>
        <v>Plasma</v>
      </c>
      <c r="G5470" s="194">
        <v>8</v>
      </c>
      <c r="H5470" s="241" t="s">
        <v>60</v>
      </c>
      <c r="I5470" s="187">
        <v>13.79805</v>
      </c>
      <c r="J5470" s="242" t="s">
        <v>941</v>
      </c>
      <c r="K5470" s="242" t="s">
        <v>116</v>
      </c>
      <c r="O5470" s="199">
        <v>0.2</v>
      </c>
    </row>
    <row r="5471" spans="1:15" ht="14.25" x14ac:dyDescent="0.2">
      <c r="A5471" s="183">
        <v>649</v>
      </c>
      <c r="B5471" s="254" t="str">
        <f>IF(AND(A5471&lt;&gt;"",ISNUMBER(A5471)),VLOOKUP(A5471,Studies!A:BR,2,FALSE),"")</f>
        <v>Vakkalagadda 2016</v>
      </c>
      <c r="C5471" s="255" t="str">
        <f>IF(AND(A5471&lt;&gt;"",ISNUMBER(A5471)),VLOOKUP(A5471,Studies!A:BR,3,FALSE),"")</f>
        <v>https://www.ncbi.nlm.nih.gov/pubmed/27491280</v>
      </c>
      <c r="D5471" s="255" t="str">
        <f>IF(AND(A5471&lt;&gt;"",ISNUMBER(A5471)),VLOOKUP(A5471,Studies!A:BR,4,FALSE),"")</f>
        <v>Dapagliflozin</v>
      </c>
      <c r="E5471" s="255" t="str">
        <f>IF(AND(A5471&lt;&gt;"",ISNUMBER(A5471)),VLOOKUP(A5471,Studies!A:BR,5,FALSE),"")</f>
        <v>Dapagliflozin</v>
      </c>
      <c r="F5471" s="256" t="str">
        <f>IF(AND(A5471&lt;&gt;"",ISNUMBER(A5471)),VLOOKUP(A5471,Studies!A:BR,6,FALSE),"")</f>
        <v>Plasma</v>
      </c>
      <c r="G5471" s="194">
        <v>12</v>
      </c>
      <c r="H5471" s="241" t="s">
        <v>60</v>
      </c>
      <c r="I5471" s="187">
        <v>9.066649</v>
      </c>
      <c r="J5471" s="242" t="s">
        <v>941</v>
      </c>
      <c r="K5471" s="242" t="s">
        <v>116</v>
      </c>
      <c r="O5471" s="199">
        <v>0.2</v>
      </c>
    </row>
    <row r="5472" spans="1:15" ht="14.25" x14ac:dyDescent="0.2">
      <c r="A5472" s="183">
        <v>649</v>
      </c>
      <c r="B5472" s="254" t="str">
        <f>IF(AND(A5472&lt;&gt;"",ISNUMBER(A5472)),VLOOKUP(A5472,Studies!A:BR,2,FALSE),"")</f>
        <v>Vakkalagadda 2016</v>
      </c>
      <c r="C5472" s="255" t="str">
        <f>IF(AND(A5472&lt;&gt;"",ISNUMBER(A5472)),VLOOKUP(A5472,Studies!A:BR,3,FALSE),"")</f>
        <v>https://www.ncbi.nlm.nih.gov/pubmed/27491280</v>
      </c>
      <c r="D5472" s="255" t="str">
        <f>IF(AND(A5472&lt;&gt;"",ISNUMBER(A5472)),VLOOKUP(A5472,Studies!A:BR,4,FALSE),"")</f>
        <v>Dapagliflozin</v>
      </c>
      <c r="E5472" s="255" t="str">
        <f>IF(AND(A5472&lt;&gt;"",ISNUMBER(A5472)),VLOOKUP(A5472,Studies!A:BR,5,FALSE),"")</f>
        <v>Dapagliflozin</v>
      </c>
      <c r="F5472" s="256" t="str">
        <f>IF(AND(A5472&lt;&gt;"",ISNUMBER(A5472)),VLOOKUP(A5472,Studies!A:BR,6,FALSE),"")</f>
        <v>Plasma</v>
      </c>
      <c r="G5472" s="194">
        <v>24</v>
      </c>
      <c r="H5472" s="241" t="s">
        <v>60</v>
      </c>
      <c r="I5472" s="187">
        <v>3.7015959999999999</v>
      </c>
      <c r="J5472" s="242" t="s">
        <v>941</v>
      </c>
      <c r="K5472" s="242" t="s">
        <v>116</v>
      </c>
      <c r="O5472" s="199">
        <v>0.2</v>
      </c>
    </row>
    <row r="5473" spans="1:15" ht="14.25" x14ac:dyDescent="0.2">
      <c r="A5473" s="183">
        <v>649</v>
      </c>
      <c r="B5473" s="254" t="str">
        <f>IF(AND(A5473&lt;&gt;"",ISNUMBER(A5473)),VLOOKUP(A5473,Studies!A:BR,2,FALSE),"")</f>
        <v>Vakkalagadda 2016</v>
      </c>
      <c r="C5473" s="255" t="str">
        <f>IF(AND(A5473&lt;&gt;"",ISNUMBER(A5473)),VLOOKUP(A5473,Studies!A:BR,3,FALSE),"")</f>
        <v>https://www.ncbi.nlm.nih.gov/pubmed/27491280</v>
      </c>
      <c r="D5473" s="255" t="str">
        <f>IF(AND(A5473&lt;&gt;"",ISNUMBER(A5473)),VLOOKUP(A5473,Studies!A:BR,4,FALSE),"")</f>
        <v>Dapagliflozin</v>
      </c>
      <c r="E5473" s="255" t="str">
        <f>IF(AND(A5473&lt;&gt;"",ISNUMBER(A5473)),VLOOKUP(A5473,Studies!A:BR,5,FALSE),"")</f>
        <v>Dapagliflozin</v>
      </c>
      <c r="F5473" s="256" t="str">
        <f>IF(AND(A5473&lt;&gt;"",ISNUMBER(A5473)),VLOOKUP(A5473,Studies!A:BR,6,FALSE),"")</f>
        <v>Plasma</v>
      </c>
      <c r="G5473" s="194">
        <v>36</v>
      </c>
      <c r="H5473" s="241" t="s">
        <v>60</v>
      </c>
      <c r="I5473" s="187">
        <v>1.5541370000000001</v>
      </c>
      <c r="J5473" s="242" t="s">
        <v>941</v>
      </c>
      <c r="K5473" s="242" t="s">
        <v>116</v>
      </c>
      <c r="O5473" s="199">
        <v>0.2</v>
      </c>
    </row>
    <row r="5474" spans="1:15" ht="14.25" x14ac:dyDescent="0.2">
      <c r="A5474" s="183">
        <v>649</v>
      </c>
      <c r="B5474" s="254" t="str">
        <f>IF(AND(A5474&lt;&gt;"",ISNUMBER(A5474)),VLOOKUP(A5474,Studies!A:BR,2,FALSE),"")</f>
        <v>Vakkalagadda 2016</v>
      </c>
      <c r="C5474" s="255" t="str">
        <f>IF(AND(A5474&lt;&gt;"",ISNUMBER(A5474)),VLOOKUP(A5474,Studies!A:BR,3,FALSE),"")</f>
        <v>https://www.ncbi.nlm.nih.gov/pubmed/27491280</v>
      </c>
      <c r="D5474" s="255" t="str">
        <f>IF(AND(A5474&lt;&gt;"",ISNUMBER(A5474)),VLOOKUP(A5474,Studies!A:BR,4,FALSE),"")</f>
        <v>Dapagliflozin</v>
      </c>
      <c r="E5474" s="255" t="str">
        <f>IF(AND(A5474&lt;&gt;"",ISNUMBER(A5474)),VLOOKUP(A5474,Studies!A:BR,5,FALSE),"")</f>
        <v>Dapagliflozin</v>
      </c>
      <c r="F5474" s="256" t="str">
        <f>IF(AND(A5474&lt;&gt;"",ISNUMBER(A5474)),VLOOKUP(A5474,Studies!A:BR,6,FALSE),"")</f>
        <v>Plasma</v>
      </c>
      <c r="G5474" s="194">
        <v>48</v>
      </c>
      <c r="H5474" s="241" t="s">
        <v>60</v>
      </c>
      <c r="I5474" s="187">
        <v>1.11069</v>
      </c>
      <c r="J5474" s="242" t="s">
        <v>941</v>
      </c>
      <c r="K5474" s="242" t="s">
        <v>116</v>
      </c>
      <c r="O5474" s="199">
        <v>0.2</v>
      </c>
    </row>
    <row r="5475" spans="1:15" ht="14.25" x14ac:dyDescent="0.2">
      <c r="A5475" s="183">
        <v>649</v>
      </c>
      <c r="B5475" s="254" t="str">
        <f>IF(AND(A5475&lt;&gt;"",ISNUMBER(A5475)),VLOOKUP(A5475,Studies!A:BR,2,FALSE),"")</f>
        <v>Vakkalagadda 2016</v>
      </c>
      <c r="C5475" s="255" t="str">
        <f>IF(AND(A5475&lt;&gt;"",ISNUMBER(A5475)),VLOOKUP(A5475,Studies!A:BR,3,FALSE),"")</f>
        <v>https://www.ncbi.nlm.nih.gov/pubmed/27491280</v>
      </c>
      <c r="D5475" s="255" t="str">
        <f>IF(AND(A5475&lt;&gt;"",ISNUMBER(A5475)),VLOOKUP(A5475,Studies!A:BR,4,FALSE),"")</f>
        <v>Dapagliflozin</v>
      </c>
      <c r="E5475" s="255" t="str">
        <f>IF(AND(A5475&lt;&gt;"",ISNUMBER(A5475)),VLOOKUP(A5475,Studies!A:BR,5,FALSE),"")</f>
        <v>Dapagliflozin</v>
      </c>
      <c r="F5475" s="256" t="str">
        <f>IF(AND(A5475&lt;&gt;"",ISNUMBER(A5475)),VLOOKUP(A5475,Studies!A:BR,6,FALSE),"")</f>
        <v>Plasma</v>
      </c>
      <c r="G5475" s="194">
        <v>60</v>
      </c>
      <c r="H5475" s="241" t="s">
        <v>60</v>
      </c>
      <c r="I5475" s="187">
        <v>0.69009010000000004</v>
      </c>
      <c r="J5475" s="242" t="s">
        <v>941</v>
      </c>
      <c r="K5475" s="242" t="s">
        <v>116</v>
      </c>
      <c r="O5475" s="199">
        <v>0.2</v>
      </c>
    </row>
    <row r="5476" spans="1:15" ht="14.25" x14ac:dyDescent="0.2">
      <c r="A5476" s="30">
        <v>650</v>
      </c>
      <c r="B5476" s="254" t="str">
        <f>IF(AND(A5476&lt;&gt;"",ISNUMBER(A5476)),VLOOKUP(A5476,Studies!A:BR,2,FALSE),"")</f>
        <v>DeFronzo 2013</v>
      </c>
      <c r="C5476" s="255" t="str">
        <f>IF(AND(A5476&lt;&gt;"",ISNUMBER(A5476)),VLOOKUP(A5476,Studies!A:BR,3,FALSE),"")</f>
        <v>https://www.ncbi.nlm.nih.gov/pubmed/23735727</v>
      </c>
      <c r="D5476" s="255" t="str">
        <f>IF(AND(A5476&lt;&gt;"",ISNUMBER(A5476)),VLOOKUP(A5476,Studies!A:BR,4,FALSE),"")</f>
        <v>Healthy Subjects</v>
      </c>
      <c r="E5476" s="255" t="str">
        <f>IF(AND(A5476&lt;&gt;"",ISNUMBER(A5476)),VLOOKUP(A5476,Studies!A:BR,5,FALSE),"")</f>
        <v>Dapagliflozin</v>
      </c>
      <c r="F5476" s="256" t="str">
        <f>IF(AND(A5476&lt;&gt;"",ISNUMBER(A5476)),VLOOKUP(A5476,Studies!A:BR,6,FALSE),"")</f>
        <v>Plasma</v>
      </c>
      <c r="G5476" s="194">
        <v>144</v>
      </c>
      <c r="H5476" s="241" t="s">
        <v>60</v>
      </c>
      <c r="I5476" s="187">
        <v>4.7475851369999997</v>
      </c>
      <c r="J5476" s="242" t="s">
        <v>941</v>
      </c>
      <c r="K5476" s="242" t="s">
        <v>116</v>
      </c>
      <c r="L5476" s="195">
        <v>1.923076923</v>
      </c>
      <c r="M5476" s="52" t="s">
        <v>941</v>
      </c>
      <c r="N5476" s="52" t="s">
        <v>117</v>
      </c>
      <c r="O5476" s="199"/>
    </row>
    <row r="5477" spans="1:15" ht="14.25" x14ac:dyDescent="0.2">
      <c r="A5477" s="183">
        <v>650</v>
      </c>
      <c r="B5477" s="254" t="str">
        <f>IF(AND(A5477&lt;&gt;"",ISNUMBER(A5477)),VLOOKUP(A5477,Studies!A:BR,2,FALSE),"")</f>
        <v>DeFronzo 2013</v>
      </c>
      <c r="C5477" s="255" t="str">
        <f>IF(AND(A5477&lt;&gt;"",ISNUMBER(A5477)),VLOOKUP(A5477,Studies!A:BR,3,FALSE),"")</f>
        <v>https://www.ncbi.nlm.nih.gov/pubmed/23735727</v>
      </c>
      <c r="D5477" s="255" t="str">
        <f>IF(AND(A5477&lt;&gt;"",ISNUMBER(A5477)),VLOOKUP(A5477,Studies!A:BR,4,FALSE),"")</f>
        <v>Healthy Subjects</v>
      </c>
      <c r="E5477" s="255" t="str">
        <f>IF(AND(A5477&lt;&gt;"",ISNUMBER(A5477)),VLOOKUP(A5477,Studies!A:BR,5,FALSE),"")</f>
        <v>Dapagliflozin</v>
      </c>
      <c r="F5477" s="256" t="str">
        <f>IF(AND(A5477&lt;&gt;"",ISNUMBER(A5477)),VLOOKUP(A5477,Studies!A:BR,6,FALSE),"")</f>
        <v>Plasma</v>
      </c>
      <c r="G5477" s="194">
        <v>144.66666670000001</v>
      </c>
      <c r="H5477" s="241" t="s">
        <v>60</v>
      </c>
      <c r="I5477" s="187">
        <v>21.289454509999999</v>
      </c>
      <c r="J5477" s="242" t="s">
        <v>941</v>
      </c>
      <c r="K5477" s="242" t="s">
        <v>116</v>
      </c>
      <c r="L5477" s="195">
        <v>23.333333329999999</v>
      </c>
      <c r="M5477" s="195" t="s">
        <v>941</v>
      </c>
      <c r="N5477" s="195" t="s">
        <v>117</v>
      </c>
    </row>
    <row r="5478" spans="1:15" ht="14.25" x14ac:dyDescent="0.2">
      <c r="A5478" s="183">
        <v>650</v>
      </c>
      <c r="B5478" s="254" t="str">
        <f>IF(AND(A5478&lt;&gt;"",ISNUMBER(A5478)),VLOOKUP(A5478,Studies!A:BR,2,FALSE),"")</f>
        <v>DeFronzo 2013</v>
      </c>
      <c r="C5478" s="255" t="str">
        <f>IF(AND(A5478&lt;&gt;"",ISNUMBER(A5478)),VLOOKUP(A5478,Studies!A:BR,3,FALSE),"")</f>
        <v>https://www.ncbi.nlm.nih.gov/pubmed/23735727</v>
      </c>
      <c r="D5478" s="255" t="str">
        <f>IF(AND(A5478&lt;&gt;"",ISNUMBER(A5478)),VLOOKUP(A5478,Studies!A:BR,4,FALSE),"")</f>
        <v>Healthy Subjects</v>
      </c>
      <c r="E5478" s="255" t="str">
        <f>IF(AND(A5478&lt;&gt;"",ISNUMBER(A5478)),VLOOKUP(A5478,Studies!A:BR,5,FALSE),"")</f>
        <v>Dapagliflozin</v>
      </c>
      <c r="F5478" s="256" t="str">
        <f>IF(AND(A5478&lt;&gt;"",ISNUMBER(A5478)),VLOOKUP(A5478,Studies!A:BR,6,FALSE),"")</f>
        <v>Plasma</v>
      </c>
      <c r="G5478" s="194">
        <v>145.33333329999999</v>
      </c>
      <c r="H5478" s="241" t="s">
        <v>60</v>
      </c>
      <c r="I5478" s="187">
        <v>37.831676420000001</v>
      </c>
      <c r="J5478" s="242" t="s">
        <v>941</v>
      </c>
      <c r="K5478" s="242" t="s">
        <v>116</v>
      </c>
      <c r="L5478" s="195">
        <v>34.48706198</v>
      </c>
      <c r="M5478" s="195" t="s">
        <v>941</v>
      </c>
      <c r="N5478" s="195" t="s">
        <v>117</v>
      </c>
    </row>
    <row r="5479" spans="1:15" ht="14.25" x14ac:dyDescent="0.2">
      <c r="A5479" s="183">
        <v>650</v>
      </c>
      <c r="B5479" s="254" t="str">
        <f>IF(AND(A5479&lt;&gt;"",ISNUMBER(A5479)),VLOOKUP(A5479,Studies!A:BR,2,FALSE),"")</f>
        <v>DeFronzo 2013</v>
      </c>
      <c r="C5479" s="255" t="str">
        <f>IF(AND(A5479&lt;&gt;"",ISNUMBER(A5479)),VLOOKUP(A5479,Studies!A:BR,3,FALSE),"")</f>
        <v>https://www.ncbi.nlm.nih.gov/pubmed/23735727</v>
      </c>
      <c r="D5479" s="255" t="str">
        <f>IF(AND(A5479&lt;&gt;"",ISNUMBER(A5479)),VLOOKUP(A5479,Studies!A:BR,4,FALSE),"")</f>
        <v>Healthy Subjects</v>
      </c>
      <c r="E5479" s="255" t="str">
        <f>IF(AND(A5479&lt;&gt;"",ISNUMBER(A5479)),VLOOKUP(A5479,Studies!A:BR,5,FALSE),"")</f>
        <v>Dapagliflozin</v>
      </c>
      <c r="F5479" s="256" t="str">
        <f>IF(AND(A5479&lt;&gt;"",ISNUMBER(A5479)),VLOOKUP(A5479,Studies!A:BR,6,FALSE),"")</f>
        <v>Plasma</v>
      </c>
      <c r="G5479" s="194">
        <v>146</v>
      </c>
      <c r="H5479" s="241" t="s">
        <v>60</v>
      </c>
      <c r="I5479" s="187">
        <v>52.835201769999998</v>
      </c>
      <c r="J5479" s="242" t="s">
        <v>941</v>
      </c>
      <c r="K5479" s="242" t="s">
        <v>116</v>
      </c>
      <c r="L5479" s="195">
        <v>27.307574800000001</v>
      </c>
      <c r="M5479" s="195" t="s">
        <v>941</v>
      </c>
      <c r="N5479" s="195" t="s">
        <v>117</v>
      </c>
    </row>
    <row r="5480" spans="1:15" ht="14.25" x14ac:dyDescent="0.2">
      <c r="A5480" s="183">
        <v>650</v>
      </c>
      <c r="B5480" s="254" t="str">
        <f>IF(AND(A5480&lt;&gt;"",ISNUMBER(A5480)),VLOOKUP(A5480,Studies!A:BR,2,FALSE),"")</f>
        <v>DeFronzo 2013</v>
      </c>
      <c r="C5480" s="255" t="str">
        <f>IF(AND(A5480&lt;&gt;"",ISNUMBER(A5480)),VLOOKUP(A5480,Studies!A:BR,3,FALSE),"")</f>
        <v>https://www.ncbi.nlm.nih.gov/pubmed/23735727</v>
      </c>
      <c r="D5480" s="255" t="str">
        <f>IF(AND(A5480&lt;&gt;"",ISNUMBER(A5480)),VLOOKUP(A5480,Studies!A:BR,4,FALSE),"")</f>
        <v>Healthy Subjects</v>
      </c>
      <c r="E5480" s="255" t="str">
        <f>IF(AND(A5480&lt;&gt;"",ISNUMBER(A5480)),VLOOKUP(A5480,Studies!A:BR,5,FALSE),"")</f>
        <v>Dapagliflozin</v>
      </c>
      <c r="F5480" s="256" t="str">
        <f>IF(AND(A5480&lt;&gt;"",ISNUMBER(A5480)),VLOOKUP(A5480,Studies!A:BR,6,FALSE),"")</f>
        <v>Plasma</v>
      </c>
      <c r="G5480" s="194">
        <v>146.66666670000001</v>
      </c>
      <c r="H5480" s="241" t="s">
        <v>60</v>
      </c>
      <c r="I5480" s="187">
        <v>53.47963524</v>
      </c>
      <c r="J5480" s="242" t="s">
        <v>941</v>
      </c>
      <c r="K5480" s="242" t="s">
        <v>116</v>
      </c>
      <c r="L5480" s="195">
        <v>22.564220079999998</v>
      </c>
      <c r="M5480" s="195" t="s">
        <v>941</v>
      </c>
      <c r="N5480" s="195" t="s">
        <v>117</v>
      </c>
    </row>
    <row r="5481" spans="1:15" ht="14.25" x14ac:dyDescent="0.2">
      <c r="A5481" s="183">
        <v>650</v>
      </c>
      <c r="B5481" s="254" t="str">
        <f>IF(AND(A5481&lt;&gt;"",ISNUMBER(A5481)),VLOOKUP(A5481,Studies!A:BR,2,FALSE),"")</f>
        <v>DeFronzo 2013</v>
      </c>
      <c r="C5481" s="255" t="str">
        <f>IF(AND(A5481&lt;&gt;"",ISNUMBER(A5481)),VLOOKUP(A5481,Studies!A:BR,3,FALSE),"")</f>
        <v>https://www.ncbi.nlm.nih.gov/pubmed/23735727</v>
      </c>
      <c r="D5481" s="255" t="str">
        <f>IF(AND(A5481&lt;&gt;"",ISNUMBER(A5481)),VLOOKUP(A5481,Studies!A:BR,4,FALSE),"")</f>
        <v>Healthy Subjects</v>
      </c>
      <c r="E5481" s="255" t="str">
        <f>IF(AND(A5481&lt;&gt;"",ISNUMBER(A5481)),VLOOKUP(A5481,Studies!A:BR,5,FALSE),"")</f>
        <v>Dapagliflozin</v>
      </c>
      <c r="F5481" s="256" t="str">
        <f>IF(AND(A5481&lt;&gt;"",ISNUMBER(A5481)),VLOOKUP(A5481,Studies!A:BR,6,FALSE),"")</f>
        <v>Plasma</v>
      </c>
      <c r="G5481" s="194">
        <v>147.33333329999999</v>
      </c>
      <c r="H5481" s="241" t="s">
        <v>60</v>
      </c>
      <c r="I5481" s="187">
        <v>47.073021689999997</v>
      </c>
      <c r="J5481" s="242" t="s">
        <v>941</v>
      </c>
      <c r="K5481" s="242" t="s">
        <v>116</v>
      </c>
      <c r="L5481" s="195">
        <v>16.025758540000002</v>
      </c>
      <c r="M5481" s="195" t="s">
        <v>941</v>
      </c>
      <c r="N5481" s="195" t="s">
        <v>117</v>
      </c>
    </row>
    <row r="5482" spans="1:15" ht="14.25" x14ac:dyDescent="0.2">
      <c r="A5482" s="183">
        <v>650</v>
      </c>
      <c r="B5482" s="254" t="str">
        <f>IF(AND(A5482&lt;&gt;"",ISNUMBER(A5482)),VLOOKUP(A5482,Studies!A:BR,2,FALSE),"")</f>
        <v>DeFronzo 2013</v>
      </c>
      <c r="C5482" s="255" t="str">
        <f>IF(AND(A5482&lt;&gt;"",ISNUMBER(A5482)),VLOOKUP(A5482,Studies!A:BR,3,FALSE),"")</f>
        <v>https://www.ncbi.nlm.nih.gov/pubmed/23735727</v>
      </c>
      <c r="D5482" s="255" t="str">
        <f>IF(AND(A5482&lt;&gt;"",ISNUMBER(A5482)),VLOOKUP(A5482,Studies!A:BR,4,FALSE),"")</f>
        <v>Healthy Subjects</v>
      </c>
      <c r="E5482" s="255" t="str">
        <f>IF(AND(A5482&lt;&gt;"",ISNUMBER(A5482)),VLOOKUP(A5482,Studies!A:BR,5,FALSE),"")</f>
        <v>Dapagliflozin</v>
      </c>
      <c r="F5482" s="256" t="str">
        <f>IF(AND(A5482&lt;&gt;"",ISNUMBER(A5482)),VLOOKUP(A5482,Studies!A:BR,6,FALSE),"")</f>
        <v>Plasma</v>
      </c>
      <c r="G5482" s="194">
        <v>148</v>
      </c>
      <c r="H5482" s="241" t="s">
        <v>60</v>
      </c>
      <c r="I5482" s="187">
        <v>38.999623960000001</v>
      </c>
      <c r="J5482" s="242" t="s">
        <v>941</v>
      </c>
      <c r="K5482" s="242" t="s">
        <v>116</v>
      </c>
      <c r="L5482" s="195">
        <v>11.025641029999999</v>
      </c>
      <c r="M5482" s="195" t="s">
        <v>941</v>
      </c>
      <c r="N5482" s="195" t="s">
        <v>117</v>
      </c>
    </row>
    <row r="5483" spans="1:15" ht="14.25" x14ac:dyDescent="0.2">
      <c r="A5483" s="183">
        <v>650</v>
      </c>
      <c r="B5483" s="254" t="str">
        <f>IF(AND(A5483&lt;&gt;"",ISNUMBER(A5483)),VLOOKUP(A5483,Studies!A:BR,2,FALSE),"")</f>
        <v>DeFronzo 2013</v>
      </c>
      <c r="C5483" s="255" t="str">
        <f>IF(AND(A5483&lt;&gt;"",ISNUMBER(A5483)),VLOOKUP(A5483,Studies!A:BR,3,FALSE),"")</f>
        <v>https://www.ncbi.nlm.nih.gov/pubmed/23735727</v>
      </c>
      <c r="D5483" s="255" t="str">
        <f>IF(AND(A5483&lt;&gt;"",ISNUMBER(A5483)),VLOOKUP(A5483,Studies!A:BR,4,FALSE),"")</f>
        <v>Healthy Subjects</v>
      </c>
      <c r="E5483" s="255" t="str">
        <f>IF(AND(A5483&lt;&gt;"",ISNUMBER(A5483)),VLOOKUP(A5483,Studies!A:BR,5,FALSE),"")</f>
        <v>Dapagliflozin</v>
      </c>
      <c r="F5483" s="256" t="str">
        <f>IF(AND(A5483&lt;&gt;"",ISNUMBER(A5483)),VLOOKUP(A5483,Studies!A:BR,6,FALSE),"")</f>
        <v>Plasma</v>
      </c>
      <c r="G5483" s="194">
        <v>148.666</v>
      </c>
      <c r="H5483" s="241" t="s">
        <v>60</v>
      </c>
      <c r="I5483" s="187">
        <v>33.746856569999998</v>
      </c>
      <c r="J5483" s="242" t="s">
        <v>941</v>
      </c>
      <c r="K5483" s="242" t="s">
        <v>116</v>
      </c>
      <c r="L5483" s="195">
        <v>10.12820513</v>
      </c>
      <c r="M5483" s="195" t="s">
        <v>941</v>
      </c>
      <c r="N5483" s="195" t="s">
        <v>117</v>
      </c>
    </row>
    <row r="5484" spans="1:15" ht="14.25" x14ac:dyDescent="0.2">
      <c r="A5484" s="183">
        <v>650</v>
      </c>
      <c r="B5484" s="254" t="str">
        <f>IF(AND(A5484&lt;&gt;"",ISNUMBER(A5484)),VLOOKUP(A5484,Studies!A:BR,2,FALSE),"")</f>
        <v>DeFronzo 2013</v>
      </c>
      <c r="C5484" s="255" t="str">
        <f>IF(AND(A5484&lt;&gt;"",ISNUMBER(A5484)),VLOOKUP(A5484,Studies!A:BR,3,FALSE),"")</f>
        <v>https://www.ncbi.nlm.nih.gov/pubmed/23735727</v>
      </c>
      <c r="D5484" s="255" t="str">
        <f>IF(AND(A5484&lt;&gt;"",ISNUMBER(A5484)),VLOOKUP(A5484,Studies!A:BR,4,FALSE),"")</f>
        <v>Healthy Subjects</v>
      </c>
      <c r="E5484" s="255" t="str">
        <f>IF(AND(A5484&lt;&gt;"",ISNUMBER(A5484)),VLOOKUP(A5484,Studies!A:BR,5,FALSE),"")</f>
        <v>Dapagliflozin</v>
      </c>
      <c r="F5484" s="256" t="str">
        <f>IF(AND(A5484&lt;&gt;"",ISNUMBER(A5484)),VLOOKUP(A5484,Studies!A:BR,6,FALSE),"")</f>
        <v>Plasma</v>
      </c>
      <c r="G5484" s="194">
        <v>149.33333329999999</v>
      </c>
      <c r="H5484" s="241" t="s">
        <v>60</v>
      </c>
      <c r="I5484" s="187">
        <v>28.23767891</v>
      </c>
      <c r="J5484" s="242" t="s">
        <v>941</v>
      </c>
      <c r="K5484" s="242" t="s">
        <v>116</v>
      </c>
      <c r="L5484" s="195">
        <v>8.3330983100000005</v>
      </c>
      <c r="M5484" s="195" t="s">
        <v>941</v>
      </c>
      <c r="N5484" s="195" t="s">
        <v>117</v>
      </c>
    </row>
    <row r="5485" spans="1:15" ht="14.25" x14ac:dyDescent="0.2">
      <c r="A5485" s="183">
        <v>650</v>
      </c>
      <c r="B5485" s="254" t="str">
        <f>IF(AND(A5485&lt;&gt;"",ISNUMBER(A5485)),VLOOKUP(A5485,Studies!A:BR,2,FALSE),"")</f>
        <v>DeFronzo 2013</v>
      </c>
      <c r="C5485" s="255" t="str">
        <f>IF(AND(A5485&lt;&gt;"",ISNUMBER(A5485)),VLOOKUP(A5485,Studies!A:BR,3,FALSE),"")</f>
        <v>https://www.ncbi.nlm.nih.gov/pubmed/23735727</v>
      </c>
      <c r="D5485" s="255" t="str">
        <f>IF(AND(A5485&lt;&gt;"",ISNUMBER(A5485)),VLOOKUP(A5485,Studies!A:BR,4,FALSE),"")</f>
        <v>Healthy Subjects</v>
      </c>
      <c r="E5485" s="255" t="str">
        <f>IF(AND(A5485&lt;&gt;"",ISNUMBER(A5485)),VLOOKUP(A5485,Studies!A:BR,5,FALSE),"")</f>
        <v>Dapagliflozin</v>
      </c>
      <c r="F5485" s="256" t="str">
        <f>IF(AND(A5485&lt;&gt;"",ISNUMBER(A5485)),VLOOKUP(A5485,Studies!A:BR,6,FALSE),"")</f>
        <v>Plasma</v>
      </c>
      <c r="G5485" s="194">
        <v>150</v>
      </c>
      <c r="H5485" s="241" t="s">
        <v>60</v>
      </c>
      <c r="I5485" s="187">
        <v>23.369409390000001</v>
      </c>
      <c r="J5485" s="242" t="s">
        <v>941</v>
      </c>
      <c r="K5485" s="242" t="s">
        <v>116</v>
      </c>
      <c r="L5485" s="195">
        <v>7.5641025639999997</v>
      </c>
      <c r="M5485" s="195" t="s">
        <v>941</v>
      </c>
      <c r="N5485" s="195" t="s">
        <v>117</v>
      </c>
    </row>
    <row r="5486" spans="1:15" ht="14.25" x14ac:dyDescent="0.2">
      <c r="A5486" s="183">
        <v>650</v>
      </c>
      <c r="B5486" s="254" t="str">
        <f>IF(AND(A5486&lt;&gt;"",ISNUMBER(A5486)),VLOOKUP(A5486,Studies!A:BR,2,FALSE),"")</f>
        <v>DeFronzo 2013</v>
      </c>
      <c r="C5486" s="255" t="str">
        <f>IF(AND(A5486&lt;&gt;"",ISNUMBER(A5486)),VLOOKUP(A5486,Studies!A:BR,3,FALSE),"")</f>
        <v>https://www.ncbi.nlm.nih.gov/pubmed/23735727</v>
      </c>
      <c r="D5486" s="255" t="str">
        <f>IF(AND(A5486&lt;&gt;"",ISNUMBER(A5486)),VLOOKUP(A5486,Studies!A:BR,4,FALSE),"")</f>
        <v>Healthy Subjects</v>
      </c>
      <c r="E5486" s="255" t="str">
        <f>IF(AND(A5486&lt;&gt;"",ISNUMBER(A5486)),VLOOKUP(A5486,Studies!A:BR,5,FALSE),"")</f>
        <v>Dapagliflozin</v>
      </c>
      <c r="F5486" s="256" t="str">
        <f>IF(AND(A5486&lt;&gt;"",ISNUMBER(A5486)),VLOOKUP(A5486,Studies!A:BR,6,FALSE),"")</f>
        <v>Plasma</v>
      </c>
      <c r="G5486" s="194">
        <v>150.66666670000001</v>
      </c>
      <c r="H5486" s="241" t="s">
        <v>60</v>
      </c>
      <c r="I5486" s="187">
        <v>20.552304400000001</v>
      </c>
      <c r="J5486" s="242" t="s">
        <v>941</v>
      </c>
      <c r="K5486" s="242" t="s">
        <v>116</v>
      </c>
      <c r="L5486" s="195">
        <v>5.8976709209999996</v>
      </c>
      <c r="M5486" s="195" t="s">
        <v>941</v>
      </c>
      <c r="N5486" s="195" t="s">
        <v>117</v>
      </c>
    </row>
    <row r="5487" spans="1:15" ht="14.25" x14ac:dyDescent="0.2">
      <c r="A5487" s="183">
        <v>650</v>
      </c>
      <c r="B5487" s="254" t="str">
        <f>IF(AND(A5487&lt;&gt;"",ISNUMBER(A5487)),VLOOKUP(A5487,Studies!A:BR,2,FALSE),"")</f>
        <v>DeFronzo 2013</v>
      </c>
      <c r="C5487" s="255" t="str">
        <f>IF(AND(A5487&lt;&gt;"",ISNUMBER(A5487)),VLOOKUP(A5487,Studies!A:BR,3,FALSE),"")</f>
        <v>https://www.ncbi.nlm.nih.gov/pubmed/23735727</v>
      </c>
      <c r="D5487" s="255" t="str">
        <f>IF(AND(A5487&lt;&gt;"",ISNUMBER(A5487)),VLOOKUP(A5487,Studies!A:BR,4,FALSE),"")</f>
        <v>Healthy Subjects</v>
      </c>
      <c r="E5487" s="255" t="str">
        <f>IF(AND(A5487&lt;&gt;"",ISNUMBER(A5487)),VLOOKUP(A5487,Studies!A:BR,5,FALSE),"")</f>
        <v>Dapagliflozin</v>
      </c>
      <c r="F5487" s="256" t="str">
        <f>IF(AND(A5487&lt;&gt;"",ISNUMBER(A5487)),VLOOKUP(A5487,Studies!A:BR,6,FALSE),"")</f>
        <v>Plasma</v>
      </c>
      <c r="G5487" s="194">
        <v>168</v>
      </c>
      <c r="H5487" s="241" t="s">
        <v>60</v>
      </c>
      <c r="I5487" s="187">
        <v>2.183482573</v>
      </c>
      <c r="J5487" s="242" t="s">
        <v>941</v>
      </c>
      <c r="K5487" s="242" t="s">
        <v>116</v>
      </c>
      <c r="L5487" s="195">
        <v>4.3592093820000004</v>
      </c>
      <c r="M5487" s="195" t="s">
        <v>941</v>
      </c>
      <c r="N5487" s="195" t="s">
        <v>117</v>
      </c>
    </row>
    <row r="5488" spans="1:15" ht="14.25" x14ac:dyDescent="0.2">
      <c r="A5488" s="30">
        <v>651</v>
      </c>
      <c r="B5488" s="254" t="str">
        <f>IF(AND(A5488&lt;&gt;"",ISNUMBER(A5488)),VLOOKUP(A5488,Studies!A:BR,2,FALSE),"")</f>
        <v>Kasichayanula 2011c</v>
      </c>
      <c r="C5488" s="255" t="str">
        <f>IF(AND(A5488&lt;&gt;"",ISNUMBER(A5488)),VLOOKUP(A5488,Studies!A:BR,3,FALSE),"")</f>
        <v>https://www.ncbi.nlm.nih.gov/pubmed/22030444</v>
      </c>
      <c r="D5488" s="255" t="str">
        <f>IF(AND(A5488&lt;&gt;"",ISNUMBER(A5488)),VLOOKUP(A5488,Studies!A:BR,4,FALSE),"")</f>
        <v>Healthy Volunteers</v>
      </c>
      <c r="E5488" s="255" t="str">
        <f>IF(AND(A5488&lt;&gt;"",ISNUMBER(A5488)),VLOOKUP(A5488,Studies!A:BR,5,FALSE),"")</f>
        <v>Dapagliflozin</v>
      </c>
      <c r="F5488" s="256" t="str">
        <f>IF(AND(A5488&lt;&gt;"",ISNUMBER(A5488)),VLOOKUP(A5488,Studies!A:BR,6,FALSE),"")</f>
        <v>Plasma</v>
      </c>
      <c r="G5488" s="194">
        <v>0.5</v>
      </c>
      <c r="H5488" s="241" t="s">
        <v>60</v>
      </c>
      <c r="I5488" s="187">
        <v>92.774566469999996</v>
      </c>
      <c r="J5488" s="242" t="s">
        <v>941</v>
      </c>
      <c r="K5488" s="242" t="s">
        <v>116</v>
      </c>
      <c r="L5488" s="195">
        <v>65.028901730000001</v>
      </c>
      <c r="M5488" s="195" t="s">
        <v>941</v>
      </c>
      <c r="N5488" s="195" t="s">
        <v>117</v>
      </c>
    </row>
    <row r="5489" spans="1:14" ht="14.25" x14ac:dyDescent="0.2">
      <c r="A5489" s="183">
        <v>651</v>
      </c>
      <c r="B5489" s="254" t="str">
        <f>IF(AND(A5489&lt;&gt;"",ISNUMBER(A5489)),VLOOKUP(A5489,Studies!A:BR,2,FALSE),"")</f>
        <v>Kasichayanula 2011c</v>
      </c>
      <c r="C5489" s="255" t="str">
        <f>IF(AND(A5489&lt;&gt;"",ISNUMBER(A5489)),VLOOKUP(A5489,Studies!A:BR,3,FALSE),"")</f>
        <v>https://www.ncbi.nlm.nih.gov/pubmed/22030444</v>
      </c>
      <c r="D5489" s="255" t="str">
        <f>IF(AND(A5489&lt;&gt;"",ISNUMBER(A5489)),VLOOKUP(A5489,Studies!A:BR,4,FALSE),"")</f>
        <v>Healthy Volunteers</v>
      </c>
      <c r="E5489" s="255" t="str">
        <f>IF(AND(A5489&lt;&gt;"",ISNUMBER(A5489)),VLOOKUP(A5489,Studies!A:BR,5,FALSE),"")</f>
        <v>Dapagliflozin</v>
      </c>
      <c r="F5489" s="256" t="str">
        <f>IF(AND(A5489&lt;&gt;"",ISNUMBER(A5489)),VLOOKUP(A5489,Studies!A:BR,6,FALSE),"")</f>
        <v>Plasma</v>
      </c>
      <c r="G5489" s="194">
        <v>1</v>
      </c>
      <c r="H5489" s="241" t="s">
        <v>60</v>
      </c>
      <c r="I5489" s="187">
        <v>118.7861272</v>
      </c>
      <c r="J5489" s="242" t="s">
        <v>941</v>
      </c>
      <c r="K5489" s="242" t="s">
        <v>116</v>
      </c>
      <c r="L5489" s="195">
        <v>34.682080919999997</v>
      </c>
      <c r="M5489" s="195" t="s">
        <v>941</v>
      </c>
      <c r="N5489" s="195" t="s">
        <v>117</v>
      </c>
    </row>
    <row r="5490" spans="1:14" ht="14.25" x14ac:dyDescent="0.2">
      <c r="A5490" s="183">
        <v>651</v>
      </c>
      <c r="B5490" s="254" t="str">
        <f>IF(AND(A5490&lt;&gt;"",ISNUMBER(A5490)),VLOOKUP(A5490,Studies!A:BR,2,FALSE),"")</f>
        <v>Kasichayanula 2011c</v>
      </c>
      <c r="C5490" s="255" t="str">
        <f>IF(AND(A5490&lt;&gt;"",ISNUMBER(A5490)),VLOOKUP(A5490,Studies!A:BR,3,FALSE),"")</f>
        <v>https://www.ncbi.nlm.nih.gov/pubmed/22030444</v>
      </c>
      <c r="D5490" s="255" t="str">
        <f>IF(AND(A5490&lt;&gt;"",ISNUMBER(A5490)),VLOOKUP(A5490,Studies!A:BR,4,FALSE),"")</f>
        <v>Healthy Volunteers</v>
      </c>
      <c r="E5490" s="255" t="str">
        <f>IF(AND(A5490&lt;&gt;"",ISNUMBER(A5490)),VLOOKUP(A5490,Studies!A:BR,5,FALSE),"")</f>
        <v>Dapagliflozin</v>
      </c>
      <c r="F5490" s="256" t="str">
        <f>IF(AND(A5490&lt;&gt;"",ISNUMBER(A5490)),VLOOKUP(A5490,Studies!A:BR,6,FALSE),"")</f>
        <v>Plasma</v>
      </c>
      <c r="G5490" s="194">
        <v>1.5</v>
      </c>
      <c r="H5490" s="241" t="s">
        <v>60</v>
      </c>
      <c r="I5490" s="187">
        <v>84.104046240000002</v>
      </c>
      <c r="J5490" s="242" t="s">
        <v>941</v>
      </c>
      <c r="K5490" s="242" t="s">
        <v>116</v>
      </c>
      <c r="L5490" s="195">
        <v>26.01156069</v>
      </c>
      <c r="M5490" s="195" t="s">
        <v>941</v>
      </c>
      <c r="N5490" s="195" t="s">
        <v>117</v>
      </c>
    </row>
    <row r="5491" spans="1:14" ht="14.25" x14ac:dyDescent="0.2">
      <c r="A5491" s="183">
        <v>651</v>
      </c>
      <c r="B5491" s="254" t="str">
        <f>IF(AND(A5491&lt;&gt;"",ISNUMBER(A5491)),VLOOKUP(A5491,Studies!A:BR,2,FALSE),"")</f>
        <v>Kasichayanula 2011c</v>
      </c>
      <c r="C5491" s="255" t="str">
        <f>IF(AND(A5491&lt;&gt;"",ISNUMBER(A5491)),VLOOKUP(A5491,Studies!A:BR,3,FALSE),"")</f>
        <v>https://www.ncbi.nlm.nih.gov/pubmed/22030444</v>
      </c>
      <c r="D5491" s="255" t="str">
        <f>IF(AND(A5491&lt;&gt;"",ISNUMBER(A5491)),VLOOKUP(A5491,Studies!A:BR,4,FALSE),"")</f>
        <v>Healthy Volunteers</v>
      </c>
      <c r="E5491" s="255" t="str">
        <f>IF(AND(A5491&lt;&gt;"",ISNUMBER(A5491)),VLOOKUP(A5491,Studies!A:BR,5,FALSE),"")</f>
        <v>Dapagliflozin</v>
      </c>
      <c r="F5491" s="256" t="str">
        <f>IF(AND(A5491&lt;&gt;"",ISNUMBER(A5491)),VLOOKUP(A5491,Studies!A:BR,6,FALSE),"")</f>
        <v>Plasma</v>
      </c>
      <c r="G5491" s="194">
        <v>2</v>
      </c>
      <c r="H5491" s="241" t="s">
        <v>60</v>
      </c>
      <c r="I5491" s="187">
        <v>69.364161850000002</v>
      </c>
      <c r="J5491" s="242" t="s">
        <v>941</v>
      </c>
      <c r="K5491" s="242" t="s">
        <v>116</v>
      </c>
      <c r="L5491" s="195">
        <v>29.479768790000001</v>
      </c>
      <c r="M5491" s="195" t="s">
        <v>941</v>
      </c>
      <c r="N5491" s="195" t="s">
        <v>117</v>
      </c>
    </row>
    <row r="5492" spans="1:14" ht="14.25" x14ac:dyDescent="0.2">
      <c r="A5492" s="183">
        <v>651</v>
      </c>
      <c r="B5492" s="254" t="str">
        <f>IF(AND(A5492&lt;&gt;"",ISNUMBER(A5492)),VLOOKUP(A5492,Studies!A:BR,2,FALSE),"")</f>
        <v>Kasichayanula 2011c</v>
      </c>
      <c r="C5492" s="255" t="str">
        <f>IF(AND(A5492&lt;&gt;"",ISNUMBER(A5492)),VLOOKUP(A5492,Studies!A:BR,3,FALSE),"")</f>
        <v>https://www.ncbi.nlm.nih.gov/pubmed/22030444</v>
      </c>
      <c r="D5492" s="255" t="str">
        <f>IF(AND(A5492&lt;&gt;"",ISNUMBER(A5492)),VLOOKUP(A5492,Studies!A:BR,4,FALSE),"")</f>
        <v>Healthy Volunteers</v>
      </c>
      <c r="E5492" s="255" t="str">
        <f>IF(AND(A5492&lt;&gt;"",ISNUMBER(A5492)),VLOOKUP(A5492,Studies!A:BR,5,FALSE),"")</f>
        <v>Dapagliflozin</v>
      </c>
      <c r="F5492" s="256" t="str">
        <f>IF(AND(A5492&lt;&gt;"",ISNUMBER(A5492)),VLOOKUP(A5492,Studies!A:BR,6,FALSE),"")</f>
        <v>Plasma</v>
      </c>
      <c r="G5492" s="194">
        <v>3</v>
      </c>
      <c r="H5492" s="241" t="s">
        <v>60</v>
      </c>
      <c r="I5492" s="187">
        <v>46.820809250000003</v>
      </c>
      <c r="J5492" s="242" t="s">
        <v>941</v>
      </c>
      <c r="K5492" s="242" t="s">
        <v>116</v>
      </c>
      <c r="L5492" s="195">
        <v>14.73988439</v>
      </c>
      <c r="M5492" s="195" t="s">
        <v>941</v>
      </c>
      <c r="N5492" s="195" t="s">
        <v>117</v>
      </c>
    </row>
    <row r="5493" spans="1:14" ht="14.25" x14ac:dyDescent="0.2">
      <c r="A5493" s="183">
        <v>651</v>
      </c>
      <c r="B5493" s="254" t="str">
        <f>IF(AND(A5493&lt;&gt;"",ISNUMBER(A5493)),VLOOKUP(A5493,Studies!A:BR,2,FALSE),"")</f>
        <v>Kasichayanula 2011c</v>
      </c>
      <c r="C5493" s="255" t="str">
        <f>IF(AND(A5493&lt;&gt;"",ISNUMBER(A5493)),VLOOKUP(A5493,Studies!A:BR,3,FALSE),"")</f>
        <v>https://www.ncbi.nlm.nih.gov/pubmed/22030444</v>
      </c>
      <c r="D5493" s="255" t="str">
        <f>IF(AND(A5493&lt;&gt;"",ISNUMBER(A5493)),VLOOKUP(A5493,Studies!A:BR,4,FALSE),"")</f>
        <v>Healthy Volunteers</v>
      </c>
      <c r="E5493" s="255" t="str">
        <f>IF(AND(A5493&lt;&gt;"",ISNUMBER(A5493)),VLOOKUP(A5493,Studies!A:BR,5,FALSE),"")</f>
        <v>Dapagliflozin</v>
      </c>
      <c r="F5493" s="256" t="str">
        <f>IF(AND(A5493&lt;&gt;"",ISNUMBER(A5493)),VLOOKUP(A5493,Studies!A:BR,6,FALSE),"")</f>
        <v>Plasma</v>
      </c>
      <c r="G5493" s="194">
        <v>4</v>
      </c>
      <c r="H5493" s="241" t="s">
        <v>60</v>
      </c>
      <c r="I5493" s="187">
        <v>32.947976879999999</v>
      </c>
      <c r="J5493" s="242" t="s">
        <v>941</v>
      </c>
      <c r="K5493" s="242" t="s">
        <v>116</v>
      </c>
      <c r="M5493" s="195"/>
      <c r="N5493" s="195"/>
    </row>
    <row r="5494" spans="1:14" ht="14.25" x14ac:dyDescent="0.2">
      <c r="A5494" s="183">
        <v>651</v>
      </c>
      <c r="B5494" s="254" t="str">
        <f>IF(AND(A5494&lt;&gt;"",ISNUMBER(A5494)),VLOOKUP(A5494,Studies!A:BR,2,FALSE),"")</f>
        <v>Kasichayanula 2011c</v>
      </c>
      <c r="C5494" s="255" t="str">
        <f>IF(AND(A5494&lt;&gt;"",ISNUMBER(A5494)),VLOOKUP(A5494,Studies!A:BR,3,FALSE),"")</f>
        <v>https://www.ncbi.nlm.nih.gov/pubmed/22030444</v>
      </c>
      <c r="D5494" s="255" t="str">
        <f>IF(AND(A5494&lt;&gt;"",ISNUMBER(A5494)),VLOOKUP(A5494,Studies!A:BR,4,FALSE),"")</f>
        <v>Healthy Volunteers</v>
      </c>
      <c r="E5494" s="255" t="str">
        <f>IF(AND(A5494&lt;&gt;"",ISNUMBER(A5494)),VLOOKUP(A5494,Studies!A:BR,5,FALSE),"")</f>
        <v>Dapagliflozin</v>
      </c>
      <c r="F5494" s="256" t="str">
        <f>IF(AND(A5494&lt;&gt;"",ISNUMBER(A5494)),VLOOKUP(A5494,Studies!A:BR,6,FALSE),"")</f>
        <v>Plasma</v>
      </c>
      <c r="G5494" s="194">
        <v>6</v>
      </c>
      <c r="H5494" s="241" t="s">
        <v>60</v>
      </c>
      <c r="I5494" s="187">
        <v>19.075144510000001</v>
      </c>
      <c r="J5494" s="242" t="s">
        <v>941</v>
      </c>
      <c r="K5494" s="242" t="s">
        <v>116</v>
      </c>
      <c r="M5494" s="195"/>
      <c r="N5494" s="195"/>
    </row>
    <row r="5495" spans="1:14" ht="14.25" x14ac:dyDescent="0.2">
      <c r="A5495" s="183">
        <v>651</v>
      </c>
      <c r="B5495" s="254" t="str">
        <f>IF(AND(A5495&lt;&gt;"",ISNUMBER(A5495)),VLOOKUP(A5495,Studies!A:BR,2,FALSE),"")</f>
        <v>Kasichayanula 2011c</v>
      </c>
      <c r="C5495" s="255" t="str">
        <f>IF(AND(A5495&lt;&gt;"",ISNUMBER(A5495)),VLOOKUP(A5495,Studies!A:BR,3,FALSE),"")</f>
        <v>https://www.ncbi.nlm.nih.gov/pubmed/22030444</v>
      </c>
      <c r="D5495" s="255" t="str">
        <f>IF(AND(A5495&lt;&gt;"",ISNUMBER(A5495)),VLOOKUP(A5495,Studies!A:BR,4,FALSE),"")</f>
        <v>Healthy Volunteers</v>
      </c>
      <c r="E5495" s="255" t="str">
        <f>IF(AND(A5495&lt;&gt;"",ISNUMBER(A5495)),VLOOKUP(A5495,Studies!A:BR,5,FALSE),"")</f>
        <v>Dapagliflozin</v>
      </c>
      <c r="F5495" s="256" t="str">
        <f>IF(AND(A5495&lt;&gt;"",ISNUMBER(A5495)),VLOOKUP(A5495,Studies!A:BR,6,FALSE),"")</f>
        <v>Plasma</v>
      </c>
      <c r="G5495" s="194">
        <v>8</v>
      </c>
      <c r="H5495" s="241" t="s">
        <v>60</v>
      </c>
      <c r="I5495" s="187">
        <v>12.518750259999999</v>
      </c>
      <c r="J5495" s="242" t="s">
        <v>941</v>
      </c>
      <c r="K5495" s="242" t="s">
        <v>116</v>
      </c>
      <c r="L5495" s="195">
        <v>3.534941238</v>
      </c>
      <c r="M5495" s="195" t="s">
        <v>941</v>
      </c>
      <c r="N5495" s="195" t="s">
        <v>117</v>
      </c>
    </row>
    <row r="5496" spans="1:14" ht="14.25" x14ac:dyDescent="0.2">
      <c r="A5496" s="183">
        <v>651</v>
      </c>
      <c r="B5496" s="254" t="str">
        <f>IF(AND(A5496&lt;&gt;"",ISNUMBER(A5496)),VLOOKUP(A5496,Studies!A:BR,2,FALSE),"")</f>
        <v>Kasichayanula 2011c</v>
      </c>
      <c r="C5496" s="255" t="str">
        <f>IF(AND(A5496&lt;&gt;"",ISNUMBER(A5496)),VLOOKUP(A5496,Studies!A:BR,3,FALSE),"")</f>
        <v>https://www.ncbi.nlm.nih.gov/pubmed/22030444</v>
      </c>
      <c r="D5496" s="255" t="str">
        <f>IF(AND(A5496&lt;&gt;"",ISNUMBER(A5496)),VLOOKUP(A5496,Studies!A:BR,4,FALSE),"")</f>
        <v>Healthy Volunteers</v>
      </c>
      <c r="E5496" s="255" t="str">
        <f>IF(AND(A5496&lt;&gt;"",ISNUMBER(A5496)),VLOOKUP(A5496,Studies!A:BR,5,FALSE),"")</f>
        <v>Dapagliflozin</v>
      </c>
      <c r="F5496" s="256" t="str">
        <f>IF(AND(A5496&lt;&gt;"",ISNUMBER(A5496)),VLOOKUP(A5496,Studies!A:BR,6,FALSE),"")</f>
        <v>Plasma</v>
      </c>
      <c r="G5496" s="194">
        <v>12</v>
      </c>
      <c r="H5496" s="241" t="s">
        <v>60</v>
      </c>
      <c r="I5496" s="187">
        <v>7.6739227249999997</v>
      </c>
      <c r="J5496" s="242" t="s">
        <v>941</v>
      </c>
      <c r="K5496" s="242" t="s">
        <v>116</v>
      </c>
      <c r="L5496" s="195">
        <v>1.4082164619999999</v>
      </c>
      <c r="M5496" s="195" t="s">
        <v>941</v>
      </c>
      <c r="N5496" s="195" t="s">
        <v>117</v>
      </c>
    </row>
    <row r="5497" spans="1:14" ht="14.25" x14ac:dyDescent="0.2">
      <c r="A5497" s="183">
        <v>651</v>
      </c>
      <c r="B5497" s="254" t="str">
        <f>IF(AND(A5497&lt;&gt;"",ISNUMBER(A5497)),VLOOKUP(A5497,Studies!A:BR,2,FALSE),"")</f>
        <v>Kasichayanula 2011c</v>
      </c>
      <c r="C5497" s="255" t="str">
        <f>IF(AND(A5497&lt;&gt;"",ISNUMBER(A5497)),VLOOKUP(A5497,Studies!A:BR,3,FALSE),"")</f>
        <v>https://www.ncbi.nlm.nih.gov/pubmed/22030444</v>
      </c>
      <c r="D5497" s="255" t="str">
        <f>IF(AND(A5497&lt;&gt;"",ISNUMBER(A5497)),VLOOKUP(A5497,Studies!A:BR,4,FALSE),"")</f>
        <v>Healthy Volunteers</v>
      </c>
      <c r="E5497" s="255" t="str">
        <f>IF(AND(A5497&lt;&gt;"",ISNUMBER(A5497)),VLOOKUP(A5497,Studies!A:BR,5,FALSE),"")</f>
        <v>Dapagliflozin</v>
      </c>
      <c r="F5497" s="256" t="str">
        <f>IF(AND(A5497&lt;&gt;"",ISNUMBER(A5497)),VLOOKUP(A5497,Studies!A:BR,6,FALSE),"")</f>
        <v>Plasma</v>
      </c>
      <c r="G5497" s="194">
        <v>16</v>
      </c>
      <c r="H5497" s="241" t="s">
        <v>60</v>
      </c>
      <c r="I5497" s="187">
        <v>4.3414085980000001</v>
      </c>
      <c r="J5497" s="242" t="s">
        <v>941</v>
      </c>
      <c r="K5497" s="242" t="s">
        <v>116</v>
      </c>
      <c r="L5497" s="195">
        <v>0.1057603</v>
      </c>
      <c r="M5497" s="195" t="s">
        <v>941</v>
      </c>
      <c r="N5497" s="195" t="s">
        <v>117</v>
      </c>
    </row>
    <row r="5498" spans="1:14" ht="14.25" x14ac:dyDescent="0.2">
      <c r="A5498" s="183">
        <v>651</v>
      </c>
      <c r="B5498" s="254" t="str">
        <f>IF(AND(A5498&lt;&gt;"",ISNUMBER(A5498)),VLOOKUP(A5498,Studies!A:BR,2,FALSE),"")</f>
        <v>Kasichayanula 2011c</v>
      </c>
      <c r="C5498" s="255" t="str">
        <f>IF(AND(A5498&lt;&gt;"",ISNUMBER(A5498)),VLOOKUP(A5498,Studies!A:BR,3,FALSE),"")</f>
        <v>https://www.ncbi.nlm.nih.gov/pubmed/22030444</v>
      </c>
      <c r="D5498" s="255" t="str">
        <f>IF(AND(A5498&lt;&gt;"",ISNUMBER(A5498)),VLOOKUP(A5498,Studies!A:BR,4,FALSE),"")</f>
        <v>Healthy Volunteers</v>
      </c>
      <c r="E5498" s="255" t="str">
        <f>IF(AND(A5498&lt;&gt;"",ISNUMBER(A5498)),VLOOKUP(A5498,Studies!A:BR,5,FALSE),"")</f>
        <v>Dapagliflozin</v>
      </c>
      <c r="F5498" s="256" t="str">
        <f>IF(AND(A5498&lt;&gt;"",ISNUMBER(A5498)),VLOOKUP(A5498,Studies!A:BR,6,FALSE),"")</f>
        <v>Plasma</v>
      </c>
      <c r="G5498" s="194">
        <v>24</v>
      </c>
      <c r="H5498" s="241" t="s">
        <v>60</v>
      </c>
      <c r="I5498" s="187">
        <v>2.7924990329999999</v>
      </c>
      <c r="J5498" s="242" t="s">
        <v>941</v>
      </c>
      <c r="K5498" s="242" t="s">
        <v>116</v>
      </c>
      <c r="L5498" s="195">
        <v>0.59295346699999996</v>
      </c>
      <c r="M5498" s="195" t="s">
        <v>941</v>
      </c>
      <c r="N5498" s="195" t="s">
        <v>117</v>
      </c>
    </row>
    <row r="5499" spans="1:14" ht="14.25" x14ac:dyDescent="0.2">
      <c r="A5499" s="183">
        <v>651</v>
      </c>
      <c r="B5499" s="254" t="str">
        <f>IF(AND(A5499&lt;&gt;"",ISNUMBER(A5499)),VLOOKUP(A5499,Studies!A:BR,2,FALSE),"")</f>
        <v>Kasichayanula 2011c</v>
      </c>
      <c r="C5499" s="255" t="str">
        <f>IF(AND(A5499&lt;&gt;"",ISNUMBER(A5499)),VLOOKUP(A5499,Studies!A:BR,3,FALSE),"")</f>
        <v>https://www.ncbi.nlm.nih.gov/pubmed/22030444</v>
      </c>
      <c r="D5499" s="255" t="str">
        <f>IF(AND(A5499&lt;&gt;"",ISNUMBER(A5499)),VLOOKUP(A5499,Studies!A:BR,4,FALSE),"")</f>
        <v>Healthy Volunteers</v>
      </c>
      <c r="E5499" s="255" t="str">
        <f>IF(AND(A5499&lt;&gt;"",ISNUMBER(A5499)),VLOOKUP(A5499,Studies!A:BR,5,FALSE),"")</f>
        <v>Dapagliflozin</v>
      </c>
      <c r="F5499" s="256" t="str">
        <f>IF(AND(A5499&lt;&gt;"",ISNUMBER(A5499)),VLOOKUP(A5499,Studies!A:BR,6,FALSE),"")</f>
        <v>Plasma</v>
      </c>
      <c r="G5499" s="194">
        <v>36</v>
      </c>
      <c r="H5499" s="241" t="s">
        <v>60</v>
      </c>
      <c r="I5499" s="187">
        <v>1.9619273740000001</v>
      </c>
      <c r="J5499" s="242" t="s">
        <v>941</v>
      </c>
      <c r="K5499" s="242" t="s">
        <v>116</v>
      </c>
      <c r="L5499" s="195">
        <v>0.59468864200000005</v>
      </c>
      <c r="M5499" s="195" t="s">
        <v>941</v>
      </c>
      <c r="N5499" s="195" t="s">
        <v>117</v>
      </c>
    </row>
    <row r="5500" spans="1:14" ht="14.25" x14ac:dyDescent="0.2">
      <c r="A5500" s="183">
        <v>651</v>
      </c>
      <c r="B5500" s="254" t="str">
        <f>IF(AND(A5500&lt;&gt;"",ISNUMBER(A5500)),VLOOKUP(A5500,Studies!A:BR,2,FALSE),"")</f>
        <v>Kasichayanula 2011c</v>
      </c>
      <c r="C5500" s="255" t="str">
        <f>IF(AND(A5500&lt;&gt;"",ISNUMBER(A5500)),VLOOKUP(A5500,Studies!A:BR,3,FALSE),"")</f>
        <v>https://www.ncbi.nlm.nih.gov/pubmed/22030444</v>
      </c>
      <c r="D5500" s="255" t="str">
        <f>IF(AND(A5500&lt;&gt;"",ISNUMBER(A5500)),VLOOKUP(A5500,Studies!A:BR,4,FALSE),"")</f>
        <v>Healthy Volunteers</v>
      </c>
      <c r="E5500" s="255" t="str">
        <f>IF(AND(A5500&lt;&gt;"",ISNUMBER(A5500)),VLOOKUP(A5500,Studies!A:BR,5,FALSE),"")</f>
        <v>Dapagliflozin</v>
      </c>
      <c r="F5500" s="256" t="str">
        <f>IF(AND(A5500&lt;&gt;"",ISNUMBER(A5500)),VLOOKUP(A5500,Studies!A:BR,6,FALSE),"")</f>
        <v>Plasma</v>
      </c>
      <c r="G5500" s="194">
        <v>48</v>
      </c>
      <c r="H5500" s="241" t="s">
        <v>60</v>
      </c>
      <c r="I5500" s="187">
        <v>1.3894954939999999</v>
      </c>
      <c r="J5500" s="242" t="s">
        <v>941</v>
      </c>
      <c r="K5500" s="242" t="s">
        <v>116</v>
      </c>
      <c r="L5500" s="195">
        <v>3.3849258E-2</v>
      </c>
      <c r="M5500" s="195" t="s">
        <v>941</v>
      </c>
      <c r="N5500" s="195" t="s">
        <v>117</v>
      </c>
    </row>
    <row r="5501" spans="1:14" ht="14.25" x14ac:dyDescent="0.2">
      <c r="A5501" s="30">
        <v>646</v>
      </c>
      <c r="B5501" s="254" t="str">
        <f>IF(AND(A5501&lt;&gt;"",ISNUMBER(A5501)),VLOOKUP(A5501,Studies!A:BR,2,FALSE),"")</f>
        <v>Kasichayanula 2013b</v>
      </c>
      <c r="C5501" s="255" t="str">
        <f>IF(AND(A5501&lt;&gt;"",ISNUMBER(A5501)),VLOOKUP(A5501,Studies!A:BR,3,FALSE),"")</f>
        <v>https://www.ncbi.nlm.nih.gov/pubmed/23210765</v>
      </c>
      <c r="D5501" s="255" t="str">
        <f>IF(AND(A5501&lt;&gt;"",ISNUMBER(A5501)),VLOOKUP(A5501,Studies!A:BR,4,FALSE),"")</f>
        <v>T2DM with mild renal impairment</v>
      </c>
      <c r="E5501" s="255" t="str">
        <f>IF(AND(A5501&lt;&gt;"",ISNUMBER(A5501)),VLOOKUP(A5501,Studies!A:BR,5,FALSE),"")</f>
        <v>Dapagliflozin</v>
      </c>
      <c r="F5501" s="256" t="str">
        <f>IF(AND(A5501&lt;&gt;"",ISNUMBER(A5501)),VLOOKUP(A5501,Studies!A:BR,6,FALSE),"")</f>
        <v>Plasma</v>
      </c>
      <c r="G5501" s="194">
        <v>0.25</v>
      </c>
      <c r="H5501" s="241" t="s">
        <v>60</v>
      </c>
      <c r="I5501" s="187">
        <v>191.2388827</v>
      </c>
      <c r="J5501" s="242" t="s">
        <v>941</v>
      </c>
      <c r="K5501" s="242" t="s">
        <v>116</v>
      </c>
    </row>
    <row r="5502" spans="1:14" ht="14.25" x14ac:dyDescent="0.2">
      <c r="A5502" s="183">
        <v>646</v>
      </c>
      <c r="B5502" s="254" t="str">
        <f>IF(AND(A5502&lt;&gt;"",ISNUMBER(A5502)),VLOOKUP(A5502,Studies!A:BR,2,FALSE),"")</f>
        <v>Kasichayanula 2013b</v>
      </c>
      <c r="C5502" s="255" t="str">
        <f>IF(AND(A5502&lt;&gt;"",ISNUMBER(A5502)),VLOOKUP(A5502,Studies!A:BR,3,FALSE),"")</f>
        <v>https://www.ncbi.nlm.nih.gov/pubmed/23210765</v>
      </c>
      <c r="D5502" s="255" t="str">
        <f>IF(AND(A5502&lt;&gt;"",ISNUMBER(A5502)),VLOOKUP(A5502,Studies!A:BR,4,FALSE),"")</f>
        <v>T2DM with mild renal impairment</v>
      </c>
      <c r="E5502" s="255" t="str">
        <f>IF(AND(A5502&lt;&gt;"",ISNUMBER(A5502)),VLOOKUP(A5502,Studies!A:BR,5,FALSE),"")</f>
        <v>Dapagliflozin</v>
      </c>
      <c r="F5502" s="256" t="str">
        <f>IF(AND(A5502&lt;&gt;"",ISNUMBER(A5502)),VLOOKUP(A5502,Studies!A:BR,6,FALSE),"")</f>
        <v>Plasma</v>
      </c>
      <c r="G5502" s="194">
        <v>0.5</v>
      </c>
      <c r="H5502" s="241" t="s">
        <v>60</v>
      </c>
      <c r="I5502" s="187">
        <v>524.32691279999995</v>
      </c>
      <c r="J5502" s="242" t="s">
        <v>941</v>
      </c>
      <c r="K5502" s="242" t="s">
        <v>116</v>
      </c>
    </row>
    <row r="5503" spans="1:14" ht="14.25" x14ac:dyDescent="0.2">
      <c r="A5503" s="183">
        <v>646</v>
      </c>
      <c r="B5503" s="254" t="str">
        <f>IF(AND(A5503&lt;&gt;"",ISNUMBER(A5503)),VLOOKUP(A5503,Studies!A:BR,2,FALSE),"")</f>
        <v>Kasichayanula 2013b</v>
      </c>
      <c r="C5503" s="255" t="str">
        <f>IF(AND(A5503&lt;&gt;"",ISNUMBER(A5503)),VLOOKUP(A5503,Studies!A:BR,3,FALSE),"")</f>
        <v>https://www.ncbi.nlm.nih.gov/pubmed/23210765</v>
      </c>
      <c r="D5503" s="255" t="str">
        <f>IF(AND(A5503&lt;&gt;"",ISNUMBER(A5503)),VLOOKUP(A5503,Studies!A:BR,4,FALSE),"")</f>
        <v>T2DM with mild renal impairment</v>
      </c>
      <c r="E5503" s="255" t="str">
        <f>IF(AND(A5503&lt;&gt;"",ISNUMBER(A5503)),VLOOKUP(A5503,Studies!A:BR,5,FALSE),"")</f>
        <v>Dapagliflozin</v>
      </c>
      <c r="F5503" s="256" t="str">
        <f>IF(AND(A5503&lt;&gt;"",ISNUMBER(A5503)),VLOOKUP(A5503,Studies!A:BR,6,FALSE),"")</f>
        <v>Plasma</v>
      </c>
      <c r="G5503" s="194">
        <v>1</v>
      </c>
      <c r="H5503" s="241" t="s">
        <v>60</v>
      </c>
      <c r="I5503" s="187">
        <v>772.75230509999994</v>
      </c>
      <c r="J5503" s="242" t="s">
        <v>941</v>
      </c>
      <c r="K5503" s="242" t="s">
        <v>116</v>
      </c>
    </row>
    <row r="5504" spans="1:14" ht="14.25" x14ac:dyDescent="0.2">
      <c r="A5504" s="183">
        <v>646</v>
      </c>
      <c r="B5504" s="254" t="str">
        <f>IF(AND(A5504&lt;&gt;"",ISNUMBER(A5504)),VLOOKUP(A5504,Studies!A:BR,2,FALSE),"")</f>
        <v>Kasichayanula 2013b</v>
      </c>
      <c r="C5504" s="255" t="str">
        <f>IF(AND(A5504&lt;&gt;"",ISNUMBER(A5504)),VLOOKUP(A5504,Studies!A:BR,3,FALSE),"")</f>
        <v>https://www.ncbi.nlm.nih.gov/pubmed/23210765</v>
      </c>
      <c r="D5504" s="255" t="str">
        <f>IF(AND(A5504&lt;&gt;"",ISNUMBER(A5504)),VLOOKUP(A5504,Studies!A:BR,4,FALSE),"")</f>
        <v>T2DM with mild renal impairment</v>
      </c>
      <c r="E5504" s="255" t="str">
        <f>IF(AND(A5504&lt;&gt;"",ISNUMBER(A5504)),VLOOKUP(A5504,Studies!A:BR,5,FALSE),"")</f>
        <v>Dapagliflozin</v>
      </c>
      <c r="F5504" s="256" t="str">
        <f>IF(AND(A5504&lt;&gt;"",ISNUMBER(A5504)),VLOOKUP(A5504,Studies!A:BR,6,FALSE),"")</f>
        <v>Plasma</v>
      </c>
      <c r="G5504" s="194">
        <v>2</v>
      </c>
      <c r="H5504" s="241" t="s">
        <v>60</v>
      </c>
      <c r="I5504" s="187">
        <v>535.94408250000004</v>
      </c>
      <c r="J5504" s="242" t="s">
        <v>941</v>
      </c>
      <c r="K5504" s="242" t="s">
        <v>116</v>
      </c>
    </row>
    <row r="5505" spans="1:11" ht="14.25" x14ac:dyDescent="0.2">
      <c r="A5505" s="183">
        <v>646</v>
      </c>
      <c r="B5505" s="254" t="str">
        <f>IF(AND(A5505&lt;&gt;"",ISNUMBER(A5505)),VLOOKUP(A5505,Studies!A:BR,2,FALSE),"")</f>
        <v>Kasichayanula 2013b</v>
      </c>
      <c r="C5505" s="255" t="str">
        <f>IF(AND(A5505&lt;&gt;"",ISNUMBER(A5505)),VLOOKUP(A5505,Studies!A:BR,3,FALSE),"")</f>
        <v>https://www.ncbi.nlm.nih.gov/pubmed/23210765</v>
      </c>
      <c r="D5505" s="255" t="str">
        <f>IF(AND(A5505&lt;&gt;"",ISNUMBER(A5505)),VLOOKUP(A5505,Studies!A:BR,4,FALSE),"")</f>
        <v>T2DM with mild renal impairment</v>
      </c>
      <c r="E5505" s="255" t="str">
        <f>IF(AND(A5505&lt;&gt;"",ISNUMBER(A5505)),VLOOKUP(A5505,Studies!A:BR,5,FALSE),"")</f>
        <v>Dapagliflozin</v>
      </c>
      <c r="F5505" s="256" t="str">
        <f>IF(AND(A5505&lt;&gt;"",ISNUMBER(A5505)),VLOOKUP(A5505,Studies!A:BR,6,FALSE),"")</f>
        <v>Plasma</v>
      </c>
      <c r="G5505" s="194">
        <v>3</v>
      </c>
      <c r="H5505" s="241" t="s">
        <v>60</v>
      </c>
      <c r="I5505" s="187">
        <v>380.05760229999999</v>
      </c>
      <c r="J5505" s="242" t="s">
        <v>941</v>
      </c>
      <c r="K5505" s="242" t="s">
        <v>116</v>
      </c>
    </row>
    <row r="5506" spans="1:11" ht="14.25" x14ac:dyDescent="0.2">
      <c r="A5506" s="183">
        <v>646</v>
      </c>
      <c r="B5506" s="254" t="str">
        <f>IF(AND(A5506&lt;&gt;"",ISNUMBER(A5506)),VLOOKUP(A5506,Studies!A:BR,2,FALSE),"")</f>
        <v>Kasichayanula 2013b</v>
      </c>
      <c r="C5506" s="255" t="str">
        <f>IF(AND(A5506&lt;&gt;"",ISNUMBER(A5506)),VLOOKUP(A5506,Studies!A:BR,3,FALSE),"")</f>
        <v>https://www.ncbi.nlm.nih.gov/pubmed/23210765</v>
      </c>
      <c r="D5506" s="255" t="str">
        <f>IF(AND(A5506&lt;&gt;"",ISNUMBER(A5506)),VLOOKUP(A5506,Studies!A:BR,4,FALSE),"")</f>
        <v>T2DM with mild renal impairment</v>
      </c>
      <c r="E5506" s="255" t="str">
        <f>IF(AND(A5506&lt;&gt;"",ISNUMBER(A5506)),VLOOKUP(A5506,Studies!A:BR,5,FALSE),"")</f>
        <v>Dapagliflozin</v>
      </c>
      <c r="F5506" s="256" t="str">
        <f>IF(AND(A5506&lt;&gt;"",ISNUMBER(A5506)),VLOOKUP(A5506,Studies!A:BR,6,FALSE),"")</f>
        <v>Plasma</v>
      </c>
      <c r="G5506" s="194">
        <v>4</v>
      </c>
      <c r="H5506" s="241" t="s">
        <v>60</v>
      </c>
      <c r="I5506" s="187">
        <v>257.82243999999997</v>
      </c>
      <c r="J5506" s="242" t="s">
        <v>941</v>
      </c>
      <c r="K5506" s="242" t="s">
        <v>116</v>
      </c>
    </row>
    <row r="5507" spans="1:11" ht="14.25" x14ac:dyDescent="0.2">
      <c r="A5507" s="183">
        <v>646</v>
      </c>
      <c r="B5507" s="254" t="str">
        <f>IF(AND(A5507&lt;&gt;"",ISNUMBER(A5507)),VLOOKUP(A5507,Studies!A:BR,2,FALSE),"")</f>
        <v>Kasichayanula 2013b</v>
      </c>
      <c r="C5507" s="255" t="str">
        <f>IF(AND(A5507&lt;&gt;"",ISNUMBER(A5507)),VLOOKUP(A5507,Studies!A:BR,3,FALSE),"")</f>
        <v>https://www.ncbi.nlm.nih.gov/pubmed/23210765</v>
      </c>
      <c r="D5507" s="255" t="str">
        <f>IF(AND(A5507&lt;&gt;"",ISNUMBER(A5507)),VLOOKUP(A5507,Studies!A:BR,4,FALSE),"")</f>
        <v>T2DM with mild renal impairment</v>
      </c>
      <c r="E5507" s="255" t="str">
        <f>IF(AND(A5507&lt;&gt;"",ISNUMBER(A5507)),VLOOKUP(A5507,Studies!A:BR,5,FALSE),"")</f>
        <v>Dapagliflozin</v>
      </c>
      <c r="F5507" s="256" t="str">
        <f>IF(AND(A5507&lt;&gt;"",ISNUMBER(A5507)),VLOOKUP(A5507,Studies!A:BR,6,FALSE),"")</f>
        <v>Plasma</v>
      </c>
      <c r="G5507" s="194">
        <v>5</v>
      </c>
      <c r="H5507" s="241" t="s">
        <v>60</v>
      </c>
      <c r="I5507" s="187">
        <v>213.51331759999999</v>
      </c>
      <c r="J5507" s="242" t="s">
        <v>941</v>
      </c>
      <c r="K5507" s="242" t="s">
        <v>116</v>
      </c>
    </row>
    <row r="5508" spans="1:11" ht="14.25" x14ac:dyDescent="0.2">
      <c r="A5508" s="183">
        <v>646</v>
      </c>
      <c r="B5508" s="254" t="str">
        <f>IF(AND(A5508&lt;&gt;"",ISNUMBER(A5508)),VLOOKUP(A5508,Studies!A:BR,2,FALSE),"")</f>
        <v>Kasichayanula 2013b</v>
      </c>
      <c r="C5508" s="255" t="str">
        <f>IF(AND(A5508&lt;&gt;"",ISNUMBER(A5508)),VLOOKUP(A5508,Studies!A:BR,3,FALSE),"")</f>
        <v>https://www.ncbi.nlm.nih.gov/pubmed/23210765</v>
      </c>
      <c r="D5508" s="255" t="str">
        <f>IF(AND(A5508&lt;&gt;"",ISNUMBER(A5508)),VLOOKUP(A5508,Studies!A:BR,4,FALSE),"")</f>
        <v>T2DM with mild renal impairment</v>
      </c>
      <c r="E5508" s="255" t="str">
        <f>IF(AND(A5508&lt;&gt;"",ISNUMBER(A5508)),VLOOKUP(A5508,Studies!A:BR,5,FALSE),"")</f>
        <v>Dapagliflozin</v>
      </c>
      <c r="F5508" s="256" t="str">
        <f>IF(AND(A5508&lt;&gt;"",ISNUMBER(A5508)),VLOOKUP(A5508,Studies!A:BR,6,FALSE),"")</f>
        <v>Plasma</v>
      </c>
      <c r="G5508" s="194">
        <v>6</v>
      </c>
      <c r="H5508" s="241" t="s">
        <v>60</v>
      </c>
      <c r="I5508" s="187">
        <v>165.4502602</v>
      </c>
      <c r="J5508" s="242" t="s">
        <v>941</v>
      </c>
      <c r="K5508" s="242" t="s">
        <v>116</v>
      </c>
    </row>
    <row r="5509" spans="1:11" ht="14.25" x14ac:dyDescent="0.2">
      <c r="A5509" s="183">
        <v>646</v>
      </c>
      <c r="B5509" s="254" t="str">
        <f>IF(AND(A5509&lt;&gt;"",ISNUMBER(A5509)),VLOOKUP(A5509,Studies!A:BR,2,FALSE),"")</f>
        <v>Kasichayanula 2013b</v>
      </c>
      <c r="C5509" s="255" t="str">
        <f>IF(AND(A5509&lt;&gt;"",ISNUMBER(A5509)),VLOOKUP(A5509,Studies!A:BR,3,FALSE),"")</f>
        <v>https://www.ncbi.nlm.nih.gov/pubmed/23210765</v>
      </c>
      <c r="D5509" s="255" t="str">
        <f>IF(AND(A5509&lt;&gt;"",ISNUMBER(A5509)),VLOOKUP(A5509,Studies!A:BR,4,FALSE),"")</f>
        <v>T2DM with mild renal impairment</v>
      </c>
      <c r="E5509" s="255" t="str">
        <f>IF(AND(A5509&lt;&gt;"",ISNUMBER(A5509)),VLOOKUP(A5509,Studies!A:BR,5,FALSE),"")</f>
        <v>Dapagliflozin</v>
      </c>
      <c r="F5509" s="256" t="str">
        <f>IF(AND(A5509&lt;&gt;"",ISNUMBER(A5509)),VLOOKUP(A5509,Studies!A:BR,6,FALSE),"")</f>
        <v>Plasma</v>
      </c>
      <c r="G5509" s="194">
        <v>8</v>
      </c>
      <c r="H5509" s="241" t="s">
        <v>60</v>
      </c>
      <c r="I5509" s="187">
        <v>108.55640099999999</v>
      </c>
      <c r="J5509" s="242" t="s">
        <v>941</v>
      </c>
      <c r="K5509" s="242" t="s">
        <v>116</v>
      </c>
    </row>
    <row r="5510" spans="1:11" ht="14.25" x14ac:dyDescent="0.2">
      <c r="A5510" s="183">
        <v>646</v>
      </c>
      <c r="B5510" s="254" t="str">
        <f>IF(AND(A5510&lt;&gt;"",ISNUMBER(A5510)),VLOOKUP(A5510,Studies!A:BR,2,FALSE),"")</f>
        <v>Kasichayanula 2013b</v>
      </c>
      <c r="C5510" s="255" t="str">
        <f>IF(AND(A5510&lt;&gt;"",ISNUMBER(A5510)),VLOOKUP(A5510,Studies!A:BR,3,FALSE),"")</f>
        <v>https://www.ncbi.nlm.nih.gov/pubmed/23210765</v>
      </c>
      <c r="D5510" s="255" t="str">
        <f>IF(AND(A5510&lt;&gt;"",ISNUMBER(A5510)),VLOOKUP(A5510,Studies!A:BR,4,FALSE),"")</f>
        <v>T2DM with mild renal impairment</v>
      </c>
      <c r="E5510" s="255" t="str">
        <f>IF(AND(A5510&lt;&gt;"",ISNUMBER(A5510)),VLOOKUP(A5510,Studies!A:BR,5,FALSE),"")</f>
        <v>Dapagliflozin</v>
      </c>
      <c r="F5510" s="256" t="str">
        <f>IF(AND(A5510&lt;&gt;"",ISNUMBER(A5510)),VLOOKUP(A5510,Studies!A:BR,6,FALSE),"")</f>
        <v>Plasma</v>
      </c>
      <c r="G5510" s="194">
        <v>12</v>
      </c>
      <c r="H5510" s="241" t="s">
        <v>60</v>
      </c>
      <c r="I5510" s="187">
        <v>60.97206431</v>
      </c>
      <c r="J5510" s="242" t="s">
        <v>941</v>
      </c>
      <c r="K5510" s="242" t="s">
        <v>116</v>
      </c>
    </row>
    <row r="5511" spans="1:11" ht="14.25" x14ac:dyDescent="0.2">
      <c r="A5511" s="183">
        <v>646</v>
      </c>
      <c r="B5511" s="254" t="str">
        <f>IF(AND(A5511&lt;&gt;"",ISNUMBER(A5511)),VLOOKUP(A5511,Studies!A:BR,2,FALSE),"")</f>
        <v>Kasichayanula 2013b</v>
      </c>
      <c r="C5511" s="255" t="str">
        <f>IF(AND(A5511&lt;&gt;"",ISNUMBER(A5511)),VLOOKUP(A5511,Studies!A:BR,3,FALSE),"")</f>
        <v>https://www.ncbi.nlm.nih.gov/pubmed/23210765</v>
      </c>
      <c r="D5511" s="255" t="str">
        <f>IF(AND(A5511&lt;&gt;"",ISNUMBER(A5511)),VLOOKUP(A5511,Studies!A:BR,4,FALSE),"")</f>
        <v>T2DM with mild renal impairment</v>
      </c>
      <c r="E5511" s="255" t="str">
        <f>IF(AND(A5511&lt;&gt;"",ISNUMBER(A5511)),VLOOKUP(A5511,Studies!A:BR,5,FALSE),"")</f>
        <v>Dapagliflozin</v>
      </c>
      <c r="F5511" s="256" t="str">
        <f>IF(AND(A5511&lt;&gt;"",ISNUMBER(A5511)),VLOOKUP(A5511,Studies!A:BR,6,FALSE),"")</f>
        <v>Plasma</v>
      </c>
      <c r="G5511" s="194">
        <v>18</v>
      </c>
      <c r="H5511" s="241" t="s">
        <v>60</v>
      </c>
      <c r="I5511" s="187">
        <v>36.185577909999999</v>
      </c>
      <c r="J5511" s="242" t="s">
        <v>941</v>
      </c>
      <c r="K5511" s="242" t="s">
        <v>116</v>
      </c>
    </row>
    <row r="5512" spans="1:11" ht="14.25" x14ac:dyDescent="0.2">
      <c r="A5512" s="183">
        <v>646</v>
      </c>
      <c r="B5512" s="254" t="str">
        <f>IF(AND(A5512&lt;&gt;"",ISNUMBER(A5512)),VLOOKUP(A5512,Studies!A:BR,2,FALSE),"")</f>
        <v>Kasichayanula 2013b</v>
      </c>
      <c r="C5512" s="255" t="str">
        <f>IF(AND(A5512&lt;&gt;"",ISNUMBER(A5512)),VLOOKUP(A5512,Studies!A:BR,3,FALSE),"")</f>
        <v>https://www.ncbi.nlm.nih.gov/pubmed/23210765</v>
      </c>
      <c r="D5512" s="255" t="str">
        <f>IF(AND(A5512&lt;&gt;"",ISNUMBER(A5512)),VLOOKUP(A5512,Studies!A:BR,4,FALSE),"")</f>
        <v>T2DM with mild renal impairment</v>
      </c>
      <c r="E5512" s="255" t="str">
        <f>IF(AND(A5512&lt;&gt;"",ISNUMBER(A5512)),VLOOKUP(A5512,Studies!A:BR,5,FALSE),"")</f>
        <v>Dapagliflozin</v>
      </c>
      <c r="F5512" s="256" t="str">
        <f>IF(AND(A5512&lt;&gt;"",ISNUMBER(A5512)),VLOOKUP(A5512,Studies!A:BR,6,FALSE),"")</f>
        <v>Plasma</v>
      </c>
      <c r="G5512" s="194">
        <v>24</v>
      </c>
      <c r="H5512" s="241" t="s">
        <v>60</v>
      </c>
      <c r="I5512" s="187">
        <v>27.10394896</v>
      </c>
      <c r="J5512" s="242" t="s">
        <v>941</v>
      </c>
      <c r="K5512" s="242" t="s">
        <v>116</v>
      </c>
    </row>
    <row r="5513" spans="1:11" ht="14.25" x14ac:dyDescent="0.2">
      <c r="A5513" s="183">
        <v>646</v>
      </c>
      <c r="B5513" s="254" t="str">
        <f>IF(AND(A5513&lt;&gt;"",ISNUMBER(A5513)),VLOOKUP(A5513,Studies!A:BR,2,FALSE),"")</f>
        <v>Kasichayanula 2013b</v>
      </c>
      <c r="C5513" s="255" t="str">
        <f>IF(AND(A5513&lt;&gt;"",ISNUMBER(A5513)),VLOOKUP(A5513,Studies!A:BR,3,FALSE),"")</f>
        <v>https://www.ncbi.nlm.nih.gov/pubmed/23210765</v>
      </c>
      <c r="D5513" s="255" t="str">
        <f>IF(AND(A5513&lt;&gt;"",ISNUMBER(A5513)),VLOOKUP(A5513,Studies!A:BR,4,FALSE),"")</f>
        <v>T2DM with mild renal impairment</v>
      </c>
      <c r="E5513" s="255" t="str">
        <f>IF(AND(A5513&lt;&gt;"",ISNUMBER(A5513)),VLOOKUP(A5513,Studies!A:BR,5,FALSE),"")</f>
        <v>Dapagliflozin</v>
      </c>
      <c r="F5513" s="256" t="str">
        <f>IF(AND(A5513&lt;&gt;"",ISNUMBER(A5513)),VLOOKUP(A5513,Studies!A:BR,6,FALSE),"")</f>
        <v>Plasma</v>
      </c>
      <c r="G5513" s="194">
        <v>36</v>
      </c>
      <c r="H5513" s="241" t="s">
        <v>60</v>
      </c>
      <c r="I5513" s="187">
        <v>17.95797494</v>
      </c>
      <c r="J5513" s="242" t="s">
        <v>941</v>
      </c>
      <c r="K5513" s="242" t="s">
        <v>116</v>
      </c>
    </row>
    <row r="5514" spans="1:11" ht="14.25" x14ac:dyDescent="0.2">
      <c r="A5514" s="183">
        <v>646</v>
      </c>
      <c r="B5514" s="254" t="str">
        <f>IF(AND(A5514&lt;&gt;"",ISNUMBER(A5514)),VLOOKUP(A5514,Studies!A:BR,2,FALSE),"")</f>
        <v>Kasichayanula 2013b</v>
      </c>
      <c r="C5514" s="255" t="str">
        <f>IF(AND(A5514&lt;&gt;"",ISNUMBER(A5514)),VLOOKUP(A5514,Studies!A:BR,3,FALSE),"")</f>
        <v>https://www.ncbi.nlm.nih.gov/pubmed/23210765</v>
      </c>
      <c r="D5514" s="255" t="str">
        <f>IF(AND(A5514&lt;&gt;"",ISNUMBER(A5514)),VLOOKUP(A5514,Studies!A:BR,4,FALSE),"")</f>
        <v>T2DM with mild renal impairment</v>
      </c>
      <c r="E5514" s="255" t="str">
        <f>IF(AND(A5514&lt;&gt;"",ISNUMBER(A5514)),VLOOKUP(A5514,Studies!A:BR,5,FALSE),"")</f>
        <v>Dapagliflozin</v>
      </c>
      <c r="F5514" s="256" t="str">
        <f>IF(AND(A5514&lt;&gt;"",ISNUMBER(A5514)),VLOOKUP(A5514,Studies!A:BR,6,FALSE),"")</f>
        <v>Plasma</v>
      </c>
      <c r="G5514" s="194">
        <v>48</v>
      </c>
      <c r="H5514" s="241" t="s">
        <v>60</v>
      </c>
      <c r="I5514" s="187">
        <v>10.187660879999999</v>
      </c>
      <c r="J5514" s="242" t="s">
        <v>941</v>
      </c>
      <c r="K5514" s="242" t="s">
        <v>116</v>
      </c>
    </row>
    <row r="5515" spans="1:11" ht="14.25" x14ac:dyDescent="0.2">
      <c r="A5515" s="183">
        <v>646</v>
      </c>
      <c r="B5515" s="254" t="str">
        <f>IF(AND(A5515&lt;&gt;"",ISNUMBER(A5515)),VLOOKUP(A5515,Studies!A:BR,2,FALSE),"")</f>
        <v>Kasichayanula 2013b</v>
      </c>
      <c r="C5515" s="255" t="str">
        <f>IF(AND(A5515&lt;&gt;"",ISNUMBER(A5515)),VLOOKUP(A5515,Studies!A:BR,3,FALSE),"")</f>
        <v>https://www.ncbi.nlm.nih.gov/pubmed/23210765</v>
      </c>
      <c r="D5515" s="255" t="str">
        <f>IF(AND(A5515&lt;&gt;"",ISNUMBER(A5515)),VLOOKUP(A5515,Studies!A:BR,4,FALSE),"")</f>
        <v>T2DM with mild renal impairment</v>
      </c>
      <c r="E5515" s="255" t="str">
        <f>IF(AND(A5515&lt;&gt;"",ISNUMBER(A5515)),VLOOKUP(A5515,Studies!A:BR,5,FALSE),"")</f>
        <v>Dapagliflozin</v>
      </c>
      <c r="F5515" s="256" t="str">
        <f>IF(AND(A5515&lt;&gt;"",ISNUMBER(A5515)),VLOOKUP(A5515,Studies!A:BR,6,FALSE),"")</f>
        <v>Plasma</v>
      </c>
      <c r="G5515" s="194">
        <v>60</v>
      </c>
      <c r="H5515" s="241" t="s">
        <v>60</v>
      </c>
      <c r="I5515" s="187">
        <v>8.9050440179999999</v>
      </c>
      <c r="J5515" s="242" t="s">
        <v>941</v>
      </c>
      <c r="K5515" s="242" t="s">
        <v>116</v>
      </c>
    </row>
    <row r="5516" spans="1:11" ht="14.25" x14ac:dyDescent="0.2">
      <c r="A5516" s="183">
        <v>646</v>
      </c>
      <c r="B5516" s="254" t="str">
        <f>IF(AND(A5516&lt;&gt;"",ISNUMBER(A5516)),VLOOKUP(A5516,Studies!A:BR,2,FALSE),"")</f>
        <v>Kasichayanula 2013b</v>
      </c>
      <c r="C5516" s="255" t="str">
        <f>IF(AND(A5516&lt;&gt;"",ISNUMBER(A5516)),VLOOKUP(A5516,Studies!A:BR,3,FALSE),"")</f>
        <v>https://www.ncbi.nlm.nih.gov/pubmed/23210765</v>
      </c>
      <c r="D5516" s="255" t="str">
        <f>IF(AND(A5516&lt;&gt;"",ISNUMBER(A5516)),VLOOKUP(A5516,Studies!A:BR,4,FALSE),"")</f>
        <v>T2DM with mild renal impairment</v>
      </c>
      <c r="E5516" s="255" t="str">
        <f>IF(AND(A5516&lt;&gt;"",ISNUMBER(A5516)),VLOOKUP(A5516,Studies!A:BR,5,FALSE),"")</f>
        <v>Dapagliflozin</v>
      </c>
      <c r="F5516" s="256" t="str">
        <f>IF(AND(A5516&lt;&gt;"",ISNUMBER(A5516)),VLOOKUP(A5516,Studies!A:BR,6,FALSE),"")</f>
        <v>Plasma</v>
      </c>
      <c r="G5516" s="194">
        <v>72</v>
      </c>
      <c r="H5516" s="241" t="s">
        <v>60</v>
      </c>
      <c r="I5516" s="187">
        <v>8.9899753209999993</v>
      </c>
      <c r="J5516" s="242" t="s">
        <v>941</v>
      </c>
      <c r="K5516" s="242" t="s">
        <v>116</v>
      </c>
    </row>
    <row r="5517" spans="1:11" ht="14.25" x14ac:dyDescent="0.2">
      <c r="A5517" s="30">
        <v>647</v>
      </c>
      <c r="B5517" s="254" t="str">
        <f>IF(AND(A5517&lt;&gt;"",ISNUMBER(A5517)),VLOOKUP(A5517,Studies!A:BR,2,FALSE),"")</f>
        <v>Kasichayanula 2013b</v>
      </c>
      <c r="C5517" s="255" t="str">
        <f>IF(AND(A5517&lt;&gt;"",ISNUMBER(A5517)),VLOOKUP(A5517,Studies!A:BR,3,FALSE),"")</f>
        <v>https://www.ncbi.nlm.nih.gov/pubmed/23210765</v>
      </c>
      <c r="D5517" s="255" t="str">
        <f>IF(AND(A5517&lt;&gt;"",ISNUMBER(A5517)),VLOOKUP(A5517,Studies!A:BR,4,FALSE),"")</f>
        <v>T2DM with moderate renal impairment</v>
      </c>
      <c r="E5517" s="255" t="str">
        <f>IF(AND(A5517&lt;&gt;"",ISNUMBER(A5517)),VLOOKUP(A5517,Studies!A:BR,5,FALSE),"")</f>
        <v>Dapagliflozin</v>
      </c>
      <c r="F5517" s="256" t="str">
        <f>IF(AND(A5517&lt;&gt;"",ISNUMBER(A5517)),VLOOKUP(A5517,Studies!A:BR,6,FALSE),"")</f>
        <v>Plasma</v>
      </c>
      <c r="G5517" s="194">
        <v>0.25</v>
      </c>
      <c r="H5517" s="241" t="s">
        <v>60</v>
      </c>
      <c r="I5517" s="187">
        <v>332.85825290000002</v>
      </c>
      <c r="J5517" s="242" t="s">
        <v>941</v>
      </c>
      <c r="K5517" s="242" t="s">
        <v>116</v>
      </c>
    </row>
    <row r="5518" spans="1:11" ht="14.25" x14ac:dyDescent="0.2">
      <c r="A5518" s="183">
        <v>647</v>
      </c>
      <c r="B5518" s="254" t="str">
        <f>IF(AND(A5518&lt;&gt;"",ISNUMBER(A5518)),VLOOKUP(A5518,Studies!A:BR,2,FALSE),"")</f>
        <v>Kasichayanula 2013b</v>
      </c>
      <c r="C5518" s="255" t="str">
        <f>IF(AND(A5518&lt;&gt;"",ISNUMBER(A5518)),VLOOKUP(A5518,Studies!A:BR,3,FALSE),"")</f>
        <v>https://www.ncbi.nlm.nih.gov/pubmed/23210765</v>
      </c>
      <c r="D5518" s="255" t="str">
        <f>IF(AND(A5518&lt;&gt;"",ISNUMBER(A5518)),VLOOKUP(A5518,Studies!A:BR,4,FALSE),"")</f>
        <v>T2DM with moderate renal impairment</v>
      </c>
      <c r="E5518" s="255" t="str">
        <f>IF(AND(A5518&lt;&gt;"",ISNUMBER(A5518)),VLOOKUP(A5518,Studies!A:BR,5,FALSE),"")</f>
        <v>Dapagliflozin</v>
      </c>
      <c r="F5518" s="256" t="str">
        <f>IF(AND(A5518&lt;&gt;"",ISNUMBER(A5518)),VLOOKUP(A5518,Studies!A:BR,6,FALSE),"")</f>
        <v>Plasma</v>
      </c>
      <c r="G5518" s="194">
        <v>0.5</v>
      </c>
      <c r="H5518" s="241" t="s">
        <v>60</v>
      </c>
      <c r="I5518" s="187">
        <v>863.34536330000003</v>
      </c>
      <c r="J5518" s="242" t="s">
        <v>941</v>
      </c>
      <c r="K5518" s="242" t="s">
        <v>116</v>
      </c>
    </row>
    <row r="5519" spans="1:11" ht="14.25" x14ac:dyDescent="0.2">
      <c r="A5519" s="183">
        <v>647</v>
      </c>
      <c r="B5519" s="254" t="str">
        <f>IF(AND(A5519&lt;&gt;"",ISNUMBER(A5519)),VLOOKUP(A5519,Studies!A:BR,2,FALSE),"")</f>
        <v>Kasichayanula 2013b</v>
      </c>
      <c r="C5519" s="255" t="str">
        <f>IF(AND(A5519&lt;&gt;"",ISNUMBER(A5519)),VLOOKUP(A5519,Studies!A:BR,3,FALSE),"")</f>
        <v>https://www.ncbi.nlm.nih.gov/pubmed/23210765</v>
      </c>
      <c r="D5519" s="255" t="str">
        <f>IF(AND(A5519&lt;&gt;"",ISNUMBER(A5519)),VLOOKUP(A5519,Studies!A:BR,4,FALSE),"")</f>
        <v>T2DM with moderate renal impairment</v>
      </c>
      <c r="E5519" s="255" t="str">
        <f>IF(AND(A5519&lt;&gt;"",ISNUMBER(A5519)),VLOOKUP(A5519,Studies!A:BR,5,FALSE),"")</f>
        <v>Dapagliflozin</v>
      </c>
      <c r="F5519" s="256" t="str">
        <f>IF(AND(A5519&lt;&gt;"",ISNUMBER(A5519)),VLOOKUP(A5519,Studies!A:BR,6,FALSE),"")</f>
        <v>Plasma</v>
      </c>
      <c r="G5519" s="194">
        <v>4</v>
      </c>
      <c r="H5519" s="241" t="s">
        <v>60</v>
      </c>
      <c r="I5519" s="187">
        <v>291.24879720000001</v>
      </c>
      <c r="J5519" s="242" t="s">
        <v>941</v>
      </c>
      <c r="K5519" s="242" t="s">
        <v>116</v>
      </c>
    </row>
    <row r="5520" spans="1:11" ht="14.25" x14ac:dyDescent="0.2">
      <c r="A5520" s="183">
        <v>647</v>
      </c>
      <c r="B5520" s="254" t="str">
        <f>IF(AND(A5520&lt;&gt;"",ISNUMBER(A5520)),VLOOKUP(A5520,Studies!A:BR,2,FALSE),"")</f>
        <v>Kasichayanula 2013b</v>
      </c>
      <c r="C5520" s="255" t="str">
        <f>IF(AND(A5520&lt;&gt;"",ISNUMBER(A5520)),VLOOKUP(A5520,Studies!A:BR,3,FALSE),"")</f>
        <v>https://www.ncbi.nlm.nih.gov/pubmed/23210765</v>
      </c>
      <c r="D5520" s="255" t="str">
        <f>IF(AND(A5520&lt;&gt;"",ISNUMBER(A5520)),VLOOKUP(A5520,Studies!A:BR,4,FALSE),"")</f>
        <v>T2DM with moderate renal impairment</v>
      </c>
      <c r="E5520" s="255" t="str">
        <f>IF(AND(A5520&lt;&gt;"",ISNUMBER(A5520)),VLOOKUP(A5520,Studies!A:BR,5,FALSE),"")</f>
        <v>Dapagliflozin</v>
      </c>
      <c r="F5520" s="256" t="str">
        <f>IF(AND(A5520&lt;&gt;"",ISNUMBER(A5520)),VLOOKUP(A5520,Studies!A:BR,6,FALSE),"")</f>
        <v>Plasma</v>
      </c>
      <c r="G5520" s="194">
        <v>6</v>
      </c>
      <c r="H5520" s="241" t="s">
        <v>60</v>
      </c>
      <c r="I5520" s="187">
        <v>218.27992019999999</v>
      </c>
      <c r="J5520" s="242" t="s">
        <v>941</v>
      </c>
      <c r="K5520" s="242" t="s">
        <v>116</v>
      </c>
    </row>
    <row r="5521" spans="1:11" ht="14.25" x14ac:dyDescent="0.2">
      <c r="A5521" s="183">
        <v>647</v>
      </c>
      <c r="B5521" s="254" t="str">
        <f>IF(AND(A5521&lt;&gt;"",ISNUMBER(A5521)),VLOOKUP(A5521,Studies!A:BR,2,FALSE),"")</f>
        <v>Kasichayanula 2013b</v>
      </c>
      <c r="C5521" s="255" t="str">
        <f>IF(AND(A5521&lt;&gt;"",ISNUMBER(A5521)),VLOOKUP(A5521,Studies!A:BR,3,FALSE),"")</f>
        <v>https://www.ncbi.nlm.nih.gov/pubmed/23210765</v>
      </c>
      <c r="D5521" s="255" t="str">
        <f>IF(AND(A5521&lt;&gt;"",ISNUMBER(A5521)),VLOOKUP(A5521,Studies!A:BR,4,FALSE),"")</f>
        <v>T2DM with moderate renal impairment</v>
      </c>
      <c r="E5521" s="255" t="str">
        <f>IF(AND(A5521&lt;&gt;"",ISNUMBER(A5521)),VLOOKUP(A5521,Studies!A:BR,5,FALSE),"")</f>
        <v>Dapagliflozin</v>
      </c>
      <c r="F5521" s="256" t="str">
        <f>IF(AND(A5521&lt;&gt;"",ISNUMBER(A5521)),VLOOKUP(A5521,Studies!A:BR,6,FALSE),"")</f>
        <v>Plasma</v>
      </c>
      <c r="G5521" s="194">
        <v>8</v>
      </c>
      <c r="H5521" s="241" t="s">
        <v>60</v>
      </c>
      <c r="I5521" s="187">
        <v>132.51776520000001</v>
      </c>
      <c r="J5521" s="242" t="s">
        <v>941</v>
      </c>
      <c r="K5521" s="242" t="s">
        <v>116</v>
      </c>
    </row>
    <row r="5522" spans="1:11" ht="14.25" x14ac:dyDescent="0.2">
      <c r="A5522" s="183">
        <v>647</v>
      </c>
      <c r="B5522" s="254" t="str">
        <f>IF(AND(A5522&lt;&gt;"",ISNUMBER(A5522)),VLOOKUP(A5522,Studies!A:BR,2,FALSE),"")</f>
        <v>Kasichayanula 2013b</v>
      </c>
      <c r="C5522" s="255" t="str">
        <f>IF(AND(A5522&lt;&gt;"",ISNUMBER(A5522)),VLOOKUP(A5522,Studies!A:BR,3,FALSE),"")</f>
        <v>https://www.ncbi.nlm.nih.gov/pubmed/23210765</v>
      </c>
      <c r="D5522" s="255" t="str">
        <f>IF(AND(A5522&lt;&gt;"",ISNUMBER(A5522)),VLOOKUP(A5522,Studies!A:BR,4,FALSE),"")</f>
        <v>T2DM with moderate renal impairment</v>
      </c>
      <c r="E5522" s="255" t="str">
        <f>IF(AND(A5522&lt;&gt;"",ISNUMBER(A5522)),VLOOKUP(A5522,Studies!A:BR,5,FALSE),"")</f>
        <v>Dapagliflozin</v>
      </c>
      <c r="F5522" s="256" t="str">
        <f>IF(AND(A5522&lt;&gt;"",ISNUMBER(A5522)),VLOOKUP(A5522,Studies!A:BR,6,FALSE),"")</f>
        <v>Plasma</v>
      </c>
      <c r="G5522" s="194">
        <v>12</v>
      </c>
      <c r="H5522" s="241" t="s">
        <v>60</v>
      </c>
      <c r="I5522" s="187">
        <v>91.88278047</v>
      </c>
      <c r="J5522" s="242" t="s">
        <v>941</v>
      </c>
      <c r="K5522" s="242" t="s">
        <v>116</v>
      </c>
    </row>
    <row r="5523" spans="1:11" ht="14.25" x14ac:dyDescent="0.2">
      <c r="A5523" s="183">
        <v>647</v>
      </c>
      <c r="B5523" s="254" t="str">
        <f>IF(AND(A5523&lt;&gt;"",ISNUMBER(A5523)),VLOOKUP(A5523,Studies!A:BR,2,FALSE),"")</f>
        <v>Kasichayanula 2013b</v>
      </c>
      <c r="C5523" s="255" t="str">
        <f>IF(AND(A5523&lt;&gt;"",ISNUMBER(A5523)),VLOOKUP(A5523,Studies!A:BR,3,FALSE),"")</f>
        <v>https://www.ncbi.nlm.nih.gov/pubmed/23210765</v>
      </c>
      <c r="D5523" s="255" t="str">
        <f>IF(AND(A5523&lt;&gt;"",ISNUMBER(A5523)),VLOOKUP(A5523,Studies!A:BR,4,FALSE),"")</f>
        <v>T2DM with moderate renal impairment</v>
      </c>
      <c r="E5523" s="255" t="str">
        <f>IF(AND(A5523&lt;&gt;"",ISNUMBER(A5523)),VLOOKUP(A5523,Studies!A:BR,5,FALSE),"")</f>
        <v>Dapagliflozin</v>
      </c>
      <c r="F5523" s="256" t="str">
        <f>IF(AND(A5523&lt;&gt;"",ISNUMBER(A5523)),VLOOKUP(A5523,Studies!A:BR,6,FALSE),"")</f>
        <v>Plasma</v>
      </c>
      <c r="G5523" s="194">
        <v>18</v>
      </c>
      <c r="H5523" s="241" t="s">
        <v>60</v>
      </c>
      <c r="I5523" s="187">
        <v>58.930186130000003</v>
      </c>
      <c r="J5523" s="242" t="s">
        <v>941</v>
      </c>
      <c r="K5523" s="242" t="s">
        <v>116</v>
      </c>
    </row>
    <row r="5524" spans="1:11" ht="14.25" x14ac:dyDescent="0.2">
      <c r="A5524" s="183">
        <v>647</v>
      </c>
      <c r="B5524" s="254" t="str">
        <f>IF(AND(A5524&lt;&gt;"",ISNUMBER(A5524)),VLOOKUP(A5524,Studies!A:BR,2,FALSE),"")</f>
        <v>Kasichayanula 2013b</v>
      </c>
      <c r="C5524" s="255" t="str">
        <f>IF(AND(A5524&lt;&gt;"",ISNUMBER(A5524)),VLOOKUP(A5524,Studies!A:BR,3,FALSE),"")</f>
        <v>https://www.ncbi.nlm.nih.gov/pubmed/23210765</v>
      </c>
      <c r="D5524" s="255" t="str">
        <f>IF(AND(A5524&lt;&gt;"",ISNUMBER(A5524)),VLOOKUP(A5524,Studies!A:BR,4,FALSE),"")</f>
        <v>T2DM with moderate renal impairment</v>
      </c>
      <c r="E5524" s="255" t="str">
        <f>IF(AND(A5524&lt;&gt;"",ISNUMBER(A5524)),VLOOKUP(A5524,Studies!A:BR,5,FALSE),"")</f>
        <v>Dapagliflozin</v>
      </c>
      <c r="F5524" s="256" t="str">
        <f>IF(AND(A5524&lt;&gt;"",ISNUMBER(A5524)),VLOOKUP(A5524,Studies!A:BR,6,FALSE),"")</f>
        <v>Plasma</v>
      </c>
      <c r="G5524" s="194">
        <v>24</v>
      </c>
      <c r="H5524" s="241" t="s">
        <v>60</v>
      </c>
      <c r="I5524" s="187">
        <v>60.200840530000001</v>
      </c>
      <c r="J5524" s="242" t="s">
        <v>941</v>
      </c>
      <c r="K5524" s="242" t="s">
        <v>116</v>
      </c>
    </row>
    <row r="5525" spans="1:11" ht="14.25" x14ac:dyDescent="0.2">
      <c r="A5525" s="183">
        <v>647</v>
      </c>
      <c r="B5525" s="254" t="str">
        <f>IF(AND(A5525&lt;&gt;"",ISNUMBER(A5525)),VLOOKUP(A5525,Studies!A:BR,2,FALSE),"")</f>
        <v>Kasichayanula 2013b</v>
      </c>
      <c r="C5525" s="255" t="str">
        <f>IF(AND(A5525&lt;&gt;"",ISNUMBER(A5525)),VLOOKUP(A5525,Studies!A:BR,3,FALSE),"")</f>
        <v>https://www.ncbi.nlm.nih.gov/pubmed/23210765</v>
      </c>
      <c r="D5525" s="255" t="str">
        <f>IF(AND(A5525&lt;&gt;"",ISNUMBER(A5525)),VLOOKUP(A5525,Studies!A:BR,4,FALSE),"")</f>
        <v>T2DM with moderate renal impairment</v>
      </c>
      <c r="E5525" s="255" t="str">
        <f>IF(AND(A5525&lt;&gt;"",ISNUMBER(A5525)),VLOOKUP(A5525,Studies!A:BR,5,FALSE),"")</f>
        <v>Dapagliflozin</v>
      </c>
      <c r="F5525" s="256" t="str">
        <f>IF(AND(A5525&lt;&gt;"",ISNUMBER(A5525)),VLOOKUP(A5525,Studies!A:BR,6,FALSE),"")</f>
        <v>Plasma</v>
      </c>
      <c r="G5525" s="194">
        <v>36</v>
      </c>
      <c r="H5525" s="241" t="s">
        <v>60</v>
      </c>
      <c r="I5525" s="187">
        <v>30.23431106</v>
      </c>
      <c r="J5525" s="242" t="s">
        <v>941</v>
      </c>
      <c r="K5525" s="242" t="s">
        <v>116</v>
      </c>
    </row>
    <row r="5526" spans="1:11" ht="14.25" x14ac:dyDescent="0.2">
      <c r="A5526" s="183">
        <v>647</v>
      </c>
      <c r="B5526" s="254" t="str">
        <f>IF(AND(A5526&lt;&gt;"",ISNUMBER(A5526)),VLOOKUP(A5526,Studies!A:BR,2,FALSE),"")</f>
        <v>Kasichayanula 2013b</v>
      </c>
      <c r="C5526" s="255" t="str">
        <f>IF(AND(A5526&lt;&gt;"",ISNUMBER(A5526)),VLOOKUP(A5526,Studies!A:BR,3,FALSE),"")</f>
        <v>https://www.ncbi.nlm.nih.gov/pubmed/23210765</v>
      </c>
      <c r="D5526" s="255" t="str">
        <f>IF(AND(A5526&lt;&gt;"",ISNUMBER(A5526)),VLOOKUP(A5526,Studies!A:BR,4,FALSE),"")</f>
        <v>T2DM with moderate renal impairment</v>
      </c>
      <c r="E5526" s="255" t="str">
        <f>IF(AND(A5526&lt;&gt;"",ISNUMBER(A5526)),VLOOKUP(A5526,Studies!A:BR,5,FALSE),"")</f>
        <v>Dapagliflozin</v>
      </c>
      <c r="F5526" s="256" t="str">
        <f>IF(AND(A5526&lt;&gt;"",ISNUMBER(A5526)),VLOOKUP(A5526,Studies!A:BR,6,FALSE),"")</f>
        <v>Plasma</v>
      </c>
      <c r="G5526" s="194">
        <v>48</v>
      </c>
      <c r="H5526" s="241" t="s">
        <v>60</v>
      </c>
      <c r="I5526" s="187">
        <v>23.917806939999998</v>
      </c>
      <c r="J5526" s="242" t="s">
        <v>941</v>
      </c>
      <c r="K5526" s="242" t="s">
        <v>116</v>
      </c>
    </row>
    <row r="5527" spans="1:11" ht="14.25" x14ac:dyDescent="0.2">
      <c r="A5527" s="183">
        <v>647</v>
      </c>
      <c r="B5527" s="254" t="str">
        <f>IF(AND(A5527&lt;&gt;"",ISNUMBER(A5527)),VLOOKUP(A5527,Studies!A:BR,2,FALSE),"")</f>
        <v>Kasichayanula 2013b</v>
      </c>
      <c r="C5527" s="255" t="str">
        <f>IF(AND(A5527&lt;&gt;"",ISNUMBER(A5527)),VLOOKUP(A5527,Studies!A:BR,3,FALSE),"")</f>
        <v>https://www.ncbi.nlm.nih.gov/pubmed/23210765</v>
      </c>
      <c r="D5527" s="255" t="str">
        <f>IF(AND(A5527&lt;&gt;"",ISNUMBER(A5527)),VLOOKUP(A5527,Studies!A:BR,4,FALSE),"")</f>
        <v>T2DM with moderate renal impairment</v>
      </c>
      <c r="E5527" s="255" t="str">
        <f>IF(AND(A5527&lt;&gt;"",ISNUMBER(A5527)),VLOOKUP(A5527,Studies!A:BR,5,FALSE),"")</f>
        <v>Dapagliflozin</v>
      </c>
      <c r="F5527" s="256" t="str">
        <f>IF(AND(A5527&lt;&gt;"",ISNUMBER(A5527)),VLOOKUP(A5527,Studies!A:BR,6,FALSE),"")</f>
        <v>Plasma</v>
      </c>
      <c r="G5527" s="194">
        <v>60</v>
      </c>
      <c r="H5527" s="241" t="s">
        <v>60</v>
      </c>
      <c r="I5527" s="187">
        <v>14.341714380000001</v>
      </c>
      <c r="J5527" s="242" t="s">
        <v>941</v>
      </c>
      <c r="K5527" s="242" t="s">
        <v>116</v>
      </c>
    </row>
    <row r="5528" spans="1:11" ht="14.25" x14ac:dyDescent="0.2">
      <c r="A5528" s="183">
        <v>647</v>
      </c>
      <c r="B5528" s="254" t="str">
        <f>IF(AND(A5528&lt;&gt;"",ISNUMBER(A5528)),VLOOKUP(A5528,Studies!A:BR,2,FALSE),"")</f>
        <v>Kasichayanula 2013b</v>
      </c>
      <c r="C5528" s="255" t="str">
        <f>IF(AND(A5528&lt;&gt;"",ISNUMBER(A5528)),VLOOKUP(A5528,Studies!A:BR,3,FALSE),"")</f>
        <v>https://www.ncbi.nlm.nih.gov/pubmed/23210765</v>
      </c>
      <c r="D5528" s="255" t="str">
        <f>IF(AND(A5528&lt;&gt;"",ISNUMBER(A5528)),VLOOKUP(A5528,Studies!A:BR,4,FALSE),"")</f>
        <v>T2DM with moderate renal impairment</v>
      </c>
      <c r="E5528" s="255" t="str">
        <f>IF(AND(A5528&lt;&gt;"",ISNUMBER(A5528)),VLOOKUP(A5528,Studies!A:BR,5,FALSE),"")</f>
        <v>Dapagliflozin</v>
      </c>
      <c r="F5528" s="256" t="str">
        <f>IF(AND(A5528&lt;&gt;"",ISNUMBER(A5528)),VLOOKUP(A5528,Studies!A:BR,6,FALSE),"")</f>
        <v>Plasma</v>
      </c>
      <c r="G5528" s="194">
        <v>72</v>
      </c>
      <c r="H5528" s="241" t="s">
        <v>60</v>
      </c>
      <c r="I5528" s="187">
        <v>6.6649171540000003</v>
      </c>
      <c r="J5528" s="242" t="s">
        <v>941</v>
      </c>
      <c r="K5528" s="242" t="s">
        <v>116</v>
      </c>
    </row>
    <row r="5529" spans="1:11" ht="14.25" x14ac:dyDescent="0.2">
      <c r="A5529" s="30">
        <v>648</v>
      </c>
      <c r="B5529" s="254" t="str">
        <f>IF(AND(A5529&lt;&gt;"",ISNUMBER(A5529)),VLOOKUP(A5529,Studies!A:BR,2,FALSE),"")</f>
        <v>Kasichayanula 2013b</v>
      </c>
      <c r="C5529" s="255" t="str">
        <f>IF(AND(A5529&lt;&gt;"",ISNUMBER(A5529)),VLOOKUP(A5529,Studies!A:BR,3,FALSE),"")</f>
        <v>https://www.ncbi.nlm.nih.gov/pubmed/23210765</v>
      </c>
      <c r="D5529" s="255" t="str">
        <f>IF(AND(A5529&lt;&gt;"",ISNUMBER(A5529)),VLOOKUP(A5529,Studies!A:BR,4,FALSE),"")</f>
        <v>T2DM with severe renal impairment</v>
      </c>
      <c r="E5529" s="255" t="str">
        <f>IF(AND(A5529&lt;&gt;"",ISNUMBER(A5529)),VLOOKUP(A5529,Studies!A:BR,5,FALSE),"")</f>
        <v>Dapagliflozin</v>
      </c>
      <c r="F5529" s="256" t="str">
        <f>IF(AND(A5529&lt;&gt;"",ISNUMBER(A5529)),VLOOKUP(A5529,Studies!A:BR,6,FALSE),"")</f>
        <v>Plasma</v>
      </c>
      <c r="G5529" s="194">
        <v>0.25</v>
      </c>
      <c r="H5529" s="241" t="s">
        <v>60</v>
      </c>
      <c r="I5529" s="187">
        <v>72.107614749999996</v>
      </c>
      <c r="J5529" s="242" t="s">
        <v>941</v>
      </c>
      <c r="K5529" s="242" t="s">
        <v>116</v>
      </c>
    </row>
    <row r="5530" spans="1:11" ht="14.25" x14ac:dyDescent="0.2">
      <c r="A5530" s="183">
        <v>648</v>
      </c>
      <c r="B5530" s="254" t="str">
        <f>IF(AND(A5530&lt;&gt;"",ISNUMBER(A5530)),VLOOKUP(A5530,Studies!A:BR,2,FALSE),"")</f>
        <v>Kasichayanula 2013b</v>
      </c>
      <c r="C5530" s="255" t="str">
        <f>IF(AND(A5530&lt;&gt;"",ISNUMBER(A5530)),VLOOKUP(A5530,Studies!A:BR,3,FALSE),"")</f>
        <v>https://www.ncbi.nlm.nih.gov/pubmed/23210765</v>
      </c>
      <c r="D5530" s="255" t="str">
        <f>IF(AND(A5530&lt;&gt;"",ISNUMBER(A5530)),VLOOKUP(A5530,Studies!A:BR,4,FALSE),"")</f>
        <v>T2DM with severe renal impairment</v>
      </c>
      <c r="E5530" s="255" t="str">
        <f>IF(AND(A5530&lt;&gt;"",ISNUMBER(A5530)),VLOOKUP(A5530,Studies!A:BR,5,FALSE),"")</f>
        <v>Dapagliflozin</v>
      </c>
      <c r="F5530" s="256" t="str">
        <f>IF(AND(A5530&lt;&gt;"",ISNUMBER(A5530)),VLOOKUP(A5530,Studies!A:BR,6,FALSE),"")</f>
        <v>Plasma</v>
      </c>
      <c r="G5530" s="194">
        <v>0.5</v>
      </c>
      <c r="H5530" s="241" t="s">
        <v>60</v>
      </c>
      <c r="I5530" s="187">
        <v>314.89326679999999</v>
      </c>
      <c r="J5530" s="242" t="s">
        <v>941</v>
      </c>
      <c r="K5530" s="242" t="s">
        <v>116</v>
      </c>
    </row>
    <row r="5531" spans="1:11" ht="14.25" x14ac:dyDescent="0.2">
      <c r="A5531" s="183">
        <v>648</v>
      </c>
      <c r="B5531" s="254" t="str">
        <f>IF(AND(A5531&lt;&gt;"",ISNUMBER(A5531)),VLOOKUP(A5531,Studies!A:BR,2,FALSE),"")</f>
        <v>Kasichayanula 2013b</v>
      </c>
      <c r="C5531" s="255" t="str">
        <f>IF(AND(A5531&lt;&gt;"",ISNUMBER(A5531)),VLOOKUP(A5531,Studies!A:BR,3,FALSE),"")</f>
        <v>https://www.ncbi.nlm.nih.gov/pubmed/23210765</v>
      </c>
      <c r="D5531" s="255" t="str">
        <f>IF(AND(A5531&lt;&gt;"",ISNUMBER(A5531)),VLOOKUP(A5531,Studies!A:BR,4,FALSE),"")</f>
        <v>T2DM with severe renal impairment</v>
      </c>
      <c r="E5531" s="255" t="str">
        <f>IF(AND(A5531&lt;&gt;"",ISNUMBER(A5531)),VLOOKUP(A5531,Studies!A:BR,5,FALSE),"")</f>
        <v>Dapagliflozin</v>
      </c>
      <c r="F5531" s="256" t="str">
        <f>IF(AND(A5531&lt;&gt;"",ISNUMBER(A5531)),VLOOKUP(A5531,Studies!A:BR,6,FALSE),"")</f>
        <v>Plasma</v>
      </c>
      <c r="G5531" s="194">
        <v>4</v>
      </c>
      <c r="H5531" s="241" t="s">
        <v>60</v>
      </c>
      <c r="I5531" s="187">
        <v>332.69027190000003</v>
      </c>
      <c r="J5531" s="242" t="s">
        <v>941</v>
      </c>
      <c r="K5531" s="242" t="s">
        <v>116</v>
      </c>
    </row>
    <row r="5532" spans="1:11" ht="14.25" x14ac:dyDescent="0.2">
      <c r="A5532" s="183">
        <v>648</v>
      </c>
      <c r="B5532" s="254" t="str">
        <f>IF(AND(A5532&lt;&gt;"",ISNUMBER(A5532)),VLOOKUP(A5532,Studies!A:BR,2,FALSE),"")</f>
        <v>Kasichayanula 2013b</v>
      </c>
      <c r="C5532" s="255" t="str">
        <f>IF(AND(A5532&lt;&gt;"",ISNUMBER(A5532)),VLOOKUP(A5532,Studies!A:BR,3,FALSE),"")</f>
        <v>https://www.ncbi.nlm.nih.gov/pubmed/23210765</v>
      </c>
      <c r="D5532" s="255" t="str">
        <f>IF(AND(A5532&lt;&gt;"",ISNUMBER(A5532)),VLOOKUP(A5532,Studies!A:BR,4,FALSE),"")</f>
        <v>T2DM with severe renal impairment</v>
      </c>
      <c r="E5532" s="255" t="str">
        <f>IF(AND(A5532&lt;&gt;"",ISNUMBER(A5532)),VLOOKUP(A5532,Studies!A:BR,5,FALSE),"")</f>
        <v>Dapagliflozin</v>
      </c>
      <c r="F5532" s="256" t="str">
        <f>IF(AND(A5532&lt;&gt;"",ISNUMBER(A5532)),VLOOKUP(A5532,Studies!A:BR,6,FALSE),"")</f>
        <v>Plasma</v>
      </c>
      <c r="G5532" s="194">
        <v>6</v>
      </c>
      <c r="H5532" s="241" t="s">
        <v>60</v>
      </c>
      <c r="I5532" s="187">
        <v>281.65591519999998</v>
      </c>
      <c r="J5532" s="242" t="s">
        <v>941</v>
      </c>
      <c r="K5532" s="242" t="s">
        <v>116</v>
      </c>
    </row>
    <row r="5533" spans="1:11" ht="14.25" x14ac:dyDescent="0.2">
      <c r="A5533" s="183">
        <v>648</v>
      </c>
      <c r="B5533" s="254" t="str">
        <f>IF(AND(A5533&lt;&gt;"",ISNUMBER(A5533)),VLOOKUP(A5533,Studies!A:BR,2,FALSE),"")</f>
        <v>Kasichayanula 2013b</v>
      </c>
      <c r="C5533" s="255" t="str">
        <f>IF(AND(A5533&lt;&gt;"",ISNUMBER(A5533)),VLOOKUP(A5533,Studies!A:BR,3,FALSE),"")</f>
        <v>https://www.ncbi.nlm.nih.gov/pubmed/23210765</v>
      </c>
      <c r="D5533" s="255" t="str">
        <f>IF(AND(A5533&lt;&gt;"",ISNUMBER(A5533)),VLOOKUP(A5533,Studies!A:BR,4,FALSE),"")</f>
        <v>T2DM with severe renal impairment</v>
      </c>
      <c r="E5533" s="255" t="str">
        <f>IF(AND(A5533&lt;&gt;"",ISNUMBER(A5533)),VLOOKUP(A5533,Studies!A:BR,5,FALSE),"")</f>
        <v>Dapagliflozin</v>
      </c>
      <c r="F5533" s="256" t="str">
        <f>IF(AND(A5533&lt;&gt;"",ISNUMBER(A5533)),VLOOKUP(A5533,Studies!A:BR,6,FALSE),"")</f>
        <v>Plasma</v>
      </c>
      <c r="G5533" s="194">
        <v>8</v>
      </c>
      <c r="H5533" s="241" t="s">
        <v>60</v>
      </c>
      <c r="I5533" s="187">
        <v>143.20994339999999</v>
      </c>
      <c r="J5533" s="242" t="s">
        <v>941</v>
      </c>
      <c r="K5533" s="242" t="s">
        <v>116</v>
      </c>
    </row>
    <row r="5534" spans="1:11" ht="14.25" x14ac:dyDescent="0.2">
      <c r="A5534" s="183">
        <v>648</v>
      </c>
      <c r="B5534" s="254" t="str">
        <f>IF(AND(A5534&lt;&gt;"",ISNUMBER(A5534)),VLOOKUP(A5534,Studies!A:BR,2,FALSE),"")</f>
        <v>Kasichayanula 2013b</v>
      </c>
      <c r="C5534" s="255" t="str">
        <f>IF(AND(A5534&lt;&gt;"",ISNUMBER(A5534)),VLOOKUP(A5534,Studies!A:BR,3,FALSE),"")</f>
        <v>https://www.ncbi.nlm.nih.gov/pubmed/23210765</v>
      </c>
      <c r="D5534" s="255" t="str">
        <f>IF(AND(A5534&lt;&gt;"",ISNUMBER(A5534)),VLOOKUP(A5534,Studies!A:BR,4,FALSE),"")</f>
        <v>T2DM with severe renal impairment</v>
      </c>
      <c r="E5534" s="255" t="str">
        <f>IF(AND(A5534&lt;&gt;"",ISNUMBER(A5534)),VLOOKUP(A5534,Studies!A:BR,5,FALSE),"")</f>
        <v>Dapagliflozin</v>
      </c>
      <c r="F5534" s="256" t="str">
        <f>IF(AND(A5534&lt;&gt;"",ISNUMBER(A5534)),VLOOKUP(A5534,Studies!A:BR,6,FALSE),"")</f>
        <v>Plasma</v>
      </c>
      <c r="G5534" s="194">
        <v>12</v>
      </c>
      <c r="H5534" s="241" t="s">
        <v>60</v>
      </c>
      <c r="I5534" s="187">
        <v>78.674861899999996</v>
      </c>
      <c r="J5534" s="242" t="s">
        <v>941</v>
      </c>
      <c r="K5534" s="242" t="s">
        <v>116</v>
      </c>
    </row>
    <row r="5535" spans="1:11" ht="14.25" x14ac:dyDescent="0.2">
      <c r="A5535" s="183">
        <v>648</v>
      </c>
      <c r="B5535" s="254" t="str">
        <f>IF(AND(A5535&lt;&gt;"",ISNUMBER(A5535)),VLOOKUP(A5535,Studies!A:BR,2,FALSE),"")</f>
        <v>Kasichayanula 2013b</v>
      </c>
      <c r="C5535" s="255" t="str">
        <f>IF(AND(A5535&lt;&gt;"",ISNUMBER(A5535)),VLOOKUP(A5535,Studies!A:BR,3,FALSE),"")</f>
        <v>https://www.ncbi.nlm.nih.gov/pubmed/23210765</v>
      </c>
      <c r="D5535" s="255" t="str">
        <f>IF(AND(A5535&lt;&gt;"",ISNUMBER(A5535)),VLOOKUP(A5535,Studies!A:BR,4,FALSE),"")</f>
        <v>T2DM with severe renal impairment</v>
      </c>
      <c r="E5535" s="255" t="str">
        <f>IF(AND(A5535&lt;&gt;"",ISNUMBER(A5535)),VLOOKUP(A5535,Studies!A:BR,5,FALSE),"")</f>
        <v>Dapagliflozin</v>
      </c>
      <c r="F5535" s="256" t="str">
        <f>IF(AND(A5535&lt;&gt;"",ISNUMBER(A5535)),VLOOKUP(A5535,Studies!A:BR,6,FALSE),"")</f>
        <v>Plasma</v>
      </c>
      <c r="G5535" s="194">
        <v>18</v>
      </c>
      <c r="H5535" s="241" t="s">
        <v>60</v>
      </c>
      <c r="I5535" s="187">
        <v>39.540603089999998</v>
      </c>
      <c r="J5535" s="242" t="s">
        <v>941</v>
      </c>
      <c r="K5535" s="242" t="s">
        <v>116</v>
      </c>
    </row>
    <row r="5536" spans="1:11" ht="14.25" x14ac:dyDescent="0.2">
      <c r="A5536" s="183">
        <v>648</v>
      </c>
      <c r="B5536" s="254" t="str">
        <f>IF(AND(A5536&lt;&gt;"",ISNUMBER(A5536)),VLOOKUP(A5536,Studies!A:BR,2,FALSE),"")</f>
        <v>Kasichayanula 2013b</v>
      </c>
      <c r="C5536" s="255" t="str">
        <f>IF(AND(A5536&lt;&gt;"",ISNUMBER(A5536)),VLOOKUP(A5536,Studies!A:BR,3,FALSE),"")</f>
        <v>https://www.ncbi.nlm.nih.gov/pubmed/23210765</v>
      </c>
      <c r="D5536" s="255" t="str">
        <f>IF(AND(A5536&lt;&gt;"",ISNUMBER(A5536)),VLOOKUP(A5536,Studies!A:BR,4,FALSE),"")</f>
        <v>T2DM with severe renal impairment</v>
      </c>
      <c r="E5536" s="255" t="str">
        <f>IF(AND(A5536&lt;&gt;"",ISNUMBER(A5536)),VLOOKUP(A5536,Studies!A:BR,5,FALSE),"")</f>
        <v>Dapagliflozin</v>
      </c>
      <c r="F5536" s="256" t="str">
        <f>IF(AND(A5536&lt;&gt;"",ISNUMBER(A5536)),VLOOKUP(A5536,Studies!A:BR,6,FALSE),"")</f>
        <v>Plasma</v>
      </c>
      <c r="G5536" s="194">
        <v>24</v>
      </c>
      <c r="H5536" s="241" t="s">
        <v>60</v>
      </c>
      <c r="I5536" s="187">
        <v>38.643635080000003</v>
      </c>
      <c r="J5536" s="242" t="s">
        <v>941</v>
      </c>
      <c r="K5536" s="242" t="s">
        <v>116</v>
      </c>
    </row>
    <row r="5537" spans="1:16" ht="14.25" x14ac:dyDescent="0.2">
      <c r="A5537" s="183">
        <v>648</v>
      </c>
      <c r="B5537" s="254" t="str">
        <f>IF(AND(A5537&lt;&gt;"",ISNUMBER(A5537)),VLOOKUP(A5537,Studies!A:BR,2,FALSE),"")</f>
        <v>Kasichayanula 2013b</v>
      </c>
      <c r="C5537" s="255" t="str">
        <f>IF(AND(A5537&lt;&gt;"",ISNUMBER(A5537)),VLOOKUP(A5537,Studies!A:BR,3,FALSE),"")</f>
        <v>https://www.ncbi.nlm.nih.gov/pubmed/23210765</v>
      </c>
      <c r="D5537" s="255" t="str">
        <f>IF(AND(A5537&lt;&gt;"",ISNUMBER(A5537)),VLOOKUP(A5537,Studies!A:BR,4,FALSE),"")</f>
        <v>T2DM with severe renal impairment</v>
      </c>
      <c r="E5537" s="255" t="str">
        <f>IF(AND(A5537&lt;&gt;"",ISNUMBER(A5537)),VLOOKUP(A5537,Studies!A:BR,5,FALSE),"")</f>
        <v>Dapagliflozin</v>
      </c>
      <c r="F5537" s="256" t="str">
        <f>IF(AND(A5537&lt;&gt;"",ISNUMBER(A5537)),VLOOKUP(A5537,Studies!A:BR,6,FALSE),"")</f>
        <v>Plasma</v>
      </c>
      <c r="G5537" s="194">
        <v>36</v>
      </c>
      <c r="H5537" s="241" t="s">
        <v>60</v>
      </c>
      <c r="I5537" s="187">
        <v>21.680163650000001</v>
      </c>
      <c r="J5537" s="242" t="s">
        <v>941</v>
      </c>
      <c r="K5537" s="242" t="s">
        <v>116</v>
      </c>
    </row>
    <row r="5538" spans="1:16" ht="14.25" x14ac:dyDescent="0.2">
      <c r="A5538" s="183">
        <v>648</v>
      </c>
      <c r="B5538" s="254" t="str">
        <f>IF(AND(A5538&lt;&gt;"",ISNUMBER(A5538)),VLOOKUP(A5538,Studies!A:BR,2,FALSE),"")</f>
        <v>Kasichayanula 2013b</v>
      </c>
      <c r="C5538" s="255" t="str">
        <f>IF(AND(A5538&lt;&gt;"",ISNUMBER(A5538)),VLOOKUP(A5538,Studies!A:BR,3,FALSE),"")</f>
        <v>https://www.ncbi.nlm.nih.gov/pubmed/23210765</v>
      </c>
      <c r="D5538" s="255" t="str">
        <f>IF(AND(A5538&lt;&gt;"",ISNUMBER(A5538)),VLOOKUP(A5538,Studies!A:BR,4,FALSE),"")</f>
        <v>T2DM with severe renal impairment</v>
      </c>
      <c r="E5538" s="255" t="str">
        <f>IF(AND(A5538&lt;&gt;"",ISNUMBER(A5538)),VLOOKUP(A5538,Studies!A:BR,5,FALSE),"")</f>
        <v>Dapagliflozin</v>
      </c>
      <c r="F5538" s="256" t="str">
        <f>IF(AND(A5538&lt;&gt;"",ISNUMBER(A5538)),VLOOKUP(A5538,Studies!A:BR,6,FALSE),"")</f>
        <v>Plasma</v>
      </c>
      <c r="G5538" s="194">
        <v>48</v>
      </c>
      <c r="H5538" s="241" t="s">
        <v>60</v>
      </c>
      <c r="I5538" s="187">
        <v>17.343067009999999</v>
      </c>
      <c r="J5538" s="242" t="s">
        <v>941</v>
      </c>
      <c r="K5538" s="242" t="s">
        <v>116</v>
      </c>
    </row>
    <row r="5539" spans="1:16" ht="14.25" x14ac:dyDescent="0.2">
      <c r="A5539" s="183">
        <v>648</v>
      </c>
      <c r="B5539" s="254" t="str">
        <f>IF(AND(A5539&lt;&gt;"",ISNUMBER(A5539)),VLOOKUP(A5539,Studies!A:BR,2,FALSE),"")</f>
        <v>Kasichayanula 2013b</v>
      </c>
      <c r="C5539" s="255" t="str">
        <f>IF(AND(A5539&lt;&gt;"",ISNUMBER(A5539)),VLOOKUP(A5539,Studies!A:BR,3,FALSE),"")</f>
        <v>https://www.ncbi.nlm.nih.gov/pubmed/23210765</v>
      </c>
      <c r="D5539" s="255" t="str">
        <f>IF(AND(A5539&lt;&gt;"",ISNUMBER(A5539)),VLOOKUP(A5539,Studies!A:BR,4,FALSE),"")</f>
        <v>T2DM with severe renal impairment</v>
      </c>
      <c r="E5539" s="255" t="str">
        <f>IF(AND(A5539&lt;&gt;"",ISNUMBER(A5539)),VLOOKUP(A5539,Studies!A:BR,5,FALSE),"")</f>
        <v>Dapagliflozin</v>
      </c>
      <c r="F5539" s="256" t="str">
        <f>IF(AND(A5539&lt;&gt;"",ISNUMBER(A5539)),VLOOKUP(A5539,Studies!A:BR,6,FALSE),"")</f>
        <v>Plasma</v>
      </c>
      <c r="G5539" s="194">
        <v>60</v>
      </c>
      <c r="H5539" s="241" t="s">
        <v>60</v>
      </c>
      <c r="I5539" s="187">
        <v>14.662853030000001</v>
      </c>
      <c r="J5539" s="242" t="s">
        <v>941</v>
      </c>
      <c r="K5539" s="242" t="s">
        <v>116</v>
      </c>
    </row>
    <row r="5540" spans="1:16" ht="14.25" x14ac:dyDescent="0.2">
      <c r="A5540" s="91">
        <v>670</v>
      </c>
      <c r="B5540" s="254" t="str">
        <f>IF(AND(A5540&lt;&gt;"",ISNUMBER(A5540)),VLOOKUP(A5540,Studies!A:BR,2,FALSE),"")</f>
        <v>Kasichayanula 2008</v>
      </c>
      <c r="C5540" s="255" t="str">
        <f>IF(AND(A5540&lt;&gt;"",ISNUMBER(A5540)),VLOOKUP(A5540,Studies!A:BR,3,FALSE),"")</f>
        <v>https://scholar.google.com/scholar?q=Kasichayanula+S.+Disposition+and+mass+balance+of+[14C]-dapagliflozin+after+single+oral+doses+in+healthy+male+volunteers.+American+Association+of+Pharmaceutical+Scientists,+Atlanta,+GA+2008+</v>
      </c>
      <c r="D5540" s="255" t="str">
        <f>IF(AND(A5540&lt;&gt;"",ISNUMBER(A5540)),VLOOKUP(A5540,Studies!A:BR,4,FALSE),"")</f>
        <v>Mass Balance of 14C-dapagliflozin 3OG Gluc</v>
      </c>
      <c r="E5540" s="255" t="str">
        <f>IF(AND(A5540&lt;&gt;"",ISNUMBER(A5540)),VLOOKUP(A5540,Studies!A:BR,5,FALSE),"")</f>
        <v>Dapagliflozin-3-O-glucuronide</v>
      </c>
      <c r="F5540" s="256" t="str">
        <f>IF(AND(A5540&lt;&gt;"",ISNUMBER(A5540)),VLOOKUP(A5540,Studies!A:BR,6,FALSE),"")</f>
        <v>Fraction</v>
      </c>
      <c r="G5540" s="194">
        <v>312</v>
      </c>
      <c r="H5540" s="50" t="s">
        <v>60</v>
      </c>
      <c r="I5540" s="251">
        <f>60.7/(SUM(60.7,5.4,9)/SUM(72/(SUM(1.2,72)/75.16),1.7/(SUM(15.4,1.7)/20.99)))</f>
        <v>61.439225775213458</v>
      </c>
      <c r="J5540" s="187" t="s">
        <v>447</v>
      </c>
      <c r="K5540" s="242" t="s">
        <v>116</v>
      </c>
      <c r="P5540" s="188">
        <v>63.899350780253215</v>
      </c>
    </row>
    <row r="5541" spans="1:16" ht="14.25" x14ac:dyDescent="0.2">
      <c r="A5541" s="91">
        <v>671</v>
      </c>
      <c r="B5541" s="254" t="str">
        <f>IF(AND(A5541&lt;&gt;"",ISNUMBER(A5541)),VLOOKUP(A5541,Studies!A:BR,2,FALSE),"")</f>
        <v>Kasichayanula 2008</v>
      </c>
      <c r="C5541" s="255" t="str">
        <f>IF(AND(A5541&lt;&gt;"",ISNUMBER(A5541)),VLOOKUP(A5541,Studies!A:BR,3,FALSE),"")</f>
        <v>https://scholar.google.com/scholar?q=Kasichayanula+S.+Disposition+and+mass+balance+of+[14C]-dapagliflozin+after+single+oral+doses+in+healthy+male+volunteers.+American+Association+of+Pharmaceutical+Scientists,+Atlanta,+GA+2008+</v>
      </c>
      <c r="D5541" s="255" t="str">
        <f>IF(AND(A5541&lt;&gt;"",ISNUMBER(A5541)),VLOOKUP(A5541,Studies!A:BR,4,FALSE),"")</f>
        <v>Mass Balance of 14C-dapagliflozin 2OG Gluc</v>
      </c>
      <c r="E5541" s="255" t="str">
        <f>IF(AND(A5541&lt;&gt;"",ISNUMBER(A5541)),VLOOKUP(A5541,Studies!A:BR,5,FALSE),"")</f>
        <v>Dapagliflozin-2-O-glucuronide</v>
      </c>
      <c r="F5541" s="256" t="str">
        <f>IF(AND(A5541&lt;&gt;"",ISNUMBER(A5541)),VLOOKUP(A5541,Studies!A:BR,6,FALSE),"")</f>
        <v>Fraction</v>
      </c>
      <c r="G5541" s="194">
        <v>312</v>
      </c>
      <c r="H5541" s="194" t="s">
        <v>60</v>
      </c>
      <c r="I5541" s="251">
        <f>5.4/(SUM(60.7,5.4,9)/SUM(72/(SUM(1.2,72)/75.16),1.7/(SUM(15.4,1.7)/20.99)))</f>
        <v>5.465763083791642</v>
      </c>
      <c r="J5541" s="187" t="s">
        <v>447</v>
      </c>
      <c r="K5541" s="242" t="s">
        <v>116</v>
      </c>
      <c r="P5541" s="188">
        <v>5.684620991982988</v>
      </c>
    </row>
    <row r="5542" spans="1:16" ht="14.25" x14ac:dyDescent="0.2">
      <c r="A5542" s="91">
        <v>672</v>
      </c>
      <c r="B5542" s="254" t="str">
        <f>IF(AND(A5542&lt;&gt;"",ISNUMBER(A5542)),VLOOKUP(A5542,Studies!A:BR,2,FALSE),"")</f>
        <v>Kasichayanula 2008</v>
      </c>
      <c r="C5542" s="255" t="str">
        <f>IF(AND(A5542&lt;&gt;"",ISNUMBER(A5542)),VLOOKUP(A5542,Studies!A:BR,3,FALSE),"")</f>
        <v>https://scholar.google.com/scholar?q=Kasichayanula+S.+Disposition+and+mass+balance+of+[14C]-dapagliflozin+after+single+oral+doses+in+healthy+male+volunteers.+American+Association+of+Pharmaceutical+Scientists,+Atlanta,+GA+2008+</v>
      </c>
      <c r="D5542" s="255" t="str">
        <f>IF(AND(A5542&lt;&gt;"",ISNUMBER(A5542)),VLOOKUP(A5542,Studies!A:BR,4,FALSE),"")</f>
        <v>Mass Balance of 14C-dapagliflozin oxid Metab</v>
      </c>
      <c r="E5542" s="255" t="str">
        <f>IF(AND(A5542&lt;&gt;"",ISNUMBER(A5542)),VLOOKUP(A5542,Studies!A:BR,5,FALSE),"")</f>
        <v>Dapagliflozin oxidative metabolites</v>
      </c>
      <c r="F5542" s="256" t="str">
        <f>IF(AND(A5542&lt;&gt;"",ISNUMBER(A5542)),VLOOKUP(A5542,Studies!A:BR,6,FALSE),"")</f>
        <v>Fraction</v>
      </c>
      <c r="G5542" s="194">
        <v>312</v>
      </c>
      <c r="H5542" s="194" t="s">
        <v>60</v>
      </c>
      <c r="I5542" s="251">
        <f>9/(SUM(60.7,5.4,9)/SUM(72/(SUM(1.2,72)/75.16),1.7/(SUM(15.4,1.7)/20.99)))</f>
        <v>9.1096051396527358</v>
      </c>
      <c r="J5542" s="187" t="s">
        <v>447</v>
      </c>
      <c r="K5542" s="242" t="s">
        <v>116</v>
      </c>
      <c r="P5542" s="188">
        <v>9.4743683199716457</v>
      </c>
    </row>
    <row r="5543" spans="1:16" ht="14.25" x14ac:dyDescent="0.2">
      <c r="A5543" s="91">
        <v>673</v>
      </c>
      <c r="B5543" s="254" t="str">
        <f>IF(AND(A5543&lt;&gt;"",ISNUMBER(A5543)),VLOOKUP(A5543,Studies!A:BR,2,FALSE),"")</f>
        <v>Kasichayanula 2008</v>
      </c>
      <c r="C5543" s="255" t="str">
        <f>IF(AND(A5543&lt;&gt;"",ISNUMBER(A5543)),VLOOKUP(A5543,Studies!A:BR,3,FALSE),"")</f>
        <v>https://scholar.google.com/scholar?q=Kasichayanula+S.+Disposition+and+mass+balance+of+[14C]-dapagliflozin+after+single+oral+doses+in+healthy+male+volunteers.+American+Association+of+Pharmaceutical+Scientists,+Atlanta,+GA+2008+</v>
      </c>
      <c r="D5543" s="255" t="str">
        <f>IF(AND(A5543&lt;&gt;"",ISNUMBER(A5543)),VLOOKUP(A5543,Studies!A:BR,4,FALSE),"")</f>
        <v>Mass Balance of 14C-dapagliflozin Urine</v>
      </c>
      <c r="E5543" s="255" t="str">
        <f>IF(AND(A5543&lt;&gt;"",ISNUMBER(A5543)),VLOOKUP(A5543,Studies!A:BR,5,FALSE),"")</f>
        <v>Dapagliflozin</v>
      </c>
      <c r="F5543" s="256" t="str">
        <f>IF(AND(A5543&lt;&gt;"",ISNUMBER(A5543)),VLOOKUP(A5543,Studies!A:BR,6,FALSE),"")</f>
        <v>Urine</v>
      </c>
      <c r="G5543" s="194">
        <v>312</v>
      </c>
      <c r="H5543" s="194" t="s">
        <v>60</v>
      </c>
      <c r="I5543" s="250">
        <f>SUM(1.2/(SUM(1.2,72)/75.16))</f>
        <v>1.2321311475409835</v>
      </c>
      <c r="J5543" s="187" t="s">
        <v>447</v>
      </c>
      <c r="K5543" s="242" t="s">
        <v>116</v>
      </c>
      <c r="P5543" s="188">
        <v>1.2814676521487089</v>
      </c>
    </row>
    <row r="5544" spans="1:16" ht="14.25" x14ac:dyDescent="0.2">
      <c r="A5544" s="91">
        <v>674</v>
      </c>
      <c r="B5544" s="254" t="str">
        <f>IF(AND(A5544&lt;&gt;"",ISNUMBER(A5544)),VLOOKUP(A5544,Studies!A:BR,2,FALSE),"")</f>
        <v>Kasichayanula 2008</v>
      </c>
      <c r="C5544" s="255" t="str">
        <f>IF(AND(A5544&lt;&gt;"",ISNUMBER(A5544)),VLOOKUP(A5544,Studies!A:BR,3,FALSE),"")</f>
        <v>https://scholar.google.com/scholar?q=Kasichayanula+S.+Disposition+and+mass+balance+of+[14C]-dapagliflozin+after+single+oral+doses+in+healthy+male+volunteers.+American+Association+of+Pharmaceutical+Scientists,+Atlanta,+GA+2008+</v>
      </c>
      <c r="D5544" s="255" t="str">
        <f>IF(AND(A5544&lt;&gt;"",ISNUMBER(A5544)),VLOOKUP(A5544,Studies!A:BR,4,FALSE),"")</f>
        <v>Mass Balance of 14C-dapagliflozin Feces</v>
      </c>
      <c r="E5544" s="255" t="str">
        <f>IF(AND(A5544&lt;&gt;"",ISNUMBER(A5544)),VLOOKUP(A5544,Studies!A:BR,5,FALSE),"")</f>
        <v>Dapagliflozin</v>
      </c>
      <c r="F5544" s="256" t="str">
        <f>IF(AND(A5544&lt;&gt;"",ISNUMBER(A5544)),VLOOKUP(A5544,Studies!A:BR,6,FALSE),"")</f>
        <v>Feces</v>
      </c>
      <c r="G5544" s="194">
        <v>312</v>
      </c>
      <c r="H5544" s="194" t="s">
        <v>60</v>
      </c>
      <c r="I5544" s="251">
        <f>15.4/(SUM(15.4,1.7)/20.99)</f>
        <v>18.903274853801168</v>
      </c>
      <c r="J5544" s="187" t="s">
        <v>447</v>
      </c>
      <c r="K5544" s="242" t="s">
        <v>116</v>
      </c>
      <c r="P5544" s="188">
        <v>19.660192255643441</v>
      </c>
    </row>
    <row r="5545" spans="1:16" s="183" customFormat="1" ht="14.25" x14ac:dyDescent="0.2">
      <c r="A5545" s="91">
        <v>675</v>
      </c>
      <c r="B5545" s="254" t="str">
        <f>IF(AND(A5545&lt;&gt;"",ISNUMBER(A5545)),VLOOKUP(A5545,Studies!A:BR,2,FALSE),"")</f>
        <v>Kasichayanula 2008</v>
      </c>
      <c r="C5545" s="255" t="str">
        <f>IF(AND(A5545&lt;&gt;"",ISNUMBER(A5545)),VLOOKUP(A5545,Studies!A:BR,3,FALSE),"")</f>
        <v>https://scholar.google.com/scholar?q=Kasichayanula+S.+Disposition+and+mass+balance+of+[14C]-dapagliflozin+after+single+oral+doses+in+healthy+male+volunteers.+American+Association+of+Pharmaceutical+Scientists,+Atlanta,+GA+2008+</v>
      </c>
      <c r="D5545" s="255" t="str">
        <f>IF(AND(A5545&lt;&gt;"",ISNUMBER(A5545)),VLOOKUP(A5545,Studies!A:BR,4,FALSE),"")</f>
        <v>Mass Balance of 14C-dapagliflozin 3OG Gluc (incl. unchanged feces exret.)</v>
      </c>
      <c r="E5545" s="255" t="str">
        <f>IF(AND(A5545&lt;&gt;"",ISNUMBER(A5545)),VLOOKUP(A5545,Studies!A:BR,5,FALSE),"")</f>
        <v>Dapagliflozin-3-O-glucuronide</v>
      </c>
      <c r="F5545" s="256" t="str">
        <f>IF(AND(A5545&lt;&gt;"",ISNUMBER(A5545)),VLOOKUP(A5545,Studies!A:BR,6,FALSE),"")</f>
        <v>Fraction</v>
      </c>
      <c r="G5545" s="194">
        <v>312</v>
      </c>
      <c r="H5545" s="194" t="s">
        <v>60</v>
      </c>
      <c r="I5545" s="251">
        <f>60.7/(SUM(60.7,5.4,9)/SUM(72/(SUM(1.2,72)/75.16),1.7/(SUM(15.4,1.7)/20.99)))+I5540/(I5540+I5541)*I5544</f>
        <v>78.798208886041465</v>
      </c>
      <c r="J5545" s="187" t="s">
        <v>447</v>
      </c>
      <c r="K5545" s="242" t="s">
        <v>116</v>
      </c>
      <c r="L5545" s="195"/>
      <c r="M5545" s="195"/>
      <c r="N5545" s="195"/>
      <c r="O5545" s="199"/>
      <c r="P5545" s="188">
        <v>81.953415378098256</v>
      </c>
    </row>
    <row r="5546" spans="1:16" s="183" customFormat="1" ht="14.25" x14ac:dyDescent="0.2">
      <c r="A5546" s="91">
        <v>676</v>
      </c>
      <c r="B5546" s="254" t="str">
        <f>IF(AND(A5546&lt;&gt;"",ISNUMBER(A5546)),VLOOKUP(A5546,Studies!A:BR,2,FALSE),"")</f>
        <v>Kasichayanula 2008</v>
      </c>
      <c r="C5546" s="255" t="str">
        <f>IF(AND(A5546&lt;&gt;"",ISNUMBER(A5546)),VLOOKUP(A5546,Studies!A:BR,3,FALSE),"")</f>
        <v>https://scholar.google.com/scholar?q=Kasichayanula+S.+Disposition+and+mass+balance+of+[14C]-dapagliflozin+after+single+oral+doses+in+healthy+male+volunteers.+American+Association+of+Pharmaceutical+Scientists,+Atlanta,+GA+2008+</v>
      </c>
      <c r="D5546" s="255" t="str">
        <f>IF(AND(A5546&lt;&gt;"",ISNUMBER(A5546)),VLOOKUP(A5546,Studies!A:BR,4,FALSE),"")</f>
        <v>Mass Balance of 14C-dapagliflozin 2OG Gluc (incl. unchanged feces exret.)</v>
      </c>
      <c r="E5546" s="255" t="str">
        <f>IF(AND(A5546&lt;&gt;"",ISNUMBER(A5546)),VLOOKUP(A5546,Studies!A:BR,5,FALSE),"")</f>
        <v>Dapagliflozin-2-O-glucuronide</v>
      </c>
      <c r="F5546" s="256" t="str">
        <f>IF(AND(A5546&lt;&gt;"",ISNUMBER(A5546)),VLOOKUP(A5546,Studies!A:BR,6,FALSE),"")</f>
        <v>Fraction</v>
      </c>
      <c r="G5546" s="194">
        <v>312</v>
      </c>
      <c r="H5546" s="194" t="s">
        <v>60</v>
      </c>
      <c r="I5546" s="251">
        <f>5.4/(SUM(60.7,5.4,9)/SUM(72/(SUM(1.2,72)/75.16),1.7/(SUM(15.4,1.7)/20.99)))+I5541/(I5540+I5541)*I5544</f>
        <v>7.010054826764808</v>
      </c>
      <c r="J5546" s="187" t="s">
        <v>447</v>
      </c>
      <c r="K5546" s="242" t="s">
        <v>116</v>
      </c>
      <c r="L5546" s="195"/>
      <c r="M5546" s="195"/>
      <c r="N5546" s="195"/>
      <c r="O5546" s="199"/>
      <c r="P5546" s="188">
        <v>7.2907486497813938</v>
      </c>
    </row>
    <row r="5547" spans="1:16" ht="14.25" x14ac:dyDescent="0.2">
      <c r="A5547" s="30">
        <v>655</v>
      </c>
      <c r="B5547" s="254" t="str">
        <f>IF(AND(A5547&lt;&gt;"",ISNUMBER(A5547)),VLOOKUP(A5547,Studies!A:BR,2,FALSE),"")</f>
        <v>Komoroski 2009</v>
      </c>
      <c r="C5547" s="255" t="str">
        <f>IF(AND(A5547&lt;&gt;"",ISNUMBER(A5547)),VLOOKUP(A5547,Studies!A:BR,3,FALSE),"")</f>
        <v>https://www.ncbi.nlm.nih.gov/pubmed/19129748</v>
      </c>
      <c r="D5547" s="255" t="str">
        <f>IF(AND(A5547&lt;&gt;"",ISNUMBER(A5547)),VLOOKUP(A5547,Studies!A:BR,4,FALSE),"")</f>
        <v>SAD 2.5 mg</v>
      </c>
      <c r="E5547" s="255" t="str">
        <f>IF(AND(A5547&lt;&gt;"",ISNUMBER(A5547)),VLOOKUP(A5547,Studies!A:BR,5,FALSE),"")</f>
        <v>Dapagliflozin</v>
      </c>
      <c r="F5547" s="256" t="str">
        <f>IF(AND(A5547&lt;&gt;"",ISNUMBER(A5547)),VLOOKUP(A5547,Studies!A:BR,6,FALSE),"")</f>
        <v>Plasma</v>
      </c>
      <c r="G5547" s="194">
        <v>0.5</v>
      </c>
      <c r="H5547" s="50" t="s">
        <v>60</v>
      </c>
      <c r="I5547" s="251">
        <v>31.72268</v>
      </c>
      <c r="J5547" s="242" t="s">
        <v>941</v>
      </c>
      <c r="K5547" s="242" t="s">
        <v>116</v>
      </c>
    </row>
    <row r="5548" spans="1:16" ht="14.25" x14ac:dyDescent="0.2">
      <c r="A5548" s="183">
        <v>655</v>
      </c>
      <c r="B5548" s="254" t="str">
        <f>IF(AND(A5548&lt;&gt;"",ISNUMBER(A5548)),VLOOKUP(A5548,Studies!A:BR,2,FALSE),"")</f>
        <v>Komoroski 2009</v>
      </c>
      <c r="C5548" s="255" t="str">
        <f>IF(AND(A5548&lt;&gt;"",ISNUMBER(A5548)),VLOOKUP(A5548,Studies!A:BR,3,FALSE),"")</f>
        <v>https://www.ncbi.nlm.nih.gov/pubmed/19129748</v>
      </c>
      <c r="D5548" s="255" t="str">
        <f>IF(AND(A5548&lt;&gt;"",ISNUMBER(A5548)),VLOOKUP(A5548,Studies!A:BR,4,FALSE),"")</f>
        <v>SAD 2.5 mg</v>
      </c>
      <c r="E5548" s="255" t="str">
        <f>IF(AND(A5548&lt;&gt;"",ISNUMBER(A5548)),VLOOKUP(A5548,Studies!A:BR,5,FALSE),"")</f>
        <v>Dapagliflozin</v>
      </c>
      <c r="F5548" s="256" t="str">
        <f>IF(AND(A5548&lt;&gt;"",ISNUMBER(A5548)),VLOOKUP(A5548,Studies!A:BR,6,FALSE),"")</f>
        <v>Plasma</v>
      </c>
      <c r="G5548" s="194">
        <v>1</v>
      </c>
      <c r="H5548" s="194" t="s">
        <v>60</v>
      </c>
      <c r="I5548" s="251">
        <v>28.317489999999999</v>
      </c>
      <c r="J5548" s="242" t="s">
        <v>941</v>
      </c>
      <c r="K5548" s="242" t="s">
        <v>116</v>
      </c>
    </row>
    <row r="5549" spans="1:16" ht="14.25" x14ac:dyDescent="0.2">
      <c r="A5549" s="183">
        <v>655</v>
      </c>
      <c r="B5549" s="254" t="str">
        <f>IF(AND(A5549&lt;&gt;"",ISNUMBER(A5549)),VLOOKUP(A5549,Studies!A:BR,2,FALSE),"")</f>
        <v>Komoroski 2009</v>
      </c>
      <c r="C5549" s="255" t="str">
        <f>IF(AND(A5549&lt;&gt;"",ISNUMBER(A5549)),VLOOKUP(A5549,Studies!A:BR,3,FALSE),"")</f>
        <v>https://www.ncbi.nlm.nih.gov/pubmed/19129748</v>
      </c>
      <c r="D5549" s="255" t="str">
        <f>IF(AND(A5549&lt;&gt;"",ISNUMBER(A5549)),VLOOKUP(A5549,Studies!A:BR,4,FALSE),"")</f>
        <v>SAD 2.5 mg</v>
      </c>
      <c r="E5549" s="255" t="str">
        <f>IF(AND(A5549&lt;&gt;"",ISNUMBER(A5549)),VLOOKUP(A5549,Studies!A:BR,5,FALSE),"")</f>
        <v>Dapagliflozin</v>
      </c>
      <c r="F5549" s="256" t="str">
        <f>IF(AND(A5549&lt;&gt;"",ISNUMBER(A5549)),VLOOKUP(A5549,Studies!A:BR,6,FALSE),"")</f>
        <v>Plasma</v>
      </c>
      <c r="G5549" s="194">
        <v>1.5</v>
      </c>
      <c r="H5549" s="194" t="s">
        <v>60</v>
      </c>
      <c r="I5549" s="251">
        <v>21.319009999999999</v>
      </c>
      <c r="J5549" s="242" t="s">
        <v>941</v>
      </c>
      <c r="K5549" s="242" t="s">
        <v>116</v>
      </c>
    </row>
    <row r="5550" spans="1:16" ht="14.25" x14ac:dyDescent="0.2">
      <c r="A5550" s="183">
        <v>655</v>
      </c>
      <c r="B5550" s="254" t="str">
        <f>IF(AND(A5550&lt;&gt;"",ISNUMBER(A5550)),VLOOKUP(A5550,Studies!A:BR,2,FALSE),"")</f>
        <v>Komoroski 2009</v>
      </c>
      <c r="C5550" s="255" t="str">
        <f>IF(AND(A5550&lt;&gt;"",ISNUMBER(A5550)),VLOOKUP(A5550,Studies!A:BR,3,FALSE),"")</f>
        <v>https://www.ncbi.nlm.nih.gov/pubmed/19129748</v>
      </c>
      <c r="D5550" s="255" t="str">
        <f>IF(AND(A5550&lt;&gt;"",ISNUMBER(A5550)),VLOOKUP(A5550,Studies!A:BR,4,FALSE),"")</f>
        <v>SAD 2.5 mg</v>
      </c>
      <c r="E5550" s="255" t="str">
        <f>IF(AND(A5550&lt;&gt;"",ISNUMBER(A5550)),VLOOKUP(A5550,Studies!A:BR,5,FALSE),"")</f>
        <v>Dapagliflozin</v>
      </c>
      <c r="F5550" s="256" t="str">
        <f>IF(AND(A5550&lt;&gt;"",ISNUMBER(A5550)),VLOOKUP(A5550,Studies!A:BR,6,FALSE),"")</f>
        <v>Plasma</v>
      </c>
      <c r="G5550" s="194">
        <v>2</v>
      </c>
      <c r="H5550" s="194" t="s">
        <v>60</v>
      </c>
      <c r="I5550" s="187">
        <v>17.312360000000002</v>
      </c>
      <c r="J5550" s="242" t="s">
        <v>941</v>
      </c>
      <c r="K5550" s="242" t="s">
        <v>116</v>
      </c>
    </row>
    <row r="5551" spans="1:16" ht="14.25" x14ac:dyDescent="0.2">
      <c r="A5551" s="183">
        <v>655</v>
      </c>
      <c r="B5551" s="254" t="str">
        <f>IF(AND(A5551&lt;&gt;"",ISNUMBER(A5551)),VLOOKUP(A5551,Studies!A:BR,2,FALSE),"")</f>
        <v>Komoroski 2009</v>
      </c>
      <c r="C5551" s="255" t="str">
        <f>IF(AND(A5551&lt;&gt;"",ISNUMBER(A5551)),VLOOKUP(A5551,Studies!A:BR,3,FALSE),"")</f>
        <v>https://www.ncbi.nlm.nih.gov/pubmed/19129748</v>
      </c>
      <c r="D5551" s="255" t="str">
        <f>IF(AND(A5551&lt;&gt;"",ISNUMBER(A5551)),VLOOKUP(A5551,Studies!A:BR,4,FALSE),"")</f>
        <v>SAD 2.5 mg</v>
      </c>
      <c r="E5551" s="255" t="str">
        <f>IF(AND(A5551&lt;&gt;"",ISNUMBER(A5551)),VLOOKUP(A5551,Studies!A:BR,5,FALSE),"")</f>
        <v>Dapagliflozin</v>
      </c>
      <c r="F5551" s="256" t="str">
        <f>IF(AND(A5551&lt;&gt;"",ISNUMBER(A5551)),VLOOKUP(A5551,Studies!A:BR,6,FALSE),"")</f>
        <v>Plasma</v>
      </c>
      <c r="G5551" s="194">
        <v>4</v>
      </c>
      <c r="H5551" s="194" t="s">
        <v>60</v>
      </c>
      <c r="I5551" s="187">
        <v>12.549609999999999</v>
      </c>
      <c r="J5551" s="242" t="s">
        <v>941</v>
      </c>
      <c r="K5551" s="242" t="s">
        <v>116</v>
      </c>
    </row>
    <row r="5552" spans="1:16" ht="14.25" x14ac:dyDescent="0.2">
      <c r="A5552" s="30">
        <v>656</v>
      </c>
      <c r="B5552" s="254" t="str">
        <f>IF(AND(A5552&lt;&gt;"",ISNUMBER(A5552)),VLOOKUP(A5552,Studies!A:BR,2,FALSE),"")</f>
        <v>Komoroski 2009</v>
      </c>
      <c r="C5552" s="255" t="str">
        <f>IF(AND(A5552&lt;&gt;"",ISNUMBER(A5552)),VLOOKUP(A5552,Studies!A:BR,3,FALSE),"")</f>
        <v>https://www.ncbi.nlm.nih.gov/pubmed/19129748</v>
      </c>
      <c r="D5552" s="255" t="str">
        <f>IF(AND(A5552&lt;&gt;"",ISNUMBER(A5552)),VLOOKUP(A5552,Studies!A:BR,4,FALSE),"")</f>
        <v>SAD 5 mg</v>
      </c>
      <c r="E5552" s="255" t="str">
        <f>IF(AND(A5552&lt;&gt;"",ISNUMBER(A5552)),VLOOKUP(A5552,Studies!A:BR,5,FALSE),"")</f>
        <v>Dapagliflozin</v>
      </c>
      <c r="F5552" s="256" t="str">
        <f>IF(AND(A5552&lt;&gt;"",ISNUMBER(A5552)),VLOOKUP(A5552,Studies!A:BR,6,FALSE),"")</f>
        <v>Plasma</v>
      </c>
      <c r="G5552" s="194">
        <v>0.5</v>
      </c>
      <c r="H5552" s="194" t="s">
        <v>60</v>
      </c>
      <c r="I5552" s="187">
        <v>65.117639999999994</v>
      </c>
      <c r="J5552" s="242" t="s">
        <v>941</v>
      </c>
      <c r="K5552" s="242" t="s">
        <v>116</v>
      </c>
    </row>
    <row r="5553" spans="1:11" ht="14.25" x14ac:dyDescent="0.2">
      <c r="A5553" s="183">
        <v>656</v>
      </c>
      <c r="B5553" s="254" t="str">
        <f>IF(AND(A5553&lt;&gt;"",ISNUMBER(A5553)),VLOOKUP(A5553,Studies!A:BR,2,FALSE),"")</f>
        <v>Komoroski 2009</v>
      </c>
      <c r="C5553" s="255" t="str">
        <f>IF(AND(A5553&lt;&gt;"",ISNUMBER(A5553)),VLOOKUP(A5553,Studies!A:BR,3,FALSE),"")</f>
        <v>https://www.ncbi.nlm.nih.gov/pubmed/19129748</v>
      </c>
      <c r="D5553" s="255" t="str">
        <f>IF(AND(A5553&lt;&gt;"",ISNUMBER(A5553)),VLOOKUP(A5553,Studies!A:BR,4,FALSE),"")</f>
        <v>SAD 5 mg</v>
      </c>
      <c r="E5553" s="255" t="str">
        <f>IF(AND(A5553&lt;&gt;"",ISNUMBER(A5553)),VLOOKUP(A5553,Studies!A:BR,5,FALSE),"")</f>
        <v>Dapagliflozin</v>
      </c>
      <c r="F5553" s="256" t="str">
        <f>IF(AND(A5553&lt;&gt;"",ISNUMBER(A5553)),VLOOKUP(A5553,Studies!A:BR,6,FALSE),"")</f>
        <v>Plasma</v>
      </c>
      <c r="G5553" s="194">
        <v>1</v>
      </c>
      <c r="H5553" s="194" t="s">
        <v>60</v>
      </c>
      <c r="I5553" s="187">
        <v>53.889830000000003</v>
      </c>
      <c r="J5553" s="242" t="s">
        <v>941</v>
      </c>
      <c r="K5553" s="242" t="s">
        <v>116</v>
      </c>
    </row>
    <row r="5554" spans="1:11" ht="14.25" x14ac:dyDescent="0.2">
      <c r="A5554" s="183">
        <v>656</v>
      </c>
      <c r="B5554" s="254" t="str">
        <f>IF(AND(A5554&lt;&gt;"",ISNUMBER(A5554)),VLOOKUP(A5554,Studies!A:BR,2,FALSE),"")</f>
        <v>Komoroski 2009</v>
      </c>
      <c r="C5554" s="255" t="str">
        <f>IF(AND(A5554&lt;&gt;"",ISNUMBER(A5554)),VLOOKUP(A5554,Studies!A:BR,3,FALSE),"")</f>
        <v>https://www.ncbi.nlm.nih.gov/pubmed/19129748</v>
      </c>
      <c r="D5554" s="255" t="str">
        <f>IF(AND(A5554&lt;&gt;"",ISNUMBER(A5554)),VLOOKUP(A5554,Studies!A:BR,4,FALSE),"")</f>
        <v>SAD 5 mg</v>
      </c>
      <c r="E5554" s="255" t="str">
        <f>IF(AND(A5554&lt;&gt;"",ISNUMBER(A5554)),VLOOKUP(A5554,Studies!A:BR,5,FALSE),"")</f>
        <v>Dapagliflozin</v>
      </c>
      <c r="F5554" s="256" t="str">
        <f>IF(AND(A5554&lt;&gt;"",ISNUMBER(A5554)),VLOOKUP(A5554,Studies!A:BR,6,FALSE),"")</f>
        <v>Plasma</v>
      </c>
      <c r="G5554" s="194">
        <v>1.5</v>
      </c>
      <c r="H5554" s="194" t="s">
        <v>60</v>
      </c>
      <c r="I5554" s="187">
        <v>36.908230000000003</v>
      </c>
      <c r="J5554" s="242" t="s">
        <v>941</v>
      </c>
      <c r="K5554" s="242" t="s">
        <v>116</v>
      </c>
    </row>
    <row r="5555" spans="1:11" ht="14.25" x14ac:dyDescent="0.2">
      <c r="A5555" s="183">
        <v>656</v>
      </c>
      <c r="B5555" s="254" t="str">
        <f>IF(AND(A5555&lt;&gt;"",ISNUMBER(A5555)),VLOOKUP(A5555,Studies!A:BR,2,FALSE),"")</f>
        <v>Komoroski 2009</v>
      </c>
      <c r="C5555" s="255" t="str">
        <f>IF(AND(A5555&lt;&gt;"",ISNUMBER(A5555)),VLOOKUP(A5555,Studies!A:BR,3,FALSE),"")</f>
        <v>https://www.ncbi.nlm.nih.gov/pubmed/19129748</v>
      </c>
      <c r="D5555" s="255" t="str">
        <f>IF(AND(A5555&lt;&gt;"",ISNUMBER(A5555)),VLOOKUP(A5555,Studies!A:BR,4,FALSE),"")</f>
        <v>SAD 5 mg</v>
      </c>
      <c r="E5555" s="255" t="str">
        <f>IF(AND(A5555&lt;&gt;"",ISNUMBER(A5555)),VLOOKUP(A5555,Studies!A:BR,5,FALSE),"")</f>
        <v>Dapagliflozin</v>
      </c>
      <c r="F5555" s="256" t="str">
        <f>IF(AND(A5555&lt;&gt;"",ISNUMBER(A5555)),VLOOKUP(A5555,Studies!A:BR,6,FALSE),"")</f>
        <v>Plasma</v>
      </c>
      <c r="G5555" s="194">
        <v>2</v>
      </c>
      <c r="H5555" s="194" t="s">
        <v>60</v>
      </c>
      <c r="I5555" s="187">
        <v>29.971769999999999</v>
      </c>
      <c r="J5555" s="242" t="s">
        <v>941</v>
      </c>
      <c r="K5555" s="242" t="s">
        <v>116</v>
      </c>
    </row>
    <row r="5556" spans="1:11" ht="14.25" x14ac:dyDescent="0.2">
      <c r="A5556" s="183">
        <v>656</v>
      </c>
      <c r="B5556" s="254" t="str">
        <f>IF(AND(A5556&lt;&gt;"",ISNUMBER(A5556)),VLOOKUP(A5556,Studies!A:BR,2,FALSE),"")</f>
        <v>Komoroski 2009</v>
      </c>
      <c r="C5556" s="255" t="str">
        <f>IF(AND(A5556&lt;&gt;"",ISNUMBER(A5556)),VLOOKUP(A5556,Studies!A:BR,3,FALSE),"")</f>
        <v>https://www.ncbi.nlm.nih.gov/pubmed/19129748</v>
      </c>
      <c r="D5556" s="255" t="str">
        <f>IF(AND(A5556&lt;&gt;"",ISNUMBER(A5556)),VLOOKUP(A5556,Studies!A:BR,4,FALSE),"")</f>
        <v>SAD 5 mg</v>
      </c>
      <c r="E5556" s="255" t="str">
        <f>IF(AND(A5556&lt;&gt;"",ISNUMBER(A5556)),VLOOKUP(A5556,Studies!A:BR,5,FALSE),"")</f>
        <v>Dapagliflozin</v>
      </c>
      <c r="F5556" s="256" t="str">
        <f>IF(AND(A5556&lt;&gt;"",ISNUMBER(A5556)),VLOOKUP(A5556,Studies!A:BR,6,FALSE),"")</f>
        <v>Plasma</v>
      </c>
      <c r="G5556" s="194">
        <v>4</v>
      </c>
      <c r="H5556" s="194" t="s">
        <v>60</v>
      </c>
      <c r="I5556" s="187">
        <v>16.669319999999999</v>
      </c>
      <c r="J5556" s="242" t="s">
        <v>941</v>
      </c>
      <c r="K5556" s="242" t="s">
        <v>116</v>
      </c>
    </row>
    <row r="5557" spans="1:11" ht="14.25" x14ac:dyDescent="0.2">
      <c r="A5557" s="183">
        <v>656</v>
      </c>
      <c r="B5557" s="254" t="str">
        <f>IF(AND(A5557&lt;&gt;"",ISNUMBER(A5557)),VLOOKUP(A5557,Studies!A:BR,2,FALSE),"")</f>
        <v>Komoroski 2009</v>
      </c>
      <c r="C5557" s="255" t="str">
        <f>IF(AND(A5557&lt;&gt;"",ISNUMBER(A5557)),VLOOKUP(A5557,Studies!A:BR,3,FALSE),"")</f>
        <v>https://www.ncbi.nlm.nih.gov/pubmed/19129748</v>
      </c>
      <c r="D5557" s="255" t="str">
        <f>IF(AND(A5557&lt;&gt;"",ISNUMBER(A5557)),VLOOKUP(A5557,Studies!A:BR,4,FALSE),"")</f>
        <v>SAD 5 mg</v>
      </c>
      <c r="E5557" s="255" t="str">
        <f>IF(AND(A5557&lt;&gt;"",ISNUMBER(A5557)),VLOOKUP(A5557,Studies!A:BR,5,FALSE),"")</f>
        <v>Dapagliflozin</v>
      </c>
      <c r="F5557" s="256" t="str">
        <f>IF(AND(A5557&lt;&gt;"",ISNUMBER(A5557)),VLOOKUP(A5557,Studies!A:BR,6,FALSE),"")</f>
        <v>Plasma</v>
      </c>
      <c r="G5557" s="194">
        <v>6</v>
      </c>
      <c r="H5557" s="194" t="s">
        <v>60</v>
      </c>
      <c r="I5557" s="187">
        <v>11.202500000000001</v>
      </c>
      <c r="J5557" s="242" t="s">
        <v>941</v>
      </c>
      <c r="K5557" s="242" t="s">
        <v>116</v>
      </c>
    </row>
    <row r="5558" spans="1:11" ht="14.25" x14ac:dyDescent="0.2">
      <c r="A5558" s="183">
        <v>656</v>
      </c>
      <c r="B5558" s="254" t="str">
        <f>IF(AND(A5558&lt;&gt;"",ISNUMBER(A5558)),VLOOKUP(A5558,Studies!A:BR,2,FALSE),"")</f>
        <v>Komoroski 2009</v>
      </c>
      <c r="C5558" s="255" t="str">
        <f>IF(AND(A5558&lt;&gt;"",ISNUMBER(A5558)),VLOOKUP(A5558,Studies!A:BR,3,FALSE),"")</f>
        <v>https://www.ncbi.nlm.nih.gov/pubmed/19129748</v>
      </c>
      <c r="D5558" s="255" t="str">
        <f>IF(AND(A5558&lt;&gt;"",ISNUMBER(A5558)),VLOOKUP(A5558,Studies!A:BR,4,FALSE),"")</f>
        <v>SAD 5 mg</v>
      </c>
      <c r="E5558" s="255" t="str">
        <f>IF(AND(A5558&lt;&gt;"",ISNUMBER(A5558)),VLOOKUP(A5558,Studies!A:BR,5,FALSE),"")</f>
        <v>Dapagliflozin</v>
      </c>
      <c r="F5558" s="256" t="str">
        <f>IF(AND(A5558&lt;&gt;"",ISNUMBER(A5558)),VLOOKUP(A5558,Studies!A:BR,6,FALSE),"")</f>
        <v>Plasma</v>
      </c>
      <c r="G5558" s="194">
        <v>8</v>
      </c>
      <c r="H5558" s="194" t="s">
        <v>60</v>
      </c>
      <c r="I5558" s="187">
        <v>12.31433</v>
      </c>
      <c r="J5558" s="242" t="s">
        <v>941</v>
      </c>
      <c r="K5558" s="242" t="s">
        <v>116</v>
      </c>
    </row>
    <row r="5559" spans="1:11" ht="14.25" x14ac:dyDescent="0.2">
      <c r="A5559" s="30">
        <v>657</v>
      </c>
      <c r="B5559" s="254" t="str">
        <f>IF(AND(A5559&lt;&gt;"",ISNUMBER(A5559)),VLOOKUP(A5559,Studies!A:BR,2,FALSE),"")</f>
        <v>Komoroski 2009</v>
      </c>
      <c r="C5559" s="255" t="str">
        <f>IF(AND(A5559&lt;&gt;"",ISNUMBER(A5559)),VLOOKUP(A5559,Studies!A:BR,3,FALSE),"")</f>
        <v>https://www.ncbi.nlm.nih.gov/pubmed/19129748</v>
      </c>
      <c r="D5559" s="255" t="str">
        <f>IF(AND(A5559&lt;&gt;"",ISNUMBER(A5559)),VLOOKUP(A5559,Studies!A:BR,4,FALSE),"")</f>
        <v>SAD 10 mg</v>
      </c>
      <c r="E5559" s="255" t="str">
        <f>IF(AND(A5559&lt;&gt;"",ISNUMBER(A5559)),VLOOKUP(A5559,Studies!A:BR,5,FALSE),"")</f>
        <v>Dapagliflozin</v>
      </c>
      <c r="F5559" s="256" t="str">
        <f>IF(AND(A5559&lt;&gt;"",ISNUMBER(A5559)),VLOOKUP(A5559,Studies!A:BR,6,FALSE),"")</f>
        <v>Plasma</v>
      </c>
      <c r="G5559" s="194">
        <v>0.5</v>
      </c>
      <c r="H5559" s="194" t="s">
        <v>60</v>
      </c>
      <c r="I5559" s="187">
        <v>61.523510000000002</v>
      </c>
      <c r="J5559" s="242" t="s">
        <v>941</v>
      </c>
      <c r="K5559" s="242" t="s">
        <v>116</v>
      </c>
    </row>
    <row r="5560" spans="1:11" ht="14.25" x14ac:dyDescent="0.2">
      <c r="A5560" s="183">
        <v>657</v>
      </c>
      <c r="B5560" s="254" t="str">
        <f>IF(AND(A5560&lt;&gt;"",ISNUMBER(A5560)),VLOOKUP(A5560,Studies!A:BR,2,FALSE),"")</f>
        <v>Komoroski 2009</v>
      </c>
      <c r="C5560" s="255" t="str">
        <f>IF(AND(A5560&lt;&gt;"",ISNUMBER(A5560)),VLOOKUP(A5560,Studies!A:BR,3,FALSE),"")</f>
        <v>https://www.ncbi.nlm.nih.gov/pubmed/19129748</v>
      </c>
      <c r="D5560" s="255" t="str">
        <f>IF(AND(A5560&lt;&gt;"",ISNUMBER(A5560)),VLOOKUP(A5560,Studies!A:BR,4,FALSE),"")</f>
        <v>SAD 10 mg</v>
      </c>
      <c r="E5560" s="255" t="str">
        <f>IF(AND(A5560&lt;&gt;"",ISNUMBER(A5560)),VLOOKUP(A5560,Studies!A:BR,5,FALSE),"")</f>
        <v>Dapagliflozin</v>
      </c>
      <c r="F5560" s="256" t="str">
        <f>IF(AND(A5560&lt;&gt;"",ISNUMBER(A5560)),VLOOKUP(A5560,Studies!A:BR,6,FALSE),"")</f>
        <v>Plasma</v>
      </c>
      <c r="G5560" s="194">
        <v>1</v>
      </c>
      <c r="H5560" s="194" t="s">
        <v>60</v>
      </c>
      <c r="I5560" s="187">
        <v>110.62050000000001</v>
      </c>
      <c r="J5560" s="242" t="s">
        <v>941</v>
      </c>
      <c r="K5560" s="242" t="s">
        <v>116</v>
      </c>
    </row>
    <row r="5561" spans="1:11" ht="14.25" x14ac:dyDescent="0.2">
      <c r="A5561" s="183">
        <v>657</v>
      </c>
      <c r="B5561" s="254" t="str">
        <f>IF(AND(A5561&lt;&gt;"",ISNUMBER(A5561)),VLOOKUP(A5561,Studies!A:BR,2,FALSE),"")</f>
        <v>Komoroski 2009</v>
      </c>
      <c r="C5561" s="255" t="str">
        <f>IF(AND(A5561&lt;&gt;"",ISNUMBER(A5561)),VLOOKUP(A5561,Studies!A:BR,3,FALSE),"")</f>
        <v>https://www.ncbi.nlm.nih.gov/pubmed/19129748</v>
      </c>
      <c r="D5561" s="255" t="str">
        <f>IF(AND(A5561&lt;&gt;"",ISNUMBER(A5561)),VLOOKUP(A5561,Studies!A:BR,4,FALSE),"")</f>
        <v>SAD 10 mg</v>
      </c>
      <c r="E5561" s="255" t="str">
        <f>IF(AND(A5561&lt;&gt;"",ISNUMBER(A5561)),VLOOKUP(A5561,Studies!A:BR,5,FALSE),"")</f>
        <v>Dapagliflozin</v>
      </c>
      <c r="F5561" s="256" t="str">
        <f>IF(AND(A5561&lt;&gt;"",ISNUMBER(A5561)),VLOOKUP(A5561,Studies!A:BR,6,FALSE),"")</f>
        <v>Plasma</v>
      </c>
      <c r="G5561" s="194">
        <v>1.5</v>
      </c>
      <c r="H5561" s="194" t="s">
        <v>60</v>
      </c>
      <c r="I5561" s="187">
        <v>86.494060000000005</v>
      </c>
      <c r="J5561" s="242" t="s">
        <v>941</v>
      </c>
      <c r="K5561" s="242" t="s">
        <v>116</v>
      </c>
    </row>
    <row r="5562" spans="1:11" ht="14.25" x14ac:dyDescent="0.2">
      <c r="A5562" s="183">
        <v>657</v>
      </c>
      <c r="B5562" s="254" t="str">
        <f>IF(AND(A5562&lt;&gt;"",ISNUMBER(A5562)),VLOOKUP(A5562,Studies!A:BR,2,FALSE),"")</f>
        <v>Komoroski 2009</v>
      </c>
      <c r="C5562" s="255" t="str">
        <f>IF(AND(A5562&lt;&gt;"",ISNUMBER(A5562)),VLOOKUP(A5562,Studies!A:BR,3,FALSE),"")</f>
        <v>https://www.ncbi.nlm.nih.gov/pubmed/19129748</v>
      </c>
      <c r="D5562" s="255" t="str">
        <f>IF(AND(A5562&lt;&gt;"",ISNUMBER(A5562)),VLOOKUP(A5562,Studies!A:BR,4,FALSE),"")</f>
        <v>SAD 10 mg</v>
      </c>
      <c r="E5562" s="255" t="str">
        <f>IF(AND(A5562&lt;&gt;"",ISNUMBER(A5562)),VLOOKUP(A5562,Studies!A:BR,5,FALSE),"")</f>
        <v>Dapagliflozin</v>
      </c>
      <c r="F5562" s="256" t="str">
        <f>IF(AND(A5562&lt;&gt;"",ISNUMBER(A5562)),VLOOKUP(A5562,Studies!A:BR,6,FALSE),"")</f>
        <v>Plasma</v>
      </c>
      <c r="G5562" s="194">
        <v>2</v>
      </c>
      <c r="H5562" s="194" t="s">
        <v>60</v>
      </c>
      <c r="I5562" s="187">
        <v>59.238320000000002</v>
      </c>
      <c r="J5562" s="242" t="s">
        <v>941</v>
      </c>
      <c r="K5562" s="242" t="s">
        <v>116</v>
      </c>
    </row>
    <row r="5563" spans="1:11" ht="14.25" x14ac:dyDescent="0.2">
      <c r="A5563" s="183">
        <v>657</v>
      </c>
      <c r="B5563" s="254" t="str">
        <f>IF(AND(A5563&lt;&gt;"",ISNUMBER(A5563)),VLOOKUP(A5563,Studies!A:BR,2,FALSE),"")</f>
        <v>Komoroski 2009</v>
      </c>
      <c r="C5563" s="255" t="str">
        <f>IF(AND(A5563&lt;&gt;"",ISNUMBER(A5563)),VLOOKUP(A5563,Studies!A:BR,3,FALSE),"")</f>
        <v>https://www.ncbi.nlm.nih.gov/pubmed/19129748</v>
      </c>
      <c r="D5563" s="255" t="str">
        <f>IF(AND(A5563&lt;&gt;"",ISNUMBER(A5563)),VLOOKUP(A5563,Studies!A:BR,4,FALSE),"")</f>
        <v>SAD 10 mg</v>
      </c>
      <c r="E5563" s="255" t="str">
        <f>IF(AND(A5563&lt;&gt;"",ISNUMBER(A5563)),VLOOKUP(A5563,Studies!A:BR,5,FALSE),"")</f>
        <v>Dapagliflozin</v>
      </c>
      <c r="F5563" s="256" t="str">
        <f>IF(AND(A5563&lt;&gt;"",ISNUMBER(A5563)),VLOOKUP(A5563,Studies!A:BR,6,FALSE),"")</f>
        <v>Plasma</v>
      </c>
      <c r="G5563" s="194">
        <v>4</v>
      </c>
      <c r="H5563" s="194" t="s">
        <v>60</v>
      </c>
      <c r="I5563" s="187">
        <v>32.328760000000003</v>
      </c>
      <c r="J5563" s="242" t="s">
        <v>941</v>
      </c>
      <c r="K5563" s="242" t="s">
        <v>116</v>
      </c>
    </row>
    <row r="5564" spans="1:11" ht="14.25" x14ac:dyDescent="0.2">
      <c r="A5564" s="183">
        <v>657</v>
      </c>
      <c r="B5564" s="254" t="str">
        <f>IF(AND(A5564&lt;&gt;"",ISNUMBER(A5564)),VLOOKUP(A5564,Studies!A:BR,2,FALSE),"")</f>
        <v>Komoroski 2009</v>
      </c>
      <c r="C5564" s="255" t="str">
        <f>IF(AND(A5564&lt;&gt;"",ISNUMBER(A5564)),VLOOKUP(A5564,Studies!A:BR,3,FALSE),"")</f>
        <v>https://www.ncbi.nlm.nih.gov/pubmed/19129748</v>
      </c>
      <c r="D5564" s="255" t="str">
        <f>IF(AND(A5564&lt;&gt;"",ISNUMBER(A5564)),VLOOKUP(A5564,Studies!A:BR,4,FALSE),"")</f>
        <v>SAD 10 mg</v>
      </c>
      <c r="E5564" s="255" t="str">
        <f>IF(AND(A5564&lt;&gt;"",ISNUMBER(A5564)),VLOOKUP(A5564,Studies!A:BR,5,FALSE),"")</f>
        <v>Dapagliflozin</v>
      </c>
      <c r="F5564" s="256" t="str">
        <f>IF(AND(A5564&lt;&gt;"",ISNUMBER(A5564)),VLOOKUP(A5564,Studies!A:BR,6,FALSE),"")</f>
        <v>Plasma</v>
      </c>
      <c r="G5564" s="194">
        <v>6</v>
      </c>
      <c r="H5564" s="194" t="s">
        <v>60</v>
      </c>
      <c r="I5564" s="187">
        <v>18.323720000000002</v>
      </c>
      <c r="J5564" s="242" t="s">
        <v>941</v>
      </c>
      <c r="K5564" s="242" t="s">
        <v>116</v>
      </c>
    </row>
    <row r="5565" spans="1:11" ht="14.25" x14ac:dyDescent="0.2">
      <c r="A5565" s="183">
        <v>657</v>
      </c>
      <c r="B5565" s="254" t="str">
        <f>IF(AND(A5565&lt;&gt;"",ISNUMBER(A5565)),VLOOKUP(A5565,Studies!A:BR,2,FALSE),"")</f>
        <v>Komoroski 2009</v>
      </c>
      <c r="C5565" s="255" t="str">
        <f>IF(AND(A5565&lt;&gt;"",ISNUMBER(A5565)),VLOOKUP(A5565,Studies!A:BR,3,FALSE),"")</f>
        <v>https://www.ncbi.nlm.nih.gov/pubmed/19129748</v>
      </c>
      <c r="D5565" s="255" t="str">
        <f>IF(AND(A5565&lt;&gt;"",ISNUMBER(A5565)),VLOOKUP(A5565,Studies!A:BR,4,FALSE),"")</f>
        <v>SAD 10 mg</v>
      </c>
      <c r="E5565" s="255" t="str">
        <f>IF(AND(A5565&lt;&gt;"",ISNUMBER(A5565)),VLOOKUP(A5565,Studies!A:BR,5,FALSE),"")</f>
        <v>Dapagliflozin</v>
      </c>
      <c r="F5565" s="256" t="str">
        <f>IF(AND(A5565&lt;&gt;"",ISNUMBER(A5565)),VLOOKUP(A5565,Studies!A:BR,6,FALSE),"")</f>
        <v>Plasma</v>
      </c>
      <c r="G5565" s="194">
        <v>8</v>
      </c>
      <c r="H5565" s="194" t="s">
        <v>60</v>
      </c>
      <c r="I5565" s="187">
        <v>14.327299999999999</v>
      </c>
      <c r="J5565" s="242" t="s">
        <v>941</v>
      </c>
      <c r="K5565" s="242" t="s">
        <v>116</v>
      </c>
    </row>
    <row r="5566" spans="1:11" ht="14.25" x14ac:dyDescent="0.2">
      <c r="A5566" s="183">
        <v>657</v>
      </c>
      <c r="B5566" s="254" t="str">
        <f>IF(AND(A5566&lt;&gt;"",ISNUMBER(A5566)),VLOOKUP(A5566,Studies!A:BR,2,FALSE),"")</f>
        <v>Komoroski 2009</v>
      </c>
      <c r="C5566" s="255" t="str">
        <f>IF(AND(A5566&lt;&gt;"",ISNUMBER(A5566)),VLOOKUP(A5566,Studies!A:BR,3,FALSE),"")</f>
        <v>https://www.ncbi.nlm.nih.gov/pubmed/19129748</v>
      </c>
      <c r="D5566" s="255" t="str">
        <f>IF(AND(A5566&lt;&gt;"",ISNUMBER(A5566)),VLOOKUP(A5566,Studies!A:BR,4,FALSE),"")</f>
        <v>SAD 10 mg</v>
      </c>
      <c r="E5566" s="255" t="str">
        <f>IF(AND(A5566&lt;&gt;"",ISNUMBER(A5566)),VLOOKUP(A5566,Studies!A:BR,5,FALSE),"")</f>
        <v>Dapagliflozin</v>
      </c>
      <c r="F5566" s="256" t="str">
        <f>IF(AND(A5566&lt;&gt;"",ISNUMBER(A5566)),VLOOKUP(A5566,Studies!A:BR,6,FALSE),"")</f>
        <v>Plasma</v>
      </c>
      <c r="G5566" s="194">
        <v>10</v>
      </c>
      <c r="H5566" s="194" t="s">
        <v>60</v>
      </c>
      <c r="I5566" s="187">
        <v>13.79514</v>
      </c>
      <c r="J5566" s="242" t="s">
        <v>941</v>
      </c>
      <c r="K5566" s="242" t="s">
        <v>116</v>
      </c>
    </row>
    <row r="5567" spans="1:11" ht="14.25" x14ac:dyDescent="0.2">
      <c r="A5567" s="183">
        <v>657</v>
      </c>
      <c r="B5567" s="254" t="str">
        <f>IF(AND(A5567&lt;&gt;"",ISNUMBER(A5567)),VLOOKUP(A5567,Studies!A:BR,2,FALSE),"")</f>
        <v>Komoroski 2009</v>
      </c>
      <c r="C5567" s="255" t="str">
        <f>IF(AND(A5567&lt;&gt;"",ISNUMBER(A5567)),VLOOKUP(A5567,Studies!A:BR,3,FALSE),"")</f>
        <v>https://www.ncbi.nlm.nih.gov/pubmed/19129748</v>
      </c>
      <c r="D5567" s="255" t="str">
        <f>IF(AND(A5567&lt;&gt;"",ISNUMBER(A5567)),VLOOKUP(A5567,Studies!A:BR,4,FALSE),"")</f>
        <v>SAD 10 mg</v>
      </c>
      <c r="E5567" s="255" t="str">
        <f>IF(AND(A5567&lt;&gt;"",ISNUMBER(A5567)),VLOOKUP(A5567,Studies!A:BR,5,FALSE),"")</f>
        <v>Dapagliflozin</v>
      </c>
      <c r="F5567" s="256" t="str">
        <f>IF(AND(A5567&lt;&gt;"",ISNUMBER(A5567)),VLOOKUP(A5567,Studies!A:BR,6,FALSE),"")</f>
        <v>Plasma</v>
      </c>
      <c r="G5567" s="194">
        <v>12</v>
      </c>
      <c r="H5567" s="194" t="s">
        <v>60</v>
      </c>
      <c r="I5567" s="187">
        <v>10.19106</v>
      </c>
      <c r="J5567" s="242" t="s">
        <v>941</v>
      </c>
      <c r="K5567" s="242" t="s">
        <v>116</v>
      </c>
    </row>
    <row r="5568" spans="1:11" ht="14.25" x14ac:dyDescent="0.2">
      <c r="A5568" s="30">
        <v>658</v>
      </c>
      <c r="B5568" s="254" t="str">
        <f>IF(AND(A5568&lt;&gt;"",ISNUMBER(A5568)),VLOOKUP(A5568,Studies!A:BR,2,FALSE),"")</f>
        <v>Komoroski 2009</v>
      </c>
      <c r="C5568" s="255" t="str">
        <f>IF(AND(A5568&lt;&gt;"",ISNUMBER(A5568)),VLOOKUP(A5568,Studies!A:BR,3,FALSE),"")</f>
        <v>https://www.ncbi.nlm.nih.gov/pubmed/19129748</v>
      </c>
      <c r="D5568" s="255" t="str">
        <f>IF(AND(A5568&lt;&gt;"",ISNUMBER(A5568)),VLOOKUP(A5568,Studies!A:BR,4,FALSE),"")</f>
        <v>SAD 20 mg</v>
      </c>
      <c r="E5568" s="255" t="str">
        <f>IF(AND(A5568&lt;&gt;"",ISNUMBER(A5568)),VLOOKUP(A5568,Studies!A:BR,5,FALSE),"")</f>
        <v>Dapagliflozin</v>
      </c>
      <c r="F5568" s="256" t="str">
        <f>IF(AND(A5568&lt;&gt;"",ISNUMBER(A5568)),VLOOKUP(A5568,Studies!A:BR,6,FALSE),"")</f>
        <v>Plasma</v>
      </c>
      <c r="G5568" s="194">
        <v>0.5</v>
      </c>
      <c r="H5568" s="194" t="s">
        <v>60</v>
      </c>
      <c r="I5568" s="187">
        <v>80.188029999999998</v>
      </c>
      <c r="J5568" s="242" t="s">
        <v>941</v>
      </c>
      <c r="K5568" s="242" t="s">
        <v>116</v>
      </c>
    </row>
    <row r="5569" spans="1:11" ht="14.25" x14ac:dyDescent="0.2">
      <c r="A5569" s="183">
        <v>658</v>
      </c>
      <c r="B5569" s="254" t="str">
        <f>IF(AND(A5569&lt;&gt;"",ISNUMBER(A5569)),VLOOKUP(A5569,Studies!A:BR,2,FALSE),"")</f>
        <v>Komoroski 2009</v>
      </c>
      <c r="C5569" s="255" t="str">
        <f>IF(AND(A5569&lt;&gt;"",ISNUMBER(A5569)),VLOOKUP(A5569,Studies!A:BR,3,FALSE),"")</f>
        <v>https://www.ncbi.nlm.nih.gov/pubmed/19129748</v>
      </c>
      <c r="D5569" s="255" t="str">
        <f>IF(AND(A5569&lt;&gt;"",ISNUMBER(A5569)),VLOOKUP(A5569,Studies!A:BR,4,FALSE),"")</f>
        <v>SAD 20 mg</v>
      </c>
      <c r="E5569" s="255" t="str">
        <f>IF(AND(A5569&lt;&gt;"",ISNUMBER(A5569)),VLOOKUP(A5569,Studies!A:BR,5,FALSE),"")</f>
        <v>Dapagliflozin</v>
      </c>
      <c r="F5569" s="256" t="str">
        <f>IF(AND(A5569&lt;&gt;"",ISNUMBER(A5569)),VLOOKUP(A5569,Studies!A:BR,6,FALSE),"")</f>
        <v>Plasma</v>
      </c>
      <c r="G5569" s="194">
        <v>1</v>
      </c>
      <c r="H5569" s="194" t="s">
        <v>60</v>
      </c>
      <c r="I5569" s="187">
        <v>254.37790000000001</v>
      </c>
      <c r="J5569" s="242" t="s">
        <v>941</v>
      </c>
      <c r="K5569" s="242" t="s">
        <v>116</v>
      </c>
    </row>
    <row r="5570" spans="1:11" ht="14.25" x14ac:dyDescent="0.2">
      <c r="A5570" s="183">
        <v>658</v>
      </c>
      <c r="B5570" s="254" t="str">
        <f>IF(AND(A5570&lt;&gt;"",ISNUMBER(A5570)),VLOOKUP(A5570,Studies!A:BR,2,FALSE),"")</f>
        <v>Komoroski 2009</v>
      </c>
      <c r="C5570" s="255" t="str">
        <f>IF(AND(A5570&lt;&gt;"",ISNUMBER(A5570)),VLOOKUP(A5570,Studies!A:BR,3,FALSE),"")</f>
        <v>https://www.ncbi.nlm.nih.gov/pubmed/19129748</v>
      </c>
      <c r="D5570" s="255" t="str">
        <f>IF(AND(A5570&lt;&gt;"",ISNUMBER(A5570)),VLOOKUP(A5570,Studies!A:BR,4,FALSE),"")</f>
        <v>SAD 20 mg</v>
      </c>
      <c r="E5570" s="255" t="str">
        <f>IF(AND(A5570&lt;&gt;"",ISNUMBER(A5570)),VLOOKUP(A5570,Studies!A:BR,5,FALSE),"")</f>
        <v>Dapagliflozin</v>
      </c>
      <c r="F5570" s="256" t="str">
        <f>IF(AND(A5570&lt;&gt;"",ISNUMBER(A5570)),VLOOKUP(A5570,Studies!A:BR,6,FALSE),"")</f>
        <v>Plasma</v>
      </c>
      <c r="G5570" s="194">
        <v>1.5</v>
      </c>
      <c r="H5570" s="194" t="s">
        <v>60</v>
      </c>
      <c r="I5570" s="187">
        <v>195.16909999999999</v>
      </c>
      <c r="J5570" s="242" t="s">
        <v>941</v>
      </c>
      <c r="K5570" s="242" t="s">
        <v>116</v>
      </c>
    </row>
    <row r="5571" spans="1:11" ht="14.25" x14ac:dyDescent="0.2">
      <c r="A5571" s="183">
        <v>658</v>
      </c>
      <c r="B5571" s="254" t="str">
        <f>IF(AND(A5571&lt;&gt;"",ISNUMBER(A5571)),VLOOKUP(A5571,Studies!A:BR,2,FALSE),"")</f>
        <v>Komoroski 2009</v>
      </c>
      <c r="C5571" s="255" t="str">
        <f>IF(AND(A5571&lt;&gt;"",ISNUMBER(A5571)),VLOOKUP(A5571,Studies!A:BR,3,FALSE),"")</f>
        <v>https://www.ncbi.nlm.nih.gov/pubmed/19129748</v>
      </c>
      <c r="D5571" s="255" t="str">
        <f>IF(AND(A5571&lt;&gt;"",ISNUMBER(A5571)),VLOOKUP(A5571,Studies!A:BR,4,FALSE),"")</f>
        <v>SAD 20 mg</v>
      </c>
      <c r="E5571" s="255" t="str">
        <f>IF(AND(A5571&lt;&gt;"",ISNUMBER(A5571)),VLOOKUP(A5571,Studies!A:BR,5,FALSE),"")</f>
        <v>Dapagliflozin</v>
      </c>
      <c r="F5571" s="256" t="str">
        <f>IF(AND(A5571&lt;&gt;"",ISNUMBER(A5571)),VLOOKUP(A5571,Studies!A:BR,6,FALSE),"")</f>
        <v>Plasma</v>
      </c>
      <c r="G5571" s="194">
        <v>2</v>
      </c>
      <c r="H5571" s="194" t="s">
        <v>60</v>
      </c>
      <c r="I5571" s="187">
        <v>164.60319999999999</v>
      </c>
      <c r="J5571" s="242" t="s">
        <v>941</v>
      </c>
      <c r="K5571" s="242" t="s">
        <v>116</v>
      </c>
    </row>
    <row r="5572" spans="1:11" ht="14.25" x14ac:dyDescent="0.2">
      <c r="A5572" s="183">
        <v>658</v>
      </c>
      <c r="B5572" s="254" t="str">
        <f>IF(AND(A5572&lt;&gt;"",ISNUMBER(A5572)),VLOOKUP(A5572,Studies!A:BR,2,FALSE),"")</f>
        <v>Komoroski 2009</v>
      </c>
      <c r="C5572" s="255" t="str">
        <f>IF(AND(A5572&lt;&gt;"",ISNUMBER(A5572)),VLOOKUP(A5572,Studies!A:BR,3,FALSE),"")</f>
        <v>https://www.ncbi.nlm.nih.gov/pubmed/19129748</v>
      </c>
      <c r="D5572" s="255" t="str">
        <f>IF(AND(A5572&lt;&gt;"",ISNUMBER(A5572)),VLOOKUP(A5572,Studies!A:BR,4,FALSE),"")</f>
        <v>SAD 20 mg</v>
      </c>
      <c r="E5572" s="255" t="str">
        <f>IF(AND(A5572&lt;&gt;"",ISNUMBER(A5572)),VLOOKUP(A5572,Studies!A:BR,5,FALSE),"")</f>
        <v>Dapagliflozin</v>
      </c>
      <c r="F5572" s="256" t="str">
        <f>IF(AND(A5572&lt;&gt;"",ISNUMBER(A5572)),VLOOKUP(A5572,Studies!A:BR,6,FALSE),"")</f>
        <v>Plasma</v>
      </c>
      <c r="G5572" s="194">
        <v>4</v>
      </c>
      <c r="H5572" s="194" t="s">
        <v>60</v>
      </c>
      <c r="I5572" s="187">
        <v>81.720079999999996</v>
      </c>
      <c r="J5572" s="242" t="s">
        <v>941</v>
      </c>
      <c r="K5572" s="242" t="s">
        <v>116</v>
      </c>
    </row>
    <row r="5573" spans="1:11" ht="14.25" x14ac:dyDescent="0.2">
      <c r="A5573" s="183">
        <v>658</v>
      </c>
      <c r="B5573" s="254" t="str">
        <f>IF(AND(A5573&lt;&gt;"",ISNUMBER(A5573)),VLOOKUP(A5573,Studies!A:BR,2,FALSE),"")</f>
        <v>Komoroski 2009</v>
      </c>
      <c r="C5573" s="255" t="str">
        <f>IF(AND(A5573&lt;&gt;"",ISNUMBER(A5573)),VLOOKUP(A5573,Studies!A:BR,3,FALSE),"")</f>
        <v>https://www.ncbi.nlm.nih.gov/pubmed/19129748</v>
      </c>
      <c r="D5573" s="255" t="str">
        <f>IF(AND(A5573&lt;&gt;"",ISNUMBER(A5573)),VLOOKUP(A5573,Studies!A:BR,4,FALSE),"")</f>
        <v>SAD 20 mg</v>
      </c>
      <c r="E5573" s="255" t="str">
        <f>IF(AND(A5573&lt;&gt;"",ISNUMBER(A5573)),VLOOKUP(A5573,Studies!A:BR,5,FALSE),"")</f>
        <v>Dapagliflozin</v>
      </c>
      <c r="F5573" s="256" t="str">
        <f>IF(AND(A5573&lt;&gt;"",ISNUMBER(A5573)),VLOOKUP(A5573,Studies!A:BR,6,FALSE),"")</f>
        <v>Plasma</v>
      </c>
      <c r="G5573" s="194">
        <v>6</v>
      </c>
      <c r="H5573" s="194" t="s">
        <v>60</v>
      </c>
      <c r="I5573" s="187">
        <v>40.57132</v>
      </c>
      <c r="J5573" s="242" t="s">
        <v>941</v>
      </c>
      <c r="K5573" s="242" t="s">
        <v>116</v>
      </c>
    </row>
    <row r="5574" spans="1:11" ht="14.25" x14ac:dyDescent="0.2">
      <c r="A5574" s="183">
        <v>658</v>
      </c>
      <c r="B5574" s="254" t="str">
        <f>IF(AND(A5574&lt;&gt;"",ISNUMBER(A5574)),VLOOKUP(A5574,Studies!A:BR,2,FALSE),"")</f>
        <v>Komoroski 2009</v>
      </c>
      <c r="C5574" s="255" t="str">
        <f>IF(AND(A5574&lt;&gt;"",ISNUMBER(A5574)),VLOOKUP(A5574,Studies!A:BR,3,FALSE),"")</f>
        <v>https://www.ncbi.nlm.nih.gov/pubmed/19129748</v>
      </c>
      <c r="D5574" s="255" t="str">
        <f>IF(AND(A5574&lt;&gt;"",ISNUMBER(A5574)),VLOOKUP(A5574,Studies!A:BR,4,FALSE),"")</f>
        <v>SAD 20 mg</v>
      </c>
      <c r="E5574" s="255" t="str">
        <f>IF(AND(A5574&lt;&gt;"",ISNUMBER(A5574)),VLOOKUP(A5574,Studies!A:BR,5,FALSE),"")</f>
        <v>Dapagliflozin</v>
      </c>
      <c r="F5574" s="256" t="str">
        <f>IF(AND(A5574&lt;&gt;"",ISNUMBER(A5574)),VLOOKUP(A5574,Studies!A:BR,6,FALSE),"")</f>
        <v>Plasma</v>
      </c>
      <c r="G5574" s="194">
        <v>8</v>
      </c>
      <c r="H5574" s="194" t="s">
        <v>60</v>
      </c>
      <c r="I5574" s="187">
        <v>31.127960000000002</v>
      </c>
      <c r="J5574" s="242" t="s">
        <v>941</v>
      </c>
      <c r="K5574" s="242" t="s">
        <v>116</v>
      </c>
    </row>
    <row r="5575" spans="1:11" ht="14.25" x14ac:dyDescent="0.2">
      <c r="A5575" s="183">
        <v>658</v>
      </c>
      <c r="B5575" s="254" t="str">
        <f>IF(AND(A5575&lt;&gt;"",ISNUMBER(A5575)),VLOOKUP(A5575,Studies!A:BR,2,FALSE),"")</f>
        <v>Komoroski 2009</v>
      </c>
      <c r="C5575" s="255" t="str">
        <f>IF(AND(A5575&lt;&gt;"",ISNUMBER(A5575)),VLOOKUP(A5575,Studies!A:BR,3,FALSE),"")</f>
        <v>https://www.ncbi.nlm.nih.gov/pubmed/19129748</v>
      </c>
      <c r="D5575" s="255" t="str">
        <f>IF(AND(A5575&lt;&gt;"",ISNUMBER(A5575)),VLOOKUP(A5575,Studies!A:BR,4,FALSE),"")</f>
        <v>SAD 20 mg</v>
      </c>
      <c r="E5575" s="255" t="str">
        <f>IF(AND(A5575&lt;&gt;"",ISNUMBER(A5575)),VLOOKUP(A5575,Studies!A:BR,5,FALSE),"")</f>
        <v>Dapagliflozin</v>
      </c>
      <c r="F5575" s="256" t="str">
        <f>IF(AND(A5575&lt;&gt;"",ISNUMBER(A5575)),VLOOKUP(A5575,Studies!A:BR,6,FALSE),"")</f>
        <v>Plasma</v>
      </c>
      <c r="G5575" s="194">
        <v>10</v>
      </c>
      <c r="H5575" s="194" t="s">
        <v>60</v>
      </c>
      <c r="I5575" s="187">
        <v>22.564450000000001</v>
      </c>
      <c r="J5575" s="242" t="s">
        <v>941</v>
      </c>
      <c r="K5575" s="242" t="s">
        <v>116</v>
      </c>
    </row>
    <row r="5576" spans="1:11" ht="14.25" x14ac:dyDescent="0.2">
      <c r="A5576" s="183">
        <v>658</v>
      </c>
      <c r="B5576" s="254" t="str">
        <f>IF(AND(A5576&lt;&gt;"",ISNUMBER(A5576)),VLOOKUP(A5576,Studies!A:BR,2,FALSE),"")</f>
        <v>Komoroski 2009</v>
      </c>
      <c r="C5576" s="255" t="str">
        <f>IF(AND(A5576&lt;&gt;"",ISNUMBER(A5576)),VLOOKUP(A5576,Studies!A:BR,3,FALSE),"")</f>
        <v>https://www.ncbi.nlm.nih.gov/pubmed/19129748</v>
      </c>
      <c r="D5576" s="255" t="str">
        <f>IF(AND(A5576&lt;&gt;"",ISNUMBER(A5576)),VLOOKUP(A5576,Studies!A:BR,4,FALSE),"")</f>
        <v>SAD 20 mg</v>
      </c>
      <c r="E5576" s="255" t="str">
        <f>IF(AND(A5576&lt;&gt;"",ISNUMBER(A5576)),VLOOKUP(A5576,Studies!A:BR,5,FALSE),"")</f>
        <v>Dapagliflozin</v>
      </c>
      <c r="F5576" s="256" t="str">
        <f>IF(AND(A5576&lt;&gt;"",ISNUMBER(A5576)),VLOOKUP(A5576,Studies!A:BR,6,FALSE),"")</f>
        <v>Plasma</v>
      </c>
      <c r="G5576" s="194">
        <v>12</v>
      </c>
      <c r="H5576" s="194" t="s">
        <v>60</v>
      </c>
      <c r="I5576" s="187">
        <v>17.312360000000002</v>
      </c>
      <c r="J5576" s="242" t="s">
        <v>941</v>
      </c>
      <c r="K5576" s="242" t="s">
        <v>116</v>
      </c>
    </row>
    <row r="5577" spans="1:11" ht="14.25" x14ac:dyDescent="0.2">
      <c r="A5577" s="183">
        <v>658</v>
      </c>
      <c r="B5577" s="254" t="str">
        <f>IF(AND(A5577&lt;&gt;"",ISNUMBER(A5577)),VLOOKUP(A5577,Studies!A:BR,2,FALSE),"")</f>
        <v>Komoroski 2009</v>
      </c>
      <c r="C5577" s="255" t="str">
        <f>IF(AND(A5577&lt;&gt;"",ISNUMBER(A5577)),VLOOKUP(A5577,Studies!A:BR,3,FALSE),"")</f>
        <v>https://www.ncbi.nlm.nih.gov/pubmed/19129748</v>
      </c>
      <c r="D5577" s="255" t="str">
        <f>IF(AND(A5577&lt;&gt;"",ISNUMBER(A5577)),VLOOKUP(A5577,Studies!A:BR,4,FALSE),"")</f>
        <v>SAD 20 mg</v>
      </c>
      <c r="E5577" s="255" t="str">
        <f>IF(AND(A5577&lt;&gt;"",ISNUMBER(A5577)),VLOOKUP(A5577,Studies!A:BR,5,FALSE),"")</f>
        <v>Dapagliflozin</v>
      </c>
      <c r="F5577" s="256" t="str">
        <f>IF(AND(A5577&lt;&gt;"",ISNUMBER(A5577)),VLOOKUP(A5577,Studies!A:BR,6,FALSE),"")</f>
        <v>Plasma</v>
      </c>
      <c r="G5577" s="194">
        <v>14</v>
      </c>
      <c r="H5577" s="194" t="s">
        <v>60</v>
      </c>
      <c r="I5577" s="187">
        <v>12.31433</v>
      </c>
      <c r="J5577" s="242" t="s">
        <v>941</v>
      </c>
      <c r="K5577" s="242" t="s">
        <v>116</v>
      </c>
    </row>
    <row r="5578" spans="1:11" ht="14.25" x14ac:dyDescent="0.2">
      <c r="A5578" s="183">
        <v>658</v>
      </c>
      <c r="B5578" s="254" t="str">
        <f>IF(AND(A5578&lt;&gt;"",ISNUMBER(A5578)),VLOOKUP(A5578,Studies!A:BR,2,FALSE),"")</f>
        <v>Komoroski 2009</v>
      </c>
      <c r="C5578" s="255" t="str">
        <f>IF(AND(A5578&lt;&gt;"",ISNUMBER(A5578)),VLOOKUP(A5578,Studies!A:BR,3,FALSE),"")</f>
        <v>https://www.ncbi.nlm.nih.gov/pubmed/19129748</v>
      </c>
      <c r="D5578" s="255" t="str">
        <f>IF(AND(A5578&lt;&gt;"",ISNUMBER(A5578)),VLOOKUP(A5578,Studies!A:BR,4,FALSE),"")</f>
        <v>SAD 20 mg</v>
      </c>
      <c r="E5578" s="255" t="str">
        <f>IF(AND(A5578&lt;&gt;"",ISNUMBER(A5578)),VLOOKUP(A5578,Studies!A:BR,5,FALSE),"")</f>
        <v>Dapagliflozin</v>
      </c>
      <c r="F5578" s="256" t="str">
        <f>IF(AND(A5578&lt;&gt;"",ISNUMBER(A5578)),VLOOKUP(A5578,Studies!A:BR,6,FALSE),"")</f>
        <v>Plasma</v>
      </c>
      <c r="G5578" s="194">
        <v>18</v>
      </c>
      <c r="H5578" s="194" t="s">
        <v>60</v>
      </c>
      <c r="I5578" s="187">
        <v>11.41653</v>
      </c>
      <c r="J5578" s="242" t="s">
        <v>941</v>
      </c>
      <c r="K5578" s="242" t="s">
        <v>116</v>
      </c>
    </row>
    <row r="5579" spans="1:11" ht="14.25" x14ac:dyDescent="0.2">
      <c r="A5579" s="183">
        <v>658</v>
      </c>
      <c r="B5579" s="254" t="str">
        <f>IF(AND(A5579&lt;&gt;"",ISNUMBER(A5579)),VLOOKUP(A5579,Studies!A:BR,2,FALSE),"")</f>
        <v>Komoroski 2009</v>
      </c>
      <c r="C5579" s="255" t="str">
        <f>IF(AND(A5579&lt;&gt;"",ISNUMBER(A5579)),VLOOKUP(A5579,Studies!A:BR,3,FALSE),"")</f>
        <v>https://www.ncbi.nlm.nih.gov/pubmed/19129748</v>
      </c>
      <c r="D5579" s="255" t="str">
        <f>IF(AND(A5579&lt;&gt;"",ISNUMBER(A5579)),VLOOKUP(A5579,Studies!A:BR,4,FALSE),"")</f>
        <v>SAD 20 mg</v>
      </c>
      <c r="E5579" s="255" t="str">
        <f>IF(AND(A5579&lt;&gt;"",ISNUMBER(A5579)),VLOOKUP(A5579,Studies!A:BR,5,FALSE),"")</f>
        <v>Dapagliflozin</v>
      </c>
      <c r="F5579" s="256" t="str">
        <f>IF(AND(A5579&lt;&gt;"",ISNUMBER(A5579)),VLOOKUP(A5579,Studies!A:BR,6,FALSE),"")</f>
        <v>Plasma</v>
      </c>
      <c r="G5579" s="194">
        <v>22</v>
      </c>
      <c r="H5579" s="194" t="s">
        <v>60</v>
      </c>
      <c r="I5579" s="187">
        <v>10.385759999999999</v>
      </c>
      <c r="J5579" s="242" t="s">
        <v>941</v>
      </c>
      <c r="K5579" s="242" t="s">
        <v>116</v>
      </c>
    </row>
    <row r="5580" spans="1:11" ht="14.25" x14ac:dyDescent="0.2">
      <c r="A5580" s="30">
        <v>659</v>
      </c>
      <c r="B5580" s="254" t="str">
        <f>IF(AND(A5580&lt;&gt;"",ISNUMBER(A5580)),VLOOKUP(A5580,Studies!A:BR,2,FALSE),"")</f>
        <v>Komoroski 2009</v>
      </c>
      <c r="C5580" s="255" t="str">
        <f>IF(AND(A5580&lt;&gt;"",ISNUMBER(A5580)),VLOOKUP(A5580,Studies!A:BR,3,FALSE),"")</f>
        <v>https://www.ncbi.nlm.nih.gov/pubmed/19129748</v>
      </c>
      <c r="D5580" s="255" t="str">
        <f>IF(AND(A5580&lt;&gt;"",ISNUMBER(A5580)),VLOOKUP(A5580,Studies!A:BR,4,FALSE),"")</f>
        <v>SAD 50 mg</v>
      </c>
      <c r="E5580" s="255" t="str">
        <f>IF(AND(A5580&lt;&gt;"",ISNUMBER(A5580)),VLOOKUP(A5580,Studies!A:BR,5,FALSE),"")</f>
        <v>Dapagliflozin</v>
      </c>
      <c r="F5580" s="256" t="str">
        <f>IF(AND(A5580&lt;&gt;"",ISNUMBER(A5580)),VLOOKUP(A5580,Studies!A:BR,6,FALSE),"")</f>
        <v>Plasma</v>
      </c>
      <c r="G5580" s="194">
        <v>0.5</v>
      </c>
      <c r="H5580" s="194" t="s">
        <v>60</v>
      </c>
      <c r="I5580" s="187">
        <v>279.62459999999999</v>
      </c>
      <c r="J5580" s="242" t="s">
        <v>941</v>
      </c>
      <c r="K5580" s="242" t="s">
        <v>116</v>
      </c>
    </row>
    <row r="5581" spans="1:11" ht="14.25" x14ac:dyDescent="0.2">
      <c r="A5581" s="183">
        <v>659</v>
      </c>
      <c r="B5581" s="254" t="str">
        <f>IF(AND(A5581&lt;&gt;"",ISNUMBER(A5581)),VLOOKUP(A5581,Studies!A:BR,2,FALSE),"")</f>
        <v>Komoroski 2009</v>
      </c>
      <c r="C5581" s="255" t="str">
        <f>IF(AND(A5581&lt;&gt;"",ISNUMBER(A5581)),VLOOKUP(A5581,Studies!A:BR,3,FALSE),"")</f>
        <v>https://www.ncbi.nlm.nih.gov/pubmed/19129748</v>
      </c>
      <c r="D5581" s="255" t="str">
        <f>IF(AND(A5581&lt;&gt;"",ISNUMBER(A5581)),VLOOKUP(A5581,Studies!A:BR,4,FALSE),"")</f>
        <v>SAD 50 mg</v>
      </c>
      <c r="E5581" s="255" t="str">
        <f>IF(AND(A5581&lt;&gt;"",ISNUMBER(A5581)),VLOOKUP(A5581,Studies!A:BR,5,FALSE),"")</f>
        <v>Dapagliflozin</v>
      </c>
      <c r="F5581" s="256" t="str">
        <f>IF(AND(A5581&lt;&gt;"",ISNUMBER(A5581)),VLOOKUP(A5581,Studies!A:BR,6,FALSE),"")</f>
        <v>Plasma</v>
      </c>
      <c r="G5581" s="194">
        <v>1</v>
      </c>
      <c r="H5581" s="194" t="s">
        <v>60</v>
      </c>
      <c r="I5581" s="187">
        <v>607.52149999999995</v>
      </c>
      <c r="J5581" s="242" t="s">
        <v>941</v>
      </c>
      <c r="K5581" s="242" t="s">
        <v>116</v>
      </c>
    </row>
    <row r="5582" spans="1:11" ht="14.25" x14ac:dyDescent="0.2">
      <c r="A5582" s="183">
        <v>659</v>
      </c>
      <c r="B5582" s="254" t="str">
        <f>IF(AND(A5582&lt;&gt;"",ISNUMBER(A5582)),VLOOKUP(A5582,Studies!A:BR,2,FALSE),"")</f>
        <v>Komoroski 2009</v>
      </c>
      <c r="C5582" s="255" t="str">
        <f>IF(AND(A5582&lt;&gt;"",ISNUMBER(A5582)),VLOOKUP(A5582,Studies!A:BR,3,FALSE),"")</f>
        <v>https://www.ncbi.nlm.nih.gov/pubmed/19129748</v>
      </c>
      <c r="D5582" s="255" t="str">
        <f>IF(AND(A5582&lt;&gt;"",ISNUMBER(A5582)),VLOOKUP(A5582,Studies!A:BR,4,FALSE),"")</f>
        <v>SAD 50 mg</v>
      </c>
      <c r="E5582" s="255" t="str">
        <f>IF(AND(A5582&lt;&gt;"",ISNUMBER(A5582)),VLOOKUP(A5582,Studies!A:BR,5,FALSE),"")</f>
        <v>Dapagliflozin</v>
      </c>
      <c r="F5582" s="256" t="str">
        <f>IF(AND(A5582&lt;&gt;"",ISNUMBER(A5582)),VLOOKUP(A5582,Studies!A:BR,6,FALSE),"")</f>
        <v>Plasma</v>
      </c>
      <c r="G5582" s="194">
        <v>1.5</v>
      </c>
      <c r="H5582" s="194" t="s">
        <v>60</v>
      </c>
      <c r="I5582" s="187">
        <v>466.11509999999998</v>
      </c>
      <c r="J5582" s="242" t="s">
        <v>941</v>
      </c>
      <c r="K5582" s="242" t="s">
        <v>116</v>
      </c>
    </row>
    <row r="5583" spans="1:11" ht="14.25" x14ac:dyDescent="0.2">
      <c r="A5583" s="183">
        <v>659</v>
      </c>
      <c r="B5583" s="254" t="str">
        <f>IF(AND(A5583&lt;&gt;"",ISNUMBER(A5583)),VLOOKUP(A5583,Studies!A:BR,2,FALSE),"")</f>
        <v>Komoroski 2009</v>
      </c>
      <c r="C5583" s="255" t="str">
        <f>IF(AND(A5583&lt;&gt;"",ISNUMBER(A5583)),VLOOKUP(A5583,Studies!A:BR,3,FALSE),"")</f>
        <v>https://www.ncbi.nlm.nih.gov/pubmed/19129748</v>
      </c>
      <c r="D5583" s="255" t="str">
        <f>IF(AND(A5583&lt;&gt;"",ISNUMBER(A5583)),VLOOKUP(A5583,Studies!A:BR,4,FALSE),"")</f>
        <v>SAD 50 mg</v>
      </c>
      <c r="E5583" s="255" t="str">
        <f>IF(AND(A5583&lt;&gt;"",ISNUMBER(A5583)),VLOOKUP(A5583,Studies!A:BR,5,FALSE),"")</f>
        <v>Dapagliflozin</v>
      </c>
      <c r="F5583" s="256" t="str">
        <f>IF(AND(A5583&lt;&gt;"",ISNUMBER(A5583)),VLOOKUP(A5583,Studies!A:BR,6,FALSE),"")</f>
        <v>Plasma</v>
      </c>
      <c r="G5583" s="194">
        <v>2</v>
      </c>
      <c r="H5583" s="194" t="s">
        <v>60</v>
      </c>
      <c r="I5583" s="187">
        <v>290.41140000000001</v>
      </c>
      <c r="J5583" s="242" t="s">
        <v>941</v>
      </c>
      <c r="K5583" s="242" t="s">
        <v>116</v>
      </c>
    </row>
    <row r="5584" spans="1:11" ht="14.25" x14ac:dyDescent="0.2">
      <c r="A5584" s="183">
        <v>659</v>
      </c>
      <c r="B5584" s="254" t="str">
        <f>IF(AND(A5584&lt;&gt;"",ISNUMBER(A5584)),VLOOKUP(A5584,Studies!A:BR,2,FALSE),"")</f>
        <v>Komoroski 2009</v>
      </c>
      <c r="C5584" s="255" t="str">
        <f>IF(AND(A5584&lt;&gt;"",ISNUMBER(A5584)),VLOOKUP(A5584,Studies!A:BR,3,FALSE),"")</f>
        <v>https://www.ncbi.nlm.nih.gov/pubmed/19129748</v>
      </c>
      <c r="D5584" s="255" t="str">
        <f>IF(AND(A5584&lt;&gt;"",ISNUMBER(A5584)),VLOOKUP(A5584,Studies!A:BR,4,FALSE),"")</f>
        <v>SAD 50 mg</v>
      </c>
      <c r="E5584" s="255" t="str">
        <f>IF(AND(A5584&lt;&gt;"",ISNUMBER(A5584)),VLOOKUP(A5584,Studies!A:BR,5,FALSE),"")</f>
        <v>Dapagliflozin</v>
      </c>
      <c r="F5584" s="256" t="str">
        <f>IF(AND(A5584&lt;&gt;"",ISNUMBER(A5584)),VLOOKUP(A5584,Studies!A:BR,6,FALSE),"")</f>
        <v>Plasma</v>
      </c>
      <c r="G5584" s="194">
        <v>4</v>
      </c>
      <c r="H5584" s="194" t="s">
        <v>60</v>
      </c>
      <c r="I5584" s="187">
        <v>144.1797</v>
      </c>
      <c r="J5584" s="242" t="s">
        <v>941</v>
      </c>
      <c r="K5584" s="242" t="s">
        <v>116</v>
      </c>
    </row>
    <row r="5585" spans="1:11" ht="14.25" x14ac:dyDescent="0.2">
      <c r="A5585" s="183">
        <v>659</v>
      </c>
      <c r="B5585" s="254" t="str">
        <f>IF(AND(A5585&lt;&gt;"",ISNUMBER(A5585)),VLOOKUP(A5585,Studies!A:BR,2,FALSE),"")</f>
        <v>Komoroski 2009</v>
      </c>
      <c r="C5585" s="255" t="str">
        <f>IF(AND(A5585&lt;&gt;"",ISNUMBER(A5585)),VLOOKUP(A5585,Studies!A:BR,3,FALSE),"")</f>
        <v>https://www.ncbi.nlm.nih.gov/pubmed/19129748</v>
      </c>
      <c r="D5585" s="255" t="str">
        <f>IF(AND(A5585&lt;&gt;"",ISNUMBER(A5585)),VLOOKUP(A5585,Studies!A:BR,4,FALSE),"")</f>
        <v>SAD 50 mg</v>
      </c>
      <c r="E5585" s="255" t="str">
        <f>IF(AND(A5585&lt;&gt;"",ISNUMBER(A5585)),VLOOKUP(A5585,Studies!A:BR,5,FALSE),"")</f>
        <v>Dapagliflozin</v>
      </c>
      <c r="F5585" s="256" t="str">
        <f>IF(AND(A5585&lt;&gt;"",ISNUMBER(A5585)),VLOOKUP(A5585,Studies!A:BR,6,FALSE),"")</f>
        <v>Plasma</v>
      </c>
      <c r="G5585" s="194">
        <v>6</v>
      </c>
      <c r="H5585" s="194" t="s">
        <v>60</v>
      </c>
      <c r="I5585" s="187">
        <v>78.684719999999999</v>
      </c>
      <c r="J5585" s="242" t="s">
        <v>941</v>
      </c>
      <c r="K5585" s="242" t="s">
        <v>116</v>
      </c>
    </row>
    <row r="5586" spans="1:11" ht="14.25" x14ac:dyDescent="0.2">
      <c r="A5586" s="183">
        <v>659</v>
      </c>
      <c r="B5586" s="254" t="str">
        <f>IF(AND(A5586&lt;&gt;"",ISNUMBER(A5586)),VLOOKUP(A5586,Studies!A:BR,2,FALSE),"")</f>
        <v>Komoroski 2009</v>
      </c>
      <c r="C5586" s="255" t="str">
        <f>IF(AND(A5586&lt;&gt;"",ISNUMBER(A5586)),VLOOKUP(A5586,Studies!A:BR,3,FALSE),"")</f>
        <v>https://www.ncbi.nlm.nih.gov/pubmed/19129748</v>
      </c>
      <c r="D5586" s="255" t="str">
        <f>IF(AND(A5586&lt;&gt;"",ISNUMBER(A5586)),VLOOKUP(A5586,Studies!A:BR,4,FALSE),"")</f>
        <v>SAD 50 mg</v>
      </c>
      <c r="E5586" s="255" t="str">
        <f>IF(AND(A5586&lt;&gt;"",ISNUMBER(A5586)),VLOOKUP(A5586,Studies!A:BR,5,FALSE),"")</f>
        <v>Dapagliflozin</v>
      </c>
      <c r="F5586" s="256" t="str">
        <f>IF(AND(A5586&lt;&gt;"",ISNUMBER(A5586)),VLOOKUP(A5586,Studies!A:BR,6,FALSE),"")</f>
        <v>Plasma</v>
      </c>
      <c r="G5586" s="194">
        <v>8</v>
      </c>
      <c r="H5586" s="194" t="s">
        <v>60</v>
      </c>
      <c r="I5586" s="187">
        <v>54.919429999999998</v>
      </c>
      <c r="J5586" s="242" t="s">
        <v>941</v>
      </c>
      <c r="K5586" s="242" t="s">
        <v>116</v>
      </c>
    </row>
    <row r="5587" spans="1:11" ht="14.25" x14ac:dyDescent="0.2">
      <c r="A5587" s="183">
        <v>659</v>
      </c>
      <c r="B5587" s="254" t="str">
        <f>IF(AND(A5587&lt;&gt;"",ISNUMBER(A5587)),VLOOKUP(A5587,Studies!A:BR,2,FALSE),"")</f>
        <v>Komoroski 2009</v>
      </c>
      <c r="C5587" s="255" t="str">
        <f>IF(AND(A5587&lt;&gt;"",ISNUMBER(A5587)),VLOOKUP(A5587,Studies!A:BR,3,FALSE),"")</f>
        <v>https://www.ncbi.nlm.nih.gov/pubmed/19129748</v>
      </c>
      <c r="D5587" s="255" t="str">
        <f>IF(AND(A5587&lt;&gt;"",ISNUMBER(A5587)),VLOOKUP(A5587,Studies!A:BR,4,FALSE),"")</f>
        <v>SAD 50 mg</v>
      </c>
      <c r="E5587" s="255" t="str">
        <f>IF(AND(A5587&lt;&gt;"",ISNUMBER(A5587)),VLOOKUP(A5587,Studies!A:BR,5,FALSE),"")</f>
        <v>Dapagliflozin</v>
      </c>
      <c r="F5587" s="256" t="str">
        <f>IF(AND(A5587&lt;&gt;"",ISNUMBER(A5587)),VLOOKUP(A5587,Studies!A:BR,6,FALSE),"")</f>
        <v>Plasma</v>
      </c>
      <c r="G5587" s="194">
        <v>10</v>
      </c>
      <c r="H5587" s="194" t="s">
        <v>60</v>
      </c>
      <c r="I5587" s="187">
        <v>43.761870000000002</v>
      </c>
      <c r="J5587" s="242" t="s">
        <v>941</v>
      </c>
      <c r="K5587" s="242" t="s">
        <v>116</v>
      </c>
    </row>
    <row r="5588" spans="1:11" ht="14.25" x14ac:dyDescent="0.2">
      <c r="A5588" s="183">
        <v>659</v>
      </c>
      <c r="B5588" s="254" t="str">
        <f>IF(AND(A5588&lt;&gt;"",ISNUMBER(A5588)),VLOOKUP(A5588,Studies!A:BR,2,FALSE),"")</f>
        <v>Komoroski 2009</v>
      </c>
      <c r="C5588" s="255" t="str">
        <f>IF(AND(A5588&lt;&gt;"",ISNUMBER(A5588)),VLOOKUP(A5588,Studies!A:BR,3,FALSE),"")</f>
        <v>https://www.ncbi.nlm.nih.gov/pubmed/19129748</v>
      </c>
      <c r="D5588" s="255" t="str">
        <f>IF(AND(A5588&lt;&gt;"",ISNUMBER(A5588)),VLOOKUP(A5588,Studies!A:BR,4,FALSE),"")</f>
        <v>SAD 50 mg</v>
      </c>
      <c r="E5588" s="255" t="str">
        <f>IF(AND(A5588&lt;&gt;"",ISNUMBER(A5588)),VLOOKUP(A5588,Studies!A:BR,5,FALSE),"")</f>
        <v>Dapagliflozin</v>
      </c>
      <c r="F5588" s="256" t="str">
        <f>IF(AND(A5588&lt;&gt;"",ISNUMBER(A5588)),VLOOKUP(A5588,Studies!A:BR,6,FALSE),"")</f>
        <v>Plasma</v>
      </c>
      <c r="G5588" s="194">
        <v>12</v>
      </c>
      <c r="H5588" s="194" t="s">
        <v>60</v>
      </c>
      <c r="I5588" s="187">
        <v>32.328760000000003</v>
      </c>
      <c r="J5588" s="242" t="s">
        <v>941</v>
      </c>
      <c r="K5588" s="242" t="s">
        <v>116</v>
      </c>
    </row>
    <row r="5589" spans="1:11" ht="14.25" x14ac:dyDescent="0.2">
      <c r="A5589" s="183">
        <v>659</v>
      </c>
      <c r="B5589" s="254" t="str">
        <f>IF(AND(A5589&lt;&gt;"",ISNUMBER(A5589)),VLOOKUP(A5589,Studies!A:BR,2,FALSE),"")</f>
        <v>Komoroski 2009</v>
      </c>
      <c r="C5589" s="255" t="str">
        <f>IF(AND(A5589&lt;&gt;"",ISNUMBER(A5589)),VLOOKUP(A5589,Studies!A:BR,3,FALSE),"")</f>
        <v>https://www.ncbi.nlm.nih.gov/pubmed/19129748</v>
      </c>
      <c r="D5589" s="255" t="str">
        <f>IF(AND(A5589&lt;&gt;"",ISNUMBER(A5589)),VLOOKUP(A5589,Studies!A:BR,4,FALSE),"")</f>
        <v>SAD 50 mg</v>
      </c>
      <c r="E5589" s="255" t="str">
        <f>IF(AND(A5589&lt;&gt;"",ISNUMBER(A5589)),VLOOKUP(A5589,Studies!A:BR,5,FALSE),"")</f>
        <v>Dapagliflozin</v>
      </c>
      <c r="F5589" s="256" t="str">
        <f>IF(AND(A5589&lt;&gt;"",ISNUMBER(A5589)),VLOOKUP(A5589,Studies!A:BR,6,FALSE),"")</f>
        <v>Plasma</v>
      </c>
      <c r="G5589" s="194">
        <v>14</v>
      </c>
      <c r="H5589" s="194" t="s">
        <v>60</v>
      </c>
      <c r="I5589" s="187">
        <v>23.434889999999999</v>
      </c>
      <c r="J5589" s="242" t="s">
        <v>941</v>
      </c>
      <c r="K5589" s="242" t="s">
        <v>116</v>
      </c>
    </row>
    <row r="5590" spans="1:11" ht="14.25" x14ac:dyDescent="0.2">
      <c r="A5590" s="183">
        <v>659</v>
      </c>
      <c r="B5590" s="254" t="str">
        <f>IF(AND(A5590&lt;&gt;"",ISNUMBER(A5590)),VLOOKUP(A5590,Studies!A:BR,2,FALSE),"")</f>
        <v>Komoroski 2009</v>
      </c>
      <c r="C5590" s="255" t="str">
        <f>IF(AND(A5590&lt;&gt;"",ISNUMBER(A5590)),VLOOKUP(A5590,Studies!A:BR,3,FALSE),"")</f>
        <v>https://www.ncbi.nlm.nih.gov/pubmed/19129748</v>
      </c>
      <c r="D5590" s="255" t="str">
        <f>IF(AND(A5590&lt;&gt;"",ISNUMBER(A5590)),VLOOKUP(A5590,Studies!A:BR,4,FALSE),"")</f>
        <v>SAD 50 mg</v>
      </c>
      <c r="E5590" s="255" t="str">
        <f>IF(AND(A5590&lt;&gt;"",ISNUMBER(A5590)),VLOOKUP(A5590,Studies!A:BR,5,FALSE),"")</f>
        <v>Dapagliflozin</v>
      </c>
      <c r="F5590" s="256" t="str">
        <f>IF(AND(A5590&lt;&gt;"",ISNUMBER(A5590)),VLOOKUP(A5590,Studies!A:BR,6,FALSE),"")</f>
        <v>Plasma</v>
      </c>
      <c r="G5590" s="194">
        <v>18</v>
      </c>
      <c r="H5590" s="194" t="s">
        <v>60</v>
      </c>
      <c r="I5590" s="187">
        <v>17.312360000000002</v>
      </c>
      <c r="J5590" s="242" t="s">
        <v>941</v>
      </c>
      <c r="K5590" s="242" t="s">
        <v>116</v>
      </c>
    </row>
    <row r="5591" spans="1:11" ht="14.25" x14ac:dyDescent="0.2">
      <c r="A5591" s="183">
        <v>659</v>
      </c>
      <c r="B5591" s="254" t="str">
        <f>IF(AND(A5591&lt;&gt;"",ISNUMBER(A5591)),VLOOKUP(A5591,Studies!A:BR,2,FALSE),"")</f>
        <v>Komoroski 2009</v>
      </c>
      <c r="C5591" s="255" t="str">
        <f>IF(AND(A5591&lt;&gt;"",ISNUMBER(A5591)),VLOOKUP(A5591,Studies!A:BR,3,FALSE),"")</f>
        <v>https://www.ncbi.nlm.nih.gov/pubmed/19129748</v>
      </c>
      <c r="D5591" s="255" t="str">
        <f>IF(AND(A5591&lt;&gt;"",ISNUMBER(A5591)),VLOOKUP(A5591,Studies!A:BR,4,FALSE),"")</f>
        <v>SAD 50 mg</v>
      </c>
      <c r="E5591" s="255" t="str">
        <f>IF(AND(A5591&lt;&gt;"",ISNUMBER(A5591)),VLOOKUP(A5591,Studies!A:BR,5,FALSE),"")</f>
        <v>Dapagliflozin</v>
      </c>
      <c r="F5591" s="256" t="str">
        <f>IF(AND(A5591&lt;&gt;"",ISNUMBER(A5591)),VLOOKUP(A5591,Studies!A:BR,6,FALSE),"")</f>
        <v>Plasma</v>
      </c>
      <c r="G5591" s="194">
        <v>22</v>
      </c>
      <c r="H5591" s="194" t="s">
        <v>60</v>
      </c>
      <c r="I5591" s="187">
        <v>14.879989999999999</v>
      </c>
      <c r="J5591" s="242" t="s">
        <v>941</v>
      </c>
      <c r="K5591" s="242" t="s">
        <v>116</v>
      </c>
    </row>
    <row r="5592" spans="1:11" ht="14.25" x14ac:dyDescent="0.2">
      <c r="A5592" s="183">
        <v>659</v>
      </c>
      <c r="B5592" s="254" t="str">
        <f>IF(AND(A5592&lt;&gt;"",ISNUMBER(A5592)),VLOOKUP(A5592,Studies!A:BR,2,FALSE),"")</f>
        <v>Komoroski 2009</v>
      </c>
      <c r="C5592" s="255" t="str">
        <f>IF(AND(A5592&lt;&gt;"",ISNUMBER(A5592)),VLOOKUP(A5592,Studies!A:BR,3,FALSE),"")</f>
        <v>https://www.ncbi.nlm.nih.gov/pubmed/19129748</v>
      </c>
      <c r="D5592" s="255" t="str">
        <f>IF(AND(A5592&lt;&gt;"",ISNUMBER(A5592)),VLOOKUP(A5592,Studies!A:BR,4,FALSE),"")</f>
        <v>SAD 50 mg</v>
      </c>
      <c r="E5592" s="255" t="str">
        <f>IF(AND(A5592&lt;&gt;"",ISNUMBER(A5592)),VLOOKUP(A5592,Studies!A:BR,5,FALSE),"")</f>
        <v>Dapagliflozin</v>
      </c>
      <c r="F5592" s="256" t="str">
        <f>IF(AND(A5592&lt;&gt;"",ISNUMBER(A5592)),VLOOKUP(A5592,Studies!A:BR,6,FALSE),"")</f>
        <v>Plasma</v>
      </c>
      <c r="G5592" s="194">
        <v>24</v>
      </c>
      <c r="H5592" s="194" t="s">
        <v>60</v>
      </c>
      <c r="I5592" s="187">
        <v>11.85694</v>
      </c>
      <c r="J5592" s="242" t="s">
        <v>941</v>
      </c>
      <c r="K5592" s="242" t="s">
        <v>116</v>
      </c>
    </row>
    <row r="5593" spans="1:11" ht="14.25" x14ac:dyDescent="0.2">
      <c r="A5593" s="30">
        <v>660</v>
      </c>
      <c r="B5593" s="254" t="str">
        <f>IF(AND(A5593&lt;&gt;"",ISNUMBER(A5593)),VLOOKUP(A5593,Studies!A:BR,2,FALSE),"")</f>
        <v>Komoroski 2009</v>
      </c>
      <c r="C5593" s="255" t="str">
        <f>IF(AND(A5593&lt;&gt;"",ISNUMBER(A5593)),VLOOKUP(A5593,Studies!A:BR,3,FALSE),"")</f>
        <v>https://www.ncbi.nlm.nih.gov/pubmed/19129748</v>
      </c>
      <c r="D5593" s="255" t="str">
        <f>IF(AND(A5593&lt;&gt;"",ISNUMBER(A5593)),VLOOKUP(A5593,Studies!A:BR,4,FALSE),"")</f>
        <v>SAD 100 mg</v>
      </c>
      <c r="E5593" s="255" t="str">
        <f>IF(AND(A5593&lt;&gt;"",ISNUMBER(A5593)),VLOOKUP(A5593,Studies!A:BR,5,FALSE),"")</f>
        <v>Dapagliflozin</v>
      </c>
      <c r="F5593" s="256" t="str">
        <f>IF(AND(A5593&lt;&gt;"",ISNUMBER(A5593)),VLOOKUP(A5593,Studies!A:BR,6,FALSE),"")</f>
        <v>Plasma</v>
      </c>
      <c r="G5593" s="194">
        <v>0.5</v>
      </c>
      <c r="H5593" s="194" t="s">
        <v>60</v>
      </c>
      <c r="I5593" s="187">
        <v>393.11579999999998</v>
      </c>
      <c r="J5593" s="242" t="s">
        <v>941</v>
      </c>
      <c r="K5593" s="242" t="s">
        <v>116</v>
      </c>
    </row>
    <row r="5594" spans="1:11" ht="14.25" x14ac:dyDescent="0.2">
      <c r="A5594" s="183">
        <v>660</v>
      </c>
      <c r="B5594" s="254" t="str">
        <f>IF(AND(A5594&lt;&gt;"",ISNUMBER(A5594)),VLOOKUP(A5594,Studies!A:BR,2,FALSE),"")</f>
        <v>Komoroski 2009</v>
      </c>
      <c r="C5594" s="255" t="str">
        <f>IF(AND(A5594&lt;&gt;"",ISNUMBER(A5594)),VLOOKUP(A5594,Studies!A:BR,3,FALSE),"")</f>
        <v>https://www.ncbi.nlm.nih.gov/pubmed/19129748</v>
      </c>
      <c r="D5594" s="255" t="str">
        <f>IF(AND(A5594&lt;&gt;"",ISNUMBER(A5594)),VLOOKUP(A5594,Studies!A:BR,4,FALSE),"")</f>
        <v>SAD 100 mg</v>
      </c>
      <c r="E5594" s="255" t="str">
        <f>IF(AND(A5594&lt;&gt;"",ISNUMBER(A5594)),VLOOKUP(A5594,Studies!A:BR,5,FALSE),"")</f>
        <v>Dapagliflozin</v>
      </c>
      <c r="F5594" s="256" t="str">
        <f>IF(AND(A5594&lt;&gt;"",ISNUMBER(A5594)),VLOOKUP(A5594,Studies!A:BR,6,FALSE),"")</f>
        <v>Plasma</v>
      </c>
      <c r="G5594" s="194">
        <v>1</v>
      </c>
      <c r="H5594" s="194" t="s">
        <v>60</v>
      </c>
      <c r="I5594" s="187">
        <v>887.04409999999996</v>
      </c>
      <c r="J5594" s="242" t="s">
        <v>941</v>
      </c>
      <c r="K5594" s="242" t="s">
        <v>116</v>
      </c>
    </row>
    <row r="5595" spans="1:11" ht="14.25" x14ac:dyDescent="0.2">
      <c r="A5595" s="183">
        <v>660</v>
      </c>
      <c r="B5595" s="254" t="str">
        <f>IF(AND(A5595&lt;&gt;"",ISNUMBER(A5595)),VLOOKUP(A5595,Studies!A:BR,2,FALSE),"")</f>
        <v>Komoroski 2009</v>
      </c>
      <c r="C5595" s="255" t="str">
        <f>IF(AND(A5595&lt;&gt;"",ISNUMBER(A5595)),VLOOKUP(A5595,Studies!A:BR,3,FALSE),"")</f>
        <v>https://www.ncbi.nlm.nih.gov/pubmed/19129748</v>
      </c>
      <c r="D5595" s="255" t="str">
        <f>IF(AND(A5595&lt;&gt;"",ISNUMBER(A5595)),VLOOKUP(A5595,Studies!A:BR,4,FALSE),"")</f>
        <v>SAD 100 mg</v>
      </c>
      <c r="E5595" s="255" t="str">
        <f>IF(AND(A5595&lt;&gt;"",ISNUMBER(A5595)),VLOOKUP(A5595,Studies!A:BR,5,FALSE),"")</f>
        <v>Dapagliflozin</v>
      </c>
      <c r="F5595" s="256" t="str">
        <f>IF(AND(A5595&lt;&gt;"",ISNUMBER(A5595)),VLOOKUP(A5595,Studies!A:BR,6,FALSE),"")</f>
        <v>Plasma</v>
      </c>
      <c r="G5595" s="194">
        <v>1.5</v>
      </c>
      <c r="H5595" s="194" t="s">
        <v>60</v>
      </c>
      <c r="I5595" s="187">
        <v>975.08180000000004</v>
      </c>
      <c r="J5595" s="242" t="s">
        <v>941</v>
      </c>
      <c r="K5595" s="242" t="s">
        <v>116</v>
      </c>
    </row>
    <row r="5596" spans="1:11" ht="14.25" x14ac:dyDescent="0.2">
      <c r="A5596" s="183">
        <v>660</v>
      </c>
      <c r="B5596" s="254" t="str">
        <f>IF(AND(A5596&lt;&gt;"",ISNUMBER(A5596)),VLOOKUP(A5596,Studies!A:BR,2,FALSE),"")</f>
        <v>Komoroski 2009</v>
      </c>
      <c r="C5596" s="255" t="str">
        <f>IF(AND(A5596&lt;&gt;"",ISNUMBER(A5596)),VLOOKUP(A5596,Studies!A:BR,3,FALSE),"")</f>
        <v>https://www.ncbi.nlm.nih.gov/pubmed/19129748</v>
      </c>
      <c r="D5596" s="255" t="str">
        <f>IF(AND(A5596&lt;&gt;"",ISNUMBER(A5596)),VLOOKUP(A5596,Studies!A:BR,4,FALSE),"")</f>
        <v>SAD 100 mg</v>
      </c>
      <c r="E5596" s="255" t="str">
        <f>IF(AND(A5596&lt;&gt;"",ISNUMBER(A5596)),VLOOKUP(A5596,Studies!A:BR,5,FALSE),"")</f>
        <v>Dapagliflozin</v>
      </c>
      <c r="F5596" s="256" t="str">
        <f>IF(AND(A5596&lt;&gt;"",ISNUMBER(A5596)),VLOOKUP(A5596,Studies!A:BR,6,FALSE),"")</f>
        <v>Plasma</v>
      </c>
      <c r="G5596" s="194">
        <v>2</v>
      </c>
      <c r="H5596" s="194" t="s">
        <v>60</v>
      </c>
      <c r="I5596" s="187">
        <v>693.57889999999998</v>
      </c>
      <c r="J5596" s="242" t="s">
        <v>941</v>
      </c>
      <c r="K5596" s="242" t="s">
        <v>116</v>
      </c>
    </row>
    <row r="5597" spans="1:11" ht="14.25" x14ac:dyDescent="0.2">
      <c r="A5597" s="183">
        <v>660</v>
      </c>
      <c r="B5597" s="254" t="str">
        <f>IF(AND(A5597&lt;&gt;"",ISNUMBER(A5597)),VLOOKUP(A5597,Studies!A:BR,2,FALSE),"")</f>
        <v>Komoroski 2009</v>
      </c>
      <c r="C5597" s="255" t="str">
        <f>IF(AND(A5597&lt;&gt;"",ISNUMBER(A5597)),VLOOKUP(A5597,Studies!A:BR,3,FALSE),"")</f>
        <v>https://www.ncbi.nlm.nih.gov/pubmed/19129748</v>
      </c>
      <c r="D5597" s="255" t="str">
        <f>IF(AND(A5597&lt;&gt;"",ISNUMBER(A5597)),VLOOKUP(A5597,Studies!A:BR,4,FALSE),"")</f>
        <v>SAD 100 mg</v>
      </c>
      <c r="E5597" s="255" t="str">
        <f>IF(AND(A5597&lt;&gt;"",ISNUMBER(A5597)),VLOOKUP(A5597,Studies!A:BR,5,FALSE),"")</f>
        <v>Dapagliflozin</v>
      </c>
      <c r="F5597" s="256" t="str">
        <f>IF(AND(A5597&lt;&gt;"",ISNUMBER(A5597)),VLOOKUP(A5597,Studies!A:BR,6,FALSE),"")</f>
        <v>Plasma</v>
      </c>
      <c r="G5597" s="194">
        <v>4</v>
      </c>
      <c r="H5597" s="194" t="s">
        <v>60</v>
      </c>
      <c r="I5597" s="187">
        <v>313.24950000000001</v>
      </c>
      <c r="J5597" s="242" t="s">
        <v>941</v>
      </c>
      <c r="K5597" s="242" t="s">
        <v>116</v>
      </c>
    </row>
    <row r="5598" spans="1:11" ht="14.25" x14ac:dyDescent="0.2">
      <c r="A5598" s="183">
        <v>660</v>
      </c>
      <c r="B5598" s="254" t="str">
        <f>IF(AND(A5598&lt;&gt;"",ISNUMBER(A5598)),VLOOKUP(A5598,Studies!A:BR,2,FALSE),"")</f>
        <v>Komoroski 2009</v>
      </c>
      <c r="C5598" s="255" t="str">
        <f>IF(AND(A5598&lt;&gt;"",ISNUMBER(A5598)),VLOOKUP(A5598,Studies!A:BR,3,FALSE),"")</f>
        <v>https://www.ncbi.nlm.nih.gov/pubmed/19129748</v>
      </c>
      <c r="D5598" s="255" t="str">
        <f>IF(AND(A5598&lt;&gt;"",ISNUMBER(A5598)),VLOOKUP(A5598,Studies!A:BR,4,FALSE),"")</f>
        <v>SAD 100 mg</v>
      </c>
      <c r="E5598" s="255" t="str">
        <f>IF(AND(A5598&lt;&gt;"",ISNUMBER(A5598)),VLOOKUP(A5598,Studies!A:BR,5,FALSE),"")</f>
        <v>Dapagliflozin</v>
      </c>
      <c r="F5598" s="256" t="str">
        <f>IF(AND(A5598&lt;&gt;"",ISNUMBER(A5598)),VLOOKUP(A5598,Studies!A:BR,6,FALSE),"")</f>
        <v>Plasma</v>
      </c>
      <c r="G5598" s="194">
        <v>6</v>
      </c>
      <c r="H5598" s="194" t="s">
        <v>60</v>
      </c>
      <c r="I5598" s="187">
        <v>158.48929999999999</v>
      </c>
      <c r="J5598" s="242" t="s">
        <v>941</v>
      </c>
      <c r="K5598" s="242" t="s">
        <v>116</v>
      </c>
    </row>
    <row r="5599" spans="1:11" ht="14.25" x14ac:dyDescent="0.2">
      <c r="A5599" s="183">
        <v>660</v>
      </c>
      <c r="B5599" s="254" t="str">
        <f>IF(AND(A5599&lt;&gt;"",ISNUMBER(A5599)),VLOOKUP(A5599,Studies!A:BR,2,FALSE),"")</f>
        <v>Komoroski 2009</v>
      </c>
      <c r="C5599" s="255" t="str">
        <f>IF(AND(A5599&lt;&gt;"",ISNUMBER(A5599)),VLOOKUP(A5599,Studies!A:BR,3,FALSE),"")</f>
        <v>https://www.ncbi.nlm.nih.gov/pubmed/19129748</v>
      </c>
      <c r="D5599" s="255" t="str">
        <f>IF(AND(A5599&lt;&gt;"",ISNUMBER(A5599)),VLOOKUP(A5599,Studies!A:BR,4,FALSE),"")</f>
        <v>SAD 100 mg</v>
      </c>
      <c r="E5599" s="255" t="str">
        <f>IF(AND(A5599&lt;&gt;"",ISNUMBER(A5599)),VLOOKUP(A5599,Studies!A:BR,5,FALSE),"")</f>
        <v>Dapagliflozin</v>
      </c>
      <c r="F5599" s="256" t="str">
        <f>IF(AND(A5599&lt;&gt;"",ISNUMBER(A5599)),VLOOKUP(A5599,Studies!A:BR,6,FALSE),"")</f>
        <v>Plasma</v>
      </c>
      <c r="G5599" s="194">
        <v>8</v>
      </c>
      <c r="H5599" s="194" t="s">
        <v>60</v>
      </c>
      <c r="I5599" s="187">
        <v>123.9226</v>
      </c>
      <c r="J5599" s="242" t="s">
        <v>941</v>
      </c>
      <c r="K5599" s="242" t="s">
        <v>116</v>
      </c>
    </row>
    <row r="5600" spans="1:11" ht="14.25" x14ac:dyDescent="0.2">
      <c r="A5600" s="183">
        <v>660</v>
      </c>
      <c r="B5600" s="254" t="str">
        <f>IF(AND(A5600&lt;&gt;"",ISNUMBER(A5600)),VLOOKUP(A5600,Studies!A:BR,2,FALSE),"")</f>
        <v>Komoroski 2009</v>
      </c>
      <c r="C5600" s="255" t="str">
        <f>IF(AND(A5600&lt;&gt;"",ISNUMBER(A5600)),VLOOKUP(A5600,Studies!A:BR,3,FALSE),"")</f>
        <v>https://www.ncbi.nlm.nih.gov/pubmed/19129748</v>
      </c>
      <c r="D5600" s="255" t="str">
        <f>IF(AND(A5600&lt;&gt;"",ISNUMBER(A5600)),VLOOKUP(A5600,Studies!A:BR,4,FALSE),"")</f>
        <v>SAD 100 mg</v>
      </c>
      <c r="E5600" s="255" t="str">
        <f>IF(AND(A5600&lt;&gt;"",ISNUMBER(A5600)),VLOOKUP(A5600,Studies!A:BR,5,FALSE),"")</f>
        <v>Dapagliflozin</v>
      </c>
      <c r="F5600" s="256" t="str">
        <f>IF(AND(A5600&lt;&gt;"",ISNUMBER(A5600)),VLOOKUP(A5600,Studies!A:BR,6,FALSE),"")</f>
        <v>Plasma</v>
      </c>
      <c r="G5600" s="194">
        <v>10</v>
      </c>
      <c r="H5600" s="194" t="s">
        <v>60</v>
      </c>
      <c r="I5600" s="187">
        <v>91.546940000000006</v>
      </c>
      <c r="J5600" s="242" t="s">
        <v>941</v>
      </c>
      <c r="K5600" s="242" t="s">
        <v>116</v>
      </c>
    </row>
    <row r="5601" spans="1:11" ht="14.25" x14ac:dyDescent="0.2">
      <c r="A5601" s="183">
        <v>660</v>
      </c>
      <c r="B5601" s="254" t="str">
        <f>IF(AND(A5601&lt;&gt;"",ISNUMBER(A5601)),VLOOKUP(A5601,Studies!A:BR,2,FALSE),"")</f>
        <v>Komoroski 2009</v>
      </c>
      <c r="C5601" s="255" t="str">
        <f>IF(AND(A5601&lt;&gt;"",ISNUMBER(A5601)),VLOOKUP(A5601,Studies!A:BR,3,FALSE),"")</f>
        <v>https://www.ncbi.nlm.nih.gov/pubmed/19129748</v>
      </c>
      <c r="D5601" s="255" t="str">
        <f>IF(AND(A5601&lt;&gt;"",ISNUMBER(A5601)),VLOOKUP(A5601,Studies!A:BR,4,FALSE),"")</f>
        <v>SAD 100 mg</v>
      </c>
      <c r="E5601" s="255" t="str">
        <f>IF(AND(A5601&lt;&gt;"",ISNUMBER(A5601)),VLOOKUP(A5601,Studies!A:BR,5,FALSE),"")</f>
        <v>Dapagliflozin</v>
      </c>
      <c r="F5601" s="256" t="str">
        <f>IF(AND(A5601&lt;&gt;"",ISNUMBER(A5601)),VLOOKUP(A5601,Studies!A:BR,6,FALSE),"")</f>
        <v>Plasma</v>
      </c>
      <c r="G5601" s="194">
        <v>12</v>
      </c>
      <c r="H5601" s="194" t="s">
        <v>60</v>
      </c>
      <c r="I5601" s="187">
        <v>68.921729999999997</v>
      </c>
      <c r="J5601" s="242" t="s">
        <v>941</v>
      </c>
      <c r="K5601" s="242" t="s">
        <v>116</v>
      </c>
    </row>
    <row r="5602" spans="1:11" ht="14.25" x14ac:dyDescent="0.2">
      <c r="A5602" s="183">
        <v>660</v>
      </c>
      <c r="B5602" s="254" t="str">
        <f>IF(AND(A5602&lt;&gt;"",ISNUMBER(A5602)),VLOOKUP(A5602,Studies!A:BR,2,FALSE),"")</f>
        <v>Komoroski 2009</v>
      </c>
      <c r="C5602" s="255" t="str">
        <f>IF(AND(A5602&lt;&gt;"",ISNUMBER(A5602)),VLOOKUP(A5602,Studies!A:BR,3,FALSE),"")</f>
        <v>https://www.ncbi.nlm.nih.gov/pubmed/19129748</v>
      </c>
      <c r="D5602" s="255" t="str">
        <f>IF(AND(A5602&lt;&gt;"",ISNUMBER(A5602)),VLOOKUP(A5602,Studies!A:BR,4,FALSE),"")</f>
        <v>SAD 100 mg</v>
      </c>
      <c r="E5602" s="255" t="str">
        <f>IF(AND(A5602&lt;&gt;"",ISNUMBER(A5602)),VLOOKUP(A5602,Studies!A:BR,5,FALSE),"")</f>
        <v>Dapagliflozin</v>
      </c>
      <c r="F5602" s="256" t="str">
        <f>IF(AND(A5602&lt;&gt;"",ISNUMBER(A5602)),VLOOKUP(A5602,Studies!A:BR,6,FALSE),"")</f>
        <v>Plasma</v>
      </c>
      <c r="G5602" s="194">
        <v>14</v>
      </c>
      <c r="H5602" s="194" t="s">
        <v>60</v>
      </c>
      <c r="I5602" s="187">
        <v>58.127749999999999</v>
      </c>
      <c r="J5602" s="242" t="s">
        <v>941</v>
      </c>
      <c r="K5602" s="242" t="s">
        <v>116</v>
      </c>
    </row>
    <row r="5603" spans="1:11" ht="14.25" x14ac:dyDescent="0.2">
      <c r="A5603" s="183">
        <v>660</v>
      </c>
      <c r="B5603" s="254" t="str">
        <f>IF(AND(A5603&lt;&gt;"",ISNUMBER(A5603)),VLOOKUP(A5603,Studies!A:BR,2,FALSE),"")</f>
        <v>Komoroski 2009</v>
      </c>
      <c r="C5603" s="255" t="str">
        <f>IF(AND(A5603&lt;&gt;"",ISNUMBER(A5603)),VLOOKUP(A5603,Studies!A:BR,3,FALSE),"")</f>
        <v>https://www.ncbi.nlm.nih.gov/pubmed/19129748</v>
      </c>
      <c r="D5603" s="255" t="str">
        <f>IF(AND(A5603&lt;&gt;"",ISNUMBER(A5603)),VLOOKUP(A5603,Studies!A:BR,4,FALSE),"")</f>
        <v>SAD 100 mg</v>
      </c>
      <c r="E5603" s="255" t="str">
        <f>IF(AND(A5603&lt;&gt;"",ISNUMBER(A5603)),VLOOKUP(A5603,Studies!A:BR,5,FALSE),"")</f>
        <v>Dapagliflozin</v>
      </c>
      <c r="F5603" s="256" t="str">
        <f>IF(AND(A5603&lt;&gt;"",ISNUMBER(A5603)),VLOOKUP(A5603,Studies!A:BR,6,FALSE),"")</f>
        <v>Plasma</v>
      </c>
      <c r="G5603" s="194">
        <v>18</v>
      </c>
      <c r="H5603" s="194" t="s">
        <v>60</v>
      </c>
      <c r="I5603" s="187">
        <v>45.450040000000001</v>
      </c>
      <c r="J5603" s="242" t="s">
        <v>941</v>
      </c>
      <c r="K5603" s="242" t="s">
        <v>116</v>
      </c>
    </row>
    <row r="5604" spans="1:11" ht="14.25" x14ac:dyDescent="0.2">
      <c r="A5604" s="183">
        <v>660</v>
      </c>
      <c r="B5604" s="254" t="str">
        <f>IF(AND(A5604&lt;&gt;"",ISNUMBER(A5604)),VLOOKUP(A5604,Studies!A:BR,2,FALSE),"")</f>
        <v>Komoroski 2009</v>
      </c>
      <c r="C5604" s="255" t="str">
        <f>IF(AND(A5604&lt;&gt;"",ISNUMBER(A5604)),VLOOKUP(A5604,Studies!A:BR,3,FALSE),"")</f>
        <v>https://www.ncbi.nlm.nih.gov/pubmed/19129748</v>
      </c>
      <c r="D5604" s="255" t="str">
        <f>IF(AND(A5604&lt;&gt;"",ISNUMBER(A5604)),VLOOKUP(A5604,Studies!A:BR,4,FALSE),"")</f>
        <v>SAD 100 mg</v>
      </c>
      <c r="E5604" s="255" t="str">
        <f>IF(AND(A5604&lt;&gt;"",ISNUMBER(A5604)),VLOOKUP(A5604,Studies!A:BR,5,FALSE),"")</f>
        <v>Dapagliflozin</v>
      </c>
      <c r="F5604" s="256" t="str">
        <f>IF(AND(A5604&lt;&gt;"",ISNUMBER(A5604)),VLOOKUP(A5604,Studies!A:BR,6,FALSE),"")</f>
        <v>Plasma</v>
      </c>
      <c r="G5604" s="194">
        <v>22</v>
      </c>
      <c r="H5604" s="194" t="s">
        <v>60</v>
      </c>
      <c r="I5604" s="187">
        <v>36.908230000000003</v>
      </c>
      <c r="J5604" s="242" t="s">
        <v>941</v>
      </c>
      <c r="K5604" s="242" t="s">
        <v>116</v>
      </c>
    </row>
    <row r="5605" spans="1:11" ht="14.25" x14ac:dyDescent="0.2">
      <c r="A5605" s="183">
        <v>660</v>
      </c>
      <c r="B5605" s="254" t="str">
        <f>IF(AND(A5605&lt;&gt;"",ISNUMBER(A5605)),VLOOKUP(A5605,Studies!A:BR,2,FALSE),"")</f>
        <v>Komoroski 2009</v>
      </c>
      <c r="C5605" s="255" t="str">
        <f>IF(AND(A5605&lt;&gt;"",ISNUMBER(A5605)),VLOOKUP(A5605,Studies!A:BR,3,FALSE),"")</f>
        <v>https://www.ncbi.nlm.nih.gov/pubmed/19129748</v>
      </c>
      <c r="D5605" s="255" t="str">
        <f>IF(AND(A5605&lt;&gt;"",ISNUMBER(A5605)),VLOOKUP(A5605,Studies!A:BR,4,FALSE),"")</f>
        <v>SAD 100 mg</v>
      </c>
      <c r="E5605" s="255" t="str">
        <f>IF(AND(A5605&lt;&gt;"",ISNUMBER(A5605)),VLOOKUP(A5605,Studies!A:BR,5,FALSE),"")</f>
        <v>Dapagliflozin</v>
      </c>
      <c r="F5605" s="256" t="str">
        <f>IF(AND(A5605&lt;&gt;"",ISNUMBER(A5605)),VLOOKUP(A5605,Studies!A:BR,6,FALSE),"")</f>
        <v>Plasma</v>
      </c>
      <c r="G5605" s="194">
        <v>24</v>
      </c>
      <c r="H5605" s="194" t="s">
        <v>60</v>
      </c>
      <c r="I5605" s="187">
        <v>36.216299999999997</v>
      </c>
      <c r="J5605" s="242" t="s">
        <v>941</v>
      </c>
      <c r="K5605" s="242" t="s">
        <v>116</v>
      </c>
    </row>
    <row r="5606" spans="1:11" ht="14.25" x14ac:dyDescent="0.2">
      <c r="A5606" s="30">
        <v>661</v>
      </c>
      <c r="B5606" s="254" t="str">
        <f>IF(AND(A5606&lt;&gt;"",ISNUMBER(A5606)),VLOOKUP(A5606,Studies!A:BR,2,FALSE),"")</f>
        <v>Komoroski 2009</v>
      </c>
      <c r="C5606" s="255" t="str">
        <f>IF(AND(A5606&lt;&gt;"",ISNUMBER(A5606)),VLOOKUP(A5606,Studies!A:BR,3,FALSE),"")</f>
        <v>https://www.ncbi.nlm.nih.gov/pubmed/19129748</v>
      </c>
      <c r="D5606" s="255" t="str">
        <f>IF(AND(A5606&lt;&gt;"",ISNUMBER(A5606)),VLOOKUP(A5606,Studies!A:BR,4,FALSE),"")</f>
        <v>SAD 250 mg fasted</v>
      </c>
      <c r="E5606" s="255" t="str">
        <f>IF(AND(A5606&lt;&gt;"",ISNUMBER(A5606)),VLOOKUP(A5606,Studies!A:BR,5,FALSE),"")</f>
        <v>Dapagliflozin</v>
      </c>
      <c r="F5606" s="256" t="str">
        <f>IF(AND(A5606&lt;&gt;"",ISNUMBER(A5606)),VLOOKUP(A5606,Studies!A:BR,6,FALSE),"")</f>
        <v>Plasma</v>
      </c>
      <c r="G5606" s="194">
        <v>0.5</v>
      </c>
      <c r="H5606" s="194" t="s">
        <v>60</v>
      </c>
      <c r="I5606" s="187">
        <v>563.22889999999995</v>
      </c>
      <c r="J5606" s="242" t="s">
        <v>941</v>
      </c>
      <c r="K5606" s="242" t="s">
        <v>116</v>
      </c>
    </row>
    <row r="5607" spans="1:11" ht="14.25" x14ac:dyDescent="0.2">
      <c r="A5607" s="183">
        <v>661</v>
      </c>
      <c r="B5607" s="254" t="str">
        <f>IF(AND(A5607&lt;&gt;"",ISNUMBER(A5607)),VLOOKUP(A5607,Studies!A:BR,2,FALSE),"")</f>
        <v>Komoroski 2009</v>
      </c>
      <c r="C5607" s="255" t="str">
        <f>IF(AND(A5607&lt;&gt;"",ISNUMBER(A5607)),VLOOKUP(A5607,Studies!A:BR,3,FALSE),"")</f>
        <v>https://www.ncbi.nlm.nih.gov/pubmed/19129748</v>
      </c>
      <c r="D5607" s="255" t="str">
        <f>IF(AND(A5607&lt;&gt;"",ISNUMBER(A5607)),VLOOKUP(A5607,Studies!A:BR,4,FALSE),"")</f>
        <v>SAD 250 mg fasted</v>
      </c>
      <c r="E5607" s="255" t="str">
        <f>IF(AND(A5607&lt;&gt;"",ISNUMBER(A5607)),VLOOKUP(A5607,Studies!A:BR,5,FALSE),"")</f>
        <v>Dapagliflozin</v>
      </c>
      <c r="F5607" s="256" t="str">
        <f>IF(AND(A5607&lt;&gt;"",ISNUMBER(A5607)),VLOOKUP(A5607,Studies!A:BR,6,FALSE),"")</f>
        <v>Plasma</v>
      </c>
      <c r="G5607" s="194">
        <v>1</v>
      </c>
      <c r="H5607" s="194" t="s">
        <v>60</v>
      </c>
      <c r="I5607" s="187">
        <v>2559.877</v>
      </c>
      <c r="J5607" s="242" t="s">
        <v>941</v>
      </c>
      <c r="K5607" s="242" t="s">
        <v>116</v>
      </c>
    </row>
    <row r="5608" spans="1:11" ht="14.25" x14ac:dyDescent="0.2">
      <c r="A5608" s="183">
        <v>661</v>
      </c>
      <c r="B5608" s="254" t="str">
        <f>IF(AND(A5608&lt;&gt;"",ISNUMBER(A5608)),VLOOKUP(A5608,Studies!A:BR,2,FALSE),"")</f>
        <v>Komoroski 2009</v>
      </c>
      <c r="C5608" s="255" t="str">
        <f>IF(AND(A5608&lt;&gt;"",ISNUMBER(A5608)),VLOOKUP(A5608,Studies!A:BR,3,FALSE),"")</f>
        <v>https://www.ncbi.nlm.nih.gov/pubmed/19129748</v>
      </c>
      <c r="D5608" s="255" t="str">
        <f>IF(AND(A5608&lt;&gt;"",ISNUMBER(A5608)),VLOOKUP(A5608,Studies!A:BR,4,FALSE),"")</f>
        <v>SAD 250 mg fasted</v>
      </c>
      <c r="E5608" s="255" t="str">
        <f>IF(AND(A5608&lt;&gt;"",ISNUMBER(A5608)),VLOOKUP(A5608,Studies!A:BR,5,FALSE),"")</f>
        <v>Dapagliflozin</v>
      </c>
      <c r="F5608" s="256" t="str">
        <f>IF(AND(A5608&lt;&gt;"",ISNUMBER(A5608)),VLOOKUP(A5608,Studies!A:BR,6,FALSE),"")</f>
        <v>Plasma</v>
      </c>
      <c r="G5608" s="194">
        <v>1.5</v>
      </c>
      <c r="H5608" s="194" t="s">
        <v>60</v>
      </c>
      <c r="I5608" s="187">
        <v>2118.4949999999999</v>
      </c>
      <c r="J5608" s="242" t="s">
        <v>941</v>
      </c>
      <c r="K5608" s="242" t="s">
        <v>116</v>
      </c>
    </row>
    <row r="5609" spans="1:11" ht="14.25" x14ac:dyDescent="0.2">
      <c r="A5609" s="183">
        <v>661</v>
      </c>
      <c r="B5609" s="254" t="str">
        <f>IF(AND(A5609&lt;&gt;"",ISNUMBER(A5609)),VLOOKUP(A5609,Studies!A:BR,2,FALSE),"")</f>
        <v>Komoroski 2009</v>
      </c>
      <c r="C5609" s="255" t="str">
        <f>IF(AND(A5609&lt;&gt;"",ISNUMBER(A5609)),VLOOKUP(A5609,Studies!A:BR,3,FALSE),"")</f>
        <v>https://www.ncbi.nlm.nih.gov/pubmed/19129748</v>
      </c>
      <c r="D5609" s="255" t="str">
        <f>IF(AND(A5609&lt;&gt;"",ISNUMBER(A5609)),VLOOKUP(A5609,Studies!A:BR,4,FALSE),"")</f>
        <v>SAD 250 mg fasted</v>
      </c>
      <c r="E5609" s="255" t="str">
        <f>IF(AND(A5609&lt;&gt;"",ISNUMBER(A5609)),VLOOKUP(A5609,Studies!A:BR,5,FALSE),"")</f>
        <v>Dapagliflozin</v>
      </c>
      <c r="F5609" s="256" t="str">
        <f>IF(AND(A5609&lt;&gt;"",ISNUMBER(A5609)),VLOOKUP(A5609,Studies!A:BR,6,FALSE),"")</f>
        <v>Plasma</v>
      </c>
      <c r="G5609" s="194">
        <v>2</v>
      </c>
      <c r="H5609" s="194" t="s">
        <v>60</v>
      </c>
      <c r="I5609" s="187">
        <v>2078.779</v>
      </c>
      <c r="J5609" s="242" t="s">
        <v>941</v>
      </c>
      <c r="K5609" s="242" t="s">
        <v>116</v>
      </c>
    </row>
    <row r="5610" spans="1:11" ht="14.25" x14ac:dyDescent="0.2">
      <c r="A5610" s="183">
        <v>661</v>
      </c>
      <c r="B5610" s="254" t="str">
        <f>IF(AND(A5610&lt;&gt;"",ISNUMBER(A5610)),VLOOKUP(A5610,Studies!A:BR,2,FALSE),"")</f>
        <v>Komoroski 2009</v>
      </c>
      <c r="C5610" s="255" t="str">
        <f>IF(AND(A5610&lt;&gt;"",ISNUMBER(A5610)),VLOOKUP(A5610,Studies!A:BR,3,FALSE),"")</f>
        <v>https://www.ncbi.nlm.nih.gov/pubmed/19129748</v>
      </c>
      <c r="D5610" s="255" t="str">
        <f>IF(AND(A5610&lt;&gt;"",ISNUMBER(A5610)),VLOOKUP(A5610,Studies!A:BR,4,FALSE),"")</f>
        <v>SAD 250 mg fasted</v>
      </c>
      <c r="E5610" s="255" t="str">
        <f>IF(AND(A5610&lt;&gt;"",ISNUMBER(A5610)),VLOOKUP(A5610,Studies!A:BR,5,FALSE),"")</f>
        <v>Dapagliflozin</v>
      </c>
      <c r="F5610" s="256" t="str">
        <f>IF(AND(A5610&lt;&gt;"",ISNUMBER(A5610)),VLOOKUP(A5610,Studies!A:BR,6,FALSE),"")</f>
        <v>Plasma</v>
      </c>
      <c r="G5610" s="194">
        <v>4</v>
      </c>
      <c r="H5610" s="194" t="s">
        <v>60</v>
      </c>
      <c r="I5610" s="187">
        <v>1113.2049999999999</v>
      </c>
      <c r="J5610" s="242" t="s">
        <v>941</v>
      </c>
      <c r="K5610" s="242" t="s">
        <v>116</v>
      </c>
    </row>
    <row r="5611" spans="1:11" ht="14.25" x14ac:dyDescent="0.2">
      <c r="A5611" s="183">
        <v>661</v>
      </c>
      <c r="B5611" s="254" t="str">
        <f>IF(AND(A5611&lt;&gt;"",ISNUMBER(A5611)),VLOOKUP(A5611,Studies!A:BR,2,FALSE),"")</f>
        <v>Komoroski 2009</v>
      </c>
      <c r="C5611" s="255" t="str">
        <f>IF(AND(A5611&lt;&gt;"",ISNUMBER(A5611)),VLOOKUP(A5611,Studies!A:BR,3,FALSE),"")</f>
        <v>https://www.ncbi.nlm.nih.gov/pubmed/19129748</v>
      </c>
      <c r="D5611" s="255" t="str">
        <f>IF(AND(A5611&lt;&gt;"",ISNUMBER(A5611)),VLOOKUP(A5611,Studies!A:BR,4,FALSE),"")</f>
        <v>SAD 250 mg fasted</v>
      </c>
      <c r="E5611" s="255" t="str">
        <f>IF(AND(A5611&lt;&gt;"",ISNUMBER(A5611)),VLOOKUP(A5611,Studies!A:BR,5,FALSE),"")</f>
        <v>Dapagliflozin</v>
      </c>
      <c r="F5611" s="256" t="str">
        <f>IF(AND(A5611&lt;&gt;"",ISNUMBER(A5611)),VLOOKUP(A5611,Studies!A:BR,6,FALSE),"")</f>
        <v>Plasma</v>
      </c>
      <c r="G5611" s="194">
        <v>6</v>
      </c>
      <c r="H5611" s="194" t="s">
        <v>60</v>
      </c>
      <c r="I5611" s="187">
        <v>542.30870000000004</v>
      </c>
      <c r="J5611" s="242" t="s">
        <v>941</v>
      </c>
      <c r="K5611" s="242" t="s">
        <v>116</v>
      </c>
    </row>
    <row r="5612" spans="1:11" ht="14.25" x14ac:dyDescent="0.2">
      <c r="A5612" s="183">
        <v>661</v>
      </c>
      <c r="B5612" s="254" t="str">
        <f>IF(AND(A5612&lt;&gt;"",ISNUMBER(A5612)),VLOOKUP(A5612,Studies!A:BR,2,FALSE),"")</f>
        <v>Komoroski 2009</v>
      </c>
      <c r="C5612" s="255" t="str">
        <f>IF(AND(A5612&lt;&gt;"",ISNUMBER(A5612)),VLOOKUP(A5612,Studies!A:BR,3,FALSE),"")</f>
        <v>https://www.ncbi.nlm.nih.gov/pubmed/19129748</v>
      </c>
      <c r="D5612" s="255" t="str">
        <f>IF(AND(A5612&lt;&gt;"",ISNUMBER(A5612)),VLOOKUP(A5612,Studies!A:BR,4,FALSE),"")</f>
        <v>SAD 250 mg fasted</v>
      </c>
      <c r="E5612" s="255" t="str">
        <f>IF(AND(A5612&lt;&gt;"",ISNUMBER(A5612)),VLOOKUP(A5612,Studies!A:BR,5,FALSE),"")</f>
        <v>Dapagliflozin</v>
      </c>
      <c r="F5612" s="256" t="str">
        <f>IF(AND(A5612&lt;&gt;"",ISNUMBER(A5612)),VLOOKUP(A5612,Studies!A:BR,6,FALSE),"")</f>
        <v>Plasma</v>
      </c>
      <c r="G5612" s="194">
        <v>8</v>
      </c>
      <c r="H5612" s="194" t="s">
        <v>60</v>
      </c>
      <c r="I5612" s="187">
        <v>371.41800000000001</v>
      </c>
      <c r="J5612" s="242" t="s">
        <v>941</v>
      </c>
      <c r="K5612" s="242" t="s">
        <v>116</v>
      </c>
    </row>
    <row r="5613" spans="1:11" ht="14.25" x14ac:dyDescent="0.2">
      <c r="A5613" s="183">
        <v>661</v>
      </c>
      <c r="B5613" s="254" t="str">
        <f>IF(AND(A5613&lt;&gt;"",ISNUMBER(A5613)),VLOOKUP(A5613,Studies!A:BR,2,FALSE),"")</f>
        <v>Komoroski 2009</v>
      </c>
      <c r="C5613" s="255" t="str">
        <f>IF(AND(A5613&lt;&gt;"",ISNUMBER(A5613)),VLOOKUP(A5613,Studies!A:BR,3,FALSE),"")</f>
        <v>https://www.ncbi.nlm.nih.gov/pubmed/19129748</v>
      </c>
      <c r="D5613" s="255" t="str">
        <f>IF(AND(A5613&lt;&gt;"",ISNUMBER(A5613)),VLOOKUP(A5613,Studies!A:BR,4,FALSE),"")</f>
        <v>SAD 250 mg fasted</v>
      </c>
      <c r="E5613" s="255" t="str">
        <f>IF(AND(A5613&lt;&gt;"",ISNUMBER(A5613)),VLOOKUP(A5613,Studies!A:BR,5,FALSE),"")</f>
        <v>Dapagliflozin</v>
      </c>
      <c r="F5613" s="256" t="str">
        <f>IF(AND(A5613&lt;&gt;"",ISNUMBER(A5613)),VLOOKUP(A5613,Studies!A:BR,6,FALSE),"")</f>
        <v>Plasma</v>
      </c>
      <c r="G5613" s="194">
        <v>10</v>
      </c>
      <c r="H5613" s="194" t="s">
        <v>60</v>
      </c>
      <c r="I5613" s="187">
        <v>295.9599</v>
      </c>
      <c r="J5613" s="242" t="s">
        <v>941</v>
      </c>
      <c r="K5613" s="242" t="s">
        <v>116</v>
      </c>
    </row>
    <row r="5614" spans="1:11" ht="14.25" x14ac:dyDescent="0.2">
      <c r="A5614" s="183">
        <v>661</v>
      </c>
      <c r="B5614" s="254" t="str">
        <f>IF(AND(A5614&lt;&gt;"",ISNUMBER(A5614)),VLOOKUP(A5614,Studies!A:BR,2,FALSE),"")</f>
        <v>Komoroski 2009</v>
      </c>
      <c r="C5614" s="255" t="str">
        <f>IF(AND(A5614&lt;&gt;"",ISNUMBER(A5614)),VLOOKUP(A5614,Studies!A:BR,3,FALSE),"")</f>
        <v>https://www.ncbi.nlm.nih.gov/pubmed/19129748</v>
      </c>
      <c r="D5614" s="255" t="str">
        <f>IF(AND(A5614&lt;&gt;"",ISNUMBER(A5614)),VLOOKUP(A5614,Studies!A:BR,4,FALSE),"")</f>
        <v>SAD 250 mg fasted</v>
      </c>
      <c r="E5614" s="255" t="str">
        <f>IF(AND(A5614&lt;&gt;"",ISNUMBER(A5614)),VLOOKUP(A5614,Studies!A:BR,5,FALSE),"")</f>
        <v>Dapagliflozin</v>
      </c>
      <c r="F5614" s="256" t="str">
        <f>IF(AND(A5614&lt;&gt;"",ISNUMBER(A5614)),VLOOKUP(A5614,Studies!A:BR,6,FALSE),"")</f>
        <v>Plasma</v>
      </c>
      <c r="G5614" s="194">
        <v>12</v>
      </c>
      <c r="H5614" s="194" t="s">
        <v>60</v>
      </c>
      <c r="I5614" s="187">
        <v>244.92949999999999</v>
      </c>
      <c r="J5614" s="242" t="s">
        <v>941</v>
      </c>
      <c r="K5614" s="242" t="s">
        <v>116</v>
      </c>
    </row>
    <row r="5615" spans="1:11" ht="14.25" x14ac:dyDescent="0.2">
      <c r="A5615" s="183">
        <v>661</v>
      </c>
      <c r="B5615" s="254" t="str">
        <f>IF(AND(A5615&lt;&gt;"",ISNUMBER(A5615)),VLOOKUP(A5615,Studies!A:BR,2,FALSE),"")</f>
        <v>Komoroski 2009</v>
      </c>
      <c r="C5615" s="255" t="str">
        <f>IF(AND(A5615&lt;&gt;"",ISNUMBER(A5615)),VLOOKUP(A5615,Studies!A:BR,3,FALSE),"")</f>
        <v>https://www.ncbi.nlm.nih.gov/pubmed/19129748</v>
      </c>
      <c r="D5615" s="255" t="str">
        <f>IF(AND(A5615&lt;&gt;"",ISNUMBER(A5615)),VLOOKUP(A5615,Studies!A:BR,4,FALSE),"")</f>
        <v>SAD 250 mg fasted</v>
      </c>
      <c r="E5615" s="255" t="str">
        <f>IF(AND(A5615&lt;&gt;"",ISNUMBER(A5615)),VLOOKUP(A5615,Studies!A:BR,5,FALSE),"")</f>
        <v>Dapagliflozin</v>
      </c>
      <c r="F5615" s="256" t="str">
        <f>IF(AND(A5615&lt;&gt;"",ISNUMBER(A5615)),VLOOKUP(A5615,Studies!A:BR,6,FALSE),"")</f>
        <v>Plasma</v>
      </c>
      <c r="G5615" s="194">
        <v>14</v>
      </c>
      <c r="H5615" s="194" t="s">
        <v>60</v>
      </c>
      <c r="I5615" s="187">
        <v>191.51009999999999</v>
      </c>
      <c r="J5615" s="242" t="s">
        <v>941</v>
      </c>
      <c r="K5615" s="242" t="s">
        <v>116</v>
      </c>
    </row>
    <row r="5616" spans="1:11" ht="14.25" x14ac:dyDescent="0.2">
      <c r="A5616" s="183">
        <v>661</v>
      </c>
      <c r="B5616" s="254" t="str">
        <f>IF(AND(A5616&lt;&gt;"",ISNUMBER(A5616)),VLOOKUP(A5616,Studies!A:BR,2,FALSE),"")</f>
        <v>Komoroski 2009</v>
      </c>
      <c r="C5616" s="255" t="str">
        <f>IF(AND(A5616&lt;&gt;"",ISNUMBER(A5616)),VLOOKUP(A5616,Studies!A:BR,3,FALSE),"")</f>
        <v>https://www.ncbi.nlm.nih.gov/pubmed/19129748</v>
      </c>
      <c r="D5616" s="255" t="str">
        <f>IF(AND(A5616&lt;&gt;"",ISNUMBER(A5616)),VLOOKUP(A5616,Studies!A:BR,4,FALSE),"")</f>
        <v>SAD 250 mg fasted</v>
      </c>
      <c r="E5616" s="255" t="str">
        <f>IF(AND(A5616&lt;&gt;"",ISNUMBER(A5616)),VLOOKUP(A5616,Studies!A:BR,5,FALSE),"")</f>
        <v>Dapagliflozin</v>
      </c>
      <c r="F5616" s="256" t="str">
        <f>IF(AND(A5616&lt;&gt;"",ISNUMBER(A5616)),VLOOKUP(A5616,Studies!A:BR,6,FALSE),"")</f>
        <v>Plasma</v>
      </c>
      <c r="G5616" s="194">
        <v>18</v>
      </c>
      <c r="H5616" s="194" t="s">
        <v>60</v>
      </c>
      <c r="I5616" s="187">
        <v>141.47669999999999</v>
      </c>
      <c r="J5616" s="242" t="s">
        <v>941</v>
      </c>
      <c r="K5616" s="242" t="s">
        <v>116</v>
      </c>
    </row>
    <row r="5617" spans="1:14" ht="14.25" x14ac:dyDescent="0.2">
      <c r="A5617" s="183">
        <v>661</v>
      </c>
      <c r="B5617" s="254" t="str">
        <f>IF(AND(A5617&lt;&gt;"",ISNUMBER(A5617)),VLOOKUP(A5617,Studies!A:BR,2,FALSE),"")</f>
        <v>Komoroski 2009</v>
      </c>
      <c r="C5617" s="255" t="str">
        <f>IF(AND(A5617&lt;&gt;"",ISNUMBER(A5617)),VLOOKUP(A5617,Studies!A:BR,3,FALSE),"")</f>
        <v>https://www.ncbi.nlm.nih.gov/pubmed/19129748</v>
      </c>
      <c r="D5617" s="255" t="str">
        <f>IF(AND(A5617&lt;&gt;"",ISNUMBER(A5617)),VLOOKUP(A5617,Studies!A:BR,4,FALSE),"")</f>
        <v>SAD 250 mg fasted</v>
      </c>
      <c r="E5617" s="255" t="str">
        <f>IF(AND(A5617&lt;&gt;"",ISNUMBER(A5617)),VLOOKUP(A5617,Studies!A:BR,5,FALSE),"")</f>
        <v>Dapagliflozin</v>
      </c>
      <c r="F5617" s="256" t="str">
        <f>IF(AND(A5617&lt;&gt;"",ISNUMBER(A5617)),VLOOKUP(A5617,Studies!A:BR,6,FALSE),"")</f>
        <v>Plasma</v>
      </c>
      <c r="G5617" s="194">
        <v>22</v>
      </c>
      <c r="H5617" s="194" t="s">
        <v>60</v>
      </c>
      <c r="I5617" s="187">
        <v>100.6328</v>
      </c>
      <c r="J5617" s="242" t="s">
        <v>941</v>
      </c>
      <c r="K5617" s="242" t="s">
        <v>116</v>
      </c>
    </row>
    <row r="5618" spans="1:14" ht="14.25" x14ac:dyDescent="0.2">
      <c r="A5618" s="183">
        <v>661</v>
      </c>
      <c r="B5618" s="254" t="str">
        <f>IF(AND(A5618&lt;&gt;"",ISNUMBER(A5618)),VLOOKUP(A5618,Studies!A:BR,2,FALSE),"")</f>
        <v>Komoroski 2009</v>
      </c>
      <c r="C5618" s="255" t="str">
        <f>IF(AND(A5618&lt;&gt;"",ISNUMBER(A5618)),VLOOKUP(A5618,Studies!A:BR,3,FALSE),"")</f>
        <v>https://www.ncbi.nlm.nih.gov/pubmed/19129748</v>
      </c>
      <c r="D5618" s="255" t="str">
        <f>IF(AND(A5618&lt;&gt;"",ISNUMBER(A5618)),VLOOKUP(A5618,Studies!A:BR,4,FALSE),"")</f>
        <v>SAD 250 mg fasted</v>
      </c>
      <c r="E5618" s="255" t="str">
        <f>IF(AND(A5618&lt;&gt;"",ISNUMBER(A5618)),VLOOKUP(A5618,Studies!A:BR,5,FALSE),"")</f>
        <v>Dapagliflozin</v>
      </c>
      <c r="F5618" s="256" t="str">
        <f>IF(AND(A5618&lt;&gt;"",ISNUMBER(A5618)),VLOOKUP(A5618,Studies!A:BR,6,FALSE),"")</f>
        <v>Plasma</v>
      </c>
      <c r="G5618" s="194">
        <v>24</v>
      </c>
      <c r="H5618" s="194" t="s">
        <v>60</v>
      </c>
      <c r="I5618" s="187">
        <v>93.296000000000006</v>
      </c>
      <c r="J5618" s="242" t="s">
        <v>941</v>
      </c>
      <c r="K5618" s="242" t="s">
        <v>116</v>
      </c>
    </row>
    <row r="5619" spans="1:14" ht="14.25" x14ac:dyDescent="0.2">
      <c r="A5619" s="30">
        <v>662</v>
      </c>
      <c r="B5619" s="254" t="str">
        <f>IF(AND(A5619&lt;&gt;"",ISNUMBER(A5619)),VLOOKUP(A5619,Studies!A:BR,2,FALSE),"")</f>
        <v>Komoroski 2009</v>
      </c>
      <c r="C5619" s="255" t="str">
        <f>IF(AND(A5619&lt;&gt;"",ISNUMBER(A5619)),VLOOKUP(A5619,Studies!A:BR,3,FALSE),"")</f>
        <v>https://www.ncbi.nlm.nih.gov/pubmed/19129748</v>
      </c>
      <c r="D5619" s="255" t="str">
        <f>IF(AND(A5619&lt;&gt;"",ISNUMBER(A5619)),VLOOKUP(A5619,Studies!A:BR,4,FALSE),"")</f>
        <v>SAD 500 mg</v>
      </c>
      <c r="E5619" s="255" t="str">
        <f>IF(AND(A5619&lt;&gt;"",ISNUMBER(A5619)),VLOOKUP(A5619,Studies!A:BR,5,FALSE),"")</f>
        <v>Dapagliflozin</v>
      </c>
      <c r="F5619" s="256" t="str">
        <f>IF(AND(A5619&lt;&gt;"",ISNUMBER(A5619)),VLOOKUP(A5619,Studies!A:BR,6,FALSE),"")</f>
        <v>Plasma</v>
      </c>
      <c r="G5619" s="194">
        <v>0.5</v>
      </c>
      <c r="H5619" s="194" t="s">
        <v>60</v>
      </c>
      <c r="I5619" s="187">
        <v>720.33450000000005</v>
      </c>
      <c r="J5619" s="242" t="s">
        <v>941</v>
      </c>
      <c r="K5619" s="242" t="s">
        <v>116</v>
      </c>
    </row>
    <row r="5620" spans="1:14" ht="14.25" x14ac:dyDescent="0.2">
      <c r="A5620" s="183">
        <v>662</v>
      </c>
      <c r="B5620" s="254" t="str">
        <f>IF(AND(A5620&lt;&gt;"",ISNUMBER(A5620)),VLOOKUP(A5620,Studies!A:BR,2,FALSE),"")</f>
        <v>Komoroski 2009</v>
      </c>
      <c r="C5620" s="255" t="str">
        <f>IF(AND(A5620&lt;&gt;"",ISNUMBER(A5620)),VLOOKUP(A5620,Studies!A:BR,3,FALSE),"")</f>
        <v>https://www.ncbi.nlm.nih.gov/pubmed/19129748</v>
      </c>
      <c r="D5620" s="255" t="str">
        <f>IF(AND(A5620&lt;&gt;"",ISNUMBER(A5620)),VLOOKUP(A5620,Studies!A:BR,4,FALSE),"")</f>
        <v>SAD 500 mg</v>
      </c>
      <c r="E5620" s="255" t="str">
        <f>IF(AND(A5620&lt;&gt;"",ISNUMBER(A5620)),VLOOKUP(A5620,Studies!A:BR,5,FALSE),"")</f>
        <v>Dapagliflozin</v>
      </c>
      <c r="F5620" s="256" t="str">
        <f>IF(AND(A5620&lt;&gt;"",ISNUMBER(A5620)),VLOOKUP(A5620,Studies!A:BR,6,FALSE),"")</f>
        <v>Plasma</v>
      </c>
      <c r="G5620" s="194">
        <v>1</v>
      </c>
      <c r="H5620" s="194" t="s">
        <v>60</v>
      </c>
      <c r="I5620" s="187">
        <v>4431.7510000000002</v>
      </c>
      <c r="J5620" s="242" t="s">
        <v>941</v>
      </c>
      <c r="K5620" s="242" t="s">
        <v>116</v>
      </c>
    </row>
    <row r="5621" spans="1:14" ht="14.25" x14ac:dyDescent="0.2">
      <c r="A5621" s="183">
        <v>662</v>
      </c>
      <c r="B5621" s="254" t="str">
        <f>IF(AND(A5621&lt;&gt;"",ISNUMBER(A5621)),VLOOKUP(A5621,Studies!A:BR,2,FALSE),"")</f>
        <v>Komoroski 2009</v>
      </c>
      <c r="C5621" s="255" t="str">
        <f>IF(AND(A5621&lt;&gt;"",ISNUMBER(A5621)),VLOOKUP(A5621,Studies!A:BR,3,FALSE),"")</f>
        <v>https://www.ncbi.nlm.nih.gov/pubmed/19129748</v>
      </c>
      <c r="D5621" s="255" t="str">
        <f>IF(AND(A5621&lt;&gt;"",ISNUMBER(A5621)),VLOOKUP(A5621,Studies!A:BR,4,FALSE),"")</f>
        <v>SAD 500 mg</v>
      </c>
      <c r="E5621" s="255" t="str">
        <f>IF(AND(A5621&lt;&gt;"",ISNUMBER(A5621)),VLOOKUP(A5621,Studies!A:BR,5,FALSE),"")</f>
        <v>Dapagliflozin</v>
      </c>
      <c r="F5621" s="256" t="str">
        <f>IF(AND(A5621&lt;&gt;"",ISNUMBER(A5621)),VLOOKUP(A5621,Studies!A:BR,6,FALSE),"")</f>
        <v>Plasma</v>
      </c>
      <c r="G5621" s="194">
        <v>1.5</v>
      </c>
      <c r="H5621" s="194" t="s">
        <v>60</v>
      </c>
      <c r="I5621" s="187">
        <v>4780.2659999999996</v>
      </c>
      <c r="J5621" s="242" t="s">
        <v>941</v>
      </c>
      <c r="K5621" s="242" t="s">
        <v>116</v>
      </c>
    </row>
    <row r="5622" spans="1:14" ht="14.25" x14ac:dyDescent="0.2">
      <c r="A5622" s="183">
        <v>662</v>
      </c>
      <c r="B5622" s="254" t="str">
        <f>IF(AND(A5622&lt;&gt;"",ISNUMBER(A5622)),VLOOKUP(A5622,Studies!A:BR,2,FALSE),"")</f>
        <v>Komoroski 2009</v>
      </c>
      <c r="C5622" s="255" t="str">
        <f>IF(AND(A5622&lt;&gt;"",ISNUMBER(A5622)),VLOOKUP(A5622,Studies!A:BR,3,FALSE),"")</f>
        <v>https://www.ncbi.nlm.nih.gov/pubmed/19129748</v>
      </c>
      <c r="D5622" s="255" t="str">
        <f>IF(AND(A5622&lt;&gt;"",ISNUMBER(A5622)),VLOOKUP(A5622,Studies!A:BR,4,FALSE),"")</f>
        <v>SAD 500 mg</v>
      </c>
      <c r="E5622" s="255" t="str">
        <f>IF(AND(A5622&lt;&gt;"",ISNUMBER(A5622)),VLOOKUP(A5622,Studies!A:BR,5,FALSE),"")</f>
        <v>Dapagliflozin</v>
      </c>
      <c r="F5622" s="256" t="str">
        <f>IF(AND(A5622&lt;&gt;"",ISNUMBER(A5622)),VLOOKUP(A5622,Studies!A:BR,6,FALSE),"")</f>
        <v>Plasma</v>
      </c>
      <c r="G5622" s="194">
        <v>2</v>
      </c>
      <c r="H5622" s="194" t="s">
        <v>60</v>
      </c>
      <c r="I5622" s="187">
        <v>4031.6190000000001</v>
      </c>
      <c r="J5622" s="242" t="s">
        <v>941</v>
      </c>
      <c r="K5622" s="242" t="s">
        <v>116</v>
      </c>
    </row>
    <row r="5623" spans="1:14" ht="14.25" x14ac:dyDescent="0.2">
      <c r="A5623" s="183">
        <v>662</v>
      </c>
      <c r="B5623" s="254" t="str">
        <f>IF(AND(A5623&lt;&gt;"",ISNUMBER(A5623)),VLOOKUP(A5623,Studies!A:BR,2,FALSE),"")</f>
        <v>Komoroski 2009</v>
      </c>
      <c r="C5623" s="255" t="str">
        <f>IF(AND(A5623&lt;&gt;"",ISNUMBER(A5623)),VLOOKUP(A5623,Studies!A:BR,3,FALSE),"")</f>
        <v>https://www.ncbi.nlm.nih.gov/pubmed/19129748</v>
      </c>
      <c r="D5623" s="255" t="str">
        <f>IF(AND(A5623&lt;&gt;"",ISNUMBER(A5623)),VLOOKUP(A5623,Studies!A:BR,4,FALSE),"")</f>
        <v>SAD 500 mg</v>
      </c>
      <c r="E5623" s="255" t="str">
        <f>IF(AND(A5623&lt;&gt;"",ISNUMBER(A5623)),VLOOKUP(A5623,Studies!A:BR,5,FALSE),"")</f>
        <v>Dapagliflozin</v>
      </c>
      <c r="F5623" s="256" t="str">
        <f>IF(AND(A5623&lt;&gt;"",ISNUMBER(A5623)),VLOOKUP(A5623,Studies!A:BR,6,FALSE),"")</f>
        <v>Plasma</v>
      </c>
      <c r="G5623" s="194">
        <v>4</v>
      </c>
      <c r="H5623" s="194" t="s">
        <v>60</v>
      </c>
      <c r="I5623" s="187">
        <v>1927.221</v>
      </c>
      <c r="J5623" s="242" t="s">
        <v>941</v>
      </c>
      <c r="K5623" s="242" t="s">
        <v>116</v>
      </c>
    </row>
    <row r="5624" spans="1:14" ht="14.25" x14ac:dyDescent="0.2">
      <c r="A5624" s="183">
        <v>662</v>
      </c>
      <c r="B5624" s="254" t="str">
        <f>IF(AND(A5624&lt;&gt;"",ISNUMBER(A5624)),VLOOKUP(A5624,Studies!A:BR,2,FALSE),"")</f>
        <v>Komoroski 2009</v>
      </c>
      <c r="C5624" s="255" t="str">
        <f>IF(AND(A5624&lt;&gt;"",ISNUMBER(A5624)),VLOOKUP(A5624,Studies!A:BR,3,FALSE),"")</f>
        <v>https://www.ncbi.nlm.nih.gov/pubmed/19129748</v>
      </c>
      <c r="D5624" s="255" t="str">
        <f>IF(AND(A5624&lt;&gt;"",ISNUMBER(A5624)),VLOOKUP(A5624,Studies!A:BR,4,FALSE),"")</f>
        <v>SAD 500 mg</v>
      </c>
      <c r="E5624" s="255" t="str">
        <f>IF(AND(A5624&lt;&gt;"",ISNUMBER(A5624)),VLOOKUP(A5624,Studies!A:BR,5,FALSE),"")</f>
        <v>Dapagliflozin</v>
      </c>
      <c r="F5624" s="256" t="str">
        <f>IF(AND(A5624&lt;&gt;"",ISNUMBER(A5624)),VLOOKUP(A5624,Studies!A:BR,6,FALSE),"")</f>
        <v>Plasma</v>
      </c>
      <c r="G5624" s="194">
        <v>6</v>
      </c>
      <c r="H5624" s="194" t="s">
        <v>60</v>
      </c>
      <c r="I5624" s="187">
        <v>1051.7629999999999</v>
      </c>
      <c r="J5624" s="242" t="s">
        <v>941</v>
      </c>
      <c r="K5624" s="242" t="s">
        <v>116</v>
      </c>
    </row>
    <row r="5625" spans="1:14" ht="14.25" x14ac:dyDescent="0.2">
      <c r="A5625" s="183">
        <v>662</v>
      </c>
      <c r="B5625" s="254" t="str">
        <f>IF(AND(A5625&lt;&gt;"",ISNUMBER(A5625)),VLOOKUP(A5625,Studies!A:BR,2,FALSE),"")</f>
        <v>Komoroski 2009</v>
      </c>
      <c r="C5625" s="255" t="str">
        <f>IF(AND(A5625&lt;&gt;"",ISNUMBER(A5625)),VLOOKUP(A5625,Studies!A:BR,3,FALSE),"")</f>
        <v>https://www.ncbi.nlm.nih.gov/pubmed/19129748</v>
      </c>
      <c r="D5625" s="255" t="str">
        <f>IF(AND(A5625&lt;&gt;"",ISNUMBER(A5625)),VLOOKUP(A5625,Studies!A:BR,4,FALSE),"")</f>
        <v>SAD 500 mg</v>
      </c>
      <c r="E5625" s="255" t="str">
        <f>IF(AND(A5625&lt;&gt;"",ISNUMBER(A5625)),VLOOKUP(A5625,Studies!A:BR,5,FALSE),"")</f>
        <v>Dapagliflozin</v>
      </c>
      <c r="F5625" s="256" t="str">
        <f>IF(AND(A5625&lt;&gt;"",ISNUMBER(A5625)),VLOOKUP(A5625,Studies!A:BR,6,FALSE),"")</f>
        <v>Plasma</v>
      </c>
      <c r="G5625" s="194">
        <v>8</v>
      </c>
      <c r="H5625" s="194" t="s">
        <v>60</v>
      </c>
      <c r="I5625" s="187">
        <v>734.09690000000001</v>
      </c>
      <c r="J5625" s="242" t="s">
        <v>941</v>
      </c>
      <c r="K5625" s="242" t="s">
        <v>116</v>
      </c>
    </row>
    <row r="5626" spans="1:14" ht="14.25" x14ac:dyDescent="0.2">
      <c r="A5626" s="183">
        <v>662</v>
      </c>
      <c r="B5626" s="254" t="str">
        <f>IF(AND(A5626&lt;&gt;"",ISNUMBER(A5626)),VLOOKUP(A5626,Studies!A:BR,2,FALSE),"")</f>
        <v>Komoroski 2009</v>
      </c>
      <c r="C5626" s="255" t="str">
        <f>IF(AND(A5626&lt;&gt;"",ISNUMBER(A5626)),VLOOKUP(A5626,Studies!A:BR,3,FALSE),"")</f>
        <v>https://www.ncbi.nlm.nih.gov/pubmed/19129748</v>
      </c>
      <c r="D5626" s="255" t="str">
        <f>IF(AND(A5626&lt;&gt;"",ISNUMBER(A5626)),VLOOKUP(A5626,Studies!A:BR,4,FALSE),"")</f>
        <v>SAD 500 mg</v>
      </c>
      <c r="E5626" s="255" t="str">
        <f>IF(AND(A5626&lt;&gt;"",ISNUMBER(A5626)),VLOOKUP(A5626,Studies!A:BR,5,FALSE),"")</f>
        <v>Dapagliflozin</v>
      </c>
      <c r="F5626" s="256" t="str">
        <f>IF(AND(A5626&lt;&gt;"",ISNUMBER(A5626)),VLOOKUP(A5626,Studies!A:BR,6,FALSE),"")</f>
        <v>Plasma</v>
      </c>
      <c r="G5626" s="194">
        <v>10</v>
      </c>
      <c r="H5626" s="194" t="s">
        <v>60</v>
      </c>
      <c r="I5626" s="187">
        <v>563.22889999999995</v>
      </c>
      <c r="J5626" s="242" t="s">
        <v>941</v>
      </c>
      <c r="K5626" s="242" t="s">
        <v>116</v>
      </c>
    </row>
    <row r="5627" spans="1:14" ht="14.25" x14ac:dyDescent="0.2">
      <c r="A5627" s="183">
        <v>662</v>
      </c>
      <c r="B5627" s="254" t="str">
        <f>IF(AND(A5627&lt;&gt;"",ISNUMBER(A5627)),VLOOKUP(A5627,Studies!A:BR,2,FALSE),"")</f>
        <v>Komoroski 2009</v>
      </c>
      <c r="C5627" s="255" t="str">
        <f>IF(AND(A5627&lt;&gt;"",ISNUMBER(A5627)),VLOOKUP(A5627,Studies!A:BR,3,FALSE),"")</f>
        <v>https://www.ncbi.nlm.nih.gov/pubmed/19129748</v>
      </c>
      <c r="D5627" s="255" t="str">
        <f>IF(AND(A5627&lt;&gt;"",ISNUMBER(A5627)),VLOOKUP(A5627,Studies!A:BR,4,FALSE),"")</f>
        <v>SAD 500 mg</v>
      </c>
      <c r="E5627" s="255" t="str">
        <f>IF(AND(A5627&lt;&gt;"",ISNUMBER(A5627)),VLOOKUP(A5627,Studies!A:BR,5,FALSE),"")</f>
        <v>Dapagliflozin</v>
      </c>
      <c r="F5627" s="256" t="str">
        <f>IF(AND(A5627&lt;&gt;"",ISNUMBER(A5627)),VLOOKUP(A5627,Studies!A:BR,6,FALSE),"")</f>
        <v>Plasma</v>
      </c>
      <c r="G5627" s="194">
        <v>12</v>
      </c>
      <c r="H5627" s="194" t="s">
        <v>60</v>
      </c>
      <c r="I5627" s="187">
        <v>466.11509999999998</v>
      </c>
      <c r="J5627" s="242" t="s">
        <v>941</v>
      </c>
      <c r="K5627" s="242" t="s">
        <v>116</v>
      </c>
    </row>
    <row r="5628" spans="1:14" ht="14.25" x14ac:dyDescent="0.2">
      <c r="A5628" s="183">
        <v>662</v>
      </c>
      <c r="B5628" s="254" t="str">
        <f>IF(AND(A5628&lt;&gt;"",ISNUMBER(A5628)),VLOOKUP(A5628,Studies!A:BR,2,FALSE),"")</f>
        <v>Komoroski 2009</v>
      </c>
      <c r="C5628" s="255" t="str">
        <f>IF(AND(A5628&lt;&gt;"",ISNUMBER(A5628)),VLOOKUP(A5628,Studies!A:BR,3,FALSE),"")</f>
        <v>https://www.ncbi.nlm.nih.gov/pubmed/19129748</v>
      </c>
      <c r="D5628" s="255" t="str">
        <f>IF(AND(A5628&lt;&gt;"",ISNUMBER(A5628)),VLOOKUP(A5628,Studies!A:BR,4,FALSE),"")</f>
        <v>SAD 500 mg</v>
      </c>
      <c r="E5628" s="255" t="str">
        <f>IF(AND(A5628&lt;&gt;"",ISNUMBER(A5628)),VLOOKUP(A5628,Studies!A:BR,5,FALSE),"")</f>
        <v>Dapagliflozin</v>
      </c>
      <c r="F5628" s="256" t="str">
        <f>IF(AND(A5628&lt;&gt;"",ISNUMBER(A5628)),VLOOKUP(A5628,Studies!A:BR,6,FALSE),"")</f>
        <v>Plasma</v>
      </c>
      <c r="G5628" s="194">
        <v>14</v>
      </c>
      <c r="H5628" s="194" t="s">
        <v>60</v>
      </c>
      <c r="I5628" s="187">
        <v>371.41800000000001</v>
      </c>
      <c r="J5628" s="242" t="s">
        <v>941</v>
      </c>
      <c r="K5628" s="242" t="s">
        <v>116</v>
      </c>
    </row>
    <row r="5629" spans="1:14" ht="14.25" x14ac:dyDescent="0.2">
      <c r="A5629" s="183">
        <v>662</v>
      </c>
      <c r="B5629" s="254" t="str">
        <f>IF(AND(A5629&lt;&gt;"",ISNUMBER(A5629)),VLOOKUP(A5629,Studies!A:BR,2,FALSE),"")</f>
        <v>Komoroski 2009</v>
      </c>
      <c r="C5629" s="255" t="str">
        <f>IF(AND(A5629&lt;&gt;"",ISNUMBER(A5629)),VLOOKUP(A5629,Studies!A:BR,3,FALSE),"")</f>
        <v>https://www.ncbi.nlm.nih.gov/pubmed/19129748</v>
      </c>
      <c r="D5629" s="255" t="str">
        <f>IF(AND(A5629&lt;&gt;"",ISNUMBER(A5629)),VLOOKUP(A5629,Studies!A:BR,4,FALSE),"")</f>
        <v>SAD 500 mg</v>
      </c>
      <c r="E5629" s="255" t="str">
        <f>IF(AND(A5629&lt;&gt;"",ISNUMBER(A5629)),VLOOKUP(A5629,Studies!A:BR,5,FALSE),"")</f>
        <v>Dapagliflozin</v>
      </c>
      <c r="F5629" s="256" t="str">
        <f>IF(AND(A5629&lt;&gt;"",ISNUMBER(A5629)),VLOOKUP(A5629,Studies!A:BR,6,FALSE),"")</f>
        <v>Plasma</v>
      </c>
      <c r="G5629" s="194">
        <v>18</v>
      </c>
      <c r="H5629" s="194" t="s">
        <v>60</v>
      </c>
      <c r="I5629" s="187">
        <v>259.238</v>
      </c>
      <c r="J5629" s="242" t="s">
        <v>941</v>
      </c>
      <c r="K5629" s="242" t="s">
        <v>116</v>
      </c>
    </row>
    <row r="5630" spans="1:14" ht="14.25" x14ac:dyDescent="0.2">
      <c r="A5630" s="183">
        <v>662</v>
      </c>
      <c r="B5630" s="254" t="str">
        <f>IF(AND(A5630&lt;&gt;"",ISNUMBER(A5630)),VLOOKUP(A5630,Studies!A:BR,2,FALSE),"")</f>
        <v>Komoroski 2009</v>
      </c>
      <c r="C5630" s="255" t="str">
        <f>IF(AND(A5630&lt;&gt;"",ISNUMBER(A5630)),VLOOKUP(A5630,Studies!A:BR,3,FALSE),"")</f>
        <v>https://www.ncbi.nlm.nih.gov/pubmed/19129748</v>
      </c>
      <c r="D5630" s="255" t="str">
        <f>IF(AND(A5630&lt;&gt;"",ISNUMBER(A5630)),VLOOKUP(A5630,Studies!A:BR,4,FALSE),"")</f>
        <v>SAD 500 mg</v>
      </c>
      <c r="E5630" s="255" t="str">
        <f>IF(AND(A5630&lt;&gt;"",ISNUMBER(A5630)),VLOOKUP(A5630,Studies!A:BR,5,FALSE),"")</f>
        <v>Dapagliflozin</v>
      </c>
      <c r="F5630" s="256" t="str">
        <f>IF(AND(A5630&lt;&gt;"",ISNUMBER(A5630)),VLOOKUP(A5630,Studies!A:BR,6,FALSE),"")</f>
        <v>Plasma</v>
      </c>
      <c r="G5630" s="194">
        <v>22</v>
      </c>
      <c r="H5630" s="194" t="s">
        <v>60</v>
      </c>
      <c r="I5630" s="187">
        <v>191.51009999999999</v>
      </c>
      <c r="J5630" s="242" t="s">
        <v>941</v>
      </c>
      <c r="K5630" s="242" t="s">
        <v>116</v>
      </c>
    </row>
    <row r="5631" spans="1:14" ht="14.25" x14ac:dyDescent="0.2">
      <c r="A5631" s="183">
        <v>662</v>
      </c>
      <c r="B5631" s="254" t="str">
        <f>IF(AND(A5631&lt;&gt;"",ISNUMBER(A5631)),VLOOKUP(A5631,Studies!A:BR,2,FALSE),"")</f>
        <v>Komoroski 2009</v>
      </c>
      <c r="C5631" s="255" t="str">
        <f>IF(AND(A5631&lt;&gt;"",ISNUMBER(A5631)),VLOOKUP(A5631,Studies!A:BR,3,FALSE),"")</f>
        <v>https://www.ncbi.nlm.nih.gov/pubmed/19129748</v>
      </c>
      <c r="D5631" s="255" t="str">
        <f>IF(AND(A5631&lt;&gt;"",ISNUMBER(A5631)),VLOOKUP(A5631,Studies!A:BR,4,FALSE),"")</f>
        <v>SAD 500 mg</v>
      </c>
      <c r="E5631" s="255" t="str">
        <f>IF(AND(A5631&lt;&gt;"",ISNUMBER(A5631)),VLOOKUP(A5631,Studies!A:BR,5,FALSE),"")</f>
        <v>Dapagliflozin</v>
      </c>
      <c r="F5631" s="256" t="str">
        <f>IF(AND(A5631&lt;&gt;"",ISNUMBER(A5631)),VLOOKUP(A5631,Studies!A:BR,6,FALSE),"")</f>
        <v>Plasma</v>
      </c>
      <c r="G5631" s="194">
        <v>24</v>
      </c>
      <c r="H5631" s="194" t="s">
        <v>60</v>
      </c>
      <c r="I5631" s="187">
        <v>195.16909999999999</v>
      </c>
      <c r="J5631" s="242" t="s">
        <v>941</v>
      </c>
      <c r="K5631" s="242" t="s">
        <v>116</v>
      </c>
    </row>
    <row r="5632" spans="1:14" ht="14.25" x14ac:dyDescent="0.2">
      <c r="A5632" s="91">
        <v>677</v>
      </c>
      <c r="B5632" s="254" t="str">
        <f>IF(AND(A5632&lt;&gt;"",ISNUMBER(A5632)),VLOOKUP(A5632,Studies!A:BR,2,FALSE),"")</f>
        <v>Komoroski 2009</v>
      </c>
      <c r="C5632" s="255" t="str">
        <f>IF(AND(A5632&lt;&gt;"",ISNUMBER(A5632)),VLOOKUP(A5632,Studies!A:BR,3,FALSE),"")</f>
        <v>https://www.ncbi.nlm.nih.gov/pubmed/19129748</v>
      </c>
      <c r="D5632" s="255" t="str">
        <f>IF(AND(A5632&lt;&gt;"",ISNUMBER(A5632)),VLOOKUP(A5632,Studies!A:BR,4,FALSE),"")</f>
        <v>SAD 2.5 mg (Urine)</v>
      </c>
      <c r="E5632" s="255" t="str">
        <f>IF(AND(A5632&lt;&gt;"",ISNUMBER(A5632)),VLOOKUP(A5632,Studies!A:BR,5,FALSE),"")</f>
        <v>Dapagliflozin</v>
      </c>
      <c r="F5632" s="256" t="str">
        <f>IF(AND(A5632&lt;&gt;"",ISNUMBER(A5632)),VLOOKUP(A5632,Studies!A:BR,6,FALSE),"")</f>
        <v>Urine</v>
      </c>
      <c r="G5632" s="194">
        <v>120</v>
      </c>
      <c r="H5632" s="50" t="s">
        <v>60</v>
      </c>
      <c r="I5632" s="187">
        <v>1.54</v>
      </c>
      <c r="J5632" s="41" t="s">
        <v>447</v>
      </c>
      <c r="K5632" s="242" t="s">
        <v>116</v>
      </c>
      <c r="L5632" s="195">
        <v>0.89</v>
      </c>
      <c r="M5632" s="52" t="s">
        <v>447</v>
      </c>
      <c r="N5632" s="52" t="s">
        <v>117</v>
      </c>
    </row>
    <row r="5633" spans="1:14" ht="14.25" x14ac:dyDescent="0.2">
      <c r="A5633" s="91">
        <v>678</v>
      </c>
      <c r="B5633" s="254" t="str">
        <f>IF(AND(A5633&lt;&gt;"",ISNUMBER(A5633)),VLOOKUP(A5633,Studies!A:BR,2,FALSE),"")</f>
        <v>Komoroski 2009</v>
      </c>
      <c r="C5633" s="255" t="str">
        <f>IF(AND(A5633&lt;&gt;"",ISNUMBER(A5633)),VLOOKUP(A5633,Studies!A:BR,3,FALSE),"")</f>
        <v>https://www.ncbi.nlm.nih.gov/pubmed/19129748</v>
      </c>
      <c r="D5633" s="255" t="str">
        <f>IF(AND(A5633&lt;&gt;"",ISNUMBER(A5633)),VLOOKUP(A5633,Studies!A:BR,4,FALSE),"")</f>
        <v>SAD 5 mg (Urine)</v>
      </c>
      <c r="E5633" s="255" t="str">
        <f>IF(AND(A5633&lt;&gt;"",ISNUMBER(A5633)),VLOOKUP(A5633,Studies!A:BR,5,FALSE),"")</f>
        <v>Dapagliflozin</v>
      </c>
      <c r="F5633" s="256" t="str">
        <f>IF(AND(A5633&lt;&gt;"",ISNUMBER(A5633)),VLOOKUP(A5633,Studies!A:BR,6,FALSE),"")</f>
        <v>Urine</v>
      </c>
      <c r="G5633" s="194">
        <v>120</v>
      </c>
      <c r="H5633" s="194" t="s">
        <v>60</v>
      </c>
      <c r="I5633" s="187">
        <v>0.46</v>
      </c>
      <c r="J5633" s="187" t="s">
        <v>447</v>
      </c>
      <c r="K5633" s="242" t="s">
        <v>116</v>
      </c>
      <c r="L5633" s="195">
        <v>0.19</v>
      </c>
      <c r="M5633" s="195" t="s">
        <v>447</v>
      </c>
      <c r="N5633" s="195" t="s">
        <v>117</v>
      </c>
    </row>
    <row r="5634" spans="1:14" ht="14.25" x14ac:dyDescent="0.2">
      <c r="A5634" s="91">
        <v>679</v>
      </c>
      <c r="B5634" s="254" t="str">
        <f>IF(AND(A5634&lt;&gt;"",ISNUMBER(A5634)),VLOOKUP(A5634,Studies!A:BR,2,FALSE),"")</f>
        <v>Komoroski 2009</v>
      </c>
      <c r="C5634" s="255" t="str">
        <f>IF(AND(A5634&lt;&gt;"",ISNUMBER(A5634)),VLOOKUP(A5634,Studies!A:BR,3,FALSE),"")</f>
        <v>https://www.ncbi.nlm.nih.gov/pubmed/19129748</v>
      </c>
      <c r="D5634" s="255" t="str">
        <f>IF(AND(A5634&lt;&gt;"",ISNUMBER(A5634)),VLOOKUP(A5634,Studies!A:BR,4,FALSE),"")</f>
        <v>SAD 10 mg (Urine)</v>
      </c>
      <c r="E5634" s="255" t="str">
        <f>IF(AND(A5634&lt;&gt;"",ISNUMBER(A5634)),VLOOKUP(A5634,Studies!A:BR,5,FALSE),"")</f>
        <v>Dapagliflozin</v>
      </c>
      <c r="F5634" s="256" t="str">
        <f>IF(AND(A5634&lt;&gt;"",ISNUMBER(A5634)),VLOOKUP(A5634,Studies!A:BR,6,FALSE),"")</f>
        <v>Urine</v>
      </c>
      <c r="G5634" s="194">
        <v>120</v>
      </c>
      <c r="H5634" s="194" t="s">
        <v>60</v>
      </c>
      <c r="I5634" s="187">
        <v>3.2</v>
      </c>
      <c r="J5634" s="187" t="s">
        <v>447</v>
      </c>
      <c r="K5634" s="242" t="s">
        <v>116</v>
      </c>
      <c r="L5634" s="195">
        <v>1.39</v>
      </c>
      <c r="M5634" s="195" t="s">
        <v>447</v>
      </c>
      <c r="N5634" s="195" t="s">
        <v>117</v>
      </c>
    </row>
    <row r="5635" spans="1:14" ht="14.25" x14ac:dyDescent="0.2">
      <c r="A5635" s="91">
        <v>680</v>
      </c>
      <c r="B5635" s="254" t="str">
        <f>IF(AND(A5635&lt;&gt;"",ISNUMBER(A5635)),VLOOKUP(A5635,Studies!A:BR,2,FALSE),"")</f>
        <v>Komoroski 2009</v>
      </c>
      <c r="C5635" s="255" t="str">
        <f>IF(AND(A5635&lt;&gt;"",ISNUMBER(A5635)),VLOOKUP(A5635,Studies!A:BR,3,FALSE),"")</f>
        <v>https://www.ncbi.nlm.nih.gov/pubmed/19129748</v>
      </c>
      <c r="D5635" s="255" t="str">
        <f>IF(AND(A5635&lt;&gt;"",ISNUMBER(A5635)),VLOOKUP(A5635,Studies!A:BR,4,FALSE),"")</f>
        <v>SAD 20 mg (Urine)</v>
      </c>
      <c r="E5635" s="255" t="str">
        <f>IF(AND(A5635&lt;&gt;"",ISNUMBER(A5635)),VLOOKUP(A5635,Studies!A:BR,5,FALSE),"")</f>
        <v>Dapagliflozin</v>
      </c>
      <c r="F5635" s="256" t="str">
        <f>IF(AND(A5635&lt;&gt;"",ISNUMBER(A5635)),VLOOKUP(A5635,Studies!A:BR,6,FALSE),"")</f>
        <v>Urine</v>
      </c>
      <c r="G5635" s="194">
        <v>120</v>
      </c>
      <c r="H5635" s="194" t="s">
        <v>60</v>
      </c>
      <c r="I5635" s="187">
        <v>0.61</v>
      </c>
      <c r="J5635" s="187" t="s">
        <v>447</v>
      </c>
      <c r="K5635" s="242" t="s">
        <v>116</v>
      </c>
      <c r="L5635" s="195">
        <v>0.16</v>
      </c>
      <c r="M5635" s="195" t="s">
        <v>447</v>
      </c>
      <c r="N5635" s="195" t="s">
        <v>117</v>
      </c>
    </row>
    <row r="5636" spans="1:14" ht="14.25" x14ac:dyDescent="0.2">
      <c r="A5636" s="91">
        <v>681</v>
      </c>
      <c r="B5636" s="254" t="str">
        <f>IF(AND(A5636&lt;&gt;"",ISNUMBER(A5636)),VLOOKUP(A5636,Studies!A:BR,2,FALSE),"")</f>
        <v>Komoroski 2009</v>
      </c>
      <c r="C5636" s="255" t="str">
        <f>IF(AND(A5636&lt;&gt;"",ISNUMBER(A5636)),VLOOKUP(A5636,Studies!A:BR,3,FALSE),"")</f>
        <v>https://www.ncbi.nlm.nih.gov/pubmed/19129748</v>
      </c>
      <c r="D5636" s="255" t="str">
        <f>IF(AND(A5636&lt;&gt;"",ISNUMBER(A5636)),VLOOKUP(A5636,Studies!A:BR,4,FALSE),"")</f>
        <v>SAD 50 mg (Urine)</v>
      </c>
      <c r="E5636" s="255" t="str">
        <f>IF(AND(A5636&lt;&gt;"",ISNUMBER(A5636)),VLOOKUP(A5636,Studies!A:BR,5,FALSE),"")</f>
        <v>Dapagliflozin</v>
      </c>
      <c r="F5636" s="256" t="str">
        <f>IF(AND(A5636&lt;&gt;"",ISNUMBER(A5636)),VLOOKUP(A5636,Studies!A:BR,6,FALSE),"")</f>
        <v>Urine</v>
      </c>
      <c r="G5636" s="194">
        <v>120</v>
      </c>
      <c r="H5636" s="194" t="s">
        <v>60</v>
      </c>
      <c r="I5636" s="187">
        <v>0.72</v>
      </c>
      <c r="J5636" s="187" t="s">
        <v>447</v>
      </c>
      <c r="K5636" s="242" t="s">
        <v>116</v>
      </c>
      <c r="L5636" s="195">
        <v>0.17</v>
      </c>
      <c r="M5636" s="195" t="s">
        <v>447</v>
      </c>
      <c r="N5636" s="195" t="s">
        <v>117</v>
      </c>
    </row>
    <row r="5637" spans="1:14" ht="14.25" x14ac:dyDescent="0.2">
      <c r="A5637" s="91">
        <v>682</v>
      </c>
      <c r="B5637" s="254" t="str">
        <f>IF(AND(A5637&lt;&gt;"",ISNUMBER(A5637)),VLOOKUP(A5637,Studies!A:BR,2,FALSE),"")</f>
        <v>Komoroski 2009</v>
      </c>
      <c r="C5637" s="255" t="str">
        <f>IF(AND(A5637&lt;&gt;"",ISNUMBER(A5637)),VLOOKUP(A5637,Studies!A:BR,3,FALSE),"")</f>
        <v>https://www.ncbi.nlm.nih.gov/pubmed/19129748</v>
      </c>
      <c r="D5637" s="255" t="str">
        <f>IF(AND(A5637&lt;&gt;"",ISNUMBER(A5637)),VLOOKUP(A5637,Studies!A:BR,4,FALSE),"")</f>
        <v>SAD 100 mg (Urine)</v>
      </c>
      <c r="E5637" s="255" t="str">
        <f>IF(AND(A5637&lt;&gt;"",ISNUMBER(A5637)),VLOOKUP(A5637,Studies!A:BR,5,FALSE),"")</f>
        <v>Dapagliflozin</v>
      </c>
      <c r="F5637" s="256" t="str">
        <f>IF(AND(A5637&lt;&gt;"",ISNUMBER(A5637)),VLOOKUP(A5637,Studies!A:BR,6,FALSE),"")</f>
        <v>Urine</v>
      </c>
      <c r="G5637" s="194">
        <v>120</v>
      </c>
      <c r="H5637" s="194" t="s">
        <v>60</v>
      </c>
      <c r="I5637" s="187">
        <v>1.04</v>
      </c>
      <c r="J5637" s="187" t="s">
        <v>447</v>
      </c>
      <c r="K5637" s="242" t="s">
        <v>116</v>
      </c>
      <c r="L5637" s="195">
        <v>0.21</v>
      </c>
      <c r="M5637" s="195" t="s">
        <v>447</v>
      </c>
      <c r="N5637" s="195" t="s">
        <v>117</v>
      </c>
    </row>
    <row r="5638" spans="1:14" ht="14.25" x14ac:dyDescent="0.2">
      <c r="A5638" s="91">
        <v>683</v>
      </c>
      <c r="B5638" s="254" t="str">
        <f>IF(AND(A5638&lt;&gt;"",ISNUMBER(A5638)),VLOOKUP(A5638,Studies!A:BR,2,FALSE),"")</f>
        <v>Komoroski 2009</v>
      </c>
      <c r="C5638" s="255" t="str">
        <f>IF(AND(A5638&lt;&gt;"",ISNUMBER(A5638)),VLOOKUP(A5638,Studies!A:BR,3,FALSE),"")</f>
        <v>https://www.ncbi.nlm.nih.gov/pubmed/19129748</v>
      </c>
      <c r="D5638" s="255" t="str">
        <f>IF(AND(A5638&lt;&gt;"",ISNUMBER(A5638)),VLOOKUP(A5638,Studies!A:BR,4,FALSE),"")</f>
        <v>SAD 250 mg fasted (Urine)</v>
      </c>
      <c r="E5638" s="255" t="str">
        <f>IF(AND(A5638&lt;&gt;"",ISNUMBER(A5638)),VLOOKUP(A5638,Studies!A:BR,5,FALSE),"")</f>
        <v>Dapagliflozin</v>
      </c>
      <c r="F5638" s="256" t="str">
        <f>IF(AND(A5638&lt;&gt;"",ISNUMBER(A5638)),VLOOKUP(A5638,Studies!A:BR,6,FALSE),"")</f>
        <v>Urine</v>
      </c>
      <c r="G5638" s="194">
        <v>120</v>
      </c>
      <c r="H5638" s="194" t="s">
        <v>60</v>
      </c>
      <c r="I5638" s="187">
        <v>1.54</v>
      </c>
      <c r="J5638" s="187" t="s">
        <v>447</v>
      </c>
      <c r="K5638" s="242" t="s">
        <v>116</v>
      </c>
      <c r="L5638" s="195">
        <v>0.4</v>
      </c>
      <c r="M5638" s="195" t="s">
        <v>447</v>
      </c>
      <c r="N5638" s="195" t="s">
        <v>117</v>
      </c>
    </row>
    <row r="5639" spans="1:14" ht="14.25" x14ac:dyDescent="0.2">
      <c r="A5639" s="91">
        <v>684</v>
      </c>
      <c r="B5639" s="254" t="str">
        <f>IF(AND(A5639&lt;&gt;"",ISNUMBER(A5639)),VLOOKUP(A5639,Studies!A:BR,2,FALSE),"")</f>
        <v>Komoroski 2009</v>
      </c>
      <c r="C5639" s="255" t="str">
        <f>IF(AND(A5639&lt;&gt;"",ISNUMBER(A5639)),VLOOKUP(A5639,Studies!A:BR,3,FALSE),"")</f>
        <v>https://www.ncbi.nlm.nih.gov/pubmed/19129748</v>
      </c>
      <c r="D5639" s="255" t="str">
        <f>IF(AND(A5639&lt;&gt;"",ISNUMBER(A5639)),VLOOKUP(A5639,Studies!A:BR,4,FALSE),"")</f>
        <v>SAD 500 mg (Urine)</v>
      </c>
      <c r="E5639" s="255" t="str">
        <f>IF(AND(A5639&lt;&gt;"",ISNUMBER(A5639)),VLOOKUP(A5639,Studies!A:BR,5,FALSE),"")</f>
        <v>Dapagliflozin</v>
      </c>
      <c r="F5639" s="256" t="str">
        <f>IF(AND(A5639&lt;&gt;"",ISNUMBER(A5639)),VLOOKUP(A5639,Studies!A:BR,6,FALSE),"")</f>
        <v>Urine</v>
      </c>
      <c r="G5639" s="194">
        <v>120</v>
      </c>
      <c r="H5639" s="194" t="s">
        <v>60</v>
      </c>
      <c r="I5639" s="187">
        <v>1.17</v>
      </c>
      <c r="J5639" s="187" t="s">
        <v>447</v>
      </c>
      <c r="K5639" s="242" t="s">
        <v>116</v>
      </c>
      <c r="L5639" s="195">
        <v>0.54</v>
      </c>
      <c r="M5639" s="195" t="s">
        <v>447</v>
      </c>
      <c r="N5639" s="195" t="s">
        <v>117</v>
      </c>
    </row>
    <row r="5640" spans="1:14" ht="14.25" x14ac:dyDescent="0.2">
      <c r="A5640" s="30">
        <v>663</v>
      </c>
      <c r="B5640" s="254" t="str">
        <f>IF(AND(A5640&lt;&gt;"",ISNUMBER(A5640)),VLOOKUP(A5640,Studies!A:BR,2,FALSE),"")</f>
        <v>Komoroski 2009</v>
      </c>
      <c r="C5640" s="255" t="str">
        <f>IF(AND(A5640&lt;&gt;"",ISNUMBER(A5640)),VLOOKUP(A5640,Studies!A:BR,3,FALSE),"")</f>
        <v>https://www.ncbi.nlm.nih.gov/pubmed/19129748</v>
      </c>
      <c r="D5640" s="255" t="str">
        <f>IF(AND(A5640&lt;&gt;"",ISNUMBER(A5640)),VLOOKUP(A5640,Studies!A:BR,4,FALSE),"")</f>
        <v>SAD 250 mg fed</v>
      </c>
      <c r="E5640" s="255" t="str">
        <f>IF(AND(A5640&lt;&gt;"",ISNUMBER(A5640)),VLOOKUP(A5640,Studies!A:BR,5,FALSE),"")</f>
        <v>Dapagliflozin</v>
      </c>
      <c r="F5640" s="256" t="str">
        <f>IF(AND(A5640&lt;&gt;"",ISNUMBER(A5640)),VLOOKUP(A5640,Studies!A:BR,6,FALSE),"")</f>
        <v>Plasma</v>
      </c>
      <c r="G5640" s="194">
        <v>0.5</v>
      </c>
      <c r="H5640" s="194" t="s">
        <v>60</v>
      </c>
      <c r="I5640" s="187">
        <v>26.140910000000002</v>
      </c>
      <c r="J5640" s="242" t="s">
        <v>941</v>
      </c>
      <c r="K5640" s="242" t="s">
        <v>116</v>
      </c>
      <c r="L5640" s="195">
        <v>22.842210000000001</v>
      </c>
      <c r="M5640" s="52" t="s">
        <v>941</v>
      </c>
      <c r="N5640" s="52" t="s">
        <v>117</v>
      </c>
    </row>
    <row r="5641" spans="1:14" ht="14.25" x14ac:dyDescent="0.2">
      <c r="A5641" s="183">
        <v>663</v>
      </c>
      <c r="B5641" s="254" t="str">
        <f>IF(AND(A5641&lt;&gt;"",ISNUMBER(A5641)),VLOOKUP(A5641,Studies!A:BR,2,FALSE),"")</f>
        <v>Komoroski 2009</v>
      </c>
      <c r="C5641" s="255" t="str">
        <f>IF(AND(A5641&lt;&gt;"",ISNUMBER(A5641)),VLOOKUP(A5641,Studies!A:BR,3,FALSE),"")</f>
        <v>https://www.ncbi.nlm.nih.gov/pubmed/19129748</v>
      </c>
      <c r="D5641" s="255" t="str">
        <f>IF(AND(A5641&lt;&gt;"",ISNUMBER(A5641)),VLOOKUP(A5641,Studies!A:BR,4,FALSE),"")</f>
        <v>SAD 250 mg fed</v>
      </c>
      <c r="E5641" s="255" t="str">
        <f>IF(AND(A5641&lt;&gt;"",ISNUMBER(A5641)),VLOOKUP(A5641,Studies!A:BR,5,FALSE),"")</f>
        <v>Dapagliflozin</v>
      </c>
      <c r="F5641" s="256" t="str">
        <f>IF(AND(A5641&lt;&gt;"",ISNUMBER(A5641)),VLOOKUP(A5641,Studies!A:BR,6,FALSE),"")</f>
        <v>Plasma</v>
      </c>
      <c r="G5641" s="194">
        <v>1</v>
      </c>
      <c r="H5641" s="194" t="s">
        <v>60</v>
      </c>
      <c r="I5641" s="187">
        <v>125.68899999999999</v>
      </c>
      <c r="J5641" s="242" t="s">
        <v>941</v>
      </c>
      <c r="K5641" s="242" t="s">
        <v>116</v>
      </c>
      <c r="L5641" s="195">
        <v>81.257159999999999</v>
      </c>
      <c r="M5641" s="195" t="s">
        <v>941</v>
      </c>
      <c r="N5641" s="195" t="s">
        <v>117</v>
      </c>
    </row>
    <row r="5642" spans="1:14" ht="14.25" x14ac:dyDescent="0.2">
      <c r="A5642" s="183">
        <v>663</v>
      </c>
      <c r="B5642" s="254" t="str">
        <f>IF(AND(A5642&lt;&gt;"",ISNUMBER(A5642)),VLOOKUP(A5642,Studies!A:BR,2,FALSE),"")</f>
        <v>Komoroski 2009</v>
      </c>
      <c r="C5642" s="255" t="str">
        <f>IF(AND(A5642&lt;&gt;"",ISNUMBER(A5642)),VLOOKUP(A5642,Studies!A:BR,3,FALSE),"")</f>
        <v>https://www.ncbi.nlm.nih.gov/pubmed/19129748</v>
      </c>
      <c r="D5642" s="255" t="str">
        <f>IF(AND(A5642&lt;&gt;"",ISNUMBER(A5642)),VLOOKUP(A5642,Studies!A:BR,4,FALSE),"")</f>
        <v>SAD 250 mg fed</v>
      </c>
      <c r="E5642" s="255" t="str">
        <f>IF(AND(A5642&lt;&gt;"",ISNUMBER(A5642)),VLOOKUP(A5642,Studies!A:BR,5,FALSE),"")</f>
        <v>Dapagliflozin</v>
      </c>
      <c r="F5642" s="256" t="str">
        <f>IF(AND(A5642&lt;&gt;"",ISNUMBER(A5642)),VLOOKUP(A5642,Studies!A:BR,6,FALSE),"")</f>
        <v>Plasma</v>
      </c>
      <c r="G5642" s="194">
        <v>1.5</v>
      </c>
      <c r="H5642" s="194" t="s">
        <v>60</v>
      </c>
      <c r="I5642" s="187">
        <v>582.41300000000001</v>
      </c>
      <c r="J5642" s="242" t="s">
        <v>941</v>
      </c>
      <c r="K5642" s="242" t="s">
        <v>116</v>
      </c>
      <c r="L5642" s="195">
        <v>394.47550000000001</v>
      </c>
      <c r="M5642" s="195" t="s">
        <v>941</v>
      </c>
      <c r="N5642" s="195" t="s">
        <v>117</v>
      </c>
    </row>
    <row r="5643" spans="1:14" ht="14.25" x14ac:dyDescent="0.2">
      <c r="A5643" s="183">
        <v>663</v>
      </c>
      <c r="B5643" s="254" t="str">
        <f>IF(AND(A5643&lt;&gt;"",ISNUMBER(A5643)),VLOOKUP(A5643,Studies!A:BR,2,FALSE),"")</f>
        <v>Komoroski 2009</v>
      </c>
      <c r="C5643" s="255" t="str">
        <f>IF(AND(A5643&lt;&gt;"",ISNUMBER(A5643)),VLOOKUP(A5643,Studies!A:BR,3,FALSE),"")</f>
        <v>https://www.ncbi.nlm.nih.gov/pubmed/19129748</v>
      </c>
      <c r="D5643" s="255" t="str">
        <f>IF(AND(A5643&lt;&gt;"",ISNUMBER(A5643)),VLOOKUP(A5643,Studies!A:BR,4,FALSE),"")</f>
        <v>SAD 250 mg fed</v>
      </c>
      <c r="E5643" s="255" t="str">
        <f>IF(AND(A5643&lt;&gt;"",ISNUMBER(A5643)),VLOOKUP(A5643,Studies!A:BR,5,FALSE),"")</f>
        <v>Dapagliflozin</v>
      </c>
      <c r="F5643" s="256" t="str">
        <f>IF(AND(A5643&lt;&gt;"",ISNUMBER(A5643)),VLOOKUP(A5643,Studies!A:BR,6,FALSE),"")</f>
        <v>Plasma</v>
      </c>
      <c r="G5643" s="194">
        <v>2</v>
      </c>
      <c r="H5643" s="194" t="s">
        <v>60</v>
      </c>
      <c r="I5643" s="187">
        <v>977.21659999999997</v>
      </c>
      <c r="J5643" s="242" t="s">
        <v>941</v>
      </c>
      <c r="K5643" s="242" t="s">
        <v>116</v>
      </c>
      <c r="L5643" s="195">
        <v>155.64750000000001</v>
      </c>
      <c r="M5643" s="195" t="s">
        <v>941</v>
      </c>
      <c r="N5643" s="195" t="s">
        <v>117</v>
      </c>
    </row>
    <row r="5644" spans="1:14" ht="14.25" x14ac:dyDescent="0.2">
      <c r="A5644" s="183">
        <v>663</v>
      </c>
      <c r="B5644" s="254" t="str">
        <f>IF(AND(A5644&lt;&gt;"",ISNUMBER(A5644)),VLOOKUP(A5644,Studies!A:BR,2,FALSE),"")</f>
        <v>Komoroski 2009</v>
      </c>
      <c r="C5644" s="255" t="str">
        <f>IF(AND(A5644&lt;&gt;"",ISNUMBER(A5644)),VLOOKUP(A5644,Studies!A:BR,3,FALSE),"")</f>
        <v>https://www.ncbi.nlm.nih.gov/pubmed/19129748</v>
      </c>
      <c r="D5644" s="255" t="str">
        <f>IF(AND(A5644&lt;&gt;"",ISNUMBER(A5644)),VLOOKUP(A5644,Studies!A:BR,4,FALSE),"")</f>
        <v>SAD 250 mg fed</v>
      </c>
      <c r="E5644" s="255" t="str">
        <f>IF(AND(A5644&lt;&gt;"",ISNUMBER(A5644)),VLOOKUP(A5644,Studies!A:BR,5,FALSE),"")</f>
        <v>Dapagliflozin</v>
      </c>
      <c r="F5644" s="256" t="str">
        <f>IF(AND(A5644&lt;&gt;"",ISNUMBER(A5644)),VLOOKUP(A5644,Studies!A:BR,6,FALSE),"")</f>
        <v>Plasma</v>
      </c>
      <c r="G5644" s="194">
        <v>4</v>
      </c>
      <c r="H5644" s="194" t="s">
        <v>60</v>
      </c>
      <c r="I5644" s="187">
        <v>1524.6980000000001</v>
      </c>
      <c r="J5644" s="242" t="s">
        <v>941</v>
      </c>
      <c r="K5644" s="242" t="s">
        <v>116</v>
      </c>
      <c r="L5644" s="195">
        <v>378.30709999999999</v>
      </c>
      <c r="M5644" s="195" t="s">
        <v>941</v>
      </c>
      <c r="N5644" s="195" t="s">
        <v>117</v>
      </c>
    </row>
    <row r="5645" spans="1:14" ht="14.25" x14ac:dyDescent="0.2">
      <c r="A5645" s="183">
        <v>663</v>
      </c>
      <c r="B5645" s="254" t="str">
        <f>IF(AND(A5645&lt;&gt;"",ISNUMBER(A5645)),VLOOKUP(A5645,Studies!A:BR,2,FALSE),"")</f>
        <v>Komoroski 2009</v>
      </c>
      <c r="C5645" s="255" t="str">
        <f>IF(AND(A5645&lt;&gt;"",ISNUMBER(A5645)),VLOOKUP(A5645,Studies!A:BR,3,FALSE),"")</f>
        <v>https://www.ncbi.nlm.nih.gov/pubmed/19129748</v>
      </c>
      <c r="D5645" s="255" t="str">
        <f>IF(AND(A5645&lt;&gt;"",ISNUMBER(A5645)),VLOOKUP(A5645,Studies!A:BR,4,FALSE),"")</f>
        <v>SAD 250 mg fed</v>
      </c>
      <c r="E5645" s="255" t="str">
        <f>IF(AND(A5645&lt;&gt;"",ISNUMBER(A5645)),VLOOKUP(A5645,Studies!A:BR,5,FALSE),"")</f>
        <v>Dapagliflozin</v>
      </c>
      <c r="F5645" s="256" t="str">
        <f>IF(AND(A5645&lt;&gt;"",ISNUMBER(A5645)),VLOOKUP(A5645,Studies!A:BR,6,FALSE),"")</f>
        <v>Plasma</v>
      </c>
      <c r="G5645" s="194">
        <v>6</v>
      </c>
      <c r="H5645" s="194" t="s">
        <v>60</v>
      </c>
      <c r="I5645" s="187">
        <v>716.12549999999999</v>
      </c>
      <c r="J5645" s="242" t="s">
        <v>941</v>
      </c>
      <c r="K5645" s="242" t="s">
        <v>116</v>
      </c>
      <c r="L5645" s="195">
        <v>194.3467</v>
      </c>
      <c r="M5645" s="195" t="s">
        <v>941</v>
      </c>
      <c r="N5645" s="195" t="s">
        <v>117</v>
      </c>
    </row>
    <row r="5646" spans="1:14" ht="14.25" x14ac:dyDescent="0.2">
      <c r="A5646" s="183">
        <v>663</v>
      </c>
      <c r="B5646" s="254" t="str">
        <f>IF(AND(A5646&lt;&gt;"",ISNUMBER(A5646)),VLOOKUP(A5646,Studies!A:BR,2,FALSE),"")</f>
        <v>Komoroski 2009</v>
      </c>
      <c r="C5646" s="255" t="str">
        <f>IF(AND(A5646&lt;&gt;"",ISNUMBER(A5646)),VLOOKUP(A5646,Studies!A:BR,3,FALSE),"")</f>
        <v>https://www.ncbi.nlm.nih.gov/pubmed/19129748</v>
      </c>
      <c r="D5646" s="255" t="str">
        <f>IF(AND(A5646&lt;&gt;"",ISNUMBER(A5646)),VLOOKUP(A5646,Studies!A:BR,4,FALSE),"")</f>
        <v>SAD 250 mg fed</v>
      </c>
      <c r="E5646" s="255" t="str">
        <f>IF(AND(A5646&lt;&gt;"",ISNUMBER(A5646)),VLOOKUP(A5646,Studies!A:BR,5,FALSE),"")</f>
        <v>Dapagliflozin</v>
      </c>
      <c r="F5646" s="256" t="str">
        <f>IF(AND(A5646&lt;&gt;"",ISNUMBER(A5646)),VLOOKUP(A5646,Studies!A:BR,6,FALSE),"")</f>
        <v>Plasma</v>
      </c>
      <c r="G5646" s="194">
        <v>8</v>
      </c>
      <c r="H5646" s="194" t="s">
        <v>60</v>
      </c>
      <c r="I5646" s="187">
        <v>533.71820000000002</v>
      </c>
      <c r="J5646" s="242" t="s">
        <v>941</v>
      </c>
      <c r="K5646" s="242" t="s">
        <v>116</v>
      </c>
      <c r="L5646" s="195">
        <v>132.40100000000001</v>
      </c>
      <c r="M5646" s="195" t="s">
        <v>941</v>
      </c>
      <c r="N5646" s="195" t="s">
        <v>117</v>
      </c>
    </row>
    <row r="5647" spans="1:14" ht="14.25" x14ac:dyDescent="0.2">
      <c r="A5647" s="183">
        <v>663</v>
      </c>
      <c r="B5647" s="254" t="str">
        <f>IF(AND(A5647&lt;&gt;"",ISNUMBER(A5647)),VLOOKUP(A5647,Studies!A:BR,2,FALSE),"")</f>
        <v>Komoroski 2009</v>
      </c>
      <c r="C5647" s="255" t="str">
        <f>IF(AND(A5647&lt;&gt;"",ISNUMBER(A5647)),VLOOKUP(A5647,Studies!A:BR,3,FALSE),"")</f>
        <v>https://www.ncbi.nlm.nih.gov/pubmed/19129748</v>
      </c>
      <c r="D5647" s="255" t="str">
        <f>IF(AND(A5647&lt;&gt;"",ISNUMBER(A5647)),VLOOKUP(A5647,Studies!A:BR,4,FALSE),"")</f>
        <v>SAD 250 mg fed</v>
      </c>
      <c r="E5647" s="255" t="str">
        <f>IF(AND(A5647&lt;&gt;"",ISNUMBER(A5647)),VLOOKUP(A5647,Studies!A:BR,5,FALSE),"")</f>
        <v>Dapagliflozin</v>
      </c>
      <c r="F5647" s="256" t="str">
        <f>IF(AND(A5647&lt;&gt;"",ISNUMBER(A5647)),VLOOKUP(A5647,Studies!A:BR,6,FALSE),"")</f>
        <v>Plasma</v>
      </c>
      <c r="G5647" s="194">
        <v>10</v>
      </c>
      <c r="H5647" s="194" t="s">
        <v>60</v>
      </c>
      <c r="I5647" s="187">
        <v>369.44470000000001</v>
      </c>
      <c r="J5647" s="242" t="s">
        <v>941</v>
      </c>
      <c r="K5647" s="242" t="s">
        <v>116</v>
      </c>
      <c r="L5647" s="195">
        <v>91.666439999999994</v>
      </c>
      <c r="M5647" s="195" t="s">
        <v>941</v>
      </c>
      <c r="N5647" s="195" t="s">
        <v>117</v>
      </c>
    </row>
    <row r="5648" spans="1:14" ht="14.25" x14ac:dyDescent="0.2">
      <c r="A5648" s="183">
        <v>663</v>
      </c>
      <c r="B5648" s="254" t="str">
        <f>IF(AND(A5648&lt;&gt;"",ISNUMBER(A5648)),VLOOKUP(A5648,Studies!A:BR,2,FALSE),"")</f>
        <v>Komoroski 2009</v>
      </c>
      <c r="C5648" s="255" t="str">
        <f>IF(AND(A5648&lt;&gt;"",ISNUMBER(A5648)),VLOOKUP(A5648,Studies!A:BR,3,FALSE),"")</f>
        <v>https://www.ncbi.nlm.nih.gov/pubmed/19129748</v>
      </c>
      <c r="D5648" s="255" t="str">
        <f>IF(AND(A5648&lt;&gt;"",ISNUMBER(A5648)),VLOOKUP(A5648,Studies!A:BR,4,FALSE),"")</f>
        <v>SAD 250 mg fed</v>
      </c>
      <c r="E5648" s="255" t="str">
        <f>IF(AND(A5648&lt;&gt;"",ISNUMBER(A5648)),VLOOKUP(A5648,Studies!A:BR,5,FALSE),"")</f>
        <v>Dapagliflozin</v>
      </c>
      <c r="F5648" s="256" t="str">
        <f>IF(AND(A5648&lt;&gt;"",ISNUMBER(A5648)),VLOOKUP(A5648,Studies!A:BR,6,FALSE),"")</f>
        <v>Plasma</v>
      </c>
      <c r="G5648" s="194">
        <v>12</v>
      </c>
      <c r="H5648" s="194" t="s">
        <v>60</v>
      </c>
      <c r="I5648" s="187">
        <v>296.46530000000001</v>
      </c>
      <c r="J5648" s="242" t="s">
        <v>941</v>
      </c>
      <c r="K5648" s="242" t="s">
        <v>116</v>
      </c>
      <c r="L5648" s="195">
        <v>60.126339999999999</v>
      </c>
      <c r="M5648" s="195" t="s">
        <v>941</v>
      </c>
      <c r="N5648" s="195" t="s">
        <v>117</v>
      </c>
    </row>
    <row r="5649" spans="1:14" ht="14.25" x14ac:dyDescent="0.2">
      <c r="A5649" s="183">
        <v>663</v>
      </c>
      <c r="B5649" s="254" t="str">
        <f>IF(AND(A5649&lt;&gt;"",ISNUMBER(A5649)),VLOOKUP(A5649,Studies!A:BR,2,FALSE),"")</f>
        <v>Komoroski 2009</v>
      </c>
      <c r="C5649" s="255" t="str">
        <f>IF(AND(A5649&lt;&gt;"",ISNUMBER(A5649)),VLOOKUP(A5649,Studies!A:BR,3,FALSE),"")</f>
        <v>https://www.ncbi.nlm.nih.gov/pubmed/19129748</v>
      </c>
      <c r="D5649" s="255" t="str">
        <f>IF(AND(A5649&lt;&gt;"",ISNUMBER(A5649)),VLOOKUP(A5649,Studies!A:BR,4,FALSE),"")</f>
        <v>SAD 250 mg fed</v>
      </c>
      <c r="E5649" s="255" t="str">
        <f>IF(AND(A5649&lt;&gt;"",ISNUMBER(A5649)),VLOOKUP(A5649,Studies!A:BR,5,FALSE),"")</f>
        <v>Dapagliflozin</v>
      </c>
      <c r="F5649" s="256" t="str">
        <f>IF(AND(A5649&lt;&gt;"",ISNUMBER(A5649)),VLOOKUP(A5649,Studies!A:BR,6,FALSE),"")</f>
        <v>Plasma</v>
      </c>
      <c r="G5649" s="194">
        <v>14</v>
      </c>
      <c r="H5649" s="194" t="s">
        <v>60</v>
      </c>
      <c r="I5649" s="187">
        <v>225.0702</v>
      </c>
      <c r="J5649" s="242" t="s">
        <v>941</v>
      </c>
      <c r="K5649" s="242" t="s">
        <v>116</v>
      </c>
      <c r="L5649" s="195">
        <v>40.712299999999999</v>
      </c>
      <c r="M5649" s="195" t="s">
        <v>941</v>
      </c>
      <c r="N5649" s="195" t="s">
        <v>117</v>
      </c>
    </row>
    <row r="5650" spans="1:14" ht="14.25" x14ac:dyDescent="0.2">
      <c r="A5650" s="183">
        <v>663</v>
      </c>
      <c r="B5650" s="254" t="str">
        <f>IF(AND(A5650&lt;&gt;"",ISNUMBER(A5650)),VLOOKUP(A5650,Studies!A:BR,2,FALSE),"")</f>
        <v>Komoroski 2009</v>
      </c>
      <c r="C5650" s="255" t="str">
        <f>IF(AND(A5650&lt;&gt;"",ISNUMBER(A5650)),VLOOKUP(A5650,Studies!A:BR,3,FALSE),"")</f>
        <v>https://www.ncbi.nlm.nih.gov/pubmed/19129748</v>
      </c>
      <c r="D5650" s="255" t="str">
        <f>IF(AND(A5650&lt;&gt;"",ISNUMBER(A5650)),VLOOKUP(A5650,Studies!A:BR,4,FALSE),"")</f>
        <v>SAD 250 mg fed</v>
      </c>
      <c r="E5650" s="255" t="str">
        <f>IF(AND(A5650&lt;&gt;"",ISNUMBER(A5650)),VLOOKUP(A5650,Studies!A:BR,5,FALSE),"")</f>
        <v>Dapagliflozin</v>
      </c>
      <c r="F5650" s="256" t="str">
        <f>IF(AND(A5650&lt;&gt;"",ISNUMBER(A5650)),VLOOKUP(A5650,Studies!A:BR,6,FALSE),"")</f>
        <v>Plasma</v>
      </c>
      <c r="G5650" s="194">
        <v>18</v>
      </c>
      <c r="H5650" s="194" t="s">
        <v>60</v>
      </c>
      <c r="I5650" s="187">
        <v>153.18450000000001</v>
      </c>
      <c r="J5650" s="242" t="s">
        <v>941</v>
      </c>
      <c r="K5650" s="242" t="s">
        <v>116</v>
      </c>
      <c r="M5650" s="195"/>
      <c r="N5650" s="195"/>
    </row>
    <row r="5651" spans="1:14" ht="14.25" x14ac:dyDescent="0.2">
      <c r="A5651" s="183">
        <v>663</v>
      </c>
      <c r="B5651" s="254" t="str">
        <f>IF(AND(A5651&lt;&gt;"",ISNUMBER(A5651)),VLOOKUP(A5651,Studies!A:BR,2,FALSE),"")</f>
        <v>Komoroski 2009</v>
      </c>
      <c r="C5651" s="255" t="str">
        <f>IF(AND(A5651&lt;&gt;"",ISNUMBER(A5651)),VLOOKUP(A5651,Studies!A:BR,3,FALSE),"")</f>
        <v>https://www.ncbi.nlm.nih.gov/pubmed/19129748</v>
      </c>
      <c r="D5651" s="255" t="str">
        <f>IF(AND(A5651&lt;&gt;"",ISNUMBER(A5651)),VLOOKUP(A5651,Studies!A:BR,4,FALSE),"")</f>
        <v>SAD 250 mg fed</v>
      </c>
      <c r="E5651" s="255" t="str">
        <f>IF(AND(A5651&lt;&gt;"",ISNUMBER(A5651)),VLOOKUP(A5651,Studies!A:BR,5,FALSE),"")</f>
        <v>Dapagliflozin</v>
      </c>
      <c r="F5651" s="256" t="str">
        <f>IF(AND(A5651&lt;&gt;"",ISNUMBER(A5651)),VLOOKUP(A5651,Studies!A:BR,6,FALSE),"")</f>
        <v>Plasma</v>
      </c>
      <c r="G5651" s="194">
        <v>22</v>
      </c>
      <c r="H5651" s="194" t="s">
        <v>60</v>
      </c>
      <c r="I5651" s="187">
        <v>116.4725</v>
      </c>
      <c r="J5651" s="242" t="s">
        <v>941</v>
      </c>
      <c r="K5651" s="242" t="s">
        <v>116</v>
      </c>
      <c r="M5651" s="195"/>
      <c r="N5651" s="195"/>
    </row>
    <row r="5652" spans="1:14" ht="14.25" x14ac:dyDescent="0.2">
      <c r="A5652" s="183">
        <v>663</v>
      </c>
      <c r="B5652" s="254" t="str">
        <f>IF(AND(A5652&lt;&gt;"",ISNUMBER(A5652)),VLOOKUP(A5652,Studies!A:BR,2,FALSE),"")</f>
        <v>Komoroski 2009</v>
      </c>
      <c r="C5652" s="255" t="str">
        <f>IF(AND(A5652&lt;&gt;"",ISNUMBER(A5652)),VLOOKUP(A5652,Studies!A:BR,3,FALSE),"")</f>
        <v>https://www.ncbi.nlm.nih.gov/pubmed/19129748</v>
      </c>
      <c r="D5652" s="255" t="str">
        <f>IF(AND(A5652&lt;&gt;"",ISNUMBER(A5652)),VLOOKUP(A5652,Studies!A:BR,4,FALSE),"")</f>
        <v>SAD 250 mg fed</v>
      </c>
      <c r="E5652" s="255" t="str">
        <f>IF(AND(A5652&lt;&gt;"",ISNUMBER(A5652)),VLOOKUP(A5652,Studies!A:BR,5,FALSE),"")</f>
        <v>Dapagliflozin</v>
      </c>
      <c r="F5652" s="256" t="str">
        <f>IF(AND(A5652&lt;&gt;"",ISNUMBER(A5652)),VLOOKUP(A5652,Studies!A:BR,6,FALSE),"")</f>
        <v>Plasma</v>
      </c>
      <c r="G5652" s="194">
        <v>24</v>
      </c>
      <c r="H5652" s="194" t="s">
        <v>60</v>
      </c>
      <c r="I5652" s="187">
        <v>116.65519999999999</v>
      </c>
      <c r="J5652" s="242" t="s">
        <v>941</v>
      </c>
      <c r="K5652" s="242" t="s">
        <v>116</v>
      </c>
      <c r="M5652" s="195"/>
      <c r="N5652" s="195"/>
    </row>
    <row r="5653" spans="1:14" ht="14.25" x14ac:dyDescent="0.2">
      <c r="A5653" s="30">
        <v>664</v>
      </c>
      <c r="B5653" s="254" t="str">
        <f>IF(AND(A5653&lt;&gt;"",ISNUMBER(A5653)),VLOOKUP(A5653,Studies!A:BR,2,FALSE),"")</f>
        <v>Komoroski 2009</v>
      </c>
      <c r="C5653" s="255" t="str">
        <f>IF(AND(A5653&lt;&gt;"",ISNUMBER(A5653)),VLOOKUP(A5653,Studies!A:BR,3,FALSE),"")</f>
        <v>https://www.ncbi.nlm.nih.gov/pubmed/19129748</v>
      </c>
      <c r="D5653" s="255" t="str">
        <f>IF(AND(A5653&lt;&gt;"",ISNUMBER(A5653)),VLOOKUP(A5653,Studies!A:BR,4,FALSE),"")</f>
        <v>MAD 2.5 mg (day 1)</v>
      </c>
      <c r="E5653" s="255" t="str">
        <f>IF(AND(A5653&lt;&gt;"",ISNUMBER(A5653)),VLOOKUP(A5653,Studies!A:BR,5,FALSE),"")</f>
        <v>Dapagliflozin</v>
      </c>
      <c r="F5653" s="256" t="str">
        <f>IF(AND(A5653&lt;&gt;"",ISNUMBER(A5653)),VLOOKUP(A5653,Studies!A:BR,6,FALSE),"")</f>
        <v>Plasma</v>
      </c>
      <c r="G5653" s="194">
        <v>0.5</v>
      </c>
      <c r="H5653" s="194" t="s">
        <v>60</v>
      </c>
      <c r="I5653" s="187">
        <v>17.999870000000001</v>
      </c>
      <c r="J5653" s="242" t="s">
        <v>941</v>
      </c>
      <c r="K5653" s="242" t="s">
        <v>116</v>
      </c>
    </row>
    <row r="5654" spans="1:14" ht="14.25" x14ac:dyDescent="0.2">
      <c r="A5654" s="183">
        <v>664</v>
      </c>
      <c r="B5654" s="254" t="str">
        <f>IF(AND(A5654&lt;&gt;"",ISNUMBER(A5654)),VLOOKUP(A5654,Studies!A:BR,2,FALSE),"")</f>
        <v>Komoroski 2009</v>
      </c>
      <c r="C5654" s="255" t="str">
        <f>IF(AND(A5654&lt;&gt;"",ISNUMBER(A5654)),VLOOKUP(A5654,Studies!A:BR,3,FALSE),"")</f>
        <v>https://www.ncbi.nlm.nih.gov/pubmed/19129748</v>
      </c>
      <c r="D5654" s="255" t="str">
        <f>IF(AND(A5654&lt;&gt;"",ISNUMBER(A5654)),VLOOKUP(A5654,Studies!A:BR,4,FALSE),"")</f>
        <v>MAD 2.5 mg (day 1)</v>
      </c>
      <c r="E5654" s="255" t="str">
        <f>IF(AND(A5654&lt;&gt;"",ISNUMBER(A5654)),VLOOKUP(A5654,Studies!A:BR,5,FALSE),"")</f>
        <v>Dapagliflozin</v>
      </c>
      <c r="F5654" s="256" t="str">
        <f>IF(AND(A5654&lt;&gt;"",ISNUMBER(A5654)),VLOOKUP(A5654,Studies!A:BR,6,FALSE),"")</f>
        <v>Plasma</v>
      </c>
      <c r="G5654" s="194">
        <v>1</v>
      </c>
      <c r="H5654" s="194" t="s">
        <v>60</v>
      </c>
      <c r="I5654" s="187">
        <v>24.87623</v>
      </c>
      <c r="J5654" s="242" t="s">
        <v>941</v>
      </c>
      <c r="K5654" s="242" t="s">
        <v>116</v>
      </c>
    </row>
    <row r="5655" spans="1:14" ht="14.25" x14ac:dyDescent="0.2">
      <c r="A5655" s="183">
        <v>664</v>
      </c>
      <c r="B5655" s="254" t="str">
        <f>IF(AND(A5655&lt;&gt;"",ISNUMBER(A5655)),VLOOKUP(A5655,Studies!A:BR,2,FALSE),"")</f>
        <v>Komoroski 2009</v>
      </c>
      <c r="C5655" s="255" t="str">
        <f>IF(AND(A5655&lt;&gt;"",ISNUMBER(A5655)),VLOOKUP(A5655,Studies!A:BR,3,FALSE),"")</f>
        <v>https://www.ncbi.nlm.nih.gov/pubmed/19129748</v>
      </c>
      <c r="D5655" s="255" t="str">
        <f>IF(AND(A5655&lt;&gt;"",ISNUMBER(A5655)),VLOOKUP(A5655,Studies!A:BR,4,FALSE),"")</f>
        <v>MAD 2.5 mg (day 1)</v>
      </c>
      <c r="E5655" s="255" t="str">
        <f>IF(AND(A5655&lt;&gt;"",ISNUMBER(A5655)),VLOOKUP(A5655,Studies!A:BR,5,FALSE),"")</f>
        <v>Dapagliflozin</v>
      </c>
      <c r="F5655" s="256" t="str">
        <f>IF(AND(A5655&lt;&gt;"",ISNUMBER(A5655)),VLOOKUP(A5655,Studies!A:BR,6,FALSE),"")</f>
        <v>Plasma</v>
      </c>
      <c r="G5655" s="194">
        <v>1.5</v>
      </c>
      <c r="H5655" s="194" t="s">
        <v>60</v>
      </c>
      <c r="I5655" s="187">
        <v>20.049689999999998</v>
      </c>
      <c r="J5655" s="242" t="s">
        <v>941</v>
      </c>
      <c r="K5655" s="242" t="s">
        <v>116</v>
      </c>
    </row>
    <row r="5656" spans="1:14" ht="14.25" x14ac:dyDescent="0.2">
      <c r="A5656" s="183">
        <v>664</v>
      </c>
      <c r="B5656" s="254" t="str">
        <f>IF(AND(A5656&lt;&gt;"",ISNUMBER(A5656)),VLOOKUP(A5656,Studies!A:BR,2,FALSE),"")</f>
        <v>Komoroski 2009</v>
      </c>
      <c r="C5656" s="255" t="str">
        <f>IF(AND(A5656&lt;&gt;"",ISNUMBER(A5656)),VLOOKUP(A5656,Studies!A:BR,3,FALSE),"")</f>
        <v>https://www.ncbi.nlm.nih.gov/pubmed/19129748</v>
      </c>
      <c r="D5656" s="255" t="str">
        <f>IF(AND(A5656&lt;&gt;"",ISNUMBER(A5656)),VLOOKUP(A5656,Studies!A:BR,4,FALSE),"")</f>
        <v>MAD 2.5 mg (day 1)</v>
      </c>
      <c r="E5656" s="255" t="str">
        <f>IF(AND(A5656&lt;&gt;"",ISNUMBER(A5656)),VLOOKUP(A5656,Studies!A:BR,5,FALSE),"")</f>
        <v>Dapagliflozin</v>
      </c>
      <c r="F5656" s="256" t="str">
        <f>IF(AND(A5656&lt;&gt;"",ISNUMBER(A5656)),VLOOKUP(A5656,Studies!A:BR,6,FALSE),"")</f>
        <v>Plasma</v>
      </c>
      <c r="G5656" s="194">
        <v>2</v>
      </c>
      <c r="H5656" s="194" t="s">
        <v>60</v>
      </c>
      <c r="I5656" s="187">
        <v>13.59845</v>
      </c>
      <c r="J5656" s="242" t="s">
        <v>941</v>
      </c>
      <c r="K5656" s="242" t="s">
        <v>116</v>
      </c>
    </row>
    <row r="5657" spans="1:14" ht="14.25" x14ac:dyDescent="0.2">
      <c r="A5657" s="183">
        <v>664</v>
      </c>
      <c r="B5657" s="254" t="str">
        <f>IF(AND(A5657&lt;&gt;"",ISNUMBER(A5657)),VLOOKUP(A5657,Studies!A:BR,2,FALSE),"")</f>
        <v>Komoroski 2009</v>
      </c>
      <c r="C5657" s="255" t="str">
        <f>IF(AND(A5657&lt;&gt;"",ISNUMBER(A5657)),VLOOKUP(A5657,Studies!A:BR,3,FALSE),"")</f>
        <v>https://www.ncbi.nlm.nih.gov/pubmed/19129748</v>
      </c>
      <c r="D5657" s="255" t="str">
        <f>IF(AND(A5657&lt;&gt;"",ISNUMBER(A5657)),VLOOKUP(A5657,Studies!A:BR,4,FALSE),"")</f>
        <v>MAD 2.5 mg (day 1)</v>
      </c>
      <c r="E5657" s="255" t="str">
        <f>IF(AND(A5657&lt;&gt;"",ISNUMBER(A5657)),VLOOKUP(A5657,Studies!A:BR,5,FALSE),"")</f>
        <v>Dapagliflozin</v>
      </c>
      <c r="F5657" s="256" t="str">
        <f>IF(AND(A5657&lt;&gt;"",ISNUMBER(A5657)),VLOOKUP(A5657,Studies!A:BR,6,FALSE),"")</f>
        <v>Plasma</v>
      </c>
      <c r="G5657" s="194">
        <v>4</v>
      </c>
      <c r="H5657" s="194" t="s">
        <v>60</v>
      </c>
      <c r="I5657" s="187">
        <v>6.8190460000000002</v>
      </c>
      <c r="J5657" s="242" t="s">
        <v>941</v>
      </c>
      <c r="K5657" s="242" t="s">
        <v>116</v>
      </c>
    </row>
    <row r="5658" spans="1:14" ht="14.25" x14ac:dyDescent="0.2">
      <c r="A5658" s="183">
        <v>664</v>
      </c>
      <c r="B5658" s="254" t="str">
        <f>IF(AND(A5658&lt;&gt;"",ISNUMBER(A5658)),VLOOKUP(A5658,Studies!A:BR,2,FALSE),"")</f>
        <v>Komoroski 2009</v>
      </c>
      <c r="C5658" s="255" t="str">
        <f>IF(AND(A5658&lt;&gt;"",ISNUMBER(A5658)),VLOOKUP(A5658,Studies!A:BR,3,FALSE),"")</f>
        <v>https://www.ncbi.nlm.nih.gov/pubmed/19129748</v>
      </c>
      <c r="D5658" s="255" t="str">
        <f>IF(AND(A5658&lt;&gt;"",ISNUMBER(A5658)),VLOOKUP(A5658,Studies!A:BR,4,FALSE),"")</f>
        <v>MAD 2.5 mg (day 1)</v>
      </c>
      <c r="E5658" s="255" t="str">
        <f>IF(AND(A5658&lt;&gt;"",ISNUMBER(A5658)),VLOOKUP(A5658,Studies!A:BR,5,FALSE),"")</f>
        <v>Dapagliflozin</v>
      </c>
      <c r="F5658" s="256" t="str">
        <f>IF(AND(A5658&lt;&gt;"",ISNUMBER(A5658)),VLOOKUP(A5658,Studies!A:BR,6,FALSE),"")</f>
        <v>Plasma</v>
      </c>
      <c r="G5658" s="194">
        <v>6</v>
      </c>
      <c r="H5658" s="194" t="s">
        <v>60</v>
      </c>
      <c r="I5658" s="187">
        <v>5.3787229999999999</v>
      </c>
      <c r="J5658" s="242" t="s">
        <v>941</v>
      </c>
      <c r="K5658" s="242" t="s">
        <v>116</v>
      </c>
    </row>
    <row r="5659" spans="1:14" ht="14.25" x14ac:dyDescent="0.2">
      <c r="A5659" s="183">
        <v>664</v>
      </c>
      <c r="B5659" s="254" t="str">
        <f>IF(AND(A5659&lt;&gt;"",ISNUMBER(A5659)),VLOOKUP(A5659,Studies!A:BR,2,FALSE),"")</f>
        <v>Komoroski 2009</v>
      </c>
      <c r="C5659" s="255" t="str">
        <f>IF(AND(A5659&lt;&gt;"",ISNUMBER(A5659)),VLOOKUP(A5659,Studies!A:BR,3,FALSE),"")</f>
        <v>https://www.ncbi.nlm.nih.gov/pubmed/19129748</v>
      </c>
      <c r="D5659" s="255" t="str">
        <f>IF(AND(A5659&lt;&gt;"",ISNUMBER(A5659)),VLOOKUP(A5659,Studies!A:BR,4,FALSE),"")</f>
        <v>MAD 2.5 mg (day 1)</v>
      </c>
      <c r="E5659" s="255" t="str">
        <f>IF(AND(A5659&lt;&gt;"",ISNUMBER(A5659)),VLOOKUP(A5659,Studies!A:BR,5,FALSE),"")</f>
        <v>Dapagliflozin</v>
      </c>
      <c r="F5659" s="256" t="str">
        <f>IF(AND(A5659&lt;&gt;"",ISNUMBER(A5659)),VLOOKUP(A5659,Studies!A:BR,6,FALSE),"")</f>
        <v>Plasma</v>
      </c>
      <c r="G5659" s="194">
        <v>8</v>
      </c>
      <c r="H5659" s="194" t="s">
        <v>60</v>
      </c>
      <c r="I5659" s="187">
        <v>3.8919199999999998</v>
      </c>
      <c r="J5659" s="242" t="s">
        <v>941</v>
      </c>
      <c r="K5659" s="242" t="s">
        <v>116</v>
      </c>
    </row>
    <row r="5660" spans="1:14" ht="14.25" x14ac:dyDescent="0.2">
      <c r="A5660" s="183">
        <v>664</v>
      </c>
      <c r="B5660" s="254" t="str">
        <f>IF(AND(A5660&lt;&gt;"",ISNUMBER(A5660)),VLOOKUP(A5660,Studies!A:BR,2,FALSE),"")</f>
        <v>Komoroski 2009</v>
      </c>
      <c r="C5660" s="255" t="str">
        <f>IF(AND(A5660&lt;&gt;"",ISNUMBER(A5660)),VLOOKUP(A5660,Studies!A:BR,3,FALSE),"")</f>
        <v>https://www.ncbi.nlm.nih.gov/pubmed/19129748</v>
      </c>
      <c r="D5660" s="255" t="str">
        <f>IF(AND(A5660&lt;&gt;"",ISNUMBER(A5660)),VLOOKUP(A5660,Studies!A:BR,4,FALSE),"")</f>
        <v>MAD 2.5 mg (day 1)</v>
      </c>
      <c r="E5660" s="255" t="str">
        <f>IF(AND(A5660&lt;&gt;"",ISNUMBER(A5660)),VLOOKUP(A5660,Studies!A:BR,5,FALSE),"")</f>
        <v>Dapagliflozin</v>
      </c>
      <c r="F5660" s="256" t="str">
        <f>IF(AND(A5660&lt;&gt;"",ISNUMBER(A5660)),VLOOKUP(A5660,Studies!A:BR,6,FALSE),"")</f>
        <v>Plasma</v>
      </c>
      <c r="G5660" s="194">
        <v>10</v>
      </c>
      <c r="H5660" s="194" t="s">
        <v>60</v>
      </c>
      <c r="I5660" s="187">
        <v>2.8161040000000002</v>
      </c>
      <c r="J5660" s="242" t="s">
        <v>941</v>
      </c>
      <c r="K5660" s="242" t="s">
        <v>116</v>
      </c>
    </row>
    <row r="5661" spans="1:14" ht="14.25" x14ac:dyDescent="0.2">
      <c r="A5661" s="183">
        <v>664</v>
      </c>
      <c r="B5661" s="254" t="str">
        <f>IF(AND(A5661&lt;&gt;"",ISNUMBER(A5661)),VLOOKUP(A5661,Studies!A:BR,2,FALSE),"")</f>
        <v>Komoroski 2009</v>
      </c>
      <c r="C5661" s="255" t="str">
        <f>IF(AND(A5661&lt;&gt;"",ISNUMBER(A5661)),VLOOKUP(A5661,Studies!A:BR,3,FALSE),"")</f>
        <v>https://www.ncbi.nlm.nih.gov/pubmed/19129748</v>
      </c>
      <c r="D5661" s="255" t="str">
        <f>IF(AND(A5661&lt;&gt;"",ISNUMBER(A5661)),VLOOKUP(A5661,Studies!A:BR,4,FALSE),"")</f>
        <v>MAD 2.5 mg (day 1)</v>
      </c>
      <c r="E5661" s="255" t="str">
        <f>IF(AND(A5661&lt;&gt;"",ISNUMBER(A5661)),VLOOKUP(A5661,Studies!A:BR,5,FALSE),"")</f>
        <v>Dapagliflozin</v>
      </c>
      <c r="F5661" s="256" t="str">
        <f>IF(AND(A5661&lt;&gt;"",ISNUMBER(A5661)),VLOOKUP(A5661,Studies!A:BR,6,FALSE),"")</f>
        <v>Plasma</v>
      </c>
      <c r="G5661" s="194">
        <v>12</v>
      </c>
      <c r="H5661" s="194" t="s">
        <v>60</v>
      </c>
      <c r="I5661" s="187">
        <v>2.2697180000000001</v>
      </c>
      <c r="J5661" s="242" t="s">
        <v>941</v>
      </c>
      <c r="K5661" s="242" t="s">
        <v>116</v>
      </c>
    </row>
    <row r="5662" spans="1:14" ht="14.25" x14ac:dyDescent="0.2">
      <c r="A5662" s="183">
        <v>664</v>
      </c>
      <c r="B5662" s="254" t="str">
        <f>IF(AND(A5662&lt;&gt;"",ISNUMBER(A5662)),VLOOKUP(A5662,Studies!A:BR,2,FALSE),"")</f>
        <v>Komoroski 2009</v>
      </c>
      <c r="C5662" s="255" t="str">
        <f>IF(AND(A5662&lt;&gt;"",ISNUMBER(A5662)),VLOOKUP(A5662,Studies!A:BR,3,FALSE),"")</f>
        <v>https://www.ncbi.nlm.nih.gov/pubmed/19129748</v>
      </c>
      <c r="D5662" s="255" t="str">
        <f>IF(AND(A5662&lt;&gt;"",ISNUMBER(A5662)),VLOOKUP(A5662,Studies!A:BR,4,FALSE),"")</f>
        <v>MAD 2.5 mg (day 1)</v>
      </c>
      <c r="E5662" s="255" t="str">
        <f>IF(AND(A5662&lt;&gt;"",ISNUMBER(A5662)),VLOOKUP(A5662,Studies!A:BR,5,FALSE),"")</f>
        <v>Dapagliflozin</v>
      </c>
      <c r="F5662" s="256" t="str">
        <f>IF(AND(A5662&lt;&gt;"",ISNUMBER(A5662)),VLOOKUP(A5662,Studies!A:BR,6,FALSE),"")</f>
        <v>Plasma</v>
      </c>
      <c r="G5662" s="194">
        <v>14</v>
      </c>
      <c r="H5662" s="194" t="s">
        <v>60</v>
      </c>
      <c r="I5662" s="187">
        <v>2.0820979999999998</v>
      </c>
      <c r="J5662" s="242" t="s">
        <v>941</v>
      </c>
      <c r="K5662" s="242" t="s">
        <v>116</v>
      </c>
    </row>
    <row r="5663" spans="1:14" ht="14.25" x14ac:dyDescent="0.2">
      <c r="A5663" s="183">
        <v>664</v>
      </c>
      <c r="B5663" s="254" t="str">
        <f>IF(AND(A5663&lt;&gt;"",ISNUMBER(A5663)),VLOOKUP(A5663,Studies!A:BR,2,FALSE),"")</f>
        <v>Komoroski 2009</v>
      </c>
      <c r="C5663" s="255" t="str">
        <f>IF(AND(A5663&lt;&gt;"",ISNUMBER(A5663)),VLOOKUP(A5663,Studies!A:BR,3,FALSE),"")</f>
        <v>https://www.ncbi.nlm.nih.gov/pubmed/19129748</v>
      </c>
      <c r="D5663" s="255" t="str">
        <f>IF(AND(A5663&lt;&gt;"",ISNUMBER(A5663)),VLOOKUP(A5663,Studies!A:BR,4,FALSE),"")</f>
        <v>MAD 2.5 mg (day 1)</v>
      </c>
      <c r="E5663" s="255" t="str">
        <f>IF(AND(A5663&lt;&gt;"",ISNUMBER(A5663)),VLOOKUP(A5663,Studies!A:BR,5,FALSE),"")</f>
        <v>Dapagliflozin</v>
      </c>
      <c r="F5663" s="256" t="str">
        <f>IF(AND(A5663&lt;&gt;"",ISNUMBER(A5663)),VLOOKUP(A5663,Studies!A:BR,6,FALSE),"")</f>
        <v>Plasma</v>
      </c>
      <c r="G5663" s="194">
        <v>18</v>
      </c>
      <c r="H5663" s="194" t="s">
        <v>60</v>
      </c>
      <c r="I5663" s="187">
        <v>1.3525320000000001</v>
      </c>
      <c r="J5663" s="242" t="s">
        <v>941</v>
      </c>
      <c r="K5663" s="242" t="s">
        <v>116</v>
      </c>
    </row>
    <row r="5664" spans="1:14" ht="14.25" x14ac:dyDescent="0.2">
      <c r="A5664" s="183">
        <v>664</v>
      </c>
      <c r="B5664" s="254" t="str">
        <f>IF(AND(A5664&lt;&gt;"",ISNUMBER(A5664)),VLOOKUP(A5664,Studies!A:BR,2,FALSE),"")</f>
        <v>Komoroski 2009</v>
      </c>
      <c r="C5664" s="255" t="str">
        <f>IF(AND(A5664&lt;&gt;"",ISNUMBER(A5664)),VLOOKUP(A5664,Studies!A:BR,3,FALSE),"")</f>
        <v>https://www.ncbi.nlm.nih.gov/pubmed/19129748</v>
      </c>
      <c r="D5664" s="255" t="str">
        <f>IF(AND(A5664&lt;&gt;"",ISNUMBER(A5664)),VLOOKUP(A5664,Studies!A:BR,4,FALSE),"")</f>
        <v>MAD 2.5 mg (day 1)</v>
      </c>
      <c r="E5664" s="255" t="str">
        <f>IF(AND(A5664&lt;&gt;"",ISNUMBER(A5664)),VLOOKUP(A5664,Studies!A:BR,5,FALSE),"")</f>
        <v>Dapagliflozin</v>
      </c>
      <c r="F5664" s="256" t="str">
        <f>IF(AND(A5664&lt;&gt;"",ISNUMBER(A5664)),VLOOKUP(A5664,Studies!A:BR,6,FALSE),"")</f>
        <v>Plasma</v>
      </c>
      <c r="G5664" s="194">
        <v>22</v>
      </c>
      <c r="H5664" s="194" t="s">
        <v>60</v>
      </c>
      <c r="I5664" s="187">
        <v>1.3525320000000001</v>
      </c>
      <c r="J5664" s="242" t="s">
        <v>941</v>
      </c>
      <c r="K5664" s="242" t="s">
        <v>116</v>
      </c>
    </row>
    <row r="5665" spans="1:11" ht="14.25" x14ac:dyDescent="0.2">
      <c r="A5665" s="183">
        <v>664</v>
      </c>
      <c r="B5665" s="254" t="str">
        <f>IF(AND(A5665&lt;&gt;"",ISNUMBER(A5665)),VLOOKUP(A5665,Studies!A:BR,2,FALSE),"")</f>
        <v>Komoroski 2009</v>
      </c>
      <c r="C5665" s="255" t="str">
        <f>IF(AND(A5665&lt;&gt;"",ISNUMBER(A5665)),VLOOKUP(A5665,Studies!A:BR,3,FALSE),"")</f>
        <v>https://www.ncbi.nlm.nih.gov/pubmed/19129748</v>
      </c>
      <c r="D5665" s="255" t="str">
        <f>IF(AND(A5665&lt;&gt;"",ISNUMBER(A5665)),VLOOKUP(A5665,Studies!A:BR,4,FALSE),"")</f>
        <v>MAD 2.5 mg (day 1)</v>
      </c>
      <c r="E5665" s="255" t="str">
        <f>IF(AND(A5665&lt;&gt;"",ISNUMBER(A5665)),VLOOKUP(A5665,Studies!A:BR,5,FALSE),"")</f>
        <v>Dapagliflozin</v>
      </c>
      <c r="F5665" s="256" t="str">
        <f>IF(AND(A5665&lt;&gt;"",ISNUMBER(A5665)),VLOOKUP(A5665,Studies!A:BR,6,FALSE),"")</f>
        <v>Plasma</v>
      </c>
      <c r="G5665" s="194">
        <v>24</v>
      </c>
      <c r="H5665" s="194" t="s">
        <v>60</v>
      </c>
      <c r="I5665" s="187">
        <v>1.162984</v>
      </c>
      <c r="J5665" s="242" t="s">
        <v>941</v>
      </c>
      <c r="K5665" s="242" t="s">
        <v>116</v>
      </c>
    </row>
    <row r="5666" spans="1:11" ht="14.25" x14ac:dyDescent="0.2">
      <c r="A5666" s="30">
        <v>685</v>
      </c>
      <c r="B5666" s="254" t="str">
        <f>IF(AND(A5666&lt;&gt;"",ISNUMBER(A5666)),VLOOKUP(A5666,Studies!A:BR,2,FALSE),"")</f>
        <v>Komoroski 2009</v>
      </c>
      <c r="C5666" s="255" t="str">
        <f>IF(AND(A5666&lt;&gt;"",ISNUMBER(A5666)),VLOOKUP(A5666,Studies!A:BR,3,FALSE),"")</f>
        <v>https://www.ncbi.nlm.nih.gov/pubmed/19129748</v>
      </c>
      <c r="D5666" s="255" t="str">
        <f>IF(AND(A5666&lt;&gt;"",ISNUMBER(A5666)),VLOOKUP(A5666,Studies!A:BR,4,FALSE),"")</f>
        <v>MAD 2.5 mg (day 7 and day 14)</v>
      </c>
      <c r="E5666" s="255" t="str">
        <f>IF(AND(A5666&lt;&gt;"",ISNUMBER(A5666)),VLOOKUP(A5666,Studies!A:BR,5,FALSE),"")</f>
        <v>Dapagliflozin</v>
      </c>
      <c r="F5666" s="256" t="str">
        <f>IF(AND(A5666&lt;&gt;"",ISNUMBER(A5666)),VLOOKUP(A5666,Studies!A:BR,6,FALSE),"")</f>
        <v>Plasma</v>
      </c>
      <c r="G5666" s="194">
        <v>144.25</v>
      </c>
      <c r="H5666" s="194" t="s">
        <v>60</v>
      </c>
      <c r="I5666" s="187">
        <v>2.6250309999999999</v>
      </c>
      <c r="J5666" s="242" t="s">
        <v>941</v>
      </c>
      <c r="K5666" s="242" t="s">
        <v>116</v>
      </c>
    </row>
    <row r="5667" spans="1:11" ht="14.25" x14ac:dyDescent="0.2">
      <c r="A5667" s="183">
        <v>685</v>
      </c>
      <c r="B5667" s="254" t="str">
        <f>IF(AND(A5667&lt;&gt;"",ISNUMBER(A5667)),VLOOKUP(A5667,Studies!A:BR,2,FALSE),"")</f>
        <v>Komoroski 2009</v>
      </c>
      <c r="C5667" s="255" t="str">
        <f>IF(AND(A5667&lt;&gt;"",ISNUMBER(A5667)),VLOOKUP(A5667,Studies!A:BR,3,FALSE),"")</f>
        <v>https://www.ncbi.nlm.nih.gov/pubmed/19129748</v>
      </c>
      <c r="D5667" s="255" t="str">
        <f>IF(AND(A5667&lt;&gt;"",ISNUMBER(A5667)),VLOOKUP(A5667,Studies!A:BR,4,FALSE),"")</f>
        <v>MAD 2.5 mg (day 7 and day 14)</v>
      </c>
      <c r="E5667" s="255" t="str">
        <f>IF(AND(A5667&lt;&gt;"",ISNUMBER(A5667)),VLOOKUP(A5667,Studies!A:BR,5,FALSE),"")</f>
        <v>Dapagliflozin</v>
      </c>
      <c r="F5667" s="256" t="str">
        <f>IF(AND(A5667&lt;&gt;"",ISNUMBER(A5667)),VLOOKUP(A5667,Studies!A:BR,6,FALSE),"")</f>
        <v>Plasma</v>
      </c>
      <c r="G5667" s="194">
        <v>144.5</v>
      </c>
      <c r="H5667" s="194" t="s">
        <v>60</v>
      </c>
      <c r="I5667" s="187">
        <v>14.36069</v>
      </c>
      <c r="J5667" s="242" t="s">
        <v>941</v>
      </c>
      <c r="K5667" s="242" t="s">
        <v>116</v>
      </c>
    </row>
    <row r="5668" spans="1:11" ht="14.25" x14ac:dyDescent="0.2">
      <c r="A5668" s="183">
        <v>685</v>
      </c>
      <c r="B5668" s="254" t="str">
        <f>IF(AND(A5668&lt;&gt;"",ISNUMBER(A5668)),VLOOKUP(A5668,Studies!A:BR,2,FALSE),"")</f>
        <v>Komoroski 2009</v>
      </c>
      <c r="C5668" s="255" t="str">
        <f>IF(AND(A5668&lt;&gt;"",ISNUMBER(A5668)),VLOOKUP(A5668,Studies!A:BR,3,FALSE),"")</f>
        <v>https://www.ncbi.nlm.nih.gov/pubmed/19129748</v>
      </c>
      <c r="D5668" s="255" t="str">
        <f>IF(AND(A5668&lt;&gt;"",ISNUMBER(A5668)),VLOOKUP(A5668,Studies!A:BR,4,FALSE),"")</f>
        <v>MAD 2.5 mg (day 7 and day 14)</v>
      </c>
      <c r="E5668" s="255" t="str">
        <f>IF(AND(A5668&lt;&gt;"",ISNUMBER(A5668)),VLOOKUP(A5668,Studies!A:BR,5,FALSE),"")</f>
        <v>Dapagliflozin</v>
      </c>
      <c r="F5668" s="256" t="str">
        <f>IF(AND(A5668&lt;&gt;"",ISNUMBER(A5668)),VLOOKUP(A5668,Studies!A:BR,6,FALSE),"")</f>
        <v>Plasma</v>
      </c>
      <c r="G5668" s="194">
        <v>145</v>
      </c>
      <c r="H5668" s="194" t="s">
        <v>60</v>
      </c>
      <c r="I5668" s="187">
        <v>27.519179999999999</v>
      </c>
      <c r="J5668" s="242" t="s">
        <v>941</v>
      </c>
      <c r="K5668" s="242" t="s">
        <v>116</v>
      </c>
    </row>
    <row r="5669" spans="1:11" ht="14.25" x14ac:dyDescent="0.2">
      <c r="A5669" s="183">
        <v>685</v>
      </c>
      <c r="B5669" s="254" t="str">
        <f>IF(AND(A5669&lt;&gt;"",ISNUMBER(A5669)),VLOOKUP(A5669,Studies!A:BR,2,FALSE),"")</f>
        <v>Komoroski 2009</v>
      </c>
      <c r="C5669" s="255" t="str">
        <f>IF(AND(A5669&lt;&gt;"",ISNUMBER(A5669)),VLOOKUP(A5669,Studies!A:BR,3,FALSE),"")</f>
        <v>https://www.ncbi.nlm.nih.gov/pubmed/19129748</v>
      </c>
      <c r="D5669" s="255" t="str">
        <f>IF(AND(A5669&lt;&gt;"",ISNUMBER(A5669)),VLOOKUP(A5669,Studies!A:BR,4,FALSE),"")</f>
        <v>MAD 2.5 mg (day 7 and day 14)</v>
      </c>
      <c r="E5669" s="255" t="str">
        <f>IF(AND(A5669&lt;&gt;"",ISNUMBER(A5669)),VLOOKUP(A5669,Studies!A:BR,5,FALSE),"")</f>
        <v>Dapagliflozin</v>
      </c>
      <c r="F5669" s="256" t="str">
        <f>IF(AND(A5669&lt;&gt;"",ISNUMBER(A5669)),VLOOKUP(A5669,Studies!A:BR,6,FALSE),"")</f>
        <v>Plasma</v>
      </c>
      <c r="G5669" s="194">
        <v>145.5</v>
      </c>
      <c r="H5669" s="194" t="s">
        <v>60</v>
      </c>
      <c r="I5669" s="187">
        <v>22.784050000000001</v>
      </c>
      <c r="J5669" s="242" t="s">
        <v>941</v>
      </c>
      <c r="K5669" s="242" t="s">
        <v>116</v>
      </c>
    </row>
    <row r="5670" spans="1:11" ht="14.25" x14ac:dyDescent="0.2">
      <c r="A5670" s="183">
        <v>685</v>
      </c>
      <c r="B5670" s="254" t="str">
        <f>IF(AND(A5670&lt;&gt;"",ISNUMBER(A5670)),VLOOKUP(A5670,Studies!A:BR,2,FALSE),"")</f>
        <v>Komoroski 2009</v>
      </c>
      <c r="C5670" s="255" t="str">
        <f>IF(AND(A5670&lt;&gt;"",ISNUMBER(A5670)),VLOOKUP(A5670,Studies!A:BR,3,FALSE),"")</f>
        <v>https://www.ncbi.nlm.nih.gov/pubmed/19129748</v>
      </c>
      <c r="D5670" s="255" t="str">
        <f>IF(AND(A5670&lt;&gt;"",ISNUMBER(A5670)),VLOOKUP(A5670,Studies!A:BR,4,FALSE),"")</f>
        <v>MAD 2.5 mg (day 7 and day 14)</v>
      </c>
      <c r="E5670" s="255" t="str">
        <f>IF(AND(A5670&lt;&gt;"",ISNUMBER(A5670)),VLOOKUP(A5670,Studies!A:BR,5,FALSE),"")</f>
        <v>Dapagliflozin</v>
      </c>
      <c r="F5670" s="256" t="str">
        <f>IF(AND(A5670&lt;&gt;"",ISNUMBER(A5670)),VLOOKUP(A5670,Studies!A:BR,6,FALSE),"")</f>
        <v>Plasma</v>
      </c>
      <c r="G5670" s="194">
        <v>146</v>
      </c>
      <c r="H5670" s="194" t="s">
        <v>60</v>
      </c>
      <c r="I5670" s="187">
        <v>16.632470000000001</v>
      </c>
      <c r="J5670" s="242" t="s">
        <v>941</v>
      </c>
      <c r="K5670" s="242" t="s">
        <v>116</v>
      </c>
    </row>
    <row r="5671" spans="1:11" ht="14.25" x14ac:dyDescent="0.2">
      <c r="A5671" s="183">
        <v>685</v>
      </c>
      <c r="B5671" s="254" t="str">
        <f>IF(AND(A5671&lt;&gt;"",ISNUMBER(A5671)),VLOOKUP(A5671,Studies!A:BR,2,FALSE),"")</f>
        <v>Komoroski 2009</v>
      </c>
      <c r="C5671" s="255" t="str">
        <f>IF(AND(A5671&lt;&gt;"",ISNUMBER(A5671)),VLOOKUP(A5671,Studies!A:BR,3,FALSE),"")</f>
        <v>https://www.ncbi.nlm.nih.gov/pubmed/19129748</v>
      </c>
      <c r="D5671" s="255" t="str">
        <f>IF(AND(A5671&lt;&gt;"",ISNUMBER(A5671)),VLOOKUP(A5671,Studies!A:BR,4,FALSE),"")</f>
        <v>MAD 2.5 mg (day 7 and day 14)</v>
      </c>
      <c r="E5671" s="255" t="str">
        <f>IF(AND(A5671&lt;&gt;"",ISNUMBER(A5671)),VLOOKUP(A5671,Studies!A:BR,5,FALSE),"")</f>
        <v>Dapagliflozin</v>
      </c>
      <c r="F5671" s="256" t="str">
        <f>IF(AND(A5671&lt;&gt;"",ISNUMBER(A5671)),VLOOKUP(A5671,Studies!A:BR,6,FALSE),"")</f>
        <v>Plasma</v>
      </c>
      <c r="G5671" s="194">
        <v>148</v>
      </c>
      <c r="H5671" s="194" t="s">
        <v>60</v>
      </c>
      <c r="I5671" s="187">
        <v>9.4393709999999995</v>
      </c>
      <c r="J5671" s="242" t="s">
        <v>941</v>
      </c>
      <c r="K5671" s="242" t="s">
        <v>116</v>
      </c>
    </row>
    <row r="5672" spans="1:11" ht="14.25" x14ac:dyDescent="0.2">
      <c r="A5672" s="183">
        <v>685</v>
      </c>
      <c r="B5672" s="254" t="str">
        <f>IF(AND(A5672&lt;&gt;"",ISNUMBER(A5672)),VLOOKUP(A5672,Studies!A:BR,2,FALSE),"")</f>
        <v>Komoroski 2009</v>
      </c>
      <c r="C5672" s="255" t="str">
        <f>IF(AND(A5672&lt;&gt;"",ISNUMBER(A5672)),VLOOKUP(A5672,Studies!A:BR,3,FALSE),"")</f>
        <v>https://www.ncbi.nlm.nih.gov/pubmed/19129748</v>
      </c>
      <c r="D5672" s="255" t="str">
        <f>IF(AND(A5672&lt;&gt;"",ISNUMBER(A5672)),VLOOKUP(A5672,Studies!A:BR,4,FALSE),"")</f>
        <v>MAD 2.5 mg (day 7 and day 14)</v>
      </c>
      <c r="E5672" s="255" t="str">
        <f>IF(AND(A5672&lt;&gt;"",ISNUMBER(A5672)),VLOOKUP(A5672,Studies!A:BR,5,FALSE),"")</f>
        <v>Dapagliflozin</v>
      </c>
      <c r="F5672" s="256" t="str">
        <f>IF(AND(A5672&lt;&gt;"",ISNUMBER(A5672)),VLOOKUP(A5672,Studies!A:BR,6,FALSE),"")</f>
        <v>Plasma</v>
      </c>
      <c r="G5672" s="194">
        <v>150</v>
      </c>
      <c r="H5672" s="194" t="s">
        <v>60</v>
      </c>
      <c r="I5672" s="187">
        <v>6.7477220000000004</v>
      </c>
      <c r="J5672" s="242" t="s">
        <v>941</v>
      </c>
      <c r="K5672" s="242" t="s">
        <v>116</v>
      </c>
    </row>
    <row r="5673" spans="1:11" ht="14.25" x14ac:dyDescent="0.2">
      <c r="A5673" s="183">
        <v>685</v>
      </c>
      <c r="B5673" s="254" t="str">
        <f>IF(AND(A5673&lt;&gt;"",ISNUMBER(A5673)),VLOOKUP(A5673,Studies!A:BR,2,FALSE),"")</f>
        <v>Komoroski 2009</v>
      </c>
      <c r="C5673" s="255" t="str">
        <f>IF(AND(A5673&lt;&gt;"",ISNUMBER(A5673)),VLOOKUP(A5673,Studies!A:BR,3,FALSE),"")</f>
        <v>https://www.ncbi.nlm.nih.gov/pubmed/19129748</v>
      </c>
      <c r="D5673" s="255" t="str">
        <f>IF(AND(A5673&lt;&gt;"",ISNUMBER(A5673)),VLOOKUP(A5673,Studies!A:BR,4,FALSE),"")</f>
        <v>MAD 2.5 mg (day 7 and day 14)</v>
      </c>
      <c r="E5673" s="255" t="str">
        <f>IF(AND(A5673&lt;&gt;"",ISNUMBER(A5673)),VLOOKUP(A5673,Studies!A:BR,5,FALSE),"")</f>
        <v>Dapagliflozin</v>
      </c>
      <c r="F5673" s="256" t="str">
        <f>IF(AND(A5673&lt;&gt;"",ISNUMBER(A5673)),VLOOKUP(A5673,Studies!A:BR,6,FALSE),"")</f>
        <v>Plasma</v>
      </c>
      <c r="G5673" s="194">
        <v>152</v>
      </c>
      <c r="H5673" s="194" t="s">
        <v>60</v>
      </c>
      <c r="I5673" s="187">
        <v>5.1369600000000002</v>
      </c>
      <c r="J5673" s="242" t="s">
        <v>941</v>
      </c>
      <c r="K5673" s="242" t="s">
        <v>116</v>
      </c>
    </row>
    <row r="5674" spans="1:11" ht="14.25" x14ac:dyDescent="0.2">
      <c r="A5674" s="183">
        <v>685</v>
      </c>
      <c r="B5674" s="254" t="str">
        <f>IF(AND(A5674&lt;&gt;"",ISNUMBER(A5674)),VLOOKUP(A5674,Studies!A:BR,2,FALSE),"")</f>
        <v>Komoroski 2009</v>
      </c>
      <c r="C5674" s="255" t="str">
        <f>IF(AND(A5674&lt;&gt;"",ISNUMBER(A5674)),VLOOKUP(A5674,Studies!A:BR,3,FALSE),"")</f>
        <v>https://www.ncbi.nlm.nih.gov/pubmed/19129748</v>
      </c>
      <c r="D5674" s="255" t="str">
        <f>IF(AND(A5674&lt;&gt;"",ISNUMBER(A5674)),VLOOKUP(A5674,Studies!A:BR,4,FALSE),"")</f>
        <v>MAD 2.5 mg (day 7 and day 14)</v>
      </c>
      <c r="E5674" s="255" t="str">
        <f>IF(AND(A5674&lt;&gt;"",ISNUMBER(A5674)),VLOOKUP(A5674,Studies!A:BR,5,FALSE),"")</f>
        <v>Dapagliflozin</v>
      </c>
      <c r="F5674" s="256" t="str">
        <f>IF(AND(A5674&lt;&gt;"",ISNUMBER(A5674)),VLOOKUP(A5674,Studies!A:BR,6,FALSE),"")</f>
        <v>Plasma</v>
      </c>
      <c r="G5674" s="194">
        <v>154</v>
      </c>
      <c r="H5674" s="194" t="s">
        <v>60</v>
      </c>
      <c r="I5674" s="187">
        <v>3.6721490000000001</v>
      </c>
      <c r="J5674" s="242" t="s">
        <v>941</v>
      </c>
      <c r="K5674" s="242" t="s">
        <v>116</v>
      </c>
    </row>
    <row r="5675" spans="1:11" ht="14.25" x14ac:dyDescent="0.2">
      <c r="A5675" s="183">
        <v>685</v>
      </c>
      <c r="B5675" s="254" t="str">
        <f>IF(AND(A5675&lt;&gt;"",ISNUMBER(A5675)),VLOOKUP(A5675,Studies!A:BR,2,FALSE),"")</f>
        <v>Komoroski 2009</v>
      </c>
      <c r="C5675" s="255" t="str">
        <f>IF(AND(A5675&lt;&gt;"",ISNUMBER(A5675)),VLOOKUP(A5675,Studies!A:BR,3,FALSE),"")</f>
        <v>https://www.ncbi.nlm.nih.gov/pubmed/19129748</v>
      </c>
      <c r="D5675" s="255" t="str">
        <f>IF(AND(A5675&lt;&gt;"",ISNUMBER(A5675)),VLOOKUP(A5675,Studies!A:BR,4,FALSE),"")</f>
        <v>MAD 2.5 mg (day 7 and day 14)</v>
      </c>
      <c r="E5675" s="255" t="str">
        <f>IF(AND(A5675&lt;&gt;"",ISNUMBER(A5675)),VLOOKUP(A5675,Studies!A:BR,5,FALSE),"")</f>
        <v>Dapagliflozin</v>
      </c>
      <c r="F5675" s="256" t="str">
        <f>IF(AND(A5675&lt;&gt;"",ISNUMBER(A5675)),VLOOKUP(A5675,Studies!A:BR,6,FALSE),"")</f>
        <v>Plasma</v>
      </c>
      <c r="G5675" s="194">
        <v>156</v>
      </c>
      <c r="H5675" s="194" t="s">
        <v>60</v>
      </c>
      <c r="I5675" s="187">
        <v>3.3765550000000002</v>
      </c>
      <c r="J5675" s="242" t="s">
        <v>941</v>
      </c>
      <c r="K5675" s="242" t="s">
        <v>116</v>
      </c>
    </row>
    <row r="5676" spans="1:11" ht="14.25" x14ac:dyDescent="0.2">
      <c r="A5676" s="183">
        <v>685</v>
      </c>
      <c r="B5676" s="254" t="str">
        <f>IF(AND(A5676&lt;&gt;"",ISNUMBER(A5676)),VLOOKUP(A5676,Studies!A:BR,2,FALSE),"")</f>
        <v>Komoroski 2009</v>
      </c>
      <c r="C5676" s="255" t="str">
        <f>IF(AND(A5676&lt;&gt;"",ISNUMBER(A5676)),VLOOKUP(A5676,Studies!A:BR,3,FALSE),"")</f>
        <v>https://www.ncbi.nlm.nih.gov/pubmed/19129748</v>
      </c>
      <c r="D5676" s="255" t="str">
        <f>IF(AND(A5676&lt;&gt;"",ISNUMBER(A5676)),VLOOKUP(A5676,Studies!A:BR,4,FALSE),"")</f>
        <v>MAD 2.5 mg (day 7 and day 14)</v>
      </c>
      <c r="E5676" s="255" t="str">
        <f>IF(AND(A5676&lt;&gt;"",ISNUMBER(A5676)),VLOOKUP(A5676,Studies!A:BR,5,FALSE),"")</f>
        <v>Dapagliflozin</v>
      </c>
      <c r="F5676" s="256" t="str">
        <f>IF(AND(A5676&lt;&gt;"",ISNUMBER(A5676)),VLOOKUP(A5676,Studies!A:BR,6,FALSE),"")</f>
        <v>Plasma</v>
      </c>
      <c r="G5676" s="194">
        <v>158</v>
      </c>
      <c r="H5676" s="194" t="s">
        <v>60</v>
      </c>
      <c r="I5676" s="187">
        <v>2.795563</v>
      </c>
      <c r="J5676" s="242" t="s">
        <v>941</v>
      </c>
      <c r="K5676" s="242" t="s">
        <v>116</v>
      </c>
    </row>
    <row r="5677" spans="1:11" ht="14.25" x14ac:dyDescent="0.2">
      <c r="A5677" s="183">
        <v>685</v>
      </c>
      <c r="B5677" s="254" t="str">
        <f>IF(AND(A5677&lt;&gt;"",ISNUMBER(A5677)),VLOOKUP(A5677,Studies!A:BR,2,FALSE),"")</f>
        <v>Komoroski 2009</v>
      </c>
      <c r="C5677" s="255" t="str">
        <f>IF(AND(A5677&lt;&gt;"",ISNUMBER(A5677)),VLOOKUP(A5677,Studies!A:BR,3,FALSE),"")</f>
        <v>https://www.ncbi.nlm.nih.gov/pubmed/19129748</v>
      </c>
      <c r="D5677" s="255" t="str">
        <f>IF(AND(A5677&lt;&gt;"",ISNUMBER(A5677)),VLOOKUP(A5677,Studies!A:BR,4,FALSE),"")</f>
        <v>MAD 2.5 mg (day 7 and day 14)</v>
      </c>
      <c r="E5677" s="255" t="str">
        <f>IF(AND(A5677&lt;&gt;"",ISNUMBER(A5677)),VLOOKUP(A5677,Studies!A:BR,5,FALSE),"")</f>
        <v>Dapagliflozin</v>
      </c>
      <c r="F5677" s="256" t="str">
        <f>IF(AND(A5677&lt;&gt;"",ISNUMBER(A5677)),VLOOKUP(A5677,Studies!A:BR,6,FALSE),"")</f>
        <v>Plasma</v>
      </c>
      <c r="G5677" s="194">
        <v>162</v>
      </c>
      <c r="H5677" s="194" t="s">
        <v>60</v>
      </c>
      <c r="I5677" s="187">
        <v>1.6545460000000001</v>
      </c>
      <c r="J5677" s="242" t="s">
        <v>941</v>
      </c>
      <c r="K5677" s="242" t="s">
        <v>116</v>
      </c>
    </row>
    <row r="5678" spans="1:11" ht="14.25" x14ac:dyDescent="0.2">
      <c r="A5678" s="183">
        <v>685</v>
      </c>
      <c r="B5678" s="254" t="str">
        <f>IF(AND(A5678&lt;&gt;"",ISNUMBER(A5678)),VLOOKUP(A5678,Studies!A:BR,2,FALSE),"")</f>
        <v>Komoroski 2009</v>
      </c>
      <c r="C5678" s="255" t="str">
        <f>IF(AND(A5678&lt;&gt;"",ISNUMBER(A5678)),VLOOKUP(A5678,Studies!A:BR,3,FALSE),"")</f>
        <v>https://www.ncbi.nlm.nih.gov/pubmed/19129748</v>
      </c>
      <c r="D5678" s="255" t="str">
        <f>IF(AND(A5678&lt;&gt;"",ISNUMBER(A5678)),VLOOKUP(A5678,Studies!A:BR,4,FALSE),"")</f>
        <v>MAD 2.5 mg (day 7 and day 14)</v>
      </c>
      <c r="E5678" s="255" t="str">
        <f>IF(AND(A5678&lt;&gt;"",ISNUMBER(A5678)),VLOOKUP(A5678,Studies!A:BR,5,FALSE),"")</f>
        <v>Dapagliflozin</v>
      </c>
      <c r="F5678" s="256" t="str">
        <f>IF(AND(A5678&lt;&gt;"",ISNUMBER(A5678)),VLOOKUP(A5678,Studies!A:BR,6,FALSE),"")</f>
        <v>Plasma</v>
      </c>
      <c r="G5678" s="194">
        <v>166</v>
      </c>
      <c r="H5678" s="194" t="s">
        <v>60</v>
      </c>
      <c r="I5678" s="187">
        <v>1.6201950000000001</v>
      </c>
      <c r="J5678" s="242" t="s">
        <v>941</v>
      </c>
      <c r="K5678" s="242" t="s">
        <v>116</v>
      </c>
    </row>
    <row r="5679" spans="1:11" ht="14.25" x14ac:dyDescent="0.2">
      <c r="A5679" s="183">
        <v>685</v>
      </c>
      <c r="B5679" s="254" t="str">
        <f>IF(AND(A5679&lt;&gt;"",ISNUMBER(A5679)),VLOOKUP(A5679,Studies!A:BR,2,FALSE),"")</f>
        <v>Komoroski 2009</v>
      </c>
      <c r="C5679" s="255" t="str">
        <f>IF(AND(A5679&lt;&gt;"",ISNUMBER(A5679)),VLOOKUP(A5679,Studies!A:BR,3,FALSE),"")</f>
        <v>https://www.ncbi.nlm.nih.gov/pubmed/19129748</v>
      </c>
      <c r="D5679" s="255" t="str">
        <f>IF(AND(A5679&lt;&gt;"",ISNUMBER(A5679)),VLOOKUP(A5679,Studies!A:BR,4,FALSE),"")</f>
        <v>MAD 2.5 mg (day 7 and day 14)</v>
      </c>
      <c r="E5679" s="255" t="str">
        <f>IF(AND(A5679&lt;&gt;"",ISNUMBER(A5679)),VLOOKUP(A5679,Studies!A:BR,5,FALSE),"")</f>
        <v>Dapagliflozin</v>
      </c>
      <c r="F5679" s="256" t="str">
        <f>IF(AND(A5679&lt;&gt;"",ISNUMBER(A5679)),VLOOKUP(A5679,Studies!A:BR,6,FALSE),"")</f>
        <v>Plasma</v>
      </c>
      <c r="G5679" s="194">
        <v>168</v>
      </c>
      <c r="H5679" s="194" t="s">
        <v>60</v>
      </c>
      <c r="I5679" s="187">
        <v>1.586557</v>
      </c>
      <c r="J5679" s="242" t="s">
        <v>941</v>
      </c>
      <c r="K5679" s="242" t="s">
        <v>116</v>
      </c>
    </row>
    <row r="5680" spans="1:11" ht="14.25" x14ac:dyDescent="0.2">
      <c r="A5680" s="183">
        <v>685</v>
      </c>
      <c r="B5680" s="254" t="str">
        <f>IF(AND(A5680&lt;&gt;"",ISNUMBER(A5680)),VLOOKUP(A5680,Studies!A:BR,2,FALSE),"")</f>
        <v>Komoroski 2009</v>
      </c>
      <c r="C5680" s="255" t="str">
        <f>IF(AND(A5680&lt;&gt;"",ISNUMBER(A5680)),VLOOKUP(A5680,Studies!A:BR,3,FALSE),"")</f>
        <v>https://www.ncbi.nlm.nih.gov/pubmed/19129748</v>
      </c>
      <c r="D5680" s="255" t="str">
        <f>IF(AND(A5680&lt;&gt;"",ISNUMBER(A5680)),VLOOKUP(A5680,Studies!A:BR,4,FALSE),"")</f>
        <v>MAD 2.5 mg (day 7 and day 14)</v>
      </c>
      <c r="E5680" s="255" t="str">
        <f>IF(AND(A5680&lt;&gt;"",ISNUMBER(A5680)),VLOOKUP(A5680,Studies!A:BR,5,FALSE),"")</f>
        <v>Dapagliflozin</v>
      </c>
      <c r="F5680" s="256" t="str">
        <f>IF(AND(A5680&lt;&gt;"",ISNUMBER(A5680)),VLOOKUP(A5680,Studies!A:BR,6,FALSE),"")</f>
        <v>Plasma</v>
      </c>
      <c r="G5680" s="194">
        <v>312.25</v>
      </c>
      <c r="H5680" s="194" t="s">
        <v>60</v>
      </c>
      <c r="I5680" s="187">
        <v>1.7025939999999999</v>
      </c>
      <c r="J5680" s="242" t="s">
        <v>941</v>
      </c>
      <c r="K5680" s="242" t="s">
        <v>116</v>
      </c>
    </row>
    <row r="5681" spans="1:11" ht="14.25" x14ac:dyDescent="0.2">
      <c r="A5681" s="183">
        <v>685</v>
      </c>
      <c r="B5681" s="254" t="str">
        <f>IF(AND(A5681&lt;&gt;"",ISNUMBER(A5681)),VLOOKUP(A5681,Studies!A:BR,2,FALSE),"")</f>
        <v>Komoroski 2009</v>
      </c>
      <c r="C5681" s="255" t="str">
        <f>IF(AND(A5681&lt;&gt;"",ISNUMBER(A5681)),VLOOKUP(A5681,Studies!A:BR,3,FALSE),"")</f>
        <v>https://www.ncbi.nlm.nih.gov/pubmed/19129748</v>
      </c>
      <c r="D5681" s="255" t="str">
        <f>IF(AND(A5681&lt;&gt;"",ISNUMBER(A5681)),VLOOKUP(A5681,Studies!A:BR,4,FALSE),"")</f>
        <v>MAD 2.5 mg (day 7 and day 14)</v>
      </c>
      <c r="E5681" s="255" t="str">
        <f>IF(AND(A5681&lt;&gt;"",ISNUMBER(A5681)),VLOOKUP(A5681,Studies!A:BR,5,FALSE),"")</f>
        <v>Dapagliflozin</v>
      </c>
      <c r="F5681" s="256" t="str">
        <f>IF(AND(A5681&lt;&gt;"",ISNUMBER(A5681)),VLOOKUP(A5681,Studies!A:BR,6,FALSE),"")</f>
        <v>Plasma</v>
      </c>
      <c r="G5681" s="194">
        <v>312.5</v>
      </c>
      <c r="H5681" s="194" t="s">
        <v>60</v>
      </c>
      <c r="I5681" s="187">
        <v>10.525</v>
      </c>
      <c r="J5681" s="242" t="s">
        <v>941</v>
      </c>
      <c r="K5681" s="242" t="s">
        <v>116</v>
      </c>
    </row>
    <row r="5682" spans="1:11" ht="14.25" x14ac:dyDescent="0.2">
      <c r="A5682" s="183">
        <v>685</v>
      </c>
      <c r="B5682" s="254" t="str">
        <f>IF(AND(A5682&lt;&gt;"",ISNUMBER(A5682)),VLOOKUP(A5682,Studies!A:BR,2,FALSE),"")</f>
        <v>Komoroski 2009</v>
      </c>
      <c r="C5682" s="255" t="str">
        <f>IF(AND(A5682&lt;&gt;"",ISNUMBER(A5682)),VLOOKUP(A5682,Studies!A:BR,3,FALSE),"")</f>
        <v>https://www.ncbi.nlm.nih.gov/pubmed/19129748</v>
      </c>
      <c r="D5682" s="255" t="str">
        <f>IF(AND(A5682&lt;&gt;"",ISNUMBER(A5682)),VLOOKUP(A5682,Studies!A:BR,4,FALSE),"")</f>
        <v>MAD 2.5 mg (day 7 and day 14)</v>
      </c>
      <c r="E5682" s="255" t="str">
        <f>IF(AND(A5682&lt;&gt;"",ISNUMBER(A5682)),VLOOKUP(A5682,Studies!A:BR,5,FALSE),"")</f>
        <v>Dapagliflozin</v>
      </c>
      <c r="F5682" s="256" t="str">
        <f>IF(AND(A5682&lt;&gt;"",ISNUMBER(A5682)),VLOOKUP(A5682,Studies!A:BR,6,FALSE),"")</f>
        <v>Plasma</v>
      </c>
      <c r="G5682" s="194">
        <v>313</v>
      </c>
      <c r="H5682" s="194" t="s">
        <v>60</v>
      </c>
      <c r="I5682" s="187">
        <v>31.14106</v>
      </c>
      <c r="J5682" s="242" t="s">
        <v>941</v>
      </c>
      <c r="K5682" s="242" t="s">
        <v>116</v>
      </c>
    </row>
    <row r="5683" spans="1:11" ht="14.25" x14ac:dyDescent="0.2">
      <c r="A5683" s="183">
        <v>685</v>
      </c>
      <c r="B5683" s="254" t="str">
        <f>IF(AND(A5683&lt;&gt;"",ISNUMBER(A5683)),VLOOKUP(A5683,Studies!A:BR,2,FALSE),"")</f>
        <v>Komoroski 2009</v>
      </c>
      <c r="C5683" s="255" t="str">
        <f>IF(AND(A5683&lt;&gt;"",ISNUMBER(A5683)),VLOOKUP(A5683,Studies!A:BR,3,FALSE),"")</f>
        <v>https://www.ncbi.nlm.nih.gov/pubmed/19129748</v>
      </c>
      <c r="D5683" s="255" t="str">
        <f>IF(AND(A5683&lt;&gt;"",ISNUMBER(A5683)),VLOOKUP(A5683,Studies!A:BR,4,FALSE),"")</f>
        <v>MAD 2.5 mg (day 7 and day 14)</v>
      </c>
      <c r="E5683" s="255" t="str">
        <f>IF(AND(A5683&lt;&gt;"",ISNUMBER(A5683)),VLOOKUP(A5683,Studies!A:BR,5,FALSE),"")</f>
        <v>Dapagliflozin</v>
      </c>
      <c r="F5683" s="256" t="str">
        <f>IF(AND(A5683&lt;&gt;"",ISNUMBER(A5683)),VLOOKUP(A5683,Studies!A:BR,6,FALSE),"")</f>
        <v>Plasma</v>
      </c>
      <c r="G5683" s="194">
        <v>313.5</v>
      </c>
      <c r="H5683" s="194" t="s">
        <v>60</v>
      </c>
      <c r="I5683" s="187">
        <v>21.544350000000001</v>
      </c>
      <c r="J5683" s="242" t="s">
        <v>941</v>
      </c>
      <c r="K5683" s="242" t="s">
        <v>116</v>
      </c>
    </row>
    <row r="5684" spans="1:11" ht="14.25" x14ac:dyDescent="0.2">
      <c r="A5684" s="183">
        <v>685</v>
      </c>
      <c r="B5684" s="254" t="str">
        <f>IF(AND(A5684&lt;&gt;"",ISNUMBER(A5684)),VLOOKUP(A5684,Studies!A:BR,2,FALSE),"")</f>
        <v>Komoroski 2009</v>
      </c>
      <c r="C5684" s="255" t="str">
        <f>IF(AND(A5684&lt;&gt;"",ISNUMBER(A5684)),VLOOKUP(A5684,Studies!A:BR,3,FALSE),"")</f>
        <v>https://www.ncbi.nlm.nih.gov/pubmed/19129748</v>
      </c>
      <c r="D5684" s="255" t="str">
        <f>IF(AND(A5684&lt;&gt;"",ISNUMBER(A5684)),VLOOKUP(A5684,Studies!A:BR,4,FALSE),"")</f>
        <v>MAD 2.5 mg (day 7 and day 14)</v>
      </c>
      <c r="E5684" s="255" t="str">
        <f>IF(AND(A5684&lt;&gt;"",ISNUMBER(A5684)),VLOOKUP(A5684,Studies!A:BR,5,FALSE),"")</f>
        <v>Dapagliflozin</v>
      </c>
      <c r="F5684" s="256" t="str">
        <f>IF(AND(A5684&lt;&gt;"",ISNUMBER(A5684)),VLOOKUP(A5684,Studies!A:BR,6,FALSE),"")</f>
        <v>Plasma</v>
      </c>
      <c r="G5684" s="194">
        <v>314</v>
      </c>
      <c r="H5684" s="194" t="s">
        <v>60</v>
      </c>
      <c r="I5684" s="187">
        <v>16.51117</v>
      </c>
      <c r="J5684" s="242" t="s">
        <v>941</v>
      </c>
      <c r="K5684" s="242" t="s">
        <v>116</v>
      </c>
    </row>
    <row r="5685" spans="1:11" ht="14.25" x14ac:dyDescent="0.2">
      <c r="A5685" s="183">
        <v>685</v>
      </c>
      <c r="B5685" s="254" t="str">
        <f>IF(AND(A5685&lt;&gt;"",ISNUMBER(A5685)),VLOOKUP(A5685,Studies!A:BR,2,FALSE),"")</f>
        <v>Komoroski 2009</v>
      </c>
      <c r="C5685" s="255" t="str">
        <f>IF(AND(A5685&lt;&gt;"",ISNUMBER(A5685)),VLOOKUP(A5685,Studies!A:BR,3,FALSE),"")</f>
        <v>https://www.ncbi.nlm.nih.gov/pubmed/19129748</v>
      </c>
      <c r="D5685" s="255" t="str">
        <f>IF(AND(A5685&lt;&gt;"",ISNUMBER(A5685)),VLOOKUP(A5685,Studies!A:BR,4,FALSE),"")</f>
        <v>MAD 2.5 mg (day 7 and day 14)</v>
      </c>
      <c r="E5685" s="255" t="str">
        <f>IF(AND(A5685&lt;&gt;"",ISNUMBER(A5685)),VLOOKUP(A5685,Studies!A:BR,5,FALSE),"")</f>
        <v>Dapagliflozin</v>
      </c>
      <c r="F5685" s="256" t="str">
        <f>IF(AND(A5685&lt;&gt;"",ISNUMBER(A5685)),VLOOKUP(A5685,Studies!A:BR,6,FALSE),"")</f>
        <v>Plasma</v>
      </c>
      <c r="G5685" s="194">
        <v>316</v>
      </c>
      <c r="H5685" s="194" t="s">
        <v>60</v>
      </c>
      <c r="I5685" s="187">
        <v>8.9353409999999993</v>
      </c>
      <c r="J5685" s="242" t="s">
        <v>941</v>
      </c>
      <c r="K5685" s="242" t="s">
        <v>116</v>
      </c>
    </row>
    <row r="5686" spans="1:11" ht="14.25" x14ac:dyDescent="0.2">
      <c r="A5686" s="183">
        <v>685</v>
      </c>
      <c r="B5686" s="254" t="str">
        <f>IF(AND(A5686&lt;&gt;"",ISNUMBER(A5686)),VLOOKUP(A5686,Studies!A:BR,2,FALSE),"")</f>
        <v>Komoroski 2009</v>
      </c>
      <c r="C5686" s="255" t="str">
        <f>IF(AND(A5686&lt;&gt;"",ISNUMBER(A5686)),VLOOKUP(A5686,Studies!A:BR,3,FALSE),"")</f>
        <v>https://www.ncbi.nlm.nih.gov/pubmed/19129748</v>
      </c>
      <c r="D5686" s="255" t="str">
        <f>IF(AND(A5686&lt;&gt;"",ISNUMBER(A5686)),VLOOKUP(A5686,Studies!A:BR,4,FALSE),"")</f>
        <v>MAD 2.5 mg (day 7 and day 14)</v>
      </c>
      <c r="E5686" s="255" t="str">
        <f>IF(AND(A5686&lt;&gt;"",ISNUMBER(A5686)),VLOOKUP(A5686,Studies!A:BR,5,FALSE),"")</f>
        <v>Dapagliflozin</v>
      </c>
      <c r="F5686" s="256" t="str">
        <f>IF(AND(A5686&lt;&gt;"",ISNUMBER(A5686)),VLOOKUP(A5686,Studies!A:BR,6,FALSE),"")</f>
        <v>Plasma</v>
      </c>
      <c r="G5686" s="194">
        <v>318</v>
      </c>
      <c r="H5686" s="194" t="s">
        <v>60</v>
      </c>
      <c r="I5686" s="187">
        <v>6.4400449999999996</v>
      </c>
      <c r="J5686" s="242" t="s">
        <v>941</v>
      </c>
      <c r="K5686" s="242" t="s">
        <v>116</v>
      </c>
    </row>
    <row r="5687" spans="1:11" ht="14.25" x14ac:dyDescent="0.2">
      <c r="A5687" s="183">
        <v>685</v>
      </c>
      <c r="B5687" s="254" t="str">
        <f>IF(AND(A5687&lt;&gt;"",ISNUMBER(A5687)),VLOOKUP(A5687,Studies!A:BR,2,FALSE),"")</f>
        <v>Komoroski 2009</v>
      </c>
      <c r="C5687" s="255" t="str">
        <f>IF(AND(A5687&lt;&gt;"",ISNUMBER(A5687)),VLOOKUP(A5687,Studies!A:BR,3,FALSE),"")</f>
        <v>https://www.ncbi.nlm.nih.gov/pubmed/19129748</v>
      </c>
      <c r="D5687" s="255" t="str">
        <f>IF(AND(A5687&lt;&gt;"",ISNUMBER(A5687)),VLOOKUP(A5687,Studies!A:BR,4,FALSE),"")</f>
        <v>MAD 2.5 mg (day 7 and day 14)</v>
      </c>
      <c r="E5687" s="255" t="str">
        <f>IF(AND(A5687&lt;&gt;"",ISNUMBER(A5687)),VLOOKUP(A5687,Studies!A:BR,5,FALSE),"")</f>
        <v>Dapagliflozin</v>
      </c>
      <c r="F5687" s="256" t="str">
        <f>IF(AND(A5687&lt;&gt;"",ISNUMBER(A5687)),VLOOKUP(A5687,Studies!A:BR,6,FALSE),"")</f>
        <v>Plasma</v>
      </c>
      <c r="G5687" s="194">
        <v>320</v>
      </c>
      <c r="H5687" s="194" t="s">
        <v>60</v>
      </c>
      <c r="I5687" s="187">
        <v>4.9355250000000002</v>
      </c>
      <c r="J5687" s="242" t="s">
        <v>941</v>
      </c>
      <c r="K5687" s="242" t="s">
        <v>116</v>
      </c>
    </row>
    <row r="5688" spans="1:11" ht="14.25" x14ac:dyDescent="0.2">
      <c r="A5688" s="183">
        <v>685</v>
      </c>
      <c r="B5688" s="254" t="str">
        <f>IF(AND(A5688&lt;&gt;"",ISNUMBER(A5688)),VLOOKUP(A5688,Studies!A:BR,2,FALSE),"")</f>
        <v>Komoroski 2009</v>
      </c>
      <c r="C5688" s="255" t="str">
        <f>IF(AND(A5688&lt;&gt;"",ISNUMBER(A5688)),VLOOKUP(A5688,Studies!A:BR,3,FALSE),"")</f>
        <v>https://www.ncbi.nlm.nih.gov/pubmed/19129748</v>
      </c>
      <c r="D5688" s="255" t="str">
        <f>IF(AND(A5688&lt;&gt;"",ISNUMBER(A5688)),VLOOKUP(A5688,Studies!A:BR,4,FALSE),"")</f>
        <v>MAD 2.5 mg (day 7 and day 14)</v>
      </c>
      <c r="E5688" s="255" t="str">
        <f>IF(AND(A5688&lt;&gt;"",ISNUMBER(A5688)),VLOOKUP(A5688,Studies!A:BR,5,FALSE),"")</f>
        <v>Dapagliflozin</v>
      </c>
      <c r="F5688" s="256" t="str">
        <f>IF(AND(A5688&lt;&gt;"",ISNUMBER(A5688)),VLOOKUP(A5688,Studies!A:BR,6,FALSE),"")</f>
        <v>Plasma</v>
      </c>
      <c r="G5688" s="194">
        <v>322</v>
      </c>
      <c r="H5688" s="194" t="s">
        <v>60</v>
      </c>
      <c r="I5688" s="187">
        <v>3.9405380000000001</v>
      </c>
      <c r="J5688" s="242" t="s">
        <v>941</v>
      </c>
      <c r="K5688" s="242" t="s">
        <v>116</v>
      </c>
    </row>
    <row r="5689" spans="1:11" ht="14.25" x14ac:dyDescent="0.2">
      <c r="A5689" s="183">
        <v>685</v>
      </c>
      <c r="B5689" s="254" t="str">
        <f>IF(AND(A5689&lt;&gt;"",ISNUMBER(A5689)),VLOOKUP(A5689,Studies!A:BR,2,FALSE),"")</f>
        <v>Komoroski 2009</v>
      </c>
      <c r="C5689" s="255" t="str">
        <f>IF(AND(A5689&lt;&gt;"",ISNUMBER(A5689)),VLOOKUP(A5689,Studies!A:BR,3,FALSE),"")</f>
        <v>https://www.ncbi.nlm.nih.gov/pubmed/19129748</v>
      </c>
      <c r="D5689" s="255" t="str">
        <f>IF(AND(A5689&lt;&gt;"",ISNUMBER(A5689)),VLOOKUP(A5689,Studies!A:BR,4,FALSE),"")</f>
        <v>MAD 2.5 mg (day 7 and day 14)</v>
      </c>
      <c r="E5689" s="255" t="str">
        <f>IF(AND(A5689&lt;&gt;"",ISNUMBER(A5689)),VLOOKUP(A5689,Studies!A:BR,5,FALSE),"")</f>
        <v>Dapagliflozin</v>
      </c>
      <c r="F5689" s="256" t="str">
        <f>IF(AND(A5689&lt;&gt;"",ISNUMBER(A5689)),VLOOKUP(A5689,Studies!A:BR,6,FALSE),"")</f>
        <v>Plasma</v>
      </c>
      <c r="G5689" s="194">
        <v>324</v>
      </c>
      <c r="H5689" s="194" t="s">
        <v>60</v>
      </c>
      <c r="I5689" s="187">
        <v>3.7058589999999998</v>
      </c>
      <c r="J5689" s="242" t="s">
        <v>941</v>
      </c>
      <c r="K5689" s="242" t="s">
        <v>116</v>
      </c>
    </row>
    <row r="5690" spans="1:11" ht="14.25" x14ac:dyDescent="0.2">
      <c r="A5690" s="183">
        <v>685</v>
      </c>
      <c r="B5690" s="254" t="str">
        <f>IF(AND(A5690&lt;&gt;"",ISNUMBER(A5690)),VLOOKUP(A5690,Studies!A:BR,2,FALSE),"")</f>
        <v>Komoroski 2009</v>
      </c>
      <c r="C5690" s="255" t="str">
        <f>IF(AND(A5690&lt;&gt;"",ISNUMBER(A5690)),VLOOKUP(A5690,Studies!A:BR,3,FALSE),"")</f>
        <v>https://www.ncbi.nlm.nih.gov/pubmed/19129748</v>
      </c>
      <c r="D5690" s="255" t="str">
        <f>IF(AND(A5690&lt;&gt;"",ISNUMBER(A5690)),VLOOKUP(A5690,Studies!A:BR,4,FALSE),"")</f>
        <v>MAD 2.5 mg (day 7 and day 14)</v>
      </c>
      <c r="E5690" s="255" t="str">
        <f>IF(AND(A5690&lt;&gt;"",ISNUMBER(A5690)),VLOOKUP(A5690,Studies!A:BR,5,FALSE),"")</f>
        <v>Dapagliflozin</v>
      </c>
      <c r="F5690" s="256" t="str">
        <f>IF(AND(A5690&lt;&gt;"",ISNUMBER(A5690)),VLOOKUP(A5690,Studies!A:BR,6,FALSE),"")</f>
        <v>Plasma</v>
      </c>
      <c r="G5690" s="194">
        <v>326</v>
      </c>
      <c r="H5690" s="194" t="s">
        <v>60</v>
      </c>
      <c r="I5690" s="187">
        <v>2.782559</v>
      </c>
      <c r="J5690" s="242" t="s">
        <v>941</v>
      </c>
      <c r="K5690" s="242" t="s">
        <v>116</v>
      </c>
    </row>
    <row r="5691" spans="1:11" ht="14.25" x14ac:dyDescent="0.2">
      <c r="A5691" s="183">
        <v>685</v>
      </c>
      <c r="B5691" s="254" t="str">
        <f>IF(AND(A5691&lt;&gt;"",ISNUMBER(A5691)),VLOOKUP(A5691,Studies!A:BR,2,FALSE),"")</f>
        <v>Komoroski 2009</v>
      </c>
      <c r="C5691" s="255" t="str">
        <f>IF(AND(A5691&lt;&gt;"",ISNUMBER(A5691)),VLOOKUP(A5691,Studies!A:BR,3,FALSE),"")</f>
        <v>https://www.ncbi.nlm.nih.gov/pubmed/19129748</v>
      </c>
      <c r="D5691" s="255" t="str">
        <f>IF(AND(A5691&lt;&gt;"",ISNUMBER(A5691)),VLOOKUP(A5691,Studies!A:BR,4,FALSE),"")</f>
        <v>MAD 2.5 mg (day 7 and day 14)</v>
      </c>
      <c r="E5691" s="255" t="str">
        <f>IF(AND(A5691&lt;&gt;"",ISNUMBER(A5691)),VLOOKUP(A5691,Studies!A:BR,5,FALSE),"")</f>
        <v>Dapagliflozin</v>
      </c>
      <c r="F5691" s="256" t="str">
        <f>IF(AND(A5691&lt;&gt;"",ISNUMBER(A5691)),VLOOKUP(A5691,Studies!A:BR,6,FALSE),"")</f>
        <v>Plasma</v>
      </c>
      <c r="G5691" s="194">
        <v>330</v>
      </c>
      <c r="H5691" s="194" t="s">
        <v>60</v>
      </c>
      <c r="I5691" s="187">
        <v>1.9648680000000001</v>
      </c>
      <c r="J5691" s="242" t="s">
        <v>941</v>
      </c>
      <c r="K5691" s="242" t="s">
        <v>116</v>
      </c>
    </row>
    <row r="5692" spans="1:11" ht="14.25" x14ac:dyDescent="0.2">
      <c r="A5692" s="183">
        <v>685</v>
      </c>
      <c r="B5692" s="254" t="str">
        <f>IF(AND(A5692&lt;&gt;"",ISNUMBER(A5692)),VLOOKUP(A5692,Studies!A:BR,2,FALSE),"")</f>
        <v>Komoroski 2009</v>
      </c>
      <c r="C5692" s="255" t="str">
        <f>IF(AND(A5692&lt;&gt;"",ISNUMBER(A5692)),VLOOKUP(A5692,Studies!A:BR,3,FALSE),"")</f>
        <v>https://www.ncbi.nlm.nih.gov/pubmed/19129748</v>
      </c>
      <c r="D5692" s="255" t="str">
        <f>IF(AND(A5692&lt;&gt;"",ISNUMBER(A5692)),VLOOKUP(A5692,Studies!A:BR,4,FALSE),"")</f>
        <v>MAD 2.5 mg (day 7 and day 14)</v>
      </c>
      <c r="E5692" s="255" t="str">
        <f>IF(AND(A5692&lt;&gt;"",ISNUMBER(A5692)),VLOOKUP(A5692,Studies!A:BR,5,FALSE),"")</f>
        <v>Dapagliflozin</v>
      </c>
      <c r="F5692" s="256" t="str">
        <f>IF(AND(A5692&lt;&gt;"",ISNUMBER(A5692)),VLOOKUP(A5692,Studies!A:BR,6,FALSE),"")</f>
        <v>Plasma</v>
      </c>
      <c r="G5692" s="194">
        <v>334</v>
      </c>
      <c r="H5692" s="194" t="s">
        <v>60</v>
      </c>
      <c r="I5692" s="187">
        <v>1.84785</v>
      </c>
      <c r="J5692" s="242" t="s">
        <v>941</v>
      </c>
      <c r="K5692" s="242" t="s">
        <v>116</v>
      </c>
    </row>
    <row r="5693" spans="1:11" ht="14.25" x14ac:dyDescent="0.2">
      <c r="A5693" s="183">
        <v>685</v>
      </c>
      <c r="B5693" s="254" t="str">
        <f>IF(AND(A5693&lt;&gt;"",ISNUMBER(A5693)),VLOOKUP(A5693,Studies!A:BR,2,FALSE),"")</f>
        <v>Komoroski 2009</v>
      </c>
      <c r="C5693" s="255" t="str">
        <f>IF(AND(A5693&lt;&gt;"",ISNUMBER(A5693)),VLOOKUP(A5693,Studies!A:BR,3,FALSE),"")</f>
        <v>https://www.ncbi.nlm.nih.gov/pubmed/19129748</v>
      </c>
      <c r="D5693" s="255" t="str">
        <f>IF(AND(A5693&lt;&gt;"",ISNUMBER(A5693)),VLOOKUP(A5693,Studies!A:BR,4,FALSE),"")</f>
        <v>MAD 2.5 mg (day 7 and day 14)</v>
      </c>
      <c r="E5693" s="255" t="str">
        <f>IF(AND(A5693&lt;&gt;"",ISNUMBER(A5693)),VLOOKUP(A5693,Studies!A:BR,5,FALSE),"")</f>
        <v>Dapagliflozin</v>
      </c>
      <c r="F5693" s="256" t="str">
        <f>IF(AND(A5693&lt;&gt;"",ISNUMBER(A5693)),VLOOKUP(A5693,Studies!A:BR,6,FALSE),"")</f>
        <v>Plasma</v>
      </c>
      <c r="G5693" s="194">
        <v>336</v>
      </c>
      <c r="H5693" s="194" t="s">
        <v>60</v>
      </c>
      <c r="I5693" s="187">
        <v>1.416156</v>
      </c>
      <c r="J5693" s="242" t="s">
        <v>941</v>
      </c>
      <c r="K5693" s="242" t="s">
        <v>116</v>
      </c>
    </row>
    <row r="5694" spans="1:11" ht="14.25" x14ac:dyDescent="0.2">
      <c r="A5694" s="30">
        <v>665</v>
      </c>
      <c r="B5694" s="254" t="str">
        <f>IF(AND(A5694&lt;&gt;"",ISNUMBER(A5694)),VLOOKUP(A5694,Studies!A:BR,2,FALSE),"")</f>
        <v>Komoroski 2009</v>
      </c>
      <c r="C5694" s="255" t="str">
        <f>IF(AND(A5694&lt;&gt;"",ISNUMBER(A5694)),VLOOKUP(A5694,Studies!A:BR,3,FALSE),"")</f>
        <v>https://www.ncbi.nlm.nih.gov/pubmed/19129748</v>
      </c>
      <c r="D5694" s="255" t="str">
        <f>IF(AND(A5694&lt;&gt;"",ISNUMBER(A5694)),VLOOKUP(A5694,Studies!A:BR,4,FALSE),"")</f>
        <v>MAD 10 mg (day 1)</v>
      </c>
      <c r="E5694" s="255" t="str">
        <f>IF(AND(A5694&lt;&gt;"",ISNUMBER(A5694)),VLOOKUP(A5694,Studies!A:BR,5,FALSE),"")</f>
        <v>Dapagliflozin</v>
      </c>
      <c r="F5694" s="256" t="str">
        <f>IF(AND(A5694&lt;&gt;"",ISNUMBER(A5694)),VLOOKUP(A5694,Studies!A:BR,6,FALSE),"")</f>
        <v>Plasma</v>
      </c>
      <c r="G5694" s="194">
        <v>0.5</v>
      </c>
      <c r="H5694" s="194" t="s">
        <v>60</v>
      </c>
      <c r="I5694" s="187">
        <v>67.096190000000007</v>
      </c>
      <c r="J5694" s="242" t="s">
        <v>941</v>
      </c>
      <c r="K5694" s="242" t="s">
        <v>116</v>
      </c>
    </row>
    <row r="5695" spans="1:11" ht="14.25" x14ac:dyDescent="0.2">
      <c r="A5695" s="183">
        <v>665</v>
      </c>
      <c r="B5695" s="254" t="str">
        <f>IF(AND(A5695&lt;&gt;"",ISNUMBER(A5695)),VLOOKUP(A5695,Studies!A:BR,2,FALSE),"")</f>
        <v>Komoroski 2009</v>
      </c>
      <c r="C5695" s="255" t="str">
        <f>IF(AND(A5695&lt;&gt;"",ISNUMBER(A5695)),VLOOKUP(A5695,Studies!A:BR,3,FALSE),"")</f>
        <v>https://www.ncbi.nlm.nih.gov/pubmed/19129748</v>
      </c>
      <c r="D5695" s="255" t="str">
        <f>IF(AND(A5695&lt;&gt;"",ISNUMBER(A5695)),VLOOKUP(A5695,Studies!A:BR,4,FALSE),"")</f>
        <v>MAD 10 mg (day 1)</v>
      </c>
      <c r="E5695" s="255" t="str">
        <f>IF(AND(A5695&lt;&gt;"",ISNUMBER(A5695)),VLOOKUP(A5695,Studies!A:BR,5,FALSE),"")</f>
        <v>Dapagliflozin</v>
      </c>
      <c r="F5695" s="256" t="str">
        <f>IF(AND(A5695&lt;&gt;"",ISNUMBER(A5695)),VLOOKUP(A5695,Studies!A:BR,6,FALSE),"")</f>
        <v>Plasma</v>
      </c>
      <c r="G5695" s="194">
        <v>1</v>
      </c>
      <c r="H5695" s="194" t="s">
        <v>60</v>
      </c>
      <c r="I5695" s="187">
        <v>98.927300000000002</v>
      </c>
      <c r="J5695" s="242" t="s">
        <v>941</v>
      </c>
      <c r="K5695" s="242" t="s">
        <v>116</v>
      </c>
    </row>
    <row r="5696" spans="1:11" ht="14.25" x14ac:dyDescent="0.2">
      <c r="A5696" s="183">
        <v>665</v>
      </c>
      <c r="B5696" s="254" t="str">
        <f>IF(AND(A5696&lt;&gt;"",ISNUMBER(A5696)),VLOOKUP(A5696,Studies!A:BR,2,FALSE),"")</f>
        <v>Komoroski 2009</v>
      </c>
      <c r="C5696" s="255" t="str">
        <f>IF(AND(A5696&lt;&gt;"",ISNUMBER(A5696)),VLOOKUP(A5696,Studies!A:BR,3,FALSE),"")</f>
        <v>https://www.ncbi.nlm.nih.gov/pubmed/19129748</v>
      </c>
      <c r="D5696" s="255" t="str">
        <f>IF(AND(A5696&lt;&gt;"",ISNUMBER(A5696)),VLOOKUP(A5696,Studies!A:BR,4,FALSE),"")</f>
        <v>MAD 10 mg (day 1)</v>
      </c>
      <c r="E5696" s="255" t="str">
        <f>IF(AND(A5696&lt;&gt;"",ISNUMBER(A5696)),VLOOKUP(A5696,Studies!A:BR,5,FALSE),"")</f>
        <v>Dapagliflozin</v>
      </c>
      <c r="F5696" s="256" t="str">
        <f>IF(AND(A5696&lt;&gt;"",ISNUMBER(A5696)),VLOOKUP(A5696,Studies!A:BR,6,FALSE),"")</f>
        <v>Plasma</v>
      </c>
      <c r="G5696" s="194">
        <v>1.5</v>
      </c>
      <c r="H5696" s="194" t="s">
        <v>60</v>
      </c>
      <c r="I5696" s="187">
        <v>83.248170000000002</v>
      </c>
      <c r="J5696" s="242" t="s">
        <v>941</v>
      </c>
      <c r="K5696" s="242" t="s">
        <v>116</v>
      </c>
    </row>
    <row r="5697" spans="1:11" ht="14.25" x14ac:dyDescent="0.2">
      <c r="A5697" s="183">
        <v>665</v>
      </c>
      <c r="B5697" s="254" t="str">
        <f>IF(AND(A5697&lt;&gt;"",ISNUMBER(A5697)),VLOOKUP(A5697,Studies!A:BR,2,FALSE),"")</f>
        <v>Komoroski 2009</v>
      </c>
      <c r="C5697" s="255" t="str">
        <f>IF(AND(A5697&lt;&gt;"",ISNUMBER(A5697)),VLOOKUP(A5697,Studies!A:BR,3,FALSE),"")</f>
        <v>https://www.ncbi.nlm.nih.gov/pubmed/19129748</v>
      </c>
      <c r="D5697" s="255" t="str">
        <f>IF(AND(A5697&lt;&gt;"",ISNUMBER(A5697)),VLOOKUP(A5697,Studies!A:BR,4,FALSE),"")</f>
        <v>MAD 10 mg (day 1)</v>
      </c>
      <c r="E5697" s="255" t="str">
        <f>IF(AND(A5697&lt;&gt;"",ISNUMBER(A5697)),VLOOKUP(A5697,Studies!A:BR,5,FALSE),"")</f>
        <v>Dapagliflozin</v>
      </c>
      <c r="F5697" s="256" t="str">
        <f>IF(AND(A5697&lt;&gt;"",ISNUMBER(A5697)),VLOOKUP(A5697,Studies!A:BR,6,FALSE),"")</f>
        <v>Plasma</v>
      </c>
      <c r="G5697" s="194">
        <v>2</v>
      </c>
      <c r="H5697" s="194" t="s">
        <v>60</v>
      </c>
      <c r="I5697" s="187">
        <v>68.559169999999995</v>
      </c>
      <c r="J5697" s="242" t="s">
        <v>941</v>
      </c>
      <c r="K5697" s="242" t="s">
        <v>116</v>
      </c>
    </row>
    <row r="5698" spans="1:11" ht="14.25" x14ac:dyDescent="0.2">
      <c r="A5698" s="183">
        <v>665</v>
      </c>
      <c r="B5698" s="254" t="str">
        <f>IF(AND(A5698&lt;&gt;"",ISNUMBER(A5698)),VLOOKUP(A5698,Studies!A:BR,2,FALSE),"")</f>
        <v>Komoroski 2009</v>
      </c>
      <c r="C5698" s="255" t="str">
        <f>IF(AND(A5698&lt;&gt;"",ISNUMBER(A5698)),VLOOKUP(A5698,Studies!A:BR,3,FALSE),"")</f>
        <v>https://www.ncbi.nlm.nih.gov/pubmed/19129748</v>
      </c>
      <c r="D5698" s="255" t="str">
        <f>IF(AND(A5698&lt;&gt;"",ISNUMBER(A5698)),VLOOKUP(A5698,Studies!A:BR,4,FALSE),"")</f>
        <v>MAD 10 mg (day 1)</v>
      </c>
      <c r="E5698" s="255" t="str">
        <f>IF(AND(A5698&lt;&gt;"",ISNUMBER(A5698)),VLOOKUP(A5698,Studies!A:BR,5,FALSE),"")</f>
        <v>Dapagliflozin</v>
      </c>
      <c r="F5698" s="256" t="str">
        <f>IF(AND(A5698&lt;&gt;"",ISNUMBER(A5698)),VLOOKUP(A5698,Studies!A:BR,6,FALSE),"")</f>
        <v>Plasma</v>
      </c>
      <c r="G5698" s="194">
        <v>4</v>
      </c>
      <c r="H5698" s="194" t="s">
        <v>60</v>
      </c>
      <c r="I5698" s="187">
        <v>32.927930000000003</v>
      </c>
      <c r="J5698" s="242" t="s">
        <v>941</v>
      </c>
      <c r="K5698" s="242" t="s">
        <v>116</v>
      </c>
    </row>
    <row r="5699" spans="1:11" ht="14.25" x14ac:dyDescent="0.2">
      <c r="A5699" s="183">
        <v>665</v>
      </c>
      <c r="B5699" s="254" t="str">
        <f>IF(AND(A5699&lt;&gt;"",ISNUMBER(A5699)),VLOOKUP(A5699,Studies!A:BR,2,FALSE),"")</f>
        <v>Komoroski 2009</v>
      </c>
      <c r="C5699" s="255" t="str">
        <f>IF(AND(A5699&lt;&gt;"",ISNUMBER(A5699)),VLOOKUP(A5699,Studies!A:BR,3,FALSE),"")</f>
        <v>https://www.ncbi.nlm.nih.gov/pubmed/19129748</v>
      </c>
      <c r="D5699" s="255" t="str">
        <f>IF(AND(A5699&lt;&gt;"",ISNUMBER(A5699)),VLOOKUP(A5699,Studies!A:BR,4,FALSE),"")</f>
        <v>MAD 10 mg (day 1)</v>
      </c>
      <c r="E5699" s="255" t="str">
        <f>IF(AND(A5699&lt;&gt;"",ISNUMBER(A5699)),VLOOKUP(A5699,Studies!A:BR,5,FALSE),"")</f>
        <v>Dapagliflozin</v>
      </c>
      <c r="F5699" s="256" t="str">
        <f>IF(AND(A5699&lt;&gt;"",ISNUMBER(A5699)),VLOOKUP(A5699,Studies!A:BR,6,FALSE),"")</f>
        <v>Plasma</v>
      </c>
      <c r="G5699" s="194">
        <v>6</v>
      </c>
      <c r="H5699" s="194" t="s">
        <v>60</v>
      </c>
      <c r="I5699" s="187">
        <v>21.39</v>
      </c>
      <c r="J5699" s="242" t="s">
        <v>941</v>
      </c>
      <c r="K5699" s="242" t="s">
        <v>116</v>
      </c>
    </row>
    <row r="5700" spans="1:11" ht="14.25" x14ac:dyDescent="0.2">
      <c r="A5700" s="183">
        <v>665</v>
      </c>
      <c r="B5700" s="254" t="str">
        <f>IF(AND(A5700&lt;&gt;"",ISNUMBER(A5700)),VLOOKUP(A5700,Studies!A:BR,2,FALSE),"")</f>
        <v>Komoroski 2009</v>
      </c>
      <c r="C5700" s="255" t="str">
        <f>IF(AND(A5700&lt;&gt;"",ISNUMBER(A5700)),VLOOKUP(A5700,Studies!A:BR,3,FALSE),"")</f>
        <v>https://www.ncbi.nlm.nih.gov/pubmed/19129748</v>
      </c>
      <c r="D5700" s="255" t="str">
        <f>IF(AND(A5700&lt;&gt;"",ISNUMBER(A5700)),VLOOKUP(A5700,Studies!A:BR,4,FALSE),"")</f>
        <v>MAD 10 mg (day 1)</v>
      </c>
      <c r="E5700" s="255" t="str">
        <f>IF(AND(A5700&lt;&gt;"",ISNUMBER(A5700)),VLOOKUP(A5700,Studies!A:BR,5,FALSE),"")</f>
        <v>Dapagliflozin</v>
      </c>
      <c r="F5700" s="256" t="str">
        <f>IF(AND(A5700&lt;&gt;"",ISNUMBER(A5700)),VLOOKUP(A5700,Studies!A:BR,6,FALSE),"")</f>
        <v>Plasma</v>
      </c>
      <c r="G5700" s="194">
        <v>8</v>
      </c>
      <c r="H5700" s="194" t="s">
        <v>60</v>
      </c>
      <c r="I5700" s="187">
        <v>15.814780000000001</v>
      </c>
      <c r="J5700" s="242" t="s">
        <v>941</v>
      </c>
      <c r="K5700" s="242" t="s">
        <v>116</v>
      </c>
    </row>
    <row r="5701" spans="1:11" ht="14.25" x14ac:dyDescent="0.2">
      <c r="A5701" s="183">
        <v>665</v>
      </c>
      <c r="B5701" s="254" t="str">
        <f>IF(AND(A5701&lt;&gt;"",ISNUMBER(A5701)),VLOOKUP(A5701,Studies!A:BR,2,FALSE),"")</f>
        <v>Komoroski 2009</v>
      </c>
      <c r="C5701" s="255" t="str">
        <f>IF(AND(A5701&lt;&gt;"",ISNUMBER(A5701)),VLOOKUP(A5701,Studies!A:BR,3,FALSE),"")</f>
        <v>https://www.ncbi.nlm.nih.gov/pubmed/19129748</v>
      </c>
      <c r="D5701" s="255" t="str">
        <f>IF(AND(A5701&lt;&gt;"",ISNUMBER(A5701)),VLOOKUP(A5701,Studies!A:BR,4,FALSE),"")</f>
        <v>MAD 10 mg (day 1)</v>
      </c>
      <c r="E5701" s="255" t="str">
        <f>IF(AND(A5701&lt;&gt;"",ISNUMBER(A5701)),VLOOKUP(A5701,Studies!A:BR,5,FALSE),"")</f>
        <v>Dapagliflozin</v>
      </c>
      <c r="F5701" s="256" t="str">
        <f>IF(AND(A5701&lt;&gt;"",ISNUMBER(A5701)),VLOOKUP(A5701,Studies!A:BR,6,FALSE),"")</f>
        <v>Plasma</v>
      </c>
      <c r="G5701" s="194">
        <v>10</v>
      </c>
      <c r="H5701" s="194" t="s">
        <v>60</v>
      </c>
      <c r="I5701" s="187">
        <v>11.69272</v>
      </c>
      <c r="J5701" s="242" t="s">
        <v>941</v>
      </c>
      <c r="K5701" s="242" t="s">
        <v>116</v>
      </c>
    </row>
    <row r="5702" spans="1:11" ht="14.25" x14ac:dyDescent="0.2">
      <c r="A5702" s="183">
        <v>665</v>
      </c>
      <c r="B5702" s="254" t="str">
        <f>IF(AND(A5702&lt;&gt;"",ISNUMBER(A5702)),VLOOKUP(A5702,Studies!A:BR,2,FALSE),"")</f>
        <v>Komoroski 2009</v>
      </c>
      <c r="C5702" s="255" t="str">
        <f>IF(AND(A5702&lt;&gt;"",ISNUMBER(A5702)),VLOOKUP(A5702,Studies!A:BR,3,FALSE),"")</f>
        <v>https://www.ncbi.nlm.nih.gov/pubmed/19129748</v>
      </c>
      <c r="D5702" s="255" t="str">
        <f>IF(AND(A5702&lt;&gt;"",ISNUMBER(A5702)),VLOOKUP(A5702,Studies!A:BR,4,FALSE),"")</f>
        <v>MAD 10 mg (day 1)</v>
      </c>
      <c r="E5702" s="255" t="str">
        <f>IF(AND(A5702&lt;&gt;"",ISNUMBER(A5702)),VLOOKUP(A5702,Studies!A:BR,5,FALSE),"")</f>
        <v>Dapagliflozin</v>
      </c>
      <c r="F5702" s="256" t="str">
        <f>IF(AND(A5702&lt;&gt;"",ISNUMBER(A5702)),VLOOKUP(A5702,Studies!A:BR,6,FALSE),"")</f>
        <v>Plasma</v>
      </c>
      <c r="G5702" s="194">
        <v>12</v>
      </c>
      <c r="H5702" s="194" t="s">
        <v>60</v>
      </c>
      <c r="I5702" s="187">
        <v>8.8335609999999996</v>
      </c>
      <c r="J5702" s="242" t="s">
        <v>941</v>
      </c>
      <c r="K5702" s="242" t="s">
        <v>116</v>
      </c>
    </row>
    <row r="5703" spans="1:11" ht="14.25" x14ac:dyDescent="0.2">
      <c r="A5703" s="183">
        <v>665</v>
      </c>
      <c r="B5703" s="254" t="str">
        <f>IF(AND(A5703&lt;&gt;"",ISNUMBER(A5703)),VLOOKUP(A5703,Studies!A:BR,2,FALSE),"")</f>
        <v>Komoroski 2009</v>
      </c>
      <c r="C5703" s="255" t="str">
        <f>IF(AND(A5703&lt;&gt;"",ISNUMBER(A5703)),VLOOKUP(A5703,Studies!A:BR,3,FALSE),"")</f>
        <v>https://www.ncbi.nlm.nih.gov/pubmed/19129748</v>
      </c>
      <c r="D5703" s="255" t="str">
        <f>IF(AND(A5703&lt;&gt;"",ISNUMBER(A5703)),VLOOKUP(A5703,Studies!A:BR,4,FALSE),"")</f>
        <v>MAD 10 mg (day 1)</v>
      </c>
      <c r="E5703" s="255" t="str">
        <f>IF(AND(A5703&lt;&gt;"",ISNUMBER(A5703)),VLOOKUP(A5703,Studies!A:BR,5,FALSE),"")</f>
        <v>Dapagliflozin</v>
      </c>
      <c r="F5703" s="256" t="str">
        <f>IF(AND(A5703&lt;&gt;"",ISNUMBER(A5703)),VLOOKUP(A5703,Studies!A:BR,6,FALSE),"")</f>
        <v>Plasma</v>
      </c>
      <c r="G5703" s="194">
        <v>14</v>
      </c>
      <c r="H5703" s="194" t="s">
        <v>60</v>
      </c>
      <c r="I5703" s="187">
        <v>7.9304420000000002</v>
      </c>
      <c r="J5703" s="242" t="s">
        <v>941</v>
      </c>
      <c r="K5703" s="242" t="s">
        <v>116</v>
      </c>
    </row>
    <row r="5704" spans="1:11" ht="14.25" x14ac:dyDescent="0.2">
      <c r="A5704" s="183">
        <v>665</v>
      </c>
      <c r="B5704" s="254" t="str">
        <f>IF(AND(A5704&lt;&gt;"",ISNUMBER(A5704)),VLOOKUP(A5704,Studies!A:BR,2,FALSE),"")</f>
        <v>Komoroski 2009</v>
      </c>
      <c r="C5704" s="255" t="str">
        <f>IF(AND(A5704&lt;&gt;"",ISNUMBER(A5704)),VLOOKUP(A5704,Studies!A:BR,3,FALSE),"")</f>
        <v>https://www.ncbi.nlm.nih.gov/pubmed/19129748</v>
      </c>
      <c r="D5704" s="255" t="str">
        <f>IF(AND(A5704&lt;&gt;"",ISNUMBER(A5704)),VLOOKUP(A5704,Studies!A:BR,4,FALSE),"")</f>
        <v>MAD 10 mg (day 1)</v>
      </c>
      <c r="E5704" s="255" t="str">
        <f>IF(AND(A5704&lt;&gt;"",ISNUMBER(A5704)),VLOOKUP(A5704,Studies!A:BR,5,FALSE),"")</f>
        <v>Dapagliflozin</v>
      </c>
      <c r="F5704" s="256" t="str">
        <f>IF(AND(A5704&lt;&gt;"",ISNUMBER(A5704)),VLOOKUP(A5704,Studies!A:BR,6,FALSE),"")</f>
        <v>Plasma</v>
      </c>
      <c r="G5704" s="194">
        <v>18</v>
      </c>
      <c r="H5704" s="194" t="s">
        <v>60</v>
      </c>
      <c r="I5704" s="187">
        <v>5.1516200000000003</v>
      </c>
      <c r="J5704" s="242" t="s">
        <v>941</v>
      </c>
      <c r="K5704" s="242" t="s">
        <v>116</v>
      </c>
    </row>
    <row r="5705" spans="1:11" ht="14.25" x14ac:dyDescent="0.2">
      <c r="A5705" s="183">
        <v>665</v>
      </c>
      <c r="B5705" s="254" t="str">
        <f>IF(AND(A5705&lt;&gt;"",ISNUMBER(A5705)),VLOOKUP(A5705,Studies!A:BR,2,FALSE),"")</f>
        <v>Komoroski 2009</v>
      </c>
      <c r="C5705" s="255" t="str">
        <f>IF(AND(A5705&lt;&gt;"",ISNUMBER(A5705)),VLOOKUP(A5705,Studies!A:BR,3,FALSE),"")</f>
        <v>https://www.ncbi.nlm.nih.gov/pubmed/19129748</v>
      </c>
      <c r="D5705" s="255" t="str">
        <f>IF(AND(A5705&lt;&gt;"",ISNUMBER(A5705)),VLOOKUP(A5705,Studies!A:BR,4,FALSE),"")</f>
        <v>MAD 10 mg (day 1)</v>
      </c>
      <c r="E5705" s="255" t="str">
        <f>IF(AND(A5705&lt;&gt;"",ISNUMBER(A5705)),VLOOKUP(A5705,Studies!A:BR,5,FALSE),"")</f>
        <v>Dapagliflozin</v>
      </c>
      <c r="F5705" s="256" t="str">
        <f>IF(AND(A5705&lt;&gt;"",ISNUMBER(A5705)),VLOOKUP(A5705,Studies!A:BR,6,FALSE),"")</f>
        <v>Plasma</v>
      </c>
      <c r="G5705" s="194">
        <v>22</v>
      </c>
      <c r="H5705" s="194" t="s">
        <v>60</v>
      </c>
      <c r="I5705" s="187">
        <v>4.1520919999999997</v>
      </c>
      <c r="J5705" s="242" t="s">
        <v>941</v>
      </c>
      <c r="K5705" s="242" t="s">
        <v>116</v>
      </c>
    </row>
    <row r="5706" spans="1:11" ht="14.25" x14ac:dyDescent="0.2">
      <c r="A5706" s="183">
        <v>665</v>
      </c>
      <c r="B5706" s="254" t="str">
        <f>IF(AND(A5706&lt;&gt;"",ISNUMBER(A5706)),VLOOKUP(A5706,Studies!A:BR,2,FALSE),"")</f>
        <v>Komoroski 2009</v>
      </c>
      <c r="C5706" s="255" t="str">
        <f>IF(AND(A5706&lt;&gt;"",ISNUMBER(A5706)),VLOOKUP(A5706,Studies!A:BR,3,FALSE),"")</f>
        <v>https://www.ncbi.nlm.nih.gov/pubmed/19129748</v>
      </c>
      <c r="D5706" s="255" t="str">
        <f>IF(AND(A5706&lt;&gt;"",ISNUMBER(A5706)),VLOOKUP(A5706,Studies!A:BR,4,FALSE),"")</f>
        <v>MAD 10 mg (day 1)</v>
      </c>
      <c r="E5706" s="255" t="str">
        <f>IF(AND(A5706&lt;&gt;"",ISNUMBER(A5706)),VLOOKUP(A5706,Studies!A:BR,5,FALSE),"")</f>
        <v>Dapagliflozin</v>
      </c>
      <c r="F5706" s="256" t="str">
        <f>IF(AND(A5706&lt;&gt;"",ISNUMBER(A5706)),VLOOKUP(A5706,Studies!A:BR,6,FALSE),"")</f>
        <v>Plasma</v>
      </c>
      <c r="G5706" s="194">
        <v>24</v>
      </c>
      <c r="H5706" s="194" t="s">
        <v>60</v>
      </c>
      <c r="I5706" s="187">
        <v>3.8088709999999999</v>
      </c>
      <c r="J5706" s="242" t="s">
        <v>941</v>
      </c>
      <c r="K5706" s="242" t="s">
        <v>116</v>
      </c>
    </row>
    <row r="5707" spans="1:11" ht="14.25" x14ac:dyDescent="0.2">
      <c r="A5707" s="30">
        <v>686</v>
      </c>
      <c r="B5707" s="254" t="str">
        <f>IF(AND(A5707&lt;&gt;"",ISNUMBER(A5707)),VLOOKUP(A5707,Studies!A:BR,2,FALSE),"")</f>
        <v>Komoroski 2009</v>
      </c>
      <c r="C5707" s="255" t="str">
        <f>IF(AND(A5707&lt;&gt;"",ISNUMBER(A5707)),VLOOKUP(A5707,Studies!A:BR,3,FALSE),"")</f>
        <v>https://www.ncbi.nlm.nih.gov/pubmed/19129748</v>
      </c>
      <c r="D5707" s="255" t="str">
        <f>IF(AND(A5707&lt;&gt;"",ISNUMBER(A5707)),VLOOKUP(A5707,Studies!A:BR,4,FALSE),"")</f>
        <v>MAD 10 mg (day 7 and day 14)</v>
      </c>
      <c r="E5707" s="255" t="str">
        <f>IF(AND(A5707&lt;&gt;"",ISNUMBER(A5707)),VLOOKUP(A5707,Studies!A:BR,5,FALSE),"")</f>
        <v>Dapagliflozin</v>
      </c>
      <c r="F5707" s="256" t="str">
        <f>IF(AND(A5707&lt;&gt;"",ISNUMBER(A5707)),VLOOKUP(A5707,Studies!A:BR,6,FALSE),"")</f>
        <v>Plasma</v>
      </c>
      <c r="G5707" s="194">
        <v>144.25</v>
      </c>
      <c r="H5707" s="194" t="s">
        <v>60</v>
      </c>
      <c r="I5707" s="187">
        <v>6.0757389999999996</v>
      </c>
      <c r="J5707" s="242" t="s">
        <v>941</v>
      </c>
      <c r="K5707" s="242" t="s">
        <v>116</v>
      </c>
    </row>
    <row r="5708" spans="1:11" ht="14.25" x14ac:dyDescent="0.2">
      <c r="A5708" s="183">
        <v>686</v>
      </c>
      <c r="B5708" s="254" t="str">
        <f>IF(AND(A5708&lt;&gt;"",ISNUMBER(A5708)),VLOOKUP(A5708,Studies!A:BR,2,FALSE),"")</f>
        <v>Komoroski 2009</v>
      </c>
      <c r="C5708" s="255" t="str">
        <f>IF(AND(A5708&lt;&gt;"",ISNUMBER(A5708)),VLOOKUP(A5708,Studies!A:BR,3,FALSE),"")</f>
        <v>https://www.ncbi.nlm.nih.gov/pubmed/19129748</v>
      </c>
      <c r="D5708" s="255" t="str">
        <f>IF(AND(A5708&lt;&gt;"",ISNUMBER(A5708)),VLOOKUP(A5708,Studies!A:BR,4,FALSE),"")</f>
        <v>MAD 10 mg (day 7 and day 14)</v>
      </c>
      <c r="E5708" s="255" t="str">
        <f>IF(AND(A5708&lt;&gt;"",ISNUMBER(A5708)),VLOOKUP(A5708,Studies!A:BR,5,FALSE),"")</f>
        <v>Dapagliflozin</v>
      </c>
      <c r="F5708" s="256" t="str">
        <f>IF(AND(A5708&lt;&gt;"",ISNUMBER(A5708)),VLOOKUP(A5708,Studies!A:BR,6,FALSE),"")</f>
        <v>Plasma</v>
      </c>
      <c r="G5708" s="194">
        <v>144.5</v>
      </c>
      <c r="H5708" s="194" t="s">
        <v>60</v>
      </c>
      <c r="I5708" s="187">
        <v>81.929370000000006</v>
      </c>
      <c r="J5708" s="242" t="s">
        <v>941</v>
      </c>
      <c r="K5708" s="242" t="s">
        <v>116</v>
      </c>
    </row>
    <row r="5709" spans="1:11" ht="14.25" x14ac:dyDescent="0.2">
      <c r="A5709" s="183">
        <v>686</v>
      </c>
      <c r="B5709" s="254" t="str">
        <f>IF(AND(A5709&lt;&gt;"",ISNUMBER(A5709)),VLOOKUP(A5709,Studies!A:BR,2,FALSE),"")</f>
        <v>Komoroski 2009</v>
      </c>
      <c r="C5709" s="255" t="str">
        <f>IF(AND(A5709&lt;&gt;"",ISNUMBER(A5709)),VLOOKUP(A5709,Studies!A:BR,3,FALSE),"")</f>
        <v>https://www.ncbi.nlm.nih.gov/pubmed/19129748</v>
      </c>
      <c r="D5709" s="255" t="str">
        <f>IF(AND(A5709&lt;&gt;"",ISNUMBER(A5709)),VLOOKUP(A5709,Studies!A:BR,4,FALSE),"")</f>
        <v>MAD 10 mg (day 7 and day 14)</v>
      </c>
      <c r="E5709" s="255" t="str">
        <f>IF(AND(A5709&lt;&gt;"",ISNUMBER(A5709)),VLOOKUP(A5709,Studies!A:BR,5,FALSE),"")</f>
        <v>Dapagliflozin</v>
      </c>
      <c r="F5709" s="256" t="str">
        <f>IF(AND(A5709&lt;&gt;"",ISNUMBER(A5709)),VLOOKUP(A5709,Studies!A:BR,6,FALSE),"")</f>
        <v>Plasma</v>
      </c>
      <c r="G5709" s="194">
        <v>145</v>
      </c>
      <c r="H5709" s="194" t="s">
        <v>60</v>
      </c>
      <c r="I5709" s="187">
        <v>129.98560000000001</v>
      </c>
      <c r="J5709" s="242" t="s">
        <v>941</v>
      </c>
      <c r="K5709" s="242" t="s">
        <v>116</v>
      </c>
    </row>
    <row r="5710" spans="1:11" ht="14.25" x14ac:dyDescent="0.2">
      <c r="A5710" s="183">
        <v>686</v>
      </c>
      <c r="B5710" s="254" t="str">
        <f>IF(AND(A5710&lt;&gt;"",ISNUMBER(A5710)),VLOOKUP(A5710,Studies!A:BR,2,FALSE),"")</f>
        <v>Komoroski 2009</v>
      </c>
      <c r="C5710" s="255" t="str">
        <f>IF(AND(A5710&lt;&gt;"",ISNUMBER(A5710)),VLOOKUP(A5710,Studies!A:BR,3,FALSE),"")</f>
        <v>https://www.ncbi.nlm.nih.gov/pubmed/19129748</v>
      </c>
      <c r="D5710" s="255" t="str">
        <f>IF(AND(A5710&lt;&gt;"",ISNUMBER(A5710)),VLOOKUP(A5710,Studies!A:BR,4,FALSE),"")</f>
        <v>MAD 10 mg (day 7 and day 14)</v>
      </c>
      <c r="E5710" s="255" t="str">
        <f>IF(AND(A5710&lt;&gt;"",ISNUMBER(A5710)),VLOOKUP(A5710,Studies!A:BR,5,FALSE),"")</f>
        <v>Dapagliflozin</v>
      </c>
      <c r="F5710" s="256" t="str">
        <f>IF(AND(A5710&lt;&gt;"",ISNUMBER(A5710)),VLOOKUP(A5710,Studies!A:BR,6,FALSE),"")</f>
        <v>Plasma</v>
      </c>
      <c r="G5710" s="194">
        <v>145.5</v>
      </c>
      <c r="H5710" s="194" t="s">
        <v>60</v>
      </c>
      <c r="I5710" s="187">
        <v>92.920029999999997</v>
      </c>
      <c r="J5710" s="242" t="s">
        <v>941</v>
      </c>
      <c r="K5710" s="242" t="s">
        <v>116</v>
      </c>
    </row>
    <row r="5711" spans="1:11" ht="14.25" x14ac:dyDescent="0.2">
      <c r="A5711" s="183">
        <v>686</v>
      </c>
      <c r="B5711" s="254" t="str">
        <f>IF(AND(A5711&lt;&gt;"",ISNUMBER(A5711)),VLOOKUP(A5711,Studies!A:BR,2,FALSE),"")</f>
        <v>Komoroski 2009</v>
      </c>
      <c r="C5711" s="255" t="str">
        <f>IF(AND(A5711&lt;&gt;"",ISNUMBER(A5711)),VLOOKUP(A5711,Studies!A:BR,3,FALSE),"")</f>
        <v>https://www.ncbi.nlm.nih.gov/pubmed/19129748</v>
      </c>
      <c r="D5711" s="255" t="str">
        <f>IF(AND(A5711&lt;&gt;"",ISNUMBER(A5711)),VLOOKUP(A5711,Studies!A:BR,4,FALSE),"")</f>
        <v>MAD 10 mg (day 7 and day 14)</v>
      </c>
      <c r="E5711" s="255" t="str">
        <f>IF(AND(A5711&lt;&gt;"",ISNUMBER(A5711)),VLOOKUP(A5711,Studies!A:BR,5,FALSE),"")</f>
        <v>Dapagliflozin</v>
      </c>
      <c r="F5711" s="256" t="str">
        <f>IF(AND(A5711&lt;&gt;"",ISNUMBER(A5711)),VLOOKUP(A5711,Studies!A:BR,6,FALSE),"")</f>
        <v>Plasma</v>
      </c>
      <c r="G5711" s="194">
        <v>146</v>
      </c>
      <c r="H5711" s="194" t="s">
        <v>60</v>
      </c>
      <c r="I5711" s="187">
        <v>67.832070000000002</v>
      </c>
      <c r="J5711" s="242" t="s">
        <v>941</v>
      </c>
      <c r="K5711" s="242" t="s">
        <v>116</v>
      </c>
    </row>
    <row r="5712" spans="1:11" ht="14.25" x14ac:dyDescent="0.2">
      <c r="A5712" s="183">
        <v>686</v>
      </c>
      <c r="B5712" s="254" t="str">
        <f>IF(AND(A5712&lt;&gt;"",ISNUMBER(A5712)),VLOOKUP(A5712,Studies!A:BR,2,FALSE),"")</f>
        <v>Komoroski 2009</v>
      </c>
      <c r="C5712" s="255" t="str">
        <f>IF(AND(A5712&lt;&gt;"",ISNUMBER(A5712)),VLOOKUP(A5712,Studies!A:BR,3,FALSE),"")</f>
        <v>https://www.ncbi.nlm.nih.gov/pubmed/19129748</v>
      </c>
      <c r="D5712" s="255" t="str">
        <f>IF(AND(A5712&lt;&gt;"",ISNUMBER(A5712)),VLOOKUP(A5712,Studies!A:BR,4,FALSE),"")</f>
        <v>MAD 10 mg (day 7 and day 14)</v>
      </c>
      <c r="E5712" s="255" t="str">
        <f>IF(AND(A5712&lt;&gt;"",ISNUMBER(A5712)),VLOOKUP(A5712,Studies!A:BR,5,FALSE),"")</f>
        <v>Dapagliflozin</v>
      </c>
      <c r="F5712" s="256" t="str">
        <f>IF(AND(A5712&lt;&gt;"",ISNUMBER(A5712)),VLOOKUP(A5712,Studies!A:BR,6,FALSE),"")</f>
        <v>Plasma</v>
      </c>
      <c r="G5712" s="194">
        <v>148</v>
      </c>
      <c r="H5712" s="194" t="s">
        <v>60</v>
      </c>
      <c r="I5712" s="187">
        <v>37.69726</v>
      </c>
      <c r="J5712" s="242" t="s">
        <v>941</v>
      </c>
      <c r="K5712" s="242" t="s">
        <v>116</v>
      </c>
    </row>
    <row r="5713" spans="1:11" ht="14.25" x14ac:dyDescent="0.2">
      <c r="A5713" s="183">
        <v>686</v>
      </c>
      <c r="B5713" s="254" t="str">
        <f>IF(AND(A5713&lt;&gt;"",ISNUMBER(A5713)),VLOOKUP(A5713,Studies!A:BR,2,FALSE),"")</f>
        <v>Komoroski 2009</v>
      </c>
      <c r="C5713" s="255" t="str">
        <f>IF(AND(A5713&lt;&gt;"",ISNUMBER(A5713)),VLOOKUP(A5713,Studies!A:BR,3,FALSE),"")</f>
        <v>https://www.ncbi.nlm.nih.gov/pubmed/19129748</v>
      </c>
      <c r="D5713" s="255" t="str">
        <f>IF(AND(A5713&lt;&gt;"",ISNUMBER(A5713)),VLOOKUP(A5713,Studies!A:BR,4,FALSE),"")</f>
        <v>MAD 10 mg (day 7 and day 14)</v>
      </c>
      <c r="E5713" s="255" t="str">
        <f>IF(AND(A5713&lt;&gt;"",ISNUMBER(A5713)),VLOOKUP(A5713,Studies!A:BR,5,FALSE),"")</f>
        <v>Dapagliflozin</v>
      </c>
      <c r="F5713" s="256" t="str">
        <f>IF(AND(A5713&lt;&gt;"",ISNUMBER(A5713)),VLOOKUP(A5713,Studies!A:BR,6,FALSE),"")</f>
        <v>Plasma</v>
      </c>
      <c r="G5713" s="194">
        <v>150</v>
      </c>
      <c r="H5713" s="194" t="s">
        <v>60</v>
      </c>
      <c r="I5713" s="187">
        <v>24.778639999999999</v>
      </c>
      <c r="J5713" s="242" t="s">
        <v>941</v>
      </c>
      <c r="K5713" s="242" t="s">
        <v>116</v>
      </c>
    </row>
    <row r="5714" spans="1:11" ht="14.25" x14ac:dyDescent="0.2">
      <c r="A5714" s="183">
        <v>686</v>
      </c>
      <c r="B5714" s="254" t="str">
        <f>IF(AND(A5714&lt;&gt;"",ISNUMBER(A5714)),VLOOKUP(A5714,Studies!A:BR,2,FALSE),"")</f>
        <v>Komoroski 2009</v>
      </c>
      <c r="C5714" s="255" t="str">
        <f>IF(AND(A5714&lt;&gt;"",ISNUMBER(A5714)),VLOOKUP(A5714,Studies!A:BR,3,FALSE),"")</f>
        <v>https://www.ncbi.nlm.nih.gov/pubmed/19129748</v>
      </c>
      <c r="D5714" s="255" t="str">
        <f>IF(AND(A5714&lt;&gt;"",ISNUMBER(A5714)),VLOOKUP(A5714,Studies!A:BR,4,FALSE),"")</f>
        <v>MAD 10 mg (day 7 and day 14)</v>
      </c>
      <c r="E5714" s="255" t="str">
        <f>IF(AND(A5714&lt;&gt;"",ISNUMBER(A5714)),VLOOKUP(A5714,Studies!A:BR,5,FALSE),"")</f>
        <v>Dapagliflozin</v>
      </c>
      <c r="F5714" s="256" t="str">
        <f>IF(AND(A5714&lt;&gt;"",ISNUMBER(A5714)),VLOOKUP(A5714,Studies!A:BR,6,FALSE),"")</f>
        <v>Plasma</v>
      </c>
      <c r="G5714" s="194">
        <v>152</v>
      </c>
      <c r="H5714" s="194" t="s">
        <v>60</v>
      </c>
      <c r="I5714" s="187">
        <v>21.394200000000001</v>
      </c>
      <c r="J5714" s="242" t="s">
        <v>941</v>
      </c>
      <c r="K5714" s="242" t="s">
        <v>116</v>
      </c>
    </row>
    <row r="5715" spans="1:11" ht="14.25" x14ac:dyDescent="0.2">
      <c r="A5715" s="183">
        <v>686</v>
      </c>
      <c r="B5715" s="254" t="str">
        <f>IF(AND(A5715&lt;&gt;"",ISNUMBER(A5715)),VLOOKUP(A5715,Studies!A:BR,2,FALSE),"")</f>
        <v>Komoroski 2009</v>
      </c>
      <c r="C5715" s="255" t="str">
        <f>IF(AND(A5715&lt;&gt;"",ISNUMBER(A5715)),VLOOKUP(A5715,Studies!A:BR,3,FALSE),"")</f>
        <v>https://www.ncbi.nlm.nih.gov/pubmed/19129748</v>
      </c>
      <c r="D5715" s="255" t="str">
        <f>IF(AND(A5715&lt;&gt;"",ISNUMBER(A5715)),VLOOKUP(A5715,Studies!A:BR,4,FALSE),"")</f>
        <v>MAD 10 mg (day 7 and day 14)</v>
      </c>
      <c r="E5715" s="255" t="str">
        <f>IF(AND(A5715&lt;&gt;"",ISNUMBER(A5715)),VLOOKUP(A5715,Studies!A:BR,5,FALSE),"")</f>
        <v>Dapagliflozin</v>
      </c>
      <c r="F5715" s="256" t="str">
        <f>IF(AND(A5715&lt;&gt;"",ISNUMBER(A5715)),VLOOKUP(A5715,Studies!A:BR,6,FALSE),"")</f>
        <v>Plasma</v>
      </c>
      <c r="G5715" s="194">
        <v>154</v>
      </c>
      <c r="H5715" s="194" t="s">
        <v>60</v>
      </c>
      <c r="I5715" s="187">
        <v>14.06254</v>
      </c>
      <c r="J5715" s="242" t="s">
        <v>941</v>
      </c>
      <c r="K5715" s="242" t="s">
        <v>116</v>
      </c>
    </row>
    <row r="5716" spans="1:11" ht="14.25" x14ac:dyDescent="0.2">
      <c r="A5716" s="183">
        <v>686</v>
      </c>
      <c r="B5716" s="254" t="str">
        <f>IF(AND(A5716&lt;&gt;"",ISNUMBER(A5716)),VLOOKUP(A5716,Studies!A:BR,2,FALSE),"")</f>
        <v>Komoroski 2009</v>
      </c>
      <c r="C5716" s="255" t="str">
        <f>IF(AND(A5716&lt;&gt;"",ISNUMBER(A5716)),VLOOKUP(A5716,Studies!A:BR,3,FALSE),"")</f>
        <v>https://www.ncbi.nlm.nih.gov/pubmed/19129748</v>
      </c>
      <c r="D5716" s="255" t="str">
        <f>IF(AND(A5716&lt;&gt;"",ISNUMBER(A5716)),VLOOKUP(A5716,Studies!A:BR,4,FALSE),"")</f>
        <v>MAD 10 mg (day 7 and day 14)</v>
      </c>
      <c r="E5716" s="255" t="str">
        <f>IF(AND(A5716&lt;&gt;"",ISNUMBER(A5716)),VLOOKUP(A5716,Studies!A:BR,5,FALSE),"")</f>
        <v>Dapagliflozin</v>
      </c>
      <c r="F5716" s="256" t="str">
        <f>IF(AND(A5716&lt;&gt;"",ISNUMBER(A5716)),VLOOKUP(A5716,Studies!A:BR,6,FALSE),"")</f>
        <v>Plasma</v>
      </c>
      <c r="G5716" s="194">
        <v>156</v>
      </c>
      <c r="H5716" s="194" t="s">
        <v>60</v>
      </c>
      <c r="I5716" s="187">
        <v>12.39921</v>
      </c>
      <c r="J5716" s="242" t="s">
        <v>941</v>
      </c>
      <c r="K5716" s="242" t="s">
        <v>116</v>
      </c>
    </row>
    <row r="5717" spans="1:11" ht="14.25" x14ac:dyDescent="0.2">
      <c r="A5717" s="183">
        <v>686</v>
      </c>
      <c r="B5717" s="254" t="str">
        <f>IF(AND(A5717&lt;&gt;"",ISNUMBER(A5717)),VLOOKUP(A5717,Studies!A:BR,2,FALSE),"")</f>
        <v>Komoroski 2009</v>
      </c>
      <c r="C5717" s="255" t="str">
        <f>IF(AND(A5717&lt;&gt;"",ISNUMBER(A5717)),VLOOKUP(A5717,Studies!A:BR,3,FALSE),"")</f>
        <v>https://www.ncbi.nlm.nih.gov/pubmed/19129748</v>
      </c>
      <c r="D5717" s="255" t="str">
        <f>IF(AND(A5717&lt;&gt;"",ISNUMBER(A5717)),VLOOKUP(A5717,Studies!A:BR,4,FALSE),"")</f>
        <v>MAD 10 mg (day 7 and day 14)</v>
      </c>
      <c r="E5717" s="255" t="str">
        <f>IF(AND(A5717&lt;&gt;"",ISNUMBER(A5717)),VLOOKUP(A5717,Studies!A:BR,5,FALSE),"")</f>
        <v>Dapagliflozin</v>
      </c>
      <c r="F5717" s="256" t="str">
        <f>IF(AND(A5717&lt;&gt;"",ISNUMBER(A5717)),VLOOKUP(A5717,Studies!A:BR,6,FALSE),"")</f>
        <v>Plasma</v>
      </c>
      <c r="G5717" s="194">
        <v>158</v>
      </c>
      <c r="H5717" s="194" t="s">
        <v>60</v>
      </c>
      <c r="I5717" s="187">
        <v>10.48338</v>
      </c>
      <c r="J5717" s="242" t="s">
        <v>941</v>
      </c>
      <c r="K5717" s="242" t="s">
        <v>116</v>
      </c>
    </row>
    <row r="5718" spans="1:11" ht="14.25" x14ac:dyDescent="0.2">
      <c r="A5718" s="183">
        <v>686</v>
      </c>
      <c r="B5718" s="254" t="str">
        <f>IF(AND(A5718&lt;&gt;"",ISNUMBER(A5718)),VLOOKUP(A5718,Studies!A:BR,2,FALSE),"")</f>
        <v>Komoroski 2009</v>
      </c>
      <c r="C5718" s="255" t="str">
        <f>IF(AND(A5718&lt;&gt;"",ISNUMBER(A5718)),VLOOKUP(A5718,Studies!A:BR,3,FALSE),"")</f>
        <v>https://www.ncbi.nlm.nih.gov/pubmed/19129748</v>
      </c>
      <c r="D5718" s="255" t="str">
        <f>IF(AND(A5718&lt;&gt;"",ISNUMBER(A5718)),VLOOKUP(A5718,Studies!A:BR,4,FALSE),"")</f>
        <v>MAD 10 mg (day 7 and day 14)</v>
      </c>
      <c r="E5718" s="255" t="str">
        <f>IF(AND(A5718&lt;&gt;"",ISNUMBER(A5718)),VLOOKUP(A5718,Studies!A:BR,5,FALSE),"")</f>
        <v>Dapagliflozin</v>
      </c>
      <c r="F5718" s="256" t="str">
        <f>IF(AND(A5718&lt;&gt;"",ISNUMBER(A5718)),VLOOKUP(A5718,Studies!A:BR,6,FALSE),"")</f>
        <v>Plasma</v>
      </c>
      <c r="G5718" s="194">
        <v>162</v>
      </c>
      <c r="H5718" s="194" t="s">
        <v>60</v>
      </c>
      <c r="I5718" s="187">
        <v>7.494027</v>
      </c>
      <c r="J5718" s="242" t="s">
        <v>941</v>
      </c>
      <c r="K5718" s="242" t="s">
        <v>116</v>
      </c>
    </row>
    <row r="5719" spans="1:11" ht="14.25" x14ac:dyDescent="0.2">
      <c r="A5719" s="183">
        <v>686</v>
      </c>
      <c r="B5719" s="254" t="str">
        <f>IF(AND(A5719&lt;&gt;"",ISNUMBER(A5719)),VLOOKUP(A5719,Studies!A:BR,2,FALSE),"")</f>
        <v>Komoroski 2009</v>
      </c>
      <c r="C5719" s="255" t="str">
        <f>IF(AND(A5719&lt;&gt;"",ISNUMBER(A5719)),VLOOKUP(A5719,Studies!A:BR,3,FALSE),"")</f>
        <v>https://www.ncbi.nlm.nih.gov/pubmed/19129748</v>
      </c>
      <c r="D5719" s="255" t="str">
        <f>IF(AND(A5719&lt;&gt;"",ISNUMBER(A5719)),VLOOKUP(A5719,Studies!A:BR,4,FALSE),"")</f>
        <v>MAD 10 mg (day 7 and day 14)</v>
      </c>
      <c r="E5719" s="255" t="str">
        <f>IF(AND(A5719&lt;&gt;"",ISNUMBER(A5719)),VLOOKUP(A5719,Studies!A:BR,5,FALSE),"")</f>
        <v>Dapagliflozin</v>
      </c>
      <c r="F5719" s="256" t="str">
        <f>IF(AND(A5719&lt;&gt;"",ISNUMBER(A5719)),VLOOKUP(A5719,Studies!A:BR,6,FALSE),"")</f>
        <v>Plasma</v>
      </c>
      <c r="G5719" s="194">
        <v>166</v>
      </c>
      <c r="H5719" s="194" t="s">
        <v>60</v>
      </c>
      <c r="I5719" s="187">
        <v>7.0368839999999997</v>
      </c>
      <c r="J5719" s="242" t="s">
        <v>941</v>
      </c>
      <c r="K5719" s="242" t="s">
        <v>116</v>
      </c>
    </row>
    <row r="5720" spans="1:11" ht="14.25" x14ac:dyDescent="0.2">
      <c r="A5720" s="183">
        <v>686</v>
      </c>
      <c r="B5720" s="254" t="str">
        <f>IF(AND(A5720&lt;&gt;"",ISNUMBER(A5720)),VLOOKUP(A5720,Studies!A:BR,2,FALSE),"")</f>
        <v>Komoroski 2009</v>
      </c>
      <c r="C5720" s="255" t="str">
        <f>IF(AND(A5720&lt;&gt;"",ISNUMBER(A5720)),VLOOKUP(A5720,Studies!A:BR,3,FALSE),"")</f>
        <v>https://www.ncbi.nlm.nih.gov/pubmed/19129748</v>
      </c>
      <c r="D5720" s="255" t="str">
        <f>IF(AND(A5720&lt;&gt;"",ISNUMBER(A5720)),VLOOKUP(A5720,Studies!A:BR,4,FALSE),"")</f>
        <v>MAD 10 mg (day 7 and day 14)</v>
      </c>
      <c r="E5720" s="255" t="str">
        <f>IF(AND(A5720&lt;&gt;"",ISNUMBER(A5720)),VLOOKUP(A5720,Studies!A:BR,5,FALSE),"")</f>
        <v>Dapagliflozin</v>
      </c>
      <c r="F5720" s="256" t="str">
        <f>IF(AND(A5720&lt;&gt;"",ISNUMBER(A5720)),VLOOKUP(A5720,Studies!A:BR,6,FALSE),"")</f>
        <v>Plasma</v>
      </c>
      <c r="G5720" s="194">
        <v>168</v>
      </c>
      <c r="H5720" s="194" t="s">
        <v>60</v>
      </c>
      <c r="I5720" s="187">
        <v>6.0757389999999996</v>
      </c>
      <c r="J5720" s="242" t="s">
        <v>941</v>
      </c>
      <c r="K5720" s="242" t="s">
        <v>116</v>
      </c>
    </row>
    <row r="5721" spans="1:11" ht="14.25" x14ac:dyDescent="0.2">
      <c r="A5721" s="183">
        <v>686</v>
      </c>
      <c r="B5721" s="254" t="str">
        <f>IF(AND(A5721&lt;&gt;"",ISNUMBER(A5721)),VLOOKUP(A5721,Studies!A:BR,2,FALSE),"")</f>
        <v>Komoroski 2009</v>
      </c>
      <c r="C5721" s="255" t="str">
        <f>IF(AND(A5721&lt;&gt;"",ISNUMBER(A5721)),VLOOKUP(A5721,Studies!A:BR,3,FALSE),"")</f>
        <v>https://www.ncbi.nlm.nih.gov/pubmed/19129748</v>
      </c>
      <c r="D5721" s="255" t="str">
        <f>IF(AND(A5721&lt;&gt;"",ISNUMBER(A5721)),VLOOKUP(A5721,Studies!A:BR,4,FALSE),"")</f>
        <v>MAD 10 mg (day 7 and day 14)</v>
      </c>
      <c r="E5721" s="255" t="str">
        <f>IF(AND(A5721&lt;&gt;"",ISNUMBER(A5721)),VLOOKUP(A5721,Studies!A:BR,5,FALSE),"")</f>
        <v>Dapagliflozin</v>
      </c>
      <c r="F5721" s="256" t="str">
        <f>IF(AND(A5721&lt;&gt;"",ISNUMBER(A5721)),VLOOKUP(A5721,Studies!A:BR,6,FALSE),"")</f>
        <v>Plasma</v>
      </c>
      <c r="G5721" s="194">
        <v>312.25</v>
      </c>
      <c r="H5721" s="194" t="s">
        <v>60</v>
      </c>
      <c r="I5721" s="187">
        <v>6.5732140000000001</v>
      </c>
      <c r="J5721" s="242" t="s">
        <v>941</v>
      </c>
      <c r="K5721" s="242" t="s">
        <v>116</v>
      </c>
    </row>
    <row r="5722" spans="1:11" ht="14.25" x14ac:dyDescent="0.2">
      <c r="A5722" s="183">
        <v>686</v>
      </c>
      <c r="B5722" s="254" t="str">
        <f>IF(AND(A5722&lt;&gt;"",ISNUMBER(A5722)),VLOOKUP(A5722,Studies!A:BR,2,FALSE),"")</f>
        <v>Komoroski 2009</v>
      </c>
      <c r="C5722" s="255" t="str">
        <f>IF(AND(A5722&lt;&gt;"",ISNUMBER(A5722)),VLOOKUP(A5722,Studies!A:BR,3,FALSE),"")</f>
        <v>https://www.ncbi.nlm.nih.gov/pubmed/19129748</v>
      </c>
      <c r="D5722" s="255" t="str">
        <f>IF(AND(A5722&lt;&gt;"",ISNUMBER(A5722)),VLOOKUP(A5722,Studies!A:BR,4,FALSE),"")</f>
        <v>MAD 10 mg (day 7 and day 14)</v>
      </c>
      <c r="E5722" s="255" t="str">
        <f>IF(AND(A5722&lt;&gt;"",ISNUMBER(A5722)),VLOOKUP(A5722,Studies!A:BR,5,FALSE),"")</f>
        <v>Dapagliflozin</v>
      </c>
      <c r="F5722" s="256" t="str">
        <f>IF(AND(A5722&lt;&gt;"",ISNUMBER(A5722)),VLOOKUP(A5722,Studies!A:BR,6,FALSE),"")</f>
        <v>Plasma</v>
      </c>
      <c r="G5722" s="194">
        <v>312.5</v>
      </c>
      <c r="H5722" s="194" t="s">
        <v>60</v>
      </c>
      <c r="I5722" s="187">
        <v>54.116950000000003</v>
      </c>
      <c r="J5722" s="242" t="s">
        <v>941</v>
      </c>
      <c r="K5722" s="242" t="s">
        <v>116</v>
      </c>
    </row>
    <row r="5723" spans="1:11" ht="14.25" x14ac:dyDescent="0.2">
      <c r="A5723" s="183">
        <v>686</v>
      </c>
      <c r="B5723" s="254" t="str">
        <f>IF(AND(A5723&lt;&gt;"",ISNUMBER(A5723)),VLOOKUP(A5723,Studies!A:BR,2,FALSE),"")</f>
        <v>Komoroski 2009</v>
      </c>
      <c r="C5723" s="255" t="str">
        <f>IF(AND(A5723&lt;&gt;"",ISNUMBER(A5723)),VLOOKUP(A5723,Studies!A:BR,3,FALSE),"")</f>
        <v>https://www.ncbi.nlm.nih.gov/pubmed/19129748</v>
      </c>
      <c r="D5723" s="255" t="str">
        <f>IF(AND(A5723&lt;&gt;"",ISNUMBER(A5723)),VLOOKUP(A5723,Studies!A:BR,4,FALSE),"")</f>
        <v>MAD 10 mg (day 7 and day 14)</v>
      </c>
      <c r="E5723" s="255" t="str">
        <f>IF(AND(A5723&lt;&gt;"",ISNUMBER(A5723)),VLOOKUP(A5723,Studies!A:BR,5,FALSE),"")</f>
        <v>Dapagliflozin</v>
      </c>
      <c r="F5723" s="256" t="str">
        <f>IF(AND(A5723&lt;&gt;"",ISNUMBER(A5723)),VLOOKUP(A5723,Studies!A:BR,6,FALSE),"")</f>
        <v>Plasma</v>
      </c>
      <c r="G5723" s="194">
        <v>313</v>
      </c>
      <c r="H5723" s="194" t="s">
        <v>60</v>
      </c>
      <c r="I5723" s="187">
        <v>106.3327</v>
      </c>
      <c r="J5723" s="242" t="s">
        <v>941</v>
      </c>
      <c r="K5723" s="242" t="s">
        <v>116</v>
      </c>
    </row>
    <row r="5724" spans="1:11" ht="14.25" x14ac:dyDescent="0.2">
      <c r="A5724" s="183">
        <v>686</v>
      </c>
      <c r="B5724" s="254" t="str">
        <f>IF(AND(A5724&lt;&gt;"",ISNUMBER(A5724)),VLOOKUP(A5724,Studies!A:BR,2,FALSE),"")</f>
        <v>Komoroski 2009</v>
      </c>
      <c r="C5724" s="255" t="str">
        <f>IF(AND(A5724&lt;&gt;"",ISNUMBER(A5724)),VLOOKUP(A5724,Studies!A:BR,3,FALSE),"")</f>
        <v>https://www.ncbi.nlm.nih.gov/pubmed/19129748</v>
      </c>
      <c r="D5724" s="255" t="str">
        <f>IF(AND(A5724&lt;&gt;"",ISNUMBER(A5724)),VLOOKUP(A5724,Studies!A:BR,4,FALSE),"")</f>
        <v>MAD 10 mg (day 7 and day 14)</v>
      </c>
      <c r="E5724" s="255" t="str">
        <f>IF(AND(A5724&lt;&gt;"",ISNUMBER(A5724)),VLOOKUP(A5724,Studies!A:BR,5,FALSE),"")</f>
        <v>Dapagliflozin</v>
      </c>
      <c r="F5724" s="256" t="str">
        <f>IF(AND(A5724&lt;&gt;"",ISNUMBER(A5724)),VLOOKUP(A5724,Studies!A:BR,6,FALSE),"")</f>
        <v>Plasma</v>
      </c>
      <c r="G5724" s="194">
        <v>313.5</v>
      </c>
      <c r="H5724" s="194" t="s">
        <v>60</v>
      </c>
      <c r="I5724" s="187">
        <v>86.651840000000007</v>
      </c>
      <c r="J5724" s="242" t="s">
        <v>941</v>
      </c>
      <c r="K5724" s="242" t="s">
        <v>116</v>
      </c>
    </row>
    <row r="5725" spans="1:11" ht="14.25" x14ac:dyDescent="0.2">
      <c r="A5725" s="183">
        <v>686</v>
      </c>
      <c r="B5725" s="254" t="str">
        <f>IF(AND(A5725&lt;&gt;"",ISNUMBER(A5725)),VLOOKUP(A5725,Studies!A:BR,2,FALSE),"")</f>
        <v>Komoroski 2009</v>
      </c>
      <c r="C5725" s="255" t="str">
        <f>IF(AND(A5725&lt;&gt;"",ISNUMBER(A5725)),VLOOKUP(A5725,Studies!A:BR,3,FALSE),"")</f>
        <v>https://www.ncbi.nlm.nih.gov/pubmed/19129748</v>
      </c>
      <c r="D5725" s="255" t="str">
        <f>IF(AND(A5725&lt;&gt;"",ISNUMBER(A5725)),VLOOKUP(A5725,Studies!A:BR,4,FALSE),"")</f>
        <v>MAD 10 mg (day 7 and day 14)</v>
      </c>
      <c r="E5725" s="255" t="str">
        <f>IF(AND(A5725&lt;&gt;"",ISNUMBER(A5725)),VLOOKUP(A5725,Studies!A:BR,5,FALSE),"")</f>
        <v>Dapagliflozin</v>
      </c>
      <c r="F5725" s="256" t="str">
        <f>IF(AND(A5725&lt;&gt;"",ISNUMBER(A5725)),VLOOKUP(A5725,Studies!A:BR,6,FALSE),"")</f>
        <v>Plasma</v>
      </c>
      <c r="G5725" s="194">
        <v>314</v>
      </c>
      <c r="H5725" s="194" t="s">
        <v>60</v>
      </c>
      <c r="I5725" s="187">
        <v>72.073859999999996</v>
      </c>
      <c r="J5725" s="242" t="s">
        <v>941</v>
      </c>
      <c r="K5725" s="242" t="s">
        <v>116</v>
      </c>
    </row>
    <row r="5726" spans="1:11" ht="14.25" x14ac:dyDescent="0.2">
      <c r="A5726" s="183">
        <v>686</v>
      </c>
      <c r="B5726" s="254" t="str">
        <f>IF(AND(A5726&lt;&gt;"",ISNUMBER(A5726)),VLOOKUP(A5726,Studies!A:BR,2,FALSE),"")</f>
        <v>Komoroski 2009</v>
      </c>
      <c r="C5726" s="255" t="str">
        <f>IF(AND(A5726&lt;&gt;"",ISNUMBER(A5726)),VLOOKUP(A5726,Studies!A:BR,3,FALSE),"")</f>
        <v>https://www.ncbi.nlm.nih.gov/pubmed/19129748</v>
      </c>
      <c r="D5726" s="255" t="str">
        <f>IF(AND(A5726&lt;&gt;"",ISNUMBER(A5726)),VLOOKUP(A5726,Studies!A:BR,4,FALSE),"")</f>
        <v>MAD 10 mg (day 7 and day 14)</v>
      </c>
      <c r="E5726" s="255" t="str">
        <f>IF(AND(A5726&lt;&gt;"",ISNUMBER(A5726)),VLOOKUP(A5726,Studies!A:BR,5,FALSE),"")</f>
        <v>Dapagliflozin</v>
      </c>
      <c r="F5726" s="256" t="str">
        <f>IF(AND(A5726&lt;&gt;"",ISNUMBER(A5726)),VLOOKUP(A5726,Studies!A:BR,6,FALSE),"")</f>
        <v>Plasma</v>
      </c>
      <c r="G5726" s="194">
        <v>316</v>
      </c>
      <c r="H5726" s="194" t="s">
        <v>60</v>
      </c>
      <c r="I5726" s="187">
        <v>35.210050000000003</v>
      </c>
      <c r="J5726" s="242" t="s">
        <v>941</v>
      </c>
      <c r="K5726" s="242" t="s">
        <v>116</v>
      </c>
    </row>
    <row r="5727" spans="1:11" ht="14.25" x14ac:dyDescent="0.2">
      <c r="A5727" s="183">
        <v>686</v>
      </c>
      <c r="B5727" s="254" t="str">
        <f>IF(AND(A5727&lt;&gt;"",ISNUMBER(A5727)),VLOOKUP(A5727,Studies!A:BR,2,FALSE),"")</f>
        <v>Komoroski 2009</v>
      </c>
      <c r="C5727" s="255" t="str">
        <f>IF(AND(A5727&lt;&gt;"",ISNUMBER(A5727)),VLOOKUP(A5727,Studies!A:BR,3,FALSE),"")</f>
        <v>https://www.ncbi.nlm.nih.gov/pubmed/19129748</v>
      </c>
      <c r="D5727" s="255" t="str">
        <f>IF(AND(A5727&lt;&gt;"",ISNUMBER(A5727)),VLOOKUP(A5727,Studies!A:BR,4,FALSE),"")</f>
        <v>MAD 10 mg (day 7 and day 14)</v>
      </c>
      <c r="E5727" s="255" t="str">
        <f>IF(AND(A5727&lt;&gt;"",ISNUMBER(A5727)),VLOOKUP(A5727,Studies!A:BR,5,FALSE),"")</f>
        <v>Dapagliflozin</v>
      </c>
      <c r="F5727" s="256" t="str">
        <f>IF(AND(A5727&lt;&gt;"",ISNUMBER(A5727)),VLOOKUP(A5727,Studies!A:BR,6,FALSE),"")</f>
        <v>Plasma</v>
      </c>
      <c r="G5727" s="194">
        <v>318</v>
      </c>
      <c r="H5727" s="194" t="s">
        <v>60</v>
      </c>
      <c r="I5727" s="187">
        <v>26.437609999999999</v>
      </c>
      <c r="J5727" s="242" t="s">
        <v>941</v>
      </c>
      <c r="K5727" s="242" t="s">
        <v>116</v>
      </c>
    </row>
    <row r="5728" spans="1:11" ht="14.25" x14ac:dyDescent="0.2">
      <c r="A5728" s="183">
        <v>686</v>
      </c>
      <c r="B5728" s="254" t="str">
        <f>IF(AND(A5728&lt;&gt;"",ISNUMBER(A5728)),VLOOKUP(A5728,Studies!A:BR,2,FALSE),"")</f>
        <v>Komoroski 2009</v>
      </c>
      <c r="C5728" s="255" t="str">
        <f>IF(AND(A5728&lt;&gt;"",ISNUMBER(A5728)),VLOOKUP(A5728,Studies!A:BR,3,FALSE),"")</f>
        <v>https://www.ncbi.nlm.nih.gov/pubmed/19129748</v>
      </c>
      <c r="D5728" s="255" t="str">
        <f>IF(AND(A5728&lt;&gt;"",ISNUMBER(A5728)),VLOOKUP(A5728,Studies!A:BR,4,FALSE),"")</f>
        <v>MAD 10 mg (day 7 and day 14)</v>
      </c>
      <c r="E5728" s="255" t="str">
        <f>IF(AND(A5728&lt;&gt;"",ISNUMBER(A5728)),VLOOKUP(A5728,Studies!A:BR,5,FALSE),"")</f>
        <v>Dapagliflozin</v>
      </c>
      <c r="F5728" s="256" t="str">
        <f>IF(AND(A5728&lt;&gt;"",ISNUMBER(A5728)),VLOOKUP(A5728,Studies!A:BR,6,FALSE),"")</f>
        <v>Plasma</v>
      </c>
      <c r="G5728" s="194">
        <v>320</v>
      </c>
      <c r="H5728" s="194" t="s">
        <v>60</v>
      </c>
      <c r="I5728" s="187">
        <v>21.107869999999998</v>
      </c>
      <c r="J5728" s="242" t="s">
        <v>941</v>
      </c>
      <c r="K5728" s="242" t="s">
        <v>116</v>
      </c>
    </row>
    <row r="5729" spans="1:11" ht="14.25" x14ac:dyDescent="0.2">
      <c r="A5729" s="183">
        <v>686</v>
      </c>
      <c r="B5729" s="254" t="str">
        <f>IF(AND(A5729&lt;&gt;"",ISNUMBER(A5729)),VLOOKUP(A5729,Studies!A:BR,2,FALSE),"")</f>
        <v>Komoroski 2009</v>
      </c>
      <c r="C5729" s="255" t="str">
        <f>IF(AND(A5729&lt;&gt;"",ISNUMBER(A5729)),VLOOKUP(A5729,Studies!A:BR,3,FALSE),"")</f>
        <v>https://www.ncbi.nlm.nih.gov/pubmed/19129748</v>
      </c>
      <c r="D5729" s="255" t="str">
        <f>IF(AND(A5729&lt;&gt;"",ISNUMBER(A5729)),VLOOKUP(A5729,Studies!A:BR,4,FALSE),"")</f>
        <v>MAD 10 mg (day 7 and day 14)</v>
      </c>
      <c r="E5729" s="255" t="str">
        <f>IF(AND(A5729&lt;&gt;"",ISNUMBER(A5729)),VLOOKUP(A5729,Studies!A:BR,5,FALSE),"")</f>
        <v>Dapagliflozin</v>
      </c>
      <c r="F5729" s="256" t="str">
        <f>IF(AND(A5729&lt;&gt;"",ISNUMBER(A5729)),VLOOKUP(A5729,Studies!A:BR,6,FALSE),"")</f>
        <v>Plasma</v>
      </c>
      <c r="G5729" s="194">
        <v>322</v>
      </c>
      <c r="H5729" s="194" t="s">
        <v>60</v>
      </c>
      <c r="I5729" s="187">
        <v>16.852589999999999</v>
      </c>
      <c r="J5729" s="242" t="s">
        <v>941</v>
      </c>
      <c r="K5729" s="242" t="s">
        <v>116</v>
      </c>
    </row>
    <row r="5730" spans="1:11" ht="14.25" x14ac:dyDescent="0.2">
      <c r="A5730" s="183">
        <v>686</v>
      </c>
      <c r="B5730" s="254" t="str">
        <f>IF(AND(A5730&lt;&gt;"",ISNUMBER(A5730)),VLOOKUP(A5730,Studies!A:BR,2,FALSE),"")</f>
        <v>Komoroski 2009</v>
      </c>
      <c r="C5730" s="255" t="str">
        <f>IF(AND(A5730&lt;&gt;"",ISNUMBER(A5730)),VLOOKUP(A5730,Studies!A:BR,3,FALSE),"")</f>
        <v>https://www.ncbi.nlm.nih.gov/pubmed/19129748</v>
      </c>
      <c r="D5730" s="255" t="str">
        <f>IF(AND(A5730&lt;&gt;"",ISNUMBER(A5730)),VLOOKUP(A5730,Studies!A:BR,4,FALSE),"")</f>
        <v>MAD 10 mg (day 7 and day 14)</v>
      </c>
      <c r="E5730" s="255" t="str">
        <f>IF(AND(A5730&lt;&gt;"",ISNUMBER(A5730)),VLOOKUP(A5730,Studies!A:BR,5,FALSE),"")</f>
        <v>Dapagliflozin</v>
      </c>
      <c r="F5730" s="256" t="str">
        <f>IF(AND(A5730&lt;&gt;"",ISNUMBER(A5730)),VLOOKUP(A5730,Studies!A:BR,6,FALSE),"")</f>
        <v>Plasma</v>
      </c>
      <c r="G5730" s="194">
        <v>324</v>
      </c>
      <c r="H5730" s="194" t="s">
        <v>60</v>
      </c>
      <c r="I5730" s="187">
        <v>13.73339</v>
      </c>
      <c r="J5730" s="242" t="s">
        <v>941</v>
      </c>
      <c r="K5730" s="242" t="s">
        <v>116</v>
      </c>
    </row>
    <row r="5731" spans="1:11" ht="14.25" x14ac:dyDescent="0.2">
      <c r="A5731" s="183">
        <v>686</v>
      </c>
      <c r="B5731" s="254" t="str">
        <f>IF(AND(A5731&lt;&gt;"",ISNUMBER(A5731)),VLOOKUP(A5731,Studies!A:BR,2,FALSE),"")</f>
        <v>Komoroski 2009</v>
      </c>
      <c r="C5731" s="255" t="str">
        <f>IF(AND(A5731&lt;&gt;"",ISNUMBER(A5731)),VLOOKUP(A5731,Studies!A:BR,3,FALSE),"")</f>
        <v>https://www.ncbi.nlm.nih.gov/pubmed/19129748</v>
      </c>
      <c r="D5731" s="255" t="str">
        <f>IF(AND(A5731&lt;&gt;"",ISNUMBER(A5731)),VLOOKUP(A5731,Studies!A:BR,4,FALSE),"")</f>
        <v>MAD 10 mg (day 7 and day 14)</v>
      </c>
      <c r="E5731" s="255" t="str">
        <f>IF(AND(A5731&lt;&gt;"",ISNUMBER(A5731)),VLOOKUP(A5731,Studies!A:BR,5,FALSE),"")</f>
        <v>Dapagliflozin</v>
      </c>
      <c r="F5731" s="256" t="str">
        <f>IF(AND(A5731&lt;&gt;"",ISNUMBER(A5731)),VLOOKUP(A5731,Studies!A:BR,6,FALSE),"")</f>
        <v>Plasma</v>
      </c>
      <c r="G5731" s="194">
        <v>326</v>
      </c>
      <c r="H5731" s="194" t="s">
        <v>60</v>
      </c>
      <c r="I5731" s="187">
        <v>10.964779999999999</v>
      </c>
      <c r="J5731" s="242" t="s">
        <v>941</v>
      </c>
      <c r="K5731" s="242" t="s">
        <v>116</v>
      </c>
    </row>
    <row r="5732" spans="1:11" ht="14.25" x14ac:dyDescent="0.2">
      <c r="A5732" s="183">
        <v>686</v>
      </c>
      <c r="B5732" s="254" t="str">
        <f>IF(AND(A5732&lt;&gt;"",ISNUMBER(A5732)),VLOOKUP(A5732,Studies!A:BR,2,FALSE),"")</f>
        <v>Komoroski 2009</v>
      </c>
      <c r="C5732" s="255" t="str">
        <f>IF(AND(A5732&lt;&gt;"",ISNUMBER(A5732)),VLOOKUP(A5732,Studies!A:BR,3,FALSE),"")</f>
        <v>https://www.ncbi.nlm.nih.gov/pubmed/19129748</v>
      </c>
      <c r="D5732" s="255" t="str">
        <f>IF(AND(A5732&lt;&gt;"",ISNUMBER(A5732)),VLOOKUP(A5732,Studies!A:BR,4,FALSE),"")</f>
        <v>MAD 10 mg (day 7 and day 14)</v>
      </c>
      <c r="E5732" s="255" t="str">
        <f>IF(AND(A5732&lt;&gt;"",ISNUMBER(A5732)),VLOOKUP(A5732,Studies!A:BR,5,FALSE),"")</f>
        <v>Dapagliflozin</v>
      </c>
      <c r="F5732" s="256" t="str">
        <f>IF(AND(A5732&lt;&gt;"",ISNUMBER(A5732)),VLOOKUP(A5732,Studies!A:BR,6,FALSE),"")</f>
        <v>Plasma</v>
      </c>
      <c r="G5732" s="194">
        <v>330</v>
      </c>
      <c r="H5732" s="194" t="s">
        <v>60</v>
      </c>
      <c r="I5732" s="187">
        <v>8.2329509999999999</v>
      </c>
      <c r="J5732" s="242" t="s">
        <v>941</v>
      </c>
      <c r="K5732" s="242" t="s">
        <v>116</v>
      </c>
    </row>
    <row r="5733" spans="1:11" ht="14.25" x14ac:dyDescent="0.2">
      <c r="A5733" s="183">
        <v>686</v>
      </c>
      <c r="B5733" s="254" t="str">
        <f>IF(AND(A5733&lt;&gt;"",ISNUMBER(A5733)),VLOOKUP(A5733,Studies!A:BR,2,FALSE),"")</f>
        <v>Komoroski 2009</v>
      </c>
      <c r="C5733" s="255" t="str">
        <f>IF(AND(A5733&lt;&gt;"",ISNUMBER(A5733)),VLOOKUP(A5733,Studies!A:BR,3,FALSE),"")</f>
        <v>https://www.ncbi.nlm.nih.gov/pubmed/19129748</v>
      </c>
      <c r="D5733" s="255" t="str">
        <f>IF(AND(A5733&lt;&gt;"",ISNUMBER(A5733)),VLOOKUP(A5733,Studies!A:BR,4,FALSE),"")</f>
        <v>MAD 10 mg (day 7 and day 14)</v>
      </c>
      <c r="E5733" s="255" t="str">
        <f>IF(AND(A5733&lt;&gt;"",ISNUMBER(A5733)),VLOOKUP(A5733,Studies!A:BR,5,FALSE),"")</f>
        <v>Dapagliflozin</v>
      </c>
      <c r="F5733" s="256" t="str">
        <f>IF(AND(A5733&lt;&gt;"",ISNUMBER(A5733)),VLOOKUP(A5733,Studies!A:BR,6,FALSE),"")</f>
        <v>Plasma</v>
      </c>
      <c r="G5733" s="194">
        <v>334</v>
      </c>
      <c r="H5733" s="194" t="s">
        <v>60</v>
      </c>
      <c r="I5733" s="187">
        <v>6.5732140000000001</v>
      </c>
      <c r="J5733" s="242" t="s">
        <v>941</v>
      </c>
      <c r="K5733" s="242" t="s">
        <v>116</v>
      </c>
    </row>
    <row r="5734" spans="1:11" ht="14.25" x14ac:dyDescent="0.2">
      <c r="A5734" s="183">
        <v>686</v>
      </c>
      <c r="B5734" s="254" t="str">
        <f>IF(AND(A5734&lt;&gt;"",ISNUMBER(A5734)),VLOOKUP(A5734,Studies!A:BR,2,FALSE),"")</f>
        <v>Komoroski 2009</v>
      </c>
      <c r="C5734" s="255" t="str">
        <f>IF(AND(A5734&lt;&gt;"",ISNUMBER(A5734)),VLOOKUP(A5734,Studies!A:BR,3,FALSE),"")</f>
        <v>https://www.ncbi.nlm.nih.gov/pubmed/19129748</v>
      </c>
      <c r="D5734" s="255" t="str">
        <f>IF(AND(A5734&lt;&gt;"",ISNUMBER(A5734)),VLOOKUP(A5734,Studies!A:BR,4,FALSE),"")</f>
        <v>MAD 10 mg (day 7 and day 14)</v>
      </c>
      <c r="E5734" s="255" t="str">
        <f>IF(AND(A5734&lt;&gt;"",ISNUMBER(A5734)),VLOOKUP(A5734,Studies!A:BR,5,FALSE),"")</f>
        <v>Dapagliflozin</v>
      </c>
      <c r="F5734" s="256" t="str">
        <f>IF(AND(A5734&lt;&gt;"",ISNUMBER(A5734)),VLOOKUP(A5734,Studies!A:BR,6,FALSE),"")</f>
        <v>Plasma</v>
      </c>
      <c r="G5734" s="194">
        <v>336</v>
      </c>
      <c r="H5734" s="194" t="s">
        <v>60</v>
      </c>
      <c r="I5734" s="187">
        <v>6.0565069999999999</v>
      </c>
      <c r="J5734" s="242" t="s">
        <v>941</v>
      </c>
      <c r="K5734" s="242" t="s">
        <v>116</v>
      </c>
    </row>
    <row r="5735" spans="1:11" ht="14.25" x14ac:dyDescent="0.2">
      <c r="A5735" s="30">
        <v>666</v>
      </c>
      <c r="B5735" s="254" t="str">
        <f>IF(AND(A5735&lt;&gt;"",ISNUMBER(A5735)),VLOOKUP(A5735,Studies!A:BR,2,FALSE),"")</f>
        <v>Komoroski 2009</v>
      </c>
      <c r="C5735" s="255" t="str">
        <f>IF(AND(A5735&lt;&gt;"",ISNUMBER(A5735)),VLOOKUP(A5735,Studies!A:BR,3,FALSE),"")</f>
        <v>https://www.ncbi.nlm.nih.gov/pubmed/19129748</v>
      </c>
      <c r="D5735" s="255" t="str">
        <f>IF(AND(A5735&lt;&gt;"",ISNUMBER(A5735)),VLOOKUP(A5735,Studies!A:BR,4,FALSE),"")</f>
        <v>MAD 20 mg (day 1)</v>
      </c>
      <c r="E5735" s="255" t="str">
        <f>IF(AND(A5735&lt;&gt;"",ISNUMBER(A5735)),VLOOKUP(A5735,Studies!A:BR,5,FALSE),"")</f>
        <v>Dapagliflozin</v>
      </c>
      <c r="F5735" s="256" t="str">
        <f>IF(AND(A5735&lt;&gt;"",ISNUMBER(A5735)),VLOOKUP(A5735,Studies!A:BR,6,FALSE),"")</f>
        <v>Plasma</v>
      </c>
      <c r="G5735" s="194">
        <v>0.5</v>
      </c>
      <c r="H5735" s="194" t="s">
        <v>60</v>
      </c>
      <c r="I5735" s="187">
        <v>101.0843</v>
      </c>
      <c r="J5735" s="242" t="s">
        <v>941</v>
      </c>
      <c r="K5735" s="242" t="s">
        <v>116</v>
      </c>
    </row>
    <row r="5736" spans="1:11" ht="14.25" x14ac:dyDescent="0.2">
      <c r="A5736" s="183">
        <v>666</v>
      </c>
      <c r="B5736" s="254" t="str">
        <f>IF(AND(A5736&lt;&gt;"",ISNUMBER(A5736)),VLOOKUP(A5736,Studies!A:BR,2,FALSE),"")</f>
        <v>Komoroski 2009</v>
      </c>
      <c r="C5736" s="255" t="str">
        <f>IF(AND(A5736&lt;&gt;"",ISNUMBER(A5736)),VLOOKUP(A5736,Studies!A:BR,3,FALSE),"")</f>
        <v>https://www.ncbi.nlm.nih.gov/pubmed/19129748</v>
      </c>
      <c r="D5736" s="255" t="str">
        <f>IF(AND(A5736&lt;&gt;"",ISNUMBER(A5736)),VLOOKUP(A5736,Studies!A:BR,4,FALSE),"")</f>
        <v>MAD 20 mg (day 1)</v>
      </c>
      <c r="E5736" s="255" t="str">
        <f>IF(AND(A5736&lt;&gt;"",ISNUMBER(A5736)),VLOOKUP(A5736,Studies!A:BR,5,FALSE),"")</f>
        <v>Dapagliflozin</v>
      </c>
      <c r="F5736" s="256" t="str">
        <f>IF(AND(A5736&lt;&gt;"",ISNUMBER(A5736)),VLOOKUP(A5736,Studies!A:BR,6,FALSE),"")</f>
        <v>Plasma</v>
      </c>
      <c r="G5736" s="194">
        <v>1</v>
      </c>
      <c r="H5736" s="194" t="s">
        <v>60</v>
      </c>
      <c r="I5736" s="187">
        <v>229.43289999999999</v>
      </c>
      <c r="J5736" s="242" t="s">
        <v>941</v>
      </c>
      <c r="K5736" s="242" t="s">
        <v>116</v>
      </c>
    </row>
    <row r="5737" spans="1:11" ht="14.25" x14ac:dyDescent="0.2">
      <c r="A5737" s="183">
        <v>666</v>
      </c>
      <c r="B5737" s="254" t="str">
        <f>IF(AND(A5737&lt;&gt;"",ISNUMBER(A5737)),VLOOKUP(A5737,Studies!A:BR,2,FALSE),"")</f>
        <v>Komoroski 2009</v>
      </c>
      <c r="C5737" s="255" t="str">
        <f>IF(AND(A5737&lt;&gt;"",ISNUMBER(A5737)),VLOOKUP(A5737,Studies!A:BR,3,FALSE),"")</f>
        <v>https://www.ncbi.nlm.nih.gov/pubmed/19129748</v>
      </c>
      <c r="D5737" s="255" t="str">
        <f>IF(AND(A5737&lt;&gt;"",ISNUMBER(A5737)),VLOOKUP(A5737,Studies!A:BR,4,FALSE),"")</f>
        <v>MAD 20 mg (day 1)</v>
      </c>
      <c r="E5737" s="255" t="str">
        <f>IF(AND(A5737&lt;&gt;"",ISNUMBER(A5737)),VLOOKUP(A5737,Studies!A:BR,5,FALSE),"")</f>
        <v>Dapagliflozin</v>
      </c>
      <c r="F5737" s="256" t="str">
        <f>IF(AND(A5737&lt;&gt;"",ISNUMBER(A5737)),VLOOKUP(A5737,Studies!A:BR,6,FALSE),"")</f>
        <v>Plasma</v>
      </c>
      <c r="G5737" s="194">
        <v>1.5</v>
      </c>
      <c r="H5737" s="194" t="s">
        <v>60</v>
      </c>
      <c r="I5737" s="187">
        <v>155.61000000000001</v>
      </c>
      <c r="J5737" s="242" t="s">
        <v>941</v>
      </c>
      <c r="K5737" s="242" t="s">
        <v>116</v>
      </c>
    </row>
    <row r="5738" spans="1:11" ht="14.25" x14ac:dyDescent="0.2">
      <c r="A5738" s="183">
        <v>666</v>
      </c>
      <c r="B5738" s="254" t="str">
        <f>IF(AND(A5738&lt;&gt;"",ISNUMBER(A5738)),VLOOKUP(A5738,Studies!A:BR,2,FALSE),"")</f>
        <v>Komoroski 2009</v>
      </c>
      <c r="C5738" s="255" t="str">
        <f>IF(AND(A5738&lt;&gt;"",ISNUMBER(A5738)),VLOOKUP(A5738,Studies!A:BR,3,FALSE),"")</f>
        <v>https://www.ncbi.nlm.nih.gov/pubmed/19129748</v>
      </c>
      <c r="D5738" s="255" t="str">
        <f>IF(AND(A5738&lt;&gt;"",ISNUMBER(A5738)),VLOOKUP(A5738,Studies!A:BR,4,FALSE),"")</f>
        <v>MAD 20 mg (day 1)</v>
      </c>
      <c r="E5738" s="255" t="str">
        <f>IF(AND(A5738&lt;&gt;"",ISNUMBER(A5738)),VLOOKUP(A5738,Studies!A:BR,5,FALSE),"")</f>
        <v>Dapagliflozin</v>
      </c>
      <c r="F5738" s="256" t="str">
        <f>IF(AND(A5738&lt;&gt;"",ISNUMBER(A5738)),VLOOKUP(A5738,Studies!A:BR,6,FALSE),"")</f>
        <v>Plasma</v>
      </c>
      <c r="G5738" s="194">
        <v>2</v>
      </c>
      <c r="H5738" s="194" t="s">
        <v>60</v>
      </c>
      <c r="I5738" s="187">
        <v>105.54049999999999</v>
      </c>
      <c r="J5738" s="242" t="s">
        <v>941</v>
      </c>
      <c r="K5738" s="242" t="s">
        <v>116</v>
      </c>
    </row>
    <row r="5739" spans="1:11" ht="14.25" x14ac:dyDescent="0.2">
      <c r="A5739" s="183">
        <v>666</v>
      </c>
      <c r="B5739" s="254" t="str">
        <f>IF(AND(A5739&lt;&gt;"",ISNUMBER(A5739)),VLOOKUP(A5739,Studies!A:BR,2,FALSE),"")</f>
        <v>Komoroski 2009</v>
      </c>
      <c r="C5739" s="255" t="str">
        <f>IF(AND(A5739&lt;&gt;"",ISNUMBER(A5739)),VLOOKUP(A5739,Studies!A:BR,3,FALSE),"")</f>
        <v>https://www.ncbi.nlm.nih.gov/pubmed/19129748</v>
      </c>
      <c r="D5739" s="255" t="str">
        <f>IF(AND(A5739&lt;&gt;"",ISNUMBER(A5739)),VLOOKUP(A5739,Studies!A:BR,4,FALSE),"")</f>
        <v>MAD 20 mg (day 1)</v>
      </c>
      <c r="E5739" s="255" t="str">
        <f>IF(AND(A5739&lt;&gt;"",ISNUMBER(A5739)),VLOOKUP(A5739,Studies!A:BR,5,FALSE),"")</f>
        <v>Dapagliflozin</v>
      </c>
      <c r="F5739" s="256" t="str">
        <f>IF(AND(A5739&lt;&gt;"",ISNUMBER(A5739)),VLOOKUP(A5739,Studies!A:BR,6,FALSE),"")</f>
        <v>Plasma</v>
      </c>
      <c r="G5739" s="194">
        <v>4</v>
      </c>
      <c r="H5739" s="194" t="s">
        <v>60</v>
      </c>
      <c r="I5739" s="187">
        <v>51.794750000000001</v>
      </c>
      <c r="J5739" s="242" t="s">
        <v>941</v>
      </c>
      <c r="K5739" s="242" t="s">
        <v>116</v>
      </c>
    </row>
    <row r="5740" spans="1:11" ht="14.25" x14ac:dyDescent="0.2">
      <c r="A5740" s="183">
        <v>666</v>
      </c>
      <c r="B5740" s="254" t="str">
        <f>IF(AND(A5740&lt;&gt;"",ISNUMBER(A5740)),VLOOKUP(A5740,Studies!A:BR,2,FALSE),"")</f>
        <v>Komoroski 2009</v>
      </c>
      <c r="C5740" s="255" t="str">
        <f>IF(AND(A5740&lt;&gt;"",ISNUMBER(A5740)),VLOOKUP(A5740,Studies!A:BR,3,FALSE),"")</f>
        <v>https://www.ncbi.nlm.nih.gov/pubmed/19129748</v>
      </c>
      <c r="D5740" s="255" t="str">
        <f>IF(AND(A5740&lt;&gt;"",ISNUMBER(A5740)),VLOOKUP(A5740,Studies!A:BR,4,FALSE),"")</f>
        <v>MAD 20 mg (day 1)</v>
      </c>
      <c r="E5740" s="255" t="str">
        <f>IF(AND(A5740&lt;&gt;"",ISNUMBER(A5740)),VLOOKUP(A5740,Studies!A:BR,5,FALSE),"")</f>
        <v>Dapagliflozin</v>
      </c>
      <c r="F5740" s="256" t="str">
        <f>IF(AND(A5740&lt;&gt;"",ISNUMBER(A5740)),VLOOKUP(A5740,Studies!A:BR,6,FALSE),"")</f>
        <v>Plasma</v>
      </c>
      <c r="G5740" s="194">
        <v>6</v>
      </c>
      <c r="H5740" s="194" t="s">
        <v>60</v>
      </c>
      <c r="I5740" s="187">
        <v>33.645890000000001</v>
      </c>
      <c r="J5740" s="242" t="s">
        <v>941</v>
      </c>
      <c r="K5740" s="242" t="s">
        <v>116</v>
      </c>
    </row>
    <row r="5741" spans="1:11" ht="14.25" x14ac:dyDescent="0.2">
      <c r="A5741" s="183">
        <v>666</v>
      </c>
      <c r="B5741" s="254" t="str">
        <f>IF(AND(A5741&lt;&gt;"",ISNUMBER(A5741)),VLOOKUP(A5741,Studies!A:BR,2,FALSE),"")</f>
        <v>Komoroski 2009</v>
      </c>
      <c r="C5741" s="255" t="str">
        <f>IF(AND(A5741&lt;&gt;"",ISNUMBER(A5741)),VLOOKUP(A5741,Studies!A:BR,3,FALSE),"")</f>
        <v>https://www.ncbi.nlm.nih.gov/pubmed/19129748</v>
      </c>
      <c r="D5741" s="255" t="str">
        <f>IF(AND(A5741&lt;&gt;"",ISNUMBER(A5741)),VLOOKUP(A5741,Studies!A:BR,4,FALSE),"")</f>
        <v>MAD 20 mg (day 1)</v>
      </c>
      <c r="E5741" s="255" t="str">
        <f>IF(AND(A5741&lt;&gt;"",ISNUMBER(A5741)),VLOOKUP(A5741,Studies!A:BR,5,FALSE),"")</f>
        <v>Dapagliflozin</v>
      </c>
      <c r="F5741" s="256" t="str">
        <f>IF(AND(A5741&lt;&gt;"",ISNUMBER(A5741)),VLOOKUP(A5741,Studies!A:BR,6,FALSE),"")</f>
        <v>Plasma</v>
      </c>
      <c r="G5741" s="194">
        <v>8</v>
      </c>
      <c r="H5741" s="194" t="s">
        <v>60</v>
      </c>
      <c r="I5741" s="187">
        <v>23.31747</v>
      </c>
      <c r="J5741" s="242" t="s">
        <v>941</v>
      </c>
      <c r="K5741" s="242" t="s">
        <v>116</v>
      </c>
    </row>
    <row r="5742" spans="1:11" ht="14.25" x14ac:dyDescent="0.2">
      <c r="A5742" s="183">
        <v>666</v>
      </c>
      <c r="B5742" s="254" t="str">
        <f>IF(AND(A5742&lt;&gt;"",ISNUMBER(A5742)),VLOOKUP(A5742,Studies!A:BR,2,FALSE),"")</f>
        <v>Komoroski 2009</v>
      </c>
      <c r="C5742" s="255" t="str">
        <f>IF(AND(A5742&lt;&gt;"",ISNUMBER(A5742)),VLOOKUP(A5742,Studies!A:BR,3,FALSE),"")</f>
        <v>https://www.ncbi.nlm.nih.gov/pubmed/19129748</v>
      </c>
      <c r="D5742" s="255" t="str">
        <f>IF(AND(A5742&lt;&gt;"",ISNUMBER(A5742)),VLOOKUP(A5742,Studies!A:BR,4,FALSE),"")</f>
        <v>MAD 20 mg (day 1)</v>
      </c>
      <c r="E5742" s="255" t="str">
        <f>IF(AND(A5742&lt;&gt;"",ISNUMBER(A5742)),VLOOKUP(A5742,Studies!A:BR,5,FALSE),"")</f>
        <v>Dapagliflozin</v>
      </c>
      <c r="F5742" s="256" t="str">
        <f>IF(AND(A5742&lt;&gt;"",ISNUMBER(A5742)),VLOOKUP(A5742,Studies!A:BR,6,FALSE),"")</f>
        <v>Plasma</v>
      </c>
      <c r="G5742" s="194">
        <v>10</v>
      </c>
      <c r="H5742" s="194" t="s">
        <v>60</v>
      </c>
      <c r="I5742" s="187">
        <v>20.48686</v>
      </c>
      <c r="J5742" s="242" t="s">
        <v>941</v>
      </c>
      <c r="K5742" s="242" t="s">
        <v>116</v>
      </c>
    </row>
    <row r="5743" spans="1:11" ht="14.25" x14ac:dyDescent="0.2">
      <c r="A5743" s="183">
        <v>666</v>
      </c>
      <c r="B5743" s="254" t="str">
        <f>IF(AND(A5743&lt;&gt;"",ISNUMBER(A5743)),VLOOKUP(A5743,Studies!A:BR,2,FALSE),"")</f>
        <v>Komoroski 2009</v>
      </c>
      <c r="C5743" s="255" t="str">
        <f>IF(AND(A5743&lt;&gt;"",ISNUMBER(A5743)),VLOOKUP(A5743,Studies!A:BR,3,FALSE),"")</f>
        <v>https://www.ncbi.nlm.nih.gov/pubmed/19129748</v>
      </c>
      <c r="D5743" s="255" t="str">
        <f>IF(AND(A5743&lt;&gt;"",ISNUMBER(A5743)),VLOOKUP(A5743,Studies!A:BR,4,FALSE),"")</f>
        <v>MAD 20 mg (day 1)</v>
      </c>
      <c r="E5743" s="255" t="str">
        <f>IF(AND(A5743&lt;&gt;"",ISNUMBER(A5743)),VLOOKUP(A5743,Studies!A:BR,5,FALSE),"")</f>
        <v>Dapagliflozin</v>
      </c>
      <c r="F5743" s="256" t="str">
        <f>IF(AND(A5743&lt;&gt;"",ISNUMBER(A5743)),VLOOKUP(A5743,Studies!A:BR,6,FALSE),"")</f>
        <v>Plasma</v>
      </c>
      <c r="G5743" s="194">
        <v>12</v>
      </c>
      <c r="H5743" s="194" t="s">
        <v>60</v>
      </c>
      <c r="I5743" s="187">
        <v>12.20818</v>
      </c>
      <c r="J5743" s="242" t="s">
        <v>941</v>
      </c>
      <c r="K5743" s="242" t="s">
        <v>116</v>
      </c>
    </row>
    <row r="5744" spans="1:11" ht="14.25" x14ac:dyDescent="0.2">
      <c r="A5744" s="183">
        <v>666</v>
      </c>
      <c r="B5744" s="254" t="str">
        <f>IF(AND(A5744&lt;&gt;"",ISNUMBER(A5744)),VLOOKUP(A5744,Studies!A:BR,2,FALSE),"")</f>
        <v>Komoroski 2009</v>
      </c>
      <c r="C5744" s="255" t="str">
        <f>IF(AND(A5744&lt;&gt;"",ISNUMBER(A5744)),VLOOKUP(A5744,Studies!A:BR,3,FALSE),"")</f>
        <v>https://www.ncbi.nlm.nih.gov/pubmed/19129748</v>
      </c>
      <c r="D5744" s="255" t="str">
        <f>IF(AND(A5744&lt;&gt;"",ISNUMBER(A5744)),VLOOKUP(A5744,Studies!A:BR,4,FALSE),"")</f>
        <v>MAD 20 mg (day 1)</v>
      </c>
      <c r="E5744" s="255" t="str">
        <f>IF(AND(A5744&lt;&gt;"",ISNUMBER(A5744)),VLOOKUP(A5744,Studies!A:BR,5,FALSE),"")</f>
        <v>Dapagliflozin</v>
      </c>
      <c r="F5744" s="256" t="str">
        <f>IF(AND(A5744&lt;&gt;"",ISNUMBER(A5744)),VLOOKUP(A5744,Studies!A:BR,6,FALSE),"")</f>
        <v>Plasma</v>
      </c>
      <c r="G5744" s="194">
        <v>14</v>
      </c>
      <c r="H5744" s="194" t="s">
        <v>60</v>
      </c>
      <c r="I5744" s="187">
        <v>11.443210000000001</v>
      </c>
      <c r="J5744" s="242" t="s">
        <v>941</v>
      </c>
      <c r="K5744" s="242" t="s">
        <v>116</v>
      </c>
    </row>
    <row r="5745" spans="1:11" ht="14.25" x14ac:dyDescent="0.2">
      <c r="A5745" s="183">
        <v>666</v>
      </c>
      <c r="B5745" s="254" t="str">
        <f>IF(AND(A5745&lt;&gt;"",ISNUMBER(A5745)),VLOOKUP(A5745,Studies!A:BR,2,FALSE),"")</f>
        <v>Komoroski 2009</v>
      </c>
      <c r="C5745" s="255" t="str">
        <f>IF(AND(A5745&lt;&gt;"",ISNUMBER(A5745)),VLOOKUP(A5745,Studies!A:BR,3,FALSE),"")</f>
        <v>https://www.ncbi.nlm.nih.gov/pubmed/19129748</v>
      </c>
      <c r="D5745" s="255" t="str">
        <f>IF(AND(A5745&lt;&gt;"",ISNUMBER(A5745)),VLOOKUP(A5745,Studies!A:BR,4,FALSE),"")</f>
        <v>MAD 20 mg (day 1)</v>
      </c>
      <c r="E5745" s="255" t="str">
        <f>IF(AND(A5745&lt;&gt;"",ISNUMBER(A5745)),VLOOKUP(A5745,Studies!A:BR,5,FALSE),"")</f>
        <v>Dapagliflozin</v>
      </c>
      <c r="F5745" s="256" t="str">
        <f>IF(AND(A5745&lt;&gt;"",ISNUMBER(A5745)),VLOOKUP(A5745,Studies!A:BR,6,FALSE),"")</f>
        <v>Plasma</v>
      </c>
      <c r="G5745" s="194">
        <v>18</v>
      </c>
      <c r="H5745" s="194" t="s">
        <v>60</v>
      </c>
      <c r="I5745" s="187">
        <v>8.4605870000000003</v>
      </c>
      <c r="J5745" s="242" t="s">
        <v>941</v>
      </c>
      <c r="K5745" s="242" t="s">
        <v>116</v>
      </c>
    </row>
    <row r="5746" spans="1:11" ht="14.25" x14ac:dyDescent="0.2">
      <c r="A5746" s="183">
        <v>666</v>
      </c>
      <c r="B5746" s="254" t="str">
        <f>IF(AND(A5746&lt;&gt;"",ISNUMBER(A5746)),VLOOKUP(A5746,Studies!A:BR,2,FALSE),"")</f>
        <v>Komoroski 2009</v>
      </c>
      <c r="C5746" s="255" t="str">
        <f>IF(AND(A5746&lt;&gt;"",ISNUMBER(A5746)),VLOOKUP(A5746,Studies!A:BR,3,FALSE),"")</f>
        <v>https://www.ncbi.nlm.nih.gov/pubmed/19129748</v>
      </c>
      <c r="D5746" s="255" t="str">
        <f>IF(AND(A5746&lt;&gt;"",ISNUMBER(A5746)),VLOOKUP(A5746,Studies!A:BR,4,FALSE),"")</f>
        <v>MAD 20 mg (day 1)</v>
      </c>
      <c r="E5746" s="255" t="str">
        <f>IF(AND(A5746&lt;&gt;"",ISNUMBER(A5746)),VLOOKUP(A5746,Studies!A:BR,5,FALSE),"")</f>
        <v>Dapagliflozin</v>
      </c>
      <c r="F5746" s="256" t="str">
        <f>IF(AND(A5746&lt;&gt;"",ISNUMBER(A5746)),VLOOKUP(A5746,Studies!A:BR,6,FALSE),"")</f>
        <v>Plasma</v>
      </c>
      <c r="G5746" s="194">
        <v>22</v>
      </c>
      <c r="H5746" s="194" t="s">
        <v>60</v>
      </c>
      <c r="I5746" s="187">
        <v>6.1218859999999999</v>
      </c>
      <c r="J5746" s="242" t="s">
        <v>941</v>
      </c>
      <c r="K5746" s="242" t="s">
        <v>116</v>
      </c>
    </row>
    <row r="5747" spans="1:11" ht="14.25" x14ac:dyDescent="0.2">
      <c r="A5747" s="183">
        <v>666</v>
      </c>
      <c r="B5747" s="254" t="str">
        <f>IF(AND(A5747&lt;&gt;"",ISNUMBER(A5747)),VLOOKUP(A5747,Studies!A:BR,2,FALSE),"")</f>
        <v>Komoroski 2009</v>
      </c>
      <c r="C5747" s="255" t="str">
        <f>IF(AND(A5747&lt;&gt;"",ISNUMBER(A5747)),VLOOKUP(A5747,Studies!A:BR,3,FALSE),"")</f>
        <v>https://www.ncbi.nlm.nih.gov/pubmed/19129748</v>
      </c>
      <c r="D5747" s="255" t="str">
        <f>IF(AND(A5747&lt;&gt;"",ISNUMBER(A5747)),VLOOKUP(A5747,Studies!A:BR,4,FALSE),"")</f>
        <v>MAD 20 mg (day 1)</v>
      </c>
      <c r="E5747" s="255" t="str">
        <f>IF(AND(A5747&lt;&gt;"",ISNUMBER(A5747)),VLOOKUP(A5747,Studies!A:BR,5,FALSE),"")</f>
        <v>Dapagliflozin</v>
      </c>
      <c r="F5747" s="256" t="str">
        <f>IF(AND(A5747&lt;&gt;"",ISNUMBER(A5747)),VLOOKUP(A5747,Studies!A:BR,6,FALSE),"")</f>
        <v>Plasma</v>
      </c>
      <c r="G5747" s="194">
        <v>24</v>
      </c>
      <c r="H5747" s="194" t="s">
        <v>60</v>
      </c>
      <c r="I5747" s="187">
        <v>5.3787229999999999</v>
      </c>
      <c r="J5747" s="242" t="s">
        <v>941</v>
      </c>
      <c r="K5747" s="242" t="s">
        <v>116</v>
      </c>
    </row>
    <row r="5748" spans="1:11" ht="14.25" x14ac:dyDescent="0.2">
      <c r="A5748" s="30">
        <v>687</v>
      </c>
      <c r="B5748" s="254" t="str">
        <f>IF(AND(A5748&lt;&gt;"",ISNUMBER(A5748)),VLOOKUP(A5748,Studies!A:BR,2,FALSE),"")</f>
        <v>Komoroski 2009</v>
      </c>
      <c r="C5748" s="255" t="str">
        <f>IF(AND(A5748&lt;&gt;"",ISNUMBER(A5748)),VLOOKUP(A5748,Studies!A:BR,3,FALSE),"")</f>
        <v>https://www.ncbi.nlm.nih.gov/pubmed/19129748</v>
      </c>
      <c r="D5748" s="255" t="str">
        <f>IF(AND(A5748&lt;&gt;"",ISNUMBER(A5748)),VLOOKUP(A5748,Studies!A:BR,4,FALSE),"")</f>
        <v>MAD 20 mg (day 7 and day 14)</v>
      </c>
      <c r="E5748" s="255" t="str">
        <f>IF(AND(A5748&lt;&gt;"",ISNUMBER(A5748)),VLOOKUP(A5748,Studies!A:BR,5,FALSE),"")</f>
        <v>Dapagliflozin</v>
      </c>
      <c r="F5748" s="256" t="str">
        <f>IF(AND(A5748&lt;&gt;"",ISNUMBER(A5748)),VLOOKUP(A5748,Studies!A:BR,6,FALSE),"")</f>
        <v>Plasma</v>
      </c>
      <c r="G5748" s="194">
        <v>144.5</v>
      </c>
      <c r="H5748" s="194" t="s">
        <v>60</v>
      </c>
      <c r="I5748" s="187">
        <v>92.920029999999997</v>
      </c>
      <c r="J5748" s="242" t="s">
        <v>941</v>
      </c>
      <c r="K5748" s="242" t="s">
        <v>116</v>
      </c>
    </row>
    <row r="5749" spans="1:11" ht="14.25" x14ac:dyDescent="0.2">
      <c r="A5749" s="183">
        <v>687</v>
      </c>
      <c r="B5749" s="254" t="str">
        <f>IF(AND(A5749&lt;&gt;"",ISNUMBER(A5749)),VLOOKUP(A5749,Studies!A:BR,2,FALSE),"")</f>
        <v>Komoroski 2009</v>
      </c>
      <c r="C5749" s="255" t="str">
        <f>IF(AND(A5749&lt;&gt;"",ISNUMBER(A5749)),VLOOKUP(A5749,Studies!A:BR,3,FALSE),"")</f>
        <v>https://www.ncbi.nlm.nih.gov/pubmed/19129748</v>
      </c>
      <c r="D5749" s="255" t="str">
        <f>IF(AND(A5749&lt;&gt;"",ISNUMBER(A5749)),VLOOKUP(A5749,Studies!A:BR,4,FALSE),"")</f>
        <v>MAD 20 mg (day 7 and day 14)</v>
      </c>
      <c r="E5749" s="255" t="str">
        <f>IF(AND(A5749&lt;&gt;"",ISNUMBER(A5749)),VLOOKUP(A5749,Studies!A:BR,5,FALSE),"")</f>
        <v>Dapagliflozin</v>
      </c>
      <c r="F5749" s="256" t="str">
        <f>IF(AND(A5749&lt;&gt;"",ISNUMBER(A5749)),VLOOKUP(A5749,Studies!A:BR,6,FALSE),"")</f>
        <v>Plasma</v>
      </c>
      <c r="G5749" s="194">
        <v>145</v>
      </c>
      <c r="H5749" s="194" t="s">
        <v>60</v>
      </c>
      <c r="I5749" s="187">
        <v>249.08949999999999</v>
      </c>
      <c r="J5749" s="242" t="s">
        <v>941</v>
      </c>
      <c r="K5749" s="242" t="s">
        <v>116</v>
      </c>
    </row>
    <row r="5750" spans="1:11" ht="14.25" x14ac:dyDescent="0.2">
      <c r="A5750" s="183">
        <v>687</v>
      </c>
      <c r="B5750" s="254" t="str">
        <f>IF(AND(A5750&lt;&gt;"",ISNUMBER(A5750)),VLOOKUP(A5750,Studies!A:BR,2,FALSE),"")</f>
        <v>Komoroski 2009</v>
      </c>
      <c r="C5750" s="255" t="str">
        <f>IF(AND(A5750&lt;&gt;"",ISNUMBER(A5750)),VLOOKUP(A5750,Studies!A:BR,3,FALSE),"")</f>
        <v>https://www.ncbi.nlm.nih.gov/pubmed/19129748</v>
      </c>
      <c r="D5750" s="255" t="str">
        <f>IF(AND(A5750&lt;&gt;"",ISNUMBER(A5750)),VLOOKUP(A5750,Studies!A:BR,4,FALSE),"")</f>
        <v>MAD 20 mg (day 7 and day 14)</v>
      </c>
      <c r="E5750" s="255" t="str">
        <f>IF(AND(A5750&lt;&gt;"",ISNUMBER(A5750)),VLOOKUP(A5750,Studies!A:BR,5,FALSE),"")</f>
        <v>Dapagliflozin</v>
      </c>
      <c r="F5750" s="256" t="str">
        <f>IF(AND(A5750&lt;&gt;"",ISNUMBER(A5750)),VLOOKUP(A5750,Studies!A:BR,6,FALSE),"")</f>
        <v>Plasma</v>
      </c>
      <c r="G5750" s="194">
        <v>145.5</v>
      </c>
      <c r="H5750" s="194" t="s">
        <v>60</v>
      </c>
      <c r="I5750" s="187">
        <v>163.72800000000001</v>
      </c>
      <c r="J5750" s="242" t="s">
        <v>941</v>
      </c>
      <c r="K5750" s="242" t="s">
        <v>116</v>
      </c>
    </row>
    <row r="5751" spans="1:11" ht="14.25" x14ac:dyDescent="0.2">
      <c r="A5751" s="183">
        <v>687</v>
      </c>
      <c r="B5751" s="254" t="str">
        <f>IF(AND(A5751&lt;&gt;"",ISNUMBER(A5751)),VLOOKUP(A5751,Studies!A:BR,2,FALSE),"")</f>
        <v>Komoroski 2009</v>
      </c>
      <c r="C5751" s="255" t="str">
        <f>IF(AND(A5751&lt;&gt;"",ISNUMBER(A5751)),VLOOKUP(A5751,Studies!A:BR,3,FALSE),"")</f>
        <v>https://www.ncbi.nlm.nih.gov/pubmed/19129748</v>
      </c>
      <c r="D5751" s="255" t="str">
        <f>IF(AND(A5751&lt;&gt;"",ISNUMBER(A5751)),VLOOKUP(A5751,Studies!A:BR,4,FALSE),"")</f>
        <v>MAD 20 mg (day 7 and day 14)</v>
      </c>
      <c r="E5751" s="255" t="str">
        <f>IF(AND(A5751&lt;&gt;"",ISNUMBER(A5751)),VLOOKUP(A5751,Studies!A:BR,5,FALSE),"")</f>
        <v>Dapagliflozin</v>
      </c>
      <c r="F5751" s="256" t="str">
        <f>IF(AND(A5751&lt;&gt;"",ISNUMBER(A5751)),VLOOKUP(A5751,Studies!A:BR,6,FALSE),"")</f>
        <v>Plasma</v>
      </c>
      <c r="G5751" s="194">
        <v>146</v>
      </c>
      <c r="H5751" s="194" t="s">
        <v>60</v>
      </c>
      <c r="I5751" s="187">
        <v>112.2313</v>
      </c>
      <c r="J5751" s="242" t="s">
        <v>941</v>
      </c>
      <c r="K5751" s="242" t="s">
        <v>116</v>
      </c>
    </row>
    <row r="5752" spans="1:11" ht="14.25" x14ac:dyDescent="0.2">
      <c r="A5752" s="183">
        <v>687</v>
      </c>
      <c r="B5752" s="254" t="str">
        <f>IF(AND(A5752&lt;&gt;"",ISNUMBER(A5752)),VLOOKUP(A5752,Studies!A:BR,2,FALSE),"")</f>
        <v>Komoroski 2009</v>
      </c>
      <c r="C5752" s="255" t="str">
        <f>IF(AND(A5752&lt;&gt;"",ISNUMBER(A5752)),VLOOKUP(A5752,Studies!A:BR,3,FALSE),"")</f>
        <v>https://www.ncbi.nlm.nih.gov/pubmed/19129748</v>
      </c>
      <c r="D5752" s="255" t="str">
        <f>IF(AND(A5752&lt;&gt;"",ISNUMBER(A5752)),VLOOKUP(A5752,Studies!A:BR,4,FALSE),"")</f>
        <v>MAD 20 mg (day 7 and day 14)</v>
      </c>
      <c r="E5752" s="255" t="str">
        <f>IF(AND(A5752&lt;&gt;"",ISNUMBER(A5752)),VLOOKUP(A5752,Studies!A:BR,5,FALSE),"")</f>
        <v>Dapagliflozin</v>
      </c>
      <c r="F5752" s="256" t="str">
        <f>IF(AND(A5752&lt;&gt;"",ISNUMBER(A5752)),VLOOKUP(A5752,Studies!A:BR,6,FALSE),"")</f>
        <v>Plasma</v>
      </c>
      <c r="G5752" s="194">
        <v>148</v>
      </c>
      <c r="H5752" s="194" t="s">
        <v>60</v>
      </c>
      <c r="I5752" s="187">
        <v>57.351149999999997</v>
      </c>
      <c r="J5752" s="242" t="s">
        <v>941</v>
      </c>
      <c r="K5752" s="242" t="s">
        <v>116</v>
      </c>
    </row>
    <row r="5753" spans="1:11" ht="14.25" x14ac:dyDescent="0.2">
      <c r="A5753" s="183">
        <v>687</v>
      </c>
      <c r="B5753" s="254" t="str">
        <f>IF(AND(A5753&lt;&gt;"",ISNUMBER(A5753)),VLOOKUP(A5753,Studies!A:BR,2,FALSE),"")</f>
        <v>Komoroski 2009</v>
      </c>
      <c r="C5753" s="255" t="str">
        <f>IF(AND(A5753&lt;&gt;"",ISNUMBER(A5753)),VLOOKUP(A5753,Studies!A:BR,3,FALSE),"")</f>
        <v>https://www.ncbi.nlm.nih.gov/pubmed/19129748</v>
      </c>
      <c r="D5753" s="255" t="str">
        <f>IF(AND(A5753&lt;&gt;"",ISNUMBER(A5753)),VLOOKUP(A5753,Studies!A:BR,4,FALSE),"")</f>
        <v>MAD 20 mg (day 7 and day 14)</v>
      </c>
      <c r="E5753" s="255" t="str">
        <f>IF(AND(A5753&lt;&gt;"",ISNUMBER(A5753)),VLOOKUP(A5753,Studies!A:BR,5,FALSE),"")</f>
        <v>Dapagliflozin</v>
      </c>
      <c r="F5753" s="256" t="str">
        <f>IF(AND(A5753&lt;&gt;"",ISNUMBER(A5753)),VLOOKUP(A5753,Studies!A:BR,6,FALSE),"")</f>
        <v>Plasma</v>
      </c>
      <c r="G5753" s="194">
        <v>150</v>
      </c>
      <c r="H5753" s="194" t="s">
        <v>60</v>
      </c>
      <c r="I5753" s="187">
        <v>50.567610000000002</v>
      </c>
      <c r="J5753" s="242" t="s">
        <v>941</v>
      </c>
      <c r="K5753" s="242" t="s">
        <v>116</v>
      </c>
    </row>
    <row r="5754" spans="1:11" ht="14.25" x14ac:dyDescent="0.2">
      <c r="A5754" s="183">
        <v>687</v>
      </c>
      <c r="B5754" s="254" t="str">
        <f>IF(AND(A5754&lt;&gt;"",ISNUMBER(A5754)),VLOOKUP(A5754,Studies!A:BR,2,FALSE),"")</f>
        <v>Komoroski 2009</v>
      </c>
      <c r="C5754" s="255" t="str">
        <f>IF(AND(A5754&lt;&gt;"",ISNUMBER(A5754)),VLOOKUP(A5754,Studies!A:BR,3,FALSE),"")</f>
        <v>https://www.ncbi.nlm.nih.gov/pubmed/19129748</v>
      </c>
      <c r="D5754" s="255" t="str">
        <f>IF(AND(A5754&lt;&gt;"",ISNUMBER(A5754)),VLOOKUP(A5754,Studies!A:BR,4,FALSE),"")</f>
        <v>MAD 20 mg (day 7 and day 14)</v>
      </c>
      <c r="E5754" s="255" t="str">
        <f>IF(AND(A5754&lt;&gt;"",ISNUMBER(A5754)),VLOOKUP(A5754,Studies!A:BR,5,FALSE),"")</f>
        <v>Dapagliflozin</v>
      </c>
      <c r="F5754" s="256" t="str">
        <f>IF(AND(A5754&lt;&gt;"",ISNUMBER(A5754)),VLOOKUP(A5754,Studies!A:BR,6,FALSE),"")</f>
        <v>Plasma</v>
      </c>
      <c r="G5754" s="194">
        <v>152</v>
      </c>
      <c r="H5754" s="194" t="s">
        <v>60</v>
      </c>
      <c r="I5754" s="187">
        <v>26.388349999999999</v>
      </c>
      <c r="J5754" s="242" t="s">
        <v>941</v>
      </c>
      <c r="K5754" s="242" t="s">
        <v>116</v>
      </c>
    </row>
    <row r="5755" spans="1:11" ht="14.25" x14ac:dyDescent="0.2">
      <c r="A5755" s="183">
        <v>687</v>
      </c>
      <c r="B5755" s="254" t="str">
        <f>IF(AND(A5755&lt;&gt;"",ISNUMBER(A5755)),VLOOKUP(A5755,Studies!A:BR,2,FALSE),"")</f>
        <v>Komoroski 2009</v>
      </c>
      <c r="C5755" s="255" t="str">
        <f>IF(AND(A5755&lt;&gt;"",ISNUMBER(A5755)),VLOOKUP(A5755,Studies!A:BR,3,FALSE),"")</f>
        <v>https://www.ncbi.nlm.nih.gov/pubmed/19129748</v>
      </c>
      <c r="D5755" s="255" t="str">
        <f>IF(AND(A5755&lt;&gt;"",ISNUMBER(A5755)),VLOOKUP(A5755,Studies!A:BR,4,FALSE),"")</f>
        <v>MAD 20 mg (day 7 and day 14)</v>
      </c>
      <c r="E5755" s="255" t="str">
        <f>IF(AND(A5755&lt;&gt;"",ISNUMBER(A5755)),VLOOKUP(A5755,Studies!A:BR,5,FALSE),"")</f>
        <v>Dapagliflozin</v>
      </c>
      <c r="F5755" s="256" t="str">
        <f>IF(AND(A5755&lt;&gt;"",ISNUMBER(A5755)),VLOOKUP(A5755,Studies!A:BR,6,FALSE),"")</f>
        <v>Plasma</v>
      </c>
      <c r="G5755" s="194">
        <v>154</v>
      </c>
      <c r="H5755" s="194" t="s">
        <v>60</v>
      </c>
      <c r="I5755" s="187">
        <v>25.303989999999999</v>
      </c>
      <c r="J5755" s="242" t="s">
        <v>941</v>
      </c>
      <c r="K5755" s="242" t="s">
        <v>116</v>
      </c>
    </row>
    <row r="5756" spans="1:11" ht="14.25" x14ac:dyDescent="0.2">
      <c r="A5756" s="183">
        <v>687</v>
      </c>
      <c r="B5756" s="254" t="str">
        <f>IF(AND(A5756&lt;&gt;"",ISNUMBER(A5756)),VLOOKUP(A5756,Studies!A:BR,2,FALSE),"")</f>
        <v>Komoroski 2009</v>
      </c>
      <c r="C5756" s="255" t="str">
        <f>IF(AND(A5756&lt;&gt;"",ISNUMBER(A5756)),VLOOKUP(A5756,Studies!A:BR,3,FALSE),"")</f>
        <v>https://www.ncbi.nlm.nih.gov/pubmed/19129748</v>
      </c>
      <c r="D5756" s="255" t="str">
        <f>IF(AND(A5756&lt;&gt;"",ISNUMBER(A5756)),VLOOKUP(A5756,Studies!A:BR,4,FALSE),"")</f>
        <v>MAD 20 mg (day 7 and day 14)</v>
      </c>
      <c r="E5756" s="255" t="str">
        <f>IF(AND(A5756&lt;&gt;"",ISNUMBER(A5756)),VLOOKUP(A5756,Studies!A:BR,5,FALSE),"")</f>
        <v>Dapagliflozin</v>
      </c>
      <c r="F5756" s="256" t="str">
        <f>IF(AND(A5756&lt;&gt;"",ISNUMBER(A5756)),VLOOKUP(A5756,Studies!A:BR,6,FALSE),"")</f>
        <v>Plasma</v>
      </c>
      <c r="G5756" s="194">
        <v>156</v>
      </c>
      <c r="H5756" s="194" t="s">
        <v>60</v>
      </c>
      <c r="I5756" s="187">
        <v>19.263629999999999</v>
      </c>
      <c r="J5756" s="242" t="s">
        <v>941</v>
      </c>
      <c r="K5756" s="242" t="s">
        <v>116</v>
      </c>
    </row>
    <row r="5757" spans="1:11" ht="14.25" x14ac:dyDescent="0.2">
      <c r="A5757" s="183">
        <v>687</v>
      </c>
      <c r="B5757" s="254" t="str">
        <f>IF(AND(A5757&lt;&gt;"",ISNUMBER(A5757)),VLOOKUP(A5757,Studies!A:BR,2,FALSE),"")</f>
        <v>Komoroski 2009</v>
      </c>
      <c r="C5757" s="255" t="str">
        <f>IF(AND(A5757&lt;&gt;"",ISNUMBER(A5757)),VLOOKUP(A5757,Studies!A:BR,3,FALSE),"")</f>
        <v>https://www.ncbi.nlm.nih.gov/pubmed/19129748</v>
      </c>
      <c r="D5757" s="255" t="str">
        <f>IF(AND(A5757&lt;&gt;"",ISNUMBER(A5757)),VLOOKUP(A5757,Studies!A:BR,4,FALSE),"")</f>
        <v>MAD 20 mg (day 7 and day 14)</v>
      </c>
      <c r="E5757" s="255" t="str">
        <f>IF(AND(A5757&lt;&gt;"",ISNUMBER(A5757)),VLOOKUP(A5757,Studies!A:BR,5,FALSE),"")</f>
        <v>Dapagliflozin</v>
      </c>
      <c r="F5757" s="256" t="str">
        <f>IF(AND(A5757&lt;&gt;"",ISNUMBER(A5757)),VLOOKUP(A5757,Studies!A:BR,6,FALSE),"")</f>
        <v>Plasma</v>
      </c>
      <c r="G5757" s="194">
        <v>158</v>
      </c>
      <c r="H5757" s="194" t="s">
        <v>60</v>
      </c>
      <c r="I5757" s="187">
        <v>19.672049999999999</v>
      </c>
      <c r="J5757" s="242" t="s">
        <v>941</v>
      </c>
      <c r="K5757" s="242" t="s">
        <v>116</v>
      </c>
    </row>
    <row r="5758" spans="1:11" ht="14.25" x14ac:dyDescent="0.2">
      <c r="A5758" s="183">
        <v>687</v>
      </c>
      <c r="B5758" s="254" t="str">
        <f>IF(AND(A5758&lt;&gt;"",ISNUMBER(A5758)),VLOOKUP(A5758,Studies!A:BR,2,FALSE),"")</f>
        <v>Komoroski 2009</v>
      </c>
      <c r="C5758" s="255" t="str">
        <f>IF(AND(A5758&lt;&gt;"",ISNUMBER(A5758)),VLOOKUP(A5758,Studies!A:BR,3,FALSE),"")</f>
        <v>https://www.ncbi.nlm.nih.gov/pubmed/19129748</v>
      </c>
      <c r="D5758" s="255" t="str">
        <f>IF(AND(A5758&lt;&gt;"",ISNUMBER(A5758)),VLOOKUP(A5758,Studies!A:BR,4,FALSE),"")</f>
        <v>MAD 20 mg (day 7 and day 14)</v>
      </c>
      <c r="E5758" s="255" t="str">
        <f>IF(AND(A5758&lt;&gt;"",ISNUMBER(A5758)),VLOOKUP(A5758,Studies!A:BR,5,FALSE),"")</f>
        <v>Dapagliflozin</v>
      </c>
      <c r="F5758" s="256" t="str">
        <f>IF(AND(A5758&lt;&gt;"",ISNUMBER(A5758)),VLOOKUP(A5758,Studies!A:BR,6,FALSE),"")</f>
        <v>Plasma</v>
      </c>
      <c r="G5758" s="194">
        <v>162</v>
      </c>
      <c r="H5758" s="194" t="s">
        <v>60</v>
      </c>
      <c r="I5758" s="187">
        <v>12.141780000000001</v>
      </c>
      <c r="J5758" s="242" t="s">
        <v>941</v>
      </c>
      <c r="K5758" s="242" t="s">
        <v>116</v>
      </c>
    </row>
    <row r="5759" spans="1:11" ht="14.25" x14ac:dyDescent="0.2">
      <c r="A5759" s="183">
        <v>687</v>
      </c>
      <c r="B5759" s="254" t="str">
        <f>IF(AND(A5759&lt;&gt;"",ISNUMBER(A5759)),VLOOKUP(A5759,Studies!A:BR,2,FALSE),"")</f>
        <v>Komoroski 2009</v>
      </c>
      <c r="C5759" s="255" t="str">
        <f>IF(AND(A5759&lt;&gt;"",ISNUMBER(A5759)),VLOOKUP(A5759,Studies!A:BR,3,FALSE),"")</f>
        <v>https://www.ncbi.nlm.nih.gov/pubmed/19129748</v>
      </c>
      <c r="D5759" s="255" t="str">
        <f>IF(AND(A5759&lt;&gt;"",ISNUMBER(A5759)),VLOOKUP(A5759,Studies!A:BR,4,FALSE),"")</f>
        <v>MAD 20 mg (day 7 and day 14)</v>
      </c>
      <c r="E5759" s="255" t="str">
        <f>IF(AND(A5759&lt;&gt;"",ISNUMBER(A5759)),VLOOKUP(A5759,Studies!A:BR,5,FALSE),"")</f>
        <v>Dapagliflozin</v>
      </c>
      <c r="F5759" s="256" t="str">
        <f>IF(AND(A5759&lt;&gt;"",ISNUMBER(A5759)),VLOOKUP(A5759,Studies!A:BR,6,FALSE),"")</f>
        <v>Plasma</v>
      </c>
      <c r="G5759" s="194">
        <v>166</v>
      </c>
      <c r="H5759" s="194" t="s">
        <v>60</v>
      </c>
      <c r="I5759" s="187">
        <v>9.0514849999999996</v>
      </c>
      <c r="J5759" s="242" t="s">
        <v>941</v>
      </c>
      <c r="K5759" s="242" t="s">
        <v>116</v>
      </c>
    </row>
    <row r="5760" spans="1:11" ht="14.25" x14ac:dyDescent="0.2">
      <c r="A5760" s="183">
        <v>687</v>
      </c>
      <c r="B5760" s="254" t="str">
        <f>IF(AND(A5760&lt;&gt;"",ISNUMBER(A5760)),VLOOKUP(A5760,Studies!A:BR,2,FALSE),"")</f>
        <v>Komoroski 2009</v>
      </c>
      <c r="C5760" s="255" t="str">
        <f>IF(AND(A5760&lt;&gt;"",ISNUMBER(A5760)),VLOOKUP(A5760,Studies!A:BR,3,FALSE),"")</f>
        <v>https://www.ncbi.nlm.nih.gov/pubmed/19129748</v>
      </c>
      <c r="D5760" s="255" t="str">
        <f>IF(AND(A5760&lt;&gt;"",ISNUMBER(A5760)),VLOOKUP(A5760,Studies!A:BR,4,FALSE),"")</f>
        <v>MAD 20 mg (day 7 and day 14)</v>
      </c>
      <c r="E5760" s="255" t="str">
        <f>IF(AND(A5760&lt;&gt;"",ISNUMBER(A5760)),VLOOKUP(A5760,Studies!A:BR,5,FALSE),"")</f>
        <v>Dapagliflozin</v>
      </c>
      <c r="F5760" s="256" t="str">
        <f>IF(AND(A5760&lt;&gt;"",ISNUMBER(A5760)),VLOOKUP(A5760,Studies!A:BR,6,FALSE),"")</f>
        <v>Plasma</v>
      </c>
      <c r="G5760" s="194">
        <v>168</v>
      </c>
      <c r="H5760" s="194" t="s">
        <v>60</v>
      </c>
      <c r="I5760" s="187">
        <v>8.6795380000000009</v>
      </c>
      <c r="J5760" s="242" t="s">
        <v>941</v>
      </c>
      <c r="K5760" s="242" t="s">
        <v>116</v>
      </c>
    </row>
    <row r="5761" spans="1:11" ht="14.25" x14ac:dyDescent="0.2">
      <c r="A5761" s="183">
        <v>687</v>
      </c>
      <c r="B5761" s="254" t="str">
        <f>IF(AND(A5761&lt;&gt;"",ISNUMBER(A5761)),VLOOKUP(A5761,Studies!A:BR,2,FALSE),"")</f>
        <v>Komoroski 2009</v>
      </c>
      <c r="C5761" s="255" t="str">
        <f>IF(AND(A5761&lt;&gt;"",ISNUMBER(A5761)),VLOOKUP(A5761,Studies!A:BR,3,FALSE),"")</f>
        <v>https://www.ncbi.nlm.nih.gov/pubmed/19129748</v>
      </c>
      <c r="D5761" s="255" t="str">
        <f>IF(AND(A5761&lt;&gt;"",ISNUMBER(A5761)),VLOOKUP(A5761,Studies!A:BR,4,FALSE),"")</f>
        <v>MAD 20 mg (day 7 and day 14)</v>
      </c>
      <c r="E5761" s="255" t="str">
        <f>IF(AND(A5761&lt;&gt;"",ISNUMBER(A5761)),VLOOKUP(A5761,Studies!A:BR,5,FALSE),"")</f>
        <v>Dapagliflozin</v>
      </c>
      <c r="F5761" s="256" t="str">
        <f>IF(AND(A5761&lt;&gt;"",ISNUMBER(A5761)),VLOOKUP(A5761,Studies!A:BR,6,FALSE),"")</f>
        <v>Plasma</v>
      </c>
      <c r="G5761" s="194">
        <v>312.25</v>
      </c>
      <c r="H5761" s="194" t="s">
        <v>60</v>
      </c>
      <c r="I5761" s="187">
        <v>10.74264</v>
      </c>
      <c r="J5761" s="242" t="s">
        <v>941</v>
      </c>
      <c r="K5761" s="242" t="s">
        <v>116</v>
      </c>
    </row>
    <row r="5762" spans="1:11" ht="14.25" x14ac:dyDescent="0.2">
      <c r="A5762" s="183">
        <v>687</v>
      </c>
      <c r="B5762" s="254" t="str">
        <f>IF(AND(A5762&lt;&gt;"",ISNUMBER(A5762)),VLOOKUP(A5762,Studies!A:BR,2,FALSE),"")</f>
        <v>Komoroski 2009</v>
      </c>
      <c r="C5762" s="255" t="str">
        <f>IF(AND(A5762&lt;&gt;"",ISNUMBER(A5762)),VLOOKUP(A5762,Studies!A:BR,3,FALSE),"")</f>
        <v>https://www.ncbi.nlm.nih.gov/pubmed/19129748</v>
      </c>
      <c r="D5762" s="255" t="str">
        <f>IF(AND(A5762&lt;&gt;"",ISNUMBER(A5762)),VLOOKUP(A5762,Studies!A:BR,4,FALSE),"")</f>
        <v>MAD 20 mg (day 7 and day 14)</v>
      </c>
      <c r="E5762" s="255" t="str">
        <f>IF(AND(A5762&lt;&gt;"",ISNUMBER(A5762)),VLOOKUP(A5762,Studies!A:BR,5,FALSE),"")</f>
        <v>Dapagliflozin</v>
      </c>
      <c r="F5762" s="256" t="str">
        <f>IF(AND(A5762&lt;&gt;"",ISNUMBER(A5762)),VLOOKUP(A5762,Studies!A:BR,6,FALSE),"")</f>
        <v>Plasma</v>
      </c>
      <c r="G5762" s="194">
        <v>312.5</v>
      </c>
      <c r="H5762" s="194" t="s">
        <v>60</v>
      </c>
      <c r="I5762" s="187">
        <v>97.974059999999994</v>
      </c>
      <c r="J5762" s="242" t="s">
        <v>941</v>
      </c>
      <c r="K5762" s="242" t="s">
        <v>116</v>
      </c>
    </row>
    <row r="5763" spans="1:11" ht="14.25" x14ac:dyDescent="0.2">
      <c r="A5763" s="183">
        <v>687</v>
      </c>
      <c r="B5763" s="254" t="str">
        <f>IF(AND(A5763&lt;&gt;"",ISNUMBER(A5763)),VLOOKUP(A5763,Studies!A:BR,2,FALSE),"")</f>
        <v>Komoroski 2009</v>
      </c>
      <c r="C5763" s="255" t="str">
        <f>IF(AND(A5763&lt;&gt;"",ISNUMBER(A5763)),VLOOKUP(A5763,Studies!A:BR,3,FALSE),"")</f>
        <v>https://www.ncbi.nlm.nih.gov/pubmed/19129748</v>
      </c>
      <c r="D5763" s="255" t="str">
        <f>IF(AND(A5763&lt;&gt;"",ISNUMBER(A5763)),VLOOKUP(A5763,Studies!A:BR,4,FALSE),"")</f>
        <v>MAD 20 mg (day 7 and day 14)</v>
      </c>
      <c r="E5763" s="255" t="str">
        <f>IF(AND(A5763&lt;&gt;"",ISNUMBER(A5763)),VLOOKUP(A5763,Studies!A:BR,5,FALSE),"")</f>
        <v>Dapagliflozin</v>
      </c>
      <c r="F5763" s="256" t="str">
        <f>IF(AND(A5763&lt;&gt;"",ISNUMBER(A5763)),VLOOKUP(A5763,Studies!A:BR,6,FALSE),"")</f>
        <v>Plasma</v>
      </c>
      <c r="G5763" s="194">
        <v>313</v>
      </c>
      <c r="H5763" s="194" t="s">
        <v>60</v>
      </c>
      <c r="I5763" s="187">
        <v>208.92959999999999</v>
      </c>
      <c r="J5763" s="242" t="s">
        <v>941</v>
      </c>
      <c r="K5763" s="242" t="s">
        <v>116</v>
      </c>
    </row>
    <row r="5764" spans="1:11" ht="14.25" x14ac:dyDescent="0.2">
      <c r="A5764" s="183">
        <v>687</v>
      </c>
      <c r="B5764" s="254" t="str">
        <f>IF(AND(A5764&lt;&gt;"",ISNUMBER(A5764)),VLOOKUP(A5764,Studies!A:BR,2,FALSE),"")</f>
        <v>Komoroski 2009</v>
      </c>
      <c r="C5764" s="255" t="str">
        <f>IF(AND(A5764&lt;&gt;"",ISNUMBER(A5764)),VLOOKUP(A5764,Studies!A:BR,3,FALSE),"")</f>
        <v>https://www.ncbi.nlm.nih.gov/pubmed/19129748</v>
      </c>
      <c r="D5764" s="255" t="str">
        <f>IF(AND(A5764&lt;&gt;"",ISNUMBER(A5764)),VLOOKUP(A5764,Studies!A:BR,4,FALSE),"")</f>
        <v>MAD 20 mg (day 7 and day 14)</v>
      </c>
      <c r="E5764" s="255" t="str">
        <f>IF(AND(A5764&lt;&gt;"",ISNUMBER(A5764)),VLOOKUP(A5764,Studies!A:BR,5,FALSE),"")</f>
        <v>Dapagliflozin</v>
      </c>
      <c r="F5764" s="256" t="str">
        <f>IF(AND(A5764&lt;&gt;"",ISNUMBER(A5764)),VLOOKUP(A5764,Studies!A:BR,6,FALSE),"")</f>
        <v>Plasma</v>
      </c>
      <c r="G5764" s="194">
        <v>313.5</v>
      </c>
      <c r="H5764" s="194" t="s">
        <v>60</v>
      </c>
      <c r="I5764" s="187">
        <v>160.11959999999999</v>
      </c>
      <c r="J5764" s="242" t="s">
        <v>941</v>
      </c>
      <c r="K5764" s="242" t="s">
        <v>116</v>
      </c>
    </row>
    <row r="5765" spans="1:11" ht="14.25" x14ac:dyDescent="0.2">
      <c r="A5765" s="183">
        <v>687</v>
      </c>
      <c r="B5765" s="254" t="str">
        <f>IF(AND(A5765&lt;&gt;"",ISNUMBER(A5765)),VLOOKUP(A5765,Studies!A:BR,2,FALSE),"")</f>
        <v>Komoroski 2009</v>
      </c>
      <c r="C5765" s="255" t="str">
        <f>IF(AND(A5765&lt;&gt;"",ISNUMBER(A5765)),VLOOKUP(A5765,Studies!A:BR,3,FALSE),"")</f>
        <v>https://www.ncbi.nlm.nih.gov/pubmed/19129748</v>
      </c>
      <c r="D5765" s="255" t="str">
        <f>IF(AND(A5765&lt;&gt;"",ISNUMBER(A5765)),VLOOKUP(A5765,Studies!A:BR,4,FALSE),"")</f>
        <v>MAD 20 mg (day 7 and day 14)</v>
      </c>
      <c r="E5765" s="255" t="str">
        <f>IF(AND(A5765&lt;&gt;"",ISNUMBER(A5765)),VLOOKUP(A5765,Studies!A:BR,5,FALSE),"")</f>
        <v>Dapagliflozin</v>
      </c>
      <c r="F5765" s="256" t="str">
        <f>IF(AND(A5765&lt;&gt;"",ISNUMBER(A5765)),VLOOKUP(A5765,Studies!A:BR,6,FALSE),"")</f>
        <v>Plasma</v>
      </c>
      <c r="G5765" s="194">
        <v>314</v>
      </c>
      <c r="H5765" s="194" t="s">
        <v>60</v>
      </c>
      <c r="I5765" s="187">
        <v>138.7466</v>
      </c>
      <c r="J5765" s="242" t="s">
        <v>941</v>
      </c>
      <c r="K5765" s="242" t="s">
        <v>116</v>
      </c>
    </row>
    <row r="5766" spans="1:11" ht="14.25" x14ac:dyDescent="0.2">
      <c r="A5766" s="183">
        <v>687</v>
      </c>
      <c r="B5766" s="254" t="str">
        <f>IF(AND(A5766&lt;&gt;"",ISNUMBER(A5766)),VLOOKUP(A5766,Studies!A:BR,2,FALSE),"")</f>
        <v>Komoroski 2009</v>
      </c>
      <c r="C5766" s="255" t="str">
        <f>IF(AND(A5766&lt;&gt;"",ISNUMBER(A5766)),VLOOKUP(A5766,Studies!A:BR,3,FALSE),"")</f>
        <v>https://www.ncbi.nlm.nih.gov/pubmed/19129748</v>
      </c>
      <c r="D5766" s="255" t="str">
        <f>IF(AND(A5766&lt;&gt;"",ISNUMBER(A5766)),VLOOKUP(A5766,Studies!A:BR,4,FALSE),"")</f>
        <v>MAD 20 mg (day 7 and day 14)</v>
      </c>
      <c r="E5766" s="255" t="str">
        <f>IF(AND(A5766&lt;&gt;"",ISNUMBER(A5766)),VLOOKUP(A5766,Studies!A:BR,5,FALSE),"")</f>
        <v>Dapagliflozin</v>
      </c>
      <c r="F5766" s="256" t="str">
        <f>IF(AND(A5766&lt;&gt;"",ISNUMBER(A5766)),VLOOKUP(A5766,Studies!A:BR,6,FALSE),"")</f>
        <v>Plasma</v>
      </c>
      <c r="G5766" s="194">
        <v>316</v>
      </c>
      <c r="H5766" s="194" t="s">
        <v>60</v>
      </c>
      <c r="I5766" s="187">
        <v>67.781490000000005</v>
      </c>
      <c r="J5766" s="242" t="s">
        <v>941</v>
      </c>
      <c r="K5766" s="242" t="s">
        <v>116</v>
      </c>
    </row>
    <row r="5767" spans="1:11" ht="14.25" x14ac:dyDescent="0.2">
      <c r="A5767" s="183">
        <v>687</v>
      </c>
      <c r="B5767" s="254" t="str">
        <f>IF(AND(A5767&lt;&gt;"",ISNUMBER(A5767)),VLOOKUP(A5767,Studies!A:BR,2,FALSE),"")</f>
        <v>Komoroski 2009</v>
      </c>
      <c r="C5767" s="255" t="str">
        <f>IF(AND(A5767&lt;&gt;"",ISNUMBER(A5767)),VLOOKUP(A5767,Studies!A:BR,3,FALSE),"")</f>
        <v>https://www.ncbi.nlm.nih.gov/pubmed/19129748</v>
      </c>
      <c r="D5767" s="255" t="str">
        <f>IF(AND(A5767&lt;&gt;"",ISNUMBER(A5767)),VLOOKUP(A5767,Studies!A:BR,4,FALSE),"")</f>
        <v>MAD 20 mg (day 7 and day 14)</v>
      </c>
      <c r="E5767" s="255" t="str">
        <f>IF(AND(A5767&lt;&gt;"",ISNUMBER(A5767)),VLOOKUP(A5767,Studies!A:BR,5,FALSE),"")</f>
        <v>Dapagliflozin</v>
      </c>
      <c r="F5767" s="256" t="str">
        <f>IF(AND(A5767&lt;&gt;"",ISNUMBER(A5767)),VLOOKUP(A5767,Studies!A:BR,6,FALSE),"")</f>
        <v>Plasma</v>
      </c>
      <c r="G5767" s="194">
        <v>318</v>
      </c>
      <c r="H5767" s="194" t="s">
        <v>60</v>
      </c>
      <c r="I5767" s="187">
        <v>46.893329999999999</v>
      </c>
      <c r="J5767" s="242" t="s">
        <v>941</v>
      </c>
      <c r="K5767" s="242" t="s">
        <v>116</v>
      </c>
    </row>
    <row r="5768" spans="1:11" ht="14.25" x14ac:dyDescent="0.2">
      <c r="A5768" s="183">
        <v>687</v>
      </c>
      <c r="B5768" s="254" t="str">
        <f>IF(AND(A5768&lt;&gt;"",ISNUMBER(A5768)),VLOOKUP(A5768,Studies!A:BR,2,FALSE),"")</f>
        <v>Komoroski 2009</v>
      </c>
      <c r="C5768" s="255" t="str">
        <f>IF(AND(A5768&lt;&gt;"",ISNUMBER(A5768)),VLOOKUP(A5768,Studies!A:BR,3,FALSE),"")</f>
        <v>https://www.ncbi.nlm.nih.gov/pubmed/19129748</v>
      </c>
      <c r="D5768" s="255" t="str">
        <f>IF(AND(A5768&lt;&gt;"",ISNUMBER(A5768)),VLOOKUP(A5768,Studies!A:BR,4,FALSE),"")</f>
        <v>MAD 20 mg (day 7 and day 14)</v>
      </c>
      <c r="E5768" s="255" t="str">
        <f>IF(AND(A5768&lt;&gt;"",ISNUMBER(A5768)),VLOOKUP(A5768,Studies!A:BR,5,FALSE),"")</f>
        <v>Dapagliflozin</v>
      </c>
      <c r="F5768" s="256" t="str">
        <f>IF(AND(A5768&lt;&gt;"",ISNUMBER(A5768)),VLOOKUP(A5768,Studies!A:BR,6,FALSE),"")</f>
        <v>Plasma</v>
      </c>
      <c r="G5768" s="194">
        <v>320</v>
      </c>
      <c r="H5768" s="194" t="s">
        <v>60</v>
      </c>
      <c r="I5768" s="187">
        <v>35.938139999999997</v>
      </c>
      <c r="J5768" s="242" t="s">
        <v>941</v>
      </c>
      <c r="K5768" s="242" t="s">
        <v>116</v>
      </c>
    </row>
    <row r="5769" spans="1:11" ht="14.25" x14ac:dyDescent="0.2">
      <c r="A5769" s="183">
        <v>687</v>
      </c>
      <c r="B5769" s="254" t="str">
        <f>IF(AND(A5769&lt;&gt;"",ISNUMBER(A5769)),VLOOKUP(A5769,Studies!A:BR,2,FALSE),"")</f>
        <v>Komoroski 2009</v>
      </c>
      <c r="C5769" s="255" t="str">
        <f>IF(AND(A5769&lt;&gt;"",ISNUMBER(A5769)),VLOOKUP(A5769,Studies!A:BR,3,FALSE),"")</f>
        <v>https://www.ncbi.nlm.nih.gov/pubmed/19129748</v>
      </c>
      <c r="D5769" s="255" t="str">
        <f>IF(AND(A5769&lt;&gt;"",ISNUMBER(A5769)),VLOOKUP(A5769,Studies!A:BR,4,FALSE),"")</f>
        <v>MAD 20 mg (day 7 and day 14)</v>
      </c>
      <c r="E5769" s="255" t="str">
        <f>IF(AND(A5769&lt;&gt;"",ISNUMBER(A5769)),VLOOKUP(A5769,Studies!A:BR,5,FALSE),"")</f>
        <v>Dapagliflozin</v>
      </c>
      <c r="F5769" s="256" t="str">
        <f>IF(AND(A5769&lt;&gt;"",ISNUMBER(A5769)),VLOOKUP(A5769,Studies!A:BR,6,FALSE),"")</f>
        <v>Plasma</v>
      </c>
      <c r="G5769" s="194">
        <v>322</v>
      </c>
      <c r="H5769" s="194" t="s">
        <v>60</v>
      </c>
      <c r="I5769" s="187">
        <v>27.542290000000001</v>
      </c>
      <c r="J5769" s="242" t="s">
        <v>941</v>
      </c>
      <c r="K5769" s="242" t="s">
        <v>116</v>
      </c>
    </row>
    <row r="5770" spans="1:11" ht="14.25" x14ac:dyDescent="0.2">
      <c r="A5770" s="183">
        <v>687</v>
      </c>
      <c r="B5770" s="254" t="str">
        <f>IF(AND(A5770&lt;&gt;"",ISNUMBER(A5770)),VLOOKUP(A5770,Studies!A:BR,2,FALSE),"")</f>
        <v>Komoroski 2009</v>
      </c>
      <c r="C5770" s="255" t="str">
        <f>IF(AND(A5770&lt;&gt;"",ISNUMBER(A5770)),VLOOKUP(A5770,Studies!A:BR,3,FALSE),"")</f>
        <v>https://www.ncbi.nlm.nih.gov/pubmed/19129748</v>
      </c>
      <c r="D5770" s="255" t="str">
        <f>IF(AND(A5770&lt;&gt;"",ISNUMBER(A5770)),VLOOKUP(A5770,Studies!A:BR,4,FALSE),"")</f>
        <v>MAD 20 mg (day 7 and day 14)</v>
      </c>
      <c r="E5770" s="255" t="str">
        <f>IF(AND(A5770&lt;&gt;"",ISNUMBER(A5770)),VLOOKUP(A5770,Studies!A:BR,5,FALSE),"")</f>
        <v>Dapagliflozin</v>
      </c>
      <c r="F5770" s="256" t="str">
        <f>IF(AND(A5770&lt;&gt;"",ISNUMBER(A5770)),VLOOKUP(A5770,Studies!A:BR,6,FALSE),"")</f>
        <v>Plasma</v>
      </c>
      <c r="G5770" s="194">
        <v>324</v>
      </c>
      <c r="H5770" s="194" t="s">
        <v>60</v>
      </c>
      <c r="I5770" s="187">
        <v>22.90868</v>
      </c>
      <c r="J5770" s="242" t="s">
        <v>941</v>
      </c>
      <c r="K5770" s="242" t="s">
        <v>116</v>
      </c>
    </row>
    <row r="5771" spans="1:11" ht="14.25" x14ac:dyDescent="0.2">
      <c r="A5771" s="183">
        <v>687</v>
      </c>
      <c r="B5771" s="254" t="str">
        <f>IF(AND(A5771&lt;&gt;"",ISNUMBER(A5771)),VLOOKUP(A5771,Studies!A:BR,2,FALSE),"")</f>
        <v>Komoroski 2009</v>
      </c>
      <c r="C5771" s="255" t="str">
        <f>IF(AND(A5771&lt;&gt;"",ISNUMBER(A5771)),VLOOKUP(A5771,Studies!A:BR,3,FALSE),"")</f>
        <v>https://www.ncbi.nlm.nih.gov/pubmed/19129748</v>
      </c>
      <c r="D5771" s="255" t="str">
        <f>IF(AND(A5771&lt;&gt;"",ISNUMBER(A5771)),VLOOKUP(A5771,Studies!A:BR,4,FALSE),"")</f>
        <v>MAD 20 mg (day 7 and day 14)</v>
      </c>
      <c r="E5771" s="255" t="str">
        <f>IF(AND(A5771&lt;&gt;"",ISNUMBER(A5771)),VLOOKUP(A5771,Studies!A:BR,5,FALSE),"")</f>
        <v>Dapagliflozin</v>
      </c>
      <c r="F5771" s="256" t="str">
        <f>IF(AND(A5771&lt;&gt;"",ISNUMBER(A5771)),VLOOKUP(A5771,Studies!A:BR,6,FALSE),"")</f>
        <v>Plasma</v>
      </c>
      <c r="G5771" s="194">
        <v>326</v>
      </c>
      <c r="H5771" s="194" t="s">
        <v>60</v>
      </c>
      <c r="I5771" s="187">
        <v>17.919809999999998</v>
      </c>
      <c r="J5771" s="242" t="s">
        <v>941</v>
      </c>
      <c r="K5771" s="242" t="s">
        <v>116</v>
      </c>
    </row>
    <row r="5772" spans="1:11" ht="14.25" x14ac:dyDescent="0.2">
      <c r="A5772" s="183">
        <v>687</v>
      </c>
      <c r="B5772" s="254" t="str">
        <f>IF(AND(A5772&lt;&gt;"",ISNUMBER(A5772)),VLOOKUP(A5772,Studies!A:BR,2,FALSE),"")</f>
        <v>Komoroski 2009</v>
      </c>
      <c r="C5772" s="255" t="str">
        <f>IF(AND(A5772&lt;&gt;"",ISNUMBER(A5772)),VLOOKUP(A5772,Studies!A:BR,3,FALSE),"")</f>
        <v>https://www.ncbi.nlm.nih.gov/pubmed/19129748</v>
      </c>
      <c r="D5772" s="255" t="str">
        <f>IF(AND(A5772&lt;&gt;"",ISNUMBER(A5772)),VLOOKUP(A5772,Studies!A:BR,4,FALSE),"")</f>
        <v>MAD 20 mg (day 7 and day 14)</v>
      </c>
      <c r="E5772" s="255" t="str">
        <f>IF(AND(A5772&lt;&gt;"",ISNUMBER(A5772)),VLOOKUP(A5772,Studies!A:BR,5,FALSE),"")</f>
        <v>Dapagliflozin</v>
      </c>
      <c r="F5772" s="256" t="str">
        <f>IF(AND(A5772&lt;&gt;"",ISNUMBER(A5772)),VLOOKUP(A5772,Studies!A:BR,6,FALSE),"")</f>
        <v>Plasma</v>
      </c>
      <c r="G5772" s="194">
        <v>330</v>
      </c>
      <c r="H5772" s="194" t="s">
        <v>60</v>
      </c>
      <c r="I5772" s="187">
        <v>11.659140000000001</v>
      </c>
      <c r="J5772" s="242" t="s">
        <v>941</v>
      </c>
      <c r="K5772" s="242" t="s">
        <v>116</v>
      </c>
    </row>
    <row r="5773" spans="1:11" ht="14.25" x14ac:dyDescent="0.2">
      <c r="A5773" s="183">
        <v>687</v>
      </c>
      <c r="B5773" s="254" t="str">
        <f>IF(AND(A5773&lt;&gt;"",ISNUMBER(A5773)),VLOOKUP(A5773,Studies!A:BR,2,FALSE),"")</f>
        <v>Komoroski 2009</v>
      </c>
      <c r="C5773" s="255" t="str">
        <f>IF(AND(A5773&lt;&gt;"",ISNUMBER(A5773)),VLOOKUP(A5773,Studies!A:BR,3,FALSE),"")</f>
        <v>https://www.ncbi.nlm.nih.gov/pubmed/19129748</v>
      </c>
      <c r="D5773" s="255" t="str">
        <f>IF(AND(A5773&lt;&gt;"",ISNUMBER(A5773)),VLOOKUP(A5773,Studies!A:BR,4,FALSE),"")</f>
        <v>MAD 20 mg (day 7 and day 14)</v>
      </c>
      <c r="E5773" s="255" t="str">
        <f>IF(AND(A5773&lt;&gt;"",ISNUMBER(A5773)),VLOOKUP(A5773,Studies!A:BR,5,FALSE),"")</f>
        <v>Dapagliflozin</v>
      </c>
      <c r="F5773" s="256" t="str">
        <f>IF(AND(A5773&lt;&gt;"",ISNUMBER(A5773)),VLOOKUP(A5773,Studies!A:BR,6,FALSE),"")</f>
        <v>Plasma</v>
      </c>
      <c r="G5773" s="194">
        <v>334</v>
      </c>
      <c r="H5773" s="194" t="s">
        <v>60</v>
      </c>
      <c r="I5773" s="187">
        <v>11.191509999999999</v>
      </c>
      <c r="J5773" s="242" t="s">
        <v>941</v>
      </c>
      <c r="K5773" s="242" t="s">
        <v>116</v>
      </c>
    </row>
    <row r="5774" spans="1:11" ht="14.25" x14ac:dyDescent="0.2">
      <c r="A5774" s="183">
        <v>687</v>
      </c>
      <c r="B5774" s="254" t="str">
        <f>IF(AND(A5774&lt;&gt;"",ISNUMBER(A5774)),VLOOKUP(A5774,Studies!A:BR,2,FALSE),"")</f>
        <v>Komoroski 2009</v>
      </c>
      <c r="C5774" s="255" t="str">
        <f>IF(AND(A5774&lt;&gt;"",ISNUMBER(A5774)),VLOOKUP(A5774,Studies!A:BR,3,FALSE),"")</f>
        <v>https://www.ncbi.nlm.nih.gov/pubmed/19129748</v>
      </c>
      <c r="D5774" s="255" t="str">
        <f>IF(AND(A5774&lt;&gt;"",ISNUMBER(A5774)),VLOOKUP(A5774,Studies!A:BR,4,FALSE),"")</f>
        <v>MAD 20 mg (day 7 and day 14)</v>
      </c>
      <c r="E5774" s="255" t="str">
        <f>IF(AND(A5774&lt;&gt;"",ISNUMBER(A5774)),VLOOKUP(A5774,Studies!A:BR,5,FALSE),"")</f>
        <v>Dapagliflozin</v>
      </c>
      <c r="F5774" s="256" t="str">
        <f>IF(AND(A5774&lt;&gt;"",ISNUMBER(A5774)),VLOOKUP(A5774,Studies!A:BR,6,FALSE),"")</f>
        <v>Plasma</v>
      </c>
      <c r="G5774" s="194">
        <v>336</v>
      </c>
      <c r="H5774" s="194" t="s">
        <v>60</v>
      </c>
      <c r="I5774" s="187">
        <v>8.7543159999999993</v>
      </c>
      <c r="J5774" s="242" t="s">
        <v>941</v>
      </c>
      <c r="K5774" s="242" t="s">
        <v>116</v>
      </c>
    </row>
    <row r="5775" spans="1:11" ht="14.25" x14ac:dyDescent="0.2">
      <c r="A5775" s="30">
        <v>667</v>
      </c>
      <c r="B5775" s="254" t="str">
        <f>IF(AND(A5775&lt;&gt;"",ISNUMBER(A5775)),VLOOKUP(A5775,Studies!A:BR,2,FALSE),"")</f>
        <v>Komoroski 2009</v>
      </c>
      <c r="C5775" s="255" t="str">
        <f>IF(AND(A5775&lt;&gt;"",ISNUMBER(A5775)),VLOOKUP(A5775,Studies!A:BR,3,FALSE),"")</f>
        <v>https://www.ncbi.nlm.nih.gov/pubmed/19129748</v>
      </c>
      <c r="D5775" s="255" t="str">
        <f>IF(AND(A5775&lt;&gt;"",ISNUMBER(A5775)),VLOOKUP(A5775,Studies!A:BR,4,FALSE),"")</f>
        <v>MAD 50 mg (day 1)</v>
      </c>
      <c r="E5775" s="255" t="str">
        <f>IF(AND(A5775&lt;&gt;"",ISNUMBER(A5775)),VLOOKUP(A5775,Studies!A:BR,5,FALSE),"")</f>
        <v>Dapagliflozin</v>
      </c>
      <c r="F5775" s="256" t="str">
        <f>IF(AND(A5775&lt;&gt;"",ISNUMBER(A5775)),VLOOKUP(A5775,Studies!A:BR,6,FALSE),"")</f>
        <v>Plasma</v>
      </c>
      <c r="G5775" s="194">
        <v>0.5</v>
      </c>
      <c r="H5775" s="194" t="s">
        <v>60</v>
      </c>
      <c r="I5775" s="187">
        <v>345.65410000000003</v>
      </c>
      <c r="J5775" s="242" t="s">
        <v>941</v>
      </c>
      <c r="K5775" s="242" t="s">
        <v>116</v>
      </c>
    </row>
    <row r="5776" spans="1:11" ht="14.25" x14ac:dyDescent="0.2">
      <c r="A5776" s="183">
        <v>667</v>
      </c>
      <c r="B5776" s="254" t="str">
        <f>IF(AND(A5776&lt;&gt;"",ISNUMBER(A5776)),VLOOKUP(A5776,Studies!A:BR,2,FALSE),"")</f>
        <v>Komoroski 2009</v>
      </c>
      <c r="C5776" s="255" t="str">
        <f>IF(AND(A5776&lt;&gt;"",ISNUMBER(A5776)),VLOOKUP(A5776,Studies!A:BR,3,FALSE),"")</f>
        <v>https://www.ncbi.nlm.nih.gov/pubmed/19129748</v>
      </c>
      <c r="D5776" s="255" t="str">
        <f>IF(AND(A5776&lt;&gt;"",ISNUMBER(A5776)),VLOOKUP(A5776,Studies!A:BR,4,FALSE),"")</f>
        <v>MAD 50 mg (day 1)</v>
      </c>
      <c r="E5776" s="255" t="str">
        <f>IF(AND(A5776&lt;&gt;"",ISNUMBER(A5776)),VLOOKUP(A5776,Studies!A:BR,5,FALSE),"")</f>
        <v>Dapagliflozin</v>
      </c>
      <c r="F5776" s="256" t="str">
        <f>IF(AND(A5776&lt;&gt;"",ISNUMBER(A5776)),VLOOKUP(A5776,Studies!A:BR,6,FALSE),"")</f>
        <v>Plasma</v>
      </c>
      <c r="G5776" s="194">
        <v>1</v>
      </c>
      <c r="H5776" s="194" t="s">
        <v>60</v>
      </c>
      <c r="I5776" s="187">
        <v>532.10249999999996</v>
      </c>
      <c r="J5776" s="242" t="s">
        <v>941</v>
      </c>
      <c r="K5776" s="242" t="s">
        <v>116</v>
      </c>
    </row>
    <row r="5777" spans="1:11" ht="14.25" x14ac:dyDescent="0.2">
      <c r="A5777" s="183">
        <v>667</v>
      </c>
      <c r="B5777" s="254" t="str">
        <f>IF(AND(A5777&lt;&gt;"",ISNUMBER(A5777)),VLOOKUP(A5777,Studies!A:BR,2,FALSE),"")</f>
        <v>Komoroski 2009</v>
      </c>
      <c r="C5777" s="255" t="str">
        <f>IF(AND(A5777&lt;&gt;"",ISNUMBER(A5777)),VLOOKUP(A5777,Studies!A:BR,3,FALSE),"")</f>
        <v>https://www.ncbi.nlm.nih.gov/pubmed/19129748</v>
      </c>
      <c r="D5777" s="255" t="str">
        <f>IF(AND(A5777&lt;&gt;"",ISNUMBER(A5777)),VLOOKUP(A5777,Studies!A:BR,4,FALSE),"")</f>
        <v>MAD 50 mg (day 1)</v>
      </c>
      <c r="E5777" s="255" t="str">
        <f>IF(AND(A5777&lt;&gt;"",ISNUMBER(A5777)),VLOOKUP(A5777,Studies!A:BR,5,FALSE),"")</f>
        <v>Dapagliflozin</v>
      </c>
      <c r="F5777" s="256" t="str">
        <f>IF(AND(A5777&lt;&gt;"",ISNUMBER(A5777)),VLOOKUP(A5777,Studies!A:BR,6,FALSE),"")</f>
        <v>Plasma</v>
      </c>
      <c r="G5777" s="194">
        <v>1.5</v>
      </c>
      <c r="H5777" s="194" t="s">
        <v>60</v>
      </c>
      <c r="I5777" s="187">
        <v>428.86290000000002</v>
      </c>
      <c r="J5777" s="242" t="s">
        <v>941</v>
      </c>
      <c r="K5777" s="242" t="s">
        <v>116</v>
      </c>
    </row>
    <row r="5778" spans="1:11" ht="14.25" x14ac:dyDescent="0.2">
      <c r="A5778" s="183">
        <v>667</v>
      </c>
      <c r="B5778" s="254" t="str">
        <f>IF(AND(A5778&lt;&gt;"",ISNUMBER(A5778)),VLOOKUP(A5778,Studies!A:BR,2,FALSE),"")</f>
        <v>Komoroski 2009</v>
      </c>
      <c r="C5778" s="255" t="str">
        <f>IF(AND(A5778&lt;&gt;"",ISNUMBER(A5778)),VLOOKUP(A5778,Studies!A:BR,3,FALSE),"")</f>
        <v>https://www.ncbi.nlm.nih.gov/pubmed/19129748</v>
      </c>
      <c r="D5778" s="255" t="str">
        <f>IF(AND(A5778&lt;&gt;"",ISNUMBER(A5778)),VLOOKUP(A5778,Studies!A:BR,4,FALSE),"")</f>
        <v>MAD 50 mg (day 1)</v>
      </c>
      <c r="E5778" s="255" t="str">
        <f>IF(AND(A5778&lt;&gt;"",ISNUMBER(A5778)),VLOOKUP(A5778,Studies!A:BR,5,FALSE),"")</f>
        <v>Dapagliflozin</v>
      </c>
      <c r="F5778" s="256" t="str">
        <f>IF(AND(A5778&lt;&gt;"",ISNUMBER(A5778)),VLOOKUP(A5778,Studies!A:BR,6,FALSE),"")</f>
        <v>Plasma</v>
      </c>
      <c r="G5778" s="194">
        <v>2</v>
      </c>
      <c r="H5778" s="194" t="s">
        <v>60</v>
      </c>
      <c r="I5778" s="187">
        <v>323.99520000000001</v>
      </c>
      <c r="J5778" s="242" t="s">
        <v>941</v>
      </c>
      <c r="K5778" s="242" t="s">
        <v>116</v>
      </c>
    </row>
    <row r="5779" spans="1:11" ht="14.25" x14ac:dyDescent="0.2">
      <c r="A5779" s="183">
        <v>667</v>
      </c>
      <c r="B5779" s="254" t="str">
        <f>IF(AND(A5779&lt;&gt;"",ISNUMBER(A5779)),VLOOKUP(A5779,Studies!A:BR,2,FALSE),"")</f>
        <v>Komoroski 2009</v>
      </c>
      <c r="C5779" s="255" t="str">
        <f>IF(AND(A5779&lt;&gt;"",ISNUMBER(A5779)),VLOOKUP(A5779,Studies!A:BR,3,FALSE),"")</f>
        <v>https://www.ncbi.nlm.nih.gov/pubmed/19129748</v>
      </c>
      <c r="D5779" s="255" t="str">
        <f>IF(AND(A5779&lt;&gt;"",ISNUMBER(A5779)),VLOOKUP(A5779,Studies!A:BR,4,FALSE),"")</f>
        <v>MAD 50 mg (day 1)</v>
      </c>
      <c r="E5779" s="255" t="str">
        <f>IF(AND(A5779&lt;&gt;"",ISNUMBER(A5779)),VLOOKUP(A5779,Studies!A:BR,5,FALSE),"")</f>
        <v>Dapagliflozin</v>
      </c>
      <c r="F5779" s="256" t="str">
        <f>IF(AND(A5779&lt;&gt;"",ISNUMBER(A5779)),VLOOKUP(A5779,Studies!A:BR,6,FALSE),"")</f>
        <v>Plasma</v>
      </c>
      <c r="G5779" s="194">
        <v>4</v>
      </c>
      <c r="H5779" s="194" t="s">
        <v>60</v>
      </c>
      <c r="I5779" s="187">
        <v>155.61000000000001</v>
      </c>
      <c r="J5779" s="242" t="s">
        <v>941</v>
      </c>
      <c r="K5779" s="242" t="s">
        <v>116</v>
      </c>
    </row>
    <row r="5780" spans="1:11" ht="14.25" x14ac:dyDescent="0.2">
      <c r="A5780" s="183">
        <v>667</v>
      </c>
      <c r="B5780" s="254" t="str">
        <f>IF(AND(A5780&lt;&gt;"",ISNUMBER(A5780)),VLOOKUP(A5780,Studies!A:BR,2,FALSE),"")</f>
        <v>Komoroski 2009</v>
      </c>
      <c r="C5780" s="255" t="str">
        <f>IF(AND(A5780&lt;&gt;"",ISNUMBER(A5780)),VLOOKUP(A5780,Studies!A:BR,3,FALSE),"")</f>
        <v>https://www.ncbi.nlm.nih.gov/pubmed/19129748</v>
      </c>
      <c r="D5780" s="255" t="str">
        <f>IF(AND(A5780&lt;&gt;"",ISNUMBER(A5780)),VLOOKUP(A5780,Studies!A:BR,4,FALSE),"")</f>
        <v>MAD 50 mg (day 1)</v>
      </c>
      <c r="E5780" s="255" t="str">
        <f>IF(AND(A5780&lt;&gt;"",ISNUMBER(A5780)),VLOOKUP(A5780,Studies!A:BR,5,FALSE),"")</f>
        <v>Dapagliflozin</v>
      </c>
      <c r="F5780" s="256" t="str">
        <f>IF(AND(A5780&lt;&gt;"",ISNUMBER(A5780)),VLOOKUP(A5780,Studies!A:BR,6,FALSE),"")</f>
        <v>Plasma</v>
      </c>
      <c r="G5780" s="194">
        <v>6</v>
      </c>
      <c r="H5780" s="194" t="s">
        <v>60</v>
      </c>
      <c r="I5780" s="187">
        <v>117.5595</v>
      </c>
      <c r="J5780" s="242" t="s">
        <v>941</v>
      </c>
      <c r="K5780" s="242" t="s">
        <v>116</v>
      </c>
    </row>
    <row r="5781" spans="1:11" ht="14.25" x14ac:dyDescent="0.2">
      <c r="A5781" s="183">
        <v>667</v>
      </c>
      <c r="B5781" s="254" t="str">
        <f>IF(AND(A5781&lt;&gt;"",ISNUMBER(A5781)),VLOOKUP(A5781,Studies!A:BR,2,FALSE),"")</f>
        <v>Komoroski 2009</v>
      </c>
      <c r="C5781" s="255" t="str">
        <f>IF(AND(A5781&lt;&gt;"",ISNUMBER(A5781)),VLOOKUP(A5781,Studies!A:BR,3,FALSE),"")</f>
        <v>https://www.ncbi.nlm.nih.gov/pubmed/19129748</v>
      </c>
      <c r="D5781" s="255" t="str">
        <f>IF(AND(A5781&lt;&gt;"",ISNUMBER(A5781)),VLOOKUP(A5781,Studies!A:BR,4,FALSE),"")</f>
        <v>MAD 50 mg (day 1)</v>
      </c>
      <c r="E5781" s="255" t="str">
        <f>IF(AND(A5781&lt;&gt;"",ISNUMBER(A5781)),VLOOKUP(A5781,Studies!A:BR,5,FALSE),"")</f>
        <v>Dapagliflozin</v>
      </c>
      <c r="F5781" s="256" t="str">
        <f>IF(AND(A5781&lt;&gt;"",ISNUMBER(A5781)),VLOOKUP(A5781,Studies!A:BR,6,FALSE),"")</f>
        <v>Plasma</v>
      </c>
      <c r="G5781" s="194">
        <v>8</v>
      </c>
      <c r="H5781" s="194" t="s">
        <v>60</v>
      </c>
      <c r="I5781" s="187">
        <v>74.737110000000001</v>
      </c>
      <c r="J5781" s="242" t="s">
        <v>941</v>
      </c>
      <c r="K5781" s="242" t="s">
        <v>116</v>
      </c>
    </row>
    <row r="5782" spans="1:11" ht="14.25" x14ac:dyDescent="0.2">
      <c r="A5782" s="183">
        <v>667</v>
      </c>
      <c r="B5782" s="254" t="str">
        <f>IF(AND(A5782&lt;&gt;"",ISNUMBER(A5782)),VLOOKUP(A5782,Studies!A:BR,2,FALSE),"")</f>
        <v>Komoroski 2009</v>
      </c>
      <c r="C5782" s="255" t="str">
        <f>IF(AND(A5782&lt;&gt;"",ISNUMBER(A5782)),VLOOKUP(A5782,Studies!A:BR,3,FALSE),"")</f>
        <v>https://www.ncbi.nlm.nih.gov/pubmed/19129748</v>
      </c>
      <c r="D5782" s="255" t="str">
        <f>IF(AND(A5782&lt;&gt;"",ISNUMBER(A5782)),VLOOKUP(A5782,Studies!A:BR,4,FALSE),"")</f>
        <v>MAD 50 mg (day 1)</v>
      </c>
      <c r="E5782" s="255" t="str">
        <f>IF(AND(A5782&lt;&gt;"",ISNUMBER(A5782)),VLOOKUP(A5782,Studies!A:BR,5,FALSE),"")</f>
        <v>Dapagliflozin</v>
      </c>
      <c r="F5782" s="256" t="str">
        <f>IF(AND(A5782&lt;&gt;"",ISNUMBER(A5782)),VLOOKUP(A5782,Studies!A:BR,6,FALSE),"")</f>
        <v>Plasma</v>
      </c>
      <c r="G5782" s="194">
        <v>10</v>
      </c>
      <c r="H5782" s="194" t="s">
        <v>60</v>
      </c>
      <c r="I5782" s="187">
        <v>51.794750000000001</v>
      </c>
      <c r="J5782" s="242" t="s">
        <v>941</v>
      </c>
      <c r="K5782" s="242" t="s">
        <v>116</v>
      </c>
    </row>
    <row r="5783" spans="1:11" ht="14.25" x14ac:dyDescent="0.2">
      <c r="A5783" s="183">
        <v>667</v>
      </c>
      <c r="B5783" s="254" t="str">
        <f>IF(AND(A5783&lt;&gt;"",ISNUMBER(A5783)),VLOOKUP(A5783,Studies!A:BR,2,FALSE),"")</f>
        <v>Komoroski 2009</v>
      </c>
      <c r="C5783" s="255" t="str">
        <f>IF(AND(A5783&lt;&gt;"",ISNUMBER(A5783)),VLOOKUP(A5783,Studies!A:BR,3,FALSE),"")</f>
        <v>https://www.ncbi.nlm.nih.gov/pubmed/19129748</v>
      </c>
      <c r="D5783" s="255" t="str">
        <f>IF(AND(A5783&lt;&gt;"",ISNUMBER(A5783)),VLOOKUP(A5783,Studies!A:BR,4,FALSE),"")</f>
        <v>MAD 50 mg (day 1)</v>
      </c>
      <c r="E5783" s="255" t="str">
        <f>IF(AND(A5783&lt;&gt;"",ISNUMBER(A5783)),VLOOKUP(A5783,Studies!A:BR,5,FALSE),"")</f>
        <v>Dapagliflozin</v>
      </c>
      <c r="F5783" s="256" t="str">
        <f>IF(AND(A5783&lt;&gt;"",ISNUMBER(A5783)),VLOOKUP(A5783,Studies!A:BR,6,FALSE),"")</f>
        <v>Plasma</v>
      </c>
      <c r="G5783" s="194">
        <v>12</v>
      </c>
      <c r="H5783" s="194" t="s">
        <v>60</v>
      </c>
      <c r="I5783" s="187">
        <v>39.98283</v>
      </c>
      <c r="J5783" s="242" t="s">
        <v>941</v>
      </c>
      <c r="K5783" s="242" t="s">
        <v>116</v>
      </c>
    </row>
    <row r="5784" spans="1:11" ht="14.25" x14ac:dyDescent="0.2">
      <c r="A5784" s="183">
        <v>667</v>
      </c>
      <c r="B5784" s="254" t="str">
        <f>IF(AND(A5784&lt;&gt;"",ISNUMBER(A5784)),VLOOKUP(A5784,Studies!A:BR,2,FALSE),"")</f>
        <v>Komoroski 2009</v>
      </c>
      <c r="C5784" s="255" t="str">
        <f>IF(AND(A5784&lt;&gt;"",ISNUMBER(A5784)),VLOOKUP(A5784,Studies!A:BR,3,FALSE),"")</f>
        <v>https://www.ncbi.nlm.nih.gov/pubmed/19129748</v>
      </c>
      <c r="D5784" s="255" t="str">
        <f>IF(AND(A5784&lt;&gt;"",ISNUMBER(A5784)),VLOOKUP(A5784,Studies!A:BR,4,FALSE),"")</f>
        <v>MAD 50 mg (day 1)</v>
      </c>
      <c r="E5784" s="255" t="str">
        <f>IF(AND(A5784&lt;&gt;"",ISNUMBER(A5784)),VLOOKUP(A5784,Studies!A:BR,5,FALSE),"")</f>
        <v>Dapagliflozin</v>
      </c>
      <c r="F5784" s="256" t="str">
        <f>IF(AND(A5784&lt;&gt;"",ISNUMBER(A5784)),VLOOKUP(A5784,Studies!A:BR,6,FALSE),"")</f>
        <v>Plasma</v>
      </c>
      <c r="G5784" s="194">
        <v>14</v>
      </c>
      <c r="H5784" s="194" t="s">
        <v>60</v>
      </c>
      <c r="I5784" s="187">
        <v>30.206029999999998</v>
      </c>
      <c r="J5784" s="242" t="s">
        <v>941</v>
      </c>
      <c r="K5784" s="242" t="s">
        <v>116</v>
      </c>
    </row>
    <row r="5785" spans="1:11" ht="14.25" x14ac:dyDescent="0.2">
      <c r="A5785" s="183">
        <v>667</v>
      </c>
      <c r="B5785" s="254" t="str">
        <f>IF(AND(A5785&lt;&gt;"",ISNUMBER(A5785)),VLOOKUP(A5785,Studies!A:BR,2,FALSE),"")</f>
        <v>Komoroski 2009</v>
      </c>
      <c r="C5785" s="255" t="str">
        <f>IF(AND(A5785&lt;&gt;"",ISNUMBER(A5785)),VLOOKUP(A5785,Studies!A:BR,3,FALSE),"")</f>
        <v>https://www.ncbi.nlm.nih.gov/pubmed/19129748</v>
      </c>
      <c r="D5785" s="255" t="str">
        <f>IF(AND(A5785&lt;&gt;"",ISNUMBER(A5785)),VLOOKUP(A5785,Studies!A:BR,4,FALSE),"")</f>
        <v>MAD 50 mg (day 1)</v>
      </c>
      <c r="E5785" s="255" t="str">
        <f>IF(AND(A5785&lt;&gt;"",ISNUMBER(A5785)),VLOOKUP(A5785,Studies!A:BR,5,FALSE),"")</f>
        <v>Dapagliflozin</v>
      </c>
      <c r="F5785" s="256" t="str">
        <f>IF(AND(A5785&lt;&gt;"",ISNUMBER(A5785)),VLOOKUP(A5785,Studies!A:BR,6,FALSE),"")</f>
        <v>Plasma</v>
      </c>
      <c r="G5785" s="194">
        <v>18</v>
      </c>
      <c r="H5785" s="194" t="s">
        <v>60</v>
      </c>
      <c r="I5785" s="187">
        <v>20.93356</v>
      </c>
      <c r="J5785" s="242" t="s">
        <v>941</v>
      </c>
      <c r="K5785" s="242" t="s">
        <v>116</v>
      </c>
    </row>
    <row r="5786" spans="1:11" ht="14.25" x14ac:dyDescent="0.2">
      <c r="A5786" s="183">
        <v>667</v>
      </c>
      <c r="B5786" s="254" t="str">
        <f>IF(AND(A5786&lt;&gt;"",ISNUMBER(A5786)),VLOOKUP(A5786,Studies!A:BR,2,FALSE),"")</f>
        <v>Komoroski 2009</v>
      </c>
      <c r="C5786" s="255" t="str">
        <f>IF(AND(A5786&lt;&gt;"",ISNUMBER(A5786)),VLOOKUP(A5786,Studies!A:BR,3,FALSE),"")</f>
        <v>https://www.ncbi.nlm.nih.gov/pubmed/19129748</v>
      </c>
      <c r="D5786" s="255" t="str">
        <f>IF(AND(A5786&lt;&gt;"",ISNUMBER(A5786)),VLOOKUP(A5786,Studies!A:BR,4,FALSE),"")</f>
        <v>MAD 50 mg (day 1)</v>
      </c>
      <c r="E5786" s="255" t="str">
        <f>IF(AND(A5786&lt;&gt;"",ISNUMBER(A5786)),VLOOKUP(A5786,Studies!A:BR,5,FALSE),"")</f>
        <v>Dapagliflozin</v>
      </c>
      <c r="F5786" s="256" t="str">
        <f>IF(AND(A5786&lt;&gt;"",ISNUMBER(A5786)),VLOOKUP(A5786,Studies!A:BR,6,FALSE),"")</f>
        <v>Plasma</v>
      </c>
      <c r="G5786" s="194">
        <v>22</v>
      </c>
      <c r="H5786" s="194" t="s">
        <v>60</v>
      </c>
      <c r="I5786" s="187">
        <v>15.814780000000001</v>
      </c>
      <c r="J5786" s="242" t="s">
        <v>941</v>
      </c>
      <c r="K5786" s="242" t="s">
        <v>116</v>
      </c>
    </row>
    <row r="5787" spans="1:11" ht="14.25" x14ac:dyDescent="0.2">
      <c r="A5787" s="183">
        <v>667</v>
      </c>
      <c r="B5787" s="254" t="str">
        <f>IF(AND(A5787&lt;&gt;"",ISNUMBER(A5787)),VLOOKUP(A5787,Studies!A:BR,2,FALSE),"")</f>
        <v>Komoroski 2009</v>
      </c>
      <c r="C5787" s="255" t="str">
        <f>IF(AND(A5787&lt;&gt;"",ISNUMBER(A5787)),VLOOKUP(A5787,Studies!A:BR,3,FALSE),"")</f>
        <v>https://www.ncbi.nlm.nih.gov/pubmed/19129748</v>
      </c>
      <c r="D5787" s="255" t="str">
        <f>IF(AND(A5787&lt;&gt;"",ISNUMBER(A5787)),VLOOKUP(A5787,Studies!A:BR,4,FALSE),"")</f>
        <v>MAD 50 mg (day 1)</v>
      </c>
      <c r="E5787" s="255" t="str">
        <f>IF(AND(A5787&lt;&gt;"",ISNUMBER(A5787)),VLOOKUP(A5787,Studies!A:BR,5,FALSE),"")</f>
        <v>Dapagliflozin</v>
      </c>
      <c r="F5787" s="256" t="str">
        <f>IF(AND(A5787&lt;&gt;"",ISNUMBER(A5787)),VLOOKUP(A5787,Studies!A:BR,6,FALSE),"")</f>
        <v>Plasma</v>
      </c>
      <c r="G5787" s="194">
        <v>24</v>
      </c>
      <c r="H5787" s="194" t="s">
        <v>60</v>
      </c>
      <c r="I5787" s="187">
        <v>14.82382</v>
      </c>
      <c r="J5787" s="242" t="s">
        <v>941</v>
      </c>
      <c r="K5787" s="242" t="s">
        <v>116</v>
      </c>
    </row>
    <row r="5788" spans="1:11" ht="14.25" x14ac:dyDescent="0.2">
      <c r="A5788" s="30">
        <v>688</v>
      </c>
      <c r="B5788" s="254" t="str">
        <f>IF(AND(A5788&lt;&gt;"",ISNUMBER(A5788)),VLOOKUP(A5788,Studies!A:BR,2,FALSE),"")</f>
        <v>Komoroski 2009</v>
      </c>
      <c r="C5788" s="255" t="str">
        <f>IF(AND(A5788&lt;&gt;"",ISNUMBER(A5788)),VLOOKUP(A5788,Studies!A:BR,3,FALSE),"")</f>
        <v>https://www.ncbi.nlm.nih.gov/pubmed/19129748</v>
      </c>
      <c r="D5788" s="255" t="str">
        <f>IF(AND(A5788&lt;&gt;"",ISNUMBER(A5788)),VLOOKUP(A5788,Studies!A:BR,4,FALSE),"")</f>
        <v>MAD 50 mg (day 7 and day 14)</v>
      </c>
      <c r="E5788" s="255" t="str">
        <f>IF(AND(A5788&lt;&gt;"",ISNUMBER(A5788)),VLOOKUP(A5788,Studies!A:BR,5,FALSE),"")</f>
        <v>Dapagliflozin</v>
      </c>
      <c r="F5788" s="256" t="str">
        <f>IF(AND(A5788&lt;&gt;"",ISNUMBER(A5788)),VLOOKUP(A5788,Studies!A:BR,6,FALSE),"")</f>
        <v>Plasma</v>
      </c>
      <c r="G5788" s="194">
        <v>144.5</v>
      </c>
      <c r="H5788" s="194" t="s">
        <v>60</v>
      </c>
      <c r="I5788" s="187">
        <v>355.83839999999998</v>
      </c>
      <c r="J5788" s="242" t="s">
        <v>941</v>
      </c>
      <c r="K5788" s="242" t="s">
        <v>116</v>
      </c>
    </row>
    <row r="5789" spans="1:11" ht="14.25" x14ac:dyDescent="0.2">
      <c r="A5789" s="183">
        <v>688</v>
      </c>
      <c r="B5789" s="254" t="str">
        <f>IF(AND(A5789&lt;&gt;"",ISNUMBER(A5789)),VLOOKUP(A5789,Studies!A:BR,2,FALSE),"")</f>
        <v>Komoroski 2009</v>
      </c>
      <c r="C5789" s="255" t="str">
        <f>IF(AND(A5789&lt;&gt;"",ISNUMBER(A5789)),VLOOKUP(A5789,Studies!A:BR,3,FALSE),"")</f>
        <v>https://www.ncbi.nlm.nih.gov/pubmed/19129748</v>
      </c>
      <c r="D5789" s="255" t="str">
        <f>IF(AND(A5789&lt;&gt;"",ISNUMBER(A5789)),VLOOKUP(A5789,Studies!A:BR,4,FALSE),"")</f>
        <v>MAD 50 mg (day 7 and day 14)</v>
      </c>
      <c r="E5789" s="255" t="str">
        <f>IF(AND(A5789&lt;&gt;"",ISNUMBER(A5789)),VLOOKUP(A5789,Studies!A:BR,5,FALSE),"")</f>
        <v>Dapagliflozin</v>
      </c>
      <c r="F5789" s="256" t="str">
        <f>IF(AND(A5789&lt;&gt;"",ISNUMBER(A5789)),VLOOKUP(A5789,Studies!A:BR,6,FALSE),"")</f>
        <v>Plasma</v>
      </c>
      <c r="G5789" s="194">
        <v>145</v>
      </c>
      <c r="H5789" s="194" t="s">
        <v>60</v>
      </c>
      <c r="I5789" s="187">
        <v>711.10910000000001</v>
      </c>
      <c r="J5789" s="242" t="s">
        <v>941</v>
      </c>
      <c r="K5789" s="242" t="s">
        <v>116</v>
      </c>
    </row>
    <row r="5790" spans="1:11" ht="14.25" x14ac:dyDescent="0.2">
      <c r="A5790" s="183">
        <v>688</v>
      </c>
      <c r="B5790" s="254" t="str">
        <f>IF(AND(A5790&lt;&gt;"",ISNUMBER(A5790)),VLOOKUP(A5790,Studies!A:BR,2,FALSE),"")</f>
        <v>Komoroski 2009</v>
      </c>
      <c r="C5790" s="255" t="str">
        <f>IF(AND(A5790&lt;&gt;"",ISNUMBER(A5790)),VLOOKUP(A5790,Studies!A:BR,3,FALSE),"")</f>
        <v>https://www.ncbi.nlm.nih.gov/pubmed/19129748</v>
      </c>
      <c r="D5790" s="255" t="str">
        <f>IF(AND(A5790&lt;&gt;"",ISNUMBER(A5790)),VLOOKUP(A5790,Studies!A:BR,4,FALSE),"")</f>
        <v>MAD 50 mg (day 7 and day 14)</v>
      </c>
      <c r="E5790" s="255" t="str">
        <f>IF(AND(A5790&lt;&gt;"",ISNUMBER(A5790)),VLOOKUP(A5790,Studies!A:BR,5,FALSE),"")</f>
        <v>Dapagliflozin</v>
      </c>
      <c r="F5790" s="256" t="str">
        <f>IF(AND(A5790&lt;&gt;"",ISNUMBER(A5790)),VLOOKUP(A5790,Studies!A:BR,6,FALSE),"")</f>
        <v>Plasma</v>
      </c>
      <c r="G5790" s="194">
        <v>145.5</v>
      </c>
      <c r="H5790" s="194" t="s">
        <v>60</v>
      </c>
      <c r="I5790" s="187">
        <v>420.86790000000002</v>
      </c>
      <c r="J5790" s="242" t="s">
        <v>941</v>
      </c>
      <c r="K5790" s="242" t="s">
        <v>116</v>
      </c>
    </row>
    <row r="5791" spans="1:11" ht="14.25" x14ac:dyDescent="0.2">
      <c r="A5791" s="183">
        <v>688</v>
      </c>
      <c r="B5791" s="254" t="str">
        <f>IF(AND(A5791&lt;&gt;"",ISNUMBER(A5791)),VLOOKUP(A5791,Studies!A:BR,2,FALSE),"")</f>
        <v>Komoroski 2009</v>
      </c>
      <c r="C5791" s="255" t="str">
        <f>IF(AND(A5791&lt;&gt;"",ISNUMBER(A5791)),VLOOKUP(A5791,Studies!A:BR,3,FALSE),"")</f>
        <v>https://www.ncbi.nlm.nih.gov/pubmed/19129748</v>
      </c>
      <c r="D5791" s="255" t="str">
        <f>IF(AND(A5791&lt;&gt;"",ISNUMBER(A5791)),VLOOKUP(A5791,Studies!A:BR,4,FALSE),"")</f>
        <v>MAD 50 mg (day 7 and day 14)</v>
      </c>
      <c r="E5791" s="255" t="str">
        <f>IF(AND(A5791&lt;&gt;"",ISNUMBER(A5791)),VLOOKUP(A5791,Studies!A:BR,5,FALSE),"")</f>
        <v>Dapagliflozin</v>
      </c>
      <c r="F5791" s="256" t="str">
        <f>IF(AND(A5791&lt;&gt;"",ISNUMBER(A5791)),VLOOKUP(A5791,Studies!A:BR,6,FALSE),"")</f>
        <v>Plasma</v>
      </c>
      <c r="G5791" s="194">
        <v>146</v>
      </c>
      <c r="H5791" s="194" t="s">
        <v>60</v>
      </c>
      <c r="I5791" s="187">
        <v>348.45060000000001</v>
      </c>
      <c r="J5791" s="242" t="s">
        <v>941</v>
      </c>
      <c r="K5791" s="242" t="s">
        <v>116</v>
      </c>
    </row>
    <row r="5792" spans="1:11" ht="14.25" x14ac:dyDescent="0.2">
      <c r="A5792" s="183">
        <v>688</v>
      </c>
      <c r="B5792" s="254" t="str">
        <f>IF(AND(A5792&lt;&gt;"",ISNUMBER(A5792)),VLOOKUP(A5792,Studies!A:BR,2,FALSE),"")</f>
        <v>Komoroski 2009</v>
      </c>
      <c r="C5792" s="255" t="str">
        <f>IF(AND(A5792&lt;&gt;"",ISNUMBER(A5792)),VLOOKUP(A5792,Studies!A:BR,3,FALSE),"")</f>
        <v>https://www.ncbi.nlm.nih.gov/pubmed/19129748</v>
      </c>
      <c r="D5792" s="255" t="str">
        <f>IF(AND(A5792&lt;&gt;"",ISNUMBER(A5792)),VLOOKUP(A5792,Studies!A:BR,4,FALSE),"")</f>
        <v>MAD 50 mg (day 7 and day 14)</v>
      </c>
      <c r="E5792" s="255" t="str">
        <f>IF(AND(A5792&lt;&gt;"",ISNUMBER(A5792)),VLOOKUP(A5792,Studies!A:BR,5,FALSE),"")</f>
        <v>Dapagliflozin</v>
      </c>
      <c r="F5792" s="256" t="str">
        <f>IF(AND(A5792&lt;&gt;"",ISNUMBER(A5792)),VLOOKUP(A5792,Studies!A:BR,6,FALSE),"")</f>
        <v>Plasma</v>
      </c>
      <c r="G5792" s="194">
        <v>148</v>
      </c>
      <c r="H5792" s="194" t="s">
        <v>60</v>
      </c>
      <c r="I5792" s="187">
        <v>185.6918</v>
      </c>
      <c r="J5792" s="242" t="s">
        <v>941</v>
      </c>
      <c r="K5792" s="242" t="s">
        <v>116</v>
      </c>
    </row>
    <row r="5793" spans="1:11" ht="14.25" x14ac:dyDescent="0.2">
      <c r="A5793" s="183">
        <v>688</v>
      </c>
      <c r="B5793" s="254" t="str">
        <f>IF(AND(A5793&lt;&gt;"",ISNUMBER(A5793)),VLOOKUP(A5793,Studies!A:BR,2,FALSE),"")</f>
        <v>Komoroski 2009</v>
      </c>
      <c r="C5793" s="255" t="str">
        <f>IF(AND(A5793&lt;&gt;"",ISNUMBER(A5793)),VLOOKUP(A5793,Studies!A:BR,3,FALSE),"")</f>
        <v>https://www.ncbi.nlm.nih.gov/pubmed/19129748</v>
      </c>
      <c r="D5793" s="255" t="str">
        <f>IF(AND(A5793&lt;&gt;"",ISNUMBER(A5793)),VLOOKUP(A5793,Studies!A:BR,4,FALSE),"")</f>
        <v>MAD 50 mg (day 7 and day 14)</v>
      </c>
      <c r="E5793" s="255" t="str">
        <f>IF(AND(A5793&lt;&gt;"",ISNUMBER(A5793)),VLOOKUP(A5793,Studies!A:BR,5,FALSE),"")</f>
        <v>Dapagliflozin</v>
      </c>
      <c r="F5793" s="256" t="str">
        <f>IF(AND(A5793&lt;&gt;"",ISNUMBER(A5793)),VLOOKUP(A5793,Studies!A:BR,6,FALSE),"")</f>
        <v>Plasma</v>
      </c>
      <c r="G5793" s="194">
        <v>150</v>
      </c>
      <c r="H5793" s="194" t="s">
        <v>60</v>
      </c>
      <c r="I5793" s="187">
        <v>112.2313</v>
      </c>
      <c r="J5793" s="242" t="s">
        <v>941</v>
      </c>
      <c r="K5793" s="242" t="s">
        <v>116</v>
      </c>
    </row>
    <row r="5794" spans="1:11" ht="14.25" x14ac:dyDescent="0.2">
      <c r="A5794" s="183">
        <v>688</v>
      </c>
      <c r="B5794" s="254" t="str">
        <f>IF(AND(A5794&lt;&gt;"",ISNUMBER(A5794)),VLOOKUP(A5794,Studies!A:BR,2,FALSE),"")</f>
        <v>Komoroski 2009</v>
      </c>
      <c r="C5794" s="255" t="str">
        <f>IF(AND(A5794&lt;&gt;"",ISNUMBER(A5794)),VLOOKUP(A5794,Studies!A:BR,3,FALSE),"")</f>
        <v>https://www.ncbi.nlm.nih.gov/pubmed/19129748</v>
      </c>
      <c r="D5794" s="255" t="str">
        <f>IF(AND(A5794&lt;&gt;"",ISNUMBER(A5794)),VLOOKUP(A5794,Studies!A:BR,4,FALSE),"")</f>
        <v>MAD 50 mg (day 7 and day 14)</v>
      </c>
      <c r="E5794" s="255" t="str">
        <f>IF(AND(A5794&lt;&gt;"",ISNUMBER(A5794)),VLOOKUP(A5794,Studies!A:BR,5,FALSE),"")</f>
        <v>Dapagliflozin</v>
      </c>
      <c r="F5794" s="256" t="str">
        <f>IF(AND(A5794&lt;&gt;"",ISNUMBER(A5794)),VLOOKUP(A5794,Studies!A:BR,6,FALSE),"")</f>
        <v>Plasma</v>
      </c>
      <c r="G5794" s="194">
        <v>152</v>
      </c>
      <c r="H5794" s="194" t="s">
        <v>60</v>
      </c>
      <c r="I5794" s="187">
        <v>101.0545</v>
      </c>
      <c r="J5794" s="242" t="s">
        <v>941</v>
      </c>
      <c r="K5794" s="242" t="s">
        <v>116</v>
      </c>
    </row>
    <row r="5795" spans="1:11" ht="14.25" x14ac:dyDescent="0.2">
      <c r="A5795" s="183">
        <v>688</v>
      </c>
      <c r="B5795" s="254" t="str">
        <f>IF(AND(A5795&lt;&gt;"",ISNUMBER(A5795)),VLOOKUP(A5795,Studies!A:BR,2,FALSE),"")</f>
        <v>Komoroski 2009</v>
      </c>
      <c r="C5795" s="255" t="str">
        <f>IF(AND(A5795&lt;&gt;"",ISNUMBER(A5795)),VLOOKUP(A5795,Studies!A:BR,3,FALSE),"")</f>
        <v>https://www.ncbi.nlm.nih.gov/pubmed/19129748</v>
      </c>
      <c r="D5795" s="255" t="str">
        <f>IF(AND(A5795&lt;&gt;"",ISNUMBER(A5795)),VLOOKUP(A5795,Studies!A:BR,4,FALSE),"")</f>
        <v>MAD 50 mg (day 7 and day 14)</v>
      </c>
      <c r="E5795" s="255" t="str">
        <f>IF(AND(A5795&lt;&gt;"",ISNUMBER(A5795)),VLOOKUP(A5795,Studies!A:BR,5,FALSE),"")</f>
        <v>Dapagliflozin</v>
      </c>
      <c r="F5795" s="256" t="str">
        <f>IF(AND(A5795&lt;&gt;"",ISNUMBER(A5795)),VLOOKUP(A5795,Studies!A:BR,6,FALSE),"")</f>
        <v>Plasma</v>
      </c>
      <c r="G5795" s="194">
        <v>154</v>
      </c>
      <c r="H5795" s="194" t="s">
        <v>60</v>
      </c>
      <c r="I5795" s="187">
        <v>62.371850000000002</v>
      </c>
      <c r="J5795" s="242" t="s">
        <v>941</v>
      </c>
      <c r="K5795" s="242" t="s">
        <v>116</v>
      </c>
    </row>
    <row r="5796" spans="1:11" ht="14.25" x14ac:dyDescent="0.2">
      <c r="A5796" s="183">
        <v>688</v>
      </c>
      <c r="B5796" s="254" t="str">
        <f>IF(AND(A5796&lt;&gt;"",ISNUMBER(A5796)),VLOOKUP(A5796,Studies!A:BR,2,FALSE),"")</f>
        <v>Komoroski 2009</v>
      </c>
      <c r="C5796" s="255" t="str">
        <f>IF(AND(A5796&lt;&gt;"",ISNUMBER(A5796)),VLOOKUP(A5796,Studies!A:BR,3,FALSE),"")</f>
        <v>https://www.ncbi.nlm.nih.gov/pubmed/19129748</v>
      </c>
      <c r="D5796" s="255" t="str">
        <f>IF(AND(A5796&lt;&gt;"",ISNUMBER(A5796)),VLOOKUP(A5796,Studies!A:BR,4,FALSE),"")</f>
        <v>MAD 50 mg (day 7 and day 14)</v>
      </c>
      <c r="E5796" s="255" t="str">
        <f>IF(AND(A5796&lt;&gt;"",ISNUMBER(A5796)),VLOOKUP(A5796,Studies!A:BR,5,FALSE),"")</f>
        <v>Dapagliflozin</v>
      </c>
      <c r="F5796" s="256" t="str">
        <f>IF(AND(A5796&lt;&gt;"",ISNUMBER(A5796)),VLOOKUP(A5796,Studies!A:BR,6,FALSE),"")</f>
        <v>Plasma</v>
      </c>
      <c r="G5796" s="194">
        <v>156</v>
      </c>
      <c r="H5796" s="194" t="s">
        <v>60</v>
      </c>
      <c r="I5796" s="187">
        <v>51.639740000000003</v>
      </c>
      <c r="J5796" s="242" t="s">
        <v>941</v>
      </c>
      <c r="K5796" s="242" t="s">
        <v>116</v>
      </c>
    </row>
    <row r="5797" spans="1:11" ht="14.25" x14ac:dyDescent="0.2">
      <c r="A5797" s="183">
        <v>688</v>
      </c>
      <c r="B5797" s="254" t="str">
        <f>IF(AND(A5797&lt;&gt;"",ISNUMBER(A5797)),VLOOKUP(A5797,Studies!A:BR,2,FALSE),"")</f>
        <v>Komoroski 2009</v>
      </c>
      <c r="C5797" s="255" t="str">
        <f>IF(AND(A5797&lt;&gt;"",ISNUMBER(A5797)),VLOOKUP(A5797,Studies!A:BR,3,FALSE),"")</f>
        <v>https://www.ncbi.nlm.nih.gov/pubmed/19129748</v>
      </c>
      <c r="D5797" s="255" t="str">
        <f>IF(AND(A5797&lt;&gt;"",ISNUMBER(A5797)),VLOOKUP(A5797,Studies!A:BR,4,FALSE),"")</f>
        <v>MAD 50 mg (day 7 and day 14)</v>
      </c>
      <c r="E5797" s="255" t="str">
        <f>IF(AND(A5797&lt;&gt;"",ISNUMBER(A5797)),VLOOKUP(A5797,Studies!A:BR,5,FALSE),"")</f>
        <v>Dapagliflozin</v>
      </c>
      <c r="F5797" s="256" t="str">
        <f>IF(AND(A5797&lt;&gt;"",ISNUMBER(A5797)),VLOOKUP(A5797,Studies!A:BR,6,FALSE),"")</f>
        <v>Plasma</v>
      </c>
      <c r="G5797" s="194">
        <v>158</v>
      </c>
      <c r="H5797" s="194" t="s">
        <v>60</v>
      </c>
      <c r="I5797" s="187">
        <v>40.14622</v>
      </c>
      <c r="J5797" s="242" t="s">
        <v>941</v>
      </c>
      <c r="K5797" s="242" t="s">
        <v>116</v>
      </c>
    </row>
    <row r="5798" spans="1:11" ht="14.25" x14ac:dyDescent="0.2">
      <c r="A5798" s="183">
        <v>688</v>
      </c>
      <c r="B5798" s="254" t="str">
        <f>IF(AND(A5798&lt;&gt;"",ISNUMBER(A5798)),VLOOKUP(A5798,Studies!A:BR,2,FALSE),"")</f>
        <v>Komoroski 2009</v>
      </c>
      <c r="C5798" s="255" t="str">
        <f>IF(AND(A5798&lt;&gt;"",ISNUMBER(A5798)),VLOOKUP(A5798,Studies!A:BR,3,FALSE),"")</f>
        <v>https://www.ncbi.nlm.nih.gov/pubmed/19129748</v>
      </c>
      <c r="D5798" s="255" t="str">
        <f>IF(AND(A5798&lt;&gt;"",ISNUMBER(A5798)),VLOOKUP(A5798,Studies!A:BR,4,FALSE),"")</f>
        <v>MAD 50 mg (day 7 and day 14)</v>
      </c>
      <c r="E5798" s="255" t="str">
        <f>IF(AND(A5798&lt;&gt;"",ISNUMBER(A5798)),VLOOKUP(A5798,Studies!A:BR,5,FALSE),"")</f>
        <v>Dapagliflozin</v>
      </c>
      <c r="F5798" s="256" t="str">
        <f>IF(AND(A5798&lt;&gt;"",ISNUMBER(A5798)),VLOOKUP(A5798,Studies!A:BR,6,FALSE),"")</f>
        <v>Plasma</v>
      </c>
      <c r="G5798" s="194">
        <v>162</v>
      </c>
      <c r="H5798" s="194" t="s">
        <v>60</v>
      </c>
      <c r="I5798" s="187">
        <v>30.562830000000002</v>
      </c>
      <c r="J5798" s="242" t="s">
        <v>941</v>
      </c>
      <c r="K5798" s="242" t="s">
        <v>116</v>
      </c>
    </row>
    <row r="5799" spans="1:11" ht="14.25" x14ac:dyDescent="0.2">
      <c r="A5799" s="183">
        <v>688</v>
      </c>
      <c r="B5799" s="254" t="str">
        <f>IF(AND(A5799&lt;&gt;"",ISNUMBER(A5799)),VLOOKUP(A5799,Studies!A:BR,2,FALSE),"")</f>
        <v>Komoroski 2009</v>
      </c>
      <c r="C5799" s="255" t="str">
        <f>IF(AND(A5799&lt;&gt;"",ISNUMBER(A5799)),VLOOKUP(A5799,Studies!A:BR,3,FALSE),"")</f>
        <v>https://www.ncbi.nlm.nih.gov/pubmed/19129748</v>
      </c>
      <c r="D5799" s="255" t="str">
        <f>IF(AND(A5799&lt;&gt;"",ISNUMBER(A5799)),VLOOKUP(A5799,Studies!A:BR,4,FALSE),"")</f>
        <v>MAD 50 mg (day 7 and day 14)</v>
      </c>
      <c r="E5799" s="255" t="str">
        <f>IF(AND(A5799&lt;&gt;"",ISNUMBER(A5799)),VLOOKUP(A5799,Studies!A:BR,5,FALSE),"")</f>
        <v>Dapagliflozin</v>
      </c>
      <c r="F5799" s="256" t="str">
        <f>IF(AND(A5799&lt;&gt;"",ISNUMBER(A5799)),VLOOKUP(A5799,Studies!A:BR,6,FALSE),"")</f>
        <v>Plasma</v>
      </c>
      <c r="G5799" s="194">
        <v>166</v>
      </c>
      <c r="H5799" s="194" t="s">
        <v>60</v>
      </c>
      <c r="I5799" s="187">
        <v>22.784050000000001</v>
      </c>
      <c r="J5799" s="242" t="s">
        <v>941</v>
      </c>
      <c r="K5799" s="242" t="s">
        <v>116</v>
      </c>
    </row>
    <row r="5800" spans="1:11" ht="14.25" x14ac:dyDescent="0.2">
      <c r="A5800" s="183">
        <v>688</v>
      </c>
      <c r="B5800" s="254" t="str">
        <f>IF(AND(A5800&lt;&gt;"",ISNUMBER(A5800)),VLOOKUP(A5800,Studies!A:BR,2,FALSE),"")</f>
        <v>Komoroski 2009</v>
      </c>
      <c r="C5800" s="255" t="str">
        <f>IF(AND(A5800&lt;&gt;"",ISNUMBER(A5800)),VLOOKUP(A5800,Studies!A:BR,3,FALSE),"")</f>
        <v>https://www.ncbi.nlm.nih.gov/pubmed/19129748</v>
      </c>
      <c r="D5800" s="255" t="str">
        <f>IF(AND(A5800&lt;&gt;"",ISNUMBER(A5800)),VLOOKUP(A5800,Studies!A:BR,4,FALSE),"")</f>
        <v>MAD 50 mg (day 7 and day 14)</v>
      </c>
      <c r="E5800" s="255" t="str">
        <f>IF(AND(A5800&lt;&gt;"",ISNUMBER(A5800)),VLOOKUP(A5800,Studies!A:BR,5,FALSE),"")</f>
        <v>Dapagliflozin</v>
      </c>
      <c r="F5800" s="256" t="str">
        <f>IF(AND(A5800&lt;&gt;"",ISNUMBER(A5800)),VLOOKUP(A5800,Studies!A:BR,6,FALSE),"")</f>
        <v>Plasma</v>
      </c>
      <c r="G5800" s="194">
        <v>168</v>
      </c>
      <c r="H5800" s="194" t="s">
        <v>60</v>
      </c>
      <c r="I5800" s="187">
        <v>22.784050000000001</v>
      </c>
      <c r="J5800" s="242" t="s">
        <v>941</v>
      </c>
      <c r="K5800" s="242" t="s">
        <v>116</v>
      </c>
    </row>
    <row r="5801" spans="1:11" ht="14.25" x14ac:dyDescent="0.2">
      <c r="A5801" s="183">
        <v>688</v>
      </c>
      <c r="B5801" s="254" t="str">
        <f>IF(AND(A5801&lt;&gt;"",ISNUMBER(A5801)),VLOOKUP(A5801,Studies!A:BR,2,FALSE),"")</f>
        <v>Komoroski 2009</v>
      </c>
      <c r="C5801" s="255" t="str">
        <f>IF(AND(A5801&lt;&gt;"",ISNUMBER(A5801)),VLOOKUP(A5801,Studies!A:BR,3,FALSE),"")</f>
        <v>https://www.ncbi.nlm.nih.gov/pubmed/19129748</v>
      </c>
      <c r="D5801" s="255" t="str">
        <f>IF(AND(A5801&lt;&gt;"",ISNUMBER(A5801)),VLOOKUP(A5801,Studies!A:BR,4,FALSE),"")</f>
        <v>MAD 50 mg (day 7 and day 14)</v>
      </c>
      <c r="E5801" s="255" t="str">
        <f>IF(AND(A5801&lt;&gt;"",ISNUMBER(A5801)),VLOOKUP(A5801,Studies!A:BR,5,FALSE),"")</f>
        <v>Dapagliflozin</v>
      </c>
      <c r="F5801" s="256" t="str">
        <f>IF(AND(A5801&lt;&gt;"",ISNUMBER(A5801)),VLOOKUP(A5801,Studies!A:BR,6,FALSE),"")</f>
        <v>Plasma</v>
      </c>
      <c r="G5801" s="194">
        <v>312.25</v>
      </c>
      <c r="H5801" s="194" t="s">
        <v>60</v>
      </c>
      <c r="I5801" s="187">
        <v>29.892040000000001</v>
      </c>
      <c r="J5801" s="242" t="s">
        <v>941</v>
      </c>
      <c r="K5801" s="242" t="s">
        <v>116</v>
      </c>
    </row>
    <row r="5802" spans="1:11" ht="14.25" x14ac:dyDescent="0.2">
      <c r="A5802" s="183">
        <v>688</v>
      </c>
      <c r="B5802" s="254" t="str">
        <f>IF(AND(A5802&lt;&gt;"",ISNUMBER(A5802)),VLOOKUP(A5802,Studies!A:BR,2,FALSE),"")</f>
        <v>Komoroski 2009</v>
      </c>
      <c r="C5802" s="255" t="str">
        <f>IF(AND(A5802&lt;&gt;"",ISNUMBER(A5802)),VLOOKUP(A5802,Studies!A:BR,3,FALSE),"")</f>
        <v>https://www.ncbi.nlm.nih.gov/pubmed/19129748</v>
      </c>
      <c r="D5802" s="255" t="str">
        <f>IF(AND(A5802&lt;&gt;"",ISNUMBER(A5802)),VLOOKUP(A5802,Studies!A:BR,4,FALSE),"")</f>
        <v>MAD 50 mg (day 7 and day 14)</v>
      </c>
      <c r="E5802" s="255" t="str">
        <f>IF(AND(A5802&lt;&gt;"",ISNUMBER(A5802)),VLOOKUP(A5802,Studies!A:BR,5,FALSE),"")</f>
        <v>Dapagliflozin</v>
      </c>
      <c r="F5802" s="256" t="str">
        <f>IF(AND(A5802&lt;&gt;"",ISNUMBER(A5802)),VLOOKUP(A5802,Studies!A:BR,6,FALSE),"")</f>
        <v>Plasma</v>
      </c>
      <c r="G5802" s="194">
        <v>312.5</v>
      </c>
      <c r="H5802" s="194" t="s">
        <v>60</v>
      </c>
      <c r="I5802" s="187">
        <v>370.58589999999998</v>
      </c>
      <c r="J5802" s="242" t="s">
        <v>941</v>
      </c>
      <c r="K5802" s="242" t="s">
        <v>116</v>
      </c>
    </row>
    <row r="5803" spans="1:11" ht="14.25" x14ac:dyDescent="0.2">
      <c r="A5803" s="183">
        <v>688</v>
      </c>
      <c r="B5803" s="254" t="str">
        <f>IF(AND(A5803&lt;&gt;"",ISNUMBER(A5803)),VLOOKUP(A5803,Studies!A:BR,2,FALSE),"")</f>
        <v>Komoroski 2009</v>
      </c>
      <c r="C5803" s="255" t="str">
        <f>IF(AND(A5803&lt;&gt;"",ISNUMBER(A5803)),VLOOKUP(A5803,Studies!A:BR,3,FALSE),"")</f>
        <v>https://www.ncbi.nlm.nih.gov/pubmed/19129748</v>
      </c>
      <c r="D5803" s="255" t="str">
        <f>IF(AND(A5803&lt;&gt;"",ISNUMBER(A5803)),VLOOKUP(A5803,Studies!A:BR,4,FALSE),"")</f>
        <v>MAD 50 mg (day 7 and day 14)</v>
      </c>
      <c r="E5803" s="255" t="str">
        <f>IF(AND(A5803&lt;&gt;"",ISNUMBER(A5803)),VLOOKUP(A5803,Studies!A:BR,5,FALSE),"")</f>
        <v>Dapagliflozin</v>
      </c>
      <c r="F5803" s="256" t="str">
        <f>IF(AND(A5803&lt;&gt;"",ISNUMBER(A5803)),VLOOKUP(A5803,Studies!A:BR,6,FALSE),"")</f>
        <v>Plasma</v>
      </c>
      <c r="G5803" s="194">
        <v>313</v>
      </c>
      <c r="H5803" s="194" t="s">
        <v>60</v>
      </c>
      <c r="I5803" s="187">
        <v>630.95730000000003</v>
      </c>
      <c r="J5803" s="242" t="s">
        <v>941</v>
      </c>
      <c r="K5803" s="242" t="s">
        <v>116</v>
      </c>
    </row>
    <row r="5804" spans="1:11" ht="14.25" x14ac:dyDescent="0.2">
      <c r="A5804" s="183">
        <v>688</v>
      </c>
      <c r="B5804" s="254" t="str">
        <f>IF(AND(A5804&lt;&gt;"",ISNUMBER(A5804)),VLOOKUP(A5804,Studies!A:BR,2,FALSE),"")</f>
        <v>Komoroski 2009</v>
      </c>
      <c r="C5804" s="255" t="str">
        <f>IF(AND(A5804&lt;&gt;"",ISNUMBER(A5804)),VLOOKUP(A5804,Studies!A:BR,3,FALSE),"")</f>
        <v>https://www.ncbi.nlm.nih.gov/pubmed/19129748</v>
      </c>
      <c r="D5804" s="255" t="str">
        <f>IF(AND(A5804&lt;&gt;"",ISNUMBER(A5804)),VLOOKUP(A5804,Studies!A:BR,4,FALSE),"")</f>
        <v>MAD 50 mg (day 7 and day 14)</v>
      </c>
      <c r="E5804" s="255" t="str">
        <f>IF(AND(A5804&lt;&gt;"",ISNUMBER(A5804)),VLOOKUP(A5804,Studies!A:BR,5,FALSE),"")</f>
        <v>Dapagliflozin</v>
      </c>
      <c r="F5804" s="256" t="str">
        <f>IF(AND(A5804&lt;&gt;"",ISNUMBER(A5804)),VLOOKUP(A5804,Studies!A:BR,6,FALSE),"")</f>
        <v>Plasma</v>
      </c>
      <c r="G5804" s="194">
        <v>313.5</v>
      </c>
      <c r="H5804" s="194" t="s">
        <v>60</v>
      </c>
      <c r="I5804" s="187">
        <v>546.73609999999996</v>
      </c>
      <c r="J5804" s="242" t="s">
        <v>941</v>
      </c>
      <c r="K5804" s="242" t="s">
        <v>116</v>
      </c>
    </row>
    <row r="5805" spans="1:11" ht="14.25" x14ac:dyDescent="0.2">
      <c r="A5805" s="183">
        <v>688</v>
      </c>
      <c r="B5805" s="254" t="str">
        <f>IF(AND(A5805&lt;&gt;"",ISNUMBER(A5805)),VLOOKUP(A5805,Studies!A:BR,2,FALSE),"")</f>
        <v>Komoroski 2009</v>
      </c>
      <c r="C5805" s="255" t="str">
        <f>IF(AND(A5805&lt;&gt;"",ISNUMBER(A5805)),VLOOKUP(A5805,Studies!A:BR,3,FALSE),"")</f>
        <v>https://www.ncbi.nlm.nih.gov/pubmed/19129748</v>
      </c>
      <c r="D5805" s="255" t="str">
        <f>IF(AND(A5805&lt;&gt;"",ISNUMBER(A5805)),VLOOKUP(A5805,Studies!A:BR,4,FALSE),"")</f>
        <v>MAD 50 mg (day 7 and day 14)</v>
      </c>
      <c r="E5805" s="255" t="str">
        <f>IF(AND(A5805&lt;&gt;"",ISNUMBER(A5805)),VLOOKUP(A5805,Studies!A:BR,5,FALSE),"")</f>
        <v>Dapagliflozin</v>
      </c>
      <c r="F5805" s="256" t="str">
        <f>IF(AND(A5805&lt;&gt;"",ISNUMBER(A5805)),VLOOKUP(A5805,Studies!A:BR,6,FALSE),"")</f>
        <v>Plasma</v>
      </c>
      <c r="G5805" s="194">
        <v>314</v>
      </c>
      <c r="H5805" s="194" t="s">
        <v>60</v>
      </c>
      <c r="I5805" s="187">
        <v>370.58589999999998</v>
      </c>
      <c r="J5805" s="242" t="s">
        <v>941</v>
      </c>
      <c r="K5805" s="242" t="s">
        <v>116</v>
      </c>
    </row>
    <row r="5806" spans="1:11" ht="14.25" x14ac:dyDescent="0.2">
      <c r="A5806" s="183">
        <v>688</v>
      </c>
      <c r="B5806" s="254" t="str">
        <f>IF(AND(A5806&lt;&gt;"",ISNUMBER(A5806)),VLOOKUP(A5806,Studies!A:BR,2,FALSE),"")</f>
        <v>Komoroski 2009</v>
      </c>
      <c r="C5806" s="255" t="str">
        <f>IF(AND(A5806&lt;&gt;"",ISNUMBER(A5806)),VLOOKUP(A5806,Studies!A:BR,3,FALSE),"")</f>
        <v>https://www.ncbi.nlm.nih.gov/pubmed/19129748</v>
      </c>
      <c r="D5806" s="255" t="str">
        <f>IF(AND(A5806&lt;&gt;"",ISNUMBER(A5806)),VLOOKUP(A5806,Studies!A:BR,4,FALSE),"")</f>
        <v>MAD 50 mg (day 7 and day 14)</v>
      </c>
      <c r="E5806" s="255" t="str">
        <f>IF(AND(A5806&lt;&gt;"",ISNUMBER(A5806)),VLOOKUP(A5806,Studies!A:BR,5,FALSE),"")</f>
        <v>Dapagliflozin</v>
      </c>
      <c r="F5806" s="256" t="str">
        <f>IF(AND(A5806&lt;&gt;"",ISNUMBER(A5806)),VLOOKUP(A5806,Studies!A:BR,6,FALSE),"")</f>
        <v>Plasma</v>
      </c>
      <c r="G5806" s="194">
        <v>316</v>
      </c>
      <c r="H5806" s="194" t="s">
        <v>60</v>
      </c>
      <c r="I5806" s="187">
        <v>192.5061</v>
      </c>
      <c r="J5806" s="242" t="s">
        <v>941</v>
      </c>
      <c r="K5806" s="242" t="s">
        <v>116</v>
      </c>
    </row>
    <row r="5807" spans="1:11" ht="14.25" x14ac:dyDescent="0.2">
      <c r="A5807" s="183">
        <v>688</v>
      </c>
      <c r="B5807" s="254" t="str">
        <f>IF(AND(A5807&lt;&gt;"",ISNUMBER(A5807)),VLOOKUP(A5807,Studies!A:BR,2,FALSE),"")</f>
        <v>Komoroski 2009</v>
      </c>
      <c r="C5807" s="255" t="str">
        <f>IF(AND(A5807&lt;&gt;"",ISNUMBER(A5807)),VLOOKUP(A5807,Studies!A:BR,3,FALSE),"")</f>
        <v>https://www.ncbi.nlm.nih.gov/pubmed/19129748</v>
      </c>
      <c r="D5807" s="255" t="str">
        <f>IF(AND(A5807&lt;&gt;"",ISNUMBER(A5807)),VLOOKUP(A5807,Studies!A:BR,4,FALSE),"")</f>
        <v>MAD 50 mg (day 7 and day 14)</v>
      </c>
      <c r="E5807" s="255" t="str">
        <f>IF(AND(A5807&lt;&gt;"",ISNUMBER(A5807)),VLOOKUP(A5807,Studies!A:BR,5,FALSE),"")</f>
        <v>Dapagliflozin</v>
      </c>
      <c r="F5807" s="256" t="str">
        <f>IF(AND(A5807&lt;&gt;"",ISNUMBER(A5807)),VLOOKUP(A5807,Studies!A:BR,6,FALSE),"")</f>
        <v>Plasma</v>
      </c>
      <c r="G5807" s="194">
        <v>318</v>
      </c>
      <c r="H5807" s="194" t="s">
        <v>60</v>
      </c>
      <c r="I5807" s="187">
        <v>122.71250000000001</v>
      </c>
      <c r="J5807" s="242" t="s">
        <v>941</v>
      </c>
      <c r="K5807" s="242" t="s">
        <v>116</v>
      </c>
    </row>
    <row r="5808" spans="1:11" ht="14.25" x14ac:dyDescent="0.2">
      <c r="A5808" s="183">
        <v>688</v>
      </c>
      <c r="B5808" s="254" t="str">
        <f>IF(AND(A5808&lt;&gt;"",ISNUMBER(A5808)),VLOOKUP(A5808,Studies!A:BR,2,FALSE),"")</f>
        <v>Komoroski 2009</v>
      </c>
      <c r="C5808" s="255" t="str">
        <f>IF(AND(A5808&lt;&gt;"",ISNUMBER(A5808)),VLOOKUP(A5808,Studies!A:BR,3,FALSE),"")</f>
        <v>https://www.ncbi.nlm.nih.gov/pubmed/19129748</v>
      </c>
      <c r="D5808" s="255" t="str">
        <f>IF(AND(A5808&lt;&gt;"",ISNUMBER(A5808)),VLOOKUP(A5808,Studies!A:BR,4,FALSE),"")</f>
        <v>MAD 50 mg (day 7 and day 14)</v>
      </c>
      <c r="E5808" s="255" t="str">
        <f>IF(AND(A5808&lt;&gt;"",ISNUMBER(A5808)),VLOOKUP(A5808,Studies!A:BR,5,FALSE),"")</f>
        <v>Dapagliflozin</v>
      </c>
      <c r="F5808" s="256" t="str">
        <f>IF(AND(A5808&lt;&gt;"",ISNUMBER(A5808)),VLOOKUP(A5808,Studies!A:BR,6,FALSE),"")</f>
        <v>Plasma</v>
      </c>
      <c r="G5808" s="194">
        <v>320</v>
      </c>
      <c r="H5808" s="194" t="s">
        <v>60</v>
      </c>
      <c r="I5808" s="187">
        <v>102.06780000000001</v>
      </c>
      <c r="J5808" s="242" t="s">
        <v>941</v>
      </c>
      <c r="K5808" s="242" t="s">
        <v>116</v>
      </c>
    </row>
    <row r="5809" spans="1:11" ht="14.25" x14ac:dyDescent="0.2">
      <c r="A5809" s="183">
        <v>688</v>
      </c>
      <c r="B5809" s="254" t="str">
        <f>IF(AND(A5809&lt;&gt;"",ISNUMBER(A5809)),VLOOKUP(A5809,Studies!A:BR,2,FALSE),"")</f>
        <v>Komoroski 2009</v>
      </c>
      <c r="C5809" s="255" t="str">
        <f>IF(AND(A5809&lt;&gt;"",ISNUMBER(A5809)),VLOOKUP(A5809,Studies!A:BR,3,FALSE),"")</f>
        <v>https://www.ncbi.nlm.nih.gov/pubmed/19129748</v>
      </c>
      <c r="D5809" s="255" t="str">
        <f>IF(AND(A5809&lt;&gt;"",ISNUMBER(A5809)),VLOOKUP(A5809,Studies!A:BR,4,FALSE),"")</f>
        <v>MAD 50 mg (day 7 and day 14)</v>
      </c>
      <c r="E5809" s="255" t="str">
        <f>IF(AND(A5809&lt;&gt;"",ISNUMBER(A5809)),VLOOKUP(A5809,Studies!A:BR,5,FALSE),"")</f>
        <v>Dapagliflozin</v>
      </c>
      <c r="F5809" s="256" t="str">
        <f>IF(AND(A5809&lt;&gt;"",ISNUMBER(A5809)),VLOOKUP(A5809,Studies!A:BR,6,FALSE),"")</f>
        <v>Plasma</v>
      </c>
      <c r="G5809" s="194">
        <v>322</v>
      </c>
      <c r="H5809" s="194" t="s">
        <v>60</v>
      </c>
      <c r="I5809" s="187">
        <v>69.183099999999996</v>
      </c>
      <c r="J5809" s="242" t="s">
        <v>941</v>
      </c>
      <c r="K5809" s="242" t="s">
        <v>116</v>
      </c>
    </row>
    <row r="5810" spans="1:11" ht="14.25" x14ac:dyDescent="0.2">
      <c r="A5810" s="183">
        <v>688</v>
      </c>
      <c r="B5810" s="254" t="str">
        <f>IF(AND(A5810&lt;&gt;"",ISNUMBER(A5810)),VLOOKUP(A5810,Studies!A:BR,2,FALSE),"")</f>
        <v>Komoroski 2009</v>
      </c>
      <c r="C5810" s="255" t="str">
        <f>IF(AND(A5810&lt;&gt;"",ISNUMBER(A5810)),VLOOKUP(A5810,Studies!A:BR,3,FALSE),"")</f>
        <v>https://www.ncbi.nlm.nih.gov/pubmed/19129748</v>
      </c>
      <c r="D5810" s="255" t="str">
        <f>IF(AND(A5810&lt;&gt;"",ISNUMBER(A5810)),VLOOKUP(A5810,Studies!A:BR,4,FALSE),"")</f>
        <v>MAD 50 mg (day 7 and day 14)</v>
      </c>
      <c r="E5810" s="255" t="str">
        <f>IF(AND(A5810&lt;&gt;"",ISNUMBER(A5810)),VLOOKUP(A5810,Studies!A:BR,5,FALSE),"")</f>
        <v>Dapagliflozin</v>
      </c>
      <c r="F5810" s="256" t="str">
        <f>IF(AND(A5810&lt;&gt;"",ISNUMBER(A5810)),VLOOKUP(A5810,Studies!A:BR,6,FALSE),"")</f>
        <v>Plasma</v>
      </c>
      <c r="G5810" s="194">
        <v>324</v>
      </c>
      <c r="H5810" s="194" t="s">
        <v>60</v>
      </c>
      <c r="I5810" s="187">
        <v>58.733910000000002</v>
      </c>
      <c r="J5810" s="242" t="s">
        <v>941</v>
      </c>
      <c r="K5810" s="242" t="s">
        <v>116</v>
      </c>
    </row>
    <row r="5811" spans="1:11" ht="14.25" x14ac:dyDescent="0.2">
      <c r="A5811" s="183">
        <v>688</v>
      </c>
      <c r="B5811" s="254" t="str">
        <f>IF(AND(A5811&lt;&gt;"",ISNUMBER(A5811)),VLOOKUP(A5811,Studies!A:BR,2,FALSE),"")</f>
        <v>Komoroski 2009</v>
      </c>
      <c r="C5811" s="255" t="str">
        <f>IF(AND(A5811&lt;&gt;"",ISNUMBER(A5811)),VLOOKUP(A5811,Studies!A:BR,3,FALSE),"")</f>
        <v>https://www.ncbi.nlm.nih.gov/pubmed/19129748</v>
      </c>
      <c r="D5811" s="255" t="str">
        <f>IF(AND(A5811&lt;&gt;"",ISNUMBER(A5811)),VLOOKUP(A5811,Studies!A:BR,4,FALSE),"")</f>
        <v>MAD 50 mg (day 7 and day 14)</v>
      </c>
      <c r="E5811" s="255" t="str">
        <f>IF(AND(A5811&lt;&gt;"",ISNUMBER(A5811)),VLOOKUP(A5811,Studies!A:BR,5,FALSE),"")</f>
        <v>Dapagliflozin</v>
      </c>
      <c r="F5811" s="256" t="str">
        <f>IF(AND(A5811&lt;&gt;"",ISNUMBER(A5811)),VLOOKUP(A5811,Studies!A:BR,6,FALSE),"")</f>
        <v>Plasma</v>
      </c>
      <c r="G5811" s="194">
        <v>326</v>
      </c>
      <c r="H5811" s="194" t="s">
        <v>60</v>
      </c>
      <c r="I5811" s="187">
        <v>43.207140000000003</v>
      </c>
      <c r="J5811" s="242" t="s">
        <v>941</v>
      </c>
      <c r="K5811" s="242" t="s">
        <v>116</v>
      </c>
    </row>
    <row r="5812" spans="1:11" ht="14.25" x14ac:dyDescent="0.2">
      <c r="A5812" s="183">
        <v>688</v>
      </c>
      <c r="B5812" s="254" t="str">
        <f>IF(AND(A5812&lt;&gt;"",ISNUMBER(A5812)),VLOOKUP(A5812,Studies!A:BR,2,FALSE),"")</f>
        <v>Komoroski 2009</v>
      </c>
      <c r="C5812" s="255" t="str">
        <f>IF(AND(A5812&lt;&gt;"",ISNUMBER(A5812)),VLOOKUP(A5812,Studies!A:BR,3,FALSE),"")</f>
        <v>https://www.ncbi.nlm.nih.gov/pubmed/19129748</v>
      </c>
      <c r="D5812" s="255" t="str">
        <f>IF(AND(A5812&lt;&gt;"",ISNUMBER(A5812)),VLOOKUP(A5812,Studies!A:BR,4,FALSE),"")</f>
        <v>MAD 50 mg (day 7 and day 14)</v>
      </c>
      <c r="E5812" s="255" t="str">
        <f>IF(AND(A5812&lt;&gt;"",ISNUMBER(A5812)),VLOOKUP(A5812,Studies!A:BR,5,FALSE),"")</f>
        <v>Dapagliflozin</v>
      </c>
      <c r="F5812" s="256" t="str">
        <f>IF(AND(A5812&lt;&gt;"",ISNUMBER(A5812)),VLOOKUP(A5812,Studies!A:BR,6,FALSE),"")</f>
        <v>Plasma</v>
      </c>
      <c r="G5812" s="194">
        <v>330</v>
      </c>
      <c r="H5812" s="194" t="s">
        <v>60</v>
      </c>
      <c r="I5812" s="187">
        <v>33.113109999999999</v>
      </c>
      <c r="J5812" s="242" t="s">
        <v>941</v>
      </c>
      <c r="K5812" s="242" t="s">
        <v>116</v>
      </c>
    </row>
    <row r="5813" spans="1:11" ht="14.25" x14ac:dyDescent="0.2">
      <c r="A5813" s="183">
        <v>688</v>
      </c>
      <c r="B5813" s="254" t="str">
        <f>IF(AND(A5813&lt;&gt;"",ISNUMBER(A5813)),VLOOKUP(A5813,Studies!A:BR,2,FALSE),"")</f>
        <v>Komoroski 2009</v>
      </c>
      <c r="C5813" s="255" t="str">
        <f>IF(AND(A5813&lt;&gt;"",ISNUMBER(A5813)),VLOOKUP(A5813,Studies!A:BR,3,FALSE),"")</f>
        <v>https://www.ncbi.nlm.nih.gov/pubmed/19129748</v>
      </c>
      <c r="D5813" s="255" t="str">
        <f>IF(AND(A5813&lt;&gt;"",ISNUMBER(A5813)),VLOOKUP(A5813,Studies!A:BR,4,FALSE),"")</f>
        <v>MAD 50 mg (day 7 and day 14)</v>
      </c>
      <c r="E5813" s="255" t="str">
        <f>IF(AND(A5813&lt;&gt;"",ISNUMBER(A5813)),VLOOKUP(A5813,Studies!A:BR,5,FALSE),"")</f>
        <v>Dapagliflozin</v>
      </c>
      <c r="F5813" s="256" t="str">
        <f>IF(AND(A5813&lt;&gt;"",ISNUMBER(A5813)),VLOOKUP(A5813,Studies!A:BR,6,FALSE),"")</f>
        <v>Plasma</v>
      </c>
      <c r="G5813" s="194">
        <v>334</v>
      </c>
      <c r="H5813" s="194" t="s">
        <v>60</v>
      </c>
      <c r="I5813" s="187">
        <v>21.544350000000001</v>
      </c>
      <c r="J5813" s="242" t="s">
        <v>941</v>
      </c>
      <c r="K5813" s="242" t="s">
        <v>116</v>
      </c>
    </row>
    <row r="5814" spans="1:11" ht="14.25" x14ac:dyDescent="0.2">
      <c r="A5814" s="183">
        <v>688</v>
      </c>
      <c r="B5814" s="254" t="str">
        <f>IF(AND(A5814&lt;&gt;"",ISNUMBER(A5814)),VLOOKUP(A5814,Studies!A:BR,2,FALSE),"")</f>
        <v>Komoroski 2009</v>
      </c>
      <c r="C5814" s="255" t="str">
        <f>IF(AND(A5814&lt;&gt;"",ISNUMBER(A5814)),VLOOKUP(A5814,Studies!A:BR,3,FALSE),"")</f>
        <v>https://www.ncbi.nlm.nih.gov/pubmed/19129748</v>
      </c>
      <c r="D5814" s="255" t="str">
        <f>IF(AND(A5814&lt;&gt;"",ISNUMBER(A5814)),VLOOKUP(A5814,Studies!A:BR,4,FALSE),"")</f>
        <v>MAD 50 mg (day 7 and day 14)</v>
      </c>
      <c r="E5814" s="255" t="str">
        <f>IF(AND(A5814&lt;&gt;"",ISNUMBER(A5814)),VLOOKUP(A5814,Studies!A:BR,5,FALSE),"")</f>
        <v>Dapagliflozin</v>
      </c>
      <c r="F5814" s="256" t="str">
        <f>IF(AND(A5814&lt;&gt;"",ISNUMBER(A5814)),VLOOKUP(A5814,Studies!A:BR,6,FALSE),"")</f>
        <v>Plasma</v>
      </c>
      <c r="G5814" s="194">
        <v>336</v>
      </c>
      <c r="H5814" s="194" t="s">
        <v>60</v>
      </c>
      <c r="I5814" s="187">
        <v>21.544350000000001</v>
      </c>
      <c r="J5814" s="242" t="s">
        <v>941</v>
      </c>
      <c r="K5814" s="242" t="s">
        <v>116</v>
      </c>
    </row>
    <row r="5815" spans="1:11" ht="14.25" x14ac:dyDescent="0.2">
      <c r="A5815" s="30">
        <v>668</v>
      </c>
      <c r="B5815" s="254" t="str">
        <f>IF(AND(A5815&lt;&gt;"",ISNUMBER(A5815)),VLOOKUP(A5815,Studies!A:BR,2,FALSE),"")</f>
        <v>Komoroski 2009</v>
      </c>
      <c r="C5815" s="255" t="str">
        <f>IF(AND(A5815&lt;&gt;"",ISNUMBER(A5815)),VLOOKUP(A5815,Studies!A:BR,3,FALSE),"")</f>
        <v>https://www.ncbi.nlm.nih.gov/pubmed/19129748</v>
      </c>
      <c r="D5815" s="255" t="str">
        <f>IF(AND(A5815&lt;&gt;"",ISNUMBER(A5815)),VLOOKUP(A5815,Studies!A:BR,4,FALSE),"")</f>
        <v>MAD 100 mg (day 1)</v>
      </c>
      <c r="E5815" s="255" t="str">
        <f>IF(AND(A5815&lt;&gt;"",ISNUMBER(A5815)),VLOOKUP(A5815,Studies!A:BR,5,FALSE),"")</f>
        <v>Dapagliflozin</v>
      </c>
      <c r="F5815" s="256" t="str">
        <f>IF(AND(A5815&lt;&gt;"",ISNUMBER(A5815)),VLOOKUP(A5815,Studies!A:BR,6,FALSE),"")</f>
        <v>Plasma</v>
      </c>
      <c r="G5815" s="194">
        <v>0.5</v>
      </c>
      <c r="H5815" s="194" t="s">
        <v>60</v>
      </c>
      <c r="I5815" s="187">
        <v>385.0172</v>
      </c>
      <c r="J5815" s="242" t="s">
        <v>941</v>
      </c>
      <c r="K5815" s="242" t="s">
        <v>116</v>
      </c>
    </row>
    <row r="5816" spans="1:11" ht="14.25" x14ac:dyDescent="0.2">
      <c r="A5816" s="183">
        <v>668</v>
      </c>
      <c r="B5816" s="254" t="str">
        <f>IF(AND(A5816&lt;&gt;"",ISNUMBER(A5816)),VLOOKUP(A5816,Studies!A:BR,2,FALSE),"")</f>
        <v>Komoroski 2009</v>
      </c>
      <c r="C5816" s="255" t="str">
        <f>IF(AND(A5816&lt;&gt;"",ISNUMBER(A5816)),VLOOKUP(A5816,Studies!A:BR,3,FALSE),"")</f>
        <v>https://www.ncbi.nlm.nih.gov/pubmed/19129748</v>
      </c>
      <c r="D5816" s="255" t="str">
        <f>IF(AND(A5816&lt;&gt;"",ISNUMBER(A5816)),VLOOKUP(A5816,Studies!A:BR,4,FALSE),"")</f>
        <v>MAD 100 mg (day 1)</v>
      </c>
      <c r="E5816" s="255" t="str">
        <f>IF(AND(A5816&lt;&gt;"",ISNUMBER(A5816)),VLOOKUP(A5816,Studies!A:BR,5,FALSE),"")</f>
        <v>Dapagliflozin</v>
      </c>
      <c r="F5816" s="256" t="str">
        <f>IF(AND(A5816&lt;&gt;"",ISNUMBER(A5816)),VLOOKUP(A5816,Studies!A:BR,6,FALSE),"")</f>
        <v>Plasma</v>
      </c>
      <c r="G5816" s="194">
        <v>1</v>
      </c>
      <c r="H5816" s="194" t="s">
        <v>60</v>
      </c>
      <c r="I5816" s="187">
        <v>801.64350000000002</v>
      </c>
      <c r="J5816" s="242" t="s">
        <v>941</v>
      </c>
      <c r="K5816" s="242" t="s">
        <v>116</v>
      </c>
    </row>
    <row r="5817" spans="1:11" ht="14.25" x14ac:dyDescent="0.2">
      <c r="A5817" s="183">
        <v>668</v>
      </c>
      <c r="B5817" s="254" t="str">
        <f>IF(AND(A5817&lt;&gt;"",ISNUMBER(A5817)),VLOOKUP(A5817,Studies!A:BR,2,FALSE),"")</f>
        <v>Komoroski 2009</v>
      </c>
      <c r="C5817" s="255" t="str">
        <f>IF(AND(A5817&lt;&gt;"",ISNUMBER(A5817)),VLOOKUP(A5817,Studies!A:BR,3,FALSE),"")</f>
        <v>https://www.ncbi.nlm.nih.gov/pubmed/19129748</v>
      </c>
      <c r="D5817" s="255" t="str">
        <f>IF(AND(A5817&lt;&gt;"",ISNUMBER(A5817)),VLOOKUP(A5817,Studies!A:BR,4,FALSE),"")</f>
        <v>MAD 100 mg (day 1)</v>
      </c>
      <c r="E5817" s="255" t="str">
        <f>IF(AND(A5817&lt;&gt;"",ISNUMBER(A5817)),VLOOKUP(A5817,Studies!A:BR,5,FALSE),"")</f>
        <v>Dapagliflozin</v>
      </c>
      <c r="F5817" s="256" t="str">
        <f>IF(AND(A5817&lt;&gt;"",ISNUMBER(A5817)),VLOOKUP(A5817,Studies!A:BR,6,FALSE),"")</f>
        <v>Plasma</v>
      </c>
      <c r="G5817" s="194">
        <v>1.5</v>
      </c>
      <c r="H5817" s="194" t="s">
        <v>60</v>
      </c>
      <c r="I5817" s="187">
        <v>892.93460000000005</v>
      </c>
      <c r="J5817" s="242" t="s">
        <v>941</v>
      </c>
      <c r="K5817" s="242" t="s">
        <v>116</v>
      </c>
    </row>
    <row r="5818" spans="1:11" ht="14.25" x14ac:dyDescent="0.2">
      <c r="A5818" s="183">
        <v>668</v>
      </c>
      <c r="B5818" s="254" t="str">
        <f>IF(AND(A5818&lt;&gt;"",ISNUMBER(A5818)),VLOOKUP(A5818,Studies!A:BR,2,FALSE),"")</f>
        <v>Komoroski 2009</v>
      </c>
      <c r="C5818" s="255" t="str">
        <f>IF(AND(A5818&lt;&gt;"",ISNUMBER(A5818)),VLOOKUP(A5818,Studies!A:BR,3,FALSE),"")</f>
        <v>https://www.ncbi.nlm.nih.gov/pubmed/19129748</v>
      </c>
      <c r="D5818" s="255" t="str">
        <f>IF(AND(A5818&lt;&gt;"",ISNUMBER(A5818)),VLOOKUP(A5818,Studies!A:BR,4,FALSE),"")</f>
        <v>MAD 100 mg (day 1)</v>
      </c>
      <c r="E5818" s="255" t="str">
        <f>IF(AND(A5818&lt;&gt;"",ISNUMBER(A5818)),VLOOKUP(A5818,Studies!A:BR,5,FALSE),"")</f>
        <v>Dapagliflozin</v>
      </c>
      <c r="F5818" s="256" t="str">
        <f>IF(AND(A5818&lt;&gt;"",ISNUMBER(A5818)),VLOOKUP(A5818,Studies!A:BR,6,FALSE),"")</f>
        <v>Plasma</v>
      </c>
      <c r="G5818" s="194">
        <v>2</v>
      </c>
      <c r="H5818" s="194" t="s">
        <v>60</v>
      </c>
      <c r="I5818" s="187">
        <v>784.53729999999996</v>
      </c>
      <c r="J5818" s="242" t="s">
        <v>941</v>
      </c>
      <c r="K5818" s="242" t="s">
        <v>116</v>
      </c>
    </row>
    <row r="5819" spans="1:11" ht="14.25" x14ac:dyDescent="0.2">
      <c r="A5819" s="183">
        <v>668</v>
      </c>
      <c r="B5819" s="254" t="str">
        <f>IF(AND(A5819&lt;&gt;"",ISNUMBER(A5819)),VLOOKUP(A5819,Studies!A:BR,2,FALSE),"")</f>
        <v>Komoroski 2009</v>
      </c>
      <c r="C5819" s="255" t="str">
        <f>IF(AND(A5819&lt;&gt;"",ISNUMBER(A5819)),VLOOKUP(A5819,Studies!A:BR,3,FALSE),"")</f>
        <v>https://www.ncbi.nlm.nih.gov/pubmed/19129748</v>
      </c>
      <c r="D5819" s="255" t="str">
        <f>IF(AND(A5819&lt;&gt;"",ISNUMBER(A5819)),VLOOKUP(A5819,Studies!A:BR,4,FALSE),"")</f>
        <v>MAD 100 mg (day 1)</v>
      </c>
      <c r="E5819" s="255" t="str">
        <f>IF(AND(A5819&lt;&gt;"",ISNUMBER(A5819)),VLOOKUP(A5819,Studies!A:BR,5,FALSE),"")</f>
        <v>Dapagliflozin</v>
      </c>
      <c r="F5819" s="256" t="str">
        <f>IF(AND(A5819&lt;&gt;"",ISNUMBER(A5819)),VLOOKUP(A5819,Studies!A:BR,6,FALSE),"")</f>
        <v>Plasma</v>
      </c>
      <c r="G5819" s="194">
        <v>4</v>
      </c>
      <c r="H5819" s="194" t="s">
        <v>60</v>
      </c>
      <c r="I5819" s="187">
        <v>368.76080000000002</v>
      </c>
      <c r="J5819" s="242" t="s">
        <v>941</v>
      </c>
      <c r="K5819" s="242" t="s">
        <v>116</v>
      </c>
    </row>
    <row r="5820" spans="1:11" ht="14.25" x14ac:dyDescent="0.2">
      <c r="A5820" s="183">
        <v>668</v>
      </c>
      <c r="B5820" s="254" t="str">
        <f>IF(AND(A5820&lt;&gt;"",ISNUMBER(A5820)),VLOOKUP(A5820,Studies!A:BR,2,FALSE),"")</f>
        <v>Komoroski 2009</v>
      </c>
      <c r="C5820" s="255" t="str">
        <f>IF(AND(A5820&lt;&gt;"",ISNUMBER(A5820)),VLOOKUP(A5820,Studies!A:BR,3,FALSE),"")</f>
        <v>https://www.ncbi.nlm.nih.gov/pubmed/19129748</v>
      </c>
      <c r="D5820" s="255" t="str">
        <f>IF(AND(A5820&lt;&gt;"",ISNUMBER(A5820)),VLOOKUP(A5820,Studies!A:BR,4,FALSE),"")</f>
        <v>MAD 100 mg (day 1)</v>
      </c>
      <c r="E5820" s="255" t="str">
        <f>IF(AND(A5820&lt;&gt;"",ISNUMBER(A5820)),VLOOKUP(A5820,Studies!A:BR,5,FALSE),"")</f>
        <v>Dapagliflozin</v>
      </c>
      <c r="F5820" s="256" t="str">
        <f>IF(AND(A5820&lt;&gt;"",ISNUMBER(A5820)),VLOOKUP(A5820,Studies!A:BR,6,FALSE),"")</f>
        <v>Plasma</v>
      </c>
      <c r="G5820" s="194">
        <v>6</v>
      </c>
      <c r="H5820" s="194" t="s">
        <v>60</v>
      </c>
      <c r="I5820" s="187">
        <v>219.7457</v>
      </c>
      <c r="J5820" s="242" t="s">
        <v>941</v>
      </c>
      <c r="K5820" s="242" t="s">
        <v>116</v>
      </c>
    </row>
    <row r="5821" spans="1:11" ht="14.25" x14ac:dyDescent="0.2">
      <c r="A5821" s="183">
        <v>668</v>
      </c>
      <c r="B5821" s="254" t="str">
        <f>IF(AND(A5821&lt;&gt;"",ISNUMBER(A5821)),VLOOKUP(A5821,Studies!A:BR,2,FALSE),"")</f>
        <v>Komoroski 2009</v>
      </c>
      <c r="C5821" s="255" t="str">
        <f>IF(AND(A5821&lt;&gt;"",ISNUMBER(A5821)),VLOOKUP(A5821,Studies!A:BR,3,FALSE),"")</f>
        <v>https://www.ncbi.nlm.nih.gov/pubmed/19129748</v>
      </c>
      <c r="D5821" s="255" t="str">
        <f>IF(AND(A5821&lt;&gt;"",ISNUMBER(A5821)),VLOOKUP(A5821,Studies!A:BR,4,FALSE),"")</f>
        <v>MAD 100 mg (day 1)</v>
      </c>
      <c r="E5821" s="255" t="str">
        <f>IF(AND(A5821&lt;&gt;"",ISNUMBER(A5821)),VLOOKUP(A5821,Studies!A:BR,5,FALSE),"")</f>
        <v>Dapagliflozin</v>
      </c>
      <c r="F5821" s="256" t="str">
        <f>IF(AND(A5821&lt;&gt;"",ISNUMBER(A5821)),VLOOKUP(A5821,Studies!A:BR,6,FALSE),"")</f>
        <v>Plasma</v>
      </c>
      <c r="G5821" s="194">
        <v>8</v>
      </c>
      <c r="H5821" s="194" t="s">
        <v>60</v>
      </c>
      <c r="I5821" s="187">
        <v>152.2894</v>
      </c>
      <c r="J5821" s="242" t="s">
        <v>941</v>
      </c>
      <c r="K5821" s="242" t="s">
        <v>116</v>
      </c>
    </row>
    <row r="5822" spans="1:11" ht="14.25" x14ac:dyDescent="0.2">
      <c r="A5822" s="183">
        <v>668</v>
      </c>
      <c r="B5822" s="254" t="str">
        <f>IF(AND(A5822&lt;&gt;"",ISNUMBER(A5822)),VLOOKUP(A5822,Studies!A:BR,2,FALSE),"")</f>
        <v>Komoroski 2009</v>
      </c>
      <c r="C5822" s="255" t="str">
        <f>IF(AND(A5822&lt;&gt;"",ISNUMBER(A5822)),VLOOKUP(A5822,Studies!A:BR,3,FALSE),"")</f>
        <v>https://www.ncbi.nlm.nih.gov/pubmed/19129748</v>
      </c>
      <c r="D5822" s="255" t="str">
        <f>IF(AND(A5822&lt;&gt;"",ISNUMBER(A5822)),VLOOKUP(A5822,Studies!A:BR,4,FALSE),"")</f>
        <v>MAD 100 mg (day 1)</v>
      </c>
      <c r="E5822" s="255" t="str">
        <f>IF(AND(A5822&lt;&gt;"",ISNUMBER(A5822)),VLOOKUP(A5822,Studies!A:BR,5,FALSE),"")</f>
        <v>Dapagliflozin</v>
      </c>
      <c r="F5822" s="256" t="str">
        <f>IF(AND(A5822&lt;&gt;"",ISNUMBER(A5822)),VLOOKUP(A5822,Studies!A:BR,6,FALSE),"")</f>
        <v>Plasma</v>
      </c>
      <c r="G5822" s="194">
        <v>10</v>
      </c>
      <c r="H5822" s="194" t="s">
        <v>60</v>
      </c>
      <c r="I5822" s="187">
        <v>122.7419</v>
      </c>
      <c r="J5822" s="242" t="s">
        <v>941</v>
      </c>
      <c r="K5822" s="242" t="s">
        <v>116</v>
      </c>
    </row>
    <row r="5823" spans="1:11" ht="14.25" x14ac:dyDescent="0.2">
      <c r="A5823" s="183">
        <v>668</v>
      </c>
      <c r="B5823" s="254" t="str">
        <f>IF(AND(A5823&lt;&gt;"",ISNUMBER(A5823)),VLOOKUP(A5823,Studies!A:BR,2,FALSE),"")</f>
        <v>Komoroski 2009</v>
      </c>
      <c r="C5823" s="255" t="str">
        <f>IF(AND(A5823&lt;&gt;"",ISNUMBER(A5823)),VLOOKUP(A5823,Studies!A:BR,3,FALSE),"")</f>
        <v>https://www.ncbi.nlm.nih.gov/pubmed/19129748</v>
      </c>
      <c r="D5823" s="255" t="str">
        <f>IF(AND(A5823&lt;&gt;"",ISNUMBER(A5823)),VLOOKUP(A5823,Studies!A:BR,4,FALSE),"")</f>
        <v>MAD 100 mg (day 1)</v>
      </c>
      <c r="E5823" s="255" t="str">
        <f>IF(AND(A5823&lt;&gt;"",ISNUMBER(A5823)),VLOOKUP(A5823,Studies!A:BR,5,FALSE),"")</f>
        <v>Dapagliflozin</v>
      </c>
      <c r="F5823" s="256" t="str">
        <f>IF(AND(A5823&lt;&gt;"",ISNUMBER(A5823)),VLOOKUP(A5823,Studies!A:BR,6,FALSE),"")</f>
        <v>Plasma</v>
      </c>
      <c r="G5823" s="194">
        <v>12</v>
      </c>
      <c r="H5823" s="194" t="s">
        <v>60</v>
      </c>
      <c r="I5823" s="187">
        <v>79.733230000000006</v>
      </c>
      <c r="J5823" s="242" t="s">
        <v>941</v>
      </c>
      <c r="K5823" s="242" t="s">
        <v>116</v>
      </c>
    </row>
    <row r="5824" spans="1:11" ht="14.25" x14ac:dyDescent="0.2">
      <c r="A5824" s="183">
        <v>668</v>
      </c>
      <c r="B5824" s="254" t="str">
        <f>IF(AND(A5824&lt;&gt;"",ISNUMBER(A5824)),VLOOKUP(A5824,Studies!A:BR,2,FALSE),"")</f>
        <v>Komoroski 2009</v>
      </c>
      <c r="C5824" s="255" t="str">
        <f>IF(AND(A5824&lt;&gt;"",ISNUMBER(A5824)),VLOOKUP(A5824,Studies!A:BR,3,FALSE),"")</f>
        <v>https://www.ncbi.nlm.nih.gov/pubmed/19129748</v>
      </c>
      <c r="D5824" s="255" t="str">
        <f>IF(AND(A5824&lt;&gt;"",ISNUMBER(A5824)),VLOOKUP(A5824,Studies!A:BR,4,FALSE),"")</f>
        <v>MAD 100 mg (day 1)</v>
      </c>
      <c r="E5824" s="255" t="str">
        <f>IF(AND(A5824&lt;&gt;"",ISNUMBER(A5824)),VLOOKUP(A5824,Studies!A:BR,5,FALSE),"")</f>
        <v>Dapagliflozin</v>
      </c>
      <c r="F5824" s="256" t="str">
        <f>IF(AND(A5824&lt;&gt;"",ISNUMBER(A5824)),VLOOKUP(A5824,Studies!A:BR,6,FALSE),"")</f>
        <v>Plasma</v>
      </c>
      <c r="G5824" s="194">
        <v>14</v>
      </c>
      <c r="H5824" s="194" t="s">
        <v>60</v>
      </c>
      <c r="I5824" s="187">
        <v>68.559169999999995</v>
      </c>
      <c r="J5824" s="242" t="s">
        <v>941</v>
      </c>
      <c r="K5824" s="242" t="s">
        <v>116</v>
      </c>
    </row>
    <row r="5825" spans="1:11" ht="14.25" x14ac:dyDescent="0.2">
      <c r="A5825" s="183">
        <v>668</v>
      </c>
      <c r="B5825" s="254" t="str">
        <f>IF(AND(A5825&lt;&gt;"",ISNUMBER(A5825)),VLOOKUP(A5825,Studies!A:BR,2,FALSE),"")</f>
        <v>Komoroski 2009</v>
      </c>
      <c r="C5825" s="255" t="str">
        <f>IF(AND(A5825&lt;&gt;"",ISNUMBER(A5825)),VLOOKUP(A5825,Studies!A:BR,3,FALSE),"")</f>
        <v>https://www.ncbi.nlm.nih.gov/pubmed/19129748</v>
      </c>
      <c r="D5825" s="255" t="str">
        <f>IF(AND(A5825&lt;&gt;"",ISNUMBER(A5825)),VLOOKUP(A5825,Studies!A:BR,4,FALSE),"")</f>
        <v>MAD 100 mg (day 1)</v>
      </c>
      <c r="E5825" s="255" t="str">
        <f>IF(AND(A5825&lt;&gt;"",ISNUMBER(A5825)),VLOOKUP(A5825,Studies!A:BR,5,FALSE),"")</f>
        <v>Dapagliflozin</v>
      </c>
      <c r="F5825" s="256" t="str">
        <f>IF(AND(A5825&lt;&gt;"",ISNUMBER(A5825)),VLOOKUP(A5825,Studies!A:BR,6,FALSE),"")</f>
        <v>Plasma</v>
      </c>
      <c r="G5825" s="194">
        <v>18</v>
      </c>
      <c r="H5825" s="194" t="s">
        <v>60</v>
      </c>
      <c r="I5825" s="187">
        <v>51.794750000000001</v>
      </c>
      <c r="J5825" s="242" t="s">
        <v>941</v>
      </c>
      <c r="K5825" s="242" t="s">
        <v>116</v>
      </c>
    </row>
    <row r="5826" spans="1:11" ht="14.25" x14ac:dyDescent="0.2">
      <c r="A5826" s="183">
        <v>668</v>
      </c>
      <c r="B5826" s="254" t="str">
        <f>IF(AND(A5826&lt;&gt;"",ISNUMBER(A5826)),VLOOKUP(A5826,Studies!A:BR,2,FALSE),"")</f>
        <v>Komoroski 2009</v>
      </c>
      <c r="C5826" s="255" t="str">
        <f>IF(AND(A5826&lt;&gt;"",ISNUMBER(A5826)),VLOOKUP(A5826,Studies!A:BR,3,FALSE),"")</f>
        <v>https://www.ncbi.nlm.nih.gov/pubmed/19129748</v>
      </c>
      <c r="D5826" s="255" t="str">
        <f>IF(AND(A5826&lt;&gt;"",ISNUMBER(A5826)),VLOOKUP(A5826,Studies!A:BR,4,FALSE),"")</f>
        <v>MAD 100 mg (day 1)</v>
      </c>
      <c r="E5826" s="255" t="str">
        <f>IF(AND(A5826&lt;&gt;"",ISNUMBER(A5826)),VLOOKUP(A5826,Studies!A:BR,5,FALSE),"")</f>
        <v>Dapagliflozin</v>
      </c>
      <c r="F5826" s="256" t="str">
        <f>IF(AND(A5826&lt;&gt;"",ISNUMBER(A5826)),VLOOKUP(A5826,Studies!A:BR,6,FALSE),"")</f>
        <v>Plasma</v>
      </c>
      <c r="G5826" s="194">
        <v>22</v>
      </c>
      <c r="H5826" s="194" t="s">
        <v>60</v>
      </c>
      <c r="I5826" s="187">
        <v>43.585720000000002</v>
      </c>
      <c r="J5826" s="242" t="s">
        <v>941</v>
      </c>
      <c r="K5826" s="242" t="s">
        <v>116</v>
      </c>
    </row>
    <row r="5827" spans="1:11" ht="14.25" x14ac:dyDescent="0.2">
      <c r="A5827" s="183">
        <v>668</v>
      </c>
      <c r="B5827" s="254" t="str">
        <f>IF(AND(A5827&lt;&gt;"",ISNUMBER(A5827)),VLOOKUP(A5827,Studies!A:BR,2,FALSE),"")</f>
        <v>Komoroski 2009</v>
      </c>
      <c r="C5827" s="255" t="str">
        <f>IF(AND(A5827&lt;&gt;"",ISNUMBER(A5827)),VLOOKUP(A5827,Studies!A:BR,3,FALSE),"")</f>
        <v>https://www.ncbi.nlm.nih.gov/pubmed/19129748</v>
      </c>
      <c r="D5827" s="255" t="str">
        <f>IF(AND(A5827&lt;&gt;"",ISNUMBER(A5827)),VLOOKUP(A5827,Studies!A:BR,4,FALSE),"")</f>
        <v>MAD 100 mg (day 1)</v>
      </c>
      <c r="E5827" s="255" t="str">
        <f>IF(AND(A5827&lt;&gt;"",ISNUMBER(A5827)),VLOOKUP(A5827,Studies!A:BR,5,FALSE),"")</f>
        <v>Dapagliflozin</v>
      </c>
      <c r="F5827" s="256" t="str">
        <f>IF(AND(A5827&lt;&gt;"",ISNUMBER(A5827)),VLOOKUP(A5827,Studies!A:BR,6,FALSE),"")</f>
        <v>Plasma</v>
      </c>
      <c r="G5827" s="194">
        <v>24</v>
      </c>
      <c r="H5827" s="194" t="s">
        <v>60</v>
      </c>
      <c r="I5827" s="187">
        <v>39.98283</v>
      </c>
      <c r="J5827" s="242" t="s">
        <v>941</v>
      </c>
      <c r="K5827" s="242" t="s">
        <v>116</v>
      </c>
    </row>
    <row r="5828" spans="1:11" ht="14.25" x14ac:dyDescent="0.2">
      <c r="A5828" s="30">
        <v>689</v>
      </c>
      <c r="B5828" s="254" t="str">
        <f>IF(AND(A5828&lt;&gt;"",ISNUMBER(A5828)),VLOOKUP(A5828,Studies!A:BR,2,FALSE),"")</f>
        <v>Komoroski 2009</v>
      </c>
      <c r="C5828" s="255" t="str">
        <f>IF(AND(A5828&lt;&gt;"",ISNUMBER(A5828)),VLOOKUP(A5828,Studies!A:BR,3,FALSE),"")</f>
        <v>https://www.ncbi.nlm.nih.gov/pubmed/19129748</v>
      </c>
      <c r="D5828" s="255" t="str">
        <f>IF(AND(A5828&lt;&gt;"",ISNUMBER(A5828)),VLOOKUP(A5828,Studies!A:BR,4,FALSE),"")</f>
        <v>MAD 100 mg (day 7 and day 14)</v>
      </c>
      <c r="E5828" s="255" t="str">
        <f>IF(AND(A5828&lt;&gt;"",ISNUMBER(A5828)),VLOOKUP(A5828,Studies!A:BR,5,FALSE),"")</f>
        <v>Dapagliflozin</v>
      </c>
      <c r="F5828" s="256" t="str">
        <f>IF(AND(A5828&lt;&gt;"",ISNUMBER(A5828)),VLOOKUP(A5828,Studies!A:BR,6,FALSE),"")</f>
        <v>Plasma</v>
      </c>
      <c r="G5828" s="194">
        <v>144.25</v>
      </c>
      <c r="H5828" s="194" t="s">
        <v>60</v>
      </c>
      <c r="I5828" s="187">
        <v>61.076900000000002</v>
      </c>
      <c r="J5828" s="242" t="s">
        <v>941</v>
      </c>
      <c r="K5828" s="242" t="s">
        <v>116</v>
      </c>
    </row>
    <row r="5829" spans="1:11" ht="14.25" x14ac:dyDescent="0.2">
      <c r="A5829" s="183">
        <v>689</v>
      </c>
      <c r="B5829" s="254" t="str">
        <f>IF(AND(A5829&lt;&gt;"",ISNUMBER(A5829)),VLOOKUP(A5829,Studies!A:BR,2,FALSE),"")</f>
        <v>Komoroski 2009</v>
      </c>
      <c r="C5829" s="255" t="str">
        <f>IF(AND(A5829&lt;&gt;"",ISNUMBER(A5829)),VLOOKUP(A5829,Studies!A:BR,3,FALSE),"")</f>
        <v>https://www.ncbi.nlm.nih.gov/pubmed/19129748</v>
      </c>
      <c r="D5829" s="255" t="str">
        <f>IF(AND(A5829&lt;&gt;"",ISNUMBER(A5829)),VLOOKUP(A5829,Studies!A:BR,4,FALSE),"")</f>
        <v>MAD 100 mg (day 7 and day 14)</v>
      </c>
      <c r="E5829" s="255" t="str">
        <f>IF(AND(A5829&lt;&gt;"",ISNUMBER(A5829)),VLOOKUP(A5829,Studies!A:BR,5,FALSE),"")</f>
        <v>Dapagliflozin</v>
      </c>
      <c r="F5829" s="256" t="str">
        <f>IF(AND(A5829&lt;&gt;"",ISNUMBER(A5829)),VLOOKUP(A5829,Studies!A:BR,6,FALSE),"")</f>
        <v>Plasma</v>
      </c>
      <c r="G5829" s="194">
        <v>144.5</v>
      </c>
      <c r="H5829" s="194" t="s">
        <v>60</v>
      </c>
      <c r="I5829" s="187">
        <v>552.83659999999998</v>
      </c>
      <c r="J5829" s="242" t="s">
        <v>941</v>
      </c>
      <c r="K5829" s="242" t="s">
        <v>116</v>
      </c>
    </row>
    <row r="5830" spans="1:11" ht="14.25" x14ac:dyDescent="0.2">
      <c r="A5830" s="183">
        <v>689</v>
      </c>
      <c r="B5830" s="254" t="str">
        <f>IF(AND(A5830&lt;&gt;"",ISNUMBER(A5830)),VLOOKUP(A5830,Studies!A:BR,2,FALSE),"")</f>
        <v>Komoroski 2009</v>
      </c>
      <c r="C5830" s="255" t="str">
        <f>IF(AND(A5830&lt;&gt;"",ISNUMBER(A5830)),VLOOKUP(A5830,Studies!A:BR,3,FALSE),"")</f>
        <v>https://www.ncbi.nlm.nih.gov/pubmed/19129748</v>
      </c>
      <c r="D5830" s="255" t="str">
        <f>IF(AND(A5830&lt;&gt;"",ISNUMBER(A5830)),VLOOKUP(A5830,Studies!A:BR,4,FALSE),"")</f>
        <v>MAD 100 mg (day 7 and day 14)</v>
      </c>
      <c r="E5830" s="255" t="str">
        <f>IF(AND(A5830&lt;&gt;"",ISNUMBER(A5830)),VLOOKUP(A5830,Studies!A:BR,5,FALSE),"")</f>
        <v>Dapagliflozin</v>
      </c>
      <c r="F5830" s="256" t="str">
        <f>IF(AND(A5830&lt;&gt;"",ISNUMBER(A5830)),VLOOKUP(A5830,Studies!A:BR,6,FALSE),"")</f>
        <v>Plasma</v>
      </c>
      <c r="G5830" s="194">
        <v>145</v>
      </c>
      <c r="H5830" s="194" t="s">
        <v>60</v>
      </c>
      <c r="I5830" s="187">
        <v>1037.3979999999999</v>
      </c>
      <c r="J5830" s="242" t="s">
        <v>941</v>
      </c>
      <c r="K5830" s="242" t="s">
        <v>116</v>
      </c>
    </row>
    <row r="5831" spans="1:11" ht="14.25" x14ac:dyDescent="0.2">
      <c r="A5831" s="183">
        <v>689</v>
      </c>
      <c r="B5831" s="254" t="str">
        <f>IF(AND(A5831&lt;&gt;"",ISNUMBER(A5831)),VLOOKUP(A5831,Studies!A:BR,2,FALSE),"")</f>
        <v>Komoroski 2009</v>
      </c>
      <c r="C5831" s="255" t="str">
        <f>IF(AND(A5831&lt;&gt;"",ISNUMBER(A5831)),VLOOKUP(A5831,Studies!A:BR,3,FALSE),"")</f>
        <v>https://www.ncbi.nlm.nih.gov/pubmed/19129748</v>
      </c>
      <c r="D5831" s="255" t="str">
        <f>IF(AND(A5831&lt;&gt;"",ISNUMBER(A5831)),VLOOKUP(A5831,Studies!A:BR,4,FALSE),"")</f>
        <v>MAD 100 mg (day 7 and day 14)</v>
      </c>
      <c r="E5831" s="255" t="str">
        <f>IF(AND(A5831&lt;&gt;"",ISNUMBER(A5831)),VLOOKUP(A5831,Studies!A:BR,5,FALSE),"")</f>
        <v>Dapagliflozin</v>
      </c>
      <c r="F5831" s="256" t="str">
        <f>IF(AND(A5831&lt;&gt;"",ISNUMBER(A5831)),VLOOKUP(A5831,Studies!A:BR,6,FALSE),"")</f>
        <v>Plasma</v>
      </c>
      <c r="G5831" s="194">
        <v>145.5</v>
      </c>
      <c r="H5831" s="194" t="s">
        <v>60</v>
      </c>
      <c r="I5831" s="187">
        <v>895.7029</v>
      </c>
      <c r="J5831" s="242" t="s">
        <v>941</v>
      </c>
      <c r="K5831" s="242" t="s">
        <v>116</v>
      </c>
    </row>
    <row r="5832" spans="1:11" ht="14.25" x14ac:dyDescent="0.2">
      <c r="A5832" s="183">
        <v>689</v>
      </c>
      <c r="B5832" s="254" t="str">
        <f>IF(AND(A5832&lt;&gt;"",ISNUMBER(A5832)),VLOOKUP(A5832,Studies!A:BR,2,FALSE),"")</f>
        <v>Komoroski 2009</v>
      </c>
      <c r="C5832" s="255" t="str">
        <f>IF(AND(A5832&lt;&gt;"",ISNUMBER(A5832)),VLOOKUP(A5832,Studies!A:BR,3,FALSE),"")</f>
        <v>https://www.ncbi.nlm.nih.gov/pubmed/19129748</v>
      </c>
      <c r="D5832" s="255" t="str">
        <f>IF(AND(A5832&lt;&gt;"",ISNUMBER(A5832)),VLOOKUP(A5832,Studies!A:BR,4,FALSE),"")</f>
        <v>MAD 100 mg (day 7 and day 14)</v>
      </c>
      <c r="E5832" s="255" t="str">
        <f>IF(AND(A5832&lt;&gt;"",ISNUMBER(A5832)),VLOOKUP(A5832,Studies!A:BR,5,FALSE),"")</f>
        <v>Dapagliflozin</v>
      </c>
      <c r="F5832" s="256" t="str">
        <f>IF(AND(A5832&lt;&gt;"",ISNUMBER(A5832)),VLOOKUP(A5832,Studies!A:BR,6,FALSE),"")</f>
        <v>Plasma</v>
      </c>
      <c r="G5832" s="194">
        <v>146</v>
      </c>
      <c r="H5832" s="194" t="s">
        <v>60</v>
      </c>
      <c r="I5832" s="187">
        <v>806.50289999999995</v>
      </c>
      <c r="J5832" s="242" t="s">
        <v>941</v>
      </c>
      <c r="K5832" s="242" t="s">
        <v>116</v>
      </c>
    </row>
    <row r="5833" spans="1:11" ht="14.25" x14ac:dyDescent="0.2">
      <c r="A5833" s="183">
        <v>689</v>
      </c>
      <c r="B5833" s="254" t="str">
        <f>IF(AND(A5833&lt;&gt;"",ISNUMBER(A5833)),VLOOKUP(A5833,Studies!A:BR,2,FALSE),"")</f>
        <v>Komoroski 2009</v>
      </c>
      <c r="C5833" s="255" t="str">
        <f>IF(AND(A5833&lt;&gt;"",ISNUMBER(A5833)),VLOOKUP(A5833,Studies!A:BR,3,FALSE),"")</f>
        <v>https://www.ncbi.nlm.nih.gov/pubmed/19129748</v>
      </c>
      <c r="D5833" s="255" t="str">
        <f>IF(AND(A5833&lt;&gt;"",ISNUMBER(A5833)),VLOOKUP(A5833,Studies!A:BR,4,FALSE),"")</f>
        <v>MAD 100 mg (day 7 and day 14)</v>
      </c>
      <c r="E5833" s="255" t="str">
        <f>IF(AND(A5833&lt;&gt;"",ISNUMBER(A5833)),VLOOKUP(A5833,Studies!A:BR,5,FALSE),"")</f>
        <v>Dapagliflozin</v>
      </c>
      <c r="F5833" s="256" t="str">
        <f>IF(AND(A5833&lt;&gt;"",ISNUMBER(A5833)),VLOOKUP(A5833,Studies!A:BR,6,FALSE),"")</f>
        <v>Plasma</v>
      </c>
      <c r="G5833" s="194">
        <v>148</v>
      </c>
      <c r="H5833" s="194" t="s">
        <v>60</v>
      </c>
      <c r="I5833" s="187">
        <v>386.9896</v>
      </c>
      <c r="J5833" s="242" t="s">
        <v>941</v>
      </c>
      <c r="K5833" s="242" t="s">
        <v>116</v>
      </c>
    </row>
    <row r="5834" spans="1:11" ht="14.25" x14ac:dyDescent="0.2">
      <c r="A5834" s="183">
        <v>689</v>
      </c>
      <c r="B5834" s="254" t="str">
        <f>IF(AND(A5834&lt;&gt;"",ISNUMBER(A5834)),VLOOKUP(A5834,Studies!A:BR,2,FALSE),"")</f>
        <v>Komoroski 2009</v>
      </c>
      <c r="C5834" s="255" t="str">
        <f>IF(AND(A5834&lt;&gt;"",ISNUMBER(A5834)),VLOOKUP(A5834,Studies!A:BR,3,FALSE),"")</f>
        <v>https://www.ncbi.nlm.nih.gov/pubmed/19129748</v>
      </c>
      <c r="D5834" s="255" t="str">
        <f>IF(AND(A5834&lt;&gt;"",ISNUMBER(A5834)),VLOOKUP(A5834,Studies!A:BR,4,FALSE),"")</f>
        <v>MAD 100 mg (day 7 and day 14)</v>
      </c>
      <c r="E5834" s="255" t="str">
        <f>IF(AND(A5834&lt;&gt;"",ISNUMBER(A5834)),VLOOKUP(A5834,Studies!A:BR,5,FALSE),"")</f>
        <v>Dapagliflozin</v>
      </c>
      <c r="F5834" s="256" t="str">
        <f>IF(AND(A5834&lt;&gt;"",ISNUMBER(A5834)),VLOOKUP(A5834,Studies!A:BR,6,FALSE),"")</f>
        <v>Plasma</v>
      </c>
      <c r="G5834" s="194">
        <v>150</v>
      </c>
      <c r="H5834" s="194" t="s">
        <v>60</v>
      </c>
      <c r="I5834" s="187">
        <v>243.9179</v>
      </c>
      <c r="J5834" s="242" t="s">
        <v>941</v>
      </c>
      <c r="K5834" s="242" t="s">
        <v>116</v>
      </c>
    </row>
    <row r="5835" spans="1:11" ht="14.25" x14ac:dyDescent="0.2">
      <c r="A5835" s="183">
        <v>689</v>
      </c>
      <c r="B5835" s="254" t="str">
        <f>IF(AND(A5835&lt;&gt;"",ISNUMBER(A5835)),VLOOKUP(A5835,Studies!A:BR,2,FALSE),"")</f>
        <v>Komoroski 2009</v>
      </c>
      <c r="C5835" s="255" t="str">
        <f>IF(AND(A5835&lt;&gt;"",ISNUMBER(A5835)),VLOOKUP(A5835,Studies!A:BR,3,FALSE),"")</f>
        <v>https://www.ncbi.nlm.nih.gov/pubmed/19129748</v>
      </c>
      <c r="D5835" s="255" t="str">
        <f>IF(AND(A5835&lt;&gt;"",ISNUMBER(A5835)),VLOOKUP(A5835,Studies!A:BR,4,FALSE),"")</f>
        <v>MAD 100 mg (day 7 and day 14)</v>
      </c>
      <c r="E5835" s="255" t="str">
        <f>IF(AND(A5835&lt;&gt;"",ISNUMBER(A5835)),VLOOKUP(A5835,Studies!A:BR,5,FALSE),"")</f>
        <v>Dapagliflozin</v>
      </c>
      <c r="F5835" s="256" t="str">
        <f>IF(AND(A5835&lt;&gt;"",ISNUMBER(A5835)),VLOOKUP(A5835,Studies!A:BR,6,FALSE),"")</f>
        <v>Plasma</v>
      </c>
      <c r="G5835" s="194">
        <v>152</v>
      </c>
      <c r="H5835" s="194" t="s">
        <v>60</v>
      </c>
      <c r="I5835" s="187">
        <v>201.9478</v>
      </c>
      <c r="J5835" s="242" t="s">
        <v>941</v>
      </c>
      <c r="K5835" s="242" t="s">
        <v>116</v>
      </c>
    </row>
    <row r="5836" spans="1:11" ht="14.25" x14ac:dyDescent="0.2">
      <c r="A5836" s="183">
        <v>689</v>
      </c>
      <c r="B5836" s="254" t="str">
        <f>IF(AND(A5836&lt;&gt;"",ISNUMBER(A5836)),VLOOKUP(A5836,Studies!A:BR,2,FALSE),"")</f>
        <v>Komoroski 2009</v>
      </c>
      <c r="C5836" s="255" t="str">
        <f>IF(AND(A5836&lt;&gt;"",ISNUMBER(A5836)),VLOOKUP(A5836,Studies!A:BR,3,FALSE),"")</f>
        <v>https://www.ncbi.nlm.nih.gov/pubmed/19129748</v>
      </c>
      <c r="D5836" s="255" t="str">
        <f>IF(AND(A5836&lt;&gt;"",ISNUMBER(A5836)),VLOOKUP(A5836,Studies!A:BR,4,FALSE),"")</f>
        <v>MAD 100 mg (day 7 and day 14)</v>
      </c>
      <c r="E5836" s="255" t="str">
        <f>IF(AND(A5836&lt;&gt;"",ISNUMBER(A5836)),VLOOKUP(A5836,Studies!A:BR,5,FALSE),"")</f>
        <v>Dapagliflozin</v>
      </c>
      <c r="F5836" s="256" t="str">
        <f>IF(AND(A5836&lt;&gt;"",ISNUMBER(A5836)),VLOOKUP(A5836,Studies!A:BR,6,FALSE),"")</f>
        <v>Plasma</v>
      </c>
      <c r="G5836" s="194">
        <v>154</v>
      </c>
      <c r="H5836" s="194" t="s">
        <v>60</v>
      </c>
      <c r="I5836" s="187">
        <v>138.4299</v>
      </c>
      <c r="J5836" s="242" t="s">
        <v>941</v>
      </c>
      <c r="K5836" s="242" t="s">
        <v>116</v>
      </c>
    </row>
    <row r="5837" spans="1:11" ht="14.25" x14ac:dyDescent="0.2">
      <c r="A5837" s="183">
        <v>689</v>
      </c>
      <c r="B5837" s="254" t="str">
        <f>IF(AND(A5837&lt;&gt;"",ISNUMBER(A5837)),VLOOKUP(A5837,Studies!A:BR,2,FALSE),"")</f>
        <v>Komoroski 2009</v>
      </c>
      <c r="C5837" s="255" t="str">
        <f>IF(AND(A5837&lt;&gt;"",ISNUMBER(A5837)),VLOOKUP(A5837,Studies!A:BR,3,FALSE),"")</f>
        <v>https://www.ncbi.nlm.nih.gov/pubmed/19129748</v>
      </c>
      <c r="D5837" s="255" t="str">
        <f>IF(AND(A5837&lt;&gt;"",ISNUMBER(A5837)),VLOOKUP(A5837,Studies!A:BR,4,FALSE),"")</f>
        <v>MAD 100 mg (day 7 and day 14)</v>
      </c>
      <c r="E5837" s="255" t="str">
        <f>IF(AND(A5837&lt;&gt;"",ISNUMBER(A5837)),VLOOKUP(A5837,Studies!A:BR,5,FALSE),"")</f>
        <v>Dapagliflozin</v>
      </c>
      <c r="F5837" s="256" t="str">
        <f>IF(AND(A5837&lt;&gt;"",ISNUMBER(A5837)),VLOOKUP(A5837,Studies!A:BR,6,FALSE),"")</f>
        <v>Plasma</v>
      </c>
      <c r="G5837" s="194">
        <v>156</v>
      </c>
      <c r="H5837" s="194" t="s">
        <v>60</v>
      </c>
      <c r="I5837" s="187">
        <v>122.05629999999999</v>
      </c>
      <c r="J5837" s="242" t="s">
        <v>941</v>
      </c>
      <c r="K5837" s="242" t="s">
        <v>116</v>
      </c>
    </row>
    <row r="5838" spans="1:11" ht="14.25" x14ac:dyDescent="0.2">
      <c r="A5838" s="183">
        <v>689</v>
      </c>
      <c r="B5838" s="254" t="str">
        <f>IF(AND(A5838&lt;&gt;"",ISNUMBER(A5838)),VLOOKUP(A5838,Studies!A:BR,2,FALSE),"")</f>
        <v>Komoroski 2009</v>
      </c>
      <c r="C5838" s="255" t="str">
        <f>IF(AND(A5838&lt;&gt;"",ISNUMBER(A5838)),VLOOKUP(A5838,Studies!A:BR,3,FALSE),"")</f>
        <v>https://www.ncbi.nlm.nih.gov/pubmed/19129748</v>
      </c>
      <c r="D5838" s="255" t="str">
        <f>IF(AND(A5838&lt;&gt;"",ISNUMBER(A5838)),VLOOKUP(A5838,Studies!A:BR,4,FALSE),"")</f>
        <v>MAD 100 mg (day 7 and day 14)</v>
      </c>
      <c r="E5838" s="255" t="str">
        <f>IF(AND(A5838&lt;&gt;"",ISNUMBER(A5838)),VLOOKUP(A5838,Studies!A:BR,5,FALSE),"")</f>
        <v>Dapagliflozin</v>
      </c>
      <c r="F5838" s="256" t="str">
        <f>IF(AND(A5838&lt;&gt;"",ISNUMBER(A5838)),VLOOKUP(A5838,Studies!A:BR,6,FALSE),"")</f>
        <v>Plasma</v>
      </c>
      <c r="G5838" s="194">
        <v>158</v>
      </c>
      <c r="H5838" s="194" t="s">
        <v>60</v>
      </c>
      <c r="I5838" s="187">
        <v>109.9012</v>
      </c>
      <c r="J5838" s="242" t="s">
        <v>941</v>
      </c>
      <c r="K5838" s="242" t="s">
        <v>116</v>
      </c>
    </row>
    <row r="5839" spans="1:11" ht="14.25" x14ac:dyDescent="0.2">
      <c r="A5839" s="183">
        <v>689</v>
      </c>
      <c r="B5839" s="254" t="str">
        <f>IF(AND(A5839&lt;&gt;"",ISNUMBER(A5839)),VLOOKUP(A5839,Studies!A:BR,2,FALSE),"")</f>
        <v>Komoroski 2009</v>
      </c>
      <c r="C5839" s="255" t="str">
        <f>IF(AND(A5839&lt;&gt;"",ISNUMBER(A5839)),VLOOKUP(A5839,Studies!A:BR,3,FALSE),"")</f>
        <v>https://www.ncbi.nlm.nih.gov/pubmed/19129748</v>
      </c>
      <c r="D5839" s="255" t="str">
        <f>IF(AND(A5839&lt;&gt;"",ISNUMBER(A5839)),VLOOKUP(A5839,Studies!A:BR,4,FALSE),"")</f>
        <v>MAD 100 mg (day 7 and day 14)</v>
      </c>
      <c r="E5839" s="255" t="str">
        <f>IF(AND(A5839&lt;&gt;"",ISNUMBER(A5839)),VLOOKUP(A5839,Studies!A:BR,5,FALSE),"")</f>
        <v>Dapagliflozin</v>
      </c>
      <c r="F5839" s="256" t="str">
        <f>IF(AND(A5839&lt;&gt;"",ISNUMBER(A5839)),VLOOKUP(A5839,Studies!A:BR,6,FALSE),"")</f>
        <v>Plasma</v>
      </c>
      <c r="G5839" s="194">
        <v>162</v>
      </c>
      <c r="H5839" s="194" t="s">
        <v>60</v>
      </c>
      <c r="I5839" s="187">
        <v>67.832070000000002</v>
      </c>
      <c r="J5839" s="242" t="s">
        <v>941</v>
      </c>
      <c r="K5839" s="242" t="s">
        <v>116</v>
      </c>
    </row>
    <row r="5840" spans="1:11" ht="14.25" x14ac:dyDescent="0.2">
      <c r="A5840" s="183">
        <v>689</v>
      </c>
      <c r="B5840" s="254" t="str">
        <f>IF(AND(A5840&lt;&gt;"",ISNUMBER(A5840)),VLOOKUP(A5840,Studies!A:BR,2,FALSE),"")</f>
        <v>Komoroski 2009</v>
      </c>
      <c r="C5840" s="255" t="str">
        <f>IF(AND(A5840&lt;&gt;"",ISNUMBER(A5840)),VLOOKUP(A5840,Studies!A:BR,3,FALSE),"")</f>
        <v>https://www.ncbi.nlm.nih.gov/pubmed/19129748</v>
      </c>
      <c r="D5840" s="255" t="str">
        <f>IF(AND(A5840&lt;&gt;"",ISNUMBER(A5840)),VLOOKUP(A5840,Studies!A:BR,4,FALSE),"")</f>
        <v>MAD 100 mg (day 7 and day 14)</v>
      </c>
      <c r="E5840" s="255" t="str">
        <f>IF(AND(A5840&lt;&gt;"",ISNUMBER(A5840)),VLOOKUP(A5840,Studies!A:BR,5,FALSE),"")</f>
        <v>Dapagliflozin</v>
      </c>
      <c r="F5840" s="256" t="str">
        <f>IF(AND(A5840&lt;&gt;"",ISNUMBER(A5840)),VLOOKUP(A5840,Studies!A:BR,6,FALSE),"")</f>
        <v>Plasma</v>
      </c>
      <c r="G5840" s="194">
        <v>166</v>
      </c>
      <c r="H5840" s="194" t="s">
        <v>60</v>
      </c>
      <c r="I5840" s="187">
        <v>56.160440000000001</v>
      </c>
      <c r="J5840" s="242" t="s">
        <v>941</v>
      </c>
      <c r="K5840" s="242" t="s">
        <v>116</v>
      </c>
    </row>
    <row r="5841" spans="1:11" ht="14.25" x14ac:dyDescent="0.2">
      <c r="A5841" s="183">
        <v>689</v>
      </c>
      <c r="B5841" s="254" t="str">
        <f>IF(AND(A5841&lt;&gt;"",ISNUMBER(A5841)),VLOOKUP(A5841,Studies!A:BR,2,FALSE),"")</f>
        <v>Komoroski 2009</v>
      </c>
      <c r="C5841" s="255" t="str">
        <f>IF(AND(A5841&lt;&gt;"",ISNUMBER(A5841)),VLOOKUP(A5841,Studies!A:BR,3,FALSE),"")</f>
        <v>https://www.ncbi.nlm.nih.gov/pubmed/19129748</v>
      </c>
      <c r="D5841" s="255" t="str">
        <f>IF(AND(A5841&lt;&gt;"",ISNUMBER(A5841)),VLOOKUP(A5841,Studies!A:BR,4,FALSE),"")</f>
        <v>MAD 100 mg (day 7 and day 14)</v>
      </c>
      <c r="E5841" s="255" t="str">
        <f>IF(AND(A5841&lt;&gt;"",ISNUMBER(A5841)),VLOOKUP(A5841,Studies!A:BR,5,FALSE),"")</f>
        <v>Dapagliflozin</v>
      </c>
      <c r="F5841" s="256" t="str">
        <f>IF(AND(A5841&lt;&gt;"",ISNUMBER(A5841)),VLOOKUP(A5841,Studies!A:BR,6,FALSE),"")</f>
        <v>Plasma</v>
      </c>
      <c r="G5841" s="194">
        <v>168</v>
      </c>
      <c r="H5841" s="194" t="s">
        <v>60</v>
      </c>
      <c r="I5841" s="187">
        <v>54.994459999999997</v>
      </c>
      <c r="J5841" s="242" t="s">
        <v>941</v>
      </c>
      <c r="K5841" s="242" t="s">
        <v>116</v>
      </c>
    </row>
    <row r="5842" spans="1:11" ht="14.25" x14ac:dyDescent="0.2">
      <c r="A5842" s="183">
        <v>689</v>
      </c>
      <c r="B5842" s="254" t="str">
        <f>IF(AND(A5842&lt;&gt;"",ISNUMBER(A5842)),VLOOKUP(A5842,Studies!A:BR,2,FALSE),"")</f>
        <v>Komoroski 2009</v>
      </c>
      <c r="C5842" s="255" t="str">
        <f>IF(AND(A5842&lt;&gt;"",ISNUMBER(A5842)),VLOOKUP(A5842,Studies!A:BR,3,FALSE),"")</f>
        <v>https://www.ncbi.nlm.nih.gov/pubmed/19129748</v>
      </c>
      <c r="D5842" s="255" t="str">
        <f>IF(AND(A5842&lt;&gt;"",ISNUMBER(A5842)),VLOOKUP(A5842,Studies!A:BR,4,FALSE),"")</f>
        <v>MAD 100 mg (day 7 and day 14)</v>
      </c>
      <c r="E5842" s="255" t="str">
        <f>IF(AND(A5842&lt;&gt;"",ISNUMBER(A5842)),VLOOKUP(A5842,Studies!A:BR,5,FALSE),"")</f>
        <v>Dapagliflozin</v>
      </c>
      <c r="F5842" s="256" t="str">
        <f>IF(AND(A5842&lt;&gt;"",ISNUMBER(A5842)),VLOOKUP(A5842,Studies!A:BR,6,FALSE),"")</f>
        <v>Plasma</v>
      </c>
      <c r="G5842" s="194">
        <v>312.25</v>
      </c>
      <c r="H5842" s="194" t="s">
        <v>60</v>
      </c>
      <c r="I5842" s="187">
        <v>62.453319999999998</v>
      </c>
      <c r="J5842" s="242" t="s">
        <v>941</v>
      </c>
      <c r="K5842" s="242" t="s">
        <v>116</v>
      </c>
    </row>
    <row r="5843" spans="1:11" ht="14.25" x14ac:dyDescent="0.2">
      <c r="A5843" s="183">
        <v>689</v>
      </c>
      <c r="B5843" s="254" t="str">
        <f>IF(AND(A5843&lt;&gt;"",ISNUMBER(A5843)),VLOOKUP(A5843,Studies!A:BR,2,FALSE),"")</f>
        <v>Komoroski 2009</v>
      </c>
      <c r="C5843" s="255" t="str">
        <f>IF(AND(A5843&lt;&gt;"",ISNUMBER(A5843)),VLOOKUP(A5843,Studies!A:BR,3,FALSE),"")</f>
        <v>https://www.ncbi.nlm.nih.gov/pubmed/19129748</v>
      </c>
      <c r="D5843" s="255" t="str">
        <f>IF(AND(A5843&lt;&gt;"",ISNUMBER(A5843)),VLOOKUP(A5843,Studies!A:BR,4,FALSE),"")</f>
        <v>MAD 100 mg (day 7 and day 14)</v>
      </c>
      <c r="E5843" s="255" t="str">
        <f>IF(AND(A5843&lt;&gt;"",ISNUMBER(A5843)),VLOOKUP(A5843,Studies!A:BR,5,FALSE),"")</f>
        <v>Dapagliflozin</v>
      </c>
      <c r="F5843" s="256" t="str">
        <f>IF(AND(A5843&lt;&gt;"",ISNUMBER(A5843)),VLOOKUP(A5843,Studies!A:BR,6,FALSE),"")</f>
        <v>Plasma</v>
      </c>
      <c r="G5843" s="194">
        <v>312.5</v>
      </c>
      <c r="H5843" s="194" t="s">
        <v>60</v>
      </c>
      <c r="I5843" s="187">
        <v>605.65070000000003</v>
      </c>
      <c r="J5843" s="242" t="s">
        <v>941</v>
      </c>
      <c r="K5843" s="242" t="s">
        <v>116</v>
      </c>
    </row>
    <row r="5844" spans="1:11" ht="14.25" x14ac:dyDescent="0.2">
      <c r="A5844" s="183">
        <v>689</v>
      </c>
      <c r="B5844" s="254" t="str">
        <f>IF(AND(A5844&lt;&gt;"",ISNUMBER(A5844)),VLOOKUP(A5844,Studies!A:BR,2,FALSE),"")</f>
        <v>Komoroski 2009</v>
      </c>
      <c r="C5844" s="255" t="str">
        <f>IF(AND(A5844&lt;&gt;"",ISNUMBER(A5844)),VLOOKUP(A5844,Studies!A:BR,3,FALSE),"")</f>
        <v>https://www.ncbi.nlm.nih.gov/pubmed/19129748</v>
      </c>
      <c r="D5844" s="255" t="str">
        <f>IF(AND(A5844&lt;&gt;"",ISNUMBER(A5844)),VLOOKUP(A5844,Studies!A:BR,4,FALSE),"")</f>
        <v>MAD 100 mg (day 7 and day 14)</v>
      </c>
      <c r="E5844" s="255" t="str">
        <f>IF(AND(A5844&lt;&gt;"",ISNUMBER(A5844)),VLOOKUP(A5844,Studies!A:BR,5,FALSE),"")</f>
        <v>Dapagliflozin</v>
      </c>
      <c r="F5844" s="256" t="str">
        <f>IF(AND(A5844&lt;&gt;"",ISNUMBER(A5844)),VLOOKUP(A5844,Studies!A:BR,6,FALSE),"")</f>
        <v>Plasma</v>
      </c>
      <c r="G5844" s="194">
        <v>313</v>
      </c>
      <c r="H5844" s="194" t="s">
        <v>60</v>
      </c>
      <c r="I5844" s="187">
        <v>1265.384</v>
      </c>
      <c r="J5844" s="242" t="s">
        <v>941</v>
      </c>
      <c r="K5844" s="242" t="s">
        <v>116</v>
      </c>
    </row>
    <row r="5845" spans="1:11" ht="14.25" x14ac:dyDescent="0.2">
      <c r="A5845" s="183">
        <v>689</v>
      </c>
      <c r="B5845" s="254" t="str">
        <f>IF(AND(A5845&lt;&gt;"",ISNUMBER(A5845)),VLOOKUP(A5845,Studies!A:BR,2,FALSE),"")</f>
        <v>Komoroski 2009</v>
      </c>
      <c r="C5845" s="255" t="str">
        <f>IF(AND(A5845&lt;&gt;"",ISNUMBER(A5845)),VLOOKUP(A5845,Studies!A:BR,3,FALSE),"")</f>
        <v>https://www.ncbi.nlm.nih.gov/pubmed/19129748</v>
      </c>
      <c r="D5845" s="255" t="str">
        <f>IF(AND(A5845&lt;&gt;"",ISNUMBER(A5845)),VLOOKUP(A5845,Studies!A:BR,4,FALSE),"")</f>
        <v>MAD 100 mg (day 7 and day 14)</v>
      </c>
      <c r="E5845" s="255" t="str">
        <f>IF(AND(A5845&lt;&gt;"",ISNUMBER(A5845)),VLOOKUP(A5845,Studies!A:BR,5,FALSE),"")</f>
        <v>Dapagliflozin</v>
      </c>
      <c r="F5845" s="256" t="str">
        <f>IF(AND(A5845&lt;&gt;"",ISNUMBER(A5845)),VLOOKUP(A5845,Studies!A:BR,6,FALSE),"")</f>
        <v>Plasma</v>
      </c>
      <c r="G5845" s="194">
        <v>313.5</v>
      </c>
      <c r="H5845" s="194" t="s">
        <v>60</v>
      </c>
      <c r="I5845" s="187">
        <v>1031.1769999999999</v>
      </c>
      <c r="J5845" s="242" t="s">
        <v>941</v>
      </c>
      <c r="K5845" s="242" t="s">
        <v>116</v>
      </c>
    </row>
    <row r="5846" spans="1:11" ht="14.25" x14ac:dyDescent="0.2">
      <c r="A5846" s="183">
        <v>689</v>
      </c>
      <c r="B5846" s="254" t="str">
        <f>IF(AND(A5846&lt;&gt;"",ISNUMBER(A5846)),VLOOKUP(A5846,Studies!A:BR,2,FALSE),"")</f>
        <v>Komoroski 2009</v>
      </c>
      <c r="C5846" s="255" t="str">
        <f>IF(AND(A5846&lt;&gt;"",ISNUMBER(A5846)),VLOOKUP(A5846,Studies!A:BR,3,FALSE),"")</f>
        <v>https://www.ncbi.nlm.nih.gov/pubmed/19129748</v>
      </c>
      <c r="D5846" s="255" t="str">
        <f>IF(AND(A5846&lt;&gt;"",ISNUMBER(A5846)),VLOOKUP(A5846,Studies!A:BR,4,FALSE),"")</f>
        <v>MAD 100 mg (day 7 and day 14)</v>
      </c>
      <c r="E5846" s="255" t="str">
        <f>IF(AND(A5846&lt;&gt;"",ISNUMBER(A5846)),VLOOKUP(A5846,Studies!A:BR,5,FALSE),"")</f>
        <v>Dapagliflozin</v>
      </c>
      <c r="F5846" s="256" t="str">
        <f>IF(AND(A5846&lt;&gt;"",ISNUMBER(A5846)),VLOOKUP(A5846,Studies!A:BR,6,FALSE),"")</f>
        <v>Plasma</v>
      </c>
      <c r="G5846" s="194">
        <v>314</v>
      </c>
      <c r="H5846" s="194" t="s">
        <v>60</v>
      </c>
      <c r="I5846" s="187">
        <v>743.20920000000001</v>
      </c>
      <c r="J5846" s="242" t="s">
        <v>941</v>
      </c>
      <c r="K5846" s="242" t="s">
        <v>116</v>
      </c>
    </row>
    <row r="5847" spans="1:11" ht="14.25" x14ac:dyDescent="0.2">
      <c r="A5847" s="183">
        <v>689</v>
      </c>
      <c r="B5847" s="254" t="str">
        <f>IF(AND(A5847&lt;&gt;"",ISNUMBER(A5847)),VLOOKUP(A5847,Studies!A:BR,2,FALSE),"")</f>
        <v>Komoroski 2009</v>
      </c>
      <c r="C5847" s="255" t="str">
        <f>IF(AND(A5847&lt;&gt;"",ISNUMBER(A5847)),VLOOKUP(A5847,Studies!A:BR,3,FALSE),"")</f>
        <v>https://www.ncbi.nlm.nih.gov/pubmed/19129748</v>
      </c>
      <c r="D5847" s="255" t="str">
        <f>IF(AND(A5847&lt;&gt;"",ISNUMBER(A5847)),VLOOKUP(A5847,Studies!A:BR,4,FALSE),"")</f>
        <v>MAD 100 mg (day 7 and day 14)</v>
      </c>
      <c r="E5847" s="255" t="str">
        <f>IF(AND(A5847&lt;&gt;"",ISNUMBER(A5847)),VLOOKUP(A5847,Studies!A:BR,5,FALSE),"")</f>
        <v>Dapagliflozin</v>
      </c>
      <c r="F5847" s="256" t="str">
        <f>IF(AND(A5847&lt;&gt;"",ISNUMBER(A5847)),VLOOKUP(A5847,Studies!A:BR,6,FALSE),"")</f>
        <v>Plasma</v>
      </c>
      <c r="G5847" s="194">
        <v>316</v>
      </c>
      <c r="H5847" s="194" t="s">
        <v>60</v>
      </c>
      <c r="I5847" s="187">
        <v>427.67230000000001</v>
      </c>
      <c r="J5847" s="242" t="s">
        <v>941</v>
      </c>
      <c r="K5847" s="242" t="s">
        <v>116</v>
      </c>
    </row>
    <row r="5848" spans="1:11" ht="14.25" x14ac:dyDescent="0.2">
      <c r="A5848" s="183">
        <v>689</v>
      </c>
      <c r="B5848" s="254" t="str">
        <f>IF(AND(A5848&lt;&gt;"",ISNUMBER(A5848)),VLOOKUP(A5848,Studies!A:BR,2,FALSE),"")</f>
        <v>Komoroski 2009</v>
      </c>
      <c r="C5848" s="255" t="str">
        <f>IF(AND(A5848&lt;&gt;"",ISNUMBER(A5848)),VLOOKUP(A5848,Studies!A:BR,3,FALSE),"")</f>
        <v>https://www.ncbi.nlm.nih.gov/pubmed/19129748</v>
      </c>
      <c r="D5848" s="255" t="str">
        <f>IF(AND(A5848&lt;&gt;"",ISNUMBER(A5848)),VLOOKUP(A5848,Studies!A:BR,4,FALSE),"")</f>
        <v>MAD 100 mg (day 7 and day 14)</v>
      </c>
      <c r="E5848" s="255" t="str">
        <f>IF(AND(A5848&lt;&gt;"",ISNUMBER(A5848)),VLOOKUP(A5848,Studies!A:BR,5,FALSE),"")</f>
        <v>Dapagliflozin</v>
      </c>
      <c r="F5848" s="256" t="str">
        <f>IF(AND(A5848&lt;&gt;"",ISNUMBER(A5848)),VLOOKUP(A5848,Studies!A:BR,6,FALSE),"")</f>
        <v>Plasma</v>
      </c>
      <c r="G5848" s="194">
        <v>318</v>
      </c>
      <c r="H5848" s="194" t="s">
        <v>60</v>
      </c>
      <c r="I5848" s="187">
        <v>284.00979999999998</v>
      </c>
      <c r="J5848" s="242" t="s">
        <v>941</v>
      </c>
      <c r="K5848" s="242" t="s">
        <v>116</v>
      </c>
    </row>
    <row r="5849" spans="1:11" ht="14.25" x14ac:dyDescent="0.2">
      <c r="A5849" s="183">
        <v>689</v>
      </c>
      <c r="B5849" s="254" t="str">
        <f>IF(AND(A5849&lt;&gt;"",ISNUMBER(A5849)),VLOOKUP(A5849,Studies!A:BR,2,FALSE),"")</f>
        <v>Komoroski 2009</v>
      </c>
      <c r="C5849" s="255" t="str">
        <f>IF(AND(A5849&lt;&gt;"",ISNUMBER(A5849)),VLOOKUP(A5849,Studies!A:BR,3,FALSE),"")</f>
        <v>https://www.ncbi.nlm.nih.gov/pubmed/19129748</v>
      </c>
      <c r="D5849" s="255" t="str">
        <f>IF(AND(A5849&lt;&gt;"",ISNUMBER(A5849)),VLOOKUP(A5849,Studies!A:BR,4,FALSE),"")</f>
        <v>MAD 100 mg (day 7 and day 14)</v>
      </c>
      <c r="E5849" s="255" t="str">
        <f>IF(AND(A5849&lt;&gt;"",ISNUMBER(A5849)),VLOOKUP(A5849,Studies!A:BR,5,FALSE),"")</f>
        <v>Dapagliflozin</v>
      </c>
      <c r="F5849" s="256" t="str">
        <f>IF(AND(A5849&lt;&gt;"",ISNUMBER(A5849)),VLOOKUP(A5849,Studies!A:BR,6,FALSE),"")</f>
        <v>Plasma</v>
      </c>
      <c r="G5849" s="194">
        <v>320</v>
      </c>
      <c r="H5849" s="194" t="s">
        <v>60</v>
      </c>
      <c r="I5849" s="187">
        <v>226.7543</v>
      </c>
      <c r="J5849" s="242" t="s">
        <v>941</v>
      </c>
      <c r="K5849" s="242" t="s">
        <v>116</v>
      </c>
    </row>
    <row r="5850" spans="1:11" ht="14.25" x14ac:dyDescent="0.2">
      <c r="A5850" s="183">
        <v>689</v>
      </c>
      <c r="B5850" s="254" t="str">
        <f>IF(AND(A5850&lt;&gt;"",ISNUMBER(A5850)),VLOOKUP(A5850,Studies!A:BR,2,FALSE),"")</f>
        <v>Komoroski 2009</v>
      </c>
      <c r="C5850" s="255" t="str">
        <f>IF(AND(A5850&lt;&gt;"",ISNUMBER(A5850)),VLOOKUP(A5850,Studies!A:BR,3,FALSE),"")</f>
        <v>https://www.ncbi.nlm.nih.gov/pubmed/19129748</v>
      </c>
      <c r="D5850" s="255" t="str">
        <f>IF(AND(A5850&lt;&gt;"",ISNUMBER(A5850)),VLOOKUP(A5850,Studies!A:BR,4,FALSE),"")</f>
        <v>MAD 100 mg (day 7 and day 14)</v>
      </c>
      <c r="E5850" s="255" t="str">
        <f>IF(AND(A5850&lt;&gt;"",ISNUMBER(A5850)),VLOOKUP(A5850,Studies!A:BR,5,FALSE),"")</f>
        <v>Dapagliflozin</v>
      </c>
      <c r="F5850" s="256" t="str">
        <f>IF(AND(A5850&lt;&gt;"",ISNUMBER(A5850)),VLOOKUP(A5850,Studies!A:BR,6,FALSE),"")</f>
        <v>Plasma</v>
      </c>
      <c r="G5850" s="194">
        <v>322</v>
      </c>
      <c r="H5850" s="194" t="s">
        <v>60</v>
      </c>
      <c r="I5850" s="187">
        <v>163.4306</v>
      </c>
      <c r="J5850" s="242" t="s">
        <v>941</v>
      </c>
      <c r="K5850" s="242" t="s">
        <v>116</v>
      </c>
    </row>
    <row r="5851" spans="1:11" ht="14.25" x14ac:dyDescent="0.2">
      <c r="A5851" s="183">
        <v>689</v>
      </c>
      <c r="B5851" s="254" t="str">
        <f>IF(AND(A5851&lt;&gt;"",ISNUMBER(A5851)),VLOOKUP(A5851,Studies!A:BR,2,FALSE),"")</f>
        <v>Komoroski 2009</v>
      </c>
      <c r="C5851" s="255" t="str">
        <f>IF(AND(A5851&lt;&gt;"",ISNUMBER(A5851)),VLOOKUP(A5851,Studies!A:BR,3,FALSE),"")</f>
        <v>https://www.ncbi.nlm.nih.gov/pubmed/19129748</v>
      </c>
      <c r="D5851" s="255" t="str">
        <f>IF(AND(A5851&lt;&gt;"",ISNUMBER(A5851)),VLOOKUP(A5851,Studies!A:BR,4,FALSE),"")</f>
        <v>MAD 100 mg (day 7 and day 14)</v>
      </c>
      <c r="E5851" s="255" t="str">
        <f>IF(AND(A5851&lt;&gt;"",ISNUMBER(A5851)),VLOOKUP(A5851,Studies!A:BR,5,FALSE),"")</f>
        <v>Dapagliflozin</v>
      </c>
      <c r="F5851" s="256" t="str">
        <f>IF(AND(A5851&lt;&gt;"",ISNUMBER(A5851)),VLOOKUP(A5851,Studies!A:BR,6,FALSE),"")</f>
        <v>Plasma</v>
      </c>
      <c r="G5851" s="194">
        <v>324</v>
      </c>
      <c r="H5851" s="194" t="s">
        <v>60</v>
      </c>
      <c r="I5851" s="187">
        <v>144.54400000000001</v>
      </c>
      <c r="J5851" s="242" t="s">
        <v>941</v>
      </c>
      <c r="K5851" s="242" t="s">
        <v>116</v>
      </c>
    </row>
    <row r="5852" spans="1:11" ht="14.25" x14ac:dyDescent="0.2">
      <c r="A5852" s="183">
        <v>689</v>
      </c>
      <c r="B5852" s="254" t="str">
        <f>IF(AND(A5852&lt;&gt;"",ISNUMBER(A5852)),VLOOKUP(A5852,Studies!A:BR,2,FALSE),"")</f>
        <v>Komoroski 2009</v>
      </c>
      <c r="C5852" s="255" t="str">
        <f>IF(AND(A5852&lt;&gt;"",ISNUMBER(A5852)),VLOOKUP(A5852,Studies!A:BR,3,FALSE),"")</f>
        <v>https://www.ncbi.nlm.nih.gov/pubmed/19129748</v>
      </c>
      <c r="D5852" s="255" t="str">
        <f>IF(AND(A5852&lt;&gt;"",ISNUMBER(A5852)),VLOOKUP(A5852,Studies!A:BR,4,FALSE),"")</f>
        <v>MAD 100 mg (day 7 and day 14)</v>
      </c>
      <c r="E5852" s="255" t="str">
        <f>IF(AND(A5852&lt;&gt;"",ISNUMBER(A5852)),VLOOKUP(A5852,Studies!A:BR,5,FALSE),"")</f>
        <v>Dapagliflozin</v>
      </c>
      <c r="F5852" s="256" t="str">
        <f>IF(AND(A5852&lt;&gt;"",ISNUMBER(A5852)),VLOOKUP(A5852,Studies!A:BR,6,FALSE),"")</f>
        <v>Plasma</v>
      </c>
      <c r="G5852" s="194">
        <v>326</v>
      </c>
      <c r="H5852" s="194" t="s">
        <v>60</v>
      </c>
      <c r="I5852" s="187">
        <v>117.7907</v>
      </c>
      <c r="J5852" s="242" t="s">
        <v>941</v>
      </c>
      <c r="K5852" s="242" t="s">
        <v>116</v>
      </c>
    </row>
    <row r="5853" spans="1:11" ht="14.25" x14ac:dyDescent="0.2">
      <c r="A5853" s="183">
        <v>689</v>
      </c>
      <c r="B5853" s="254" t="str">
        <f>IF(AND(A5853&lt;&gt;"",ISNUMBER(A5853)),VLOOKUP(A5853,Studies!A:BR,2,FALSE),"")</f>
        <v>Komoroski 2009</v>
      </c>
      <c r="C5853" s="255" t="str">
        <f>IF(AND(A5853&lt;&gt;"",ISNUMBER(A5853)),VLOOKUP(A5853,Studies!A:BR,3,FALSE),"")</f>
        <v>https://www.ncbi.nlm.nih.gov/pubmed/19129748</v>
      </c>
      <c r="D5853" s="255" t="str">
        <f>IF(AND(A5853&lt;&gt;"",ISNUMBER(A5853)),VLOOKUP(A5853,Studies!A:BR,4,FALSE),"")</f>
        <v>MAD 100 mg (day 7 and day 14)</v>
      </c>
      <c r="E5853" s="255" t="str">
        <f>IF(AND(A5853&lt;&gt;"",ISNUMBER(A5853)),VLOOKUP(A5853,Studies!A:BR,5,FALSE),"")</f>
        <v>Dapagliflozin</v>
      </c>
      <c r="F5853" s="256" t="str">
        <f>IF(AND(A5853&lt;&gt;"",ISNUMBER(A5853)),VLOOKUP(A5853,Studies!A:BR,6,FALSE),"")</f>
        <v>Plasma</v>
      </c>
      <c r="G5853" s="194">
        <v>330</v>
      </c>
      <c r="H5853" s="194" t="s">
        <v>60</v>
      </c>
      <c r="I5853" s="187">
        <v>72.073859999999996</v>
      </c>
      <c r="J5853" s="242" t="s">
        <v>941</v>
      </c>
      <c r="K5853" s="242" t="s">
        <v>116</v>
      </c>
    </row>
    <row r="5854" spans="1:11" ht="14.25" x14ac:dyDescent="0.2">
      <c r="A5854" s="183">
        <v>689</v>
      </c>
      <c r="B5854" s="254" t="str">
        <f>IF(AND(A5854&lt;&gt;"",ISNUMBER(A5854)),VLOOKUP(A5854,Studies!A:BR,2,FALSE),"")</f>
        <v>Komoroski 2009</v>
      </c>
      <c r="C5854" s="255" t="str">
        <f>IF(AND(A5854&lt;&gt;"",ISNUMBER(A5854)),VLOOKUP(A5854,Studies!A:BR,3,FALSE),"")</f>
        <v>https://www.ncbi.nlm.nih.gov/pubmed/19129748</v>
      </c>
      <c r="D5854" s="255" t="str">
        <f>IF(AND(A5854&lt;&gt;"",ISNUMBER(A5854)),VLOOKUP(A5854,Studies!A:BR,4,FALSE),"")</f>
        <v>MAD 100 mg (day 7 and day 14)</v>
      </c>
      <c r="E5854" s="255" t="str">
        <f>IF(AND(A5854&lt;&gt;"",ISNUMBER(A5854)),VLOOKUP(A5854,Studies!A:BR,5,FALSE),"")</f>
        <v>Dapagliflozin</v>
      </c>
      <c r="F5854" s="256" t="str">
        <f>IF(AND(A5854&lt;&gt;"",ISNUMBER(A5854)),VLOOKUP(A5854,Studies!A:BR,6,FALSE),"")</f>
        <v>Plasma</v>
      </c>
      <c r="G5854" s="194">
        <v>334</v>
      </c>
      <c r="H5854" s="194" t="s">
        <v>60</v>
      </c>
      <c r="I5854" s="187">
        <v>63.744750000000003</v>
      </c>
      <c r="J5854" s="242" t="s">
        <v>941</v>
      </c>
      <c r="K5854" s="242" t="s">
        <v>116</v>
      </c>
    </row>
    <row r="5855" spans="1:11" ht="14.25" x14ac:dyDescent="0.2">
      <c r="A5855" s="183">
        <v>689</v>
      </c>
      <c r="B5855" s="254" t="str">
        <f>IF(AND(A5855&lt;&gt;"",ISNUMBER(A5855)),VLOOKUP(A5855,Studies!A:BR,2,FALSE),"")</f>
        <v>Komoroski 2009</v>
      </c>
      <c r="C5855" s="255" t="str">
        <f>IF(AND(A5855&lt;&gt;"",ISNUMBER(A5855)),VLOOKUP(A5855,Studies!A:BR,3,FALSE),"")</f>
        <v>https://www.ncbi.nlm.nih.gov/pubmed/19129748</v>
      </c>
      <c r="D5855" s="255" t="str">
        <f>IF(AND(A5855&lt;&gt;"",ISNUMBER(A5855)),VLOOKUP(A5855,Studies!A:BR,4,FALSE),"")</f>
        <v>MAD 100 mg (day 7 and day 14)</v>
      </c>
      <c r="E5855" s="255" t="str">
        <f>IF(AND(A5855&lt;&gt;"",ISNUMBER(A5855)),VLOOKUP(A5855,Studies!A:BR,5,FALSE),"")</f>
        <v>Dapagliflozin</v>
      </c>
      <c r="F5855" s="256" t="str">
        <f>IF(AND(A5855&lt;&gt;"",ISNUMBER(A5855)),VLOOKUP(A5855,Studies!A:BR,6,FALSE),"")</f>
        <v>Plasma</v>
      </c>
      <c r="G5855" s="194">
        <v>336</v>
      </c>
      <c r="H5855" s="194" t="s">
        <v>60</v>
      </c>
      <c r="I5855" s="187">
        <v>62.453319999999998</v>
      </c>
      <c r="J5855" s="242" t="s">
        <v>941</v>
      </c>
      <c r="K5855" s="242" t="s">
        <v>116</v>
      </c>
    </row>
    <row r="5856" spans="1:11" ht="14.25" x14ac:dyDescent="0.2">
      <c r="A5856" s="30">
        <v>632</v>
      </c>
      <c r="B5856" s="254" t="str">
        <f>IF(AND(A5856&lt;&gt;"",ISNUMBER(A5856)),VLOOKUP(A5856,Studies!A:BR,2,FALSE),"")</f>
        <v>Chang 2015</v>
      </c>
      <c r="C5856" s="255" t="str">
        <f>IF(AND(A5856&lt;&gt;"",ISNUMBER(A5856)),VLOOKUP(A5856,Studies!A:BR,3,FALSE),"")</f>
        <v>https://www.ncbi.nlm.nih.gov/pubmed/26048185</v>
      </c>
      <c r="D5856" s="255" t="str">
        <f>IF(AND(A5856&lt;&gt;"",ISNUMBER(A5856)),VLOOKUP(A5856,Studies!A:BR,4,FALSE),"")</f>
        <v>Study 2 Treatment A (single oral doses)</v>
      </c>
      <c r="E5856" s="255" t="str">
        <f>IF(AND(A5856&lt;&gt;"",ISNUMBER(A5856)),VLOOKUP(A5856,Studies!A:BR,5,FALSE),"")</f>
        <v>Dapagliflozin</v>
      </c>
      <c r="F5856" s="256" t="str">
        <f>IF(AND(A5856&lt;&gt;"",ISNUMBER(A5856)),VLOOKUP(A5856,Studies!A:BR,6,FALSE),"")</f>
        <v>Plasma</v>
      </c>
      <c r="G5856" s="194">
        <v>1</v>
      </c>
      <c r="H5856" s="194" t="s">
        <v>60</v>
      </c>
      <c r="I5856" s="187">
        <v>68.989549999999994</v>
      </c>
      <c r="J5856" s="242" t="s">
        <v>941</v>
      </c>
      <c r="K5856" s="242" t="s">
        <v>116</v>
      </c>
    </row>
    <row r="5857" spans="1:11" ht="14.25" x14ac:dyDescent="0.2">
      <c r="A5857" s="183">
        <v>632</v>
      </c>
      <c r="B5857" s="254" t="str">
        <f>IF(AND(A5857&lt;&gt;"",ISNUMBER(A5857)),VLOOKUP(A5857,Studies!A:BR,2,FALSE),"")</f>
        <v>Chang 2015</v>
      </c>
      <c r="C5857" s="255" t="str">
        <f>IF(AND(A5857&lt;&gt;"",ISNUMBER(A5857)),VLOOKUP(A5857,Studies!A:BR,3,FALSE),"")</f>
        <v>https://www.ncbi.nlm.nih.gov/pubmed/26048185</v>
      </c>
      <c r="D5857" s="255" t="str">
        <f>IF(AND(A5857&lt;&gt;"",ISNUMBER(A5857)),VLOOKUP(A5857,Studies!A:BR,4,FALSE),"")</f>
        <v>Study 2 Treatment A (single oral doses)</v>
      </c>
      <c r="E5857" s="255" t="str">
        <f>IF(AND(A5857&lt;&gt;"",ISNUMBER(A5857)),VLOOKUP(A5857,Studies!A:BR,5,FALSE),"")</f>
        <v>Dapagliflozin</v>
      </c>
      <c r="F5857" s="256" t="str">
        <f>IF(AND(A5857&lt;&gt;"",ISNUMBER(A5857)),VLOOKUP(A5857,Studies!A:BR,6,FALSE),"")</f>
        <v>Plasma</v>
      </c>
      <c r="G5857" s="194">
        <v>2</v>
      </c>
      <c r="H5857" s="194" t="s">
        <v>60</v>
      </c>
      <c r="I5857" s="187">
        <v>80.278750000000002</v>
      </c>
      <c r="J5857" s="242" t="s">
        <v>941</v>
      </c>
      <c r="K5857" s="242" t="s">
        <v>116</v>
      </c>
    </row>
    <row r="5858" spans="1:11" ht="14.25" x14ac:dyDescent="0.2">
      <c r="A5858" s="183">
        <v>632</v>
      </c>
      <c r="B5858" s="254" t="str">
        <f>IF(AND(A5858&lt;&gt;"",ISNUMBER(A5858)),VLOOKUP(A5858,Studies!A:BR,2,FALSE),"")</f>
        <v>Chang 2015</v>
      </c>
      <c r="C5858" s="255" t="str">
        <f>IF(AND(A5858&lt;&gt;"",ISNUMBER(A5858)),VLOOKUP(A5858,Studies!A:BR,3,FALSE),"")</f>
        <v>https://www.ncbi.nlm.nih.gov/pubmed/26048185</v>
      </c>
      <c r="D5858" s="255" t="str">
        <f>IF(AND(A5858&lt;&gt;"",ISNUMBER(A5858)),VLOOKUP(A5858,Studies!A:BR,4,FALSE),"")</f>
        <v>Study 2 Treatment A (single oral doses)</v>
      </c>
      <c r="E5858" s="255" t="str">
        <f>IF(AND(A5858&lt;&gt;"",ISNUMBER(A5858)),VLOOKUP(A5858,Studies!A:BR,5,FALSE),"")</f>
        <v>Dapagliflozin</v>
      </c>
      <c r="F5858" s="256" t="str">
        <f>IF(AND(A5858&lt;&gt;"",ISNUMBER(A5858)),VLOOKUP(A5858,Studies!A:BR,6,FALSE),"")</f>
        <v>Plasma</v>
      </c>
      <c r="G5858" s="194">
        <v>3</v>
      </c>
      <c r="H5858" s="194" t="s">
        <v>60</v>
      </c>
      <c r="I5858" s="187">
        <v>61.463410000000003</v>
      </c>
      <c r="J5858" s="242" t="s">
        <v>941</v>
      </c>
      <c r="K5858" s="242" t="s">
        <v>116</v>
      </c>
    </row>
    <row r="5859" spans="1:11" ht="14.25" x14ac:dyDescent="0.2">
      <c r="A5859" s="183">
        <v>632</v>
      </c>
      <c r="B5859" s="254" t="str">
        <f>IF(AND(A5859&lt;&gt;"",ISNUMBER(A5859)),VLOOKUP(A5859,Studies!A:BR,2,FALSE),"")</f>
        <v>Chang 2015</v>
      </c>
      <c r="C5859" s="255" t="str">
        <f>IF(AND(A5859&lt;&gt;"",ISNUMBER(A5859)),VLOOKUP(A5859,Studies!A:BR,3,FALSE),"")</f>
        <v>https://www.ncbi.nlm.nih.gov/pubmed/26048185</v>
      </c>
      <c r="D5859" s="255" t="str">
        <f>IF(AND(A5859&lt;&gt;"",ISNUMBER(A5859)),VLOOKUP(A5859,Studies!A:BR,4,FALSE),"")</f>
        <v>Study 2 Treatment A (single oral doses)</v>
      </c>
      <c r="E5859" s="255" t="str">
        <f>IF(AND(A5859&lt;&gt;"",ISNUMBER(A5859)),VLOOKUP(A5859,Studies!A:BR,5,FALSE),"")</f>
        <v>Dapagliflozin</v>
      </c>
      <c r="F5859" s="256" t="str">
        <f>IF(AND(A5859&lt;&gt;"",ISNUMBER(A5859)),VLOOKUP(A5859,Studies!A:BR,6,FALSE),"")</f>
        <v>Plasma</v>
      </c>
      <c r="G5859" s="194">
        <v>4</v>
      </c>
      <c r="H5859" s="194" t="s">
        <v>60</v>
      </c>
      <c r="I5859" s="187">
        <v>45.156799999999997</v>
      </c>
      <c r="J5859" s="242" t="s">
        <v>941</v>
      </c>
      <c r="K5859" s="242" t="s">
        <v>116</v>
      </c>
    </row>
    <row r="5860" spans="1:11" ht="14.25" x14ac:dyDescent="0.2">
      <c r="A5860" s="183">
        <v>632</v>
      </c>
      <c r="B5860" s="254" t="str">
        <f>IF(AND(A5860&lt;&gt;"",ISNUMBER(A5860)),VLOOKUP(A5860,Studies!A:BR,2,FALSE),"")</f>
        <v>Chang 2015</v>
      </c>
      <c r="C5860" s="255" t="str">
        <f>IF(AND(A5860&lt;&gt;"",ISNUMBER(A5860)),VLOOKUP(A5860,Studies!A:BR,3,FALSE),"")</f>
        <v>https://www.ncbi.nlm.nih.gov/pubmed/26048185</v>
      </c>
      <c r="D5860" s="255" t="str">
        <f>IF(AND(A5860&lt;&gt;"",ISNUMBER(A5860)),VLOOKUP(A5860,Studies!A:BR,4,FALSE),"")</f>
        <v>Study 2 Treatment A (single oral doses)</v>
      </c>
      <c r="E5860" s="255" t="str">
        <f>IF(AND(A5860&lt;&gt;"",ISNUMBER(A5860)),VLOOKUP(A5860,Studies!A:BR,5,FALSE),"")</f>
        <v>Dapagliflozin</v>
      </c>
      <c r="F5860" s="256" t="str">
        <f>IF(AND(A5860&lt;&gt;"",ISNUMBER(A5860)),VLOOKUP(A5860,Studies!A:BR,6,FALSE),"")</f>
        <v>Plasma</v>
      </c>
      <c r="G5860" s="194">
        <v>6</v>
      </c>
      <c r="H5860" s="194" t="s">
        <v>60</v>
      </c>
      <c r="I5860" s="187">
        <v>29.477350000000001</v>
      </c>
      <c r="J5860" s="242" t="s">
        <v>941</v>
      </c>
      <c r="K5860" s="242" t="s">
        <v>116</v>
      </c>
    </row>
    <row r="5861" spans="1:11" ht="14.25" x14ac:dyDescent="0.2">
      <c r="A5861" s="183">
        <v>632</v>
      </c>
      <c r="B5861" s="254" t="str">
        <f>IF(AND(A5861&lt;&gt;"",ISNUMBER(A5861)),VLOOKUP(A5861,Studies!A:BR,2,FALSE),"")</f>
        <v>Chang 2015</v>
      </c>
      <c r="C5861" s="255" t="str">
        <f>IF(AND(A5861&lt;&gt;"",ISNUMBER(A5861)),VLOOKUP(A5861,Studies!A:BR,3,FALSE),"")</f>
        <v>https://www.ncbi.nlm.nih.gov/pubmed/26048185</v>
      </c>
      <c r="D5861" s="255" t="str">
        <f>IF(AND(A5861&lt;&gt;"",ISNUMBER(A5861)),VLOOKUP(A5861,Studies!A:BR,4,FALSE),"")</f>
        <v>Study 2 Treatment A (single oral doses)</v>
      </c>
      <c r="E5861" s="255" t="str">
        <f>IF(AND(A5861&lt;&gt;"",ISNUMBER(A5861)),VLOOKUP(A5861,Studies!A:BR,5,FALSE),"")</f>
        <v>Dapagliflozin</v>
      </c>
      <c r="F5861" s="256" t="str">
        <f>IF(AND(A5861&lt;&gt;"",ISNUMBER(A5861)),VLOOKUP(A5861,Studies!A:BR,6,FALSE),"")</f>
        <v>Plasma</v>
      </c>
      <c r="G5861" s="194">
        <v>8</v>
      </c>
      <c r="H5861" s="194" t="s">
        <v>60</v>
      </c>
      <c r="I5861" s="187">
        <v>20.696860000000001</v>
      </c>
      <c r="J5861" s="242" t="s">
        <v>941</v>
      </c>
      <c r="K5861" s="242" t="s">
        <v>116</v>
      </c>
    </row>
    <row r="5862" spans="1:11" ht="14.25" x14ac:dyDescent="0.2">
      <c r="A5862" s="183">
        <v>632</v>
      </c>
      <c r="B5862" s="254" t="str">
        <f>IF(AND(A5862&lt;&gt;"",ISNUMBER(A5862)),VLOOKUP(A5862,Studies!A:BR,2,FALSE),"")</f>
        <v>Chang 2015</v>
      </c>
      <c r="C5862" s="255" t="str">
        <f>IF(AND(A5862&lt;&gt;"",ISNUMBER(A5862)),VLOOKUP(A5862,Studies!A:BR,3,FALSE),"")</f>
        <v>https://www.ncbi.nlm.nih.gov/pubmed/26048185</v>
      </c>
      <c r="D5862" s="255" t="str">
        <f>IF(AND(A5862&lt;&gt;"",ISNUMBER(A5862)),VLOOKUP(A5862,Studies!A:BR,4,FALSE),"")</f>
        <v>Study 2 Treatment A (single oral doses)</v>
      </c>
      <c r="E5862" s="255" t="str">
        <f>IF(AND(A5862&lt;&gt;"",ISNUMBER(A5862)),VLOOKUP(A5862,Studies!A:BR,5,FALSE),"")</f>
        <v>Dapagliflozin</v>
      </c>
      <c r="F5862" s="256" t="str">
        <f>IF(AND(A5862&lt;&gt;"",ISNUMBER(A5862)),VLOOKUP(A5862,Studies!A:BR,6,FALSE),"")</f>
        <v>Plasma</v>
      </c>
      <c r="G5862" s="194">
        <v>12</v>
      </c>
      <c r="H5862" s="194" t="s">
        <v>60</v>
      </c>
      <c r="I5862" s="187">
        <v>13.170730000000001</v>
      </c>
      <c r="J5862" s="242" t="s">
        <v>941</v>
      </c>
      <c r="K5862" s="242" t="s">
        <v>116</v>
      </c>
    </row>
    <row r="5863" spans="1:11" ht="14.25" x14ac:dyDescent="0.2">
      <c r="A5863" s="183">
        <v>632</v>
      </c>
      <c r="B5863" s="254" t="str">
        <f>IF(AND(A5863&lt;&gt;"",ISNUMBER(A5863)),VLOOKUP(A5863,Studies!A:BR,2,FALSE),"")</f>
        <v>Chang 2015</v>
      </c>
      <c r="C5863" s="255" t="str">
        <f>IF(AND(A5863&lt;&gt;"",ISNUMBER(A5863)),VLOOKUP(A5863,Studies!A:BR,3,FALSE),"")</f>
        <v>https://www.ncbi.nlm.nih.gov/pubmed/26048185</v>
      </c>
      <c r="D5863" s="255" t="str">
        <f>IF(AND(A5863&lt;&gt;"",ISNUMBER(A5863)),VLOOKUP(A5863,Studies!A:BR,4,FALSE),"")</f>
        <v>Study 2 Treatment A (single oral doses)</v>
      </c>
      <c r="E5863" s="255" t="str">
        <f>IF(AND(A5863&lt;&gt;"",ISNUMBER(A5863)),VLOOKUP(A5863,Studies!A:BR,5,FALSE),"")</f>
        <v>Dapagliflozin</v>
      </c>
      <c r="F5863" s="256" t="str">
        <f>IF(AND(A5863&lt;&gt;"",ISNUMBER(A5863)),VLOOKUP(A5863,Studies!A:BR,6,FALSE),"")</f>
        <v>Plasma</v>
      </c>
      <c r="G5863" s="194">
        <v>16</v>
      </c>
      <c r="H5863" s="194" t="s">
        <v>60</v>
      </c>
      <c r="I5863" s="187">
        <v>8.7804880000000001</v>
      </c>
      <c r="J5863" s="242" t="s">
        <v>941</v>
      </c>
      <c r="K5863" s="242" t="s">
        <v>116</v>
      </c>
    </row>
    <row r="5864" spans="1:11" ht="14.25" x14ac:dyDescent="0.2">
      <c r="A5864" s="183">
        <v>632</v>
      </c>
      <c r="B5864" s="254" t="str">
        <f>IF(AND(A5864&lt;&gt;"",ISNUMBER(A5864)),VLOOKUP(A5864,Studies!A:BR,2,FALSE),"")</f>
        <v>Chang 2015</v>
      </c>
      <c r="C5864" s="255" t="str">
        <f>IF(AND(A5864&lt;&gt;"",ISNUMBER(A5864)),VLOOKUP(A5864,Studies!A:BR,3,FALSE),"")</f>
        <v>https://www.ncbi.nlm.nih.gov/pubmed/26048185</v>
      </c>
      <c r="D5864" s="255" t="str">
        <f>IF(AND(A5864&lt;&gt;"",ISNUMBER(A5864)),VLOOKUP(A5864,Studies!A:BR,4,FALSE),"")</f>
        <v>Study 2 Treatment A (single oral doses)</v>
      </c>
      <c r="E5864" s="255" t="str">
        <f>IF(AND(A5864&lt;&gt;"",ISNUMBER(A5864)),VLOOKUP(A5864,Studies!A:BR,5,FALSE),"")</f>
        <v>Dapagliflozin</v>
      </c>
      <c r="F5864" s="256" t="str">
        <f>IF(AND(A5864&lt;&gt;"",ISNUMBER(A5864)),VLOOKUP(A5864,Studies!A:BR,6,FALSE),"")</f>
        <v>Plasma</v>
      </c>
      <c r="G5864" s="194">
        <v>24</v>
      </c>
      <c r="H5864" s="194" t="s">
        <v>60</v>
      </c>
      <c r="I5864" s="187">
        <v>6.8989549999999999</v>
      </c>
      <c r="J5864" s="242" t="s">
        <v>941</v>
      </c>
      <c r="K5864" s="242" t="s">
        <v>116</v>
      </c>
    </row>
    <row r="5865" spans="1:11" x14ac:dyDescent="0.2">
      <c r="A5865" s="30">
        <v>5448</v>
      </c>
      <c r="B5865" s="254" t="str">
        <f>IF(AND(A5865&lt;&gt;"",ISNUMBER(A5865)),VLOOKUP(A5865,Studies!A:BR,2,FALSE),"")</f>
        <v>Wenning 2009</v>
      </c>
      <c r="C5865" s="255" t="str">
        <f>IF(AND(A5865&lt;&gt;"",ISNUMBER(A5865)),VLOOKUP(A5865,Studies!A:BR,3,FALSE),"")</f>
        <v xml:space="preserve">https://www.ncbi.nlm.nih.gov/pubmed/19433563
</v>
      </c>
      <c r="D5865" s="255" t="str">
        <f>IF(AND(A5865&lt;&gt;"",ISNUMBER(A5865)),VLOOKUP(A5865,Studies!A:BR,4,FALSE),"")</f>
        <v xml:space="preserve">400mg </v>
      </c>
      <c r="E5865" s="255" t="str">
        <f>IF(AND(A5865&lt;&gt;"",ISNUMBER(A5865)),VLOOKUP(A5865,Studies!A:BR,5,FALSE),"")</f>
        <v>Raltegravir</v>
      </c>
      <c r="F5865" s="256" t="str">
        <f>IF(AND(A5865&lt;&gt;"",ISNUMBER(A5865)),VLOOKUP(A5865,Studies!A:BR,6,FALSE),"")</f>
        <v>Plasma</v>
      </c>
      <c r="G5865" s="194">
        <v>0.5</v>
      </c>
      <c r="H5865" s="50" t="s">
        <v>60</v>
      </c>
      <c r="I5865" s="187">
        <v>5312.37744140625</v>
      </c>
      <c r="J5865" s="41" t="s">
        <v>964</v>
      </c>
      <c r="K5865" s="41" t="s">
        <v>116</v>
      </c>
    </row>
    <row r="5866" spans="1:11" x14ac:dyDescent="0.2">
      <c r="A5866" s="30">
        <v>5448</v>
      </c>
      <c r="B5866" s="254" t="str">
        <f>IF(AND(A5866&lt;&gt;"",ISNUMBER(A5866)),VLOOKUP(A5866,Studies!A:BR,2,FALSE),"")</f>
        <v>Wenning 2009</v>
      </c>
      <c r="C5866" s="255" t="str">
        <f>IF(AND(A5866&lt;&gt;"",ISNUMBER(A5866)),VLOOKUP(A5866,Studies!A:BR,3,FALSE),"")</f>
        <v xml:space="preserve">https://www.ncbi.nlm.nih.gov/pubmed/19433563
</v>
      </c>
      <c r="D5866" s="255" t="str">
        <f>IF(AND(A5866&lt;&gt;"",ISNUMBER(A5866)),VLOOKUP(A5866,Studies!A:BR,4,FALSE),"")</f>
        <v xml:space="preserve">400mg </v>
      </c>
      <c r="E5866" s="255" t="str">
        <f>IF(AND(A5866&lt;&gt;"",ISNUMBER(A5866)),VLOOKUP(A5866,Studies!A:BR,5,FALSE),"")</f>
        <v>Raltegravir</v>
      </c>
      <c r="F5866" s="256" t="str">
        <f>IF(AND(A5866&lt;&gt;"",ISNUMBER(A5866)),VLOOKUP(A5866,Studies!A:BR,6,FALSE),"")</f>
        <v>Plasma</v>
      </c>
      <c r="G5866" s="194">
        <v>1</v>
      </c>
      <c r="H5866" s="50" t="s">
        <v>60</v>
      </c>
      <c r="I5866" s="187">
        <v>7465.619140625</v>
      </c>
      <c r="J5866" s="41" t="s">
        <v>964</v>
      </c>
      <c r="K5866" s="41" t="s">
        <v>116</v>
      </c>
    </row>
    <row r="5867" spans="1:11" x14ac:dyDescent="0.2">
      <c r="A5867" s="30">
        <v>5448</v>
      </c>
      <c r="B5867" s="254" t="str">
        <f>IF(AND(A5867&lt;&gt;"",ISNUMBER(A5867)),VLOOKUP(A5867,Studies!A:BR,2,FALSE),"")</f>
        <v>Wenning 2009</v>
      </c>
      <c r="C5867" s="255" t="str">
        <f>IF(AND(A5867&lt;&gt;"",ISNUMBER(A5867)),VLOOKUP(A5867,Studies!A:BR,3,FALSE),"")</f>
        <v xml:space="preserve">https://www.ncbi.nlm.nih.gov/pubmed/19433563
</v>
      </c>
      <c r="D5867" s="255" t="str">
        <f>IF(AND(A5867&lt;&gt;"",ISNUMBER(A5867)),VLOOKUP(A5867,Studies!A:BR,4,FALSE),"")</f>
        <v xml:space="preserve">400mg </v>
      </c>
      <c r="E5867" s="255" t="str">
        <f>IF(AND(A5867&lt;&gt;"",ISNUMBER(A5867)),VLOOKUP(A5867,Studies!A:BR,5,FALSE),"")</f>
        <v>Raltegravir</v>
      </c>
      <c r="F5867" s="256" t="str">
        <f>IF(AND(A5867&lt;&gt;"",ISNUMBER(A5867)),VLOOKUP(A5867,Studies!A:BR,6,FALSE),"")</f>
        <v>Plasma</v>
      </c>
      <c r="G5867" s="194">
        <v>1.5</v>
      </c>
      <c r="H5867" s="50" t="s">
        <v>60</v>
      </c>
      <c r="I5867" s="187">
        <v>8094.302734375</v>
      </c>
      <c r="J5867" s="41" t="s">
        <v>964</v>
      </c>
      <c r="K5867" s="41" t="s">
        <v>116</v>
      </c>
    </row>
    <row r="5868" spans="1:11" x14ac:dyDescent="0.2">
      <c r="A5868" s="30">
        <v>5448</v>
      </c>
      <c r="B5868" s="254" t="str">
        <f>IF(AND(A5868&lt;&gt;"",ISNUMBER(A5868)),VLOOKUP(A5868,Studies!A:BR,2,FALSE),"")</f>
        <v>Wenning 2009</v>
      </c>
      <c r="C5868" s="255" t="str">
        <f>IF(AND(A5868&lt;&gt;"",ISNUMBER(A5868)),VLOOKUP(A5868,Studies!A:BR,3,FALSE),"")</f>
        <v xml:space="preserve">https://www.ncbi.nlm.nih.gov/pubmed/19433563
</v>
      </c>
      <c r="D5868" s="255" t="str">
        <f>IF(AND(A5868&lt;&gt;"",ISNUMBER(A5868)),VLOOKUP(A5868,Studies!A:BR,4,FALSE),"")</f>
        <v xml:space="preserve">400mg </v>
      </c>
      <c r="E5868" s="255" t="str">
        <f>IF(AND(A5868&lt;&gt;"",ISNUMBER(A5868)),VLOOKUP(A5868,Studies!A:BR,5,FALSE),"")</f>
        <v>Raltegravir</v>
      </c>
      <c r="F5868" s="256" t="str">
        <f>IF(AND(A5868&lt;&gt;"",ISNUMBER(A5868)),VLOOKUP(A5868,Studies!A:BR,6,FALSE),"")</f>
        <v>Plasma</v>
      </c>
      <c r="G5868" s="194">
        <v>2</v>
      </c>
      <c r="H5868" s="50" t="s">
        <v>60</v>
      </c>
      <c r="I5868" s="187">
        <v>7544.20458984375</v>
      </c>
      <c r="J5868" s="41" t="s">
        <v>964</v>
      </c>
      <c r="K5868" s="41" t="s">
        <v>116</v>
      </c>
    </row>
    <row r="5869" spans="1:11" x14ac:dyDescent="0.2">
      <c r="A5869" s="30">
        <v>5448</v>
      </c>
      <c r="B5869" s="254" t="str">
        <f>IF(AND(A5869&lt;&gt;"",ISNUMBER(A5869)),VLOOKUP(A5869,Studies!A:BR,2,FALSE),"")</f>
        <v>Wenning 2009</v>
      </c>
      <c r="C5869" s="255" t="str">
        <f>IF(AND(A5869&lt;&gt;"",ISNUMBER(A5869)),VLOOKUP(A5869,Studies!A:BR,3,FALSE),"")</f>
        <v xml:space="preserve">https://www.ncbi.nlm.nih.gov/pubmed/19433563
</v>
      </c>
      <c r="D5869" s="255" t="str">
        <f>IF(AND(A5869&lt;&gt;"",ISNUMBER(A5869)),VLOOKUP(A5869,Studies!A:BR,4,FALSE),"")</f>
        <v xml:space="preserve">400mg </v>
      </c>
      <c r="E5869" s="255" t="str">
        <f>IF(AND(A5869&lt;&gt;"",ISNUMBER(A5869)),VLOOKUP(A5869,Studies!A:BR,5,FALSE),"")</f>
        <v>Raltegravir</v>
      </c>
      <c r="F5869" s="256" t="str">
        <f>IF(AND(A5869&lt;&gt;"",ISNUMBER(A5869)),VLOOKUP(A5869,Studies!A:BR,6,FALSE),"")</f>
        <v>Plasma</v>
      </c>
      <c r="G5869" s="194">
        <v>3</v>
      </c>
      <c r="H5869" s="50" t="s">
        <v>60</v>
      </c>
      <c r="I5869" s="187">
        <v>4809.43017578125</v>
      </c>
      <c r="J5869" s="41" t="s">
        <v>964</v>
      </c>
      <c r="K5869" s="41" t="s">
        <v>116</v>
      </c>
    </row>
    <row r="5870" spans="1:11" x14ac:dyDescent="0.2">
      <c r="A5870" s="30">
        <v>5448</v>
      </c>
      <c r="B5870" s="254" t="str">
        <f>IF(AND(A5870&lt;&gt;"",ISNUMBER(A5870)),VLOOKUP(A5870,Studies!A:BR,2,FALSE),"")</f>
        <v>Wenning 2009</v>
      </c>
      <c r="C5870" s="255" t="str">
        <f>IF(AND(A5870&lt;&gt;"",ISNUMBER(A5870)),VLOOKUP(A5870,Studies!A:BR,3,FALSE),"")</f>
        <v xml:space="preserve">https://www.ncbi.nlm.nih.gov/pubmed/19433563
</v>
      </c>
      <c r="D5870" s="255" t="str">
        <f>IF(AND(A5870&lt;&gt;"",ISNUMBER(A5870)),VLOOKUP(A5870,Studies!A:BR,4,FALSE),"")</f>
        <v xml:space="preserve">400mg </v>
      </c>
      <c r="E5870" s="255" t="str">
        <f>IF(AND(A5870&lt;&gt;"",ISNUMBER(A5870)),VLOOKUP(A5870,Studies!A:BR,5,FALSE),"")</f>
        <v>Raltegravir</v>
      </c>
      <c r="F5870" s="256" t="str">
        <f>IF(AND(A5870&lt;&gt;"",ISNUMBER(A5870)),VLOOKUP(A5870,Studies!A:BR,6,FALSE),"")</f>
        <v>Plasma</v>
      </c>
      <c r="G5870" s="194">
        <v>4</v>
      </c>
      <c r="H5870" s="50" t="s">
        <v>60</v>
      </c>
      <c r="I5870" s="187">
        <v>2891.945068359375</v>
      </c>
      <c r="J5870" s="41" t="s">
        <v>964</v>
      </c>
      <c r="K5870" s="41" t="s">
        <v>116</v>
      </c>
    </row>
    <row r="5871" spans="1:11" x14ac:dyDescent="0.2">
      <c r="A5871" s="30">
        <v>5448</v>
      </c>
      <c r="B5871" s="254" t="str">
        <f>IF(AND(A5871&lt;&gt;"",ISNUMBER(A5871)),VLOOKUP(A5871,Studies!A:BR,2,FALSE),"")</f>
        <v>Wenning 2009</v>
      </c>
      <c r="C5871" s="255" t="str">
        <f>IF(AND(A5871&lt;&gt;"",ISNUMBER(A5871)),VLOOKUP(A5871,Studies!A:BR,3,FALSE),"")</f>
        <v xml:space="preserve">https://www.ncbi.nlm.nih.gov/pubmed/19433563
</v>
      </c>
      <c r="D5871" s="255" t="str">
        <f>IF(AND(A5871&lt;&gt;"",ISNUMBER(A5871)),VLOOKUP(A5871,Studies!A:BR,4,FALSE),"")</f>
        <v xml:space="preserve">400mg </v>
      </c>
      <c r="E5871" s="255" t="str">
        <f>IF(AND(A5871&lt;&gt;"",ISNUMBER(A5871)),VLOOKUP(A5871,Studies!A:BR,5,FALSE),"")</f>
        <v>Raltegravir</v>
      </c>
      <c r="F5871" s="256" t="str">
        <f>IF(AND(A5871&lt;&gt;"",ISNUMBER(A5871)),VLOOKUP(A5871,Studies!A:BR,6,FALSE),"")</f>
        <v>Plasma</v>
      </c>
      <c r="G5871" s="194">
        <v>5</v>
      </c>
      <c r="H5871" s="50" t="s">
        <v>60</v>
      </c>
      <c r="I5871" s="187">
        <v>1445.9725341796875</v>
      </c>
      <c r="J5871" s="41" t="s">
        <v>964</v>
      </c>
      <c r="K5871" s="41" t="s">
        <v>116</v>
      </c>
    </row>
    <row r="5872" spans="1:11" x14ac:dyDescent="0.2">
      <c r="A5872" s="30">
        <v>5448</v>
      </c>
      <c r="B5872" s="254" t="str">
        <f>IF(AND(A5872&lt;&gt;"",ISNUMBER(A5872)),VLOOKUP(A5872,Studies!A:BR,2,FALSE),"")</f>
        <v>Wenning 2009</v>
      </c>
      <c r="C5872" s="255" t="str">
        <f>IF(AND(A5872&lt;&gt;"",ISNUMBER(A5872)),VLOOKUP(A5872,Studies!A:BR,3,FALSE),"")</f>
        <v xml:space="preserve">https://www.ncbi.nlm.nih.gov/pubmed/19433563
</v>
      </c>
      <c r="D5872" s="255" t="str">
        <f>IF(AND(A5872&lt;&gt;"",ISNUMBER(A5872)),VLOOKUP(A5872,Studies!A:BR,4,FALSE),"")</f>
        <v xml:space="preserve">400mg </v>
      </c>
      <c r="E5872" s="255" t="str">
        <f>IF(AND(A5872&lt;&gt;"",ISNUMBER(A5872)),VLOOKUP(A5872,Studies!A:BR,5,FALSE),"")</f>
        <v>Raltegravir</v>
      </c>
      <c r="F5872" s="256" t="str">
        <f>IF(AND(A5872&lt;&gt;"",ISNUMBER(A5872)),VLOOKUP(A5872,Studies!A:BR,6,FALSE),"")</f>
        <v>Plasma</v>
      </c>
      <c r="G5872" s="194">
        <v>6</v>
      </c>
      <c r="H5872" s="50" t="s">
        <v>60</v>
      </c>
      <c r="I5872" s="187">
        <v>848.7230224609375</v>
      </c>
      <c r="J5872" s="41" t="s">
        <v>964</v>
      </c>
      <c r="K5872" s="41" t="s">
        <v>116</v>
      </c>
    </row>
    <row r="5873" spans="1:11" x14ac:dyDescent="0.2">
      <c r="A5873" s="30">
        <v>5448</v>
      </c>
      <c r="B5873" s="254" t="str">
        <f>IF(AND(A5873&lt;&gt;"",ISNUMBER(A5873)),VLOOKUP(A5873,Studies!A:BR,2,FALSE),"")</f>
        <v>Wenning 2009</v>
      </c>
      <c r="C5873" s="255" t="str">
        <f>IF(AND(A5873&lt;&gt;"",ISNUMBER(A5873)),VLOOKUP(A5873,Studies!A:BR,3,FALSE),"")</f>
        <v xml:space="preserve">https://www.ncbi.nlm.nih.gov/pubmed/19433563
</v>
      </c>
      <c r="D5873" s="255" t="str">
        <f>IF(AND(A5873&lt;&gt;"",ISNUMBER(A5873)),VLOOKUP(A5873,Studies!A:BR,4,FALSE),"")</f>
        <v xml:space="preserve">400mg </v>
      </c>
      <c r="E5873" s="255" t="str">
        <f>IF(AND(A5873&lt;&gt;"",ISNUMBER(A5873)),VLOOKUP(A5873,Studies!A:BR,5,FALSE),"")</f>
        <v>Raltegravir</v>
      </c>
      <c r="F5873" s="256" t="str">
        <f>IF(AND(A5873&lt;&gt;"",ISNUMBER(A5873)),VLOOKUP(A5873,Studies!A:BR,6,FALSE),"")</f>
        <v>Plasma</v>
      </c>
      <c r="G5873" s="194">
        <v>8</v>
      </c>
      <c r="H5873" s="50" t="s">
        <v>60</v>
      </c>
      <c r="I5873" s="187">
        <v>282.90765380859375</v>
      </c>
      <c r="J5873" s="41" t="s">
        <v>964</v>
      </c>
      <c r="K5873" s="41" t="s">
        <v>116</v>
      </c>
    </row>
    <row r="5874" spans="1:11" x14ac:dyDescent="0.2">
      <c r="A5874" s="30">
        <v>5448</v>
      </c>
      <c r="B5874" s="254" t="str">
        <f>IF(AND(A5874&lt;&gt;"",ISNUMBER(A5874)),VLOOKUP(A5874,Studies!A:BR,2,FALSE),"")</f>
        <v>Wenning 2009</v>
      </c>
      <c r="C5874" s="255" t="str">
        <f>IF(AND(A5874&lt;&gt;"",ISNUMBER(A5874)),VLOOKUP(A5874,Studies!A:BR,3,FALSE),"")</f>
        <v xml:space="preserve">https://www.ncbi.nlm.nih.gov/pubmed/19433563
</v>
      </c>
      <c r="D5874" s="255" t="str">
        <f>IF(AND(A5874&lt;&gt;"",ISNUMBER(A5874)),VLOOKUP(A5874,Studies!A:BR,4,FALSE),"")</f>
        <v xml:space="preserve">400mg </v>
      </c>
      <c r="E5874" s="255" t="str">
        <f>IF(AND(A5874&lt;&gt;"",ISNUMBER(A5874)),VLOOKUP(A5874,Studies!A:BR,5,FALSE),"")</f>
        <v>Raltegravir</v>
      </c>
      <c r="F5874" s="256" t="str">
        <f>IF(AND(A5874&lt;&gt;"",ISNUMBER(A5874)),VLOOKUP(A5874,Studies!A:BR,6,FALSE),"")</f>
        <v>Plasma</v>
      </c>
      <c r="G5874" s="194">
        <v>10</v>
      </c>
      <c r="H5874" s="50" t="s">
        <v>60</v>
      </c>
      <c r="I5874" s="187">
        <v>172.88801574707031</v>
      </c>
      <c r="J5874" s="41" t="s">
        <v>964</v>
      </c>
      <c r="K5874" s="41" t="s">
        <v>116</v>
      </c>
    </row>
    <row r="5875" spans="1:11" x14ac:dyDescent="0.2">
      <c r="A5875" s="30">
        <v>5448</v>
      </c>
      <c r="B5875" s="254" t="str">
        <f>IF(AND(A5875&lt;&gt;"",ISNUMBER(A5875)),VLOOKUP(A5875,Studies!A:BR,2,FALSE),"")</f>
        <v>Wenning 2009</v>
      </c>
      <c r="C5875" s="255" t="str">
        <f>IF(AND(A5875&lt;&gt;"",ISNUMBER(A5875)),VLOOKUP(A5875,Studies!A:BR,3,FALSE),"")</f>
        <v xml:space="preserve">https://www.ncbi.nlm.nih.gov/pubmed/19433563
</v>
      </c>
      <c r="D5875" s="255" t="str">
        <f>IF(AND(A5875&lt;&gt;"",ISNUMBER(A5875)),VLOOKUP(A5875,Studies!A:BR,4,FALSE),"")</f>
        <v xml:space="preserve">400mg </v>
      </c>
      <c r="E5875" s="255" t="str">
        <f>IF(AND(A5875&lt;&gt;"",ISNUMBER(A5875)),VLOOKUP(A5875,Studies!A:BR,5,FALSE),"")</f>
        <v>Raltegravir</v>
      </c>
      <c r="F5875" s="256" t="str">
        <f>IF(AND(A5875&lt;&gt;"",ISNUMBER(A5875)),VLOOKUP(A5875,Studies!A:BR,6,FALSE),"")</f>
        <v>Plasma</v>
      </c>
      <c r="G5875" s="194">
        <v>12</v>
      </c>
      <c r="H5875" s="50" t="s">
        <v>60</v>
      </c>
      <c r="I5875" s="187">
        <v>141.45382690429687</v>
      </c>
      <c r="J5875" s="41" t="s">
        <v>964</v>
      </c>
      <c r="K5875" s="41" t="s">
        <v>116</v>
      </c>
    </row>
    <row r="5876" spans="1:11" x14ac:dyDescent="0.2">
      <c r="A5876" s="30">
        <v>5439</v>
      </c>
      <c r="B5876" s="254" t="str">
        <f>IF(AND(A5876&lt;&gt;"",ISNUMBER(A5876)),VLOOKUP(A5876,Studies!A:BR,2,FALSE),"")</f>
        <v>Iwamoto 2008</v>
      </c>
      <c r="C5876" s="255" t="str">
        <f>IF(AND(A5876&lt;&gt;"",ISNUMBER(A5876)),VLOOKUP(A5876,Studies!A:BR,3,FALSE),"")</f>
        <v xml:space="preserve">https://www.ncbi.nlm.nih.gov/pubmed/17713476
</v>
      </c>
      <c r="D5876" s="255" t="str">
        <f>IF(AND(A5876&lt;&gt;"",ISNUMBER(A5876)),VLOOKUP(A5876,Studies!A:BR,4,FALSE),"")</f>
        <v xml:space="preserve">10mg </v>
      </c>
      <c r="E5876" s="255" t="str">
        <f>IF(AND(A5876&lt;&gt;"",ISNUMBER(A5876)),VLOOKUP(A5876,Studies!A:BR,5,FALSE),"")</f>
        <v>Raltegravir</v>
      </c>
      <c r="F5876" s="256" t="str">
        <f>IF(AND(A5876&lt;&gt;"",ISNUMBER(A5876)),VLOOKUP(A5876,Studies!A:BR,6,FALSE),"")</f>
        <v>Plasma</v>
      </c>
      <c r="G5876" s="194">
        <v>0.25</v>
      </c>
      <c r="H5876" s="50" t="s">
        <v>60</v>
      </c>
      <c r="I5876" s="187">
        <v>86.043502810000007</v>
      </c>
      <c r="J5876" s="41" t="s">
        <v>964</v>
      </c>
      <c r="K5876" s="41" t="s">
        <v>116</v>
      </c>
    </row>
    <row r="5877" spans="1:11" x14ac:dyDescent="0.2">
      <c r="A5877" s="30">
        <v>5439</v>
      </c>
      <c r="B5877" s="254" t="str">
        <f>IF(AND(A5877&lt;&gt;"",ISNUMBER(A5877)),VLOOKUP(A5877,Studies!A:BR,2,FALSE),"")</f>
        <v>Iwamoto 2008</v>
      </c>
      <c r="C5877" s="255" t="str">
        <f>IF(AND(A5877&lt;&gt;"",ISNUMBER(A5877)),VLOOKUP(A5877,Studies!A:BR,3,FALSE),"")</f>
        <v xml:space="preserve">https://www.ncbi.nlm.nih.gov/pubmed/17713476
</v>
      </c>
      <c r="D5877" s="255" t="str">
        <f>IF(AND(A5877&lt;&gt;"",ISNUMBER(A5877)),VLOOKUP(A5877,Studies!A:BR,4,FALSE),"")</f>
        <v xml:space="preserve">10mg </v>
      </c>
      <c r="E5877" s="255" t="str">
        <f>IF(AND(A5877&lt;&gt;"",ISNUMBER(A5877)),VLOOKUP(A5877,Studies!A:BR,5,FALSE),"")</f>
        <v>Raltegravir</v>
      </c>
      <c r="F5877" s="256" t="str">
        <f>IF(AND(A5877&lt;&gt;"",ISNUMBER(A5877)),VLOOKUP(A5877,Studies!A:BR,6,FALSE),"")</f>
        <v>Plasma</v>
      </c>
      <c r="G5877" s="194">
        <v>0.5</v>
      </c>
      <c r="H5877" s="50" t="s">
        <v>60</v>
      </c>
      <c r="I5877" s="187">
        <v>508.43048099999999</v>
      </c>
      <c r="J5877" s="41" t="s">
        <v>964</v>
      </c>
      <c r="K5877" s="41" t="s">
        <v>116</v>
      </c>
    </row>
    <row r="5878" spans="1:11" x14ac:dyDescent="0.2">
      <c r="A5878" s="30">
        <v>5439</v>
      </c>
      <c r="B5878" s="254" t="str">
        <f>IF(AND(A5878&lt;&gt;"",ISNUMBER(A5878)),VLOOKUP(A5878,Studies!A:BR,2,FALSE),"")</f>
        <v>Iwamoto 2008</v>
      </c>
      <c r="C5878" s="255" t="str">
        <f>IF(AND(A5878&lt;&gt;"",ISNUMBER(A5878)),VLOOKUP(A5878,Studies!A:BR,3,FALSE),"")</f>
        <v xml:space="preserve">https://www.ncbi.nlm.nih.gov/pubmed/17713476
</v>
      </c>
      <c r="D5878" s="255" t="str">
        <f>IF(AND(A5878&lt;&gt;"",ISNUMBER(A5878)),VLOOKUP(A5878,Studies!A:BR,4,FALSE),"")</f>
        <v xml:space="preserve">10mg </v>
      </c>
      <c r="E5878" s="255" t="str">
        <f>IF(AND(A5878&lt;&gt;"",ISNUMBER(A5878)),VLOOKUP(A5878,Studies!A:BR,5,FALSE),"")</f>
        <v>Raltegravir</v>
      </c>
      <c r="F5878" s="256" t="str">
        <f>IF(AND(A5878&lt;&gt;"",ISNUMBER(A5878)),VLOOKUP(A5878,Studies!A:BR,6,FALSE),"")</f>
        <v>Plasma</v>
      </c>
      <c r="G5878" s="194">
        <v>1</v>
      </c>
      <c r="H5878" s="50" t="s">
        <v>60</v>
      </c>
      <c r="I5878" s="187">
        <v>356.39273070000002</v>
      </c>
      <c r="J5878" s="41" t="s">
        <v>964</v>
      </c>
      <c r="K5878" s="41" t="s">
        <v>116</v>
      </c>
    </row>
    <row r="5879" spans="1:11" x14ac:dyDescent="0.2">
      <c r="A5879" s="30">
        <v>5439</v>
      </c>
      <c r="B5879" s="254" t="str">
        <f>IF(AND(A5879&lt;&gt;"",ISNUMBER(A5879)),VLOOKUP(A5879,Studies!A:BR,2,FALSE),"")</f>
        <v>Iwamoto 2008</v>
      </c>
      <c r="C5879" s="255" t="str">
        <f>IF(AND(A5879&lt;&gt;"",ISNUMBER(A5879)),VLOOKUP(A5879,Studies!A:BR,3,FALSE),"")</f>
        <v xml:space="preserve">https://www.ncbi.nlm.nih.gov/pubmed/17713476
</v>
      </c>
      <c r="D5879" s="255" t="str">
        <f>IF(AND(A5879&lt;&gt;"",ISNUMBER(A5879)),VLOOKUP(A5879,Studies!A:BR,4,FALSE),"")</f>
        <v xml:space="preserve">10mg </v>
      </c>
      <c r="E5879" s="255" t="str">
        <f>IF(AND(A5879&lt;&gt;"",ISNUMBER(A5879)),VLOOKUP(A5879,Studies!A:BR,5,FALSE),"")</f>
        <v>Raltegravir</v>
      </c>
      <c r="F5879" s="256" t="str">
        <f>IF(AND(A5879&lt;&gt;"",ISNUMBER(A5879)),VLOOKUP(A5879,Studies!A:BR,6,FALSE),"")</f>
        <v>Plasma</v>
      </c>
      <c r="G5879" s="194">
        <v>1.5</v>
      </c>
      <c r="H5879" s="50" t="s">
        <v>60</v>
      </c>
      <c r="I5879" s="187">
        <v>206.31938170000001</v>
      </c>
      <c r="J5879" s="41" t="s">
        <v>964</v>
      </c>
      <c r="K5879" s="41" t="s">
        <v>116</v>
      </c>
    </row>
    <row r="5880" spans="1:11" x14ac:dyDescent="0.2">
      <c r="A5880" s="30">
        <v>5439</v>
      </c>
      <c r="B5880" s="254" t="str">
        <f>IF(AND(A5880&lt;&gt;"",ISNUMBER(A5880)),VLOOKUP(A5880,Studies!A:BR,2,FALSE),"")</f>
        <v>Iwamoto 2008</v>
      </c>
      <c r="C5880" s="255" t="str">
        <f>IF(AND(A5880&lt;&gt;"",ISNUMBER(A5880)),VLOOKUP(A5880,Studies!A:BR,3,FALSE),"")</f>
        <v xml:space="preserve">https://www.ncbi.nlm.nih.gov/pubmed/17713476
</v>
      </c>
      <c r="D5880" s="255" t="str">
        <f>IF(AND(A5880&lt;&gt;"",ISNUMBER(A5880)),VLOOKUP(A5880,Studies!A:BR,4,FALSE),"")</f>
        <v xml:space="preserve">10mg </v>
      </c>
      <c r="E5880" s="255" t="str">
        <f>IF(AND(A5880&lt;&gt;"",ISNUMBER(A5880)),VLOOKUP(A5880,Studies!A:BR,5,FALSE),"")</f>
        <v>Raltegravir</v>
      </c>
      <c r="F5880" s="256" t="str">
        <f>IF(AND(A5880&lt;&gt;"",ISNUMBER(A5880)),VLOOKUP(A5880,Studies!A:BR,6,FALSE),"")</f>
        <v>Plasma</v>
      </c>
      <c r="G5880" s="194">
        <v>2</v>
      </c>
      <c r="H5880" s="50" t="s">
        <v>60</v>
      </c>
      <c r="I5880" s="187">
        <v>140.72395320000001</v>
      </c>
      <c r="J5880" s="41" t="s">
        <v>964</v>
      </c>
      <c r="K5880" s="41" t="s">
        <v>116</v>
      </c>
    </row>
    <row r="5881" spans="1:11" x14ac:dyDescent="0.2">
      <c r="A5881" s="30">
        <v>5439</v>
      </c>
      <c r="B5881" s="254" t="str">
        <f>IF(AND(A5881&lt;&gt;"",ISNUMBER(A5881)),VLOOKUP(A5881,Studies!A:BR,2,FALSE),"")</f>
        <v>Iwamoto 2008</v>
      </c>
      <c r="C5881" s="255" t="str">
        <f>IF(AND(A5881&lt;&gt;"",ISNUMBER(A5881)),VLOOKUP(A5881,Studies!A:BR,3,FALSE),"")</f>
        <v xml:space="preserve">https://www.ncbi.nlm.nih.gov/pubmed/17713476
</v>
      </c>
      <c r="D5881" s="255" t="str">
        <f>IF(AND(A5881&lt;&gt;"",ISNUMBER(A5881)),VLOOKUP(A5881,Studies!A:BR,4,FALSE),"")</f>
        <v xml:space="preserve">10mg </v>
      </c>
      <c r="E5881" s="255" t="str">
        <f>IF(AND(A5881&lt;&gt;"",ISNUMBER(A5881)),VLOOKUP(A5881,Studies!A:BR,5,FALSE),"")</f>
        <v>Raltegravir</v>
      </c>
      <c r="F5881" s="256" t="str">
        <f>IF(AND(A5881&lt;&gt;"",ISNUMBER(A5881)),VLOOKUP(A5881,Studies!A:BR,6,FALSE),"")</f>
        <v>Plasma</v>
      </c>
      <c r="G5881" s="194">
        <v>3</v>
      </c>
      <c r="H5881" s="50" t="s">
        <v>60</v>
      </c>
      <c r="I5881" s="187">
        <v>73.030029299999995</v>
      </c>
      <c r="J5881" s="41" t="s">
        <v>964</v>
      </c>
      <c r="K5881" s="41" t="s">
        <v>116</v>
      </c>
    </row>
    <row r="5882" spans="1:11" x14ac:dyDescent="0.2">
      <c r="A5882" s="30">
        <v>5439</v>
      </c>
      <c r="B5882" s="254" t="str">
        <f>IF(AND(A5882&lt;&gt;"",ISNUMBER(A5882)),VLOOKUP(A5882,Studies!A:BR,2,FALSE),"")</f>
        <v>Iwamoto 2008</v>
      </c>
      <c r="C5882" s="255" t="str">
        <f>IF(AND(A5882&lt;&gt;"",ISNUMBER(A5882)),VLOOKUP(A5882,Studies!A:BR,3,FALSE),"")</f>
        <v xml:space="preserve">https://www.ncbi.nlm.nih.gov/pubmed/17713476
</v>
      </c>
      <c r="D5882" s="255" t="str">
        <f>IF(AND(A5882&lt;&gt;"",ISNUMBER(A5882)),VLOOKUP(A5882,Studies!A:BR,4,FALSE),"")</f>
        <v xml:space="preserve">10mg </v>
      </c>
      <c r="E5882" s="255" t="str">
        <f>IF(AND(A5882&lt;&gt;"",ISNUMBER(A5882)),VLOOKUP(A5882,Studies!A:BR,5,FALSE),"")</f>
        <v>Raltegravir</v>
      </c>
      <c r="F5882" s="256" t="str">
        <f>IF(AND(A5882&lt;&gt;"",ISNUMBER(A5882)),VLOOKUP(A5882,Studies!A:BR,6,FALSE),"")</f>
        <v>Plasma</v>
      </c>
      <c r="G5882" s="194">
        <v>4</v>
      </c>
      <c r="H5882" s="50" t="s">
        <v>60</v>
      </c>
      <c r="I5882" s="187">
        <v>60.313613889999999</v>
      </c>
      <c r="J5882" s="41" t="s">
        <v>964</v>
      </c>
      <c r="K5882" s="41" t="s">
        <v>116</v>
      </c>
    </row>
    <row r="5883" spans="1:11" x14ac:dyDescent="0.2">
      <c r="A5883" s="30">
        <v>5439</v>
      </c>
      <c r="B5883" s="254" t="str">
        <f>IF(AND(A5883&lt;&gt;"",ISNUMBER(A5883)),VLOOKUP(A5883,Studies!A:BR,2,FALSE),"")</f>
        <v>Iwamoto 2008</v>
      </c>
      <c r="C5883" s="255" t="str">
        <f>IF(AND(A5883&lt;&gt;"",ISNUMBER(A5883)),VLOOKUP(A5883,Studies!A:BR,3,FALSE),"")</f>
        <v xml:space="preserve">https://www.ncbi.nlm.nih.gov/pubmed/17713476
</v>
      </c>
      <c r="D5883" s="255" t="str">
        <f>IF(AND(A5883&lt;&gt;"",ISNUMBER(A5883)),VLOOKUP(A5883,Studies!A:BR,4,FALSE),"")</f>
        <v xml:space="preserve">10mg </v>
      </c>
      <c r="E5883" s="255" t="str">
        <f>IF(AND(A5883&lt;&gt;"",ISNUMBER(A5883)),VLOOKUP(A5883,Studies!A:BR,5,FALSE),"")</f>
        <v>Raltegravir</v>
      </c>
      <c r="F5883" s="256" t="str">
        <f>IF(AND(A5883&lt;&gt;"",ISNUMBER(A5883)),VLOOKUP(A5883,Studies!A:BR,6,FALSE),"")</f>
        <v>Plasma</v>
      </c>
      <c r="G5883" s="194">
        <v>6</v>
      </c>
      <c r="H5883" s="50" t="s">
        <v>60</v>
      </c>
      <c r="I5883" s="187">
        <v>20.773393630000001</v>
      </c>
      <c r="J5883" s="41" t="s">
        <v>964</v>
      </c>
      <c r="K5883" s="41" t="s">
        <v>116</v>
      </c>
    </row>
    <row r="5884" spans="1:11" x14ac:dyDescent="0.2">
      <c r="A5884" s="30">
        <v>5439</v>
      </c>
      <c r="B5884" s="254" t="str">
        <f>IF(AND(A5884&lt;&gt;"",ISNUMBER(A5884)),VLOOKUP(A5884,Studies!A:BR,2,FALSE),"")</f>
        <v>Iwamoto 2008</v>
      </c>
      <c r="C5884" s="255" t="str">
        <f>IF(AND(A5884&lt;&gt;"",ISNUMBER(A5884)),VLOOKUP(A5884,Studies!A:BR,3,FALSE),"")</f>
        <v xml:space="preserve">https://www.ncbi.nlm.nih.gov/pubmed/17713476
</v>
      </c>
      <c r="D5884" s="255" t="str">
        <f>IF(AND(A5884&lt;&gt;"",ISNUMBER(A5884)),VLOOKUP(A5884,Studies!A:BR,4,FALSE),"")</f>
        <v xml:space="preserve">10mg </v>
      </c>
      <c r="E5884" s="255" t="str">
        <f>IF(AND(A5884&lt;&gt;"",ISNUMBER(A5884)),VLOOKUP(A5884,Studies!A:BR,5,FALSE),"")</f>
        <v>Raltegravir</v>
      </c>
      <c r="F5884" s="256" t="str">
        <f>IF(AND(A5884&lt;&gt;"",ISNUMBER(A5884)),VLOOKUP(A5884,Studies!A:BR,6,FALSE),"")</f>
        <v>Plasma</v>
      </c>
      <c r="G5884" s="194">
        <v>8</v>
      </c>
      <c r="H5884" s="50" t="s">
        <v>60</v>
      </c>
      <c r="I5884" s="187">
        <v>9.6641397480000002</v>
      </c>
      <c r="J5884" s="41" t="s">
        <v>964</v>
      </c>
      <c r="K5884" s="41" t="s">
        <v>116</v>
      </c>
    </row>
    <row r="5885" spans="1:11" x14ac:dyDescent="0.2">
      <c r="A5885" s="30">
        <v>5439</v>
      </c>
      <c r="B5885" s="254" t="str">
        <f>IF(AND(A5885&lt;&gt;"",ISNUMBER(A5885)),VLOOKUP(A5885,Studies!A:BR,2,FALSE),"")</f>
        <v>Iwamoto 2008</v>
      </c>
      <c r="C5885" s="255" t="str">
        <f>IF(AND(A5885&lt;&gt;"",ISNUMBER(A5885)),VLOOKUP(A5885,Studies!A:BR,3,FALSE),"")</f>
        <v xml:space="preserve">https://www.ncbi.nlm.nih.gov/pubmed/17713476
</v>
      </c>
      <c r="D5885" s="255" t="str">
        <f>IF(AND(A5885&lt;&gt;"",ISNUMBER(A5885)),VLOOKUP(A5885,Studies!A:BR,4,FALSE),"")</f>
        <v xml:space="preserve">10mg </v>
      </c>
      <c r="E5885" s="255" t="str">
        <f>IF(AND(A5885&lt;&gt;"",ISNUMBER(A5885)),VLOOKUP(A5885,Studies!A:BR,5,FALSE),"")</f>
        <v>Raltegravir</v>
      </c>
      <c r="F5885" s="256" t="str">
        <f>IF(AND(A5885&lt;&gt;"",ISNUMBER(A5885)),VLOOKUP(A5885,Studies!A:BR,6,FALSE),"")</f>
        <v>Plasma</v>
      </c>
      <c r="G5885" s="194">
        <v>12</v>
      </c>
      <c r="H5885" s="50" t="s">
        <v>60</v>
      </c>
      <c r="I5885" s="187">
        <v>4.3747129439999997</v>
      </c>
      <c r="J5885" s="41" t="s">
        <v>964</v>
      </c>
      <c r="K5885" s="41" t="s">
        <v>116</v>
      </c>
    </row>
    <row r="5886" spans="1:11" x14ac:dyDescent="0.2">
      <c r="A5886" s="30">
        <v>5440</v>
      </c>
      <c r="B5886" s="254" t="str">
        <f>IF(AND(A5886&lt;&gt;"",ISNUMBER(A5886)),VLOOKUP(A5886,Studies!A:BR,2,FALSE),"")</f>
        <v>Iwamoto 2008</v>
      </c>
      <c r="C5886" s="255" t="str">
        <f>IF(AND(A5886&lt;&gt;"",ISNUMBER(A5886)),VLOOKUP(A5886,Studies!A:BR,3,FALSE),"")</f>
        <v xml:space="preserve">https://www.ncbi.nlm.nih.gov/pubmed/17713476
</v>
      </c>
      <c r="D5886" s="255" t="str">
        <f>IF(AND(A5886&lt;&gt;"",ISNUMBER(A5886)),VLOOKUP(A5886,Studies!A:BR,4,FALSE),"")</f>
        <v>25mg</v>
      </c>
      <c r="E5886" s="255" t="str">
        <f>IF(AND(A5886&lt;&gt;"",ISNUMBER(A5886)),VLOOKUP(A5886,Studies!A:BR,5,FALSE),"")</f>
        <v>Raltegravir</v>
      </c>
      <c r="F5886" s="256" t="str">
        <f>IF(AND(A5886&lt;&gt;"",ISNUMBER(A5886)),VLOOKUP(A5886,Studies!A:BR,6,FALSE),"")</f>
        <v>Plasma</v>
      </c>
      <c r="G5886" s="194">
        <v>0.5</v>
      </c>
      <c r="H5886" s="50" t="s">
        <v>60</v>
      </c>
      <c r="I5886" s="187">
        <v>397.5635986328125</v>
      </c>
      <c r="J5886" s="41" t="s">
        <v>964</v>
      </c>
      <c r="K5886" s="41" t="s">
        <v>116</v>
      </c>
    </row>
    <row r="5887" spans="1:11" x14ac:dyDescent="0.2">
      <c r="A5887" s="30">
        <v>5440</v>
      </c>
      <c r="B5887" s="254" t="str">
        <f>IF(AND(A5887&lt;&gt;"",ISNUMBER(A5887)),VLOOKUP(A5887,Studies!A:BR,2,FALSE),"")</f>
        <v>Iwamoto 2008</v>
      </c>
      <c r="C5887" s="255" t="str">
        <f>IF(AND(A5887&lt;&gt;"",ISNUMBER(A5887)),VLOOKUP(A5887,Studies!A:BR,3,FALSE),"")</f>
        <v xml:space="preserve">https://www.ncbi.nlm.nih.gov/pubmed/17713476
</v>
      </c>
      <c r="D5887" s="255" t="str">
        <f>IF(AND(A5887&lt;&gt;"",ISNUMBER(A5887)),VLOOKUP(A5887,Studies!A:BR,4,FALSE),"")</f>
        <v>25mg</v>
      </c>
      <c r="E5887" s="255" t="str">
        <f>IF(AND(A5887&lt;&gt;"",ISNUMBER(A5887)),VLOOKUP(A5887,Studies!A:BR,5,FALSE),"")</f>
        <v>Raltegravir</v>
      </c>
      <c r="F5887" s="256" t="str">
        <f>IF(AND(A5887&lt;&gt;"",ISNUMBER(A5887)),VLOOKUP(A5887,Studies!A:BR,6,FALSE),"")</f>
        <v>Plasma</v>
      </c>
      <c r="G5887" s="194">
        <v>1</v>
      </c>
      <c r="H5887" s="50" t="s">
        <v>60</v>
      </c>
      <c r="I5887" s="187">
        <v>725.32745361328125</v>
      </c>
      <c r="J5887" s="41" t="s">
        <v>964</v>
      </c>
      <c r="K5887" s="41" t="s">
        <v>116</v>
      </c>
    </row>
    <row r="5888" spans="1:11" x14ac:dyDescent="0.2">
      <c r="A5888" s="30">
        <v>5440</v>
      </c>
      <c r="B5888" s="254" t="str">
        <f>IF(AND(A5888&lt;&gt;"",ISNUMBER(A5888)),VLOOKUP(A5888,Studies!A:BR,2,FALSE),"")</f>
        <v>Iwamoto 2008</v>
      </c>
      <c r="C5888" s="255" t="str">
        <f>IF(AND(A5888&lt;&gt;"",ISNUMBER(A5888)),VLOOKUP(A5888,Studies!A:BR,3,FALSE),"")</f>
        <v xml:space="preserve">https://www.ncbi.nlm.nih.gov/pubmed/17713476
</v>
      </c>
      <c r="D5888" s="255" t="str">
        <f>IF(AND(A5888&lt;&gt;"",ISNUMBER(A5888)),VLOOKUP(A5888,Studies!A:BR,4,FALSE),"")</f>
        <v>25mg</v>
      </c>
      <c r="E5888" s="255" t="str">
        <f>IF(AND(A5888&lt;&gt;"",ISNUMBER(A5888)),VLOOKUP(A5888,Studies!A:BR,5,FALSE),"")</f>
        <v>Raltegravir</v>
      </c>
      <c r="F5888" s="256" t="str">
        <f>IF(AND(A5888&lt;&gt;"",ISNUMBER(A5888)),VLOOKUP(A5888,Studies!A:BR,6,FALSE),"")</f>
        <v>Plasma</v>
      </c>
      <c r="G5888" s="194">
        <v>1.5</v>
      </c>
      <c r="H5888" s="50" t="s">
        <v>60</v>
      </c>
      <c r="I5888" s="187">
        <v>455.77847290039062</v>
      </c>
      <c r="J5888" s="41" t="s">
        <v>964</v>
      </c>
      <c r="K5888" s="41" t="s">
        <v>116</v>
      </c>
    </row>
    <row r="5889" spans="1:11" x14ac:dyDescent="0.2">
      <c r="A5889" s="30">
        <v>5440</v>
      </c>
      <c r="B5889" s="254" t="str">
        <f>IF(AND(A5889&lt;&gt;"",ISNUMBER(A5889)),VLOOKUP(A5889,Studies!A:BR,2,FALSE),"")</f>
        <v>Iwamoto 2008</v>
      </c>
      <c r="C5889" s="255" t="str">
        <f>IF(AND(A5889&lt;&gt;"",ISNUMBER(A5889)),VLOOKUP(A5889,Studies!A:BR,3,FALSE),"")</f>
        <v xml:space="preserve">https://www.ncbi.nlm.nih.gov/pubmed/17713476
</v>
      </c>
      <c r="D5889" s="255" t="str">
        <f>IF(AND(A5889&lt;&gt;"",ISNUMBER(A5889)),VLOOKUP(A5889,Studies!A:BR,4,FALSE),"")</f>
        <v>25mg</v>
      </c>
      <c r="E5889" s="255" t="str">
        <f>IF(AND(A5889&lt;&gt;"",ISNUMBER(A5889)),VLOOKUP(A5889,Studies!A:BR,5,FALSE),"")</f>
        <v>Raltegravir</v>
      </c>
      <c r="F5889" s="256" t="str">
        <f>IF(AND(A5889&lt;&gt;"",ISNUMBER(A5889)),VLOOKUP(A5889,Studies!A:BR,6,FALSE),"")</f>
        <v>Plasma</v>
      </c>
      <c r="G5889" s="194">
        <v>2</v>
      </c>
      <c r="H5889" s="50" t="s">
        <v>60</v>
      </c>
      <c r="I5889" s="187">
        <v>328.3375244140625</v>
      </c>
      <c r="J5889" s="41" t="s">
        <v>964</v>
      </c>
      <c r="K5889" s="41" t="s">
        <v>116</v>
      </c>
    </row>
    <row r="5890" spans="1:11" x14ac:dyDescent="0.2">
      <c r="A5890" s="30">
        <v>5440</v>
      </c>
      <c r="B5890" s="254" t="str">
        <f>IF(AND(A5890&lt;&gt;"",ISNUMBER(A5890)),VLOOKUP(A5890,Studies!A:BR,2,FALSE),"")</f>
        <v>Iwamoto 2008</v>
      </c>
      <c r="C5890" s="255" t="str">
        <f>IF(AND(A5890&lt;&gt;"",ISNUMBER(A5890)),VLOOKUP(A5890,Studies!A:BR,3,FALSE),"")</f>
        <v xml:space="preserve">https://www.ncbi.nlm.nih.gov/pubmed/17713476
</v>
      </c>
      <c r="D5890" s="255" t="str">
        <f>IF(AND(A5890&lt;&gt;"",ISNUMBER(A5890)),VLOOKUP(A5890,Studies!A:BR,4,FALSE),"")</f>
        <v>25mg</v>
      </c>
      <c r="E5890" s="255" t="str">
        <f>IF(AND(A5890&lt;&gt;"",ISNUMBER(A5890)),VLOOKUP(A5890,Studies!A:BR,5,FALSE),"")</f>
        <v>Raltegravir</v>
      </c>
      <c r="F5890" s="256" t="str">
        <f>IF(AND(A5890&lt;&gt;"",ISNUMBER(A5890)),VLOOKUP(A5890,Studies!A:BR,6,FALSE),"")</f>
        <v>Plasma</v>
      </c>
      <c r="G5890" s="194">
        <v>3</v>
      </c>
      <c r="H5890" s="50" t="s">
        <v>60</v>
      </c>
      <c r="I5890" s="187">
        <v>152.748291015625</v>
      </c>
      <c r="J5890" s="41" t="s">
        <v>964</v>
      </c>
      <c r="K5890" s="41" t="s">
        <v>116</v>
      </c>
    </row>
    <row r="5891" spans="1:11" x14ac:dyDescent="0.2">
      <c r="A5891" s="30">
        <v>5440</v>
      </c>
      <c r="B5891" s="254" t="str">
        <f>IF(AND(A5891&lt;&gt;"",ISNUMBER(A5891)),VLOOKUP(A5891,Studies!A:BR,2,FALSE),"")</f>
        <v>Iwamoto 2008</v>
      </c>
      <c r="C5891" s="255" t="str">
        <f>IF(AND(A5891&lt;&gt;"",ISNUMBER(A5891)),VLOOKUP(A5891,Studies!A:BR,3,FALSE),"")</f>
        <v xml:space="preserve">https://www.ncbi.nlm.nih.gov/pubmed/17713476
</v>
      </c>
      <c r="D5891" s="255" t="str">
        <f>IF(AND(A5891&lt;&gt;"",ISNUMBER(A5891)),VLOOKUP(A5891,Studies!A:BR,4,FALSE),"")</f>
        <v>25mg</v>
      </c>
      <c r="E5891" s="255" t="str">
        <f>IF(AND(A5891&lt;&gt;"",ISNUMBER(A5891)),VLOOKUP(A5891,Studies!A:BR,5,FALSE),"")</f>
        <v>Raltegravir</v>
      </c>
      <c r="F5891" s="256" t="str">
        <f>IF(AND(A5891&lt;&gt;"",ISNUMBER(A5891)),VLOOKUP(A5891,Studies!A:BR,6,FALSE),"")</f>
        <v>Plasma</v>
      </c>
      <c r="G5891" s="194">
        <v>4</v>
      </c>
      <c r="H5891" s="50" t="s">
        <v>60</v>
      </c>
      <c r="I5891" s="187">
        <v>79.270164489746094</v>
      </c>
      <c r="J5891" s="41" t="s">
        <v>964</v>
      </c>
      <c r="K5891" s="41" t="s">
        <v>116</v>
      </c>
    </row>
    <row r="5892" spans="1:11" x14ac:dyDescent="0.2">
      <c r="A5892" s="30">
        <v>5440</v>
      </c>
      <c r="B5892" s="254" t="str">
        <f>IF(AND(A5892&lt;&gt;"",ISNUMBER(A5892)),VLOOKUP(A5892,Studies!A:BR,2,FALSE),"")</f>
        <v>Iwamoto 2008</v>
      </c>
      <c r="C5892" s="255" t="str">
        <f>IF(AND(A5892&lt;&gt;"",ISNUMBER(A5892)),VLOOKUP(A5892,Studies!A:BR,3,FALSE),"")</f>
        <v xml:space="preserve">https://www.ncbi.nlm.nih.gov/pubmed/17713476
</v>
      </c>
      <c r="D5892" s="255" t="str">
        <f>IF(AND(A5892&lt;&gt;"",ISNUMBER(A5892)),VLOOKUP(A5892,Studies!A:BR,4,FALSE),"")</f>
        <v>25mg</v>
      </c>
      <c r="E5892" s="255" t="str">
        <f>IF(AND(A5892&lt;&gt;"",ISNUMBER(A5892)),VLOOKUP(A5892,Studies!A:BR,5,FALSE),"")</f>
        <v>Raltegravir</v>
      </c>
      <c r="F5892" s="256" t="str">
        <f>IF(AND(A5892&lt;&gt;"",ISNUMBER(A5892)),VLOOKUP(A5892,Studies!A:BR,6,FALSE),"")</f>
        <v>Plasma</v>
      </c>
      <c r="G5892" s="194">
        <v>6</v>
      </c>
      <c r="H5892" s="50" t="s">
        <v>60</v>
      </c>
      <c r="I5892" s="187">
        <v>25.15321159362793</v>
      </c>
      <c r="J5892" s="41" t="s">
        <v>964</v>
      </c>
      <c r="K5892" s="41" t="s">
        <v>116</v>
      </c>
    </row>
    <row r="5893" spans="1:11" x14ac:dyDescent="0.2">
      <c r="A5893" s="30">
        <v>5440</v>
      </c>
      <c r="B5893" s="254" t="str">
        <f>IF(AND(A5893&lt;&gt;"",ISNUMBER(A5893)),VLOOKUP(A5893,Studies!A:BR,2,FALSE),"")</f>
        <v>Iwamoto 2008</v>
      </c>
      <c r="C5893" s="255" t="str">
        <f>IF(AND(A5893&lt;&gt;"",ISNUMBER(A5893)),VLOOKUP(A5893,Studies!A:BR,3,FALSE),"")</f>
        <v xml:space="preserve">https://www.ncbi.nlm.nih.gov/pubmed/17713476
</v>
      </c>
      <c r="D5893" s="255" t="str">
        <f>IF(AND(A5893&lt;&gt;"",ISNUMBER(A5893)),VLOOKUP(A5893,Studies!A:BR,4,FALSE),"")</f>
        <v>25mg</v>
      </c>
      <c r="E5893" s="255" t="str">
        <f>IF(AND(A5893&lt;&gt;"",ISNUMBER(A5893)),VLOOKUP(A5893,Studies!A:BR,5,FALSE),"")</f>
        <v>Raltegravir</v>
      </c>
      <c r="F5893" s="256" t="str">
        <f>IF(AND(A5893&lt;&gt;"",ISNUMBER(A5893)),VLOOKUP(A5893,Studies!A:BR,6,FALSE),"")</f>
        <v>Plasma</v>
      </c>
      <c r="G5893" s="194">
        <v>8</v>
      </c>
      <c r="H5893" s="50" t="s">
        <v>60</v>
      </c>
      <c r="I5893" s="187">
        <v>14.964912414550781</v>
      </c>
      <c r="J5893" s="41" t="s">
        <v>964</v>
      </c>
      <c r="K5893" s="41" t="s">
        <v>116</v>
      </c>
    </row>
    <row r="5894" spans="1:11" x14ac:dyDescent="0.2">
      <c r="A5894" s="30">
        <v>5440</v>
      </c>
      <c r="B5894" s="254" t="str">
        <f>IF(AND(A5894&lt;&gt;"",ISNUMBER(A5894)),VLOOKUP(A5894,Studies!A:BR,2,FALSE),"")</f>
        <v>Iwamoto 2008</v>
      </c>
      <c r="C5894" s="255" t="str">
        <f>IF(AND(A5894&lt;&gt;"",ISNUMBER(A5894)),VLOOKUP(A5894,Studies!A:BR,3,FALSE),"")</f>
        <v xml:space="preserve">https://www.ncbi.nlm.nih.gov/pubmed/17713476
</v>
      </c>
      <c r="D5894" s="255" t="str">
        <f>IF(AND(A5894&lt;&gt;"",ISNUMBER(A5894)),VLOOKUP(A5894,Studies!A:BR,4,FALSE),"")</f>
        <v>25mg</v>
      </c>
      <c r="E5894" s="255" t="str">
        <f>IF(AND(A5894&lt;&gt;"",ISNUMBER(A5894)),VLOOKUP(A5894,Studies!A:BR,5,FALSE),"")</f>
        <v>Raltegravir</v>
      </c>
      <c r="F5894" s="256" t="str">
        <f>IF(AND(A5894&lt;&gt;"",ISNUMBER(A5894)),VLOOKUP(A5894,Studies!A:BR,6,FALSE),"")</f>
        <v>Plasma</v>
      </c>
      <c r="G5894" s="194">
        <v>12</v>
      </c>
      <c r="H5894" s="50" t="s">
        <v>60</v>
      </c>
      <c r="I5894" s="187">
        <v>6.5916042327880859</v>
      </c>
      <c r="J5894" s="41" t="s">
        <v>964</v>
      </c>
      <c r="K5894" s="41" t="s">
        <v>116</v>
      </c>
    </row>
    <row r="5895" spans="1:11" x14ac:dyDescent="0.2">
      <c r="A5895" s="30">
        <v>5441</v>
      </c>
      <c r="B5895" s="254" t="str">
        <f>IF(AND(A5895&lt;&gt;"",ISNUMBER(A5895)),VLOOKUP(A5895,Studies!A:BR,2,FALSE),"")</f>
        <v>Iwamoto 2008</v>
      </c>
      <c r="C5895" s="255" t="str">
        <f>IF(AND(A5895&lt;&gt;"",ISNUMBER(A5895)),VLOOKUP(A5895,Studies!A:BR,3,FALSE),"")</f>
        <v xml:space="preserve">https://www.ncbi.nlm.nih.gov/pubmed/17713476
</v>
      </c>
      <c r="D5895" s="255" t="str">
        <f>IF(AND(A5895&lt;&gt;"",ISNUMBER(A5895)),VLOOKUP(A5895,Studies!A:BR,4,FALSE),"")</f>
        <v>50mg</v>
      </c>
      <c r="E5895" s="255" t="str">
        <f>IF(AND(A5895&lt;&gt;"",ISNUMBER(A5895)),VLOOKUP(A5895,Studies!A:BR,5,FALSE),"")</f>
        <v>Raltegravir</v>
      </c>
      <c r="F5895" s="256" t="str">
        <f>IF(AND(A5895&lt;&gt;"",ISNUMBER(A5895)),VLOOKUP(A5895,Studies!A:BR,6,FALSE),"")</f>
        <v>Plasma</v>
      </c>
      <c r="G5895" s="194">
        <v>0.5</v>
      </c>
      <c r="H5895" s="50" t="s">
        <v>60</v>
      </c>
      <c r="I5895" s="187">
        <v>1422.9249267578125</v>
      </c>
      <c r="J5895" s="41" t="s">
        <v>964</v>
      </c>
      <c r="K5895" s="41" t="s">
        <v>116</v>
      </c>
    </row>
    <row r="5896" spans="1:11" x14ac:dyDescent="0.2">
      <c r="A5896" s="30">
        <v>5441</v>
      </c>
      <c r="B5896" s="254" t="str">
        <f>IF(AND(A5896&lt;&gt;"",ISNUMBER(A5896)),VLOOKUP(A5896,Studies!A:BR,2,FALSE),"")</f>
        <v>Iwamoto 2008</v>
      </c>
      <c r="C5896" s="255" t="str">
        <f>IF(AND(A5896&lt;&gt;"",ISNUMBER(A5896)),VLOOKUP(A5896,Studies!A:BR,3,FALSE),"")</f>
        <v xml:space="preserve">https://www.ncbi.nlm.nih.gov/pubmed/17713476
</v>
      </c>
      <c r="D5896" s="255" t="str">
        <f>IF(AND(A5896&lt;&gt;"",ISNUMBER(A5896)),VLOOKUP(A5896,Studies!A:BR,4,FALSE),"")</f>
        <v>50mg</v>
      </c>
      <c r="E5896" s="255" t="str">
        <f>IF(AND(A5896&lt;&gt;"",ISNUMBER(A5896)),VLOOKUP(A5896,Studies!A:BR,5,FALSE),"")</f>
        <v>Raltegravir</v>
      </c>
      <c r="F5896" s="256" t="str">
        <f>IF(AND(A5896&lt;&gt;"",ISNUMBER(A5896)),VLOOKUP(A5896,Studies!A:BR,6,FALSE),"")</f>
        <v>Plasma</v>
      </c>
      <c r="G5896" s="194">
        <v>1</v>
      </c>
      <c r="H5896" s="50" t="s">
        <v>60</v>
      </c>
      <c r="I5896" s="187">
        <v>1739.1304931640625</v>
      </c>
      <c r="J5896" s="41" t="s">
        <v>964</v>
      </c>
      <c r="K5896" s="41" t="s">
        <v>116</v>
      </c>
    </row>
    <row r="5897" spans="1:11" x14ac:dyDescent="0.2">
      <c r="A5897" s="30">
        <v>5441</v>
      </c>
      <c r="B5897" s="254" t="str">
        <f>IF(AND(A5897&lt;&gt;"",ISNUMBER(A5897)),VLOOKUP(A5897,Studies!A:BR,2,FALSE),"")</f>
        <v>Iwamoto 2008</v>
      </c>
      <c r="C5897" s="255" t="str">
        <f>IF(AND(A5897&lt;&gt;"",ISNUMBER(A5897)),VLOOKUP(A5897,Studies!A:BR,3,FALSE),"")</f>
        <v xml:space="preserve">https://www.ncbi.nlm.nih.gov/pubmed/17713476
</v>
      </c>
      <c r="D5897" s="255" t="str">
        <f>IF(AND(A5897&lt;&gt;"",ISNUMBER(A5897)),VLOOKUP(A5897,Studies!A:BR,4,FALSE),"")</f>
        <v>50mg</v>
      </c>
      <c r="E5897" s="255" t="str">
        <f>IF(AND(A5897&lt;&gt;"",ISNUMBER(A5897)),VLOOKUP(A5897,Studies!A:BR,5,FALSE),"")</f>
        <v>Raltegravir</v>
      </c>
      <c r="F5897" s="256" t="str">
        <f>IF(AND(A5897&lt;&gt;"",ISNUMBER(A5897)),VLOOKUP(A5897,Studies!A:BR,6,FALSE),"")</f>
        <v>Plasma</v>
      </c>
      <c r="G5897" s="194">
        <v>1.5</v>
      </c>
      <c r="H5897" s="50" t="s">
        <v>60</v>
      </c>
      <c r="I5897" s="187">
        <v>1185.770751953125</v>
      </c>
      <c r="J5897" s="41" t="s">
        <v>964</v>
      </c>
      <c r="K5897" s="41" t="s">
        <v>116</v>
      </c>
    </row>
    <row r="5898" spans="1:11" x14ac:dyDescent="0.2">
      <c r="A5898" s="30">
        <v>5441</v>
      </c>
      <c r="B5898" s="254" t="str">
        <f>IF(AND(A5898&lt;&gt;"",ISNUMBER(A5898)),VLOOKUP(A5898,Studies!A:BR,2,FALSE),"")</f>
        <v>Iwamoto 2008</v>
      </c>
      <c r="C5898" s="255" t="str">
        <f>IF(AND(A5898&lt;&gt;"",ISNUMBER(A5898)),VLOOKUP(A5898,Studies!A:BR,3,FALSE),"")</f>
        <v xml:space="preserve">https://www.ncbi.nlm.nih.gov/pubmed/17713476
</v>
      </c>
      <c r="D5898" s="255" t="str">
        <f>IF(AND(A5898&lt;&gt;"",ISNUMBER(A5898)),VLOOKUP(A5898,Studies!A:BR,4,FALSE),"")</f>
        <v>50mg</v>
      </c>
      <c r="E5898" s="255" t="str">
        <f>IF(AND(A5898&lt;&gt;"",ISNUMBER(A5898)),VLOOKUP(A5898,Studies!A:BR,5,FALSE),"")</f>
        <v>Raltegravir</v>
      </c>
      <c r="F5898" s="256" t="str">
        <f>IF(AND(A5898&lt;&gt;"",ISNUMBER(A5898)),VLOOKUP(A5898,Studies!A:BR,6,FALSE),"")</f>
        <v>Plasma</v>
      </c>
      <c r="G5898" s="194">
        <v>2</v>
      </c>
      <c r="H5898" s="50" t="s">
        <v>60</v>
      </c>
      <c r="I5898" s="187">
        <v>869.56524658203125</v>
      </c>
      <c r="J5898" s="41" t="s">
        <v>964</v>
      </c>
      <c r="K5898" s="41" t="s">
        <v>116</v>
      </c>
    </row>
    <row r="5899" spans="1:11" x14ac:dyDescent="0.2">
      <c r="A5899" s="30">
        <v>5441</v>
      </c>
      <c r="B5899" s="254" t="str">
        <f>IF(AND(A5899&lt;&gt;"",ISNUMBER(A5899)),VLOOKUP(A5899,Studies!A:BR,2,FALSE),"")</f>
        <v>Iwamoto 2008</v>
      </c>
      <c r="C5899" s="255" t="str">
        <f>IF(AND(A5899&lt;&gt;"",ISNUMBER(A5899)),VLOOKUP(A5899,Studies!A:BR,3,FALSE),"")</f>
        <v xml:space="preserve">https://www.ncbi.nlm.nih.gov/pubmed/17713476
</v>
      </c>
      <c r="D5899" s="255" t="str">
        <f>IF(AND(A5899&lt;&gt;"",ISNUMBER(A5899)),VLOOKUP(A5899,Studies!A:BR,4,FALSE),"")</f>
        <v>50mg</v>
      </c>
      <c r="E5899" s="255" t="str">
        <f>IF(AND(A5899&lt;&gt;"",ISNUMBER(A5899)),VLOOKUP(A5899,Studies!A:BR,5,FALSE),"")</f>
        <v>Raltegravir</v>
      </c>
      <c r="F5899" s="256" t="str">
        <f>IF(AND(A5899&lt;&gt;"",ISNUMBER(A5899)),VLOOKUP(A5899,Studies!A:BR,6,FALSE),"")</f>
        <v>Plasma</v>
      </c>
      <c r="G5899" s="194">
        <v>4</v>
      </c>
      <c r="H5899" s="50" t="s">
        <v>60</v>
      </c>
      <c r="I5899" s="187">
        <v>286.40020751953125</v>
      </c>
      <c r="J5899" s="41" t="s">
        <v>964</v>
      </c>
      <c r="K5899" s="41" t="s">
        <v>116</v>
      </c>
    </row>
    <row r="5900" spans="1:11" x14ac:dyDescent="0.2">
      <c r="A5900" s="30">
        <v>5441</v>
      </c>
      <c r="B5900" s="254" t="str">
        <f>IF(AND(A5900&lt;&gt;"",ISNUMBER(A5900)),VLOOKUP(A5900,Studies!A:BR,2,FALSE),"")</f>
        <v>Iwamoto 2008</v>
      </c>
      <c r="C5900" s="255" t="str">
        <f>IF(AND(A5900&lt;&gt;"",ISNUMBER(A5900)),VLOOKUP(A5900,Studies!A:BR,3,FALSE),"")</f>
        <v xml:space="preserve">https://www.ncbi.nlm.nih.gov/pubmed/17713476
</v>
      </c>
      <c r="D5900" s="255" t="str">
        <f>IF(AND(A5900&lt;&gt;"",ISNUMBER(A5900)),VLOOKUP(A5900,Studies!A:BR,4,FALSE),"")</f>
        <v>50mg</v>
      </c>
      <c r="E5900" s="255" t="str">
        <f>IF(AND(A5900&lt;&gt;"",ISNUMBER(A5900)),VLOOKUP(A5900,Studies!A:BR,5,FALSE),"")</f>
        <v>Raltegravir</v>
      </c>
      <c r="F5900" s="256" t="str">
        <f>IF(AND(A5900&lt;&gt;"",ISNUMBER(A5900)),VLOOKUP(A5900,Studies!A:BR,6,FALSE),"")</f>
        <v>Plasma</v>
      </c>
      <c r="G5900" s="194">
        <v>6</v>
      </c>
      <c r="H5900" s="50" t="s">
        <v>60</v>
      </c>
      <c r="I5900" s="187">
        <v>95.983345031738281</v>
      </c>
      <c r="J5900" s="41" t="s">
        <v>964</v>
      </c>
      <c r="K5900" s="41" t="s">
        <v>116</v>
      </c>
    </row>
    <row r="5901" spans="1:11" x14ac:dyDescent="0.2">
      <c r="A5901" s="30">
        <v>5441</v>
      </c>
      <c r="B5901" s="254" t="str">
        <f>IF(AND(A5901&lt;&gt;"",ISNUMBER(A5901)),VLOOKUP(A5901,Studies!A:BR,2,FALSE),"")</f>
        <v>Iwamoto 2008</v>
      </c>
      <c r="C5901" s="255" t="str">
        <f>IF(AND(A5901&lt;&gt;"",ISNUMBER(A5901)),VLOOKUP(A5901,Studies!A:BR,3,FALSE),"")</f>
        <v xml:space="preserve">https://www.ncbi.nlm.nih.gov/pubmed/17713476
</v>
      </c>
      <c r="D5901" s="255" t="str">
        <f>IF(AND(A5901&lt;&gt;"",ISNUMBER(A5901)),VLOOKUP(A5901,Studies!A:BR,4,FALSE),"")</f>
        <v>50mg</v>
      </c>
      <c r="E5901" s="255" t="str">
        <f>IF(AND(A5901&lt;&gt;"",ISNUMBER(A5901)),VLOOKUP(A5901,Studies!A:BR,5,FALSE),"")</f>
        <v>Raltegravir</v>
      </c>
      <c r="F5901" s="256" t="str">
        <f>IF(AND(A5901&lt;&gt;"",ISNUMBER(A5901)),VLOOKUP(A5901,Studies!A:BR,6,FALSE),"")</f>
        <v>Plasma</v>
      </c>
      <c r="G5901" s="194">
        <v>8</v>
      </c>
      <c r="H5901" s="50" t="s">
        <v>60</v>
      </c>
      <c r="I5901" s="187">
        <v>51.191612243652344</v>
      </c>
      <c r="J5901" s="41" t="s">
        <v>964</v>
      </c>
      <c r="K5901" s="41" t="s">
        <v>116</v>
      </c>
    </row>
    <row r="5902" spans="1:11" x14ac:dyDescent="0.2">
      <c r="A5902" s="30">
        <v>5441</v>
      </c>
      <c r="B5902" s="254" t="str">
        <f>IF(AND(A5902&lt;&gt;"",ISNUMBER(A5902)),VLOOKUP(A5902,Studies!A:BR,2,FALSE),"")</f>
        <v>Iwamoto 2008</v>
      </c>
      <c r="C5902" s="255" t="str">
        <f>IF(AND(A5902&lt;&gt;"",ISNUMBER(A5902)),VLOOKUP(A5902,Studies!A:BR,3,FALSE),"")</f>
        <v xml:space="preserve">https://www.ncbi.nlm.nih.gov/pubmed/17713476
</v>
      </c>
      <c r="D5902" s="255" t="str">
        <f>IF(AND(A5902&lt;&gt;"",ISNUMBER(A5902)),VLOOKUP(A5902,Studies!A:BR,4,FALSE),"")</f>
        <v>50mg</v>
      </c>
      <c r="E5902" s="255" t="str">
        <f>IF(AND(A5902&lt;&gt;"",ISNUMBER(A5902)),VLOOKUP(A5902,Studies!A:BR,5,FALSE),"")</f>
        <v>Raltegravir</v>
      </c>
      <c r="F5902" s="256" t="str">
        <f>IF(AND(A5902&lt;&gt;"",ISNUMBER(A5902)),VLOOKUP(A5902,Studies!A:BR,6,FALSE),"")</f>
        <v>Plasma</v>
      </c>
      <c r="G5902" s="194">
        <v>12</v>
      </c>
      <c r="H5902" s="50" t="s">
        <v>60</v>
      </c>
      <c r="I5902" s="187">
        <v>25.15321159362793</v>
      </c>
      <c r="J5902" s="41" t="s">
        <v>964</v>
      </c>
      <c r="K5902" s="41" t="s">
        <v>116</v>
      </c>
    </row>
    <row r="5903" spans="1:11" x14ac:dyDescent="0.2">
      <c r="A5903" s="30">
        <v>5441</v>
      </c>
      <c r="B5903" s="254" t="str">
        <f>IF(AND(A5903&lt;&gt;"",ISNUMBER(A5903)),VLOOKUP(A5903,Studies!A:BR,2,FALSE),"")</f>
        <v>Iwamoto 2008</v>
      </c>
      <c r="C5903" s="255" t="str">
        <f>IF(AND(A5903&lt;&gt;"",ISNUMBER(A5903)),VLOOKUP(A5903,Studies!A:BR,3,FALSE),"")</f>
        <v xml:space="preserve">https://www.ncbi.nlm.nih.gov/pubmed/17713476
</v>
      </c>
      <c r="D5903" s="255" t="str">
        <f>IF(AND(A5903&lt;&gt;"",ISNUMBER(A5903)),VLOOKUP(A5903,Studies!A:BR,4,FALSE),"")</f>
        <v>50mg</v>
      </c>
      <c r="E5903" s="255" t="str">
        <f>IF(AND(A5903&lt;&gt;"",ISNUMBER(A5903)),VLOOKUP(A5903,Studies!A:BR,5,FALSE),"")</f>
        <v>Raltegravir</v>
      </c>
      <c r="F5903" s="256" t="str">
        <f>IF(AND(A5903&lt;&gt;"",ISNUMBER(A5903)),VLOOKUP(A5903,Studies!A:BR,6,FALSE),"")</f>
        <v>Plasma</v>
      </c>
      <c r="G5903" s="194">
        <v>15</v>
      </c>
      <c r="H5903" s="50" t="s">
        <v>60</v>
      </c>
      <c r="I5903" s="187">
        <v>14.964912414550781</v>
      </c>
      <c r="J5903" s="41" t="s">
        <v>964</v>
      </c>
      <c r="K5903" s="41" t="s">
        <v>116</v>
      </c>
    </row>
    <row r="5904" spans="1:11" x14ac:dyDescent="0.2">
      <c r="A5904" s="30">
        <v>5441</v>
      </c>
      <c r="B5904" s="254" t="str">
        <f>IF(AND(A5904&lt;&gt;"",ISNUMBER(A5904)),VLOOKUP(A5904,Studies!A:BR,2,FALSE),"")</f>
        <v>Iwamoto 2008</v>
      </c>
      <c r="C5904" s="255" t="str">
        <f>IF(AND(A5904&lt;&gt;"",ISNUMBER(A5904)),VLOOKUP(A5904,Studies!A:BR,3,FALSE),"")</f>
        <v xml:space="preserve">https://www.ncbi.nlm.nih.gov/pubmed/17713476
</v>
      </c>
      <c r="D5904" s="255" t="str">
        <f>IF(AND(A5904&lt;&gt;"",ISNUMBER(A5904)),VLOOKUP(A5904,Studies!A:BR,4,FALSE),"")</f>
        <v>50mg</v>
      </c>
      <c r="E5904" s="255" t="str">
        <f>IF(AND(A5904&lt;&gt;"",ISNUMBER(A5904)),VLOOKUP(A5904,Studies!A:BR,5,FALSE),"")</f>
        <v>Raltegravir</v>
      </c>
      <c r="F5904" s="256" t="str">
        <f>IF(AND(A5904&lt;&gt;"",ISNUMBER(A5904)),VLOOKUP(A5904,Studies!A:BR,6,FALSE),"")</f>
        <v>Plasma</v>
      </c>
      <c r="G5904" s="194">
        <v>24</v>
      </c>
      <c r="H5904" s="50" t="s">
        <v>60</v>
      </c>
      <c r="I5904" s="187">
        <v>12.701576232910156</v>
      </c>
      <c r="J5904" s="41" t="s">
        <v>964</v>
      </c>
      <c r="K5904" s="41" t="s">
        <v>116</v>
      </c>
    </row>
    <row r="5905" spans="1:11" x14ac:dyDescent="0.2">
      <c r="A5905" s="30">
        <v>5441</v>
      </c>
      <c r="B5905" s="254" t="str">
        <f>IF(AND(A5905&lt;&gt;"",ISNUMBER(A5905)),VLOOKUP(A5905,Studies!A:BR,2,FALSE),"")</f>
        <v>Iwamoto 2008</v>
      </c>
      <c r="C5905" s="255" t="str">
        <f>IF(AND(A5905&lt;&gt;"",ISNUMBER(A5905)),VLOOKUP(A5905,Studies!A:BR,3,FALSE),"")</f>
        <v xml:space="preserve">https://www.ncbi.nlm.nih.gov/pubmed/17713476
</v>
      </c>
      <c r="D5905" s="255" t="str">
        <f>IF(AND(A5905&lt;&gt;"",ISNUMBER(A5905)),VLOOKUP(A5905,Studies!A:BR,4,FALSE),"")</f>
        <v>50mg</v>
      </c>
      <c r="E5905" s="255" t="str">
        <f>IF(AND(A5905&lt;&gt;"",ISNUMBER(A5905)),VLOOKUP(A5905,Studies!A:BR,5,FALSE),"")</f>
        <v>Raltegravir</v>
      </c>
      <c r="F5905" s="256" t="str">
        <f>IF(AND(A5905&lt;&gt;"",ISNUMBER(A5905)),VLOOKUP(A5905,Studies!A:BR,6,FALSE),"")</f>
        <v>Plasma</v>
      </c>
      <c r="G5905" s="194">
        <v>32</v>
      </c>
      <c r="H5905" s="50" t="s">
        <v>60</v>
      </c>
      <c r="I5905" s="187">
        <v>6.9619350433349609</v>
      </c>
      <c r="J5905" s="41" t="s">
        <v>964</v>
      </c>
      <c r="K5905" s="41" t="s">
        <v>116</v>
      </c>
    </row>
    <row r="5906" spans="1:11" x14ac:dyDescent="0.2">
      <c r="A5906" s="30">
        <v>5442</v>
      </c>
      <c r="B5906" s="254" t="str">
        <f>IF(AND(A5906&lt;&gt;"",ISNUMBER(A5906)),VLOOKUP(A5906,Studies!A:BR,2,FALSE),"")</f>
        <v>Iwamoto 2008</v>
      </c>
      <c r="C5906" s="255" t="str">
        <f>IF(AND(A5906&lt;&gt;"",ISNUMBER(A5906)),VLOOKUP(A5906,Studies!A:BR,3,FALSE),"")</f>
        <v xml:space="preserve">https://www.ncbi.nlm.nih.gov/pubmed/17713476
</v>
      </c>
      <c r="D5906" s="255" t="str">
        <f>IF(AND(A5906&lt;&gt;"",ISNUMBER(A5906)),VLOOKUP(A5906,Studies!A:BR,4,FALSE),"")</f>
        <v>100mg</v>
      </c>
      <c r="E5906" s="255" t="str">
        <f>IF(AND(A5906&lt;&gt;"",ISNUMBER(A5906)),VLOOKUP(A5906,Studies!A:BR,5,FALSE),"")</f>
        <v>Raltegravir</v>
      </c>
      <c r="F5906" s="256" t="str">
        <f>IF(AND(A5906&lt;&gt;"",ISNUMBER(A5906)),VLOOKUP(A5906,Studies!A:BR,6,FALSE),"")</f>
        <v>Plasma</v>
      </c>
      <c r="G5906" s="194">
        <v>0.5</v>
      </c>
      <c r="H5906" s="50" t="s">
        <v>60</v>
      </c>
      <c r="I5906" s="187">
        <v>2450.593017578125</v>
      </c>
      <c r="J5906" s="41" t="s">
        <v>964</v>
      </c>
      <c r="K5906" s="41" t="s">
        <v>116</v>
      </c>
    </row>
    <row r="5907" spans="1:11" x14ac:dyDescent="0.2">
      <c r="A5907" s="30">
        <v>5442</v>
      </c>
      <c r="B5907" s="254" t="str">
        <f>IF(AND(A5907&lt;&gt;"",ISNUMBER(A5907)),VLOOKUP(A5907,Studies!A:BR,2,FALSE),"")</f>
        <v>Iwamoto 2008</v>
      </c>
      <c r="C5907" s="255" t="str">
        <f>IF(AND(A5907&lt;&gt;"",ISNUMBER(A5907)),VLOOKUP(A5907,Studies!A:BR,3,FALSE),"")</f>
        <v xml:space="preserve">https://www.ncbi.nlm.nih.gov/pubmed/17713476
</v>
      </c>
      <c r="D5907" s="255" t="str">
        <f>IF(AND(A5907&lt;&gt;"",ISNUMBER(A5907)),VLOOKUP(A5907,Studies!A:BR,4,FALSE),"")</f>
        <v>100mg</v>
      </c>
      <c r="E5907" s="255" t="str">
        <f>IF(AND(A5907&lt;&gt;"",ISNUMBER(A5907)),VLOOKUP(A5907,Studies!A:BR,5,FALSE),"")</f>
        <v>Raltegravir</v>
      </c>
      <c r="F5907" s="256" t="str">
        <f>IF(AND(A5907&lt;&gt;"",ISNUMBER(A5907)),VLOOKUP(A5907,Studies!A:BR,6,FALSE),"")</f>
        <v>Plasma</v>
      </c>
      <c r="G5907" s="194">
        <v>1</v>
      </c>
      <c r="H5907" s="50" t="s">
        <v>60</v>
      </c>
      <c r="I5907" s="187">
        <v>2134.387451171875</v>
      </c>
      <c r="J5907" s="41" t="s">
        <v>964</v>
      </c>
      <c r="K5907" s="41" t="s">
        <v>116</v>
      </c>
    </row>
    <row r="5908" spans="1:11" x14ac:dyDescent="0.2">
      <c r="A5908" s="30">
        <v>5442</v>
      </c>
      <c r="B5908" s="254" t="str">
        <f>IF(AND(A5908&lt;&gt;"",ISNUMBER(A5908)),VLOOKUP(A5908,Studies!A:BR,2,FALSE),"")</f>
        <v>Iwamoto 2008</v>
      </c>
      <c r="C5908" s="255" t="str">
        <f>IF(AND(A5908&lt;&gt;"",ISNUMBER(A5908)),VLOOKUP(A5908,Studies!A:BR,3,FALSE),"")</f>
        <v xml:space="preserve">https://www.ncbi.nlm.nih.gov/pubmed/17713476
</v>
      </c>
      <c r="D5908" s="255" t="str">
        <f>IF(AND(A5908&lt;&gt;"",ISNUMBER(A5908)),VLOOKUP(A5908,Studies!A:BR,4,FALSE),"")</f>
        <v>100mg</v>
      </c>
      <c r="E5908" s="255" t="str">
        <f>IF(AND(A5908&lt;&gt;"",ISNUMBER(A5908)),VLOOKUP(A5908,Studies!A:BR,5,FALSE),"")</f>
        <v>Raltegravir</v>
      </c>
      <c r="F5908" s="256" t="str">
        <f>IF(AND(A5908&lt;&gt;"",ISNUMBER(A5908)),VLOOKUP(A5908,Studies!A:BR,6,FALSE),"")</f>
        <v>Plasma</v>
      </c>
      <c r="G5908" s="194">
        <v>1.5</v>
      </c>
      <c r="H5908" s="50" t="s">
        <v>60</v>
      </c>
      <c r="I5908" s="187">
        <v>1581.0277099609375</v>
      </c>
      <c r="J5908" s="41" t="s">
        <v>964</v>
      </c>
      <c r="K5908" s="41" t="s">
        <v>116</v>
      </c>
    </row>
    <row r="5909" spans="1:11" x14ac:dyDescent="0.2">
      <c r="A5909" s="30">
        <v>5442</v>
      </c>
      <c r="B5909" s="254" t="str">
        <f>IF(AND(A5909&lt;&gt;"",ISNUMBER(A5909)),VLOOKUP(A5909,Studies!A:BR,2,FALSE),"")</f>
        <v>Iwamoto 2008</v>
      </c>
      <c r="C5909" s="255" t="str">
        <f>IF(AND(A5909&lt;&gt;"",ISNUMBER(A5909)),VLOOKUP(A5909,Studies!A:BR,3,FALSE),"")</f>
        <v xml:space="preserve">https://www.ncbi.nlm.nih.gov/pubmed/17713476
</v>
      </c>
      <c r="D5909" s="255" t="str">
        <f>IF(AND(A5909&lt;&gt;"",ISNUMBER(A5909)),VLOOKUP(A5909,Studies!A:BR,4,FALSE),"")</f>
        <v>100mg</v>
      </c>
      <c r="E5909" s="255" t="str">
        <f>IF(AND(A5909&lt;&gt;"",ISNUMBER(A5909)),VLOOKUP(A5909,Studies!A:BR,5,FALSE),"")</f>
        <v>Raltegravir</v>
      </c>
      <c r="F5909" s="256" t="str">
        <f>IF(AND(A5909&lt;&gt;"",ISNUMBER(A5909)),VLOOKUP(A5909,Studies!A:BR,6,FALSE),"")</f>
        <v>Plasma</v>
      </c>
      <c r="G5909" s="194">
        <v>2</v>
      </c>
      <c r="H5909" s="50" t="s">
        <v>60</v>
      </c>
      <c r="I5909" s="187">
        <v>1185.770751953125</v>
      </c>
      <c r="J5909" s="41" t="s">
        <v>964</v>
      </c>
      <c r="K5909" s="41" t="s">
        <v>116</v>
      </c>
    </row>
    <row r="5910" spans="1:11" x14ac:dyDescent="0.2">
      <c r="A5910" s="30">
        <v>5442</v>
      </c>
      <c r="B5910" s="254" t="str">
        <f>IF(AND(A5910&lt;&gt;"",ISNUMBER(A5910)),VLOOKUP(A5910,Studies!A:BR,2,FALSE),"")</f>
        <v>Iwamoto 2008</v>
      </c>
      <c r="C5910" s="255" t="str">
        <f>IF(AND(A5910&lt;&gt;"",ISNUMBER(A5910)),VLOOKUP(A5910,Studies!A:BR,3,FALSE),"")</f>
        <v xml:space="preserve">https://www.ncbi.nlm.nih.gov/pubmed/17713476
</v>
      </c>
      <c r="D5910" s="255" t="str">
        <f>IF(AND(A5910&lt;&gt;"",ISNUMBER(A5910)),VLOOKUP(A5910,Studies!A:BR,4,FALSE),"")</f>
        <v>100mg</v>
      </c>
      <c r="E5910" s="255" t="str">
        <f>IF(AND(A5910&lt;&gt;"",ISNUMBER(A5910)),VLOOKUP(A5910,Studies!A:BR,5,FALSE),"")</f>
        <v>Raltegravir</v>
      </c>
      <c r="F5910" s="256" t="str">
        <f>IF(AND(A5910&lt;&gt;"",ISNUMBER(A5910)),VLOOKUP(A5910,Studies!A:BR,6,FALSE),"")</f>
        <v>Plasma</v>
      </c>
      <c r="G5910" s="194">
        <v>3</v>
      </c>
      <c r="H5910" s="50" t="s">
        <v>60</v>
      </c>
      <c r="I5910" s="187">
        <v>766.0780029296875</v>
      </c>
      <c r="J5910" s="41" t="s">
        <v>964</v>
      </c>
      <c r="K5910" s="41" t="s">
        <v>116</v>
      </c>
    </row>
    <row r="5911" spans="1:11" x14ac:dyDescent="0.2">
      <c r="A5911" s="30">
        <v>5442</v>
      </c>
      <c r="B5911" s="254" t="str">
        <f>IF(AND(A5911&lt;&gt;"",ISNUMBER(A5911)),VLOOKUP(A5911,Studies!A:BR,2,FALSE),"")</f>
        <v>Iwamoto 2008</v>
      </c>
      <c r="C5911" s="255" t="str">
        <f>IF(AND(A5911&lt;&gt;"",ISNUMBER(A5911)),VLOOKUP(A5911,Studies!A:BR,3,FALSE),"")</f>
        <v xml:space="preserve">https://www.ncbi.nlm.nih.gov/pubmed/17713476
</v>
      </c>
      <c r="D5911" s="255" t="str">
        <f>IF(AND(A5911&lt;&gt;"",ISNUMBER(A5911)),VLOOKUP(A5911,Studies!A:BR,4,FALSE),"")</f>
        <v>100mg</v>
      </c>
      <c r="E5911" s="255" t="str">
        <f>IF(AND(A5911&lt;&gt;"",ISNUMBER(A5911)),VLOOKUP(A5911,Studies!A:BR,5,FALSE),"")</f>
        <v>Raltegravir</v>
      </c>
      <c r="F5911" s="256" t="str">
        <f>IF(AND(A5911&lt;&gt;"",ISNUMBER(A5911)),VLOOKUP(A5911,Studies!A:BR,6,FALSE),"")</f>
        <v>Plasma</v>
      </c>
      <c r="G5911" s="194">
        <v>4</v>
      </c>
      <c r="H5911" s="50" t="s">
        <v>60</v>
      </c>
      <c r="I5911" s="187">
        <v>431.53390502929687</v>
      </c>
      <c r="J5911" s="41" t="s">
        <v>964</v>
      </c>
      <c r="K5911" s="41" t="s">
        <v>116</v>
      </c>
    </row>
    <row r="5912" spans="1:11" x14ac:dyDescent="0.2">
      <c r="A5912" s="30">
        <v>5442</v>
      </c>
      <c r="B5912" s="254" t="str">
        <f>IF(AND(A5912&lt;&gt;"",ISNUMBER(A5912)),VLOOKUP(A5912,Studies!A:BR,2,FALSE),"")</f>
        <v>Iwamoto 2008</v>
      </c>
      <c r="C5912" s="255" t="str">
        <f>IF(AND(A5912&lt;&gt;"",ISNUMBER(A5912)),VLOOKUP(A5912,Studies!A:BR,3,FALSE),"")</f>
        <v xml:space="preserve">https://www.ncbi.nlm.nih.gov/pubmed/17713476
</v>
      </c>
      <c r="D5912" s="255" t="str">
        <f>IF(AND(A5912&lt;&gt;"",ISNUMBER(A5912)),VLOOKUP(A5912,Studies!A:BR,4,FALSE),"")</f>
        <v>100mg</v>
      </c>
      <c r="E5912" s="255" t="str">
        <f>IF(AND(A5912&lt;&gt;"",ISNUMBER(A5912)),VLOOKUP(A5912,Studies!A:BR,5,FALSE),"")</f>
        <v>Raltegravir</v>
      </c>
      <c r="F5912" s="256" t="str">
        <f>IF(AND(A5912&lt;&gt;"",ISNUMBER(A5912)),VLOOKUP(A5912,Studies!A:BR,6,FALSE),"")</f>
        <v>Plasma</v>
      </c>
      <c r="G5912" s="194">
        <v>6</v>
      </c>
      <c r="H5912" s="50" t="s">
        <v>60</v>
      </c>
      <c r="I5912" s="187">
        <v>129.64617919921875</v>
      </c>
      <c r="J5912" s="41" t="s">
        <v>964</v>
      </c>
      <c r="K5912" s="41" t="s">
        <v>116</v>
      </c>
    </row>
    <row r="5913" spans="1:11" x14ac:dyDescent="0.2">
      <c r="A5913" s="30">
        <v>5442</v>
      </c>
      <c r="B5913" s="254" t="str">
        <f>IF(AND(A5913&lt;&gt;"",ISNUMBER(A5913)),VLOOKUP(A5913,Studies!A:BR,2,FALSE),"")</f>
        <v>Iwamoto 2008</v>
      </c>
      <c r="C5913" s="255" t="str">
        <f>IF(AND(A5913&lt;&gt;"",ISNUMBER(A5913)),VLOOKUP(A5913,Studies!A:BR,3,FALSE),"")</f>
        <v xml:space="preserve">https://www.ncbi.nlm.nih.gov/pubmed/17713476
</v>
      </c>
      <c r="D5913" s="255" t="str">
        <f>IF(AND(A5913&lt;&gt;"",ISNUMBER(A5913)),VLOOKUP(A5913,Studies!A:BR,4,FALSE),"")</f>
        <v>100mg</v>
      </c>
      <c r="E5913" s="255" t="str">
        <f>IF(AND(A5913&lt;&gt;"",ISNUMBER(A5913)),VLOOKUP(A5913,Studies!A:BR,5,FALSE),"")</f>
        <v>Raltegravir</v>
      </c>
      <c r="F5913" s="256" t="str">
        <f>IF(AND(A5913&lt;&gt;"",ISNUMBER(A5913)),VLOOKUP(A5913,Studies!A:BR,6,FALSE),"")</f>
        <v>Plasma</v>
      </c>
      <c r="G5913" s="194">
        <v>8</v>
      </c>
      <c r="H5913" s="50" t="s">
        <v>60</v>
      </c>
      <c r="I5913" s="187">
        <v>73.030029296875</v>
      </c>
      <c r="J5913" s="41" t="s">
        <v>964</v>
      </c>
      <c r="K5913" s="41" t="s">
        <v>116</v>
      </c>
    </row>
    <row r="5914" spans="1:11" x14ac:dyDescent="0.2">
      <c r="A5914" s="30">
        <v>5442</v>
      </c>
      <c r="B5914" s="254" t="str">
        <f>IF(AND(A5914&lt;&gt;"",ISNUMBER(A5914)),VLOOKUP(A5914,Studies!A:BR,2,FALSE),"")</f>
        <v>Iwamoto 2008</v>
      </c>
      <c r="C5914" s="255" t="str">
        <f>IF(AND(A5914&lt;&gt;"",ISNUMBER(A5914)),VLOOKUP(A5914,Studies!A:BR,3,FALSE),"")</f>
        <v xml:space="preserve">https://www.ncbi.nlm.nih.gov/pubmed/17713476
</v>
      </c>
      <c r="D5914" s="255" t="str">
        <f>IF(AND(A5914&lt;&gt;"",ISNUMBER(A5914)),VLOOKUP(A5914,Studies!A:BR,4,FALSE),"")</f>
        <v>100mg</v>
      </c>
      <c r="E5914" s="255" t="str">
        <f>IF(AND(A5914&lt;&gt;"",ISNUMBER(A5914)),VLOOKUP(A5914,Studies!A:BR,5,FALSE),"")</f>
        <v>Raltegravir</v>
      </c>
      <c r="F5914" s="256" t="str">
        <f>IF(AND(A5914&lt;&gt;"",ISNUMBER(A5914)),VLOOKUP(A5914,Studies!A:BR,6,FALSE),"")</f>
        <v>Plasma</v>
      </c>
      <c r="G5914" s="194">
        <v>12</v>
      </c>
      <c r="H5914" s="50" t="s">
        <v>60</v>
      </c>
      <c r="I5914" s="187">
        <v>26.566377639770508</v>
      </c>
      <c r="J5914" s="41" t="s">
        <v>964</v>
      </c>
      <c r="K5914" s="41" t="s">
        <v>116</v>
      </c>
    </row>
    <row r="5915" spans="1:11" x14ac:dyDescent="0.2">
      <c r="A5915" s="30">
        <v>5442</v>
      </c>
      <c r="B5915" s="254" t="str">
        <f>IF(AND(A5915&lt;&gt;"",ISNUMBER(A5915)),VLOOKUP(A5915,Studies!A:BR,2,FALSE),"")</f>
        <v>Iwamoto 2008</v>
      </c>
      <c r="C5915" s="255" t="str">
        <f>IF(AND(A5915&lt;&gt;"",ISNUMBER(A5915)),VLOOKUP(A5915,Studies!A:BR,3,FALSE),"")</f>
        <v xml:space="preserve">https://www.ncbi.nlm.nih.gov/pubmed/17713476
</v>
      </c>
      <c r="D5915" s="255" t="str">
        <f>IF(AND(A5915&lt;&gt;"",ISNUMBER(A5915)),VLOOKUP(A5915,Studies!A:BR,4,FALSE),"")</f>
        <v>100mg</v>
      </c>
      <c r="E5915" s="255" t="str">
        <f>IF(AND(A5915&lt;&gt;"",ISNUMBER(A5915)),VLOOKUP(A5915,Studies!A:BR,5,FALSE),"")</f>
        <v>Raltegravir</v>
      </c>
      <c r="F5915" s="256" t="str">
        <f>IF(AND(A5915&lt;&gt;"",ISNUMBER(A5915)),VLOOKUP(A5915,Studies!A:BR,6,FALSE),"")</f>
        <v>Plasma</v>
      </c>
      <c r="G5915" s="194">
        <v>15</v>
      </c>
      <c r="H5915" s="50" t="s">
        <v>60</v>
      </c>
      <c r="I5915" s="187">
        <v>17.631563186645508</v>
      </c>
      <c r="J5915" s="41" t="s">
        <v>964</v>
      </c>
      <c r="K5915" s="41" t="s">
        <v>116</v>
      </c>
    </row>
    <row r="5916" spans="1:11" x14ac:dyDescent="0.2">
      <c r="A5916" s="30">
        <v>5442</v>
      </c>
      <c r="B5916" s="254" t="str">
        <f>IF(AND(A5916&lt;&gt;"",ISNUMBER(A5916)),VLOOKUP(A5916,Studies!A:BR,2,FALSE),"")</f>
        <v>Iwamoto 2008</v>
      </c>
      <c r="C5916" s="255" t="str">
        <f>IF(AND(A5916&lt;&gt;"",ISNUMBER(A5916)),VLOOKUP(A5916,Studies!A:BR,3,FALSE),"")</f>
        <v xml:space="preserve">https://www.ncbi.nlm.nih.gov/pubmed/17713476
</v>
      </c>
      <c r="D5916" s="255" t="str">
        <f>IF(AND(A5916&lt;&gt;"",ISNUMBER(A5916)),VLOOKUP(A5916,Studies!A:BR,4,FALSE),"")</f>
        <v>100mg</v>
      </c>
      <c r="E5916" s="255" t="str">
        <f>IF(AND(A5916&lt;&gt;"",ISNUMBER(A5916)),VLOOKUP(A5916,Studies!A:BR,5,FALSE),"")</f>
        <v>Raltegravir</v>
      </c>
      <c r="F5916" s="256" t="str">
        <f>IF(AND(A5916&lt;&gt;"",ISNUMBER(A5916)),VLOOKUP(A5916,Studies!A:BR,6,FALSE),"")</f>
        <v>Plasma</v>
      </c>
      <c r="G5916" s="194">
        <v>24</v>
      </c>
      <c r="H5916" s="50" t="s">
        <v>60</v>
      </c>
      <c r="I5916" s="187">
        <v>11.386227607727051</v>
      </c>
      <c r="J5916" s="41" t="s">
        <v>964</v>
      </c>
      <c r="K5916" s="41" t="s">
        <v>116</v>
      </c>
    </row>
    <row r="5917" spans="1:11" x14ac:dyDescent="0.2">
      <c r="A5917" s="30">
        <v>5442</v>
      </c>
      <c r="B5917" s="254" t="str">
        <f>IF(AND(A5917&lt;&gt;"",ISNUMBER(A5917)),VLOOKUP(A5917,Studies!A:BR,2,FALSE),"")</f>
        <v>Iwamoto 2008</v>
      </c>
      <c r="C5917" s="255" t="str">
        <f>IF(AND(A5917&lt;&gt;"",ISNUMBER(A5917)),VLOOKUP(A5917,Studies!A:BR,3,FALSE),"")</f>
        <v xml:space="preserve">https://www.ncbi.nlm.nih.gov/pubmed/17713476
</v>
      </c>
      <c r="D5917" s="255" t="str">
        <f>IF(AND(A5917&lt;&gt;"",ISNUMBER(A5917)),VLOOKUP(A5917,Studies!A:BR,4,FALSE),"")</f>
        <v>100mg</v>
      </c>
      <c r="E5917" s="255" t="str">
        <f>IF(AND(A5917&lt;&gt;"",ISNUMBER(A5917)),VLOOKUP(A5917,Studies!A:BR,5,FALSE),"")</f>
        <v>Raltegravir</v>
      </c>
      <c r="F5917" s="256" t="str">
        <f>IF(AND(A5917&lt;&gt;"",ISNUMBER(A5917)),VLOOKUP(A5917,Studies!A:BR,6,FALSE),"")</f>
        <v>Plasma</v>
      </c>
      <c r="G5917" s="194">
        <v>32</v>
      </c>
      <c r="H5917" s="50" t="s">
        <v>60</v>
      </c>
      <c r="I5917" s="187">
        <v>6.9619350433349609</v>
      </c>
      <c r="J5917" s="41" t="s">
        <v>964</v>
      </c>
      <c r="K5917" s="41" t="s">
        <v>116</v>
      </c>
    </row>
    <row r="5918" spans="1:11" x14ac:dyDescent="0.2">
      <c r="A5918" s="30">
        <v>5443</v>
      </c>
      <c r="B5918" s="254" t="str">
        <f>IF(AND(A5918&lt;&gt;"",ISNUMBER(A5918)),VLOOKUP(A5918,Studies!A:BR,2,FALSE),"")</f>
        <v>Iwamoto 2008</v>
      </c>
      <c r="C5918" s="255" t="str">
        <f>IF(AND(A5918&lt;&gt;"",ISNUMBER(A5918)),VLOOKUP(A5918,Studies!A:BR,3,FALSE),"")</f>
        <v xml:space="preserve">https://www.ncbi.nlm.nih.gov/pubmed/17713476
</v>
      </c>
      <c r="D5918" s="255" t="str">
        <f>IF(AND(A5918&lt;&gt;"",ISNUMBER(A5918)),VLOOKUP(A5918,Studies!A:BR,4,FALSE),"")</f>
        <v>200mg</v>
      </c>
      <c r="E5918" s="255" t="str">
        <f>IF(AND(A5918&lt;&gt;"",ISNUMBER(A5918)),VLOOKUP(A5918,Studies!A:BR,5,FALSE),"")</f>
        <v>Raltegravir</v>
      </c>
      <c r="F5918" s="256" t="str">
        <f>IF(AND(A5918&lt;&gt;"",ISNUMBER(A5918)),VLOOKUP(A5918,Studies!A:BR,6,FALSE),"")</f>
        <v>Plasma</v>
      </c>
      <c r="G5918" s="194">
        <v>0.5</v>
      </c>
      <c r="H5918" s="50" t="s">
        <v>60</v>
      </c>
      <c r="I5918" s="187">
        <v>5217.39111328125</v>
      </c>
      <c r="J5918" s="41" t="s">
        <v>964</v>
      </c>
      <c r="K5918" s="41" t="s">
        <v>116</v>
      </c>
    </row>
    <row r="5919" spans="1:11" x14ac:dyDescent="0.2">
      <c r="A5919" s="30">
        <v>5443</v>
      </c>
      <c r="B5919" s="254" t="str">
        <f>IF(AND(A5919&lt;&gt;"",ISNUMBER(A5919)),VLOOKUP(A5919,Studies!A:BR,2,FALSE),"")</f>
        <v>Iwamoto 2008</v>
      </c>
      <c r="C5919" s="255" t="str">
        <f>IF(AND(A5919&lt;&gt;"",ISNUMBER(A5919)),VLOOKUP(A5919,Studies!A:BR,3,FALSE),"")</f>
        <v xml:space="preserve">https://www.ncbi.nlm.nih.gov/pubmed/17713476
</v>
      </c>
      <c r="D5919" s="255" t="str">
        <f>IF(AND(A5919&lt;&gt;"",ISNUMBER(A5919)),VLOOKUP(A5919,Studies!A:BR,4,FALSE),"")</f>
        <v>200mg</v>
      </c>
      <c r="E5919" s="255" t="str">
        <f>IF(AND(A5919&lt;&gt;"",ISNUMBER(A5919)),VLOOKUP(A5919,Studies!A:BR,5,FALSE),"")</f>
        <v>Raltegravir</v>
      </c>
      <c r="F5919" s="256" t="str">
        <f>IF(AND(A5919&lt;&gt;"",ISNUMBER(A5919)),VLOOKUP(A5919,Studies!A:BR,6,FALSE),"")</f>
        <v>Plasma</v>
      </c>
      <c r="G5919" s="194">
        <v>1</v>
      </c>
      <c r="H5919" s="50" t="s">
        <v>60</v>
      </c>
      <c r="I5919" s="187">
        <v>5691.69970703125</v>
      </c>
      <c r="J5919" s="41" t="s">
        <v>964</v>
      </c>
      <c r="K5919" s="41" t="s">
        <v>116</v>
      </c>
    </row>
    <row r="5920" spans="1:11" x14ac:dyDescent="0.2">
      <c r="A5920" s="30">
        <v>5443</v>
      </c>
      <c r="B5920" s="254" t="str">
        <f>IF(AND(A5920&lt;&gt;"",ISNUMBER(A5920)),VLOOKUP(A5920,Studies!A:BR,2,FALSE),"")</f>
        <v>Iwamoto 2008</v>
      </c>
      <c r="C5920" s="255" t="str">
        <f>IF(AND(A5920&lt;&gt;"",ISNUMBER(A5920)),VLOOKUP(A5920,Studies!A:BR,3,FALSE),"")</f>
        <v xml:space="preserve">https://www.ncbi.nlm.nih.gov/pubmed/17713476
</v>
      </c>
      <c r="D5920" s="255" t="str">
        <f>IF(AND(A5920&lt;&gt;"",ISNUMBER(A5920)),VLOOKUP(A5920,Studies!A:BR,4,FALSE),"")</f>
        <v>200mg</v>
      </c>
      <c r="E5920" s="255" t="str">
        <f>IF(AND(A5920&lt;&gt;"",ISNUMBER(A5920)),VLOOKUP(A5920,Studies!A:BR,5,FALSE),"")</f>
        <v>Raltegravir</v>
      </c>
      <c r="F5920" s="256" t="str">
        <f>IF(AND(A5920&lt;&gt;"",ISNUMBER(A5920)),VLOOKUP(A5920,Studies!A:BR,6,FALSE),"")</f>
        <v>Plasma</v>
      </c>
      <c r="G5920" s="194">
        <v>1.5</v>
      </c>
      <c r="H5920" s="50" t="s">
        <v>60</v>
      </c>
      <c r="I5920" s="187">
        <v>4743.0830078125</v>
      </c>
      <c r="J5920" s="41" t="s">
        <v>964</v>
      </c>
      <c r="K5920" s="41" t="s">
        <v>116</v>
      </c>
    </row>
    <row r="5921" spans="1:11" x14ac:dyDescent="0.2">
      <c r="A5921" s="30">
        <v>5443</v>
      </c>
      <c r="B5921" s="254" t="str">
        <f>IF(AND(A5921&lt;&gt;"",ISNUMBER(A5921)),VLOOKUP(A5921,Studies!A:BR,2,FALSE),"")</f>
        <v>Iwamoto 2008</v>
      </c>
      <c r="C5921" s="255" t="str">
        <f>IF(AND(A5921&lt;&gt;"",ISNUMBER(A5921)),VLOOKUP(A5921,Studies!A:BR,3,FALSE),"")</f>
        <v xml:space="preserve">https://www.ncbi.nlm.nih.gov/pubmed/17713476
</v>
      </c>
      <c r="D5921" s="255" t="str">
        <f>IF(AND(A5921&lt;&gt;"",ISNUMBER(A5921)),VLOOKUP(A5921,Studies!A:BR,4,FALSE),"")</f>
        <v>200mg</v>
      </c>
      <c r="E5921" s="255" t="str">
        <f>IF(AND(A5921&lt;&gt;"",ISNUMBER(A5921)),VLOOKUP(A5921,Studies!A:BR,5,FALSE),"")</f>
        <v>Raltegravir</v>
      </c>
      <c r="F5921" s="256" t="str">
        <f>IF(AND(A5921&lt;&gt;"",ISNUMBER(A5921)),VLOOKUP(A5921,Studies!A:BR,6,FALSE),"")</f>
        <v>Plasma</v>
      </c>
      <c r="G5921" s="194">
        <v>2</v>
      </c>
      <c r="H5921" s="50" t="s">
        <v>60</v>
      </c>
      <c r="I5921" s="187">
        <v>3557.312255859375</v>
      </c>
      <c r="J5921" s="41" t="s">
        <v>964</v>
      </c>
      <c r="K5921" s="41" t="s">
        <v>116</v>
      </c>
    </row>
    <row r="5922" spans="1:11" x14ac:dyDescent="0.2">
      <c r="A5922" s="30">
        <v>5443</v>
      </c>
      <c r="B5922" s="254" t="str">
        <f>IF(AND(A5922&lt;&gt;"",ISNUMBER(A5922)),VLOOKUP(A5922,Studies!A:BR,2,FALSE),"")</f>
        <v>Iwamoto 2008</v>
      </c>
      <c r="C5922" s="255" t="str">
        <f>IF(AND(A5922&lt;&gt;"",ISNUMBER(A5922)),VLOOKUP(A5922,Studies!A:BR,3,FALSE),"")</f>
        <v xml:space="preserve">https://www.ncbi.nlm.nih.gov/pubmed/17713476
</v>
      </c>
      <c r="D5922" s="255" t="str">
        <f>IF(AND(A5922&lt;&gt;"",ISNUMBER(A5922)),VLOOKUP(A5922,Studies!A:BR,4,FALSE),"")</f>
        <v>200mg</v>
      </c>
      <c r="E5922" s="255" t="str">
        <f>IF(AND(A5922&lt;&gt;"",ISNUMBER(A5922)),VLOOKUP(A5922,Studies!A:BR,5,FALSE),"")</f>
        <v>Raltegravir</v>
      </c>
      <c r="F5922" s="256" t="str">
        <f>IF(AND(A5922&lt;&gt;"",ISNUMBER(A5922)),VLOOKUP(A5922,Studies!A:BR,6,FALSE),"")</f>
        <v>Plasma</v>
      </c>
      <c r="G5922" s="194">
        <v>3</v>
      </c>
      <c r="H5922" s="50" t="s">
        <v>60</v>
      </c>
      <c r="I5922" s="187">
        <v>2292.490234375</v>
      </c>
      <c r="J5922" s="41" t="s">
        <v>964</v>
      </c>
      <c r="K5922" s="41" t="s">
        <v>116</v>
      </c>
    </row>
    <row r="5923" spans="1:11" x14ac:dyDescent="0.2">
      <c r="A5923" s="30">
        <v>5443</v>
      </c>
      <c r="B5923" s="254" t="str">
        <f>IF(AND(A5923&lt;&gt;"",ISNUMBER(A5923)),VLOOKUP(A5923,Studies!A:BR,2,FALSE),"")</f>
        <v>Iwamoto 2008</v>
      </c>
      <c r="C5923" s="255" t="str">
        <f>IF(AND(A5923&lt;&gt;"",ISNUMBER(A5923)),VLOOKUP(A5923,Studies!A:BR,3,FALSE),"")</f>
        <v xml:space="preserve">https://www.ncbi.nlm.nih.gov/pubmed/17713476
</v>
      </c>
      <c r="D5923" s="255" t="str">
        <f>IF(AND(A5923&lt;&gt;"",ISNUMBER(A5923)),VLOOKUP(A5923,Studies!A:BR,4,FALSE),"")</f>
        <v>200mg</v>
      </c>
      <c r="E5923" s="255" t="str">
        <f>IF(AND(A5923&lt;&gt;"",ISNUMBER(A5923)),VLOOKUP(A5923,Studies!A:BR,5,FALSE),"")</f>
        <v>Raltegravir</v>
      </c>
      <c r="F5923" s="256" t="str">
        <f>IF(AND(A5923&lt;&gt;"",ISNUMBER(A5923)),VLOOKUP(A5923,Studies!A:BR,6,FALSE),"")</f>
        <v>Plasma</v>
      </c>
      <c r="G5923" s="194">
        <v>4</v>
      </c>
      <c r="H5923" s="50" t="s">
        <v>60</v>
      </c>
      <c r="I5923" s="187">
        <v>1185.770751953125</v>
      </c>
      <c r="J5923" s="41" t="s">
        <v>964</v>
      </c>
      <c r="K5923" s="41" t="s">
        <v>116</v>
      </c>
    </row>
    <row r="5924" spans="1:11" x14ac:dyDescent="0.2">
      <c r="A5924" s="30">
        <v>5443</v>
      </c>
      <c r="B5924" s="254" t="str">
        <f>IF(AND(A5924&lt;&gt;"",ISNUMBER(A5924)),VLOOKUP(A5924,Studies!A:BR,2,FALSE),"")</f>
        <v>Iwamoto 2008</v>
      </c>
      <c r="C5924" s="255" t="str">
        <f>IF(AND(A5924&lt;&gt;"",ISNUMBER(A5924)),VLOOKUP(A5924,Studies!A:BR,3,FALSE),"")</f>
        <v xml:space="preserve">https://www.ncbi.nlm.nih.gov/pubmed/17713476
</v>
      </c>
      <c r="D5924" s="255" t="str">
        <f>IF(AND(A5924&lt;&gt;"",ISNUMBER(A5924)),VLOOKUP(A5924,Studies!A:BR,4,FALSE),"")</f>
        <v>200mg</v>
      </c>
      <c r="E5924" s="255" t="str">
        <f>IF(AND(A5924&lt;&gt;"",ISNUMBER(A5924)),VLOOKUP(A5924,Studies!A:BR,5,FALSE),"")</f>
        <v>Raltegravir</v>
      </c>
      <c r="F5924" s="256" t="str">
        <f>IF(AND(A5924&lt;&gt;"",ISNUMBER(A5924)),VLOOKUP(A5924,Studies!A:BR,6,FALSE),"")</f>
        <v>Plasma</v>
      </c>
      <c r="G5924" s="194">
        <v>6</v>
      </c>
      <c r="H5924" s="50" t="s">
        <v>60</v>
      </c>
      <c r="I5924" s="187">
        <v>419.89962768554687</v>
      </c>
      <c r="J5924" s="41" t="s">
        <v>964</v>
      </c>
      <c r="K5924" s="41" t="s">
        <v>116</v>
      </c>
    </row>
    <row r="5925" spans="1:11" x14ac:dyDescent="0.2">
      <c r="A5925" s="30">
        <v>5443</v>
      </c>
      <c r="B5925" s="254" t="str">
        <f>IF(AND(A5925&lt;&gt;"",ISNUMBER(A5925)),VLOOKUP(A5925,Studies!A:BR,2,FALSE),"")</f>
        <v>Iwamoto 2008</v>
      </c>
      <c r="C5925" s="255" t="str">
        <f>IF(AND(A5925&lt;&gt;"",ISNUMBER(A5925)),VLOOKUP(A5925,Studies!A:BR,3,FALSE),"")</f>
        <v xml:space="preserve">https://www.ncbi.nlm.nih.gov/pubmed/17713476
</v>
      </c>
      <c r="D5925" s="255" t="str">
        <f>IF(AND(A5925&lt;&gt;"",ISNUMBER(A5925)),VLOOKUP(A5925,Studies!A:BR,4,FALSE),"")</f>
        <v>200mg</v>
      </c>
      <c r="E5925" s="255" t="str">
        <f>IF(AND(A5925&lt;&gt;"",ISNUMBER(A5925)),VLOOKUP(A5925,Studies!A:BR,5,FALSE),"")</f>
        <v>Raltegravir</v>
      </c>
      <c r="F5925" s="256" t="str">
        <f>IF(AND(A5925&lt;&gt;"",ISNUMBER(A5925)),VLOOKUP(A5925,Studies!A:BR,6,FALSE),"")</f>
        <v>Plasma</v>
      </c>
      <c r="G5925" s="194">
        <v>8</v>
      </c>
      <c r="H5925" s="50" t="s">
        <v>60</v>
      </c>
      <c r="I5925" s="187">
        <v>217.91087341308594</v>
      </c>
      <c r="J5925" s="41" t="s">
        <v>964</v>
      </c>
      <c r="K5925" s="41" t="s">
        <v>116</v>
      </c>
    </row>
    <row r="5926" spans="1:11" x14ac:dyDescent="0.2">
      <c r="A5926" s="30">
        <v>5443</v>
      </c>
      <c r="B5926" s="254" t="str">
        <f>IF(AND(A5926&lt;&gt;"",ISNUMBER(A5926)),VLOOKUP(A5926,Studies!A:BR,2,FALSE),"")</f>
        <v>Iwamoto 2008</v>
      </c>
      <c r="C5926" s="255" t="str">
        <f>IF(AND(A5926&lt;&gt;"",ISNUMBER(A5926)),VLOOKUP(A5926,Studies!A:BR,3,FALSE),"")</f>
        <v xml:space="preserve">https://www.ncbi.nlm.nih.gov/pubmed/17713476
</v>
      </c>
      <c r="D5926" s="255" t="str">
        <f>IF(AND(A5926&lt;&gt;"",ISNUMBER(A5926)),VLOOKUP(A5926,Studies!A:BR,4,FALSE),"")</f>
        <v>200mg</v>
      </c>
      <c r="E5926" s="255" t="str">
        <f>IF(AND(A5926&lt;&gt;"",ISNUMBER(A5926)),VLOOKUP(A5926,Studies!A:BR,5,FALSE),"")</f>
        <v>Raltegravir</v>
      </c>
      <c r="F5926" s="256" t="str">
        <f>IF(AND(A5926&lt;&gt;"",ISNUMBER(A5926)),VLOOKUP(A5926,Studies!A:BR,6,FALSE),"")</f>
        <v>Plasma</v>
      </c>
      <c r="G5926" s="194">
        <v>12</v>
      </c>
      <c r="H5926" s="50" t="s">
        <v>60</v>
      </c>
      <c r="I5926" s="187">
        <v>98.642784118652344</v>
      </c>
      <c r="J5926" s="41" t="s">
        <v>964</v>
      </c>
      <c r="K5926" s="41" t="s">
        <v>116</v>
      </c>
    </row>
    <row r="5927" spans="1:11" x14ac:dyDescent="0.2">
      <c r="A5927" s="30">
        <v>5443</v>
      </c>
      <c r="B5927" s="254" t="str">
        <f>IF(AND(A5927&lt;&gt;"",ISNUMBER(A5927)),VLOOKUP(A5927,Studies!A:BR,2,FALSE),"")</f>
        <v>Iwamoto 2008</v>
      </c>
      <c r="C5927" s="255" t="str">
        <f>IF(AND(A5927&lt;&gt;"",ISNUMBER(A5927)),VLOOKUP(A5927,Studies!A:BR,3,FALSE),"")</f>
        <v xml:space="preserve">https://www.ncbi.nlm.nih.gov/pubmed/17713476
</v>
      </c>
      <c r="D5927" s="255" t="str">
        <f>IF(AND(A5927&lt;&gt;"",ISNUMBER(A5927)),VLOOKUP(A5927,Studies!A:BR,4,FALSE),"")</f>
        <v>200mg</v>
      </c>
      <c r="E5927" s="255" t="str">
        <f>IF(AND(A5927&lt;&gt;"",ISNUMBER(A5927)),VLOOKUP(A5927,Studies!A:BR,5,FALSE),"")</f>
        <v>Raltegravir</v>
      </c>
      <c r="F5927" s="256" t="str">
        <f>IF(AND(A5927&lt;&gt;"",ISNUMBER(A5927)),VLOOKUP(A5927,Studies!A:BR,6,FALSE),"")</f>
        <v>Plasma</v>
      </c>
      <c r="G5927" s="194">
        <v>15</v>
      </c>
      <c r="H5927" s="50" t="s">
        <v>60</v>
      </c>
      <c r="I5927" s="187">
        <v>63.702171325683594</v>
      </c>
      <c r="J5927" s="41" t="s">
        <v>964</v>
      </c>
      <c r="K5927" s="41" t="s">
        <v>116</v>
      </c>
    </row>
    <row r="5928" spans="1:11" x14ac:dyDescent="0.2">
      <c r="A5928" s="30">
        <v>5443</v>
      </c>
      <c r="B5928" s="254" t="str">
        <f>IF(AND(A5928&lt;&gt;"",ISNUMBER(A5928)),VLOOKUP(A5928,Studies!A:BR,2,FALSE),"")</f>
        <v>Iwamoto 2008</v>
      </c>
      <c r="C5928" s="255" t="str">
        <f>IF(AND(A5928&lt;&gt;"",ISNUMBER(A5928)),VLOOKUP(A5928,Studies!A:BR,3,FALSE),"")</f>
        <v xml:space="preserve">https://www.ncbi.nlm.nih.gov/pubmed/17713476
</v>
      </c>
      <c r="D5928" s="255" t="str">
        <f>IF(AND(A5928&lt;&gt;"",ISNUMBER(A5928)),VLOOKUP(A5928,Studies!A:BR,4,FALSE),"")</f>
        <v>200mg</v>
      </c>
      <c r="E5928" s="255" t="str">
        <f>IF(AND(A5928&lt;&gt;"",ISNUMBER(A5928)),VLOOKUP(A5928,Studies!A:BR,5,FALSE),"")</f>
        <v>Raltegravir</v>
      </c>
      <c r="F5928" s="256" t="str">
        <f>IF(AND(A5928&lt;&gt;"",ISNUMBER(A5928)),VLOOKUP(A5928,Studies!A:BR,6,FALSE),"")</f>
        <v>Plasma</v>
      </c>
      <c r="G5928" s="194">
        <v>24</v>
      </c>
      <c r="H5928" s="50" t="s">
        <v>60</v>
      </c>
      <c r="I5928" s="187">
        <v>47.161811828613281</v>
      </c>
      <c r="J5928" s="41" t="s">
        <v>964</v>
      </c>
      <c r="K5928" s="41" t="s">
        <v>116</v>
      </c>
    </row>
    <row r="5929" spans="1:11" x14ac:dyDescent="0.2">
      <c r="A5929" s="30">
        <v>5443</v>
      </c>
      <c r="B5929" s="254" t="str">
        <f>IF(AND(A5929&lt;&gt;"",ISNUMBER(A5929)),VLOOKUP(A5929,Studies!A:BR,2,FALSE),"")</f>
        <v>Iwamoto 2008</v>
      </c>
      <c r="C5929" s="255" t="str">
        <f>IF(AND(A5929&lt;&gt;"",ISNUMBER(A5929)),VLOOKUP(A5929,Studies!A:BR,3,FALSE),"")</f>
        <v xml:space="preserve">https://www.ncbi.nlm.nih.gov/pubmed/17713476
</v>
      </c>
      <c r="D5929" s="255" t="str">
        <f>IF(AND(A5929&lt;&gt;"",ISNUMBER(A5929)),VLOOKUP(A5929,Studies!A:BR,4,FALSE),"")</f>
        <v>200mg</v>
      </c>
      <c r="E5929" s="255" t="str">
        <f>IF(AND(A5929&lt;&gt;"",ISNUMBER(A5929)),VLOOKUP(A5929,Studies!A:BR,5,FALSE),"")</f>
        <v>Raltegravir</v>
      </c>
      <c r="F5929" s="256" t="str">
        <f>IF(AND(A5929&lt;&gt;"",ISNUMBER(A5929)),VLOOKUP(A5929,Studies!A:BR,6,FALSE),"")</f>
        <v>Plasma</v>
      </c>
      <c r="G5929" s="194">
        <v>32</v>
      </c>
      <c r="H5929" s="50" t="s">
        <v>60</v>
      </c>
      <c r="I5929" s="187">
        <v>41.138019561767578</v>
      </c>
      <c r="J5929" s="41" t="s">
        <v>964</v>
      </c>
      <c r="K5929" s="41" t="s">
        <v>116</v>
      </c>
    </row>
    <row r="5930" spans="1:11" x14ac:dyDescent="0.2">
      <c r="A5930" s="30">
        <v>5443</v>
      </c>
      <c r="B5930" s="254" t="str">
        <f>IF(AND(A5930&lt;&gt;"",ISNUMBER(A5930)),VLOOKUP(A5930,Studies!A:BR,2,FALSE),"")</f>
        <v>Iwamoto 2008</v>
      </c>
      <c r="C5930" s="255" t="str">
        <f>IF(AND(A5930&lt;&gt;"",ISNUMBER(A5930)),VLOOKUP(A5930,Studies!A:BR,3,FALSE),"")</f>
        <v xml:space="preserve">https://www.ncbi.nlm.nih.gov/pubmed/17713476
</v>
      </c>
      <c r="D5930" s="255" t="str">
        <f>IF(AND(A5930&lt;&gt;"",ISNUMBER(A5930)),VLOOKUP(A5930,Studies!A:BR,4,FALSE),"")</f>
        <v>200mg</v>
      </c>
      <c r="E5930" s="255" t="str">
        <f>IF(AND(A5930&lt;&gt;"",ISNUMBER(A5930)),VLOOKUP(A5930,Studies!A:BR,5,FALSE),"")</f>
        <v>Raltegravir</v>
      </c>
      <c r="F5930" s="256" t="str">
        <f>IF(AND(A5930&lt;&gt;"",ISNUMBER(A5930)),VLOOKUP(A5930,Studies!A:BR,6,FALSE),"")</f>
        <v>Plasma</v>
      </c>
      <c r="G5930" s="194">
        <v>48</v>
      </c>
      <c r="H5930" s="50" t="s">
        <v>60</v>
      </c>
      <c r="I5930" s="187">
        <v>10.489904403686523</v>
      </c>
      <c r="J5930" s="41" t="s">
        <v>964</v>
      </c>
      <c r="K5930" s="41" t="s">
        <v>116</v>
      </c>
    </row>
    <row r="5931" spans="1:11" x14ac:dyDescent="0.2">
      <c r="A5931" s="30">
        <v>5444</v>
      </c>
      <c r="B5931" s="254" t="str">
        <f>IF(AND(A5931&lt;&gt;"",ISNUMBER(A5931)),VLOOKUP(A5931,Studies!A:BR,2,FALSE),"")</f>
        <v>Iwamoto 2008</v>
      </c>
      <c r="C5931" s="255" t="str">
        <f>IF(AND(A5931&lt;&gt;"",ISNUMBER(A5931)),VLOOKUP(A5931,Studies!A:BR,3,FALSE),"")</f>
        <v xml:space="preserve">https://www.ncbi.nlm.nih.gov/pubmed/17713476
</v>
      </c>
      <c r="D5931" s="255" t="str">
        <f>IF(AND(A5931&lt;&gt;"",ISNUMBER(A5931)),VLOOKUP(A5931,Studies!A:BR,4,FALSE),"")</f>
        <v>400mg</v>
      </c>
      <c r="E5931" s="255" t="str">
        <f>IF(AND(A5931&lt;&gt;"",ISNUMBER(A5931)),VLOOKUP(A5931,Studies!A:BR,5,FALSE),"")</f>
        <v>Raltegravir</v>
      </c>
      <c r="F5931" s="256" t="str">
        <f>IF(AND(A5931&lt;&gt;"",ISNUMBER(A5931)),VLOOKUP(A5931,Studies!A:BR,6,FALSE),"")</f>
        <v>Plasma</v>
      </c>
      <c r="G5931" s="194">
        <v>0.25</v>
      </c>
      <c r="H5931" s="50" t="s">
        <v>60</v>
      </c>
      <c r="I5931" s="187">
        <v>1660.0791015625</v>
      </c>
      <c r="J5931" s="41" t="s">
        <v>964</v>
      </c>
      <c r="K5931" s="41" t="s">
        <v>116</v>
      </c>
    </row>
    <row r="5932" spans="1:11" x14ac:dyDescent="0.2">
      <c r="A5932" s="30">
        <v>5444</v>
      </c>
      <c r="B5932" s="254" t="str">
        <f>IF(AND(A5932&lt;&gt;"",ISNUMBER(A5932)),VLOOKUP(A5932,Studies!A:BR,2,FALSE),"")</f>
        <v>Iwamoto 2008</v>
      </c>
      <c r="C5932" s="255" t="str">
        <f>IF(AND(A5932&lt;&gt;"",ISNUMBER(A5932)),VLOOKUP(A5932,Studies!A:BR,3,FALSE),"")</f>
        <v xml:space="preserve">https://www.ncbi.nlm.nih.gov/pubmed/17713476
</v>
      </c>
      <c r="D5932" s="255" t="str">
        <f>IF(AND(A5932&lt;&gt;"",ISNUMBER(A5932)),VLOOKUP(A5932,Studies!A:BR,4,FALSE),"")</f>
        <v>400mg</v>
      </c>
      <c r="E5932" s="255" t="str">
        <f>IF(AND(A5932&lt;&gt;"",ISNUMBER(A5932)),VLOOKUP(A5932,Studies!A:BR,5,FALSE),"")</f>
        <v>Raltegravir</v>
      </c>
      <c r="F5932" s="256" t="str">
        <f>IF(AND(A5932&lt;&gt;"",ISNUMBER(A5932)),VLOOKUP(A5932,Studies!A:BR,6,FALSE),"")</f>
        <v>Plasma</v>
      </c>
      <c r="G5932" s="194">
        <v>0.5</v>
      </c>
      <c r="H5932" s="50" t="s">
        <v>60</v>
      </c>
      <c r="I5932" s="187">
        <v>5612.6484375</v>
      </c>
      <c r="J5932" s="41" t="s">
        <v>964</v>
      </c>
      <c r="K5932" s="41" t="s">
        <v>116</v>
      </c>
    </row>
    <row r="5933" spans="1:11" x14ac:dyDescent="0.2">
      <c r="A5933" s="30">
        <v>5444</v>
      </c>
      <c r="B5933" s="254" t="str">
        <f>IF(AND(A5933&lt;&gt;"",ISNUMBER(A5933)),VLOOKUP(A5933,Studies!A:BR,2,FALSE),"")</f>
        <v>Iwamoto 2008</v>
      </c>
      <c r="C5933" s="255" t="str">
        <f>IF(AND(A5933&lt;&gt;"",ISNUMBER(A5933)),VLOOKUP(A5933,Studies!A:BR,3,FALSE),"")</f>
        <v xml:space="preserve">https://www.ncbi.nlm.nih.gov/pubmed/17713476
</v>
      </c>
      <c r="D5933" s="255" t="str">
        <f>IF(AND(A5933&lt;&gt;"",ISNUMBER(A5933)),VLOOKUP(A5933,Studies!A:BR,4,FALSE),"")</f>
        <v>400mg</v>
      </c>
      <c r="E5933" s="255" t="str">
        <f>IF(AND(A5933&lt;&gt;"",ISNUMBER(A5933)),VLOOKUP(A5933,Studies!A:BR,5,FALSE),"")</f>
        <v>Raltegravir</v>
      </c>
      <c r="F5933" s="256" t="str">
        <f>IF(AND(A5933&lt;&gt;"",ISNUMBER(A5933)),VLOOKUP(A5933,Studies!A:BR,6,FALSE),"")</f>
        <v>Plasma</v>
      </c>
      <c r="G5933" s="194">
        <v>1</v>
      </c>
      <c r="H5933" s="50" t="s">
        <v>60</v>
      </c>
      <c r="I5933" s="187">
        <v>8458.498046875</v>
      </c>
      <c r="J5933" s="41" t="s">
        <v>964</v>
      </c>
      <c r="K5933" s="41" t="s">
        <v>116</v>
      </c>
    </row>
    <row r="5934" spans="1:11" x14ac:dyDescent="0.2">
      <c r="A5934" s="30">
        <v>5444</v>
      </c>
      <c r="B5934" s="254" t="str">
        <f>IF(AND(A5934&lt;&gt;"",ISNUMBER(A5934)),VLOOKUP(A5934,Studies!A:BR,2,FALSE),"")</f>
        <v>Iwamoto 2008</v>
      </c>
      <c r="C5934" s="255" t="str">
        <f>IF(AND(A5934&lt;&gt;"",ISNUMBER(A5934)),VLOOKUP(A5934,Studies!A:BR,3,FALSE),"")</f>
        <v xml:space="preserve">https://www.ncbi.nlm.nih.gov/pubmed/17713476
</v>
      </c>
      <c r="D5934" s="255" t="str">
        <f>IF(AND(A5934&lt;&gt;"",ISNUMBER(A5934)),VLOOKUP(A5934,Studies!A:BR,4,FALSE),"")</f>
        <v>400mg</v>
      </c>
      <c r="E5934" s="255" t="str">
        <f>IF(AND(A5934&lt;&gt;"",ISNUMBER(A5934)),VLOOKUP(A5934,Studies!A:BR,5,FALSE),"")</f>
        <v>Raltegravir</v>
      </c>
      <c r="F5934" s="256" t="str">
        <f>IF(AND(A5934&lt;&gt;"",ISNUMBER(A5934)),VLOOKUP(A5934,Studies!A:BR,6,FALSE),"")</f>
        <v>Plasma</v>
      </c>
      <c r="G5934" s="194">
        <v>1.5</v>
      </c>
      <c r="H5934" s="50" t="s">
        <v>60</v>
      </c>
      <c r="I5934" s="187">
        <v>8142.29248046875</v>
      </c>
      <c r="J5934" s="41" t="s">
        <v>964</v>
      </c>
      <c r="K5934" s="41" t="s">
        <v>116</v>
      </c>
    </row>
    <row r="5935" spans="1:11" x14ac:dyDescent="0.2">
      <c r="A5935" s="30">
        <v>5444</v>
      </c>
      <c r="B5935" s="254" t="str">
        <f>IF(AND(A5935&lt;&gt;"",ISNUMBER(A5935)),VLOOKUP(A5935,Studies!A:BR,2,FALSE),"")</f>
        <v>Iwamoto 2008</v>
      </c>
      <c r="C5935" s="255" t="str">
        <f>IF(AND(A5935&lt;&gt;"",ISNUMBER(A5935)),VLOOKUP(A5935,Studies!A:BR,3,FALSE),"")</f>
        <v xml:space="preserve">https://www.ncbi.nlm.nih.gov/pubmed/17713476
</v>
      </c>
      <c r="D5935" s="255" t="str">
        <f>IF(AND(A5935&lt;&gt;"",ISNUMBER(A5935)),VLOOKUP(A5935,Studies!A:BR,4,FALSE),"")</f>
        <v>400mg</v>
      </c>
      <c r="E5935" s="255" t="str">
        <f>IF(AND(A5935&lt;&gt;"",ISNUMBER(A5935)),VLOOKUP(A5935,Studies!A:BR,5,FALSE),"")</f>
        <v>Raltegravir</v>
      </c>
      <c r="F5935" s="256" t="str">
        <f>IF(AND(A5935&lt;&gt;"",ISNUMBER(A5935)),VLOOKUP(A5935,Studies!A:BR,6,FALSE),"")</f>
        <v>Plasma</v>
      </c>
      <c r="G5935" s="194">
        <v>2</v>
      </c>
      <c r="H5935" s="50" t="s">
        <v>60</v>
      </c>
      <c r="I5935" s="187">
        <v>6798.4189453125</v>
      </c>
      <c r="J5935" s="41" t="s">
        <v>964</v>
      </c>
      <c r="K5935" s="41" t="s">
        <v>116</v>
      </c>
    </row>
    <row r="5936" spans="1:11" x14ac:dyDescent="0.2">
      <c r="A5936" s="30">
        <v>5444</v>
      </c>
      <c r="B5936" s="254" t="str">
        <f>IF(AND(A5936&lt;&gt;"",ISNUMBER(A5936)),VLOOKUP(A5936,Studies!A:BR,2,FALSE),"")</f>
        <v>Iwamoto 2008</v>
      </c>
      <c r="C5936" s="255" t="str">
        <f>IF(AND(A5936&lt;&gt;"",ISNUMBER(A5936)),VLOOKUP(A5936,Studies!A:BR,3,FALSE),"")</f>
        <v xml:space="preserve">https://www.ncbi.nlm.nih.gov/pubmed/17713476
</v>
      </c>
      <c r="D5936" s="255" t="str">
        <f>IF(AND(A5936&lt;&gt;"",ISNUMBER(A5936)),VLOOKUP(A5936,Studies!A:BR,4,FALSE),"")</f>
        <v>400mg</v>
      </c>
      <c r="E5936" s="255" t="str">
        <f>IF(AND(A5936&lt;&gt;"",ISNUMBER(A5936)),VLOOKUP(A5936,Studies!A:BR,5,FALSE),"")</f>
        <v>Raltegravir</v>
      </c>
      <c r="F5936" s="256" t="str">
        <f>IF(AND(A5936&lt;&gt;"",ISNUMBER(A5936)),VLOOKUP(A5936,Studies!A:BR,6,FALSE),"")</f>
        <v>Plasma</v>
      </c>
      <c r="G5936" s="194">
        <v>3</v>
      </c>
      <c r="H5936" s="50" t="s">
        <v>60</v>
      </c>
      <c r="I5936" s="187">
        <v>3794.46630859375</v>
      </c>
      <c r="J5936" s="41" t="s">
        <v>964</v>
      </c>
      <c r="K5936" s="41" t="s">
        <v>116</v>
      </c>
    </row>
    <row r="5937" spans="1:11" x14ac:dyDescent="0.2">
      <c r="A5937" s="30">
        <v>5444</v>
      </c>
      <c r="B5937" s="254" t="str">
        <f>IF(AND(A5937&lt;&gt;"",ISNUMBER(A5937)),VLOOKUP(A5937,Studies!A:BR,2,FALSE),"")</f>
        <v>Iwamoto 2008</v>
      </c>
      <c r="C5937" s="255" t="str">
        <f>IF(AND(A5937&lt;&gt;"",ISNUMBER(A5937)),VLOOKUP(A5937,Studies!A:BR,3,FALSE),"")</f>
        <v xml:space="preserve">https://www.ncbi.nlm.nih.gov/pubmed/17713476
</v>
      </c>
      <c r="D5937" s="255" t="str">
        <f>IF(AND(A5937&lt;&gt;"",ISNUMBER(A5937)),VLOOKUP(A5937,Studies!A:BR,4,FALSE),"")</f>
        <v>400mg</v>
      </c>
      <c r="E5937" s="255" t="str">
        <f>IF(AND(A5937&lt;&gt;"",ISNUMBER(A5937)),VLOOKUP(A5937,Studies!A:BR,5,FALSE),"")</f>
        <v>Raltegravir</v>
      </c>
      <c r="F5937" s="256" t="str">
        <f>IF(AND(A5937&lt;&gt;"",ISNUMBER(A5937)),VLOOKUP(A5937,Studies!A:BR,6,FALSE),"")</f>
        <v>Plasma</v>
      </c>
      <c r="G5937" s="194">
        <v>4</v>
      </c>
      <c r="H5937" s="50" t="s">
        <v>60</v>
      </c>
      <c r="I5937" s="187">
        <v>2055.3359375</v>
      </c>
      <c r="J5937" s="41" t="s">
        <v>964</v>
      </c>
      <c r="K5937" s="41" t="s">
        <v>116</v>
      </c>
    </row>
    <row r="5938" spans="1:11" x14ac:dyDescent="0.2">
      <c r="A5938" s="30">
        <v>5444</v>
      </c>
      <c r="B5938" s="254" t="str">
        <f>IF(AND(A5938&lt;&gt;"",ISNUMBER(A5938)),VLOOKUP(A5938,Studies!A:BR,2,FALSE),"")</f>
        <v>Iwamoto 2008</v>
      </c>
      <c r="C5938" s="255" t="str">
        <f>IF(AND(A5938&lt;&gt;"",ISNUMBER(A5938)),VLOOKUP(A5938,Studies!A:BR,3,FALSE),"")</f>
        <v xml:space="preserve">https://www.ncbi.nlm.nih.gov/pubmed/17713476
</v>
      </c>
      <c r="D5938" s="255" t="str">
        <f>IF(AND(A5938&lt;&gt;"",ISNUMBER(A5938)),VLOOKUP(A5938,Studies!A:BR,4,FALSE),"")</f>
        <v>400mg</v>
      </c>
      <c r="E5938" s="255" t="str">
        <f>IF(AND(A5938&lt;&gt;"",ISNUMBER(A5938)),VLOOKUP(A5938,Studies!A:BR,5,FALSE),"")</f>
        <v>Raltegravir</v>
      </c>
      <c r="F5938" s="256" t="str">
        <f>IF(AND(A5938&lt;&gt;"",ISNUMBER(A5938)),VLOOKUP(A5938,Studies!A:BR,6,FALSE),"")</f>
        <v>Plasma</v>
      </c>
      <c r="G5938" s="194">
        <v>6</v>
      </c>
      <c r="H5938" s="50" t="s">
        <v>60</v>
      </c>
      <c r="I5938" s="187">
        <v>536.9952392578125</v>
      </c>
      <c r="J5938" s="41" t="s">
        <v>964</v>
      </c>
      <c r="K5938" s="41" t="s">
        <v>116</v>
      </c>
    </row>
    <row r="5939" spans="1:11" x14ac:dyDescent="0.2">
      <c r="A5939" s="30">
        <v>5444</v>
      </c>
      <c r="B5939" s="254" t="str">
        <f>IF(AND(A5939&lt;&gt;"",ISNUMBER(A5939)),VLOOKUP(A5939,Studies!A:BR,2,FALSE),"")</f>
        <v>Iwamoto 2008</v>
      </c>
      <c r="C5939" s="255" t="str">
        <f>IF(AND(A5939&lt;&gt;"",ISNUMBER(A5939)),VLOOKUP(A5939,Studies!A:BR,3,FALSE),"")</f>
        <v xml:space="preserve">https://www.ncbi.nlm.nih.gov/pubmed/17713476
</v>
      </c>
      <c r="D5939" s="255" t="str">
        <f>IF(AND(A5939&lt;&gt;"",ISNUMBER(A5939)),VLOOKUP(A5939,Studies!A:BR,4,FALSE),"")</f>
        <v>400mg</v>
      </c>
      <c r="E5939" s="255" t="str">
        <f>IF(AND(A5939&lt;&gt;"",ISNUMBER(A5939)),VLOOKUP(A5939,Studies!A:BR,5,FALSE),"")</f>
        <v>Raltegravir</v>
      </c>
      <c r="F5939" s="256" t="str">
        <f>IF(AND(A5939&lt;&gt;"",ISNUMBER(A5939)),VLOOKUP(A5939,Studies!A:BR,6,FALSE),"")</f>
        <v>Plasma</v>
      </c>
      <c r="G5939" s="194">
        <v>8</v>
      </c>
      <c r="H5939" s="50" t="s">
        <v>60</v>
      </c>
      <c r="I5939" s="187">
        <v>302.49081420898437</v>
      </c>
      <c r="J5939" s="41" t="s">
        <v>964</v>
      </c>
      <c r="K5939" s="41" t="s">
        <v>116</v>
      </c>
    </row>
    <row r="5940" spans="1:11" x14ac:dyDescent="0.2">
      <c r="A5940" s="30">
        <v>5444</v>
      </c>
      <c r="B5940" s="254" t="str">
        <f>IF(AND(A5940&lt;&gt;"",ISNUMBER(A5940)),VLOOKUP(A5940,Studies!A:BR,2,FALSE),"")</f>
        <v>Iwamoto 2008</v>
      </c>
      <c r="C5940" s="255" t="str">
        <f>IF(AND(A5940&lt;&gt;"",ISNUMBER(A5940)),VLOOKUP(A5940,Studies!A:BR,3,FALSE),"")</f>
        <v xml:space="preserve">https://www.ncbi.nlm.nih.gov/pubmed/17713476
</v>
      </c>
      <c r="D5940" s="255" t="str">
        <f>IF(AND(A5940&lt;&gt;"",ISNUMBER(A5940)),VLOOKUP(A5940,Studies!A:BR,4,FALSE),"")</f>
        <v>400mg</v>
      </c>
      <c r="E5940" s="255" t="str">
        <f>IF(AND(A5940&lt;&gt;"",ISNUMBER(A5940)),VLOOKUP(A5940,Studies!A:BR,5,FALSE),"")</f>
        <v>Raltegravir</v>
      </c>
      <c r="F5940" s="256" t="str">
        <f>IF(AND(A5940&lt;&gt;"",ISNUMBER(A5940)),VLOOKUP(A5940,Studies!A:BR,6,FALSE),"")</f>
        <v>Plasma</v>
      </c>
      <c r="G5940" s="194">
        <v>12</v>
      </c>
      <c r="H5940" s="50" t="s">
        <v>60</v>
      </c>
      <c r="I5940" s="187">
        <v>88.427536010742188</v>
      </c>
      <c r="J5940" s="41" t="s">
        <v>964</v>
      </c>
      <c r="K5940" s="41" t="s">
        <v>116</v>
      </c>
    </row>
    <row r="5941" spans="1:11" x14ac:dyDescent="0.2">
      <c r="A5941" s="30">
        <v>5444</v>
      </c>
      <c r="B5941" s="254" t="str">
        <f>IF(AND(A5941&lt;&gt;"",ISNUMBER(A5941)),VLOOKUP(A5941,Studies!A:BR,2,FALSE),"")</f>
        <v>Iwamoto 2008</v>
      </c>
      <c r="C5941" s="255" t="str">
        <f>IF(AND(A5941&lt;&gt;"",ISNUMBER(A5941)),VLOOKUP(A5941,Studies!A:BR,3,FALSE),"")</f>
        <v xml:space="preserve">https://www.ncbi.nlm.nih.gov/pubmed/17713476
</v>
      </c>
      <c r="D5941" s="255" t="str">
        <f>IF(AND(A5941&lt;&gt;"",ISNUMBER(A5941)),VLOOKUP(A5941,Studies!A:BR,4,FALSE),"")</f>
        <v>400mg</v>
      </c>
      <c r="E5941" s="255" t="str">
        <f>IF(AND(A5941&lt;&gt;"",ISNUMBER(A5941)),VLOOKUP(A5941,Studies!A:BR,5,FALSE),"")</f>
        <v>Raltegravir</v>
      </c>
      <c r="F5941" s="256" t="str">
        <f>IF(AND(A5941&lt;&gt;"",ISNUMBER(A5941)),VLOOKUP(A5941,Studies!A:BR,6,FALSE),"")</f>
        <v>Plasma</v>
      </c>
      <c r="G5941" s="194">
        <v>15</v>
      </c>
      <c r="H5941" s="50" t="s">
        <v>60</v>
      </c>
      <c r="I5941" s="187">
        <v>43.449249267578125</v>
      </c>
      <c r="J5941" s="41" t="s">
        <v>964</v>
      </c>
      <c r="K5941" s="41" t="s">
        <v>116</v>
      </c>
    </row>
    <row r="5942" spans="1:11" x14ac:dyDescent="0.2">
      <c r="A5942" s="30">
        <v>5444</v>
      </c>
      <c r="B5942" s="254" t="str">
        <f>IF(AND(A5942&lt;&gt;"",ISNUMBER(A5942)),VLOOKUP(A5942,Studies!A:BR,2,FALSE),"")</f>
        <v>Iwamoto 2008</v>
      </c>
      <c r="C5942" s="255" t="str">
        <f>IF(AND(A5942&lt;&gt;"",ISNUMBER(A5942)),VLOOKUP(A5942,Studies!A:BR,3,FALSE),"")</f>
        <v xml:space="preserve">https://www.ncbi.nlm.nih.gov/pubmed/17713476
</v>
      </c>
      <c r="D5942" s="255" t="str">
        <f>IF(AND(A5942&lt;&gt;"",ISNUMBER(A5942)),VLOOKUP(A5942,Studies!A:BR,4,FALSE),"")</f>
        <v>400mg</v>
      </c>
      <c r="E5942" s="255" t="str">
        <f>IF(AND(A5942&lt;&gt;"",ISNUMBER(A5942)),VLOOKUP(A5942,Studies!A:BR,5,FALSE),"")</f>
        <v>Raltegravir</v>
      </c>
      <c r="F5942" s="256" t="str">
        <f>IF(AND(A5942&lt;&gt;"",ISNUMBER(A5942)),VLOOKUP(A5942,Studies!A:BR,6,FALSE),"")</f>
        <v>Plasma</v>
      </c>
      <c r="G5942" s="194">
        <v>24</v>
      </c>
      <c r="H5942" s="50" t="s">
        <v>60</v>
      </c>
      <c r="I5942" s="187">
        <v>33.974830627441406</v>
      </c>
      <c r="J5942" s="41" t="s">
        <v>964</v>
      </c>
      <c r="K5942" s="41" t="s">
        <v>116</v>
      </c>
    </row>
    <row r="5943" spans="1:11" x14ac:dyDescent="0.2">
      <c r="A5943" s="30">
        <v>5444</v>
      </c>
      <c r="B5943" s="254" t="str">
        <f>IF(AND(A5943&lt;&gt;"",ISNUMBER(A5943)),VLOOKUP(A5943,Studies!A:BR,2,FALSE),"")</f>
        <v>Iwamoto 2008</v>
      </c>
      <c r="C5943" s="255" t="str">
        <f>IF(AND(A5943&lt;&gt;"",ISNUMBER(A5943)),VLOOKUP(A5943,Studies!A:BR,3,FALSE),"")</f>
        <v xml:space="preserve">https://www.ncbi.nlm.nih.gov/pubmed/17713476
</v>
      </c>
      <c r="D5943" s="255" t="str">
        <f>IF(AND(A5943&lt;&gt;"",ISNUMBER(A5943)),VLOOKUP(A5943,Studies!A:BR,4,FALSE),"")</f>
        <v>400mg</v>
      </c>
      <c r="E5943" s="255" t="str">
        <f>IF(AND(A5943&lt;&gt;"",ISNUMBER(A5943)),VLOOKUP(A5943,Studies!A:BR,5,FALSE),"")</f>
        <v>Raltegravir</v>
      </c>
      <c r="F5943" s="256" t="str">
        <f>IF(AND(A5943&lt;&gt;"",ISNUMBER(A5943)),VLOOKUP(A5943,Studies!A:BR,6,FALSE),"")</f>
        <v>Plasma</v>
      </c>
      <c r="G5943" s="194">
        <v>32</v>
      </c>
      <c r="H5943" s="50" t="s">
        <v>60</v>
      </c>
      <c r="I5943" s="187">
        <v>17.156209945678711</v>
      </c>
      <c r="J5943" s="41" t="s">
        <v>964</v>
      </c>
      <c r="K5943" s="41" t="s">
        <v>116</v>
      </c>
    </row>
    <row r="5944" spans="1:11" x14ac:dyDescent="0.2">
      <c r="A5944" s="30">
        <v>5444</v>
      </c>
      <c r="B5944" s="254" t="str">
        <f>IF(AND(A5944&lt;&gt;"",ISNUMBER(A5944)),VLOOKUP(A5944,Studies!A:BR,2,FALSE),"")</f>
        <v>Iwamoto 2008</v>
      </c>
      <c r="C5944" s="255" t="str">
        <f>IF(AND(A5944&lt;&gt;"",ISNUMBER(A5944)),VLOOKUP(A5944,Studies!A:BR,3,FALSE),"")</f>
        <v xml:space="preserve">https://www.ncbi.nlm.nih.gov/pubmed/17713476
</v>
      </c>
      <c r="D5944" s="255" t="str">
        <f>IF(AND(A5944&lt;&gt;"",ISNUMBER(A5944)),VLOOKUP(A5944,Studies!A:BR,4,FALSE),"")</f>
        <v>400mg</v>
      </c>
      <c r="E5944" s="255" t="str">
        <f>IF(AND(A5944&lt;&gt;"",ISNUMBER(A5944)),VLOOKUP(A5944,Studies!A:BR,5,FALSE),"")</f>
        <v>Raltegravir</v>
      </c>
      <c r="F5944" s="256" t="str">
        <f>IF(AND(A5944&lt;&gt;"",ISNUMBER(A5944)),VLOOKUP(A5944,Studies!A:BR,6,FALSE),"")</f>
        <v>Plasma</v>
      </c>
      <c r="G5944" s="194">
        <v>48</v>
      </c>
      <c r="H5944" s="50" t="s">
        <v>60</v>
      </c>
      <c r="I5944" s="187">
        <v>9.6641397476196289</v>
      </c>
      <c r="J5944" s="41" t="s">
        <v>964</v>
      </c>
      <c r="K5944" s="41" t="s">
        <v>116</v>
      </c>
    </row>
    <row r="5945" spans="1:11" x14ac:dyDescent="0.2">
      <c r="A5945" s="30">
        <v>5445</v>
      </c>
      <c r="B5945" s="254" t="str">
        <f>IF(AND(A5945&lt;&gt;"",ISNUMBER(A5945)),VLOOKUP(A5945,Studies!A:BR,2,FALSE),"")</f>
        <v>Iwamoto 2008</v>
      </c>
      <c r="C5945" s="255" t="str">
        <f>IF(AND(A5945&lt;&gt;"",ISNUMBER(A5945)),VLOOKUP(A5945,Studies!A:BR,3,FALSE),"")</f>
        <v xml:space="preserve">https://www.ncbi.nlm.nih.gov/pubmed/17713476
</v>
      </c>
      <c r="D5945" s="255" t="str">
        <f>IF(AND(A5945&lt;&gt;"",ISNUMBER(A5945)),VLOOKUP(A5945,Studies!A:BR,4,FALSE),"")</f>
        <v>800mg</v>
      </c>
      <c r="E5945" s="255" t="str">
        <f>IF(AND(A5945&lt;&gt;"",ISNUMBER(A5945)),VLOOKUP(A5945,Studies!A:BR,5,FALSE),"")</f>
        <v>Raltegravir</v>
      </c>
      <c r="F5945" s="256" t="str">
        <f>IF(AND(A5945&lt;&gt;"",ISNUMBER(A5945)),VLOOKUP(A5945,Studies!A:BR,6,FALSE),"")</f>
        <v>Plasma</v>
      </c>
      <c r="G5945" s="194">
        <v>0.25</v>
      </c>
      <c r="H5945" s="50" t="s">
        <v>60</v>
      </c>
      <c r="I5945" s="187">
        <v>2134.387451171875</v>
      </c>
      <c r="J5945" s="41" t="s">
        <v>964</v>
      </c>
      <c r="K5945" s="41" t="s">
        <v>116</v>
      </c>
    </row>
    <row r="5946" spans="1:11" x14ac:dyDescent="0.2">
      <c r="A5946" s="30">
        <v>5445</v>
      </c>
      <c r="B5946" s="254" t="str">
        <f>IF(AND(A5946&lt;&gt;"",ISNUMBER(A5946)),VLOOKUP(A5946,Studies!A:BR,2,FALSE),"")</f>
        <v>Iwamoto 2008</v>
      </c>
      <c r="C5946" s="255" t="str">
        <f>IF(AND(A5946&lt;&gt;"",ISNUMBER(A5946)),VLOOKUP(A5946,Studies!A:BR,3,FALSE),"")</f>
        <v xml:space="preserve">https://www.ncbi.nlm.nih.gov/pubmed/17713476
</v>
      </c>
      <c r="D5946" s="255" t="str">
        <f>IF(AND(A5946&lt;&gt;"",ISNUMBER(A5946)),VLOOKUP(A5946,Studies!A:BR,4,FALSE),"")</f>
        <v>800mg</v>
      </c>
      <c r="E5946" s="255" t="str">
        <f>IF(AND(A5946&lt;&gt;"",ISNUMBER(A5946)),VLOOKUP(A5946,Studies!A:BR,5,FALSE),"")</f>
        <v>Raltegravir</v>
      </c>
      <c r="F5946" s="256" t="str">
        <f>IF(AND(A5946&lt;&gt;"",ISNUMBER(A5946)),VLOOKUP(A5946,Studies!A:BR,6,FALSE),"")</f>
        <v>Plasma</v>
      </c>
      <c r="G5946" s="194">
        <v>0.5</v>
      </c>
      <c r="H5946" s="50" t="s">
        <v>60</v>
      </c>
      <c r="I5946" s="187">
        <v>12094.861328125</v>
      </c>
      <c r="J5946" s="41" t="s">
        <v>964</v>
      </c>
      <c r="K5946" s="41" t="s">
        <v>116</v>
      </c>
    </row>
    <row r="5947" spans="1:11" x14ac:dyDescent="0.2">
      <c r="A5947" s="30">
        <v>5445</v>
      </c>
      <c r="B5947" s="254" t="str">
        <f>IF(AND(A5947&lt;&gt;"",ISNUMBER(A5947)),VLOOKUP(A5947,Studies!A:BR,2,FALSE),"")</f>
        <v>Iwamoto 2008</v>
      </c>
      <c r="C5947" s="255" t="str">
        <f>IF(AND(A5947&lt;&gt;"",ISNUMBER(A5947)),VLOOKUP(A5947,Studies!A:BR,3,FALSE),"")</f>
        <v xml:space="preserve">https://www.ncbi.nlm.nih.gov/pubmed/17713476
</v>
      </c>
      <c r="D5947" s="255" t="str">
        <f>IF(AND(A5947&lt;&gt;"",ISNUMBER(A5947)),VLOOKUP(A5947,Studies!A:BR,4,FALSE),"")</f>
        <v>800mg</v>
      </c>
      <c r="E5947" s="255" t="str">
        <f>IF(AND(A5947&lt;&gt;"",ISNUMBER(A5947)),VLOOKUP(A5947,Studies!A:BR,5,FALSE),"")</f>
        <v>Raltegravir</v>
      </c>
      <c r="F5947" s="256" t="str">
        <f>IF(AND(A5947&lt;&gt;"",ISNUMBER(A5947)),VLOOKUP(A5947,Studies!A:BR,6,FALSE),"")</f>
        <v>Plasma</v>
      </c>
      <c r="G5947" s="194">
        <v>1</v>
      </c>
      <c r="H5947" s="50" t="s">
        <v>60</v>
      </c>
      <c r="I5947" s="187">
        <v>20237.154296875</v>
      </c>
      <c r="J5947" s="41" t="s">
        <v>964</v>
      </c>
      <c r="K5947" s="41" t="s">
        <v>116</v>
      </c>
    </row>
    <row r="5948" spans="1:11" x14ac:dyDescent="0.2">
      <c r="A5948" s="30">
        <v>5445</v>
      </c>
      <c r="B5948" s="254" t="str">
        <f>IF(AND(A5948&lt;&gt;"",ISNUMBER(A5948)),VLOOKUP(A5948,Studies!A:BR,2,FALSE),"")</f>
        <v>Iwamoto 2008</v>
      </c>
      <c r="C5948" s="255" t="str">
        <f>IF(AND(A5948&lt;&gt;"",ISNUMBER(A5948)),VLOOKUP(A5948,Studies!A:BR,3,FALSE),"")</f>
        <v xml:space="preserve">https://www.ncbi.nlm.nih.gov/pubmed/17713476
</v>
      </c>
      <c r="D5948" s="255" t="str">
        <f>IF(AND(A5948&lt;&gt;"",ISNUMBER(A5948)),VLOOKUP(A5948,Studies!A:BR,4,FALSE),"")</f>
        <v>800mg</v>
      </c>
      <c r="E5948" s="255" t="str">
        <f>IF(AND(A5948&lt;&gt;"",ISNUMBER(A5948)),VLOOKUP(A5948,Studies!A:BR,5,FALSE),"")</f>
        <v>Raltegravir</v>
      </c>
      <c r="F5948" s="256" t="str">
        <f>IF(AND(A5948&lt;&gt;"",ISNUMBER(A5948)),VLOOKUP(A5948,Studies!A:BR,6,FALSE),"")</f>
        <v>Plasma</v>
      </c>
      <c r="G5948" s="194">
        <v>1.5</v>
      </c>
      <c r="H5948" s="50" t="s">
        <v>60</v>
      </c>
      <c r="I5948" s="187">
        <v>23003.953125</v>
      </c>
      <c r="J5948" s="41" t="s">
        <v>964</v>
      </c>
      <c r="K5948" s="41" t="s">
        <v>116</v>
      </c>
    </row>
    <row r="5949" spans="1:11" x14ac:dyDescent="0.2">
      <c r="A5949" s="30">
        <v>5445</v>
      </c>
      <c r="B5949" s="254" t="str">
        <f>IF(AND(A5949&lt;&gt;"",ISNUMBER(A5949)),VLOOKUP(A5949,Studies!A:BR,2,FALSE),"")</f>
        <v>Iwamoto 2008</v>
      </c>
      <c r="C5949" s="255" t="str">
        <f>IF(AND(A5949&lt;&gt;"",ISNUMBER(A5949)),VLOOKUP(A5949,Studies!A:BR,3,FALSE),"")</f>
        <v xml:space="preserve">https://www.ncbi.nlm.nih.gov/pubmed/17713476
</v>
      </c>
      <c r="D5949" s="255" t="str">
        <f>IF(AND(A5949&lt;&gt;"",ISNUMBER(A5949)),VLOOKUP(A5949,Studies!A:BR,4,FALSE),"")</f>
        <v>800mg</v>
      </c>
      <c r="E5949" s="255" t="str">
        <f>IF(AND(A5949&lt;&gt;"",ISNUMBER(A5949)),VLOOKUP(A5949,Studies!A:BR,5,FALSE),"")</f>
        <v>Raltegravir</v>
      </c>
      <c r="F5949" s="256" t="str">
        <f>IF(AND(A5949&lt;&gt;"",ISNUMBER(A5949)),VLOOKUP(A5949,Studies!A:BR,6,FALSE),"")</f>
        <v>Plasma</v>
      </c>
      <c r="G5949" s="194">
        <v>2</v>
      </c>
      <c r="H5949" s="50" t="s">
        <v>60</v>
      </c>
      <c r="I5949" s="187">
        <v>16679.841796875</v>
      </c>
      <c r="J5949" s="41" t="s">
        <v>964</v>
      </c>
      <c r="K5949" s="41" t="s">
        <v>116</v>
      </c>
    </row>
    <row r="5950" spans="1:11" x14ac:dyDescent="0.2">
      <c r="A5950" s="30">
        <v>5445</v>
      </c>
      <c r="B5950" s="254" t="str">
        <f>IF(AND(A5950&lt;&gt;"",ISNUMBER(A5950)),VLOOKUP(A5950,Studies!A:BR,2,FALSE),"")</f>
        <v>Iwamoto 2008</v>
      </c>
      <c r="C5950" s="255" t="str">
        <f>IF(AND(A5950&lt;&gt;"",ISNUMBER(A5950)),VLOOKUP(A5950,Studies!A:BR,3,FALSE),"")</f>
        <v xml:space="preserve">https://www.ncbi.nlm.nih.gov/pubmed/17713476
</v>
      </c>
      <c r="D5950" s="255" t="str">
        <f>IF(AND(A5950&lt;&gt;"",ISNUMBER(A5950)),VLOOKUP(A5950,Studies!A:BR,4,FALSE),"")</f>
        <v>800mg</v>
      </c>
      <c r="E5950" s="255" t="str">
        <f>IF(AND(A5950&lt;&gt;"",ISNUMBER(A5950)),VLOOKUP(A5950,Studies!A:BR,5,FALSE),"")</f>
        <v>Raltegravir</v>
      </c>
      <c r="F5950" s="256" t="str">
        <f>IF(AND(A5950&lt;&gt;"",ISNUMBER(A5950)),VLOOKUP(A5950,Studies!A:BR,6,FALSE),"")</f>
        <v>Plasma</v>
      </c>
      <c r="G5950" s="194">
        <v>3</v>
      </c>
      <c r="H5950" s="50" t="s">
        <v>60</v>
      </c>
      <c r="I5950" s="187">
        <v>9090.9091796875</v>
      </c>
      <c r="J5950" s="41" t="s">
        <v>964</v>
      </c>
      <c r="K5950" s="41" t="s">
        <v>116</v>
      </c>
    </row>
    <row r="5951" spans="1:11" x14ac:dyDescent="0.2">
      <c r="A5951" s="30">
        <v>5445</v>
      </c>
      <c r="B5951" s="254" t="str">
        <f>IF(AND(A5951&lt;&gt;"",ISNUMBER(A5951)),VLOOKUP(A5951,Studies!A:BR,2,FALSE),"")</f>
        <v>Iwamoto 2008</v>
      </c>
      <c r="C5951" s="255" t="str">
        <f>IF(AND(A5951&lt;&gt;"",ISNUMBER(A5951)),VLOOKUP(A5951,Studies!A:BR,3,FALSE),"")</f>
        <v xml:space="preserve">https://www.ncbi.nlm.nih.gov/pubmed/17713476
</v>
      </c>
      <c r="D5951" s="255" t="str">
        <f>IF(AND(A5951&lt;&gt;"",ISNUMBER(A5951)),VLOOKUP(A5951,Studies!A:BR,4,FALSE),"")</f>
        <v>800mg</v>
      </c>
      <c r="E5951" s="255" t="str">
        <f>IF(AND(A5951&lt;&gt;"",ISNUMBER(A5951)),VLOOKUP(A5951,Studies!A:BR,5,FALSE),"")</f>
        <v>Raltegravir</v>
      </c>
      <c r="F5951" s="256" t="str">
        <f>IF(AND(A5951&lt;&gt;"",ISNUMBER(A5951)),VLOOKUP(A5951,Studies!A:BR,6,FALSE),"")</f>
        <v>Plasma</v>
      </c>
      <c r="G5951" s="194">
        <v>4</v>
      </c>
      <c r="H5951" s="50" t="s">
        <v>60</v>
      </c>
      <c r="I5951" s="187">
        <v>5296.44287109375</v>
      </c>
      <c r="J5951" s="41" t="s">
        <v>964</v>
      </c>
      <c r="K5951" s="41" t="s">
        <v>116</v>
      </c>
    </row>
    <row r="5952" spans="1:11" x14ac:dyDescent="0.2">
      <c r="A5952" s="30">
        <v>5445</v>
      </c>
      <c r="B5952" s="254" t="str">
        <f>IF(AND(A5952&lt;&gt;"",ISNUMBER(A5952)),VLOOKUP(A5952,Studies!A:BR,2,FALSE),"")</f>
        <v>Iwamoto 2008</v>
      </c>
      <c r="C5952" s="255" t="str">
        <f>IF(AND(A5952&lt;&gt;"",ISNUMBER(A5952)),VLOOKUP(A5952,Studies!A:BR,3,FALSE),"")</f>
        <v xml:space="preserve">https://www.ncbi.nlm.nih.gov/pubmed/17713476
</v>
      </c>
      <c r="D5952" s="255" t="str">
        <f>IF(AND(A5952&lt;&gt;"",ISNUMBER(A5952)),VLOOKUP(A5952,Studies!A:BR,4,FALSE),"")</f>
        <v>800mg</v>
      </c>
      <c r="E5952" s="255" t="str">
        <f>IF(AND(A5952&lt;&gt;"",ISNUMBER(A5952)),VLOOKUP(A5952,Studies!A:BR,5,FALSE),"")</f>
        <v>Raltegravir</v>
      </c>
      <c r="F5952" s="256" t="str">
        <f>IF(AND(A5952&lt;&gt;"",ISNUMBER(A5952)),VLOOKUP(A5952,Studies!A:BR,6,FALSE),"")</f>
        <v>Plasma</v>
      </c>
      <c r="G5952" s="194">
        <v>6</v>
      </c>
      <c r="H5952" s="50" t="s">
        <v>60</v>
      </c>
      <c r="I5952" s="187">
        <v>1476.180908203125</v>
      </c>
      <c r="J5952" s="41" t="s">
        <v>964</v>
      </c>
      <c r="K5952" s="41" t="s">
        <v>116</v>
      </c>
    </row>
    <row r="5953" spans="1:11" x14ac:dyDescent="0.2">
      <c r="A5953" s="30">
        <v>5445</v>
      </c>
      <c r="B5953" s="254" t="str">
        <f>IF(AND(A5953&lt;&gt;"",ISNUMBER(A5953)),VLOOKUP(A5953,Studies!A:BR,2,FALSE),"")</f>
        <v>Iwamoto 2008</v>
      </c>
      <c r="C5953" s="255" t="str">
        <f>IF(AND(A5953&lt;&gt;"",ISNUMBER(A5953)),VLOOKUP(A5953,Studies!A:BR,3,FALSE),"")</f>
        <v xml:space="preserve">https://www.ncbi.nlm.nih.gov/pubmed/17713476
</v>
      </c>
      <c r="D5953" s="255" t="str">
        <f>IF(AND(A5953&lt;&gt;"",ISNUMBER(A5953)),VLOOKUP(A5953,Studies!A:BR,4,FALSE),"")</f>
        <v>800mg</v>
      </c>
      <c r="E5953" s="255" t="str">
        <f>IF(AND(A5953&lt;&gt;"",ISNUMBER(A5953)),VLOOKUP(A5953,Studies!A:BR,5,FALSE),"")</f>
        <v>Raltegravir</v>
      </c>
      <c r="F5953" s="256" t="str">
        <f>IF(AND(A5953&lt;&gt;"",ISNUMBER(A5953)),VLOOKUP(A5953,Studies!A:BR,6,FALSE),"")</f>
        <v>Plasma</v>
      </c>
      <c r="G5953" s="194">
        <v>8</v>
      </c>
      <c r="H5953" s="50" t="s">
        <v>60</v>
      </c>
      <c r="I5953" s="187">
        <v>522.5177001953125</v>
      </c>
      <c r="J5953" s="41" t="s">
        <v>964</v>
      </c>
      <c r="K5953" s="41" t="s">
        <v>116</v>
      </c>
    </row>
    <row r="5954" spans="1:11" x14ac:dyDescent="0.2">
      <c r="A5954" s="30">
        <v>5445</v>
      </c>
      <c r="B5954" s="254" t="str">
        <f>IF(AND(A5954&lt;&gt;"",ISNUMBER(A5954)),VLOOKUP(A5954,Studies!A:BR,2,FALSE),"")</f>
        <v>Iwamoto 2008</v>
      </c>
      <c r="C5954" s="255" t="str">
        <f>IF(AND(A5954&lt;&gt;"",ISNUMBER(A5954)),VLOOKUP(A5954,Studies!A:BR,3,FALSE),"")</f>
        <v xml:space="preserve">https://www.ncbi.nlm.nih.gov/pubmed/17713476
</v>
      </c>
      <c r="D5954" s="255" t="str">
        <f>IF(AND(A5954&lt;&gt;"",ISNUMBER(A5954)),VLOOKUP(A5954,Studies!A:BR,4,FALSE),"")</f>
        <v>800mg</v>
      </c>
      <c r="E5954" s="255" t="str">
        <f>IF(AND(A5954&lt;&gt;"",ISNUMBER(A5954)),VLOOKUP(A5954,Studies!A:BR,5,FALSE),"")</f>
        <v>Raltegravir</v>
      </c>
      <c r="F5954" s="256" t="str">
        <f>IF(AND(A5954&lt;&gt;"",ISNUMBER(A5954)),VLOOKUP(A5954,Studies!A:BR,6,FALSE),"")</f>
        <v>Plasma</v>
      </c>
      <c r="G5954" s="194">
        <v>12</v>
      </c>
      <c r="H5954" s="50" t="s">
        <v>60</v>
      </c>
      <c r="I5954" s="187">
        <v>206.31938171386719</v>
      </c>
      <c r="J5954" s="41" t="s">
        <v>964</v>
      </c>
      <c r="K5954" s="41" t="s">
        <v>116</v>
      </c>
    </row>
    <row r="5955" spans="1:11" x14ac:dyDescent="0.2">
      <c r="A5955" s="30">
        <v>5445</v>
      </c>
      <c r="B5955" s="254" t="str">
        <f>IF(AND(A5955&lt;&gt;"",ISNUMBER(A5955)),VLOOKUP(A5955,Studies!A:BR,2,FALSE),"")</f>
        <v>Iwamoto 2008</v>
      </c>
      <c r="C5955" s="255" t="str">
        <f>IF(AND(A5955&lt;&gt;"",ISNUMBER(A5955)),VLOOKUP(A5955,Studies!A:BR,3,FALSE),"")</f>
        <v xml:space="preserve">https://www.ncbi.nlm.nih.gov/pubmed/17713476
</v>
      </c>
      <c r="D5955" s="255" t="str">
        <f>IF(AND(A5955&lt;&gt;"",ISNUMBER(A5955)),VLOOKUP(A5955,Studies!A:BR,4,FALSE),"")</f>
        <v>800mg</v>
      </c>
      <c r="E5955" s="255" t="str">
        <f>IF(AND(A5955&lt;&gt;"",ISNUMBER(A5955)),VLOOKUP(A5955,Studies!A:BR,5,FALSE),"")</f>
        <v>Raltegravir</v>
      </c>
      <c r="F5955" s="256" t="str">
        <f>IF(AND(A5955&lt;&gt;"",ISNUMBER(A5955)),VLOOKUP(A5955,Studies!A:BR,6,FALSE),"")</f>
        <v>Plasma</v>
      </c>
      <c r="G5955" s="194">
        <v>15</v>
      </c>
      <c r="H5955" s="50" t="s">
        <v>60</v>
      </c>
      <c r="I5955" s="187">
        <v>129.64617919921875</v>
      </c>
      <c r="J5955" s="41" t="s">
        <v>964</v>
      </c>
      <c r="K5955" s="41" t="s">
        <v>116</v>
      </c>
    </row>
    <row r="5956" spans="1:11" x14ac:dyDescent="0.2">
      <c r="A5956" s="30">
        <v>5445</v>
      </c>
      <c r="B5956" s="254" t="str">
        <f>IF(AND(A5956&lt;&gt;"",ISNUMBER(A5956)),VLOOKUP(A5956,Studies!A:BR,2,FALSE),"")</f>
        <v>Iwamoto 2008</v>
      </c>
      <c r="C5956" s="255" t="str">
        <f>IF(AND(A5956&lt;&gt;"",ISNUMBER(A5956)),VLOOKUP(A5956,Studies!A:BR,3,FALSE),"")</f>
        <v xml:space="preserve">https://www.ncbi.nlm.nih.gov/pubmed/17713476
</v>
      </c>
      <c r="D5956" s="255" t="str">
        <f>IF(AND(A5956&lt;&gt;"",ISNUMBER(A5956)),VLOOKUP(A5956,Studies!A:BR,4,FALSE),"")</f>
        <v>800mg</v>
      </c>
      <c r="E5956" s="255" t="str">
        <f>IF(AND(A5956&lt;&gt;"",ISNUMBER(A5956)),VLOOKUP(A5956,Studies!A:BR,5,FALSE),"")</f>
        <v>Raltegravir</v>
      </c>
      <c r="F5956" s="256" t="str">
        <f>IF(AND(A5956&lt;&gt;"",ISNUMBER(A5956)),VLOOKUP(A5956,Studies!A:BR,6,FALSE),"")</f>
        <v>Plasma</v>
      </c>
      <c r="G5956" s="194">
        <v>24</v>
      </c>
      <c r="H5956" s="50" t="s">
        <v>60</v>
      </c>
      <c r="I5956" s="187">
        <v>113.08695220947266</v>
      </c>
      <c r="J5956" s="41" t="s">
        <v>964</v>
      </c>
      <c r="K5956" s="41" t="s">
        <v>116</v>
      </c>
    </row>
    <row r="5957" spans="1:11" x14ac:dyDescent="0.2">
      <c r="A5957" s="30">
        <v>5445</v>
      </c>
      <c r="B5957" s="254" t="str">
        <f>IF(AND(A5957&lt;&gt;"",ISNUMBER(A5957)),VLOOKUP(A5957,Studies!A:BR,2,FALSE),"")</f>
        <v>Iwamoto 2008</v>
      </c>
      <c r="C5957" s="255" t="str">
        <f>IF(AND(A5957&lt;&gt;"",ISNUMBER(A5957)),VLOOKUP(A5957,Studies!A:BR,3,FALSE),"")</f>
        <v xml:space="preserve">https://www.ncbi.nlm.nih.gov/pubmed/17713476
</v>
      </c>
      <c r="D5957" s="255" t="str">
        <f>IF(AND(A5957&lt;&gt;"",ISNUMBER(A5957)),VLOOKUP(A5957,Studies!A:BR,4,FALSE),"")</f>
        <v>800mg</v>
      </c>
      <c r="E5957" s="255" t="str">
        <f>IF(AND(A5957&lt;&gt;"",ISNUMBER(A5957)),VLOOKUP(A5957,Studies!A:BR,5,FALSE),"")</f>
        <v>Raltegravir</v>
      </c>
      <c r="F5957" s="256" t="str">
        <f>IF(AND(A5957&lt;&gt;"",ISNUMBER(A5957)),VLOOKUP(A5957,Studies!A:BR,6,FALSE),"")</f>
        <v>Plasma</v>
      </c>
      <c r="G5957" s="194">
        <v>32</v>
      </c>
      <c r="H5957" s="50" t="s">
        <v>60</v>
      </c>
      <c r="I5957" s="187">
        <v>83.723747253417969</v>
      </c>
      <c r="J5957" s="41" t="s">
        <v>964</v>
      </c>
      <c r="K5957" s="41" t="s">
        <v>116</v>
      </c>
    </row>
    <row r="5958" spans="1:11" x14ac:dyDescent="0.2">
      <c r="A5958" s="30">
        <v>5445</v>
      </c>
      <c r="B5958" s="254" t="str">
        <f>IF(AND(A5958&lt;&gt;"",ISNUMBER(A5958)),VLOOKUP(A5958,Studies!A:BR,2,FALSE),"")</f>
        <v>Iwamoto 2008</v>
      </c>
      <c r="C5958" s="255" t="str">
        <f>IF(AND(A5958&lt;&gt;"",ISNUMBER(A5958)),VLOOKUP(A5958,Studies!A:BR,3,FALSE),"")</f>
        <v xml:space="preserve">https://www.ncbi.nlm.nih.gov/pubmed/17713476
</v>
      </c>
      <c r="D5958" s="255" t="str">
        <f>IF(AND(A5958&lt;&gt;"",ISNUMBER(A5958)),VLOOKUP(A5958,Studies!A:BR,4,FALSE),"")</f>
        <v>800mg</v>
      </c>
      <c r="E5958" s="255" t="str">
        <f>IF(AND(A5958&lt;&gt;"",ISNUMBER(A5958)),VLOOKUP(A5958,Studies!A:BR,5,FALSE),"")</f>
        <v>Raltegravir</v>
      </c>
      <c r="F5958" s="256" t="str">
        <f>IF(AND(A5958&lt;&gt;"",ISNUMBER(A5958)),VLOOKUP(A5958,Studies!A:BR,6,FALSE),"")</f>
        <v>Plasma</v>
      </c>
      <c r="G5958" s="194">
        <v>48</v>
      </c>
      <c r="H5958" s="50" t="s">
        <v>60</v>
      </c>
      <c r="I5958" s="187">
        <v>41.138019561767578</v>
      </c>
      <c r="J5958" s="41" t="s">
        <v>964</v>
      </c>
      <c r="K5958" s="41" t="s">
        <v>116</v>
      </c>
    </row>
    <row r="5959" spans="1:11" x14ac:dyDescent="0.2">
      <c r="A5959" s="30">
        <v>5446</v>
      </c>
      <c r="B5959" s="254" t="str">
        <f>IF(AND(A5959&lt;&gt;"",ISNUMBER(A5959)),VLOOKUP(A5959,Studies!A:BR,2,FALSE),"")</f>
        <v>Iwamoto 2008</v>
      </c>
      <c r="C5959" s="255" t="str">
        <f>IF(AND(A5959&lt;&gt;"",ISNUMBER(A5959)),VLOOKUP(A5959,Studies!A:BR,3,FALSE),"")</f>
        <v xml:space="preserve">https://www.ncbi.nlm.nih.gov/pubmed/17713476
</v>
      </c>
      <c r="D5959" s="255" t="str">
        <f>IF(AND(A5959&lt;&gt;"",ISNUMBER(A5959)),VLOOKUP(A5959,Studies!A:BR,4,FALSE),"")</f>
        <v>1200mg</v>
      </c>
      <c r="E5959" s="255" t="str">
        <f>IF(AND(A5959&lt;&gt;"",ISNUMBER(A5959)),VLOOKUP(A5959,Studies!A:BR,5,FALSE),"")</f>
        <v>Raltegravir</v>
      </c>
      <c r="F5959" s="256" t="str">
        <f>IF(AND(A5959&lt;&gt;"",ISNUMBER(A5959)),VLOOKUP(A5959,Studies!A:BR,6,FALSE),"")</f>
        <v>Plasma</v>
      </c>
      <c r="G5959" s="194">
        <v>0.25</v>
      </c>
      <c r="H5959" s="50" t="s">
        <v>60</v>
      </c>
      <c r="I5959" s="187">
        <v>2845.849853515625</v>
      </c>
      <c r="J5959" s="41" t="s">
        <v>964</v>
      </c>
      <c r="K5959" s="41" t="s">
        <v>116</v>
      </c>
    </row>
    <row r="5960" spans="1:11" x14ac:dyDescent="0.2">
      <c r="A5960" s="30">
        <v>5446</v>
      </c>
      <c r="B5960" s="254" t="str">
        <f>IF(AND(A5960&lt;&gt;"",ISNUMBER(A5960)),VLOOKUP(A5960,Studies!A:BR,2,FALSE),"")</f>
        <v>Iwamoto 2008</v>
      </c>
      <c r="C5960" s="255" t="str">
        <f>IF(AND(A5960&lt;&gt;"",ISNUMBER(A5960)),VLOOKUP(A5960,Studies!A:BR,3,FALSE),"")</f>
        <v xml:space="preserve">https://www.ncbi.nlm.nih.gov/pubmed/17713476
</v>
      </c>
      <c r="D5960" s="255" t="str">
        <f>IF(AND(A5960&lt;&gt;"",ISNUMBER(A5960)),VLOOKUP(A5960,Studies!A:BR,4,FALSE),"")</f>
        <v>1200mg</v>
      </c>
      <c r="E5960" s="255" t="str">
        <f>IF(AND(A5960&lt;&gt;"",ISNUMBER(A5960)),VLOOKUP(A5960,Studies!A:BR,5,FALSE),"")</f>
        <v>Raltegravir</v>
      </c>
      <c r="F5960" s="256" t="str">
        <f>IF(AND(A5960&lt;&gt;"",ISNUMBER(A5960)),VLOOKUP(A5960,Studies!A:BR,6,FALSE),"")</f>
        <v>Plasma</v>
      </c>
      <c r="G5960" s="194">
        <v>0.5</v>
      </c>
      <c r="H5960" s="50" t="s">
        <v>60</v>
      </c>
      <c r="I5960" s="187">
        <v>12490.119140625</v>
      </c>
      <c r="J5960" s="41" t="s">
        <v>964</v>
      </c>
      <c r="K5960" s="41" t="s">
        <v>116</v>
      </c>
    </row>
    <row r="5961" spans="1:11" x14ac:dyDescent="0.2">
      <c r="A5961" s="30">
        <v>5446</v>
      </c>
      <c r="B5961" s="254" t="str">
        <f>IF(AND(A5961&lt;&gt;"",ISNUMBER(A5961)),VLOOKUP(A5961,Studies!A:BR,2,FALSE),"")</f>
        <v>Iwamoto 2008</v>
      </c>
      <c r="C5961" s="255" t="str">
        <f>IF(AND(A5961&lt;&gt;"",ISNUMBER(A5961)),VLOOKUP(A5961,Studies!A:BR,3,FALSE),"")</f>
        <v xml:space="preserve">https://www.ncbi.nlm.nih.gov/pubmed/17713476
</v>
      </c>
      <c r="D5961" s="255" t="str">
        <f>IF(AND(A5961&lt;&gt;"",ISNUMBER(A5961)),VLOOKUP(A5961,Studies!A:BR,4,FALSE),"")</f>
        <v>1200mg</v>
      </c>
      <c r="E5961" s="255" t="str">
        <f>IF(AND(A5961&lt;&gt;"",ISNUMBER(A5961)),VLOOKUP(A5961,Studies!A:BR,5,FALSE),"")</f>
        <v>Raltegravir</v>
      </c>
      <c r="F5961" s="256" t="str">
        <f>IF(AND(A5961&lt;&gt;"",ISNUMBER(A5961)),VLOOKUP(A5961,Studies!A:BR,6,FALSE),"")</f>
        <v>Plasma</v>
      </c>
      <c r="G5961" s="194">
        <v>1</v>
      </c>
      <c r="H5961" s="50" t="s">
        <v>60</v>
      </c>
      <c r="I5961" s="187">
        <v>27351.779296875</v>
      </c>
      <c r="J5961" s="41" t="s">
        <v>964</v>
      </c>
      <c r="K5961" s="41" t="s">
        <v>116</v>
      </c>
    </row>
    <row r="5962" spans="1:11" x14ac:dyDescent="0.2">
      <c r="A5962" s="30">
        <v>5446</v>
      </c>
      <c r="B5962" s="254" t="str">
        <f>IF(AND(A5962&lt;&gt;"",ISNUMBER(A5962)),VLOOKUP(A5962,Studies!A:BR,2,FALSE),"")</f>
        <v>Iwamoto 2008</v>
      </c>
      <c r="C5962" s="255" t="str">
        <f>IF(AND(A5962&lt;&gt;"",ISNUMBER(A5962)),VLOOKUP(A5962,Studies!A:BR,3,FALSE),"")</f>
        <v xml:space="preserve">https://www.ncbi.nlm.nih.gov/pubmed/17713476
</v>
      </c>
      <c r="D5962" s="255" t="str">
        <f>IF(AND(A5962&lt;&gt;"",ISNUMBER(A5962)),VLOOKUP(A5962,Studies!A:BR,4,FALSE),"")</f>
        <v>1200mg</v>
      </c>
      <c r="E5962" s="255" t="str">
        <f>IF(AND(A5962&lt;&gt;"",ISNUMBER(A5962)),VLOOKUP(A5962,Studies!A:BR,5,FALSE),"")</f>
        <v>Raltegravir</v>
      </c>
      <c r="F5962" s="256" t="str">
        <f>IF(AND(A5962&lt;&gt;"",ISNUMBER(A5962)),VLOOKUP(A5962,Studies!A:BR,6,FALSE),"")</f>
        <v>Plasma</v>
      </c>
      <c r="G5962" s="194">
        <v>1.5</v>
      </c>
      <c r="H5962" s="50" t="s">
        <v>60</v>
      </c>
      <c r="I5962" s="187">
        <v>27984.189453125</v>
      </c>
      <c r="J5962" s="41" t="s">
        <v>964</v>
      </c>
      <c r="K5962" s="41" t="s">
        <v>116</v>
      </c>
    </row>
    <row r="5963" spans="1:11" x14ac:dyDescent="0.2">
      <c r="A5963" s="30">
        <v>5446</v>
      </c>
      <c r="B5963" s="254" t="str">
        <f>IF(AND(A5963&lt;&gt;"",ISNUMBER(A5963)),VLOOKUP(A5963,Studies!A:BR,2,FALSE),"")</f>
        <v>Iwamoto 2008</v>
      </c>
      <c r="C5963" s="255" t="str">
        <f>IF(AND(A5963&lt;&gt;"",ISNUMBER(A5963)),VLOOKUP(A5963,Studies!A:BR,3,FALSE),"")</f>
        <v xml:space="preserve">https://www.ncbi.nlm.nih.gov/pubmed/17713476
</v>
      </c>
      <c r="D5963" s="255" t="str">
        <f>IF(AND(A5963&lt;&gt;"",ISNUMBER(A5963)),VLOOKUP(A5963,Studies!A:BR,4,FALSE),"")</f>
        <v>1200mg</v>
      </c>
      <c r="E5963" s="255" t="str">
        <f>IF(AND(A5963&lt;&gt;"",ISNUMBER(A5963)),VLOOKUP(A5963,Studies!A:BR,5,FALSE),"")</f>
        <v>Raltegravir</v>
      </c>
      <c r="F5963" s="256" t="str">
        <f>IF(AND(A5963&lt;&gt;"",ISNUMBER(A5963)),VLOOKUP(A5963,Studies!A:BR,6,FALSE),"")</f>
        <v>Plasma</v>
      </c>
      <c r="G5963" s="194">
        <v>2</v>
      </c>
      <c r="H5963" s="50" t="s">
        <v>60</v>
      </c>
      <c r="I5963" s="187">
        <v>24110.671875</v>
      </c>
      <c r="J5963" s="41" t="s">
        <v>964</v>
      </c>
      <c r="K5963" s="41" t="s">
        <v>116</v>
      </c>
    </row>
    <row r="5964" spans="1:11" x14ac:dyDescent="0.2">
      <c r="A5964" s="30">
        <v>5446</v>
      </c>
      <c r="B5964" s="254" t="str">
        <f>IF(AND(A5964&lt;&gt;"",ISNUMBER(A5964)),VLOOKUP(A5964,Studies!A:BR,2,FALSE),"")</f>
        <v>Iwamoto 2008</v>
      </c>
      <c r="C5964" s="255" t="str">
        <f>IF(AND(A5964&lt;&gt;"",ISNUMBER(A5964)),VLOOKUP(A5964,Studies!A:BR,3,FALSE),"")</f>
        <v xml:space="preserve">https://www.ncbi.nlm.nih.gov/pubmed/17713476
</v>
      </c>
      <c r="D5964" s="255" t="str">
        <f>IF(AND(A5964&lt;&gt;"",ISNUMBER(A5964)),VLOOKUP(A5964,Studies!A:BR,4,FALSE),"")</f>
        <v>1200mg</v>
      </c>
      <c r="E5964" s="255" t="str">
        <f>IF(AND(A5964&lt;&gt;"",ISNUMBER(A5964)),VLOOKUP(A5964,Studies!A:BR,5,FALSE),"")</f>
        <v>Raltegravir</v>
      </c>
      <c r="F5964" s="256" t="str">
        <f>IF(AND(A5964&lt;&gt;"",ISNUMBER(A5964)),VLOOKUP(A5964,Studies!A:BR,6,FALSE),"")</f>
        <v>Plasma</v>
      </c>
      <c r="G5964" s="194">
        <v>3</v>
      </c>
      <c r="H5964" s="50" t="s">
        <v>60</v>
      </c>
      <c r="I5964" s="187">
        <v>14071.146484375</v>
      </c>
      <c r="J5964" s="41" t="s">
        <v>964</v>
      </c>
      <c r="K5964" s="41" t="s">
        <v>116</v>
      </c>
    </row>
    <row r="5965" spans="1:11" x14ac:dyDescent="0.2">
      <c r="A5965" s="30">
        <v>5446</v>
      </c>
      <c r="B5965" s="254" t="str">
        <f>IF(AND(A5965&lt;&gt;"",ISNUMBER(A5965)),VLOOKUP(A5965,Studies!A:BR,2,FALSE),"")</f>
        <v>Iwamoto 2008</v>
      </c>
      <c r="C5965" s="255" t="str">
        <f>IF(AND(A5965&lt;&gt;"",ISNUMBER(A5965)),VLOOKUP(A5965,Studies!A:BR,3,FALSE),"")</f>
        <v xml:space="preserve">https://www.ncbi.nlm.nih.gov/pubmed/17713476
</v>
      </c>
      <c r="D5965" s="255" t="str">
        <f>IF(AND(A5965&lt;&gt;"",ISNUMBER(A5965)),VLOOKUP(A5965,Studies!A:BR,4,FALSE),"")</f>
        <v>1200mg</v>
      </c>
      <c r="E5965" s="255" t="str">
        <f>IF(AND(A5965&lt;&gt;"",ISNUMBER(A5965)),VLOOKUP(A5965,Studies!A:BR,5,FALSE),"")</f>
        <v>Raltegravir</v>
      </c>
      <c r="F5965" s="256" t="str">
        <f>IF(AND(A5965&lt;&gt;"",ISNUMBER(A5965)),VLOOKUP(A5965,Studies!A:BR,6,FALSE),"")</f>
        <v>Plasma</v>
      </c>
      <c r="G5965" s="194">
        <v>4</v>
      </c>
      <c r="H5965" s="50" t="s">
        <v>60</v>
      </c>
      <c r="I5965" s="187">
        <v>8063.2412109375</v>
      </c>
      <c r="J5965" s="41" t="s">
        <v>964</v>
      </c>
      <c r="K5965" s="41" t="s">
        <v>116</v>
      </c>
    </row>
    <row r="5966" spans="1:11" x14ac:dyDescent="0.2">
      <c r="A5966" s="30">
        <v>5446</v>
      </c>
      <c r="B5966" s="254" t="str">
        <f>IF(AND(A5966&lt;&gt;"",ISNUMBER(A5966)),VLOOKUP(A5966,Studies!A:BR,2,FALSE),"")</f>
        <v>Iwamoto 2008</v>
      </c>
      <c r="C5966" s="255" t="str">
        <f>IF(AND(A5966&lt;&gt;"",ISNUMBER(A5966)),VLOOKUP(A5966,Studies!A:BR,3,FALSE),"")</f>
        <v xml:space="preserve">https://www.ncbi.nlm.nih.gov/pubmed/17713476
</v>
      </c>
      <c r="D5966" s="255" t="str">
        <f>IF(AND(A5966&lt;&gt;"",ISNUMBER(A5966)),VLOOKUP(A5966,Studies!A:BR,4,FALSE),"")</f>
        <v>1200mg</v>
      </c>
      <c r="E5966" s="255" t="str">
        <f>IF(AND(A5966&lt;&gt;"",ISNUMBER(A5966)),VLOOKUP(A5966,Studies!A:BR,5,FALSE),"")</f>
        <v>Raltegravir</v>
      </c>
      <c r="F5966" s="256" t="str">
        <f>IF(AND(A5966&lt;&gt;"",ISNUMBER(A5966)),VLOOKUP(A5966,Studies!A:BR,6,FALSE),"")</f>
        <v>Plasma</v>
      </c>
      <c r="G5966" s="194">
        <v>6</v>
      </c>
      <c r="H5966" s="50" t="s">
        <v>60</v>
      </c>
      <c r="I5966" s="187">
        <v>2105.921142578125</v>
      </c>
      <c r="J5966" s="41" t="s">
        <v>964</v>
      </c>
      <c r="K5966" s="41" t="s">
        <v>116</v>
      </c>
    </row>
    <row r="5967" spans="1:11" x14ac:dyDescent="0.2">
      <c r="A5967" s="30">
        <v>5446</v>
      </c>
      <c r="B5967" s="254" t="str">
        <f>IF(AND(A5967&lt;&gt;"",ISNUMBER(A5967)),VLOOKUP(A5967,Studies!A:BR,2,FALSE),"")</f>
        <v>Iwamoto 2008</v>
      </c>
      <c r="C5967" s="255" t="str">
        <f>IF(AND(A5967&lt;&gt;"",ISNUMBER(A5967)),VLOOKUP(A5967,Studies!A:BR,3,FALSE),"")</f>
        <v xml:space="preserve">https://www.ncbi.nlm.nih.gov/pubmed/17713476
</v>
      </c>
      <c r="D5967" s="255" t="str">
        <f>IF(AND(A5967&lt;&gt;"",ISNUMBER(A5967)),VLOOKUP(A5967,Studies!A:BR,4,FALSE),"")</f>
        <v>1200mg</v>
      </c>
      <c r="E5967" s="255" t="str">
        <f>IF(AND(A5967&lt;&gt;"",ISNUMBER(A5967)),VLOOKUP(A5967,Studies!A:BR,5,FALSE),"")</f>
        <v>Raltegravir</v>
      </c>
      <c r="F5967" s="256" t="str">
        <f>IF(AND(A5967&lt;&gt;"",ISNUMBER(A5967)),VLOOKUP(A5967,Studies!A:BR,6,FALSE),"")</f>
        <v>Plasma</v>
      </c>
      <c r="G5967" s="194">
        <v>8</v>
      </c>
      <c r="H5967" s="50" t="s">
        <v>60</v>
      </c>
      <c r="I5967" s="187">
        <v>725.32745361328125</v>
      </c>
      <c r="J5967" s="41" t="s">
        <v>964</v>
      </c>
      <c r="K5967" s="41" t="s">
        <v>116</v>
      </c>
    </row>
    <row r="5968" spans="1:11" x14ac:dyDescent="0.2">
      <c r="A5968" s="30">
        <v>5446</v>
      </c>
      <c r="B5968" s="254" t="str">
        <f>IF(AND(A5968&lt;&gt;"",ISNUMBER(A5968)),VLOOKUP(A5968,Studies!A:BR,2,FALSE),"")</f>
        <v>Iwamoto 2008</v>
      </c>
      <c r="C5968" s="255" t="str">
        <f>IF(AND(A5968&lt;&gt;"",ISNUMBER(A5968)),VLOOKUP(A5968,Studies!A:BR,3,FALSE),"")</f>
        <v xml:space="preserve">https://www.ncbi.nlm.nih.gov/pubmed/17713476
</v>
      </c>
      <c r="D5968" s="255" t="str">
        <f>IF(AND(A5968&lt;&gt;"",ISNUMBER(A5968)),VLOOKUP(A5968,Studies!A:BR,4,FALSE),"")</f>
        <v>1200mg</v>
      </c>
      <c r="E5968" s="255" t="str">
        <f>IF(AND(A5968&lt;&gt;"",ISNUMBER(A5968)),VLOOKUP(A5968,Studies!A:BR,5,FALSE),"")</f>
        <v>Raltegravir</v>
      </c>
      <c r="F5968" s="256" t="str">
        <f>IF(AND(A5968&lt;&gt;"",ISNUMBER(A5968)),VLOOKUP(A5968,Studies!A:BR,6,FALSE),"")</f>
        <v>Plasma</v>
      </c>
      <c r="G5968" s="194">
        <v>15</v>
      </c>
      <c r="H5968" s="50" t="s">
        <v>60</v>
      </c>
      <c r="I5968" s="187">
        <v>148.63015747070312</v>
      </c>
      <c r="J5968" s="41" t="s">
        <v>964</v>
      </c>
      <c r="K5968" s="41" t="s">
        <v>116</v>
      </c>
    </row>
    <row r="5969" spans="1:11" x14ac:dyDescent="0.2">
      <c r="A5969" s="30">
        <v>5446</v>
      </c>
      <c r="B5969" s="254" t="str">
        <f>IF(AND(A5969&lt;&gt;"",ISNUMBER(A5969)),VLOOKUP(A5969,Studies!A:BR,2,FALSE),"")</f>
        <v>Iwamoto 2008</v>
      </c>
      <c r="C5969" s="255" t="str">
        <f>IF(AND(A5969&lt;&gt;"",ISNUMBER(A5969)),VLOOKUP(A5969,Studies!A:BR,3,FALSE),"")</f>
        <v xml:space="preserve">https://www.ncbi.nlm.nih.gov/pubmed/17713476
</v>
      </c>
      <c r="D5969" s="255" t="str">
        <f>IF(AND(A5969&lt;&gt;"",ISNUMBER(A5969)),VLOOKUP(A5969,Studies!A:BR,4,FALSE),"")</f>
        <v>1200mg</v>
      </c>
      <c r="E5969" s="255" t="str">
        <f>IF(AND(A5969&lt;&gt;"",ISNUMBER(A5969)),VLOOKUP(A5969,Studies!A:BR,5,FALSE),"")</f>
        <v>Raltegravir</v>
      </c>
      <c r="F5969" s="256" t="str">
        <f>IF(AND(A5969&lt;&gt;"",ISNUMBER(A5969)),VLOOKUP(A5969,Studies!A:BR,6,FALSE),"")</f>
        <v>Plasma</v>
      </c>
      <c r="G5969" s="194">
        <v>24</v>
      </c>
      <c r="H5969" s="50" t="s">
        <v>60</v>
      </c>
      <c r="I5969" s="187">
        <v>110.03809356689453</v>
      </c>
      <c r="J5969" s="41" t="s">
        <v>964</v>
      </c>
      <c r="K5969" s="41" t="s">
        <v>116</v>
      </c>
    </row>
    <row r="5970" spans="1:11" x14ac:dyDescent="0.2">
      <c r="A5970" s="30">
        <v>5446</v>
      </c>
      <c r="B5970" s="254" t="str">
        <f>IF(AND(A5970&lt;&gt;"",ISNUMBER(A5970)),VLOOKUP(A5970,Studies!A:BR,2,FALSE),"")</f>
        <v>Iwamoto 2008</v>
      </c>
      <c r="C5970" s="255" t="str">
        <f>IF(AND(A5970&lt;&gt;"",ISNUMBER(A5970)),VLOOKUP(A5970,Studies!A:BR,3,FALSE),"")</f>
        <v xml:space="preserve">https://www.ncbi.nlm.nih.gov/pubmed/17713476
</v>
      </c>
      <c r="D5970" s="255" t="str">
        <f>IF(AND(A5970&lt;&gt;"",ISNUMBER(A5970)),VLOOKUP(A5970,Studies!A:BR,4,FALSE),"")</f>
        <v>1200mg</v>
      </c>
      <c r="E5970" s="255" t="str">
        <f>IF(AND(A5970&lt;&gt;"",ISNUMBER(A5970)),VLOOKUP(A5970,Studies!A:BR,5,FALSE),"")</f>
        <v>Raltegravir</v>
      </c>
      <c r="F5970" s="256" t="str">
        <f>IF(AND(A5970&lt;&gt;"",ISNUMBER(A5970)),VLOOKUP(A5970,Studies!A:BR,6,FALSE),"")</f>
        <v>Plasma</v>
      </c>
      <c r="G5970" s="194">
        <v>32</v>
      </c>
      <c r="H5970" s="50" t="s">
        <v>60</v>
      </c>
      <c r="I5970" s="187">
        <v>75.053489685058594</v>
      </c>
      <c r="J5970" s="41" t="s">
        <v>964</v>
      </c>
      <c r="K5970" s="41" t="s">
        <v>116</v>
      </c>
    </row>
    <row r="5971" spans="1:11" x14ac:dyDescent="0.2">
      <c r="A5971" s="30">
        <v>5446</v>
      </c>
      <c r="B5971" s="254" t="str">
        <f>IF(AND(A5971&lt;&gt;"",ISNUMBER(A5971)),VLOOKUP(A5971,Studies!A:BR,2,FALSE),"")</f>
        <v>Iwamoto 2008</v>
      </c>
      <c r="C5971" s="255" t="str">
        <f>IF(AND(A5971&lt;&gt;"",ISNUMBER(A5971)),VLOOKUP(A5971,Studies!A:BR,3,FALSE),"")</f>
        <v xml:space="preserve">https://www.ncbi.nlm.nih.gov/pubmed/17713476
</v>
      </c>
      <c r="D5971" s="255" t="str">
        <f>IF(AND(A5971&lt;&gt;"",ISNUMBER(A5971)),VLOOKUP(A5971,Studies!A:BR,4,FALSE),"")</f>
        <v>1200mg</v>
      </c>
      <c r="E5971" s="255" t="str">
        <f>IF(AND(A5971&lt;&gt;"",ISNUMBER(A5971)),VLOOKUP(A5971,Studies!A:BR,5,FALSE),"")</f>
        <v>Raltegravir</v>
      </c>
      <c r="F5971" s="256" t="str">
        <f>IF(AND(A5971&lt;&gt;"",ISNUMBER(A5971)),VLOOKUP(A5971,Studies!A:BR,6,FALSE),"")</f>
        <v>Plasma</v>
      </c>
      <c r="G5971" s="194">
        <v>48</v>
      </c>
      <c r="H5971" s="50" t="s">
        <v>60</v>
      </c>
      <c r="I5971" s="187">
        <v>23.815223693847656</v>
      </c>
      <c r="J5971" s="41" t="s">
        <v>964</v>
      </c>
      <c r="K5971" s="41" t="s">
        <v>116</v>
      </c>
    </row>
    <row r="5972" spans="1:11" x14ac:dyDescent="0.2">
      <c r="A5972" s="30">
        <v>5446</v>
      </c>
      <c r="B5972" s="254" t="str">
        <f>IF(AND(A5972&lt;&gt;"",ISNUMBER(A5972)),VLOOKUP(A5972,Studies!A:BR,2,FALSE),"")</f>
        <v>Iwamoto 2008</v>
      </c>
      <c r="C5972" s="255" t="str">
        <f>IF(AND(A5972&lt;&gt;"",ISNUMBER(A5972)),VLOOKUP(A5972,Studies!A:BR,3,FALSE),"")</f>
        <v xml:space="preserve">https://www.ncbi.nlm.nih.gov/pubmed/17713476
</v>
      </c>
      <c r="D5972" s="255" t="str">
        <f>IF(AND(A5972&lt;&gt;"",ISNUMBER(A5972)),VLOOKUP(A5972,Studies!A:BR,4,FALSE),"")</f>
        <v>1200mg</v>
      </c>
      <c r="E5972" s="255" t="str">
        <f>IF(AND(A5972&lt;&gt;"",ISNUMBER(A5972)),VLOOKUP(A5972,Studies!A:BR,5,FALSE),"")</f>
        <v>Raltegravir</v>
      </c>
      <c r="F5972" s="256" t="str">
        <f>IF(AND(A5972&lt;&gt;"",ISNUMBER(A5972)),VLOOKUP(A5972,Studies!A:BR,6,FALSE),"")</f>
        <v>Plasma</v>
      </c>
      <c r="G5972" s="194">
        <v>72</v>
      </c>
      <c r="H5972" s="50" t="s">
        <v>60</v>
      </c>
      <c r="I5972" s="187">
        <v>5.1542582511901855</v>
      </c>
      <c r="J5972" s="41" t="s">
        <v>964</v>
      </c>
      <c r="K5972" s="41" t="s">
        <v>116</v>
      </c>
    </row>
    <row r="5973" spans="1:11" x14ac:dyDescent="0.2">
      <c r="A5973" s="30">
        <v>5447</v>
      </c>
      <c r="B5973" s="254" t="str">
        <f>IF(AND(A5973&lt;&gt;"",ISNUMBER(A5973)),VLOOKUP(A5973,Studies!A:BR,2,FALSE),"")</f>
        <v>Iwamoto 2008</v>
      </c>
      <c r="C5973" s="255" t="str">
        <f>IF(AND(A5973&lt;&gt;"",ISNUMBER(A5973)),VLOOKUP(A5973,Studies!A:BR,3,FALSE),"")</f>
        <v xml:space="preserve">https://www.ncbi.nlm.nih.gov/pubmed/17713476
</v>
      </c>
      <c r="D5973" s="255" t="str">
        <f>IF(AND(A5973&lt;&gt;"",ISNUMBER(A5973)),VLOOKUP(A5973,Studies!A:BR,4,FALSE),"")</f>
        <v>1600mg</v>
      </c>
      <c r="E5973" s="255" t="str">
        <f>IF(AND(A5973&lt;&gt;"",ISNUMBER(A5973)),VLOOKUP(A5973,Studies!A:BR,5,FALSE),"")</f>
        <v>Raltegravir</v>
      </c>
      <c r="F5973" s="256" t="str">
        <f>IF(AND(A5973&lt;&gt;"",ISNUMBER(A5973)),VLOOKUP(A5973,Studies!A:BR,6,FALSE),"")</f>
        <v>Plasma</v>
      </c>
      <c r="G5973" s="194">
        <v>0.25</v>
      </c>
      <c r="H5973" s="50" t="s">
        <v>60</v>
      </c>
      <c r="I5973" s="187">
        <v>10592.8857421875</v>
      </c>
      <c r="J5973" s="41" t="s">
        <v>964</v>
      </c>
      <c r="K5973" s="41" t="s">
        <v>116</v>
      </c>
    </row>
    <row r="5974" spans="1:11" x14ac:dyDescent="0.2">
      <c r="A5974" s="30">
        <v>5447</v>
      </c>
      <c r="B5974" s="254" t="str">
        <f>IF(AND(A5974&lt;&gt;"",ISNUMBER(A5974)),VLOOKUP(A5974,Studies!A:BR,2,FALSE),"")</f>
        <v>Iwamoto 2008</v>
      </c>
      <c r="C5974" s="255" t="str">
        <f>IF(AND(A5974&lt;&gt;"",ISNUMBER(A5974)),VLOOKUP(A5974,Studies!A:BR,3,FALSE),"")</f>
        <v xml:space="preserve">https://www.ncbi.nlm.nih.gov/pubmed/17713476
</v>
      </c>
      <c r="D5974" s="255" t="str">
        <f>IF(AND(A5974&lt;&gt;"",ISNUMBER(A5974)),VLOOKUP(A5974,Studies!A:BR,4,FALSE),"")</f>
        <v>1600mg</v>
      </c>
      <c r="E5974" s="255" t="str">
        <f>IF(AND(A5974&lt;&gt;"",ISNUMBER(A5974)),VLOOKUP(A5974,Studies!A:BR,5,FALSE),"")</f>
        <v>Raltegravir</v>
      </c>
      <c r="F5974" s="256" t="str">
        <f>IF(AND(A5974&lt;&gt;"",ISNUMBER(A5974)),VLOOKUP(A5974,Studies!A:BR,6,FALSE),"")</f>
        <v>Plasma</v>
      </c>
      <c r="G5974" s="194">
        <v>0.5</v>
      </c>
      <c r="H5974" s="50" t="s">
        <v>60</v>
      </c>
      <c r="I5974" s="187">
        <v>27509.880859375</v>
      </c>
      <c r="J5974" s="41" t="s">
        <v>964</v>
      </c>
      <c r="K5974" s="41" t="s">
        <v>116</v>
      </c>
    </row>
    <row r="5975" spans="1:11" x14ac:dyDescent="0.2">
      <c r="A5975" s="30">
        <v>5447</v>
      </c>
      <c r="B5975" s="254" t="str">
        <f>IF(AND(A5975&lt;&gt;"",ISNUMBER(A5975)),VLOOKUP(A5975,Studies!A:BR,2,FALSE),"")</f>
        <v>Iwamoto 2008</v>
      </c>
      <c r="C5975" s="255" t="str">
        <f>IF(AND(A5975&lt;&gt;"",ISNUMBER(A5975)),VLOOKUP(A5975,Studies!A:BR,3,FALSE),"")</f>
        <v xml:space="preserve">https://www.ncbi.nlm.nih.gov/pubmed/17713476
</v>
      </c>
      <c r="D5975" s="255" t="str">
        <f>IF(AND(A5975&lt;&gt;"",ISNUMBER(A5975)),VLOOKUP(A5975,Studies!A:BR,4,FALSE),"")</f>
        <v>1600mg</v>
      </c>
      <c r="E5975" s="255" t="str">
        <f>IF(AND(A5975&lt;&gt;"",ISNUMBER(A5975)),VLOOKUP(A5975,Studies!A:BR,5,FALSE),"")</f>
        <v>Raltegravir</v>
      </c>
      <c r="F5975" s="256" t="str">
        <f>IF(AND(A5975&lt;&gt;"",ISNUMBER(A5975)),VLOOKUP(A5975,Studies!A:BR,6,FALSE),"")</f>
        <v>Plasma</v>
      </c>
      <c r="G5975" s="194">
        <v>1</v>
      </c>
      <c r="H5975" s="50" t="s">
        <v>60</v>
      </c>
      <c r="I5975" s="187">
        <v>35256.91796875</v>
      </c>
      <c r="J5975" s="41" t="s">
        <v>964</v>
      </c>
      <c r="K5975" s="41" t="s">
        <v>116</v>
      </c>
    </row>
    <row r="5976" spans="1:11" x14ac:dyDescent="0.2">
      <c r="A5976" s="30">
        <v>5447</v>
      </c>
      <c r="B5976" s="254" t="str">
        <f>IF(AND(A5976&lt;&gt;"",ISNUMBER(A5976)),VLOOKUP(A5976,Studies!A:BR,2,FALSE),"")</f>
        <v>Iwamoto 2008</v>
      </c>
      <c r="C5976" s="255" t="str">
        <f>IF(AND(A5976&lt;&gt;"",ISNUMBER(A5976)),VLOOKUP(A5976,Studies!A:BR,3,FALSE),"")</f>
        <v xml:space="preserve">https://www.ncbi.nlm.nih.gov/pubmed/17713476
</v>
      </c>
      <c r="D5976" s="255" t="str">
        <f>IF(AND(A5976&lt;&gt;"",ISNUMBER(A5976)),VLOOKUP(A5976,Studies!A:BR,4,FALSE),"")</f>
        <v>1600mg</v>
      </c>
      <c r="E5976" s="255" t="str">
        <f>IF(AND(A5976&lt;&gt;"",ISNUMBER(A5976)),VLOOKUP(A5976,Studies!A:BR,5,FALSE),"")</f>
        <v>Raltegravir</v>
      </c>
      <c r="F5976" s="256" t="str">
        <f>IF(AND(A5976&lt;&gt;"",ISNUMBER(A5976)),VLOOKUP(A5976,Studies!A:BR,6,FALSE),"")</f>
        <v>Plasma</v>
      </c>
      <c r="G5976" s="194">
        <v>1.5</v>
      </c>
      <c r="H5976" s="50" t="s">
        <v>60</v>
      </c>
      <c r="I5976" s="187">
        <v>31462.451171875</v>
      </c>
      <c r="J5976" s="41" t="s">
        <v>964</v>
      </c>
      <c r="K5976" s="41" t="s">
        <v>116</v>
      </c>
    </row>
    <row r="5977" spans="1:11" x14ac:dyDescent="0.2">
      <c r="A5977" s="30">
        <v>5447</v>
      </c>
      <c r="B5977" s="254" t="str">
        <f>IF(AND(A5977&lt;&gt;"",ISNUMBER(A5977)),VLOOKUP(A5977,Studies!A:BR,2,FALSE),"")</f>
        <v>Iwamoto 2008</v>
      </c>
      <c r="C5977" s="255" t="str">
        <f>IF(AND(A5977&lt;&gt;"",ISNUMBER(A5977)),VLOOKUP(A5977,Studies!A:BR,3,FALSE),"")</f>
        <v xml:space="preserve">https://www.ncbi.nlm.nih.gov/pubmed/17713476
</v>
      </c>
      <c r="D5977" s="255" t="str">
        <f>IF(AND(A5977&lt;&gt;"",ISNUMBER(A5977)),VLOOKUP(A5977,Studies!A:BR,4,FALSE),"")</f>
        <v>1600mg</v>
      </c>
      <c r="E5977" s="255" t="str">
        <f>IF(AND(A5977&lt;&gt;"",ISNUMBER(A5977)),VLOOKUP(A5977,Studies!A:BR,5,FALSE),"")</f>
        <v>Raltegravir</v>
      </c>
      <c r="F5977" s="256" t="str">
        <f>IF(AND(A5977&lt;&gt;"",ISNUMBER(A5977)),VLOOKUP(A5977,Studies!A:BR,6,FALSE),"")</f>
        <v>Plasma</v>
      </c>
      <c r="G5977" s="194">
        <v>2</v>
      </c>
      <c r="H5977" s="50" t="s">
        <v>60</v>
      </c>
      <c r="I5977" s="187">
        <v>24031.62109375</v>
      </c>
      <c r="J5977" s="41" t="s">
        <v>964</v>
      </c>
      <c r="K5977" s="41" t="s">
        <v>116</v>
      </c>
    </row>
    <row r="5978" spans="1:11" x14ac:dyDescent="0.2">
      <c r="A5978" s="30">
        <v>5447</v>
      </c>
      <c r="B5978" s="254" t="str">
        <f>IF(AND(A5978&lt;&gt;"",ISNUMBER(A5978)),VLOOKUP(A5978,Studies!A:BR,2,FALSE),"")</f>
        <v>Iwamoto 2008</v>
      </c>
      <c r="C5978" s="255" t="str">
        <f>IF(AND(A5978&lt;&gt;"",ISNUMBER(A5978)),VLOOKUP(A5978,Studies!A:BR,3,FALSE),"")</f>
        <v xml:space="preserve">https://www.ncbi.nlm.nih.gov/pubmed/17713476
</v>
      </c>
      <c r="D5978" s="255" t="str">
        <f>IF(AND(A5978&lt;&gt;"",ISNUMBER(A5978)),VLOOKUP(A5978,Studies!A:BR,4,FALSE),"")</f>
        <v>1600mg</v>
      </c>
      <c r="E5978" s="255" t="str">
        <f>IF(AND(A5978&lt;&gt;"",ISNUMBER(A5978)),VLOOKUP(A5978,Studies!A:BR,5,FALSE),"")</f>
        <v>Raltegravir</v>
      </c>
      <c r="F5978" s="256" t="str">
        <f>IF(AND(A5978&lt;&gt;"",ISNUMBER(A5978)),VLOOKUP(A5978,Studies!A:BR,6,FALSE),"")</f>
        <v>Plasma</v>
      </c>
      <c r="G5978" s="194">
        <v>3</v>
      </c>
      <c r="H5978" s="50" t="s">
        <v>60</v>
      </c>
      <c r="I5978" s="187">
        <v>13517.787109375</v>
      </c>
      <c r="J5978" s="41" t="s">
        <v>964</v>
      </c>
      <c r="K5978" s="41" t="s">
        <v>116</v>
      </c>
    </row>
    <row r="5979" spans="1:11" x14ac:dyDescent="0.2">
      <c r="A5979" s="30">
        <v>5447</v>
      </c>
      <c r="B5979" s="254" t="str">
        <f>IF(AND(A5979&lt;&gt;"",ISNUMBER(A5979)),VLOOKUP(A5979,Studies!A:BR,2,FALSE),"")</f>
        <v>Iwamoto 2008</v>
      </c>
      <c r="C5979" s="255" t="str">
        <f>IF(AND(A5979&lt;&gt;"",ISNUMBER(A5979)),VLOOKUP(A5979,Studies!A:BR,3,FALSE),"")</f>
        <v xml:space="preserve">https://www.ncbi.nlm.nih.gov/pubmed/17713476
</v>
      </c>
      <c r="D5979" s="255" t="str">
        <f>IF(AND(A5979&lt;&gt;"",ISNUMBER(A5979)),VLOOKUP(A5979,Studies!A:BR,4,FALSE),"")</f>
        <v>1600mg</v>
      </c>
      <c r="E5979" s="255" t="str">
        <f>IF(AND(A5979&lt;&gt;"",ISNUMBER(A5979)),VLOOKUP(A5979,Studies!A:BR,5,FALSE),"")</f>
        <v>Raltegravir</v>
      </c>
      <c r="F5979" s="256" t="str">
        <f>IF(AND(A5979&lt;&gt;"",ISNUMBER(A5979)),VLOOKUP(A5979,Studies!A:BR,6,FALSE),"")</f>
        <v>Plasma</v>
      </c>
      <c r="G5979" s="194">
        <v>4</v>
      </c>
      <c r="H5979" s="50" t="s">
        <v>60</v>
      </c>
      <c r="I5979" s="187">
        <v>7351.77880859375</v>
      </c>
      <c r="J5979" s="41" t="s">
        <v>964</v>
      </c>
      <c r="K5979" s="41" t="s">
        <v>116</v>
      </c>
    </row>
    <row r="5980" spans="1:11" x14ac:dyDescent="0.2">
      <c r="A5980" s="30">
        <v>5447</v>
      </c>
      <c r="B5980" s="254" t="str">
        <f>IF(AND(A5980&lt;&gt;"",ISNUMBER(A5980)),VLOOKUP(A5980,Studies!A:BR,2,FALSE),"")</f>
        <v>Iwamoto 2008</v>
      </c>
      <c r="C5980" s="255" t="str">
        <f>IF(AND(A5980&lt;&gt;"",ISNUMBER(A5980)),VLOOKUP(A5980,Studies!A:BR,3,FALSE),"")</f>
        <v xml:space="preserve">https://www.ncbi.nlm.nih.gov/pubmed/17713476
</v>
      </c>
      <c r="D5980" s="255" t="str">
        <f>IF(AND(A5980&lt;&gt;"",ISNUMBER(A5980)),VLOOKUP(A5980,Studies!A:BR,4,FALSE),"")</f>
        <v>1600mg</v>
      </c>
      <c r="E5980" s="255" t="str">
        <f>IF(AND(A5980&lt;&gt;"",ISNUMBER(A5980)),VLOOKUP(A5980,Studies!A:BR,5,FALSE),"")</f>
        <v>Raltegravir</v>
      </c>
      <c r="F5980" s="256" t="str">
        <f>IF(AND(A5980&lt;&gt;"",ISNUMBER(A5980)),VLOOKUP(A5980,Studies!A:BR,6,FALSE),"")</f>
        <v>Plasma</v>
      </c>
      <c r="G5980" s="194">
        <v>6</v>
      </c>
      <c r="H5980" s="50" t="s">
        <v>60</v>
      </c>
      <c r="I5980" s="187">
        <v>1836.9405517578125</v>
      </c>
      <c r="J5980" s="41" t="s">
        <v>964</v>
      </c>
      <c r="K5980" s="41" t="s">
        <v>116</v>
      </c>
    </row>
    <row r="5981" spans="1:11" x14ac:dyDescent="0.2">
      <c r="A5981" s="30">
        <v>5447</v>
      </c>
      <c r="B5981" s="254" t="str">
        <f>IF(AND(A5981&lt;&gt;"",ISNUMBER(A5981)),VLOOKUP(A5981,Studies!A:BR,2,FALSE),"")</f>
        <v>Iwamoto 2008</v>
      </c>
      <c r="C5981" s="255" t="str">
        <f>IF(AND(A5981&lt;&gt;"",ISNUMBER(A5981)),VLOOKUP(A5981,Studies!A:BR,3,FALSE),"")</f>
        <v xml:space="preserve">https://www.ncbi.nlm.nih.gov/pubmed/17713476
</v>
      </c>
      <c r="D5981" s="255" t="str">
        <f>IF(AND(A5981&lt;&gt;"",ISNUMBER(A5981)),VLOOKUP(A5981,Studies!A:BR,4,FALSE),"")</f>
        <v>1600mg</v>
      </c>
      <c r="E5981" s="255" t="str">
        <f>IF(AND(A5981&lt;&gt;"",ISNUMBER(A5981)),VLOOKUP(A5981,Studies!A:BR,5,FALSE),"")</f>
        <v>Raltegravir</v>
      </c>
      <c r="F5981" s="256" t="str">
        <f>IF(AND(A5981&lt;&gt;"",ISNUMBER(A5981)),VLOOKUP(A5981,Studies!A:BR,6,FALSE),"")</f>
        <v>Plasma</v>
      </c>
      <c r="G5981" s="194">
        <v>8</v>
      </c>
      <c r="H5981" s="50" t="s">
        <v>60</v>
      </c>
      <c r="I5981" s="187">
        <v>599.029541015625</v>
      </c>
      <c r="J5981" s="41" t="s">
        <v>964</v>
      </c>
      <c r="K5981" s="41" t="s">
        <v>116</v>
      </c>
    </row>
    <row r="5982" spans="1:11" x14ac:dyDescent="0.2">
      <c r="A5982" s="30">
        <v>5447</v>
      </c>
      <c r="B5982" s="254" t="str">
        <f>IF(AND(A5982&lt;&gt;"",ISNUMBER(A5982)),VLOOKUP(A5982,Studies!A:BR,2,FALSE),"")</f>
        <v>Iwamoto 2008</v>
      </c>
      <c r="C5982" s="255" t="str">
        <f>IF(AND(A5982&lt;&gt;"",ISNUMBER(A5982)),VLOOKUP(A5982,Studies!A:BR,3,FALSE),"")</f>
        <v xml:space="preserve">https://www.ncbi.nlm.nih.gov/pubmed/17713476
</v>
      </c>
      <c r="D5982" s="255" t="str">
        <f>IF(AND(A5982&lt;&gt;"",ISNUMBER(A5982)),VLOOKUP(A5982,Studies!A:BR,4,FALSE),"")</f>
        <v>1600mg</v>
      </c>
      <c r="E5982" s="255" t="str">
        <f>IF(AND(A5982&lt;&gt;"",ISNUMBER(A5982)),VLOOKUP(A5982,Studies!A:BR,5,FALSE),"")</f>
        <v>Raltegravir</v>
      </c>
      <c r="F5982" s="256" t="str">
        <f>IF(AND(A5982&lt;&gt;"",ISNUMBER(A5982)),VLOOKUP(A5982,Studies!A:BR,6,FALSE),"")</f>
        <v>Plasma</v>
      </c>
      <c r="G5982" s="194">
        <v>12</v>
      </c>
      <c r="H5982" s="50" t="s">
        <v>60</v>
      </c>
      <c r="I5982" s="187">
        <v>263.85479736328125</v>
      </c>
      <c r="J5982" s="41" t="s">
        <v>964</v>
      </c>
      <c r="K5982" s="41" t="s">
        <v>116</v>
      </c>
    </row>
    <row r="5983" spans="1:11" x14ac:dyDescent="0.2">
      <c r="A5983" s="30">
        <v>5447</v>
      </c>
      <c r="B5983" s="254" t="str">
        <f>IF(AND(A5983&lt;&gt;"",ISNUMBER(A5983)),VLOOKUP(A5983,Studies!A:BR,2,FALSE),"")</f>
        <v>Iwamoto 2008</v>
      </c>
      <c r="C5983" s="255" t="str">
        <f>IF(AND(A5983&lt;&gt;"",ISNUMBER(A5983)),VLOOKUP(A5983,Studies!A:BR,3,FALSE),"")</f>
        <v xml:space="preserve">https://www.ncbi.nlm.nih.gov/pubmed/17713476
</v>
      </c>
      <c r="D5983" s="255" t="str">
        <f>IF(AND(A5983&lt;&gt;"",ISNUMBER(A5983)),VLOOKUP(A5983,Studies!A:BR,4,FALSE),"")</f>
        <v>1600mg</v>
      </c>
      <c r="E5983" s="255" t="str">
        <f>IF(AND(A5983&lt;&gt;"",ISNUMBER(A5983)),VLOOKUP(A5983,Studies!A:BR,5,FALSE),"")</f>
        <v>Raltegravir</v>
      </c>
      <c r="F5983" s="256" t="str">
        <f>IF(AND(A5983&lt;&gt;"",ISNUMBER(A5983)),VLOOKUP(A5983,Studies!A:BR,6,FALSE),"")</f>
        <v>Plasma</v>
      </c>
      <c r="G5983" s="194">
        <v>15</v>
      </c>
      <c r="H5983" s="50" t="s">
        <v>60</v>
      </c>
      <c r="I5983" s="187">
        <v>190.07801818847656</v>
      </c>
      <c r="J5983" s="41" t="s">
        <v>964</v>
      </c>
      <c r="K5983" s="41" t="s">
        <v>116</v>
      </c>
    </row>
    <row r="5984" spans="1:11" x14ac:dyDescent="0.2">
      <c r="A5984" s="30">
        <v>5447</v>
      </c>
      <c r="B5984" s="254" t="str">
        <f>IF(AND(A5984&lt;&gt;"",ISNUMBER(A5984)),VLOOKUP(A5984,Studies!A:BR,2,FALSE),"")</f>
        <v>Iwamoto 2008</v>
      </c>
      <c r="C5984" s="255" t="str">
        <f>IF(AND(A5984&lt;&gt;"",ISNUMBER(A5984)),VLOOKUP(A5984,Studies!A:BR,3,FALSE),"")</f>
        <v xml:space="preserve">https://www.ncbi.nlm.nih.gov/pubmed/17713476
</v>
      </c>
      <c r="D5984" s="255" t="str">
        <f>IF(AND(A5984&lt;&gt;"",ISNUMBER(A5984)),VLOOKUP(A5984,Studies!A:BR,4,FALSE),"")</f>
        <v>1600mg</v>
      </c>
      <c r="E5984" s="255" t="str">
        <f>IF(AND(A5984&lt;&gt;"",ISNUMBER(A5984)),VLOOKUP(A5984,Studies!A:BR,5,FALSE),"")</f>
        <v>Raltegravir</v>
      </c>
      <c r="F5984" s="256" t="str">
        <f>IF(AND(A5984&lt;&gt;"",ISNUMBER(A5984)),VLOOKUP(A5984,Studies!A:BR,6,FALSE),"")</f>
        <v>Plasma</v>
      </c>
      <c r="G5984" s="194">
        <v>24</v>
      </c>
      <c r="H5984" s="50" t="s">
        <v>60</v>
      </c>
      <c r="I5984" s="187">
        <v>122.74980926513672</v>
      </c>
      <c r="J5984" s="41" t="s">
        <v>964</v>
      </c>
      <c r="K5984" s="41" t="s">
        <v>116</v>
      </c>
    </row>
    <row r="5985" spans="1:11" x14ac:dyDescent="0.2">
      <c r="A5985" s="30">
        <v>5447</v>
      </c>
      <c r="B5985" s="254" t="str">
        <f>IF(AND(A5985&lt;&gt;"",ISNUMBER(A5985)),VLOOKUP(A5985,Studies!A:BR,2,FALSE),"")</f>
        <v>Iwamoto 2008</v>
      </c>
      <c r="C5985" s="255" t="str">
        <f>IF(AND(A5985&lt;&gt;"",ISNUMBER(A5985)),VLOOKUP(A5985,Studies!A:BR,3,FALSE),"")</f>
        <v xml:space="preserve">https://www.ncbi.nlm.nih.gov/pubmed/17713476
</v>
      </c>
      <c r="D5985" s="255" t="str">
        <f>IF(AND(A5985&lt;&gt;"",ISNUMBER(A5985)),VLOOKUP(A5985,Studies!A:BR,4,FALSE),"")</f>
        <v>1600mg</v>
      </c>
      <c r="E5985" s="255" t="str">
        <f>IF(AND(A5985&lt;&gt;"",ISNUMBER(A5985)),VLOOKUP(A5985,Studies!A:BR,5,FALSE),"")</f>
        <v>Raltegravir</v>
      </c>
      <c r="F5985" s="256" t="str">
        <f>IF(AND(A5985&lt;&gt;"",ISNUMBER(A5985)),VLOOKUP(A5985,Studies!A:BR,6,FALSE),"")</f>
        <v>Plasma</v>
      </c>
      <c r="G5985" s="194">
        <v>32</v>
      </c>
      <c r="H5985" s="50" t="s">
        <v>60</v>
      </c>
      <c r="I5985" s="187">
        <v>95.983345031738281</v>
      </c>
      <c r="J5985" s="41" t="s">
        <v>964</v>
      </c>
      <c r="K5985" s="41" t="s">
        <v>116</v>
      </c>
    </row>
    <row r="5986" spans="1:11" x14ac:dyDescent="0.2">
      <c r="A5986" s="30">
        <v>5447</v>
      </c>
      <c r="B5986" s="254" t="str">
        <f>IF(AND(A5986&lt;&gt;"",ISNUMBER(A5986)),VLOOKUP(A5986,Studies!A:BR,2,FALSE),"")</f>
        <v>Iwamoto 2008</v>
      </c>
      <c r="C5986" s="255" t="str">
        <f>IF(AND(A5986&lt;&gt;"",ISNUMBER(A5986)),VLOOKUP(A5986,Studies!A:BR,3,FALSE),"")</f>
        <v xml:space="preserve">https://www.ncbi.nlm.nih.gov/pubmed/17713476
</v>
      </c>
      <c r="D5986" s="255" t="str">
        <f>IF(AND(A5986&lt;&gt;"",ISNUMBER(A5986)),VLOOKUP(A5986,Studies!A:BR,4,FALSE),"")</f>
        <v>1600mg</v>
      </c>
      <c r="E5986" s="255" t="str">
        <f>IF(AND(A5986&lt;&gt;"",ISNUMBER(A5986)),VLOOKUP(A5986,Studies!A:BR,5,FALSE),"")</f>
        <v>Raltegravir</v>
      </c>
      <c r="F5986" s="256" t="str">
        <f>IF(AND(A5986&lt;&gt;"",ISNUMBER(A5986)),VLOOKUP(A5986,Studies!A:BR,6,FALSE),"")</f>
        <v>Plasma</v>
      </c>
      <c r="G5986" s="194">
        <v>48</v>
      </c>
      <c r="H5986" s="50" t="s">
        <v>60</v>
      </c>
      <c r="I5986" s="187">
        <v>57.105335235595703</v>
      </c>
      <c r="J5986" s="41" t="s">
        <v>964</v>
      </c>
      <c r="K5986" s="41" t="s">
        <v>116</v>
      </c>
    </row>
    <row r="5987" spans="1:11" x14ac:dyDescent="0.2">
      <c r="A5987" s="30">
        <v>5447</v>
      </c>
      <c r="B5987" s="254" t="str">
        <f>IF(AND(A5987&lt;&gt;"",ISNUMBER(A5987)),VLOOKUP(A5987,Studies!A:BR,2,FALSE),"")</f>
        <v>Iwamoto 2008</v>
      </c>
      <c r="C5987" s="255" t="str">
        <f>IF(AND(A5987&lt;&gt;"",ISNUMBER(A5987)),VLOOKUP(A5987,Studies!A:BR,3,FALSE),"")</f>
        <v xml:space="preserve">https://www.ncbi.nlm.nih.gov/pubmed/17713476
</v>
      </c>
      <c r="D5987" s="255" t="str">
        <f>IF(AND(A5987&lt;&gt;"",ISNUMBER(A5987)),VLOOKUP(A5987,Studies!A:BR,4,FALSE),"")</f>
        <v>1600mg</v>
      </c>
      <c r="E5987" s="255" t="str">
        <f>IF(AND(A5987&lt;&gt;"",ISNUMBER(A5987)),VLOOKUP(A5987,Studies!A:BR,5,FALSE),"")</f>
        <v>Raltegravir</v>
      </c>
      <c r="F5987" s="256" t="str">
        <f>IF(AND(A5987&lt;&gt;"",ISNUMBER(A5987)),VLOOKUP(A5987,Studies!A:BR,6,FALSE),"")</f>
        <v>Plasma</v>
      </c>
      <c r="G5987" s="194">
        <v>72</v>
      </c>
      <c r="H5987" s="50" t="s">
        <v>60</v>
      </c>
      <c r="I5987" s="187">
        <v>9.1500682830810547</v>
      </c>
      <c r="J5987" s="41" t="s">
        <v>964</v>
      </c>
      <c r="K5987" s="41" t="s">
        <v>116</v>
      </c>
    </row>
    <row r="5988" spans="1:11" x14ac:dyDescent="0.2">
      <c r="A5988" s="30">
        <v>5295</v>
      </c>
      <c r="B5988" s="254" t="str">
        <f>IF(AND(A5988&lt;&gt;"",ISNUMBER(A5988)),VLOOKUP(A5988,Studies!A:BR,2,FALSE),"")</f>
        <v>Iwamoto 2008</v>
      </c>
      <c r="C5988" s="255" t="str">
        <f>IF(AND(A5988&lt;&gt;"",ISNUMBER(A5988)),VLOOKUP(A5988,Studies!A:BR,3,FALSE),"")</f>
        <v>https://www.ncbi.nlm.nih.gov/pubmed/19143531</v>
      </c>
      <c r="D5988" s="255" t="str">
        <f>IF(AND(A5988&lt;&gt;"",ISNUMBER(A5988)),VLOOKUP(A5988,Studies!A:BR,4,FALSE),"")</f>
        <v>400mg FCT</v>
      </c>
      <c r="E5988" s="255" t="str">
        <f>IF(AND(A5988&lt;&gt;"",ISNUMBER(A5988)),VLOOKUP(A5988,Studies!A:BR,5,FALSE),"")</f>
        <v>Raltegravir</v>
      </c>
      <c r="F5988" s="256" t="str">
        <f>IF(AND(A5988&lt;&gt;"",ISNUMBER(A5988)),VLOOKUP(A5988,Studies!A:BR,6,FALSE),"")</f>
        <v>Plasma</v>
      </c>
      <c r="G5988" s="194">
        <v>0.5</v>
      </c>
      <c r="H5988" s="50" t="s">
        <v>60</v>
      </c>
      <c r="I5988" s="187">
        <v>2.34375</v>
      </c>
      <c r="J5988" s="41" t="s">
        <v>1221</v>
      </c>
      <c r="K5988" s="41" t="s">
        <v>116</v>
      </c>
    </row>
    <row r="5989" spans="1:11" x14ac:dyDescent="0.2">
      <c r="A5989" s="30">
        <v>5295</v>
      </c>
      <c r="B5989" s="254" t="str">
        <f>IF(AND(A5989&lt;&gt;"",ISNUMBER(A5989)),VLOOKUP(A5989,Studies!A:BR,2,FALSE),"")</f>
        <v>Iwamoto 2008</v>
      </c>
      <c r="C5989" s="255" t="str">
        <f>IF(AND(A5989&lt;&gt;"",ISNUMBER(A5989)),VLOOKUP(A5989,Studies!A:BR,3,FALSE),"")</f>
        <v>https://www.ncbi.nlm.nih.gov/pubmed/19143531</v>
      </c>
      <c r="D5989" s="255" t="str">
        <f>IF(AND(A5989&lt;&gt;"",ISNUMBER(A5989)),VLOOKUP(A5989,Studies!A:BR,4,FALSE),"")</f>
        <v>400mg FCT</v>
      </c>
      <c r="E5989" s="255" t="str">
        <f>IF(AND(A5989&lt;&gt;"",ISNUMBER(A5989)),VLOOKUP(A5989,Studies!A:BR,5,FALSE),"")</f>
        <v>Raltegravir</v>
      </c>
      <c r="F5989" s="256" t="str">
        <f>IF(AND(A5989&lt;&gt;"",ISNUMBER(A5989)),VLOOKUP(A5989,Studies!A:BR,6,FALSE),"")</f>
        <v>Plasma</v>
      </c>
      <c r="G5989" s="194">
        <v>1</v>
      </c>
      <c r="H5989" s="50" t="s">
        <v>60</v>
      </c>
      <c r="I5989" s="187">
        <v>3.03125</v>
      </c>
      <c r="J5989" s="41" t="s">
        <v>1221</v>
      </c>
      <c r="K5989" s="41" t="s">
        <v>116</v>
      </c>
    </row>
    <row r="5990" spans="1:11" x14ac:dyDescent="0.2">
      <c r="A5990" s="30">
        <v>5295</v>
      </c>
      <c r="B5990" s="254" t="str">
        <f>IF(AND(A5990&lt;&gt;"",ISNUMBER(A5990)),VLOOKUP(A5990,Studies!A:BR,2,FALSE),"")</f>
        <v>Iwamoto 2008</v>
      </c>
      <c r="C5990" s="255" t="str">
        <f>IF(AND(A5990&lt;&gt;"",ISNUMBER(A5990)),VLOOKUP(A5990,Studies!A:BR,3,FALSE),"")</f>
        <v>https://www.ncbi.nlm.nih.gov/pubmed/19143531</v>
      </c>
      <c r="D5990" s="255" t="str">
        <f>IF(AND(A5990&lt;&gt;"",ISNUMBER(A5990)),VLOOKUP(A5990,Studies!A:BR,4,FALSE),"")</f>
        <v>400mg FCT</v>
      </c>
      <c r="E5990" s="255" t="str">
        <f>IF(AND(A5990&lt;&gt;"",ISNUMBER(A5990)),VLOOKUP(A5990,Studies!A:BR,5,FALSE),"")</f>
        <v>Raltegravir</v>
      </c>
      <c r="F5990" s="256" t="str">
        <f>IF(AND(A5990&lt;&gt;"",ISNUMBER(A5990)),VLOOKUP(A5990,Studies!A:BR,6,FALSE),"")</f>
        <v>Plasma</v>
      </c>
      <c r="G5990" s="194">
        <v>1.5</v>
      </c>
      <c r="H5990" s="50" t="s">
        <v>60</v>
      </c>
      <c r="I5990" s="187">
        <v>3.65625</v>
      </c>
      <c r="J5990" s="41" t="s">
        <v>1221</v>
      </c>
      <c r="K5990" s="41" t="s">
        <v>116</v>
      </c>
    </row>
    <row r="5991" spans="1:11" x14ac:dyDescent="0.2">
      <c r="A5991" s="30">
        <v>5295</v>
      </c>
      <c r="B5991" s="254" t="str">
        <f>IF(AND(A5991&lt;&gt;"",ISNUMBER(A5991)),VLOOKUP(A5991,Studies!A:BR,2,FALSE),"")</f>
        <v>Iwamoto 2008</v>
      </c>
      <c r="C5991" s="255" t="str">
        <f>IF(AND(A5991&lt;&gt;"",ISNUMBER(A5991)),VLOOKUP(A5991,Studies!A:BR,3,FALSE),"")</f>
        <v>https://www.ncbi.nlm.nih.gov/pubmed/19143531</v>
      </c>
      <c r="D5991" s="255" t="str">
        <f>IF(AND(A5991&lt;&gt;"",ISNUMBER(A5991)),VLOOKUP(A5991,Studies!A:BR,4,FALSE),"")</f>
        <v>400mg FCT</v>
      </c>
      <c r="E5991" s="255" t="str">
        <f>IF(AND(A5991&lt;&gt;"",ISNUMBER(A5991)),VLOOKUP(A5991,Studies!A:BR,5,FALSE),"")</f>
        <v>Raltegravir</v>
      </c>
      <c r="F5991" s="256" t="str">
        <f>IF(AND(A5991&lt;&gt;"",ISNUMBER(A5991)),VLOOKUP(A5991,Studies!A:BR,6,FALSE),"")</f>
        <v>Plasma</v>
      </c>
      <c r="G5991" s="194">
        <v>2</v>
      </c>
      <c r="H5991" s="50" t="s">
        <v>60</v>
      </c>
      <c r="I5991" s="187">
        <v>3.5</v>
      </c>
      <c r="J5991" s="41" t="s">
        <v>1221</v>
      </c>
      <c r="K5991" s="41" t="s">
        <v>116</v>
      </c>
    </row>
    <row r="5992" spans="1:11" x14ac:dyDescent="0.2">
      <c r="A5992" s="30">
        <v>5295</v>
      </c>
      <c r="B5992" s="254" t="str">
        <f>IF(AND(A5992&lt;&gt;"",ISNUMBER(A5992)),VLOOKUP(A5992,Studies!A:BR,2,FALSE),"")</f>
        <v>Iwamoto 2008</v>
      </c>
      <c r="C5992" s="255" t="str">
        <f>IF(AND(A5992&lt;&gt;"",ISNUMBER(A5992)),VLOOKUP(A5992,Studies!A:BR,3,FALSE),"")</f>
        <v>https://www.ncbi.nlm.nih.gov/pubmed/19143531</v>
      </c>
      <c r="D5992" s="255" t="str">
        <f>IF(AND(A5992&lt;&gt;"",ISNUMBER(A5992)),VLOOKUP(A5992,Studies!A:BR,4,FALSE),"")</f>
        <v>400mg FCT</v>
      </c>
      <c r="E5992" s="255" t="str">
        <f>IF(AND(A5992&lt;&gt;"",ISNUMBER(A5992)),VLOOKUP(A5992,Studies!A:BR,5,FALSE),"")</f>
        <v>Raltegravir</v>
      </c>
      <c r="F5992" s="256" t="str">
        <f>IF(AND(A5992&lt;&gt;"",ISNUMBER(A5992)),VLOOKUP(A5992,Studies!A:BR,6,FALSE),"")</f>
        <v>Plasma</v>
      </c>
      <c r="G5992" s="194">
        <v>3</v>
      </c>
      <c r="H5992" s="50" t="s">
        <v>60</v>
      </c>
      <c r="I5992" s="187">
        <v>2.46875</v>
      </c>
      <c r="J5992" s="41" t="s">
        <v>1221</v>
      </c>
      <c r="K5992" s="41" t="s">
        <v>116</v>
      </c>
    </row>
    <row r="5993" spans="1:11" x14ac:dyDescent="0.2">
      <c r="A5993" s="30">
        <v>5295</v>
      </c>
      <c r="B5993" s="254" t="str">
        <f>IF(AND(A5993&lt;&gt;"",ISNUMBER(A5993)),VLOOKUP(A5993,Studies!A:BR,2,FALSE),"")</f>
        <v>Iwamoto 2008</v>
      </c>
      <c r="C5993" s="255" t="str">
        <f>IF(AND(A5993&lt;&gt;"",ISNUMBER(A5993)),VLOOKUP(A5993,Studies!A:BR,3,FALSE),"")</f>
        <v>https://www.ncbi.nlm.nih.gov/pubmed/19143531</v>
      </c>
      <c r="D5993" s="255" t="str">
        <f>IF(AND(A5993&lt;&gt;"",ISNUMBER(A5993)),VLOOKUP(A5993,Studies!A:BR,4,FALSE),"")</f>
        <v>400mg FCT</v>
      </c>
      <c r="E5993" s="255" t="str">
        <f>IF(AND(A5993&lt;&gt;"",ISNUMBER(A5993)),VLOOKUP(A5993,Studies!A:BR,5,FALSE),"")</f>
        <v>Raltegravir</v>
      </c>
      <c r="F5993" s="256" t="str">
        <f>IF(AND(A5993&lt;&gt;"",ISNUMBER(A5993)),VLOOKUP(A5993,Studies!A:BR,6,FALSE),"")</f>
        <v>Plasma</v>
      </c>
      <c r="G5993" s="194">
        <v>4</v>
      </c>
      <c r="H5993" s="50" t="s">
        <v>60</v>
      </c>
      <c r="I5993" s="187">
        <v>1.84375</v>
      </c>
      <c r="J5993" s="41" t="s">
        <v>1221</v>
      </c>
      <c r="K5993" s="41" t="s">
        <v>116</v>
      </c>
    </row>
    <row r="5994" spans="1:11" x14ac:dyDescent="0.2">
      <c r="A5994" s="30">
        <v>5295</v>
      </c>
      <c r="B5994" s="254" t="str">
        <f>IF(AND(A5994&lt;&gt;"",ISNUMBER(A5994)),VLOOKUP(A5994,Studies!A:BR,2,FALSE),"")</f>
        <v>Iwamoto 2008</v>
      </c>
      <c r="C5994" s="255" t="str">
        <f>IF(AND(A5994&lt;&gt;"",ISNUMBER(A5994)),VLOOKUP(A5994,Studies!A:BR,3,FALSE),"")</f>
        <v>https://www.ncbi.nlm.nih.gov/pubmed/19143531</v>
      </c>
      <c r="D5994" s="255" t="str">
        <f>IF(AND(A5994&lt;&gt;"",ISNUMBER(A5994)),VLOOKUP(A5994,Studies!A:BR,4,FALSE),"")</f>
        <v>400mg FCT</v>
      </c>
      <c r="E5994" s="255" t="str">
        <f>IF(AND(A5994&lt;&gt;"",ISNUMBER(A5994)),VLOOKUP(A5994,Studies!A:BR,5,FALSE),"")</f>
        <v>Raltegravir</v>
      </c>
      <c r="F5994" s="256" t="str">
        <f>IF(AND(A5994&lt;&gt;"",ISNUMBER(A5994)),VLOOKUP(A5994,Studies!A:BR,6,FALSE),"")</f>
        <v>Plasma</v>
      </c>
      <c r="G5994" s="194">
        <v>5</v>
      </c>
      <c r="H5994" s="50" t="s">
        <v>60</v>
      </c>
      <c r="I5994" s="187">
        <v>1.1875</v>
      </c>
      <c r="J5994" s="41" t="s">
        <v>1221</v>
      </c>
      <c r="K5994" s="41" t="s">
        <v>116</v>
      </c>
    </row>
    <row r="5995" spans="1:11" x14ac:dyDescent="0.2">
      <c r="A5995" s="30">
        <v>5295</v>
      </c>
      <c r="B5995" s="254" t="str">
        <f>IF(AND(A5995&lt;&gt;"",ISNUMBER(A5995)),VLOOKUP(A5995,Studies!A:BR,2,FALSE),"")</f>
        <v>Iwamoto 2008</v>
      </c>
      <c r="C5995" s="255" t="str">
        <f>IF(AND(A5995&lt;&gt;"",ISNUMBER(A5995)),VLOOKUP(A5995,Studies!A:BR,3,FALSE),"")</f>
        <v>https://www.ncbi.nlm.nih.gov/pubmed/19143531</v>
      </c>
      <c r="D5995" s="255" t="str">
        <f>IF(AND(A5995&lt;&gt;"",ISNUMBER(A5995)),VLOOKUP(A5995,Studies!A:BR,4,FALSE),"")</f>
        <v>400mg FCT</v>
      </c>
      <c r="E5995" s="255" t="str">
        <f>IF(AND(A5995&lt;&gt;"",ISNUMBER(A5995)),VLOOKUP(A5995,Studies!A:BR,5,FALSE),"")</f>
        <v>Raltegravir</v>
      </c>
      <c r="F5995" s="256" t="str">
        <f>IF(AND(A5995&lt;&gt;"",ISNUMBER(A5995)),VLOOKUP(A5995,Studies!A:BR,6,FALSE),"")</f>
        <v>Plasma</v>
      </c>
      <c r="G5995" s="194">
        <v>6</v>
      </c>
      <c r="H5995" s="50" t="s">
        <v>60</v>
      </c>
      <c r="I5995" s="187">
        <v>0.65625</v>
      </c>
      <c r="J5995" s="41" t="s">
        <v>1221</v>
      </c>
      <c r="K5995" s="41" t="s">
        <v>116</v>
      </c>
    </row>
    <row r="5996" spans="1:11" x14ac:dyDescent="0.2">
      <c r="A5996" s="30">
        <v>5295</v>
      </c>
      <c r="B5996" s="254" t="str">
        <f>IF(AND(A5996&lt;&gt;"",ISNUMBER(A5996)),VLOOKUP(A5996,Studies!A:BR,2,FALSE),"")</f>
        <v>Iwamoto 2008</v>
      </c>
      <c r="C5996" s="255" t="str">
        <f>IF(AND(A5996&lt;&gt;"",ISNUMBER(A5996)),VLOOKUP(A5996,Studies!A:BR,3,FALSE),"")</f>
        <v>https://www.ncbi.nlm.nih.gov/pubmed/19143531</v>
      </c>
      <c r="D5996" s="255" t="str">
        <f>IF(AND(A5996&lt;&gt;"",ISNUMBER(A5996)),VLOOKUP(A5996,Studies!A:BR,4,FALSE),"")</f>
        <v>400mg FCT</v>
      </c>
      <c r="E5996" s="255" t="str">
        <f>IF(AND(A5996&lt;&gt;"",ISNUMBER(A5996)),VLOOKUP(A5996,Studies!A:BR,5,FALSE),"")</f>
        <v>Raltegravir</v>
      </c>
      <c r="F5996" s="256" t="str">
        <f>IF(AND(A5996&lt;&gt;"",ISNUMBER(A5996)),VLOOKUP(A5996,Studies!A:BR,6,FALSE),"")</f>
        <v>Plasma</v>
      </c>
      <c r="G5996" s="194">
        <v>8</v>
      </c>
      <c r="H5996" s="50" t="s">
        <v>60</v>
      </c>
      <c r="I5996" s="187">
        <v>0.1875</v>
      </c>
      <c r="J5996" s="41" t="s">
        <v>1221</v>
      </c>
      <c r="K5996" s="41" t="s">
        <v>116</v>
      </c>
    </row>
    <row r="5997" spans="1:11" x14ac:dyDescent="0.2">
      <c r="A5997" s="30">
        <v>5295</v>
      </c>
      <c r="B5997" s="254" t="str">
        <f>IF(AND(A5997&lt;&gt;"",ISNUMBER(A5997)),VLOOKUP(A5997,Studies!A:BR,2,FALSE),"")</f>
        <v>Iwamoto 2008</v>
      </c>
      <c r="C5997" s="255" t="str">
        <f>IF(AND(A5997&lt;&gt;"",ISNUMBER(A5997)),VLOOKUP(A5997,Studies!A:BR,3,FALSE),"")</f>
        <v>https://www.ncbi.nlm.nih.gov/pubmed/19143531</v>
      </c>
      <c r="D5997" s="255" t="str">
        <f>IF(AND(A5997&lt;&gt;"",ISNUMBER(A5997)),VLOOKUP(A5997,Studies!A:BR,4,FALSE),"")</f>
        <v>400mg FCT</v>
      </c>
      <c r="E5997" s="255" t="str">
        <f>IF(AND(A5997&lt;&gt;"",ISNUMBER(A5997)),VLOOKUP(A5997,Studies!A:BR,5,FALSE),"")</f>
        <v>Raltegravir</v>
      </c>
      <c r="F5997" s="256" t="str">
        <f>IF(AND(A5997&lt;&gt;"",ISNUMBER(A5997)),VLOOKUP(A5997,Studies!A:BR,6,FALSE),"")</f>
        <v>Plasma</v>
      </c>
      <c r="G5997" s="194">
        <v>12</v>
      </c>
      <c r="H5997" s="50" t="s">
        <v>60</v>
      </c>
      <c r="I5997" s="187">
        <v>9.375E-2</v>
      </c>
      <c r="J5997" s="41" t="s">
        <v>1221</v>
      </c>
      <c r="K5997" s="41" t="s">
        <v>116</v>
      </c>
    </row>
    <row r="5998" spans="1:11" x14ac:dyDescent="0.2">
      <c r="A5998" s="30">
        <v>5295</v>
      </c>
      <c r="B5998" s="254" t="str">
        <f>IF(AND(A5998&lt;&gt;"",ISNUMBER(A5998)),VLOOKUP(A5998,Studies!A:BR,2,FALSE),"")</f>
        <v>Iwamoto 2008</v>
      </c>
      <c r="C5998" s="255" t="str">
        <f>IF(AND(A5998&lt;&gt;"",ISNUMBER(A5998)),VLOOKUP(A5998,Studies!A:BR,3,FALSE),"")</f>
        <v>https://www.ncbi.nlm.nih.gov/pubmed/19143531</v>
      </c>
      <c r="D5998" s="255" t="str">
        <f>IF(AND(A5998&lt;&gt;"",ISNUMBER(A5998)),VLOOKUP(A5998,Studies!A:BR,4,FALSE),"")</f>
        <v>400mg FCT</v>
      </c>
      <c r="E5998" s="255" t="str">
        <f>IF(AND(A5998&lt;&gt;"",ISNUMBER(A5998)),VLOOKUP(A5998,Studies!A:BR,5,FALSE),"")</f>
        <v>Raltegravir</v>
      </c>
      <c r="F5998" s="256" t="str">
        <f>IF(AND(A5998&lt;&gt;"",ISNUMBER(A5998)),VLOOKUP(A5998,Studies!A:BR,6,FALSE),"")</f>
        <v>Plasma</v>
      </c>
      <c r="G5998" s="194">
        <v>16</v>
      </c>
      <c r="H5998" s="50" t="s">
        <v>60</v>
      </c>
      <c r="I5998" s="187">
        <v>3.125E-2</v>
      </c>
      <c r="J5998" s="41" t="s">
        <v>1221</v>
      </c>
      <c r="K5998" s="41" t="s">
        <v>116</v>
      </c>
    </row>
    <row r="5999" spans="1:11" x14ac:dyDescent="0.2">
      <c r="A5999" s="30">
        <v>5295</v>
      </c>
      <c r="B5999" s="254" t="str">
        <f>IF(AND(A5999&lt;&gt;"",ISNUMBER(A5999)),VLOOKUP(A5999,Studies!A:BR,2,FALSE),"")</f>
        <v>Iwamoto 2008</v>
      </c>
      <c r="C5999" s="255" t="str">
        <f>IF(AND(A5999&lt;&gt;"",ISNUMBER(A5999)),VLOOKUP(A5999,Studies!A:BR,3,FALSE),"")</f>
        <v>https://www.ncbi.nlm.nih.gov/pubmed/19143531</v>
      </c>
      <c r="D5999" s="255" t="str">
        <f>IF(AND(A5999&lt;&gt;"",ISNUMBER(A5999)),VLOOKUP(A5999,Studies!A:BR,4,FALSE),"")</f>
        <v>400mg FCT</v>
      </c>
      <c r="E5999" s="255" t="str">
        <f>IF(AND(A5999&lt;&gt;"",ISNUMBER(A5999)),VLOOKUP(A5999,Studies!A:BR,5,FALSE),"")</f>
        <v>Raltegravir</v>
      </c>
      <c r="F5999" s="256" t="str">
        <f>IF(AND(A5999&lt;&gt;"",ISNUMBER(A5999)),VLOOKUP(A5999,Studies!A:BR,6,FALSE),"")</f>
        <v>Plasma</v>
      </c>
      <c r="G5999" s="194">
        <v>24</v>
      </c>
      <c r="H5999" s="50" t="s">
        <v>60</v>
      </c>
      <c r="I5999" s="187">
        <v>3.125E-2</v>
      </c>
      <c r="J5999" s="41" t="s">
        <v>1221</v>
      </c>
      <c r="K5999" s="41" t="s">
        <v>116</v>
      </c>
    </row>
    <row r="6000" spans="1:11" x14ac:dyDescent="0.2">
      <c r="A6000" s="30">
        <v>5296</v>
      </c>
      <c r="B6000" s="254" t="str">
        <f>IF(AND(A6000&lt;&gt;"",ISNUMBER(A6000)),VLOOKUP(A6000,Studies!A:BR,2,FALSE),"")</f>
        <v>Markowitz 2006</v>
      </c>
      <c r="C6000" s="255" t="str">
        <f>IF(AND(A6000&lt;&gt;"",ISNUMBER(A6000)),VLOOKUP(A6000,Studies!A:BR,3,FALSE),"")</f>
        <v>https://www.ncbi.nlm.nih.gov/pubmed/17133211</v>
      </c>
      <c r="D6000" s="255" t="str">
        <f>IF(AND(A6000&lt;&gt;"",ISNUMBER(A6000)),VLOOKUP(A6000,Studies!A:BR,4,FALSE),"")</f>
        <v>100mg FCT MD</v>
      </c>
      <c r="E6000" s="255" t="str">
        <f>IF(AND(A6000&lt;&gt;"",ISNUMBER(A6000)),VLOOKUP(A6000,Studies!A:BR,5,FALSE),"")</f>
        <v>Raltegravir</v>
      </c>
      <c r="F6000" s="256" t="str">
        <f>IF(AND(A6000&lt;&gt;"",ISNUMBER(A6000)),VLOOKUP(A6000,Studies!A:BR,6,FALSE),"")</f>
        <v>Plasma</v>
      </c>
      <c r="G6000" s="194">
        <v>216</v>
      </c>
      <c r="H6000" s="50" t="s">
        <v>60</v>
      </c>
      <c r="I6000" s="187">
        <v>144.14414978027344</v>
      </c>
      <c r="J6000" s="41" t="s">
        <v>964</v>
      </c>
      <c r="K6000" s="41" t="s">
        <v>116</v>
      </c>
    </row>
    <row r="6001" spans="1:11" x14ac:dyDescent="0.2">
      <c r="A6001" s="30">
        <v>5296</v>
      </c>
      <c r="B6001" s="254" t="str">
        <f>IF(AND(A6001&lt;&gt;"",ISNUMBER(A6001)),VLOOKUP(A6001,Studies!A:BR,2,FALSE),"")</f>
        <v>Markowitz 2006</v>
      </c>
      <c r="C6001" s="255" t="str">
        <f>IF(AND(A6001&lt;&gt;"",ISNUMBER(A6001)),VLOOKUP(A6001,Studies!A:BR,3,FALSE),"")</f>
        <v>https://www.ncbi.nlm.nih.gov/pubmed/17133211</v>
      </c>
      <c r="D6001" s="255" t="str">
        <f>IF(AND(A6001&lt;&gt;"",ISNUMBER(A6001)),VLOOKUP(A6001,Studies!A:BR,4,FALSE),"")</f>
        <v>100mg FCT MD</v>
      </c>
      <c r="E6001" s="255" t="str">
        <f>IF(AND(A6001&lt;&gt;"",ISNUMBER(A6001)),VLOOKUP(A6001,Studies!A:BR,5,FALSE),"")</f>
        <v>Raltegravir</v>
      </c>
      <c r="F6001" s="256" t="str">
        <f>IF(AND(A6001&lt;&gt;"",ISNUMBER(A6001)),VLOOKUP(A6001,Studies!A:BR,6,FALSE),"")</f>
        <v>Plasma</v>
      </c>
      <c r="G6001" s="194">
        <v>216.5</v>
      </c>
      <c r="H6001" s="50" t="s">
        <v>60</v>
      </c>
      <c r="I6001" s="187">
        <v>882.8829345703125</v>
      </c>
      <c r="J6001" s="41" t="s">
        <v>964</v>
      </c>
      <c r="K6001" s="41" t="s">
        <v>116</v>
      </c>
    </row>
    <row r="6002" spans="1:11" x14ac:dyDescent="0.2">
      <c r="A6002" s="30">
        <v>5296</v>
      </c>
      <c r="B6002" s="254" t="str">
        <f>IF(AND(A6002&lt;&gt;"",ISNUMBER(A6002)),VLOOKUP(A6002,Studies!A:BR,2,FALSE),"")</f>
        <v>Markowitz 2006</v>
      </c>
      <c r="C6002" s="255" t="str">
        <f>IF(AND(A6002&lt;&gt;"",ISNUMBER(A6002)),VLOOKUP(A6002,Studies!A:BR,3,FALSE),"")</f>
        <v>https://www.ncbi.nlm.nih.gov/pubmed/17133211</v>
      </c>
      <c r="D6002" s="255" t="str">
        <f>IF(AND(A6002&lt;&gt;"",ISNUMBER(A6002)),VLOOKUP(A6002,Studies!A:BR,4,FALSE),"")</f>
        <v>100mg FCT MD</v>
      </c>
      <c r="E6002" s="255" t="str">
        <f>IF(AND(A6002&lt;&gt;"",ISNUMBER(A6002)),VLOOKUP(A6002,Studies!A:BR,5,FALSE),"")</f>
        <v>Raltegravir</v>
      </c>
      <c r="F6002" s="256" t="str">
        <f>IF(AND(A6002&lt;&gt;"",ISNUMBER(A6002)),VLOOKUP(A6002,Studies!A:BR,6,FALSE),"")</f>
        <v>Plasma</v>
      </c>
      <c r="G6002" s="194">
        <v>217</v>
      </c>
      <c r="H6002" s="50" t="s">
        <v>60</v>
      </c>
      <c r="I6002" s="187">
        <v>1333.3333740234375</v>
      </c>
      <c r="J6002" s="41" t="s">
        <v>964</v>
      </c>
      <c r="K6002" s="41" t="s">
        <v>116</v>
      </c>
    </row>
    <row r="6003" spans="1:11" x14ac:dyDescent="0.2">
      <c r="A6003" s="30">
        <v>5296</v>
      </c>
      <c r="B6003" s="254" t="str">
        <f>IF(AND(A6003&lt;&gt;"",ISNUMBER(A6003)),VLOOKUP(A6003,Studies!A:BR,2,FALSE),"")</f>
        <v>Markowitz 2006</v>
      </c>
      <c r="C6003" s="255" t="str">
        <f>IF(AND(A6003&lt;&gt;"",ISNUMBER(A6003)),VLOOKUP(A6003,Studies!A:BR,3,FALSE),"")</f>
        <v>https://www.ncbi.nlm.nih.gov/pubmed/17133211</v>
      </c>
      <c r="D6003" s="255" t="str">
        <f>IF(AND(A6003&lt;&gt;"",ISNUMBER(A6003)),VLOOKUP(A6003,Studies!A:BR,4,FALSE),"")</f>
        <v>100mg FCT MD</v>
      </c>
      <c r="E6003" s="255" t="str">
        <f>IF(AND(A6003&lt;&gt;"",ISNUMBER(A6003)),VLOOKUP(A6003,Studies!A:BR,5,FALSE),"")</f>
        <v>Raltegravir</v>
      </c>
      <c r="F6003" s="256" t="str">
        <f>IF(AND(A6003&lt;&gt;"",ISNUMBER(A6003)),VLOOKUP(A6003,Studies!A:BR,6,FALSE),"")</f>
        <v>Plasma</v>
      </c>
      <c r="G6003" s="194">
        <v>217.5</v>
      </c>
      <c r="H6003" s="50" t="s">
        <v>60</v>
      </c>
      <c r="I6003" s="187">
        <v>1747.747802734375</v>
      </c>
      <c r="J6003" s="41" t="s">
        <v>964</v>
      </c>
      <c r="K6003" s="41" t="s">
        <v>116</v>
      </c>
    </row>
    <row r="6004" spans="1:11" x14ac:dyDescent="0.2">
      <c r="A6004" s="30">
        <v>5296</v>
      </c>
      <c r="B6004" s="254" t="str">
        <f>IF(AND(A6004&lt;&gt;"",ISNUMBER(A6004)),VLOOKUP(A6004,Studies!A:BR,2,FALSE),"")</f>
        <v>Markowitz 2006</v>
      </c>
      <c r="C6004" s="255" t="str">
        <f>IF(AND(A6004&lt;&gt;"",ISNUMBER(A6004)),VLOOKUP(A6004,Studies!A:BR,3,FALSE),"")</f>
        <v>https://www.ncbi.nlm.nih.gov/pubmed/17133211</v>
      </c>
      <c r="D6004" s="255" t="str">
        <f>IF(AND(A6004&lt;&gt;"",ISNUMBER(A6004)),VLOOKUP(A6004,Studies!A:BR,4,FALSE),"")</f>
        <v>100mg FCT MD</v>
      </c>
      <c r="E6004" s="255" t="str">
        <f>IF(AND(A6004&lt;&gt;"",ISNUMBER(A6004)),VLOOKUP(A6004,Studies!A:BR,5,FALSE),"")</f>
        <v>Raltegravir</v>
      </c>
      <c r="F6004" s="256" t="str">
        <f>IF(AND(A6004&lt;&gt;"",ISNUMBER(A6004)),VLOOKUP(A6004,Studies!A:BR,6,FALSE),"")</f>
        <v>Plasma</v>
      </c>
      <c r="G6004" s="194">
        <v>218</v>
      </c>
      <c r="H6004" s="50" t="s">
        <v>60</v>
      </c>
      <c r="I6004" s="187">
        <v>1909.9100341796875</v>
      </c>
      <c r="J6004" s="41" t="s">
        <v>964</v>
      </c>
      <c r="K6004" s="41" t="s">
        <v>116</v>
      </c>
    </row>
    <row r="6005" spans="1:11" x14ac:dyDescent="0.2">
      <c r="A6005" s="30">
        <v>5296</v>
      </c>
      <c r="B6005" s="254" t="str">
        <f>IF(AND(A6005&lt;&gt;"",ISNUMBER(A6005)),VLOOKUP(A6005,Studies!A:BR,2,FALSE),"")</f>
        <v>Markowitz 2006</v>
      </c>
      <c r="C6005" s="255" t="str">
        <f>IF(AND(A6005&lt;&gt;"",ISNUMBER(A6005)),VLOOKUP(A6005,Studies!A:BR,3,FALSE),"")</f>
        <v>https://www.ncbi.nlm.nih.gov/pubmed/17133211</v>
      </c>
      <c r="D6005" s="255" t="str">
        <f>IF(AND(A6005&lt;&gt;"",ISNUMBER(A6005)),VLOOKUP(A6005,Studies!A:BR,4,FALSE),"")</f>
        <v>100mg FCT MD</v>
      </c>
      <c r="E6005" s="255" t="str">
        <f>IF(AND(A6005&lt;&gt;"",ISNUMBER(A6005)),VLOOKUP(A6005,Studies!A:BR,5,FALSE),"")</f>
        <v>Raltegravir</v>
      </c>
      <c r="F6005" s="256" t="str">
        <f>IF(AND(A6005&lt;&gt;"",ISNUMBER(A6005)),VLOOKUP(A6005,Studies!A:BR,6,FALSE),"")</f>
        <v>Plasma</v>
      </c>
      <c r="G6005" s="194">
        <v>219</v>
      </c>
      <c r="H6005" s="50" t="s">
        <v>60</v>
      </c>
      <c r="I6005" s="187">
        <v>972.9730224609375</v>
      </c>
      <c r="J6005" s="41" t="s">
        <v>964</v>
      </c>
      <c r="K6005" s="41" t="s">
        <v>116</v>
      </c>
    </row>
    <row r="6006" spans="1:11" x14ac:dyDescent="0.2">
      <c r="A6006" s="30">
        <v>5296</v>
      </c>
      <c r="B6006" s="254" t="str">
        <f>IF(AND(A6006&lt;&gt;"",ISNUMBER(A6006)),VLOOKUP(A6006,Studies!A:BR,2,FALSE),"")</f>
        <v>Markowitz 2006</v>
      </c>
      <c r="C6006" s="255" t="str">
        <f>IF(AND(A6006&lt;&gt;"",ISNUMBER(A6006)),VLOOKUP(A6006,Studies!A:BR,3,FALSE),"")</f>
        <v>https://www.ncbi.nlm.nih.gov/pubmed/17133211</v>
      </c>
      <c r="D6006" s="255" t="str">
        <f>IF(AND(A6006&lt;&gt;"",ISNUMBER(A6006)),VLOOKUP(A6006,Studies!A:BR,4,FALSE),"")</f>
        <v>100mg FCT MD</v>
      </c>
      <c r="E6006" s="255" t="str">
        <f>IF(AND(A6006&lt;&gt;"",ISNUMBER(A6006)),VLOOKUP(A6006,Studies!A:BR,5,FALSE),"")</f>
        <v>Raltegravir</v>
      </c>
      <c r="F6006" s="256" t="str">
        <f>IF(AND(A6006&lt;&gt;"",ISNUMBER(A6006)),VLOOKUP(A6006,Studies!A:BR,6,FALSE),"")</f>
        <v>Plasma</v>
      </c>
      <c r="G6006" s="194">
        <v>220</v>
      </c>
      <c r="H6006" s="50" t="s">
        <v>60</v>
      </c>
      <c r="I6006" s="187">
        <v>594.5946044921875</v>
      </c>
      <c r="J6006" s="41" t="s">
        <v>964</v>
      </c>
      <c r="K6006" s="41" t="s">
        <v>116</v>
      </c>
    </row>
    <row r="6007" spans="1:11" x14ac:dyDescent="0.2">
      <c r="A6007" s="30">
        <v>5296</v>
      </c>
      <c r="B6007" s="254" t="str">
        <f>IF(AND(A6007&lt;&gt;"",ISNUMBER(A6007)),VLOOKUP(A6007,Studies!A:BR,2,FALSE),"")</f>
        <v>Markowitz 2006</v>
      </c>
      <c r="C6007" s="255" t="str">
        <f>IF(AND(A6007&lt;&gt;"",ISNUMBER(A6007)),VLOOKUP(A6007,Studies!A:BR,3,FALSE),"")</f>
        <v>https://www.ncbi.nlm.nih.gov/pubmed/17133211</v>
      </c>
      <c r="D6007" s="255" t="str">
        <f>IF(AND(A6007&lt;&gt;"",ISNUMBER(A6007)),VLOOKUP(A6007,Studies!A:BR,4,FALSE),"")</f>
        <v>100mg FCT MD</v>
      </c>
      <c r="E6007" s="255" t="str">
        <f>IF(AND(A6007&lt;&gt;"",ISNUMBER(A6007)),VLOOKUP(A6007,Studies!A:BR,5,FALSE),"")</f>
        <v>Raltegravir</v>
      </c>
      <c r="F6007" s="256" t="str">
        <f>IF(AND(A6007&lt;&gt;"",ISNUMBER(A6007)),VLOOKUP(A6007,Studies!A:BR,6,FALSE),"")</f>
        <v>Plasma</v>
      </c>
      <c r="G6007" s="194">
        <v>222</v>
      </c>
      <c r="H6007" s="50" t="s">
        <v>60</v>
      </c>
      <c r="I6007" s="187">
        <v>216.21621704101562</v>
      </c>
      <c r="J6007" s="41" t="s">
        <v>964</v>
      </c>
      <c r="K6007" s="41" t="s">
        <v>116</v>
      </c>
    </row>
    <row r="6008" spans="1:11" x14ac:dyDescent="0.2">
      <c r="A6008" s="30">
        <v>5296</v>
      </c>
      <c r="B6008" s="254" t="str">
        <f>IF(AND(A6008&lt;&gt;"",ISNUMBER(A6008)),VLOOKUP(A6008,Studies!A:BR,2,FALSE),"")</f>
        <v>Markowitz 2006</v>
      </c>
      <c r="C6008" s="255" t="str">
        <f>IF(AND(A6008&lt;&gt;"",ISNUMBER(A6008)),VLOOKUP(A6008,Studies!A:BR,3,FALSE),"")</f>
        <v>https://www.ncbi.nlm.nih.gov/pubmed/17133211</v>
      </c>
      <c r="D6008" s="255" t="str">
        <f>IF(AND(A6008&lt;&gt;"",ISNUMBER(A6008)),VLOOKUP(A6008,Studies!A:BR,4,FALSE),"")</f>
        <v>100mg FCT MD</v>
      </c>
      <c r="E6008" s="255" t="str">
        <f>IF(AND(A6008&lt;&gt;"",ISNUMBER(A6008)),VLOOKUP(A6008,Studies!A:BR,5,FALSE),"")</f>
        <v>Raltegravir</v>
      </c>
      <c r="F6008" s="256" t="str">
        <f>IF(AND(A6008&lt;&gt;"",ISNUMBER(A6008)),VLOOKUP(A6008,Studies!A:BR,6,FALSE),"")</f>
        <v>Plasma</v>
      </c>
      <c r="G6008" s="194">
        <v>224</v>
      </c>
      <c r="H6008" s="50" t="s">
        <v>60</v>
      </c>
      <c r="I6008" s="187">
        <v>126.12612915039062</v>
      </c>
      <c r="J6008" s="41" t="s">
        <v>964</v>
      </c>
      <c r="K6008" s="41" t="s">
        <v>116</v>
      </c>
    </row>
    <row r="6009" spans="1:11" x14ac:dyDescent="0.2">
      <c r="A6009" s="30">
        <v>5296</v>
      </c>
      <c r="B6009" s="254" t="str">
        <f>IF(AND(A6009&lt;&gt;"",ISNUMBER(A6009)),VLOOKUP(A6009,Studies!A:BR,2,FALSE),"")</f>
        <v>Markowitz 2006</v>
      </c>
      <c r="C6009" s="255" t="str">
        <f>IF(AND(A6009&lt;&gt;"",ISNUMBER(A6009)),VLOOKUP(A6009,Studies!A:BR,3,FALSE),"")</f>
        <v>https://www.ncbi.nlm.nih.gov/pubmed/17133211</v>
      </c>
      <c r="D6009" s="255" t="str">
        <f>IF(AND(A6009&lt;&gt;"",ISNUMBER(A6009)),VLOOKUP(A6009,Studies!A:BR,4,FALSE),"")</f>
        <v>100mg FCT MD</v>
      </c>
      <c r="E6009" s="255" t="str">
        <f>IF(AND(A6009&lt;&gt;"",ISNUMBER(A6009)),VLOOKUP(A6009,Studies!A:BR,5,FALSE),"")</f>
        <v>Raltegravir</v>
      </c>
      <c r="F6009" s="256" t="str">
        <f>IF(AND(A6009&lt;&gt;"",ISNUMBER(A6009)),VLOOKUP(A6009,Studies!A:BR,6,FALSE),"")</f>
        <v>Plasma</v>
      </c>
      <c r="G6009" s="194">
        <v>228</v>
      </c>
      <c r="H6009" s="50" t="s">
        <v>60</v>
      </c>
      <c r="I6009" s="187">
        <v>54.054054260253906</v>
      </c>
      <c r="J6009" s="41" t="s">
        <v>964</v>
      </c>
      <c r="K6009" s="41" t="s">
        <v>116</v>
      </c>
    </row>
    <row r="6010" spans="1:11" x14ac:dyDescent="0.2">
      <c r="A6010" s="30">
        <v>5297</v>
      </c>
      <c r="B6010" s="254" t="str">
        <f>IF(AND(A6010&lt;&gt;"",ISNUMBER(A6010)),VLOOKUP(A6010,Studies!A:BR,2,FALSE),"")</f>
        <v>Markowitz 2006</v>
      </c>
      <c r="C6010" s="255" t="str">
        <f>IF(AND(A6010&lt;&gt;"",ISNUMBER(A6010)),VLOOKUP(A6010,Studies!A:BR,3,FALSE),"")</f>
        <v>https://www.ncbi.nlm.nih.gov/pubmed/17133211</v>
      </c>
      <c r="D6010" s="255" t="str">
        <f>IF(AND(A6010&lt;&gt;"",ISNUMBER(A6010)),VLOOKUP(A6010,Studies!A:BR,4,FALSE),"")</f>
        <v>200mg FCT MD</v>
      </c>
      <c r="E6010" s="255" t="str">
        <f>IF(AND(A6010&lt;&gt;"",ISNUMBER(A6010)),VLOOKUP(A6010,Studies!A:BR,5,FALSE),"")</f>
        <v>Raltegravir</v>
      </c>
      <c r="F6010" s="256" t="str">
        <f>IF(AND(A6010&lt;&gt;"",ISNUMBER(A6010)),VLOOKUP(A6010,Studies!A:BR,6,FALSE),"")</f>
        <v>Plasma</v>
      </c>
      <c r="G6010" s="194">
        <v>216</v>
      </c>
      <c r="H6010" s="50" t="s">
        <v>60</v>
      </c>
      <c r="I6010" s="187">
        <v>432.43243408203125</v>
      </c>
      <c r="J6010" s="41" t="s">
        <v>964</v>
      </c>
      <c r="K6010" s="41" t="s">
        <v>116</v>
      </c>
    </row>
    <row r="6011" spans="1:11" x14ac:dyDescent="0.2">
      <c r="A6011" s="30">
        <v>5297</v>
      </c>
      <c r="B6011" s="254" t="str">
        <f>IF(AND(A6011&lt;&gt;"",ISNUMBER(A6011)),VLOOKUP(A6011,Studies!A:BR,2,FALSE),"")</f>
        <v>Markowitz 2006</v>
      </c>
      <c r="C6011" s="255" t="str">
        <f>IF(AND(A6011&lt;&gt;"",ISNUMBER(A6011)),VLOOKUP(A6011,Studies!A:BR,3,FALSE),"")</f>
        <v>https://www.ncbi.nlm.nih.gov/pubmed/17133211</v>
      </c>
      <c r="D6011" s="255" t="str">
        <f>IF(AND(A6011&lt;&gt;"",ISNUMBER(A6011)),VLOOKUP(A6011,Studies!A:BR,4,FALSE),"")</f>
        <v>200mg FCT MD</v>
      </c>
      <c r="E6011" s="255" t="str">
        <f>IF(AND(A6011&lt;&gt;"",ISNUMBER(A6011)),VLOOKUP(A6011,Studies!A:BR,5,FALSE),"")</f>
        <v>Raltegravir</v>
      </c>
      <c r="F6011" s="256" t="str">
        <f>IF(AND(A6011&lt;&gt;"",ISNUMBER(A6011)),VLOOKUP(A6011,Studies!A:BR,6,FALSE),"")</f>
        <v>Plasma</v>
      </c>
      <c r="G6011" s="194">
        <v>216.5</v>
      </c>
      <c r="H6011" s="50" t="s">
        <v>60</v>
      </c>
      <c r="I6011" s="187">
        <v>1225.2252197265625</v>
      </c>
      <c r="J6011" s="41" t="s">
        <v>964</v>
      </c>
      <c r="K6011" s="41" t="s">
        <v>116</v>
      </c>
    </row>
    <row r="6012" spans="1:11" x14ac:dyDescent="0.2">
      <c r="A6012" s="30">
        <v>5297</v>
      </c>
      <c r="B6012" s="254" t="str">
        <f>IF(AND(A6012&lt;&gt;"",ISNUMBER(A6012)),VLOOKUP(A6012,Studies!A:BR,2,FALSE),"")</f>
        <v>Markowitz 2006</v>
      </c>
      <c r="C6012" s="255" t="str">
        <f>IF(AND(A6012&lt;&gt;"",ISNUMBER(A6012)),VLOOKUP(A6012,Studies!A:BR,3,FALSE),"")</f>
        <v>https://www.ncbi.nlm.nih.gov/pubmed/17133211</v>
      </c>
      <c r="D6012" s="255" t="str">
        <f>IF(AND(A6012&lt;&gt;"",ISNUMBER(A6012)),VLOOKUP(A6012,Studies!A:BR,4,FALSE),"")</f>
        <v>200mg FCT MD</v>
      </c>
      <c r="E6012" s="255" t="str">
        <f>IF(AND(A6012&lt;&gt;"",ISNUMBER(A6012)),VLOOKUP(A6012,Studies!A:BR,5,FALSE),"")</f>
        <v>Raltegravir</v>
      </c>
      <c r="F6012" s="256" t="str">
        <f>IF(AND(A6012&lt;&gt;"",ISNUMBER(A6012)),VLOOKUP(A6012,Studies!A:BR,6,FALSE),"")</f>
        <v>Plasma</v>
      </c>
      <c r="G6012" s="194">
        <v>217</v>
      </c>
      <c r="H6012" s="50" t="s">
        <v>60</v>
      </c>
      <c r="I6012" s="187">
        <v>2594.5947265625</v>
      </c>
      <c r="J6012" s="41" t="s">
        <v>964</v>
      </c>
      <c r="K6012" s="41" t="s">
        <v>116</v>
      </c>
    </row>
    <row r="6013" spans="1:11" x14ac:dyDescent="0.2">
      <c r="A6013" s="30">
        <v>5297</v>
      </c>
      <c r="B6013" s="254" t="str">
        <f>IF(AND(A6013&lt;&gt;"",ISNUMBER(A6013)),VLOOKUP(A6013,Studies!A:BR,2,FALSE),"")</f>
        <v>Markowitz 2006</v>
      </c>
      <c r="C6013" s="255" t="str">
        <f>IF(AND(A6013&lt;&gt;"",ISNUMBER(A6013)),VLOOKUP(A6013,Studies!A:BR,3,FALSE),"")</f>
        <v>https://www.ncbi.nlm.nih.gov/pubmed/17133211</v>
      </c>
      <c r="D6013" s="255" t="str">
        <f>IF(AND(A6013&lt;&gt;"",ISNUMBER(A6013)),VLOOKUP(A6013,Studies!A:BR,4,FALSE),"")</f>
        <v>200mg FCT MD</v>
      </c>
      <c r="E6013" s="255" t="str">
        <f>IF(AND(A6013&lt;&gt;"",ISNUMBER(A6013)),VLOOKUP(A6013,Studies!A:BR,5,FALSE),"")</f>
        <v>Raltegravir</v>
      </c>
      <c r="F6013" s="256" t="str">
        <f>IF(AND(A6013&lt;&gt;"",ISNUMBER(A6013)),VLOOKUP(A6013,Studies!A:BR,6,FALSE),"")</f>
        <v>Plasma</v>
      </c>
      <c r="G6013" s="194">
        <v>217.5</v>
      </c>
      <c r="H6013" s="50" t="s">
        <v>60</v>
      </c>
      <c r="I6013" s="187">
        <v>2126.126220703125</v>
      </c>
      <c r="J6013" s="41" t="s">
        <v>964</v>
      </c>
      <c r="K6013" s="41" t="s">
        <v>116</v>
      </c>
    </row>
    <row r="6014" spans="1:11" x14ac:dyDescent="0.2">
      <c r="A6014" s="30">
        <v>5297</v>
      </c>
      <c r="B6014" s="254" t="str">
        <f>IF(AND(A6014&lt;&gt;"",ISNUMBER(A6014)),VLOOKUP(A6014,Studies!A:BR,2,FALSE),"")</f>
        <v>Markowitz 2006</v>
      </c>
      <c r="C6014" s="255" t="str">
        <f>IF(AND(A6014&lt;&gt;"",ISNUMBER(A6014)),VLOOKUP(A6014,Studies!A:BR,3,FALSE),"")</f>
        <v>https://www.ncbi.nlm.nih.gov/pubmed/17133211</v>
      </c>
      <c r="D6014" s="255" t="str">
        <f>IF(AND(A6014&lt;&gt;"",ISNUMBER(A6014)),VLOOKUP(A6014,Studies!A:BR,4,FALSE),"")</f>
        <v>200mg FCT MD</v>
      </c>
      <c r="E6014" s="255" t="str">
        <f>IF(AND(A6014&lt;&gt;"",ISNUMBER(A6014)),VLOOKUP(A6014,Studies!A:BR,5,FALSE),"")</f>
        <v>Raltegravir</v>
      </c>
      <c r="F6014" s="256" t="str">
        <f>IF(AND(A6014&lt;&gt;"",ISNUMBER(A6014)),VLOOKUP(A6014,Studies!A:BR,6,FALSE),"")</f>
        <v>Plasma</v>
      </c>
      <c r="G6014" s="194">
        <v>218</v>
      </c>
      <c r="H6014" s="50" t="s">
        <v>60</v>
      </c>
      <c r="I6014" s="187">
        <v>2540.54052734375</v>
      </c>
      <c r="J6014" s="41" t="s">
        <v>964</v>
      </c>
      <c r="K6014" s="41" t="s">
        <v>116</v>
      </c>
    </row>
    <row r="6015" spans="1:11" x14ac:dyDescent="0.2">
      <c r="A6015" s="30">
        <v>5297</v>
      </c>
      <c r="B6015" s="254" t="str">
        <f>IF(AND(A6015&lt;&gt;"",ISNUMBER(A6015)),VLOOKUP(A6015,Studies!A:BR,2,FALSE),"")</f>
        <v>Markowitz 2006</v>
      </c>
      <c r="C6015" s="255" t="str">
        <f>IF(AND(A6015&lt;&gt;"",ISNUMBER(A6015)),VLOOKUP(A6015,Studies!A:BR,3,FALSE),"")</f>
        <v>https://www.ncbi.nlm.nih.gov/pubmed/17133211</v>
      </c>
      <c r="D6015" s="255" t="str">
        <f>IF(AND(A6015&lt;&gt;"",ISNUMBER(A6015)),VLOOKUP(A6015,Studies!A:BR,4,FALSE),"")</f>
        <v>200mg FCT MD</v>
      </c>
      <c r="E6015" s="255" t="str">
        <f>IF(AND(A6015&lt;&gt;"",ISNUMBER(A6015)),VLOOKUP(A6015,Studies!A:BR,5,FALSE),"")</f>
        <v>Raltegravir</v>
      </c>
      <c r="F6015" s="256" t="str">
        <f>IF(AND(A6015&lt;&gt;"",ISNUMBER(A6015)),VLOOKUP(A6015,Studies!A:BR,6,FALSE),"")</f>
        <v>Plasma</v>
      </c>
      <c r="G6015" s="194">
        <v>219</v>
      </c>
      <c r="H6015" s="50" t="s">
        <v>60</v>
      </c>
      <c r="I6015" s="187">
        <v>1873.8739013671875</v>
      </c>
      <c r="J6015" s="41" t="s">
        <v>964</v>
      </c>
      <c r="K6015" s="41" t="s">
        <v>116</v>
      </c>
    </row>
    <row r="6016" spans="1:11" x14ac:dyDescent="0.2">
      <c r="A6016" s="30">
        <v>5297</v>
      </c>
      <c r="B6016" s="254" t="str">
        <f>IF(AND(A6016&lt;&gt;"",ISNUMBER(A6016)),VLOOKUP(A6016,Studies!A:BR,2,FALSE),"")</f>
        <v>Markowitz 2006</v>
      </c>
      <c r="C6016" s="255" t="str">
        <f>IF(AND(A6016&lt;&gt;"",ISNUMBER(A6016)),VLOOKUP(A6016,Studies!A:BR,3,FALSE),"")</f>
        <v>https://www.ncbi.nlm.nih.gov/pubmed/17133211</v>
      </c>
      <c r="D6016" s="255" t="str">
        <f>IF(AND(A6016&lt;&gt;"",ISNUMBER(A6016)),VLOOKUP(A6016,Studies!A:BR,4,FALSE),"")</f>
        <v>200mg FCT MD</v>
      </c>
      <c r="E6016" s="255" t="str">
        <f>IF(AND(A6016&lt;&gt;"",ISNUMBER(A6016)),VLOOKUP(A6016,Studies!A:BR,5,FALSE),"")</f>
        <v>Raltegravir</v>
      </c>
      <c r="F6016" s="256" t="str">
        <f>IF(AND(A6016&lt;&gt;"",ISNUMBER(A6016)),VLOOKUP(A6016,Studies!A:BR,6,FALSE),"")</f>
        <v>Plasma</v>
      </c>
      <c r="G6016" s="194">
        <v>220</v>
      </c>
      <c r="H6016" s="50" t="s">
        <v>60</v>
      </c>
      <c r="I6016" s="187">
        <v>1027.027099609375</v>
      </c>
      <c r="J6016" s="41" t="s">
        <v>964</v>
      </c>
      <c r="K6016" s="41" t="s">
        <v>116</v>
      </c>
    </row>
    <row r="6017" spans="1:11" x14ac:dyDescent="0.2">
      <c r="A6017" s="30">
        <v>5297</v>
      </c>
      <c r="B6017" s="254" t="str">
        <f>IF(AND(A6017&lt;&gt;"",ISNUMBER(A6017)),VLOOKUP(A6017,Studies!A:BR,2,FALSE),"")</f>
        <v>Markowitz 2006</v>
      </c>
      <c r="C6017" s="255" t="str">
        <f>IF(AND(A6017&lt;&gt;"",ISNUMBER(A6017)),VLOOKUP(A6017,Studies!A:BR,3,FALSE),"")</f>
        <v>https://www.ncbi.nlm.nih.gov/pubmed/17133211</v>
      </c>
      <c r="D6017" s="255" t="str">
        <f>IF(AND(A6017&lt;&gt;"",ISNUMBER(A6017)),VLOOKUP(A6017,Studies!A:BR,4,FALSE),"")</f>
        <v>200mg FCT MD</v>
      </c>
      <c r="E6017" s="255" t="str">
        <f>IF(AND(A6017&lt;&gt;"",ISNUMBER(A6017)),VLOOKUP(A6017,Studies!A:BR,5,FALSE),"")</f>
        <v>Raltegravir</v>
      </c>
      <c r="F6017" s="256" t="str">
        <f>IF(AND(A6017&lt;&gt;"",ISNUMBER(A6017)),VLOOKUP(A6017,Studies!A:BR,6,FALSE),"")</f>
        <v>Plasma</v>
      </c>
      <c r="G6017" s="194">
        <v>222</v>
      </c>
      <c r="H6017" s="50" t="s">
        <v>60</v>
      </c>
      <c r="I6017" s="187">
        <v>450.45046997070312</v>
      </c>
      <c r="J6017" s="41" t="s">
        <v>964</v>
      </c>
      <c r="K6017" s="41" t="s">
        <v>116</v>
      </c>
    </row>
    <row r="6018" spans="1:11" x14ac:dyDescent="0.2">
      <c r="A6018" s="30">
        <v>5297</v>
      </c>
      <c r="B6018" s="254" t="str">
        <f>IF(AND(A6018&lt;&gt;"",ISNUMBER(A6018)),VLOOKUP(A6018,Studies!A:BR,2,FALSE),"")</f>
        <v>Markowitz 2006</v>
      </c>
      <c r="C6018" s="255" t="str">
        <f>IF(AND(A6018&lt;&gt;"",ISNUMBER(A6018)),VLOOKUP(A6018,Studies!A:BR,3,FALSE),"")</f>
        <v>https://www.ncbi.nlm.nih.gov/pubmed/17133211</v>
      </c>
      <c r="D6018" s="255" t="str">
        <f>IF(AND(A6018&lt;&gt;"",ISNUMBER(A6018)),VLOOKUP(A6018,Studies!A:BR,4,FALSE),"")</f>
        <v>200mg FCT MD</v>
      </c>
      <c r="E6018" s="255" t="str">
        <f>IF(AND(A6018&lt;&gt;"",ISNUMBER(A6018)),VLOOKUP(A6018,Studies!A:BR,5,FALSE),"")</f>
        <v>Raltegravir</v>
      </c>
      <c r="F6018" s="256" t="str">
        <f>IF(AND(A6018&lt;&gt;"",ISNUMBER(A6018)),VLOOKUP(A6018,Studies!A:BR,6,FALSE),"")</f>
        <v>Plasma</v>
      </c>
      <c r="G6018" s="194">
        <v>224</v>
      </c>
      <c r="H6018" s="50" t="s">
        <v>60</v>
      </c>
      <c r="I6018" s="187">
        <v>270.27029418945312</v>
      </c>
      <c r="J6018" s="41" t="s">
        <v>964</v>
      </c>
      <c r="K6018" s="41" t="s">
        <v>116</v>
      </c>
    </row>
    <row r="6019" spans="1:11" x14ac:dyDescent="0.2">
      <c r="A6019" s="30">
        <v>5297</v>
      </c>
      <c r="B6019" s="254" t="str">
        <f>IF(AND(A6019&lt;&gt;"",ISNUMBER(A6019)),VLOOKUP(A6019,Studies!A:BR,2,FALSE),"")</f>
        <v>Markowitz 2006</v>
      </c>
      <c r="C6019" s="255" t="str">
        <f>IF(AND(A6019&lt;&gt;"",ISNUMBER(A6019)),VLOOKUP(A6019,Studies!A:BR,3,FALSE),"")</f>
        <v>https://www.ncbi.nlm.nih.gov/pubmed/17133211</v>
      </c>
      <c r="D6019" s="255" t="str">
        <f>IF(AND(A6019&lt;&gt;"",ISNUMBER(A6019)),VLOOKUP(A6019,Studies!A:BR,4,FALSE),"")</f>
        <v>200mg FCT MD</v>
      </c>
      <c r="E6019" s="255" t="str">
        <f>IF(AND(A6019&lt;&gt;"",ISNUMBER(A6019)),VLOOKUP(A6019,Studies!A:BR,5,FALSE),"")</f>
        <v>Raltegravir</v>
      </c>
      <c r="F6019" s="256" t="str">
        <f>IF(AND(A6019&lt;&gt;"",ISNUMBER(A6019)),VLOOKUP(A6019,Studies!A:BR,6,FALSE),"")</f>
        <v>Plasma</v>
      </c>
      <c r="G6019" s="194">
        <v>228</v>
      </c>
      <c r="H6019" s="50" t="s">
        <v>60</v>
      </c>
      <c r="I6019" s="187">
        <v>144.14414978027344</v>
      </c>
      <c r="J6019" s="41" t="s">
        <v>964</v>
      </c>
      <c r="K6019" s="41" t="s">
        <v>116</v>
      </c>
    </row>
    <row r="6020" spans="1:11" x14ac:dyDescent="0.2">
      <c r="A6020" s="30">
        <v>5298</v>
      </c>
      <c r="B6020" s="254" t="str">
        <f>IF(AND(A6020&lt;&gt;"",ISNUMBER(A6020)),VLOOKUP(A6020,Studies!A:BR,2,FALSE),"")</f>
        <v>Markowitz 2006</v>
      </c>
      <c r="C6020" s="255" t="str">
        <f>IF(AND(A6020&lt;&gt;"",ISNUMBER(A6020)),VLOOKUP(A6020,Studies!A:BR,3,FALSE),"")</f>
        <v>https://www.ncbi.nlm.nih.gov/pubmed/17133211</v>
      </c>
      <c r="D6020" s="255" t="str">
        <f>IF(AND(A6020&lt;&gt;"",ISNUMBER(A6020)),VLOOKUP(A6020,Studies!A:BR,4,FALSE),"")</f>
        <v>400mg FCT MD</v>
      </c>
      <c r="E6020" s="255" t="str">
        <f>IF(AND(A6020&lt;&gt;"",ISNUMBER(A6020)),VLOOKUP(A6020,Studies!A:BR,5,FALSE),"")</f>
        <v>Raltegravir</v>
      </c>
      <c r="F6020" s="256" t="str">
        <f>IF(AND(A6020&lt;&gt;"",ISNUMBER(A6020)),VLOOKUP(A6020,Studies!A:BR,6,FALSE),"")</f>
        <v>Plasma</v>
      </c>
      <c r="G6020" s="194">
        <v>216</v>
      </c>
      <c r="H6020" s="50" t="s">
        <v>60</v>
      </c>
      <c r="I6020" s="187">
        <v>360.36038208007812</v>
      </c>
      <c r="J6020" s="41" t="s">
        <v>964</v>
      </c>
      <c r="K6020" s="41" t="s">
        <v>116</v>
      </c>
    </row>
    <row r="6021" spans="1:11" x14ac:dyDescent="0.2">
      <c r="A6021" s="30">
        <v>5298</v>
      </c>
      <c r="B6021" s="254" t="str">
        <f>IF(AND(A6021&lt;&gt;"",ISNUMBER(A6021)),VLOOKUP(A6021,Studies!A:BR,2,FALSE),"")</f>
        <v>Markowitz 2006</v>
      </c>
      <c r="C6021" s="255" t="str">
        <f>IF(AND(A6021&lt;&gt;"",ISNUMBER(A6021)),VLOOKUP(A6021,Studies!A:BR,3,FALSE),"")</f>
        <v>https://www.ncbi.nlm.nih.gov/pubmed/17133211</v>
      </c>
      <c r="D6021" s="255" t="str">
        <f>IF(AND(A6021&lt;&gt;"",ISNUMBER(A6021)),VLOOKUP(A6021,Studies!A:BR,4,FALSE),"")</f>
        <v>400mg FCT MD</v>
      </c>
      <c r="E6021" s="255" t="str">
        <f>IF(AND(A6021&lt;&gt;"",ISNUMBER(A6021)),VLOOKUP(A6021,Studies!A:BR,5,FALSE),"")</f>
        <v>Raltegravir</v>
      </c>
      <c r="F6021" s="256" t="str">
        <f>IF(AND(A6021&lt;&gt;"",ISNUMBER(A6021)),VLOOKUP(A6021,Studies!A:BR,6,FALSE),"")</f>
        <v>Plasma</v>
      </c>
      <c r="G6021" s="194">
        <v>216.5</v>
      </c>
      <c r="H6021" s="50" t="s">
        <v>60</v>
      </c>
      <c r="I6021" s="187">
        <v>3621.621826171875</v>
      </c>
      <c r="J6021" s="41" t="s">
        <v>964</v>
      </c>
      <c r="K6021" s="41" t="s">
        <v>116</v>
      </c>
    </row>
    <row r="6022" spans="1:11" x14ac:dyDescent="0.2">
      <c r="A6022" s="30">
        <v>5298</v>
      </c>
      <c r="B6022" s="254" t="str">
        <f>IF(AND(A6022&lt;&gt;"",ISNUMBER(A6022)),VLOOKUP(A6022,Studies!A:BR,2,FALSE),"")</f>
        <v>Markowitz 2006</v>
      </c>
      <c r="C6022" s="255" t="str">
        <f>IF(AND(A6022&lt;&gt;"",ISNUMBER(A6022)),VLOOKUP(A6022,Studies!A:BR,3,FALSE),"")</f>
        <v>https://www.ncbi.nlm.nih.gov/pubmed/17133211</v>
      </c>
      <c r="D6022" s="255" t="str">
        <f>IF(AND(A6022&lt;&gt;"",ISNUMBER(A6022)),VLOOKUP(A6022,Studies!A:BR,4,FALSE),"")</f>
        <v>400mg FCT MD</v>
      </c>
      <c r="E6022" s="255" t="str">
        <f>IF(AND(A6022&lt;&gt;"",ISNUMBER(A6022)),VLOOKUP(A6022,Studies!A:BR,5,FALSE),"")</f>
        <v>Raltegravir</v>
      </c>
      <c r="F6022" s="256" t="str">
        <f>IF(AND(A6022&lt;&gt;"",ISNUMBER(A6022)),VLOOKUP(A6022,Studies!A:BR,6,FALSE),"")</f>
        <v>Plasma</v>
      </c>
      <c r="G6022" s="194">
        <v>217</v>
      </c>
      <c r="H6022" s="50" t="s">
        <v>60</v>
      </c>
      <c r="I6022" s="187">
        <v>5045.04541015625</v>
      </c>
      <c r="J6022" s="41" t="s">
        <v>964</v>
      </c>
      <c r="K6022" s="41" t="s">
        <v>116</v>
      </c>
    </row>
    <row r="6023" spans="1:11" x14ac:dyDescent="0.2">
      <c r="A6023" s="30">
        <v>5298</v>
      </c>
      <c r="B6023" s="254" t="str">
        <f>IF(AND(A6023&lt;&gt;"",ISNUMBER(A6023)),VLOOKUP(A6023,Studies!A:BR,2,FALSE),"")</f>
        <v>Markowitz 2006</v>
      </c>
      <c r="C6023" s="255" t="str">
        <f>IF(AND(A6023&lt;&gt;"",ISNUMBER(A6023)),VLOOKUP(A6023,Studies!A:BR,3,FALSE),"")</f>
        <v>https://www.ncbi.nlm.nih.gov/pubmed/17133211</v>
      </c>
      <c r="D6023" s="255" t="str">
        <f>IF(AND(A6023&lt;&gt;"",ISNUMBER(A6023)),VLOOKUP(A6023,Studies!A:BR,4,FALSE),"")</f>
        <v>400mg FCT MD</v>
      </c>
      <c r="E6023" s="255" t="str">
        <f>IF(AND(A6023&lt;&gt;"",ISNUMBER(A6023)),VLOOKUP(A6023,Studies!A:BR,5,FALSE),"")</f>
        <v>Raltegravir</v>
      </c>
      <c r="F6023" s="256" t="str">
        <f>IF(AND(A6023&lt;&gt;"",ISNUMBER(A6023)),VLOOKUP(A6023,Studies!A:BR,6,FALSE),"")</f>
        <v>Plasma</v>
      </c>
      <c r="G6023" s="194">
        <v>217.5</v>
      </c>
      <c r="H6023" s="50" t="s">
        <v>60</v>
      </c>
      <c r="I6023" s="187">
        <v>4486.48681640625</v>
      </c>
      <c r="J6023" s="41" t="s">
        <v>964</v>
      </c>
      <c r="K6023" s="41" t="s">
        <v>116</v>
      </c>
    </row>
    <row r="6024" spans="1:11" x14ac:dyDescent="0.2">
      <c r="A6024" s="30">
        <v>5298</v>
      </c>
      <c r="B6024" s="254" t="str">
        <f>IF(AND(A6024&lt;&gt;"",ISNUMBER(A6024)),VLOOKUP(A6024,Studies!A:BR,2,FALSE),"")</f>
        <v>Markowitz 2006</v>
      </c>
      <c r="C6024" s="255" t="str">
        <f>IF(AND(A6024&lt;&gt;"",ISNUMBER(A6024)),VLOOKUP(A6024,Studies!A:BR,3,FALSE),"")</f>
        <v>https://www.ncbi.nlm.nih.gov/pubmed/17133211</v>
      </c>
      <c r="D6024" s="255" t="str">
        <f>IF(AND(A6024&lt;&gt;"",ISNUMBER(A6024)),VLOOKUP(A6024,Studies!A:BR,4,FALSE),"")</f>
        <v>400mg FCT MD</v>
      </c>
      <c r="E6024" s="255" t="str">
        <f>IF(AND(A6024&lt;&gt;"",ISNUMBER(A6024)),VLOOKUP(A6024,Studies!A:BR,5,FALSE),"")</f>
        <v>Raltegravir</v>
      </c>
      <c r="F6024" s="256" t="str">
        <f>IF(AND(A6024&lt;&gt;"",ISNUMBER(A6024)),VLOOKUP(A6024,Studies!A:BR,6,FALSE),"")</f>
        <v>Plasma</v>
      </c>
      <c r="G6024" s="194">
        <v>218</v>
      </c>
      <c r="H6024" s="50" t="s">
        <v>60</v>
      </c>
      <c r="I6024" s="187">
        <v>4144.14453125</v>
      </c>
      <c r="J6024" s="41" t="s">
        <v>964</v>
      </c>
      <c r="K6024" s="41" t="s">
        <v>116</v>
      </c>
    </row>
    <row r="6025" spans="1:11" x14ac:dyDescent="0.2">
      <c r="A6025" s="30">
        <v>5298</v>
      </c>
      <c r="B6025" s="254" t="str">
        <f>IF(AND(A6025&lt;&gt;"",ISNUMBER(A6025)),VLOOKUP(A6025,Studies!A:BR,2,FALSE),"")</f>
        <v>Markowitz 2006</v>
      </c>
      <c r="C6025" s="255" t="str">
        <f>IF(AND(A6025&lt;&gt;"",ISNUMBER(A6025)),VLOOKUP(A6025,Studies!A:BR,3,FALSE),"")</f>
        <v>https://www.ncbi.nlm.nih.gov/pubmed/17133211</v>
      </c>
      <c r="D6025" s="255" t="str">
        <f>IF(AND(A6025&lt;&gt;"",ISNUMBER(A6025)),VLOOKUP(A6025,Studies!A:BR,4,FALSE),"")</f>
        <v>400mg FCT MD</v>
      </c>
      <c r="E6025" s="255" t="str">
        <f>IF(AND(A6025&lt;&gt;"",ISNUMBER(A6025)),VLOOKUP(A6025,Studies!A:BR,5,FALSE),"")</f>
        <v>Raltegravir</v>
      </c>
      <c r="F6025" s="256" t="str">
        <f>IF(AND(A6025&lt;&gt;"",ISNUMBER(A6025)),VLOOKUP(A6025,Studies!A:BR,6,FALSE),"")</f>
        <v>Plasma</v>
      </c>
      <c r="G6025" s="194">
        <v>219</v>
      </c>
      <c r="H6025" s="50" t="s">
        <v>60</v>
      </c>
      <c r="I6025" s="187">
        <v>2576.57666015625</v>
      </c>
      <c r="J6025" s="41" t="s">
        <v>964</v>
      </c>
      <c r="K6025" s="41" t="s">
        <v>116</v>
      </c>
    </row>
    <row r="6026" spans="1:11" x14ac:dyDescent="0.2">
      <c r="A6026" s="30">
        <v>5298</v>
      </c>
      <c r="B6026" s="254" t="str">
        <f>IF(AND(A6026&lt;&gt;"",ISNUMBER(A6026)),VLOOKUP(A6026,Studies!A:BR,2,FALSE),"")</f>
        <v>Markowitz 2006</v>
      </c>
      <c r="C6026" s="255" t="str">
        <f>IF(AND(A6026&lt;&gt;"",ISNUMBER(A6026)),VLOOKUP(A6026,Studies!A:BR,3,FALSE),"")</f>
        <v>https://www.ncbi.nlm.nih.gov/pubmed/17133211</v>
      </c>
      <c r="D6026" s="255" t="str">
        <f>IF(AND(A6026&lt;&gt;"",ISNUMBER(A6026)),VLOOKUP(A6026,Studies!A:BR,4,FALSE),"")</f>
        <v>400mg FCT MD</v>
      </c>
      <c r="E6026" s="255" t="str">
        <f>IF(AND(A6026&lt;&gt;"",ISNUMBER(A6026)),VLOOKUP(A6026,Studies!A:BR,5,FALSE),"")</f>
        <v>Raltegravir</v>
      </c>
      <c r="F6026" s="256" t="str">
        <f>IF(AND(A6026&lt;&gt;"",ISNUMBER(A6026)),VLOOKUP(A6026,Studies!A:BR,6,FALSE),"")</f>
        <v>Plasma</v>
      </c>
      <c r="G6026" s="194">
        <v>220</v>
      </c>
      <c r="H6026" s="50" t="s">
        <v>60</v>
      </c>
      <c r="I6026" s="187">
        <v>2036.0361328125</v>
      </c>
      <c r="J6026" s="41" t="s">
        <v>964</v>
      </c>
      <c r="K6026" s="41" t="s">
        <v>116</v>
      </c>
    </row>
    <row r="6027" spans="1:11" x14ac:dyDescent="0.2">
      <c r="A6027" s="30">
        <v>5298</v>
      </c>
      <c r="B6027" s="254" t="str">
        <f>IF(AND(A6027&lt;&gt;"",ISNUMBER(A6027)),VLOOKUP(A6027,Studies!A:BR,2,FALSE),"")</f>
        <v>Markowitz 2006</v>
      </c>
      <c r="C6027" s="255" t="str">
        <f>IF(AND(A6027&lt;&gt;"",ISNUMBER(A6027)),VLOOKUP(A6027,Studies!A:BR,3,FALSE),"")</f>
        <v>https://www.ncbi.nlm.nih.gov/pubmed/17133211</v>
      </c>
      <c r="D6027" s="255" t="str">
        <f>IF(AND(A6027&lt;&gt;"",ISNUMBER(A6027)),VLOOKUP(A6027,Studies!A:BR,4,FALSE),"")</f>
        <v>400mg FCT MD</v>
      </c>
      <c r="E6027" s="255" t="str">
        <f>IF(AND(A6027&lt;&gt;"",ISNUMBER(A6027)),VLOOKUP(A6027,Studies!A:BR,5,FALSE),"")</f>
        <v>Raltegravir</v>
      </c>
      <c r="F6027" s="256" t="str">
        <f>IF(AND(A6027&lt;&gt;"",ISNUMBER(A6027)),VLOOKUP(A6027,Studies!A:BR,6,FALSE),"")</f>
        <v>Plasma</v>
      </c>
      <c r="G6027" s="194">
        <v>222</v>
      </c>
      <c r="H6027" s="50" t="s">
        <v>60</v>
      </c>
      <c r="I6027" s="187">
        <v>630.63067626953125</v>
      </c>
      <c r="J6027" s="41" t="s">
        <v>964</v>
      </c>
      <c r="K6027" s="41" t="s">
        <v>116</v>
      </c>
    </row>
    <row r="6028" spans="1:11" x14ac:dyDescent="0.2">
      <c r="A6028" s="30">
        <v>5298</v>
      </c>
      <c r="B6028" s="254" t="str">
        <f>IF(AND(A6028&lt;&gt;"",ISNUMBER(A6028)),VLOOKUP(A6028,Studies!A:BR,2,FALSE),"")</f>
        <v>Markowitz 2006</v>
      </c>
      <c r="C6028" s="255" t="str">
        <f>IF(AND(A6028&lt;&gt;"",ISNUMBER(A6028)),VLOOKUP(A6028,Studies!A:BR,3,FALSE),"")</f>
        <v>https://www.ncbi.nlm.nih.gov/pubmed/17133211</v>
      </c>
      <c r="D6028" s="255" t="str">
        <f>IF(AND(A6028&lt;&gt;"",ISNUMBER(A6028)),VLOOKUP(A6028,Studies!A:BR,4,FALSE),"")</f>
        <v>400mg FCT MD</v>
      </c>
      <c r="E6028" s="255" t="str">
        <f>IF(AND(A6028&lt;&gt;"",ISNUMBER(A6028)),VLOOKUP(A6028,Studies!A:BR,5,FALSE),"")</f>
        <v>Raltegravir</v>
      </c>
      <c r="F6028" s="256" t="str">
        <f>IF(AND(A6028&lt;&gt;"",ISNUMBER(A6028)),VLOOKUP(A6028,Studies!A:BR,6,FALSE),"")</f>
        <v>Plasma</v>
      </c>
      <c r="G6028" s="194">
        <v>224</v>
      </c>
      <c r="H6028" s="50" t="s">
        <v>60</v>
      </c>
      <c r="I6028" s="187">
        <v>306.30630493164063</v>
      </c>
      <c r="J6028" s="41" t="s">
        <v>964</v>
      </c>
      <c r="K6028" s="41" t="s">
        <v>116</v>
      </c>
    </row>
    <row r="6029" spans="1:11" x14ac:dyDescent="0.2">
      <c r="A6029" s="30">
        <v>5298</v>
      </c>
      <c r="B6029" s="254" t="str">
        <f>IF(AND(A6029&lt;&gt;"",ISNUMBER(A6029)),VLOOKUP(A6029,Studies!A:BR,2,FALSE),"")</f>
        <v>Markowitz 2006</v>
      </c>
      <c r="C6029" s="255" t="str">
        <f>IF(AND(A6029&lt;&gt;"",ISNUMBER(A6029)),VLOOKUP(A6029,Studies!A:BR,3,FALSE),"")</f>
        <v>https://www.ncbi.nlm.nih.gov/pubmed/17133211</v>
      </c>
      <c r="D6029" s="255" t="str">
        <f>IF(AND(A6029&lt;&gt;"",ISNUMBER(A6029)),VLOOKUP(A6029,Studies!A:BR,4,FALSE),"")</f>
        <v>400mg FCT MD</v>
      </c>
      <c r="E6029" s="255" t="str">
        <f>IF(AND(A6029&lt;&gt;"",ISNUMBER(A6029)),VLOOKUP(A6029,Studies!A:BR,5,FALSE),"")</f>
        <v>Raltegravir</v>
      </c>
      <c r="F6029" s="256" t="str">
        <f>IF(AND(A6029&lt;&gt;"",ISNUMBER(A6029)),VLOOKUP(A6029,Studies!A:BR,6,FALSE),"")</f>
        <v>Plasma</v>
      </c>
      <c r="G6029" s="194">
        <v>228</v>
      </c>
      <c r="H6029" s="50" t="s">
        <v>60</v>
      </c>
      <c r="I6029" s="187">
        <v>162.16217041015625</v>
      </c>
      <c r="J6029" s="41" t="s">
        <v>964</v>
      </c>
      <c r="K6029" s="41" t="s">
        <v>116</v>
      </c>
    </row>
    <row r="6030" spans="1:11" x14ac:dyDescent="0.2">
      <c r="A6030" s="30">
        <v>5299</v>
      </c>
      <c r="B6030" s="254" t="str">
        <f>IF(AND(A6030&lt;&gt;"",ISNUMBER(A6030)),VLOOKUP(A6030,Studies!A:BR,2,FALSE),"")</f>
        <v>Markowitz 2006</v>
      </c>
      <c r="C6030" s="255" t="str">
        <f>IF(AND(A6030&lt;&gt;"",ISNUMBER(A6030)),VLOOKUP(A6030,Studies!A:BR,3,FALSE),"")</f>
        <v>https://www.ncbi.nlm.nih.gov/pubmed/17133211</v>
      </c>
      <c r="D6030" s="255" t="str">
        <f>IF(AND(A6030&lt;&gt;"",ISNUMBER(A6030)),VLOOKUP(A6030,Studies!A:BR,4,FALSE),"")</f>
        <v>600mg FCT MD</v>
      </c>
      <c r="E6030" s="255" t="str">
        <f>IF(AND(A6030&lt;&gt;"",ISNUMBER(A6030)),VLOOKUP(A6030,Studies!A:BR,5,FALSE),"")</f>
        <v>Raltegravir</v>
      </c>
      <c r="F6030" s="256" t="str">
        <f>IF(AND(A6030&lt;&gt;"",ISNUMBER(A6030)),VLOOKUP(A6030,Studies!A:BR,6,FALSE),"")</f>
        <v>Plasma</v>
      </c>
      <c r="G6030" s="194">
        <v>216</v>
      </c>
      <c r="H6030" s="50" t="s">
        <v>60</v>
      </c>
      <c r="I6030" s="187">
        <v>720.72076416015625</v>
      </c>
      <c r="J6030" s="41" t="s">
        <v>964</v>
      </c>
      <c r="K6030" s="41" t="s">
        <v>116</v>
      </c>
    </row>
    <row r="6031" spans="1:11" x14ac:dyDescent="0.2">
      <c r="A6031" s="30">
        <v>5299</v>
      </c>
      <c r="B6031" s="254" t="str">
        <f>IF(AND(A6031&lt;&gt;"",ISNUMBER(A6031)),VLOOKUP(A6031,Studies!A:BR,2,FALSE),"")</f>
        <v>Markowitz 2006</v>
      </c>
      <c r="C6031" s="255" t="str">
        <f>IF(AND(A6031&lt;&gt;"",ISNUMBER(A6031)),VLOOKUP(A6031,Studies!A:BR,3,FALSE),"")</f>
        <v>https://www.ncbi.nlm.nih.gov/pubmed/17133211</v>
      </c>
      <c r="D6031" s="255" t="str">
        <f>IF(AND(A6031&lt;&gt;"",ISNUMBER(A6031)),VLOOKUP(A6031,Studies!A:BR,4,FALSE),"")</f>
        <v>600mg FCT MD</v>
      </c>
      <c r="E6031" s="255" t="str">
        <f>IF(AND(A6031&lt;&gt;"",ISNUMBER(A6031)),VLOOKUP(A6031,Studies!A:BR,5,FALSE),"")</f>
        <v>Raltegravir</v>
      </c>
      <c r="F6031" s="256" t="str">
        <f>IF(AND(A6031&lt;&gt;"",ISNUMBER(A6031)),VLOOKUP(A6031,Studies!A:BR,6,FALSE),"")</f>
        <v>Plasma</v>
      </c>
      <c r="G6031" s="194">
        <v>216.5</v>
      </c>
      <c r="H6031" s="50" t="s">
        <v>60</v>
      </c>
      <c r="I6031" s="187">
        <v>3135.13525390625</v>
      </c>
      <c r="J6031" s="41" t="s">
        <v>964</v>
      </c>
      <c r="K6031" s="41" t="s">
        <v>116</v>
      </c>
    </row>
    <row r="6032" spans="1:11" x14ac:dyDescent="0.2">
      <c r="A6032" s="30">
        <v>5299</v>
      </c>
      <c r="B6032" s="254" t="str">
        <f>IF(AND(A6032&lt;&gt;"",ISNUMBER(A6032)),VLOOKUP(A6032,Studies!A:BR,2,FALSE),"")</f>
        <v>Markowitz 2006</v>
      </c>
      <c r="C6032" s="255" t="str">
        <f>IF(AND(A6032&lt;&gt;"",ISNUMBER(A6032)),VLOOKUP(A6032,Studies!A:BR,3,FALSE),"")</f>
        <v>https://www.ncbi.nlm.nih.gov/pubmed/17133211</v>
      </c>
      <c r="D6032" s="255" t="str">
        <f>IF(AND(A6032&lt;&gt;"",ISNUMBER(A6032)),VLOOKUP(A6032,Studies!A:BR,4,FALSE),"")</f>
        <v>600mg FCT MD</v>
      </c>
      <c r="E6032" s="255" t="str">
        <f>IF(AND(A6032&lt;&gt;"",ISNUMBER(A6032)),VLOOKUP(A6032,Studies!A:BR,5,FALSE),"")</f>
        <v>Raltegravir</v>
      </c>
      <c r="F6032" s="256" t="str">
        <f>IF(AND(A6032&lt;&gt;"",ISNUMBER(A6032)),VLOOKUP(A6032,Studies!A:BR,6,FALSE),"")</f>
        <v>Plasma</v>
      </c>
      <c r="G6032" s="194">
        <v>217</v>
      </c>
      <c r="H6032" s="50" t="s">
        <v>60</v>
      </c>
      <c r="I6032" s="187">
        <v>3441.441650390625</v>
      </c>
      <c r="J6032" s="41" t="s">
        <v>964</v>
      </c>
      <c r="K6032" s="41" t="s">
        <v>116</v>
      </c>
    </row>
    <row r="6033" spans="1:11" x14ac:dyDescent="0.2">
      <c r="A6033" s="30">
        <v>5299</v>
      </c>
      <c r="B6033" s="254" t="str">
        <f>IF(AND(A6033&lt;&gt;"",ISNUMBER(A6033)),VLOOKUP(A6033,Studies!A:BR,2,FALSE),"")</f>
        <v>Markowitz 2006</v>
      </c>
      <c r="C6033" s="255" t="str">
        <f>IF(AND(A6033&lt;&gt;"",ISNUMBER(A6033)),VLOOKUP(A6033,Studies!A:BR,3,FALSE),"")</f>
        <v>https://www.ncbi.nlm.nih.gov/pubmed/17133211</v>
      </c>
      <c r="D6033" s="255" t="str">
        <f>IF(AND(A6033&lt;&gt;"",ISNUMBER(A6033)),VLOOKUP(A6033,Studies!A:BR,4,FALSE),"")</f>
        <v>600mg FCT MD</v>
      </c>
      <c r="E6033" s="255" t="str">
        <f>IF(AND(A6033&lt;&gt;"",ISNUMBER(A6033)),VLOOKUP(A6033,Studies!A:BR,5,FALSE),"")</f>
        <v>Raltegravir</v>
      </c>
      <c r="F6033" s="256" t="str">
        <f>IF(AND(A6033&lt;&gt;"",ISNUMBER(A6033)),VLOOKUP(A6033,Studies!A:BR,6,FALSE),"")</f>
        <v>Plasma</v>
      </c>
      <c r="G6033" s="194">
        <v>217.5</v>
      </c>
      <c r="H6033" s="50" t="s">
        <v>60</v>
      </c>
      <c r="I6033" s="187">
        <v>3423.423583984375</v>
      </c>
      <c r="J6033" s="41" t="s">
        <v>964</v>
      </c>
      <c r="K6033" s="41" t="s">
        <v>116</v>
      </c>
    </row>
    <row r="6034" spans="1:11" x14ac:dyDescent="0.2">
      <c r="A6034" s="30">
        <v>5299</v>
      </c>
      <c r="B6034" s="254" t="str">
        <f>IF(AND(A6034&lt;&gt;"",ISNUMBER(A6034)),VLOOKUP(A6034,Studies!A:BR,2,FALSE),"")</f>
        <v>Markowitz 2006</v>
      </c>
      <c r="C6034" s="255" t="str">
        <f>IF(AND(A6034&lt;&gt;"",ISNUMBER(A6034)),VLOOKUP(A6034,Studies!A:BR,3,FALSE),"")</f>
        <v>https://www.ncbi.nlm.nih.gov/pubmed/17133211</v>
      </c>
      <c r="D6034" s="255" t="str">
        <f>IF(AND(A6034&lt;&gt;"",ISNUMBER(A6034)),VLOOKUP(A6034,Studies!A:BR,4,FALSE),"")</f>
        <v>600mg FCT MD</v>
      </c>
      <c r="E6034" s="255" t="str">
        <f>IF(AND(A6034&lt;&gt;"",ISNUMBER(A6034)),VLOOKUP(A6034,Studies!A:BR,5,FALSE),"")</f>
        <v>Raltegravir</v>
      </c>
      <c r="F6034" s="256" t="str">
        <f>IF(AND(A6034&lt;&gt;"",ISNUMBER(A6034)),VLOOKUP(A6034,Studies!A:BR,6,FALSE),"")</f>
        <v>Plasma</v>
      </c>
      <c r="G6034" s="194">
        <v>218</v>
      </c>
      <c r="H6034" s="50" t="s">
        <v>60</v>
      </c>
      <c r="I6034" s="187">
        <v>3477.4775390625</v>
      </c>
      <c r="J6034" s="41" t="s">
        <v>964</v>
      </c>
      <c r="K6034" s="41" t="s">
        <v>116</v>
      </c>
    </row>
    <row r="6035" spans="1:11" x14ac:dyDescent="0.2">
      <c r="A6035" s="30">
        <v>5299</v>
      </c>
      <c r="B6035" s="254" t="str">
        <f>IF(AND(A6035&lt;&gt;"",ISNUMBER(A6035)),VLOOKUP(A6035,Studies!A:BR,2,FALSE),"")</f>
        <v>Markowitz 2006</v>
      </c>
      <c r="C6035" s="255" t="str">
        <f>IF(AND(A6035&lt;&gt;"",ISNUMBER(A6035)),VLOOKUP(A6035,Studies!A:BR,3,FALSE),"")</f>
        <v>https://www.ncbi.nlm.nih.gov/pubmed/17133211</v>
      </c>
      <c r="D6035" s="255" t="str">
        <f>IF(AND(A6035&lt;&gt;"",ISNUMBER(A6035)),VLOOKUP(A6035,Studies!A:BR,4,FALSE),"")</f>
        <v>600mg FCT MD</v>
      </c>
      <c r="E6035" s="255" t="str">
        <f>IF(AND(A6035&lt;&gt;"",ISNUMBER(A6035)),VLOOKUP(A6035,Studies!A:BR,5,FALSE),"")</f>
        <v>Raltegravir</v>
      </c>
      <c r="F6035" s="256" t="str">
        <f>IF(AND(A6035&lt;&gt;"",ISNUMBER(A6035)),VLOOKUP(A6035,Studies!A:BR,6,FALSE),"")</f>
        <v>Plasma</v>
      </c>
      <c r="G6035" s="194">
        <v>219</v>
      </c>
      <c r="H6035" s="50" t="s">
        <v>60</v>
      </c>
      <c r="I6035" s="187">
        <v>2666.666748046875</v>
      </c>
      <c r="J6035" s="41" t="s">
        <v>964</v>
      </c>
      <c r="K6035" s="41" t="s">
        <v>116</v>
      </c>
    </row>
    <row r="6036" spans="1:11" x14ac:dyDescent="0.2">
      <c r="A6036" s="30">
        <v>5299</v>
      </c>
      <c r="B6036" s="254" t="str">
        <f>IF(AND(A6036&lt;&gt;"",ISNUMBER(A6036)),VLOOKUP(A6036,Studies!A:BR,2,FALSE),"")</f>
        <v>Markowitz 2006</v>
      </c>
      <c r="C6036" s="255" t="str">
        <f>IF(AND(A6036&lt;&gt;"",ISNUMBER(A6036)),VLOOKUP(A6036,Studies!A:BR,3,FALSE),"")</f>
        <v>https://www.ncbi.nlm.nih.gov/pubmed/17133211</v>
      </c>
      <c r="D6036" s="255" t="str">
        <f>IF(AND(A6036&lt;&gt;"",ISNUMBER(A6036)),VLOOKUP(A6036,Studies!A:BR,4,FALSE),"")</f>
        <v>600mg FCT MD</v>
      </c>
      <c r="E6036" s="255" t="str">
        <f>IF(AND(A6036&lt;&gt;"",ISNUMBER(A6036)),VLOOKUP(A6036,Studies!A:BR,5,FALSE),"")</f>
        <v>Raltegravir</v>
      </c>
      <c r="F6036" s="256" t="str">
        <f>IF(AND(A6036&lt;&gt;"",ISNUMBER(A6036)),VLOOKUP(A6036,Studies!A:BR,6,FALSE),"")</f>
        <v>Plasma</v>
      </c>
      <c r="G6036" s="194">
        <v>220</v>
      </c>
      <c r="H6036" s="50" t="s">
        <v>60</v>
      </c>
      <c r="I6036" s="187">
        <v>2486.486572265625</v>
      </c>
      <c r="J6036" s="41" t="s">
        <v>964</v>
      </c>
      <c r="K6036" s="41" t="s">
        <v>116</v>
      </c>
    </row>
    <row r="6037" spans="1:11" x14ac:dyDescent="0.2">
      <c r="A6037" s="30">
        <v>5299</v>
      </c>
      <c r="B6037" s="254" t="str">
        <f>IF(AND(A6037&lt;&gt;"",ISNUMBER(A6037)),VLOOKUP(A6037,Studies!A:BR,2,FALSE),"")</f>
        <v>Markowitz 2006</v>
      </c>
      <c r="C6037" s="255" t="str">
        <f>IF(AND(A6037&lt;&gt;"",ISNUMBER(A6037)),VLOOKUP(A6037,Studies!A:BR,3,FALSE),"")</f>
        <v>https://www.ncbi.nlm.nih.gov/pubmed/17133211</v>
      </c>
      <c r="D6037" s="255" t="str">
        <f>IF(AND(A6037&lt;&gt;"",ISNUMBER(A6037)),VLOOKUP(A6037,Studies!A:BR,4,FALSE),"")</f>
        <v>600mg FCT MD</v>
      </c>
      <c r="E6037" s="255" t="str">
        <f>IF(AND(A6037&lt;&gt;"",ISNUMBER(A6037)),VLOOKUP(A6037,Studies!A:BR,5,FALSE),"")</f>
        <v>Raltegravir</v>
      </c>
      <c r="F6037" s="256" t="str">
        <f>IF(AND(A6037&lt;&gt;"",ISNUMBER(A6037)),VLOOKUP(A6037,Studies!A:BR,6,FALSE),"")</f>
        <v>Plasma</v>
      </c>
      <c r="G6037" s="194">
        <v>222</v>
      </c>
      <c r="H6037" s="50" t="s">
        <v>60</v>
      </c>
      <c r="I6037" s="187">
        <v>1477.4775390625</v>
      </c>
      <c r="J6037" s="41" t="s">
        <v>964</v>
      </c>
      <c r="K6037" s="41" t="s">
        <v>116</v>
      </c>
    </row>
    <row r="6038" spans="1:11" x14ac:dyDescent="0.2">
      <c r="A6038" s="30">
        <v>5299</v>
      </c>
      <c r="B6038" s="254" t="str">
        <f>IF(AND(A6038&lt;&gt;"",ISNUMBER(A6038)),VLOOKUP(A6038,Studies!A:BR,2,FALSE),"")</f>
        <v>Markowitz 2006</v>
      </c>
      <c r="C6038" s="255" t="str">
        <f>IF(AND(A6038&lt;&gt;"",ISNUMBER(A6038)),VLOOKUP(A6038,Studies!A:BR,3,FALSE),"")</f>
        <v>https://www.ncbi.nlm.nih.gov/pubmed/17133211</v>
      </c>
      <c r="D6038" s="255" t="str">
        <f>IF(AND(A6038&lt;&gt;"",ISNUMBER(A6038)),VLOOKUP(A6038,Studies!A:BR,4,FALSE),"")</f>
        <v>600mg FCT MD</v>
      </c>
      <c r="E6038" s="255" t="str">
        <f>IF(AND(A6038&lt;&gt;"",ISNUMBER(A6038)),VLOOKUP(A6038,Studies!A:BR,5,FALSE),"")</f>
        <v>Raltegravir</v>
      </c>
      <c r="F6038" s="256" t="str">
        <f>IF(AND(A6038&lt;&gt;"",ISNUMBER(A6038)),VLOOKUP(A6038,Studies!A:BR,6,FALSE),"")</f>
        <v>Plasma</v>
      </c>
      <c r="G6038" s="194">
        <v>224</v>
      </c>
      <c r="H6038" s="50" t="s">
        <v>60</v>
      </c>
      <c r="I6038" s="187">
        <v>756.75677490234375</v>
      </c>
      <c r="J6038" s="41" t="s">
        <v>964</v>
      </c>
      <c r="K6038" s="41" t="s">
        <v>116</v>
      </c>
    </row>
    <row r="6039" spans="1:11" x14ac:dyDescent="0.2">
      <c r="A6039" s="30">
        <v>5299</v>
      </c>
      <c r="B6039" s="254" t="str">
        <f>IF(AND(A6039&lt;&gt;"",ISNUMBER(A6039)),VLOOKUP(A6039,Studies!A:BR,2,FALSE),"")</f>
        <v>Markowitz 2006</v>
      </c>
      <c r="C6039" s="255" t="str">
        <f>IF(AND(A6039&lt;&gt;"",ISNUMBER(A6039)),VLOOKUP(A6039,Studies!A:BR,3,FALSE),"")</f>
        <v>https://www.ncbi.nlm.nih.gov/pubmed/17133211</v>
      </c>
      <c r="D6039" s="255" t="str">
        <f>IF(AND(A6039&lt;&gt;"",ISNUMBER(A6039)),VLOOKUP(A6039,Studies!A:BR,4,FALSE),"")</f>
        <v>600mg FCT MD</v>
      </c>
      <c r="E6039" s="255" t="str">
        <f>IF(AND(A6039&lt;&gt;"",ISNUMBER(A6039)),VLOOKUP(A6039,Studies!A:BR,5,FALSE),"")</f>
        <v>Raltegravir</v>
      </c>
      <c r="F6039" s="256" t="str">
        <f>IF(AND(A6039&lt;&gt;"",ISNUMBER(A6039)),VLOOKUP(A6039,Studies!A:BR,6,FALSE),"")</f>
        <v>Plasma</v>
      </c>
      <c r="G6039" s="194">
        <v>228</v>
      </c>
      <c r="H6039" s="50" t="s">
        <v>60</v>
      </c>
      <c r="I6039" s="187">
        <v>288.28829956054687</v>
      </c>
      <c r="J6039" s="41" t="s">
        <v>964</v>
      </c>
      <c r="K6039" s="41" t="s">
        <v>116</v>
      </c>
    </row>
    <row r="6040" spans="1:11" x14ac:dyDescent="0.2">
      <c r="A6040" s="30">
        <v>5300</v>
      </c>
      <c r="B6040" s="254" t="str">
        <f>IF(AND(A6040&lt;&gt;"",ISNUMBER(A6040)),VLOOKUP(A6040,Studies!A:BR,2,FALSE),"")</f>
        <v>Kassahun 2007</v>
      </c>
      <c r="C6040" s="255" t="str">
        <f>IF(AND(A6040&lt;&gt;"",ISNUMBER(A6040)),VLOOKUP(A6040,Studies!A:BR,3,FALSE),"")</f>
        <v>https://www.ncbi.nlm.nih.gov/pubmed/17591678</v>
      </c>
      <c r="D6040" s="255" t="str">
        <f>IF(AND(A6040&lt;&gt;"",ISNUMBER(A6040)),VLOOKUP(A6040,Studies!A:BR,4,FALSE),"")</f>
        <v>200mg FCT SD</v>
      </c>
      <c r="E6040" s="255" t="str">
        <f>IF(AND(A6040&lt;&gt;"",ISNUMBER(A6040)),VLOOKUP(A6040,Studies!A:BR,5,FALSE),"")</f>
        <v>Raltegravir</v>
      </c>
      <c r="F6040" s="256" t="str">
        <f>IF(AND(A6040&lt;&gt;"",ISNUMBER(A6040)),VLOOKUP(A6040,Studies!A:BR,6,FALSE),"")</f>
        <v>Plasma</v>
      </c>
      <c r="G6040" s="194">
        <v>0</v>
      </c>
      <c r="H6040" s="50" t="s">
        <v>60</v>
      </c>
      <c r="I6040" s="187">
        <v>0</v>
      </c>
      <c r="J6040" s="41" t="s">
        <v>964</v>
      </c>
      <c r="K6040" s="41" t="s">
        <v>116</v>
      </c>
    </row>
    <row r="6041" spans="1:11" x14ac:dyDescent="0.2">
      <c r="A6041" s="30">
        <v>5300</v>
      </c>
      <c r="B6041" s="254" t="str">
        <f>IF(AND(A6041&lt;&gt;"",ISNUMBER(A6041)),VLOOKUP(A6041,Studies!A:BR,2,FALSE),"")</f>
        <v>Kassahun 2007</v>
      </c>
      <c r="C6041" s="255" t="str">
        <f>IF(AND(A6041&lt;&gt;"",ISNUMBER(A6041)),VLOOKUP(A6041,Studies!A:BR,3,FALSE),"")</f>
        <v>https://www.ncbi.nlm.nih.gov/pubmed/17591678</v>
      </c>
      <c r="D6041" s="255" t="str">
        <f>IF(AND(A6041&lt;&gt;"",ISNUMBER(A6041)),VLOOKUP(A6041,Studies!A:BR,4,FALSE),"")</f>
        <v>200mg FCT SD</v>
      </c>
      <c r="E6041" s="255" t="str">
        <f>IF(AND(A6041&lt;&gt;"",ISNUMBER(A6041)),VLOOKUP(A6041,Studies!A:BR,5,FALSE),"")</f>
        <v>Raltegravir</v>
      </c>
      <c r="F6041" s="256" t="str">
        <f>IF(AND(A6041&lt;&gt;"",ISNUMBER(A6041)),VLOOKUP(A6041,Studies!A:BR,6,FALSE),"")</f>
        <v>Plasma</v>
      </c>
      <c r="G6041" s="194">
        <v>0.5</v>
      </c>
      <c r="H6041" s="50" t="s">
        <v>60</v>
      </c>
      <c r="I6041" s="187">
        <v>3061.224365234375</v>
      </c>
      <c r="J6041" s="41" t="s">
        <v>964</v>
      </c>
      <c r="K6041" s="41" t="s">
        <v>116</v>
      </c>
    </row>
    <row r="6042" spans="1:11" x14ac:dyDescent="0.2">
      <c r="A6042" s="30">
        <v>5300</v>
      </c>
      <c r="B6042" s="254" t="str">
        <f>IF(AND(A6042&lt;&gt;"",ISNUMBER(A6042)),VLOOKUP(A6042,Studies!A:BR,2,FALSE),"")</f>
        <v>Kassahun 2007</v>
      </c>
      <c r="C6042" s="255" t="str">
        <f>IF(AND(A6042&lt;&gt;"",ISNUMBER(A6042)),VLOOKUP(A6042,Studies!A:BR,3,FALSE),"")</f>
        <v>https://www.ncbi.nlm.nih.gov/pubmed/17591678</v>
      </c>
      <c r="D6042" s="255" t="str">
        <f>IF(AND(A6042&lt;&gt;"",ISNUMBER(A6042)),VLOOKUP(A6042,Studies!A:BR,4,FALSE),"")</f>
        <v>200mg FCT SD</v>
      </c>
      <c r="E6042" s="255" t="str">
        <f>IF(AND(A6042&lt;&gt;"",ISNUMBER(A6042)),VLOOKUP(A6042,Studies!A:BR,5,FALSE),"")</f>
        <v>Raltegravir</v>
      </c>
      <c r="F6042" s="256" t="str">
        <f>IF(AND(A6042&lt;&gt;"",ISNUMBER(A6042)),VLOOKUP(A6042,Studies!A:BR,6,FALSE),"")</f>
        <v>Plasma</v>
      </c>
      <c r="G6042" s="194">
        <v>1</v>
      </c>
      <c r="H6042" s="50" t="s">
        <v>60</v>
      </c>
      <c r="I6042" s="187">
        <v>4359.18359375</v>
      </c>
      <c r="J6042" s="41" t="s">
        <v>964</v>
      </c>
      <c r="K6042" s="41" t="s">
        <v>116</v>
      </c>
    </row>
    <row r="6043" spans="1:11" x14ac:dyDescent="0.2">
      <c r="A6043" s="30">
        <v>5300</v>
      </c>
      <c r="B6043" s="254" t="str">
        <f>IF(AND(A6043&lt;&gt;"",ISNUMBER(A6043)),VLOOKUP(A6043,Studies!A:BR,2,FALSE),"")</f>
        <v>Kassahun 2007</v>
      </c>
      <c r="C6043" s="255" t="str">
        <f>IF(AND(A6043&lt;&gt;"",ISNUMBER(A6043)),VLOOKUP(A6043,Studies!A:BR,3,FALSE),"")</f>
        <v>https://www.ncbi.nlm.nih.gov/pubmed/17591678</v>
      </c>
      <c r="D6043" s="255" t="str">
        <f>IF(AND(A6043&lt;&gt;"",ISNUMBER(A6043)),VLOOKUP(A6043,Studies!A:BR,4,FALSE),"")</f>
        <v>200mg FCT SD</v>
      </c>
      <c r="E6043" s="255" t="str">
        <f>IF(AND(A6043&lt;&gt;"",ISNUMBER(A6043)),VLOOKUP(A6043,Studies!A:BR,5,FALSE),"")</f>
        <v>Raltegravir</v>
      </c>
      <c r="F6043" s="256" t="str">
        <f>IF(AND(A6043&lt;&gt;"",ISNUMBER(A6043)),VLOOKUP(A6043,Studies!A:BR,6,FALSE),"")</f>
        <v>Plasma</v>
      </c>
      <c r="G6043" s="194">
        <v>2</v>
      </c>
      <c r="H6043" s="50" t="s">
        <v>60</v>
      </c>
      <c r="I6043" s="187">
        <v>2865.30615234375</v>
      </c>
      <c r="J6043" s="41" t="s">
        <v>964</v>
      </c>
      <c r="K6043" s="41" t="s">
        <v>116</v>
      </c>
    </row>
    <row r="6044" spans="1:11" x14ac:dyDescent="0.2">
      <c r="A6044" s="30">
        <v>5300</v>
      </c>
      <c r="B6044" s="254" t="str">
        <f>IF(AND(A6044&lt;&gt;"",ISNUMBER(A6044)),VLOOKUP(A6044,Studies!A:BR,2,FALSE),"")</f>
        <v>Kassahun 2007</v>
      </c>
      <c r="C6044" s="255" t="str">
        <f>IF(AND(A6044&lt;&gt;"",ISNUMBER(A6044)),VLOOKUP(A6044,Studies!A:BR,3,FALSE),"")</f>
        <v>https://www.ncbi.nlm.nih.gov/pubmed/17591678</v>
      </c>
      <c r="D6044" s="255" t="str">
        <f>IF(AND(A6044&lt;&gt;"",ISNUMBER(A6044)),VLOOKUP(A6044,Studies!A:BR,4,FALSE),"")</f>
        <v>200mg FCT SD</v>
      </c>
      <c r="E6044" s="255" t="str">
        <f>IF(AND(A6044&lt;&gt;"",ISNUMBER(A6044)),VLOOKUP(A6044,Studies!A:BR,5,FALSE),"")</f>
        <v>Raltegravir</v>
      </c>
      <c r="F6044" s="256" t="str">
        <f>IF(AND(A6044&lt;&gt;"",ISNUMBER(A6044)),VLOOKUP(A6044,Studies!A:BR,6,FALSE),"")</f>
        <v>Plasma</v>
      </c>
      <c r="G6044" s="194">
        <v>3</v>
      </c>
      <c r="H6044" s="50" t="s">
        <v>60</v>
      </c>
      <c r="I6044" s="187">
        <v>1518.3673095703125</v>
      </c>
      <c r="J6044" s="41" t="s">
        <v>964</v>
      </c>
      <c r="K6044" s="41" t="s">
        <v>116</v>
      </c>
    </row>
    <row r="6045" spans="1:11" x14ac:dyDescent="0.2">
      <c r="A6045" s="30">
        <v>5300</v>
      </c>
      <c r="B6045" s="254" t="str">
        <f>IF(AND(A6045&lt;&gt;"",ISNUMBER(A6045)),VLOOKUP(A6045,Studies!A:BR,2,FALSE),"")</f>
        <v>Kassahun 2007</v>
      </c>
      <c r="C6045" s="255" t="str">
        <f>IF(AND(A6045&lt;&gt;"",ISNUMBER(A6045)),VLOOKUP(A6045,Studies!A:BR,3,FALSE),"")</f>
        <v>https://www.ncbi.nlm.nih.gov/pubmed/17591678</v>
      </c>
      <c r="D6045" s="255" t="str">
        <f>IF(AND(A6045&lt;&gt;"",ISNUMBER(A6045)),VLOOKUP(A6045,Studies!A:BR,4,FALSE),"")</f>
        <v>200mg FCT SD</v>
      </c>
      <c r="E6045" s="255" t="str">
        <f>IF(AND(A6045&lt;&gt;"",ISNUMBER(A6045)),VLOOKUP(A6045,Studies!A:BR,5,FALSE),"")</f>
        <v>Raltegravir</v>
      </c>
      <c r="F6045" s="256" t="str">
        <f>IF(AND(A6045&lt;&gt;"",ISNUMBER(A6045)),VLOOKUP(A6045,Studies!A:BR,6,FALSE),"")</f>
        <v>Plasma</v>
      </c>
      <c r="G6045" s="194">
        <v>4</v>
      </c>
      <c r="H6045" s="50" t="s">
        <v>60</v>
      </c>
      <c r="I6045" s="187">
        <v>808.16326904296875</v>
      </c>
      <c r="J6045" s="41" t="s">
        <v>964</v>
      </c>
      <c r="K6045" s="41" t="s">
        <v>116</v>
      </c>
    </row>
    <row r="6046" spans="1:11" x14ac:dyDescent="0.2">
      <c r="A6046" s="30">
        <v>5300</v>
      </c>
      <c r="B6046" s="254" t="str">
        <f>IF(AND(A6046&lt;&gt;"",ISNUMBER(A6046)),VLOOKUP(A6046,Studies!A:BR,2,FALSE),"")</f>
        <v>Kassahun 2007</v>
      </c>
      <c r="C6046" s="255" t="str">
        <f>IF(AND(A6046&lt;&gt;"",ISNUMBER(A6046)),VLOOKUP(A6046,Studies!A:BR,3,FALSE),"")</f>
        <v>https://www.ncbi.nlm.nih.gov/pubmed/17591678</v>
      </c>
      <c r="D6046" s="255" t="str">
        <f>IF(AND(A6046&lt;&gt;"",ISNUMBER(A6046)),VLOOKUP(A6046,Studies!A:BR,4,FALSE),"")</f>
        <v>200mg FCT SD</v>
      </c>
      <c r="E6046" s="255" t="str">
        <f>IF(AND(A6046&lt;&gt;"",ISNUMBER(A6046)),VLOOKUP(A6046,Studies!A:BR,5,FALSE),"")</f>
        <v>Raltegravir</v>
      </c>
      <c r="F6046" s="256" t="str">
        <f>IF(AND(A6046&lt;&gt;"",ISNUMBER(A6046)),VLOOKUP(A6046,Studies!A:BR,6,FALSE),"")</f>
        <v>Plasma</v>
      </c>
      <c r="G6046" s="194">
        <v>5</v>
      </c>
      <c r="H6046" s="50" t="s">
        <v>60</v>
      </c>
      <c r="I6046" s="187">
        <v>391.83673095703125</v>
      </c>
      <c r="J6046" s="41" t="s">
        <v>964</v>
      </c>
      <c r="K6046" s="41" t="s">
        <v>116</v>
      </c>
    </row>
    <row r="6047" spans="1:11" x14ac:dyDescent="0.2">
      <c r="A6047" s="30">
        <v>5300</v>
      </c>
      <c r="B6047" s="254" t="str">
        <f>IF(AND(A6047&lt;&gt;"",ISNUMBER(A6047)),VLOOKUP(A6047,Studies!A:BR,2,FALSE),"")</f>
        <v>Kassahun 2007</v>
      </c>
      <c r="C6047" s="255" t="str">
        <f>IF(AND(A6047&lt;&gt;"",ISNUMBER(A6047)),VLOOKUP(A6047,Studies!A:BR,3,FALSE),"")</f>
        <v>https://www.ncbi.nlm.nih.gov/pubmed/17591678</v>
      </c>
      <c r="D6047" s="255" t="str">
        <f>IF(AND(A6047&lt;&gt;"",ISNUMBER(A6047)),VLOOKUP(A6047,Studies!A:BR,4,FALSE),"")</f>
        <v>200mg FCT SD</v>
      </c>
      <c r="E6047" s="255" t="str">
        <f>IF(AND(A6047&lt;&gt;"",ISNUMBER(A6047)),VLOOKUP(A6047,Studies!A:BR,5,FALSE),"")</f>
        <v>Raltegravir</v>
      </c>
      <c r="F6047" s="256" t="str">
        <f>IF(AND(A6047&lt;&gt;"",ISNUMBER(A6047)),VLOOKUP(A6047,Studies!A:BR,6,FALSE),"")</f>
        <v>Plasma</v>
      </c>
      <c r="G6047" s="194">
        <v>6</v>
      </c>
      <c r="H6047" s="50" t="s">
        <v>60</v>
      </c>
      <c r="I6047" s="187">
        <v>171.42857360839844</v>
      </c>
      <c r="J6047" s="41" t="s">
        <v>964</v>
      </c>
      <c r="K6047" s="41" t="s">
        <v>116</v>
      </c>
    </row>
    <row r="6048" spans="1:11" x14ac:dyDescent="0.2">
      <c r="A6048" s="30">
        <v>5300</v>
      </c>
      <c r="B6048" s="254" t="str">
        <f>IF(AND(A6048&lt;&gt;"",ISNUMBER(A6048)),VLOOKUP(A6048,Studies!A:BR,2,FALSE),"")</f>
        <v>Kassahun 2007</v>
      </c>
      <c r="C6048" s="255" t="str">
        <f>IF(AND(A6048&lt;&gt;"",ISNUMBER(A6048)),VLOOKUP(A6048,Studies!A:BR,3,FALSE),"")</f>
        <v>https://www.ncbi.nlm.nih.gov/pubmed/17591678</v>
      </c>
      <c r="D6048" s="255" t="str">
        <f>IF(AND(A6048&lt;&gt;"",ISNUMBER(A6048)),VLOOKUP(A6048,Studies!A:BR,4,FALSE),"")</f>
        <v>200mg FCT SD</v>
      </c>
      <c r="E6048" s="255" t="str">
        <f>IF(AND(A6048&lt;&gt;"",ISNUMBER(A6048)),VLOOKUP(A6048,Studies!A:BR,5,FALSE),"")</f>
        <v>Raltegravir</v>
      </c>
      <c r="F6048" s="256" t="str">
        <f>IF(AND(A6048&lt;&gt;"",ISNUMBER(A6048)),VLOOKUP(A6048,Studies!A:BR,6,FALSE),"")</f>
        <v>Plasma</v>
      </c>
      <c r="G6048" s="194">
        <v>8</v>
      </c>
      <c r="H6048" s="50" t="s">
        <v>60</v>
      </c>
      <c r="I6048" s="187">
        <v>97.959182739257813</v>
      </c>
      <c r="J6048" s="41" t="s">
        <v>964</v>
      </c>
      <c r="K6048" s="41" t="s">
        <v>116</v>
      </c>
    </row>
    <row r="6049" spans="1:11" x14ac:dyDescent="0.2">
      <c r="A6049" s="30">
        <v>5300</v>
      </c>
      <c r="B6049" s="254" t="str">
        <f>IF(AND(A6049&lt;&gt;"",ISNUMBER(A6049)),VLOOKUP(A6049,Studies!A:BR,2,FALSE),"")</f>
        <v>Kassahun 2007</v>
      </c>
      <c r="C6049" s="255" t="str">
        <f>IF(AND(A6049&lt;&gt;"",ISNUMBER(A6049)),VLOOKUP(A6049,Studies!A:BR,3,FALSE),"")</f>
        <v>https://www.ncbi.nlm.nih.gov/pubmed/17591678</v>
      </c>
      <c r="D6049" s="255" t="str">
        <f>IF(AND(A6049&lt;&gt;"",ISNUMBER(A6049)),VLOOKUP(A6049,Studies!A:BR,4,FALSE),"")</f>
        <v>200mg FCT SD</v>
      </c>
      <c r="E6049" s="255" t="str">
        <f>IF(AND(A6049&lt;&gt;"",ISNUMBER(A6049)),VLOOKUP(A6049,Studies!A:BR,5,FALSE),"")</f>
        <v>Raltegravir</v>
      </c>
      <c r="F6049" s="256" t="str">
        <f>IF(AND(A6049&lt;&gt;"",ISNUMBER(A6049)),VLOOKUP(A6049,Studies!A:BR,6,FALSE),"")</f>
        <v>Plasma</v>
      </c>
      <c r="G6049" s="194">
        <v>10</v>
      </c>
      <c r="H6049" s="50" t="s">
        <v>60</v>
      </c>
      <c r="I6049" s="187">
        <v>73.469390869140625</v>
      </c>
      <c r="J6049" s="41" t="s">
        <v>964</v>
      </c>
      <c r="K6049" s="41" t="s">
        <v>116</v>
      </c>
    </row>
    <row r="6050" spans="1:11" x14ac:dyDescent="0.2">
      <c r="A6050" s="30">
        <v>5300</v>
      </c>
      <c r="B6050" s="254" t="str">
        <f>IF(AND(A6050&lt;&gt;"",ISNUMBER(A6050)),VLOOKUP(A6050,Studies!A:BR,2,FALSE),"")</f>
        <v>Kassahun 2007</v>
      </c>
      <c r="C6050" s="255" t="str">
        <f>IF(AND(A6050&lt;&gt;"",ISNUMBER(A6050)),VLOOKUP(A6050,Studies!A:BR,3,FALSE),"")</f>
        <v>https://www.ncbi.nlm.nih.gov/pubmed/17591678</v>
      </c>
      <c r="D6050" s="255" t="str">
        <f>IF(AND(A6050&lt;&gt;"",ISNUMBER(A6050)),VLOOKUP(A6050,Studies!A:BR,4,FALSE),"")</f>
        <v>200mg FCT SD</v>
      </c>
      <c r="E6050" s="255" t="str">
        <f>IF(AND(A6050&lt;&gt;"",ISNUMBER(A6050)),VLOOKUP(A6050,Studies!A:BR,5,FALSE),"")</f>
        <v>Raltegravir</v>
      </c>
      <c r="F6050" s="256" t="str">
        <f>IF(AND(A6050&lt;&gt;"",ISNUMBER(A6050)),VLOOKUP(A6050,Studies!A:BR,6,FALSE),"")</f>
        <v>Plasma</v>
      </c>
      <c r="G6050" s="194">
        <v>12</v>
      </c>
      <c r="H6050" s="50" t="s">
        <v>60</v>
      </c>
      <c r="I6050" s="187">
        <v>97.959182739257813</v>
      </c>
      <c r="J6050" s="41" t="s">
        <v>964</v>
      </c>
      <c r="K6050" s="41" t="s">
        <v>116</v>
      </c>
    </row>
    <row r="6051" spans="1:11" x14ac:dyDescent="0.2">
      <c r="A6051" s="30">
        <v>5435</v>
      </c>
      <c r="B6051" s="254" t="str">
        <f>IF(AND(A6051&lt;&gt;"",ISNUMBER(A6051)),VLOOKUP(A6051,Studies!A:BR,2,FALSE),"")</f>
        <v>Rhee 2014</v>
      </c>
      <c r="C6051" s="255" t="str">
        <f>IF(AND(A6051&lt;&gt;"",ISNUMBER(A6051)),VLOOKUP(A6051,Studies!A:BR,3,FALSE),"")</f>
        <v>https://www.ncbi.nlm.nih.gov/pubmed/24608069</v>
      </c>
      <c r="D6051" s="255" t="str">
        <f>IF(AND(A6051&lt;&gt;"",ISNUMBER(A6051)),VLOOKUP(A6051,Studies!A:BR,4,FALSE),"")</f>
        <v>Chewable tablet fasted</v>
      </c>
      <c r="E6051" s="255" t="str">
        <f>IF(AND(A6051&lt;&gt;"",ISNUMBER(A6051)),VLOOKUP(A6051,Studies!A:BR,5,FALSE),"")</f>
        <v>Raltegravir</v>
      </c>
      <c r="F6051" s="256" t="str">
        <f>IF(AND(A6051&lt;&gt;"",ISNUMBER(A6051)),VLOOKUP(A6051,Studies!A:BR,6,FALSE),"")</f>
        <v>Plasma</v>
      </c>
      <c r="G6051" s="194">
        <v>0.5</v>
      </c>
      <c r="H6051" s="50" t="s">
        <v>60</v>
      </c>
      <c r="I6051" s="187">
        <v>16.033226013183594</v>
      </c>
      <c r="J6051" s="41" t="s">
        <v>1221</v>
      </c>
      <c r="K6051" s="41" t="s">
        <v>116</v>
      </c>
    </row>
    <row r="6052" spans="1:11" x14ac:dyDescent="0.2">
      <c r="A6052" s="30">
        <v>5435</v>
      </c>
      <c r="B6052" s="254" t="str">
        <f>IF(AND(A6052&lt;&gt;"",ISNUMBER(A6052)),VLOOKUP(A6052,Studies!A:BR,2,FALSE),"")</f>
        <v>Rhee 2014</v>
      </c>
      <c r="C6052" s="255" t="str">
        <f>IF(AND(A6052&lt;&gt;"",ISNUMBER(A6052)),VLOOKUP(A6052,Studies!A:BR,3,FALSE),"")</f>
        <v>https://www.ncbi.nlm.nih.gov/pubmed/24608069</v>
      </c>
      <c r="D6052" s="255" t="str">
        <f>IF(AND(A6052&lt;&gt;"",ISNUMBER(A6052)),VLOOKUP(A6052,Studies!A:BR,4,FALSE),"")</f>
        <v>Chewable tablet fasted</v>
      </c>
      <c r="E6052" s="255" t="str">
        <f>IF(AND(A6052&lt;&gt;"",ISNUMBER(A6052)),VLOOKUP(A6052,Studies!A:BR,5,FALSE),"")</f>
        <v>Raltegravir</v>
      </c>
      <c r="F6052" s="256" t="str">
        <f>IF(AND(A6052&lt;&gt;"",ISNUMBER(A6052)),VLOOKUP(A6052,Studies!A:BR,6,FALSE),"")</f>
        <v>Plasma</v>
      </c>
      <c r="G6052" s="194">
        <v>1</v>
      </c>
      <c r="H6052" s="50" t="s">
        <v>60</v>
      </c>
      <c r="I6052" s="187">
        <v>12.301504135131836</v>
      </c>
      <c r="J6052" s="41" t="s">
        <v>1221</v>
      </c>
      <c r="K6052" s="41" t="s">
        <v>116</v>
      </c>
    </row>
    <row r="6053" spans="1:11" x14ac:dyDescent="0.2">
      <c r="A6053" s="30">
        <v>5435</v>
      </c>
      <c r="B6053" s="254" t="str">
        <f>IF(AND(A6053&lt;&gt;"",ISNUMBER(A6053)),VLOOKUP(A6053,Studies!A:BR,2,FALSE),"")</f>
        <v>Rhee 2014</v>
      </c>
      <c r="C6053" s="255" t="str">
        <f>IF(AND(A6053&lt;&gt;"",ISNUMBER(A6053)),VLOOKUP(A6053,Studies!A:BR,3,FALSE),"")</f>
        <v>https://www.ncbi.nlm.nih.gov/pubmed/24608069</v>
      </c>
      <c r="D6053" s="255" t="str">
        <f>IF(AND(A6053&lt;&gt;"",ISNUMBER(A6053)),VLOOKUP(A6053,Studies!A:BR,4,FALSE),"")</f>
        <v>Chewable tablet fasted</v>
      </c>
      <c r="E6053" s="255" t="str">
        <f>IF(AND(A6053&lt;&gt;"",ISNUMBER(A6053)),VLOOKUP(A6053,Studies!A:BR,5,FALSE),"")</f>
        <v>Raltegravir</v>
      </c>
      <c r="F6053" s="256" t="str">
        <f>IF(AND(A6053&lt;&gt;"",ISNUMBER(A6053)),VLOOKUP(A6053,Studies!A:BR,6,FALSE),"")</f>
        <v>Plasma</v>
      </c>
      <c r="G6053" s="194">
        <v>1.5</v>
      </c>
      <c r="H6053" s="50" t="s">
        <v>60</v>
      </c>
      <c r="I6053" s="187">
        <v>8.7804069519042969</v>
      </c>
      <c r="J6053" s="41" t="s">
        <v>1221</v>
      </c>
      <c r="K6053" s="41" t="s">
        <v>116</v>
      </c>
    </row>
    <row r="6054" spans="1:11" x14ac:dyDescent="0.2">
      <c r="A6054" s="30">
        <v>5435</v>
      </c>
      <c r="B6054" s="254" t="str">
        <f>IF(AND(A6054&lt;&gt;"",ISNUMBER(A6054)),VLOOKUP(A6054,Studies!A:BR,2,FALSE),"")</f>
        <v>Rhee 2014</v>
      </c>
      <c r="C6054" s="255" t="str">
        <f>IF(AND(A6054&lt;&gt;"",ISNUMBER(A6054)),VLOOKUP(A6054,Studies!A:BR,3,FALSE),"")</f>
        <v>https://www.ncbi.nlm.nih.gov/pubmed/24608069</v>
      </c>
      <c r="D6054" s="255" t="str">
        <f>IF(AND(A6054&lt;&gt;"",ISNUMBER(A6054)),VLOOKUP(A6054,Studies!A:BR,4,FALSE),"")</f>
        <v>Chewable tablet fasted</v>
      </c>
      <c r="E6054" s="255" t="str">
        <f>IF(AND(A6054&lt;&gt;"",ISNUMBER(A6054)),VLOOKUP(A6054,Studies!A:BR,5,FALSE),"")</f>
        <v>Raltegravir</v>
      </c>
      <c r="F6054" s="256" t="str">
        <f>IF(AND(A6054&lt;&gt;"",ISNUMBER(A6054)),VLOOKUP(A6054,Studies!A:BR,6,FALSE),"")</f>
        <v>Plasma</v>
      </c>
      <c r="G6054" s="194">
        <v>2</v>
      </c>
      <c r="H6054" s="50" t="s">
        <v>60</v>
      </c>
      <c r="I6054" s="187">
        <v>6.4199466705322266</v>
      </c>
      <c r="J6054" s="41" t="s">
        <v>1221</v>
      </c>
      <c r="K6054" s="41" t="s">
        <v>116</v>
      </c>
    </row>
    <row r="6055" spans="1:11" x14ac:dyDescent="0.2">
      <c r="A6055" s="30">
        <v>5435</v>
      </c>
      <c r="B6055" s="254" t="str">
        <f>IF(AND(A6055&lt;&gt;"",ISNUMBER(A6055)),VLOOKUP(A6055,Studies!A:BR,2,FALSE),"")</f>
        <v>Rhee 2014</v>
      </c>
      <c r="C6055" s="255" t="str">
        <f>IF(AND(A6055&lt;&gt;"",ISNUMBER(A6055)),VLOOKUP(A6055,Studies!A:BR,3,FALSE),"")</f>
        <v>https://www.ncbi.nlm.nih.gov/pubmed/24608069</v>
      </c>
      <c r="D6055" s="255" t="str">
        <f>IF(AND(A6055&lt;&gt;"",ISNUMBER(A6055)),VLOOKUP(A6055,Studies!A:BR,4,FALSE),"")</f>
        <v>Chewable tablet fasted</v>
      </c>
      <c r="E6055" s="255" t="str">
        <f>IF(AND(A6055&lt;&gt;"",ISNUMBER(A6055)),VLOOKUP(A6055,Studies!A:BR,5,FALSE),"")</f>
        <v>Raltegravir</v>
      </c>
      <c r="F6055" s="256" t="str">
        <f>IF(AND(A6055&lt;&gt;"",ISNUMBER(A6055)),VLOOKUP(A6055,Studies!A:BR,6,FALSE),"")</f>
        <v>Plasma</v>
      </c>
      <c r="G6055" s="194">
        <v>3</v>
      </c>
      <c r="H6055" s="50" t="s">
        <v>60</v>
      </c>
      <c r="I6055" s="187">
        <v>3.6893141269683838</v>
      </c>
      <c r="J6055" s="41" t="s">
        <v>1221</v>
      </c>
      <c r="K6055" s="41" t="s">
        <v>116</v>
      </c>
    </row>
    <row r="6056" spans="1:11" x14ac:dyDescent="0.2">
      <c r="A6056" s="30">
        <v>5435</v>
      </c>
      <c r="B6056" s="254" t="str">
        <f>IF(AND(A6056&lt;&gt;"",ISNUMBER(A6056)),VLOOKUP(A6056,Studies!A:BR,2,FALSE),"")</f>
        <v>Rhee 2014</v>
      </c>
      <c r="C6056" s="255" t="str">
        <f>IF(AND(A6056&lt;&gt;"",ISNUMBER(A6056)),VLOOKUP(A6056,Studies!A:BR,3,FALSE),"")</f>
        <v>https://www.ncbi.nlm.nih.gov/pubmed/24608069</v>
      </c>
      <c r="D6056" s="255" t="str">
        <f>IF(AND(A6056&lt;&gt;"",ISNUMBER(A6056)),VLOOKUP(A6056,Studies!A:BR,4,FALSE),"")</f>
        <v>Chewable tablet fasted</v>
      </c>
      <c r="E6056" s="255" t="str">
        <f>IF(AND(A6056&lt;&gt;"",ISNUMBER(A6056)),VLOOKUP(A6056,Studies!A:BR,5,FALSE),"")</f>
        <v>Raltegravir</v>
      </c>
      <c r="F6056" s="256" t="str">
        <f>IF(AND(A6056&lt;&gt;"",ISNUMBER(A6056)),VLOOKUP(A6056,Studies!A:BR,6,FALSE),"")</f>
        <v>Plasma</v>
      </c>
      <c r="G6056" s="194">
        <v>4</v>
      </c>
      <c r="H6056" s="50" t="s">
        <v>60</v>
      </c>
      <c r="I6056" s="187">
        <v>2.1201171875</v>
      </c>
      <c r="J6056" s="41" t="s">
        <v>1221</v>
      </c>
      <c r="K6056" s="41" t="s">
        <v>116</v>
      </c>
    </row>
    <row r="6057" spans="1:11" x14ac:dyDescent="0.2">
      <c r="A6057" s="30">
        <v>5435</v>
      </c>
      <c r="B6057" s="254" t="str">
        <f>IF(AND(A6057&lt;&gt;"",ISNUMBER(A6057)),VLOOKUP(A6057,Studies!A:BR,2,FALSE),"")</f>
        <v>Rhee 2014</v>
      </c>
      <c r="C6057" s="255" t="str">
        <f>IF(AND(A6057&lt;&gt;"",ISNUMBER(A6057)),VLOOKUP(A6057,Studies!A:BR,3,FALSE),"")</f>
        <v>https://www.ncbi.nlm.nih.gov/pubmed/24608069</v>
      </c>
      <c r="D6057" s="255" t="str">
        <f>IF(AND(A6057&lt;&gt;"",ISNUMBER(A6057)),VLOOKUP(A6057,Studies!A:BR,4,FALSE),"")</f>
        <v>Chewable tablet fasted</v>
      </c>
      <c r="E6057" s="255" t="str">
        <f>IF(AND(A6057&lt;&gt;"",ISNUMBER(A6057)),VLOOKUP(A6057,Studies!A:BR,5,FALSE),"")</f>
        <v>Raltegravir</v>
      </c>
      <c r="F6057" s="256" t="str">
        <f>IF(AND(A6057&lt;&gt;"",ISNUMBER(A6057)),VLOOKUP(A6057,Studies!A:BR,6,FALSE),"")</f>
        <v>Plasma</v>
      </c>
      <c r="G6057" s="194">
        <v>5</v>
      </c>
      <c r="H6057" s="50" t="s">
        <v>60</v>
      </c>
      <c r="I6057" s="187">
        <v>1.218355655670166</v>
      </c>
      <c r="J6057" s="41" t="s">
        <v>1221</v>
      </c>
      <c r="K6057" s="41" t="s">
        <v>116</v>
      </c>
    </row>
    <row r="6058" spans="1:11" x14ac:dyDescent="0.2">
      <c r="A6058" s="30">
        <v>5435</v>
      </c>
      <c r="B6058" s="254" t="str">
        <f>IF(AND(A6058&lt;&gt;"",ISNUMBER(A6058)),VLOOKUP(A6058,Studies!A:BR,2,FALSE),"")</f>
        <v>Rhee 2014</v>
      </c>
      <c r="C6058" s="255" t="str">
        <f>IF(AND(A6058&lt;&gt;"",ISNUMBER(A6058)),VLOOKUP(A6058,Studies!A:BR,3,FALSE),"")</f>
        <v>https://www.ncbi.nlm.nih.gov/pubmed/24608069</v>
      </c>
      <c r="D6058" s="255" t="str">
        <f>IF(AND(A6058&lt;&gt;"",ISNUMBER(A6058)),VLOOKUP(A6058,Studies!A:BR,4,FALSE),"")</f>
        <v>Chewable tablet fasted</v>
      </c>
      <c r="E6058" s="255" t="str">
        <f>IF(AND(A6058&lt;&gt;"",ISNUMBER(A6058)),VLOOKUP(A6058,Studies!A:BR,5,FALSE),"")</f>
        <v>Raltegravir</v>
      </c>
      <c r="F6058" s="256" t="str">
        <f>IF(AND(A6058&lt;&gt;"",ISNUMBER(A6058)),VLOOKUP(A6058,Studies!A:BR,6,FALSE),"")</f>
        <v>Plasma</v>
      </c>
      <c r="G6058" s="194">
        <v>6</v>
      </c>
      <c r="H6058" s="50" t="s">
        <v>60</v>
      </c>
      <c r="I6058" s="187">
        <v>0.73469787836074829</v>
      </c>
      <c r="J6058" s="41" t="s">
        <v>1221</v>
      </c>
      <c r="K6058" s="41" t="s">
        <v>116</v>
      </c>
    </row>
    <row r="6059" spans="1:11" x14ac:dyDescent="0.2">
      <c r="A6059" s="30">
        <v>5435</v>
      </c>
      <c r="B6059" s="254" t="str">
        <f>IF(AND(A6059&lt;&gt;"",ISNUMBER(A6059)),VLOOKUP(A6059,Studies!A:BR,2,FALSE),"")</f>
        <v>Rhee 2014</v>
      </c>
      <c r="C6059" s="255" t="str">
        <f>IF(AND(A6059&lt;&gt;"",ISNUMBER(A6059)),VLOOKUP(A6059,Studies!A:BR,3,FALSE),"")</f>
        <v>https://www.ncbi.nlm.nih.gov/pubmed/24608069</v>
      </c>
      <c r="D6059" s="255" t="str">
        <f>IF(AND(A6059&lt;&gt;"",ISNUMBER(A6059)),VLOOKUP(A6059,Studies!A:BR,4,FALSE),"")</f>
        <v>Chewable tablet fasted</v>
      </c>
      <c r="E6059" s="255" t="str">
        <f>IF(AND(A6059&lt;&gt;"",ISNUMBER(A6059)),VLOOKUP(A6059,Studies!A:BR,5,FALSE),"")</f>
        <v>Raltegravir</v>
      </c>
      <c r="F6059" s="256" t="str">
        <f>IF(AND(A6059&lt;&gt;"",ISNUMBER(A6059)),VLOOKUP(A6059,Studies!A:BR,6,FALSE),"")</f>
        <v>Plasma</v>
      </c>
      <c r="G6059" s="194">
        <v>8</v>
      </c>
      <c r="H6059" s="50" t="s">
        <v>60</v>
      </c>
      <c r="I6059" s="187">
        <v>0.30870220065116882</v>
      </c>
      <c r="J6059" s="41" t="s">
        <v>1221</v>
      </c>
      <c r="K6059" s="41" t="s">
        <v>116</v>
      </c>
    </row>
    <row r="6060" spans="1:11" x14ac:dyDescent="0.2">
      <c r="A6060" s="30">
        <v>5435</v>
      </c>
      <c r="B6060" s="254" t="str">
        <f>IF(AND(A6060&lt;&gt;"",ISNUMBER(A6060)),VLOOKUP(A6060,Studies!A:BR,2,FALSE),"")</f>
        <v>Rhee 2014</v>
      </c>
      <c r="C6060" s="255" t="str">
        <f>IF(AND(A6060&lt;&gt;"",ISNUMBER(A6060)),VLOOKUP(A6060,Studies!A:BR,3,FALSE),"")</f>
        <v>https://www.ncbi.nlm.nih.gov/pubmed/24608069</v>
      </c>
      <c r="D6060" s="255" t="str">
        <f>IF(AND(A6060&lt;&gt;"",ISNUMBER(A6060)),VLOOKUP(A6060,Studies!A:BR,4,FALSE),"")</f>
        <v>Chewable tablet fasted</v>
      </c>
      <c r="E6060" s="255" t="str">
        <f>IF(AND(A6060&lt;&gt;"",ISNUMBER(A6060)),VLOOKUP(A6060,Studies!A:BR,5,FALSE),"")</f>
        <v>Raltegravir</v>
      </c>
      <c r="F6060" s="256" t="str">
        <f>IF(AND(A6060&lt;&gt;"",ISNUMBER(A6060)),VLOOKUP(A6060,Studies!A:BR,6,FALSE),"")</f>
        <v>Plasma</v>
      </c>
      <c r="G6060" s="194">
        <v>10</v>
      </c>
      <c r="H6060" s="50" t="s">
        <v>60</v>
      </c>
      <c r="I6060" s="187">
        <v>0.19069299101829529</v>
      </c>
      <c r="J6060" s="41" t="s">
        <v>1221</v>
      </c>
      <c r="K6060" s="41" t="s">
        <v>116</v>
      </c>
    </row>
    <row r="6061" spans="1:11" x14ac:dyDescent="0.2">
      <c r="A6061" s="30">
        <v>5435</v>
      </c>
      <c r="B6061" s="254" t="str">
        <f>IF(AND(A6061&lt;&gt;"",ISNUMBER(A6061)),VLOOKUP(A6061,Studies!A:BR,2,FALSE),"")</f>
        <v>Rhee 2014</v>
      </c>
      <c r="C6061" s="255" t="str">
        <f>IF(AND(A6061&lt;&gt;"",ISNUMBER(A6061)),VLOOKUP(A6061,Studies!A:BR,3,FALSE),"")</f>
        <v>https://www.ncbi.nlm.nih.gov/pubmed/24608069</v>
      </c>
      <c r="D6061" s="255" t="str">
        <f>IF(AND(A6061&lt;&gt;"",ISNUMBER(A6061)),VLOOKUP(A6061,Studies!A:BR,4,FALSE),"")</f>
        <v>Chewable tablet fasted</v>
      </c>
      <c r="E6061" s="255" t="str">
        <f>IF(AND(A6061&lt;&gt;"",ISNUMBER(A6061)),VLOOKUP(A6061,Studies!A:BR,5,FALSE),"")</f>
        <v>Raltegravir</v>
      </c>
      <c r="F6061" s="256" t="str">
        <f>IF(AND(A6061&lt;&gt;"",ISNUMBER(A6061)),VLOOKUP(A6061,Studies!A:BR,6,FALSE),"")</f>
        <v>Plasma</v>
      </c>
      <c r="G6061" s="194">
        <v>12</v>
      </c>
      <c r="H6061" s="50" t="s">
        <v>60</v>
      </c>
      <c r="I6061" s="187">
        <v>0.14987604320049286</v>
      </c>
      <c r="J6061" s="41" t="s">
        <v>1221</v>
      </c>
      <c r="K6061" s="41" t="s">
        <v>116</v>
      </c>
    </row>
    <row r="6062" spans="1:11" x14ac:dyDescent="0.2">
      <c r="A6062" s="30">
        <v>5435</v>
      </c>
      <c r="B6062" s="254" t="str">
        <f>IF(AND(A6062&lt;&gt;"",ISNUMBER(A6062)),VLOOKUP(A6062,Studies!A:BR,2,FALSE),"")</f>
        <v>Rhee 2014</v>
      </c>
      <c r="C6062" s="255" t="str">
        <f>IF(AND(A6062&lt;&gt;"",ISNUMBER(A6062)),VLOOKUP(A6062,Studies!A:BR,3,FALSE),"")</f>
        <v>https://www.ncbi.nlm.nih.gov/pubmed/24608069</v>
      </c>
      <c r="D6062" s="255" t="str">
        <f>IF(AND(A6062&lt;&gt;"",ISNUMBER(A6062)),VLOOKUP(A6062,Studies!A:BR,4,FALSE),"")</f>
        <v>Chewable tablet fasted</v>
      </c>
      <c r="E6062" s="255" t="str">
        <f>IF(AND(A6062&lt;&gt;"",ISNUMBER(A6062)),VLOOKUP(A6062,Studies!A:BR,5,FALSE),"")</f>
        <v>Raltegravir</v>
      </c>
      <c r="F6062" s="256" t="str">
        <f>IF(AND(A6062&lt;&gt;"",ISNUMBER(A6062)),VLOOKUP(A6062,Studies!A:BR,6,FALSE),"")</f>
        <v>Plasma</v>
      </c>
      <c r="G6062" s="194">
        <v>16</v>
      </c>
      <c r="H6062" s="50" t="s">
        <v>60</v>
      </c>
      <c r="I6062" s="187">
        <v>9.0378880500793457E-2</v>
      </c>
      <c r="J6062" s="41" t="s">
        <v>1221</v>
      </c>
      <c r="K6062" s="41" t="s">
        <v>116</v>
      </c>
    </row>
    <row r="6063" spans="1:11" x14ac:dyDescent="0.2">
      <c r="A6063" s="30">
        <v>5435</v>
      </c>
      <c r="B6063" s="254" t="str">
        <f>IF(AND(A6063&lt;&gt;"",ISNUMBER(A6063)),VLOOKUP(A6063,Studies!A:BR,2,FALSE),"")</f>
        <v>Rhee 2014</v>
      </c>
      <c r="C6063" s="255" t="str">
        <f>IF(AND(A6063&lt;&gt;"",ISNUMBER(A6063)),VLOOKUP(A6063,Studies!A:BR,3,FALSE),"")</f>
        <v>https://www.ncbi.nlm.nih.gov/pubmed/24608069</v>
      </c>
      <c r="D6063" s="255" t="str">
        <f>IF(AND(A6063&lt;&gt;"",ISNUMBER(A6063)),VLOOKUP(A6063,Studies!A:BR,4,FALSE),"")</f>
        <v>Chewable tablet fasted</v>
      </c>
      <c r="E6063" s="255" t="str">
        <f>IF(AND(A6063&lt;&gt;"",ISNUMBER(A6063)),VLOOKUP(A6063,Studies!A:BR,5,FALSE),"")</f>
        <v>Raltegravir</v>
      </c>
      <c r="F6063" s="256" t="str">
        <f>IF(AND(A6063&lt;&gt;"",ISNUMBER(A6063)),VLOOKUP(A6063,Studies!A:BR,6,FALSE),"")</f>
        <v>Plasma</v>
      </c>
      <c r="G6063" s="194">
        <v>24</v>
      </c>
      <c r="H6063" s="50" t="s">
        <v>60</v>
      </c>
      <c r="I6063" s="187">
        <v>6.9343253970146179E-2</v>
      </c>
      <c r="J6063" s="41" t="s">
        <v>1221</v>
      </c>
      <c r="K6063" s="41" t="s">
        <v>116</v>
      </c>
    </row>
    <row r="6064" spans="1:11" x14ac:dyDescent="0.2">
      <c r="A6064" s="30">
        <v>5436</v>
      </c>
      <c r="B6064" s="254" t="str">
        <f>IF(AND(A6064&lt;&gt;"",ISNUMBER(A6064)),VLOOKUP(A6064,Studies!A:BR,2,FALSE),"")</f>
        <v>Rhee 2014</v>
      </c>
      <c r="C6064" s="255" t="str">
        <f>IF(AND(A6064&lt;&gt;"",ISNUMBER(A6064)),VLOOKUP(A6064,Studies!A:BR,3,FALSE),"")</f>
        <v>https://www.ncbi.nlm.nih.gov/pubmed/24608069</v>
      </c>
      <c r="D6064" s="255" t="str">
        <f>IF(AND(A6064&lt;&gt;"",ISNUMBER(A6064)),VLOOKUP(A6064,Studies!A:BR,4,FALSE),"")</f>
        <v>Chewable tablet fed</v>
      </c>
      <c r="E6064" s="255" t="str">
        <f>IF(AND(A6064&lt;&gt;"",ISNUMBER(A6064)),VLOOKUP(A6064,Studies!A:BR,5,FALSE),"")</f>
        <v>Raltegravir</v>
      </c>
      <c r="F6064" s="256" t="str">
        <f>IF(AND(A6064&lt;&gt;"",ISNUMBER(A6064)),VLOOKUP(A6064,Studies!A:BR,6,FALSE),"")</f>
        <v>Plasma</v>
      </c>
      <c r="G6064" s="194">
        <v>0.5</v>
      </c>
      <c r="H6064" s="50" t="s">
        <v>60</v>
      </c>
      <c r="I6064" s="187">
        <v>5.5560979843139648</v>
      </c>
      <c r="J6064" s="41" t="s">
        <v>1221</v>
      </c>
      <c r="K6064" s="41" t="s">
        <v>116</v>
      </c>
    </row>
    <row r="6065" spans="1:11" x14ac:dyDescent="0.2">
      <c r="A6065" s="30">
        <v>5436</v>
      </c>
      <c r="B6065" s="254" t="str">
        <f>IF(AND(A6065&lt;&gt;"",ISNUMBER(A6065)),VLOOKUP(A6065,Studies!A:BR,2,FALSE),"")</f>
        <v>Rhee 2014</v>
      </c>
      <c r="C6065" s="255" t="str">
        <f>IF(AND(A6065&lt;&gt;"",ISNUMBER(A6065)),VLOOKUP(A6065,Studies!A:BR,3,FALSE),"")</f>
        <v>https://www.ncbi.nlm.nih.gov/pubmed/24608069</v>
      </c>
      <c r="D6065" s="255" t="str">
        <f>IF(AND(A6065&lt;&gt;"",ISNUMBER(A6065)),VLOOKUP(A6065,Studies!A:BR,4,FALSE),"")</f>
        <v>Chewable tablet fed</v>
      </c>
      <c r="E6065" s="255" t="str">
        <f>IF(AND(A6065&lt;&gt;"",ISNUMBER(A6065)),VLOOKUP(A6065,Studies!A:BR,5,FALSE),"")</f>
        <v>Raltegravir</v>
      </c>
      <c r="F6065" s="256" t="str">
        <f>IF(AND(A6065&lt;&gt;"",ISNUMBER(A6065)),VLOOKUP(A6065,Studies!A:BR,6,FALSE),"")</f>
        <v>Plasma</v>
      </c>
      <c r="G6065" s="194">
        <v>1</v>
      </c>
      <c r="H6065" s="50" t="s">
        <v>60</v>
      </c>
      <c r="I6065" s="187">
        <v>5.9724240303039551</v>
      </c>
      <c r="J6065" s="41" t="s">
        <v>1221</v>
      </c>
      <c r="K6065" s="41" t="s">
        <v>116</v>
      </c>
    </row>
    <row r="6066" spans="1:11" x14ac:dyDescent="0.2">
      <c r="A6066" s="30">
        <v>5436</v>
      </c>
      <c r="B6066" s="254" t="str">
        <f>IF(AND(A6066&lt;&gt;"",ISNUMBER(A6066)),VLOOKUP(A6066,Studies!A:BR,2,FALSE),"")</f>
        <v>Rhee 2014</v>
      </c>
      <c r="C6066" s="255" t="str">
        <f>IF(AND(A6066&lt;&gt;"",ISNUMBER(A6066)),VLOOKUP(A6066,Studies!A:BR,3,FALSE),"")</f>
        <v>https://www.ncbi.nlm.nih.gov/pubmed/24608069</v>
      </c>
      <c r="D6066" s="255" t="str">
        <f>IF(AND(A6066&lt;&gt;"",ISNUMBER(A6066)),VLOOKUP(A6066,Studies!A:BR,4,FALSE),"")</f>
        <v>Chewable tablet fed</v>
      </c>
      <c r="E6066" s="255" t="str">
        <f>IF(AND(A6066&lt;&gt;"",ISNUMBER(A6066)),VLOOKUP(A6066,Studies!A:BR,5,FALSE),"")</f>
        <v>Raltegravir</v>
      </c>
      <c r="F6066" s="256" t="str">
        <f>IF(AND(A6066&lt;&gt;"",ISNUMBER(A6066)),VLOOKUP(A6066,Studies!A:BR,6,FALSE),"")</f>
        <v>Plasma</v>
      </c>
      <c r="G6066" s="194">
        <v>1.5</v>
      </c>
      <c r="H6066" s="50" t="s">
        <v>60</v>
      </c>
      <c r="I6066" s="187">
        <v>5.4238748550415039</v>
      </c>
      <c r="J6066" s="41" t="s">
        <v>1221</v>
      </c>
      <c r="K6066" s="41" t="s">
        <v>116</v>
      </c>
    </row>
    <row r="6067" spans="1:11" x14ac:dyDescent="0.2">
      <c r="A6067" s="30">
        <v>5436</v>
      </c>
      <c r="B6067" s="254" t="str">
        <f>IF(AND(A6067&lt;&gt;"",ISNUMBER(A6067)),VLOOKUP(A6067,Studies!A:BR,2,FALSE),"")</f>
        <v>Rhee 2014</v>
      </c>
      <c r="C6067" s="255" t="str">
        <f>IF(AND(A6067&lt;&gt;"",ISNUMBER(A6067)),VLOOKUP(A6067,Studies!A:BR,3,FALSE),"")</f>
        <v>https://www.ncbi.nlm.nih.gov/pubmed/24608069</v>
      </c>
      <c r="D6067" s="255" t="str">
        <f>IF(AND(A6067&lt;&gt;"",ISNUMBER(A6067)),VLOOKUP(A6067,Studies!A:BR,4,FALSE),"")</f>
        <v>Chewable tablet fed</v>
      </c>
      <c r="E6067" s="255" t="str">
        <f>IF(AND(A6067&lt;&gt;"",ISNUMBER(A6067)),VLOOKUP(A6067,Studies!A:BR,5,FALSE),"")</f>
        <v>Raltegravir</v>
      </c>
      <c r="F6067" s="256" t="str">
        <f>IF(AND(A6067&lt;&gt;"",ISNUMBER(A6067)),VLOOKUP(A6067,Studies!A:BR,6,FALSE),"")</f>
        <v>Plasma</v>
      </c>
      <c r="G6067" s="194">
        <v>2</v>
      </c>
      <c r="H6067" s="50" t="s">
        <v>60</v>
      </c>
      <c r="I6067" s="187">
        <v>5.168792724609375</v>
      </c>
      <c r="J6067" s="41" t="s">
        <v>1221</v>
      </c>
      <c r="K6067" s="41" t="s">
        <v>116</v>
      </c>
    </row>
    <row r="6068" spans="1:11" x14ac:dyDescent="0.2">
      <c r="A6068" s="30">
        <v>5436</v>
      </c>
      <c r="B6068" s="254" t="str">
        <f>IF(AND(A6068&lt;&gt;"",ISNUMBER(A6068)),VLOOKUP(A6068,Studies!A:BR,2,FALSE),"")</f>
        <v>Rhee 2014</v>
      </c>
      <c r="C6068" s="255" t="str">
        <f>IF(AND(A6068&lt;&gt;"",ISNUMBER(A6068)),VLOOKUP(A6068,Studies!A:BR,3,FALSE),"")</f>
        <v>https://www.ncbi.nlm.nih.gov/pubmed/24608069</v>
      </c>
      <c r="D6068" s="255" t="str">
        <f>IF(AND(A6068&lt;&gt;"",ISNUMBER(A6068)),VLOOKUP(A6068,Studies!A:BR,4,FALSE),"")</f>
        <v>Chewable tablet fed</v>
      </c>
      <c r="E6068" s="255" t="str">
        <f>IF(AND(A6068&lt;&gt;"",ISNUMBER(A6068)),VLOOKUP(A6068,Studies!A:BR,5,FALSE),"")</f>
        <v>Raltegravir</v>
      </c>
      <c r="F6068" s="256" t="str">
        <f>IF(AND(A6068&lt;&gt;"",ISNUMBER(A6068)),VLOOKUP(A6068,Studies!A:BR,6,FALSE),"")</f>
        <v>Plasma</v>
      </c>
      <c r="G6068" s="194">
        <v>3</v>
      </c>
      <c r="H6068" s="50" t="s">
        <v>60</v>
      </c>
      <c r="I6068" s="187">
        <v>4.161470890045166</v>
      </c>
      <c r="J6068" s="41" t="s">
        <v>1221</v>
      </c>
      <c r="K6068" s="41" t="s">
        <v>116</v>
      </c>
    </row>
    <row r="6069" spans="1:11" x14ac:dyDescent="0.2">
      <c r="A6069" s="30">
        <v>5436</v>
      </c>
      <c r="B6069" s="254" t="str">
        <f>IF(AND(A6069&lt;&gt;"",ISNUMBER(A6069)),VLOOKUP(A6069,Studies!A:BR,2,FALSE),"")</f>
        <v>Rhee 2014</v>
      </c>
      <c r="C6069" s="255" t="str">
        <f>IF(AND(A6069&lt;&gt;"",ISNUMBER(A6069)),VLOOKUP(A6069,Studies!A:BR,3,FALSE),"")</f>
        <v>https://www.ncbi.nlm.nih.gov/pubmed/24608069</v>
      </c>
      <c r="D6069" s="255" t="str">
        <f>IF(AND(A6069&lt;&gt;"",ISNUMBER(A6069)),VLOOKUP(A6069,Studies!A:BR,4,FALSE),"")</f>
        <v>Chewable tablet fed</v>
      </c>
      <c r="E6069" s="255" t="str">
        <f>IF(AND(A6069&lt;&gt;"",ISNUMBER(A6069)),VLOOKUP(A6069,Studies!A:BR,5,FALSE),"")</f>
        <v>Raltegravir</v>
      </c>
      <c r="F6069" s="256" t="str">
        <f>IF(AND(A6069&lt;&gt;"",ISNUMBER(A6069)),VLOOKUP(A6069,Studies!A:BR,6,FALSE),"")</f>
        <v>Plasma</v>
      </c>
      <c r="G6069" s="194">
        <v>4</v>
      </c>
      <c r="H6069" s="50" t="s">
        <v>60</v>
      </c>
      <c r="I6069" s="187">
        <v>3.8713831901550293</v>
      </c>
      <c r="J6069" s="41" t="s">
        <v>1221</v>
      </c>
      <c r="K6069" s="41" t="s">
        <v>116</v>
      </c>
    </row>
    <row r="6070" spans="1:11" x14ac:dyDescent="0.2">
      <c r="A6070" s="30">
        <v>5436</v>
      </c>
      <c r="B6070" s="254" t="str">
        <f>IF(AND(A6070&lt;&gt;"",ISNUMBER(A6070)),VLOOKUP(A6070,Studies!A:BR,2,FALSE),"")</f>
        <v>Rhee 2014</v>
      </c>
      <c r="C6070" s="255" t="str">
        <f>IF(AND(A6070&lt;&gt;"",ISNUMBER(A6070)),VLOOKUP(A6070,Studies!A:BR,3,FALSE),"")</f>
        <v>https://www.ncbi.nlm.nih.gov/pubmed/24608069</v>
      </c>
      <c r="D6070" s="255" t="str">
        <f>IF(AND(A6070&lt;&gt;"",ISNUMBER(A6070)),VLOOKUP(A6070,Studies!A:BR,4,FALSE),"")</f>
        <v>Chewable tablet fed</v>
      </c>
      <c r="E6070" s="255" t="str">
        <f>IF(AND(A6070&lt;&gt;"",ISNUMBER(A6070)),VLOOKUP(A6070,Studies!A:BR,5,FALSE),"")</f>
        <v>Raltegravir</v>
      </c>
      <c r="F6070" s="256" t="str">
        <f>IF(AND(A6070&lt;&gt;"",ISNUMBER(A6070)),VLOOKUP(A6070,Studies!A:BR,6,FALSE),"")</f>
        <v>Plasma</v>
      </c>
      <c r="G6070" s="194">
        <v>5</v>
      </c>
      <c r="H6070" s="50" t="s">
        <v>60</v>
      </c>
      <c r="I6070" s="187">
        <v>2.7632653713226318</v>
      </c>
      <c r="J6070" s="41" t="s">
        <v>1221</v>
      </c>
      <c r="K6070" s="41" t="s">
        <v>116</v>
      </c>
    </row>
    <row r="6071" spans="1:11" x14ac:dyDescent="0.2">
      <c r="A6071" s="30">
        <v>5436</v>
      </c>
      <c r="B6071" s="254" t="str">
        <f>IF(AND(A6071&lt;&gt;"",ISNUMBER(A6071)),VLOOKUP(A6071,Studies!A:BR,2,FALSE),"")</f>
        <v>Rhee 2014</v>
      </c>
      <c r="C6071" s="255" t="str">
        <f>IF(AND(A6071&lt;&gt;"",ISNUMBER(A6071)),VLOOKUP(A6071,Studies!A:BR,3,FALSE),"")</f>
        <v>https://www.ncbi.nlm.nih.gov/pubmed/24608069</v>
      </c>
      <c r="D6071" s="255" t="str">
        <f>IF(AND(A6071&lt;&gt;"",ISNUMBER(A6071)),VLOOKUP(A6071,Studies!A:BR,4,FALSE),"")</f>
        <v>Chewable tablet fed</v>
      </c>
      <c r="E6071" s="255" t="str">
        <f>IF(AND(A6071&lt;&gt;"",ISNUMBER(A6071)),VLOOKUP(A6071,Studies!A:BR,5,FALSE),"")</f>
        <v>Raltegravir</v>
      </c>
      <c r="F6071" s="256" t="str">
        <f>IF(AND(A6071&lt;&gt;"",ISNUMBER(A6071)),VLOOKUP(A6071,Studies!A:BR,6,FALSE),"")</f>
        <v>Plasma</v>
      </c>
      <c r="G6071" s="194">
        <v>6</v>
      </c>
      <c r="H6071" s="50" t="s">
        <v>60</v>
      </c>
      <c r="I6071" s="187">
        <v>1.7485491037368774</v>
      </c>
      <c r="J6071" s="41" t="s">
        <v>1221</v>
      </c>
      <c r="K6071" s="41" t="s">
        <v>116</v>
      </c>
    </row>
    <row r="6072" spans="1:11" x14ac:dyDescent="0.2">
      <c r="A6072" s="30">
        <v>5436</v>
      </c>
      <c r="B6072" s="254" t="str">
        <f>IF(AND(A6072&lt;&gt;"",ISNUMBER(A6072)),VLOOKUP(A6072,Studies!A:BR,2,FALSE),"")</f>
        <v>Rhee 2014</v>
      </c>
      <c r="C6072" s="255" t="str">
        <f>IF(AND(A6072&lt;&gt;"",ISNUMBER(A6072)),VLOOKUP(A6072,Studies!A:BR,3,FALSE),"")</f>
        <v>https://www.ncbi.nlm.nih.gov/pubmed/24608069</v>
      </c>
      <c r="D6072" s="255" t="str">
        <f>IF(AND(A6072&lt;&gt;"",ISNUMBER(A6072)),VLOOKUP(A6072,Studies!A:BR,4,FALSE),"")</f>
        <v>Chewable tablet fed</v>
      </c>
      <c r="E6072" s="255" t="str">
        <f>IF(AND(A6072&lt;&gt;"",ISNUMBER(A6072)),VLOOKUP(A6072,Studies!A:BR,5,FALSE),"")</f>
        <v>Raltegravir</v>
      </c>
      <c r="F6072" s="256" t="str">
        <f>IF(AND(A6072&lt;&gt;"",ISNUMBER(A6072)),VLOOKUP(A6072,Studies!A:BR,6,FALSE),"")</f>
        <v>Plasma</v>
      </c>
      <c r="G6072" s="194">
        <v>8</v>
      </c>
      <c r="H6072" s="50" t="s">
        <v>60</v>
      </c>
      <c r="I6072" s="187">
        <v>0.91253823041915894</v>
      </c>
      <c r="J6072" s="41" t="s">
        <v>1221</v>
      </c>
      <c r="K6072" s="41" t="s">
        <v>116</v>
      </c>
    </row>
    <row r="6073" spans="1:11" x14ac:dyDescent="0.2">
      <c r="A6073" s="30">
        <v>5436</v>
      </c>
      <c r="B6073" s="254" t="str">
        <f>IF(AND(A6073&lt;&gt;"",ISNUMBER(A6073)),VLOOKUP(A6073,Studies!A:BR,2,FALSE),"")</f>
        <v>Rhee 2014</v>
      </c>
      <c r="C6073" s="255" t="str">
        <f>IF(AND(A6073&lt;&gt;"",ISNUMBER(A6073)),VLOOKUP(A6073,Studies!A:BR,3,FALSE),"")</f>
        <v>https://www.ncbi.nlm.nih.gov/pubmed/24608069</v>
      </c>
      <c r="D6073" s="255" t="str">
        <f>IF(AND(A6073&lt;&gt;"",ISNUMBER(A6073)),VLOOKUP(A6073,Studies!A:BR,4,FALSE),"")</f>
        <v>Chewable tablet fed</v>
      </c>
      <c r="E6073" s="255" t="str">
        <f>IF(AND(A6073&lt;&gt;"",ISNUMBER(A6073)),VLOOKUP(A6073,Studies!A:BR,5,FALSE),"")</f>
        <v>Raltegravir</v>
      </c>
      <c r="F6073" s="256" t="str">
        <f>IF(AND(A6073&lt;&gt;"",ISNUMBER(A6073)),VLOOKUP(A6073,Studies!A:BR,6,FALSE),"")</f>
        <v>Plasma</v>
      </c>
      <c r="G6073" s="194">
        <v>10</v>
      </c>
      <c r="H6073" s="50" t="s">
        <v>60</v>
      </c>
      <c r="I6073" s="187">
        <v>0.77095550298690796</v>
      </c>
      <c r="J6073" s="41" t="s">
        <v>1221</v>
      </c>
      <c r="K6073" s="41" t="s">
        <v>116</v>
      </c>
    </row>
    <row r="6074" spans="1:11" x14ac:dyDescent="0.2">
      <c r="A6074" s="30">
        <v>5436</v>
      </c>
      <c r="B6074" s="254" t="str">
        <f>IF(AND(A6074&lt;&gt;"",ISNUMBER(A6074)),VLOOKUP(A6074,Studies!A:BR,2,FALSE),"")</f>
        <v>Rhee 2014</v>
      </c>
      <c r="C6074" s="255" t="str">
        <f>IF(AND(A6074&lt;&gt;"",ISNUMBER(A6074)),VLOOKUP(A6074,Studies!A:BR,3,FALSE),"")</f>
        <v>https://www.ncbi.nlm.nih.gov/pubmed/24608069</v>
      </c>
      <c r="D6074" s="255" t="str">
        <f>IF(AND(A6074&lt;&gt;"",ISNUMBER(A6074)),VLOOKUP(A6074,Studies!A:BR,4,FALSE),"")</f>
        <v>Chewable tablet fed</v>
      </c>
      <c r="E6074" s="255" t="str">
        <f>IF(AND(A6074&lt;&gt;"",ISNUMBER(A6074)),VLOOKUP(A6074,Studies!A:BR,5,FALSE),"")</f>
        <v>Raltegravir</v>
      </c>
      <c r="F6074" s="256" t="str">
        <f>IF(AND(A6074&lt;&gt;"",ISNUMBER(A6074)),VLOOKUP(A6074,Studies!A:BR,6,FALSE),"")</f>
        <v>Plasma</v>
      </c>
      <c r="G6074" s="194">
        <v>12</v>
      </c>
      <c r="H6074" s="50" t="s">
        <v>60</v>
      </c>
      <c r="I6074" s="187">
        <v>0.55028259754180908</v>
      </c>
      <c r="J6074" s="41" t="s">
        <v>1221</v>
      </c>
      <c r="K6074" s="41" t="s">
        <v>116</v>
      </c>
    </row>
    <row r="6075" spans="1:11" x14ac:dyDescent="0.2">
      <c r="A6075" s="30">
        <v>5436</v>
      </c>
      <c r="B6075" s="254" t="str">
        <f>IF(AND(A6075&lt;&gt;"",ISNUMBER(A6075)),VLOOKUP(A6075,Studies!A:BR,2,FALSE),"")</f>
        <v>Rhee 2014</v>
      </c>
      <c r="C6075" s="255" t="str">
        <f>IF(AND(A6075&lt;&gt;"",ISNUMBER(A6075)),VLOOKUP(A6075,Studies!A:BR,3,FALSE),"")</f>
        <v>https://www.ncbi.nlm.nih.gov/pubmed/24608069</v>
      </c>
      <c r="D6075" s="255" t="str">
        <f>IF(AND(A6075&lt;&gt;"",ISNUMBER(A6075)),VLOOKUP(A6075,Studies!A:BR,4,FALSE),"")</f>
        <v>Chewable tablet fed</v>
      </c>
      <c r="E6075" s="255" t="str">
        <f>IF(AND(A6075&lt;&gt;"",ISNUMBER(A6075)),VLOOKUP(A6075,Studies!A:BR,5,FALSE),"")</f>
        <v>Raltegravir</v>
      </c>
      <c r="F6075" s="256" t="str">
        <f>IF(AND(A6075&lt;&gt;"",ISNUMBER(A6075)),VLOOKUP(A6075,Studies!A:BR,6,FALSE),"")</f>
        <v>Plasma</v>
      </c>
      <c r="G6075" s="194">
        <v>16</v>
      </c>
      <c r="H6075" s="50" t="s">
        <v>60</v>
      </c>
      <c r="I6075" s="187">
        <v>0.27367711067199707</v>
      </c>
      <c r="J6075" s="41" t="s">
        <v>1221</v>
      </c>
      <c r="K6075" s="41" t="s">
        <v>116</v>
      </c>
    </row>
    <row r="6076" spans="1:11" x14ac:dyDescent="0.2">
      <c r="A6076" s="30">
        <v>5436</v>
      </c>
      <c r="B6076" s="254" t="str">
        <f>IF(AND(A6076&lt;&gt;"",ISNUMBER(A6076)),VLOOKUP(A6076,Studies!A:BR,2,FALSE),"")</f>
        <v>Rhee 2014</v>
      </c>
      <c r="C6076" s="255" t="str">
        <f>IF(AND(A6076&lt;&gt;"",ISNUMBER(A6076)),VLOOKUP(A6076,Studies!A:BR,3,FALSE),"")</f>
        <v>https://www.ncbi.nlm.nih.gov/pubmed/24608069</v>
      </c>
      <c r="D6076" s="255" t="str">
        <f>IF(AND(A6076&lt;&gt;"",ISNUMBER(A6076)),VLOOKUP(A6076,Studies!A:BR,4,FALSE),"")</f>
        <v>Chewable tablet fed</v>
      </c>
      <c r="E6076" s="255" t="str">
        <f>IF(AND(A6076&lt;&gt;"",ISNUMBER(A6076)),VLOOKUP(A6076,Studies!A:BR,5,FALSE),"")</f>
        <v>Raltegravir</v>
      </c>
      <c r="F6076" s="256" t="str">
        <f>IF(AND(A6076&lt;&gt;"",ISNUMBER(A6076)),VLOOKUP(A6076,Studies!A:BR,6,FALSE),"")</f>
        <v>Plasma</v>
      </c>
      <c r="G6076" s="194">
        <v>24</v>
      </c>
      <c r="H6076" s="50" t="s">
        <v>60</v>
      </c>
      <c r="I6076" s="187">
        <v>7.1033701300621033E-2</v>
      </c>
      <c r="J6076" s="41" t="s">
        <v>1221</v>
      </c>
      <c r="K6076" s="41" t="s">
        <v>116</v>
      </c>
    </row>
    <row r="6077" spans="1:11" x14ac:dyDescent="0.2">
      <c r="A6077" s="30">
        <v>5437</v>
      </c>
      <c r="B6077" s="254" t="str">
        <f>IF(AND(A6077&lt;&gt;"",ISNUMBER(A6077)),VLOOKUP(A6077,Studies!A:BR,2,FALSE),"")</f>
        <v>Rhee 2014</v>
      </c>
      <c r="C6077" s="255" t="str">
        <f>IF(AND(A6077&lt;&gt;"",ISNUMBER(A6077)),VLOOKUP(A6077,Studies!A:BR,3,FALSE),"")</f>
        <v>https://www.ncbi.nlm.nih.gov/pubmed/24608069</v>
      </c>
      <c r="D6077" s="255" t="str">
        <f>IF(AND(A6077&lt;&gt;"",ISNUMBER(A6077)),VLOOKUP(A6077,Studies!A:BR,4,FALSE),"")</f>
        <v>granules suspension</v>
      </c>
      <c r="E6077" s="255" t="str">
        <f>IF(AND(A6077&lt;&gt;"",ISNUMBER(A6077)),VLOOKUP(A6077,Studies!A:BR,5,FALSE),"")</f>
        <v>Raltegravir</v>
      </c>
      <c r="F6077" s="256" t="str">
        <f>IF(AND(A6077&lt;&gt;"",ISNUMBER(A6077)),VLOOKUP(A6077,Studies!A:BR,6,FALSE),"")</f>
        <v>Plasma</v>
      </c>
      <c r="G6077" s="194">
        <v>0.5</v>
      </c>
      <c r="H6077" s="50" t="s">
        <v>60</v>
      </c>
      <c r="I6077" s="187">
        <v>18.9776611328125</v>
      </c>
      <c r="J6077" s="41" t="s">
        <v>1221</v>
      </c>
      <c r="K6077" s="41" t="s">
        <v>116</v>
      </c>
    </row>
    <row r="6078" spans="1:11" x14ac:dyDescent="0.2">
      <c r="A6078" s="30">
        <v>5437</v>
      </c>
      <c r="B6078" s="254" t="str">
        <f>IF(AND(A6078&lt;&gt;"",ISNUMBER(A6078)),VLOOKUP(A6078,Studies!A:BR,2,FALSE),"")</f>
        <v>Rhee 2014</v>
      </c>
      <c r="C6078" s="255" t="str">
        <f>IF(AND(A6078&lt;&gt;"",ISNUMBER(A6078)),VLOOKUP(A6078,Studies!A:BR,3,FALSE),"")</f>
        <v>https://www.ncbi.nlm.nih.gov/pubmed/24608069</v>
      </c>
      <c r="D6078" s="255" t="str">
        <f>IF(AND(A6078&lt;&gt;"",ISNUMBER(A6078)),VLOOKUP(A6078,Studies!A:BR,4,FALSE),"")</f>
        <v>granules suspension</v>
      </c>
      <c r="E6078" s="255" t="str">
        <f>IF(AND(A6078&lt;&gt;"",ISNUMBER(A6078)),VLOOKUP(A6078,Studies!A:BR,5,FALSE),"")</f>
        <v>Raltegravir</v>
      </c>
      <c r="F6078" s="256" t="str">
        <f>IF(AND(A6078&lt;&gt;"",ISNUMBER(A6078)),VLOOKUP(A6078,Studies!A:BR,6,FALSE),"")</f>
        <v>Plasma</v>
      </c>
      <c r="G6078" s="194">
        <v>1</v>
      </c>
      <c r="H6078" s="50" t="s">
        <v>60</v>
      </c>
      <c r="I6078" s="187">
        <v>19.440301895141602</v>
      </c>
      <c r="J6078" s="41" t="s">
        <v>1221</v>
      </c>
      <c r="K6078" s="41" t="s">
        <v>116</v>
      </c>
    </row>
    <row r="6079" spans="1:11" x14ac:dyDescent="0.2">
      <c r="A6079" s="30">
        <v>5437</v>
      </c>
      <c r="B6079" s="254" t="str">
        <f>IF(AND(A6079&lt;&gt;"",ISNUMBER(A6079)),VLOOKUP(A6079,Studies!A:BR,2,FALSE),"")</f>
        <v>Rhee 2014</v>
      </c>
      <c r="C6079" s="255" t="str">
        <f>IF(AND(A6079&lt;&gt;"",ISNUMBER(A6079)),VLOOKUP(A6079,Studies!A:BR,3,FALSE),"")</f>
        <v>https://www.ncbi.nlm.nih.gov/pubmed/24608069</v>
      </c>
      <c r="D6079" s="255" t="str">
        <f>IF(AND(A6079&lt;&gt;"",ISNUMBER(A6079)),VLOOKUP(A6079,Studies!A:BR,4,FALSE),"")</f>
        <v>granules suspension</v>
      </c>
      <c r="E6079" s="255" t="str">
        <f>IF(AND(A6079&lt;&gt;"",ISNUMBER(A6079)),VLOOKUP(A6079,Studies!A:BR,5,FALSE),"")</f>
        <v>Raltegravir</v>
      </c>
      <c r="F6079" s="256" t="str">
        <f>IF(AND(A6079&lt;&gt;"",ISNUMBER(A6079)),VLOOKUP(A6079,Studies!A:BR,6,FALSE),"")</f>
        <v>Plasma</v>
      </c>
      <c r="G6079" s="194">
        <v>1.5</v>
      </c>
      <c r="H6079" s="50" t="s">
        <v>60</v>
      </c>
      <c r="I6079" s="187">
        <v>16.824472427368164</v>
      </c>
      <c r="J6079" s="41" t="s">
        <v>1221</v>
      </c>
      <c r="K6079" s="41" t="s">
        <v>116</v>
      </c>
    </row>
    <row r="6080" spans="1:11" x14ac:dyDescent="0.2">
      <c r="A6080" s="30">
        <v>5437</v>
      </c>
      <c r="B6080" s="254" t="str">
        <f>IF(AND(A6080&lt;&gt;"",ISNUMBER(A6080)),VLOOKUP(A6080,Studies!A:BR,2,FALSE),"")</f>
        <v>Rhee 2014</v>
      </c>
      <c r="C6080" s="255" t="str">
        <f>IF(AND(A6080&lt;&gt;"",ISNUMBER(A6080)),VLOOKUP(A6080,Studies!A:BR,3,FALSE),"")</f>
        <v>https://www.ncbi.nlm.nih.gov/pubmed/24608069</v>
      </c>
      <c r="D6080" s="255" t="str">
        <f>IF(AND(A6080&lt;&gt;"",ISNUMBER(A6080)),VLOOKUP(A6080,Studies!A:BR,4,FALSE),"")</f>
        <v>granules suspension</v>
      </c>
      <c r="E6080" s="255" t="str">
        <f>IF(AND(A6080&lt;&gt;"",ISNUMBER(A6080)),VLOOKUP(A6080,Studies!A:BR,5,FALSE),"")</f>
        <v>Raltegravir</v>
      </c>
      <c r="F6080" s="256" t="str">
        <f>IF(AND(A6080&lt;&gt;"",ISNUMBER(A6080)),VLOOKUP(A6080,Studies!A:BR,6,FALSE),"")</f>
        <v>Plasma</v>
      </c>
      <c r="G6080" s="194">
        <v>2</v>
      </c>
      <c r="H6080" s="50" t="s">
        <v>60</v>
      </c>
      <c r="I6080" s="187">
        <v>11.171646118164063</v>
      </c>
      <c r="J6080" s="41" t="s">
        <v>1221</v>
      </c>
      <c r="K6080" s="41" t="s">
        <v>116</v>
      </c>
    </row>
    <row r="6081" spans="1:11" x14ac:dyDescent="0.2">
      <c r="A6081" s="30">
        <v>5437</v>
      </c>
      <c r="B6081" s="254" t="str">
        <f>IF(AND(A6081&lt;&gt;"",ISNUMBER(A6081)),VLOOKUP(A6081,Studies!A:BR,2,FALSE),"")</f>
        <v>Rhee 2014</v>
      </c>
      <c r="C6081" s="255" t="str">
        <f>IF(AND(A6081&lt;&gt;"",ISNUMBER(A6081)),VLOOKUP(A6081,Studies!A:BR,3,FALSE),"")</f>
        <v>https://www.ncbi.nlm.nih.gov/pubmed/24608069</v>
      </c>
      <c r="D6081" s="255" t="str">
        <f>IF(AND(A6081&lt;&gt;"",ISNUMBER(A6081)),VLOOKUP(A6081,Studies!A:BR,4,FALSE),"")</f>
        <v>granules suspension</v>
      </c>
      <c r="E6081" s="255" t="str">
        <f>IF(AND(A6081&lt;&gt;"",ISNUMBER(A6081)),VLOOKUP(A6081,Studies!A:BR,5,FALSE),"")</f>
        <v>Raltegravir</v>
      </c>
      <c r="F6081" s="256" t="str">
        <f>IF(AND(A6081&lt;&gt;"",ISNUMBER(A6081)),VLOOKUP(A6081,Studies!A:BR,6,FALSE),"")</f>
        <v>Plasma</v>
      </c>
      <c r="G6081" s="194">
        <v>3</v>
      </c>
      <c r="H6081" s="50" t="s">
        <v>60</v>
      </c>
      <c r="I6081" s="187">
        <v>5.9724240303039551</v>
      </c>
      <c r="J6081" s="41" t="s">
        <v>1221</v>
      </c>
      <c r="K6081" s="41" t="s">
        <v>116</v>
      </c>
    </row>
    <row r="6082" spans="1:11" x14ac:dyDescent="0.2">
      <c r="A6082" s="30">
        <v>5437</v>
      </c>
      <c r="B6082" s="254" t="str">
        <f>IF(AND(A6082&lt;&gt;"",ISNUMBER(A6082)),VLOOKUP(A6082,Studies!A:BR,2,FALSE),"")</f>
        <v>Rhee 2014</v>
      </c>
      <c r="C6082" s="255" t="str">
        <f>IF(AND(A6082&lt;&gt;"",ISNUMBER(A6082)),VLOOKUP(A6082,Studies!A:BR,3,FALSE),"")</f>
        <v>https://www.ncbi.nlm.nih.gov/pubmed/24608069</v>
      </c>
      <c r="D6082" s="255" t="str">
        <f>IF(AND(A6082&lt;&gt;"",ISNUMBER(A6082)),VLOOKUP(A6082,Studies!A:BR,4,FALSE),"")</f>
        <v>granules suspension</v>
      </c>
      <c r="E6082" s="255" t="str">
        <f>IF(AND(A6082&lt;&gt;"",ISNUMBER(A6082)),VLOOKUP(A6082,Studies!A:BR,5,FALSE),"")</f>
        <v>Raltegravir</v>
      </c>
      <c r="F6082" s="256" t="str">
        <f>IF(AND(A6082&lt;&gt;"",ISNUMBER(A6082)),VLOOKUP(A6082,Studies!A:BR,6,FALSE),"")</f>
        <v>Plasma</v>
      </c>
      <c r="G6082" s="194">
        <v>4</v>
      </c>
      <c r="H6082" s="50" t="s">
        <v>60</v>
      </c>
      <c r="I6082" s="187">
        <v>3.1928911209106445</v>
      </c>
      <c r="J6082" s="41" t="s">
        <v>1221</v>
      </c>
      <c r="K6082" s="41" t="s">
        <v>116</v>
      </c>
    </row>
    <row r="6083" spans="1:11" x14ac:dyDescent="0.2">
      <c r="A6083" s="30">
        <v>5437</v>
      </c>
      <c r="B6083" s="254" t="str">
        <f>IF(AND(A6083&lt;&gt;"",ISNUMBER(A6083)),VLOOKUP(A6083,Studies!A:BR,2,FALSE),"")</f>
        <v>Rhee 2014</v>
      </c>
      <c r="C6083" s="255" t="str">
        <f>IF(AND(A6083&lt;&gt;"",ISNUMBER(A6083)),VLOOKUP(A6083,Studies!A:BR,3,FALSE),"")</f>
        <v>https://www.ncbi.nlm.nih.gov/pubmed/24608069</v>
      </c>
      <c r="D6083" s="255" t="str">
        <f>IF(AND(A6083&lt;&gt;"",ISNUMBER(A6083)),VLOOKUP(A6083,Studies!A:BR,4,FALSE),"")</f>
        <v>granules suspension</v>
      </c>
      <c r="E6083" s="255" t="str">
        <f>IF(AND(A6083&lt;&gt;"",ISNUMBER(A6083)),VLOOKUP(A6083,Studies!A:BR,5,FALSE),"")</f>
        <v>Raltegravir</v>
      </c>
      <c r="F6083" s="256" t="str">
        <f>IF(AND(A6083&lt;&gt;"",ISNUMBER(A6083)),VLOOKUP(A6083,Studies!A:BR,6,FALSE),"")</f>
        <v>Plasma</v>
      </c>
      <c r="G6083" s="194">
        <v>5</v>
      </c>
      <c r="H6083" s="50" t="s">
        <v>60</v>
      </c>
      <c r="I6083" s="187">
        <v>1.6266611814498901</v>
      </c>
      <c r="J6083" s="41" t="s">
        <v>1221</v>
      </c>
      <c r="K6083" s="41" t="s">
        <v>116</v>
      </c>
    </row>
    <row r="6084" spans="1:11" x14ac:dyDescent="0.2">
      <c r="A6084" s="30">
        <v>5437</v>
      </c>
      <c r="B6084" s="254" t="str">
        <f>IF(AND(A6084&lt;&gt;"",ISNUMBER(A6084)),VLOOKUP(A6084,Studies!A:BR,2,FALSE),"")</f>
        <v>Rhee 2014</v>
      </c>
      <c r="C6084" s="255" t="str">
        <f>IF(AND(A6084&lt;&gt;"",ISNUMBER(A6084)),VLOOKUP(A6084,Studies!A:BR,3,FALSE),"")</f>
        <v>https://www.ncbi.nlm.nih.gov/pubmed/24608069</v>
      </c>
      <c r="D6084" s="255" t="str">
        <f>IF(AND(A6084&lt;&gt;"",ISNUMBER(A6084)),VLOOKUP(A6084,Studies!A:BR,4,FALSE),"")</f>
        <v>granules suspension</v>
      </c>
      <c r="E6084" s="255" t="str">
        <f>IF(AND(A6084&lt;&gt;"",ISNUMBER(A6084)),VLOOKUP(A6084,Studies!A:BR,5,FALSE),"")</f>
        <v>Raltegravir</v>
      </c>
      <c r="F6084" s="256" t="str">
        <f>IF(AND(A6084&lt;&gt;"",ISNUMBER(A6084)),VLOOKUP(A6084,Studies!A:BR,6,FALSE),"")</f>
        <v>Plasma</v>
      </c>
      <c r="G6084" s="194">
        <v>6</v>
      </c>
      <c r="H6084" s="50" t="s">
        <v>60</v>
      </c>
      <c r="I6084" s="187">
        <v>1.0293245315551758</v>
      </c>
      <c r="J6084" s="41" t="s">
        <v>1221</v>
      </c>
      <c r="K6084" s="41" t="s">
        <v>116</v>
      </c>
    </row>
    <row r="6085" spans="1:11" x14ac:dyDescent="0.2">
      <c r="A6085" s="30">
        <v>5437</v>
      </c>
      <c r="B6085" s="254" t="str">
        <f>IF(AND(A6085&lt;&gt;"",ISNUMBER(A6085)),VLOOKUP(A6085,Studies!A:BR,2,FALSE),"")</f>
        <v>Rhee 2014</v>
      </c>
      <c r="C6085" s="255" t="str">
        <f>IF(AND(A6085&lt;&gt;"",ISNUMBER(A6085)),VLOOKUP(A6085,Studies!A:BR,3,FALSE),"")</f>
        <v>https://www.ncbi.nlm.nih.gov/pubmed/24608069</v>
      </c>
      <c r="D6085" s="255" t="str">
        <f>IF(AND(A6085&lt;&gt;"",ISNUMBER(A6085)),VLOOKUP(A6085,Studies!A:BR,4,FALSE),"")</f>
        <v>granules suspension</v>
      </c>
      <c r="E6085" s="255" t="str">
        <f>IF(AND(A6085&lt;&gt;"",ISNUMBER(A6085)),VLOOKUP(A6085,Studies!A:BR,5,FALSE),"")</f>
        <v>Raltegravir</v>
      </c>
      <c r="F6085" s="256" t="str">
        <f>IF(AND(A6085&lt;&gt;"",ISNUMBER(A6085)),VLOOKUP(A6085,Studies!A:BR,6,FALSE),"")</f>
        <v>Plasma</v>
      </c>
      <c r="G6085" s="194">
        <v>8</v>
      </c>
      <c r="H6085" s="50" t="s">
        <v>60</v>
      </c>
      <c r="I6085" s="187">
        <v>0.43249717354774475</v>
      </c>
      <c r="J6085" s="41" t="s">
        <v>1221</v>
      </c>
      <c r="K6085" s="41" t="s">
        <v>116</v>
      </c>
    </row>
    <row r="6086" spans="1:11" x14ac:dyDescent="0.2">
      <c r="A6086" s="30">
        <v>5437</v>
      </c>
      <c r="B6086" s="254" t="str">
        <f>IF(AND(A6086&lt;&gt;"",ISNUMBER(A6086)),VLOOKUP(A6086,Studies!A:BR,2,FALSE),"")</f>
        <v>Rhee 2014</v>
      </c>
      <c r="C6086" s="255" t="str">
        <f>IF(AND(A6086&lt;&gt;"",ISNUMBER(A6086)),VLOOKUP(A6086,Studies!A:BR,3,FALSE),"")</f>
        <v>https://www.ncbi.nlm.nih.gov/pubmed/24608069</v>
      </c>
      <c r="D6086" s="255" t="str">
        <f>IF(AND(A6086&lt;&gt;"",ISNUMBER(A6086)),VLOOKUP(A6086,Studies!A:BR,4,FALSE),"")</f>
        <v>granules suspension</v>
      </c>
      <c r="E6086" s="255" t="str">
        <f>IF(AND(A6086&lt;&gt;"",ISNUMBER(A6086)),VLOOKUP(A6086,Studies!A:BR,5,FALSE),"")</f>
        <v>Raltegravir</v>
      </c>
      <c r="F6086" s="256" t="str">
        <f>IF(AND(A6086&lt;&gt;"",ISNUMBER(A6086)),VLOOKUP(A6086,Studies!A:BR,6,FALSE),"")</f>
        <v>Plasma</v>
      </c>
      <c r="G6086" s="194">
        <v>10</v>
      </c>
      <c r="H6086" s="50" t="s">
        <v>60</v>
      </c>
      <c r="I6086" s="187">
        <v>0.26080626249313354</v>
      </c>
      <c r="J6086" s="41" t="s">
        <v>1221</v>
      </c>
      <c r="K6086" s="41" t="s">
        <v>116</v>
      </c>
    </row>
    <row r="6087" spans="1:11" x14ac:dyDescent="0.2">
      <c r="A6087" s="30">
        <v>5437</v>
      </c>
      <c r="B6087" s="254" t="str">
        <f>IF(AND(A6087&lt;&gt;"",ISNUMBER(A6087)),VLOOKUP(A6087,Studies!A:BR,2,FALSE),"")</f>
        <v>Rhee 2014</v>
      </c>
      <c r="C6087" s="255" t="str">
        <f>IF(AND(A6087&lt;&gt;"",ISNUMBER(A6087)),VLOOKUP(A6087,Studies!A:BR,3,FALSE),"")</f>
        <v>https://www.ncbi.nlm.nih.gov/pubmed/24608069</v>
      </c>
      <c r="D6087" s="255" t="str">
        <f>IF(AND(A6087&lt;&gt;"",ISNUMBER(A6087)),VLOOKUP(A6087,Studies!A:BR,4,FALSE),"")</f>
        <v>granules suspension</v>
      </c>
      <c r="E6087" s="255" t="str">
        <f>IF(AND(A6087&lt;&gt;"",ISNUMBER(A6087)),VLOOKUP(A6087,Studies!A:BR,5,FALSE),"")</f>
        <v>Raltegravir</v>
      </c>
      <c r="F6087" s="256" t="str">
        <f>IF(AND(A6087&lt;&gt;"",ISNUMBER(A6087)),VLOOKUP(A6087,Studies!A:BR,6,FALSE),"")</f>
        <v>Plasma</v>
      </c>
      <c r="G6087" s="194">
        <v>12</v>
      </c>
      <c r="H6087" s="50" t="s">
        <v>60</v>
      </c>
      <c r="I6087" s="187">
        <v>0.17740015685558319</v>
      </c>
      <c r="J6087" s="41" t="s">
        <v>1221</v>
      </c>
      <c r="K6087" s="41" t="s">
        <v>116</v>
      </c>
    </row>
    <row r="6088" spans="1:11" x14ac:dyDescent="0.2">
      <c r="A6088" s="30">
        <v>5437</v>
      </c>
      <c r="B6088" s="254" t="str">
        <f>IF(AND(A6088&lt;&gt;"",ISNUMBER(A6088)),VLOOKUP(A6088,Studies!A:BR,2,FALSE),"")</f>
        <v>Rhee 2014</v>
      </c>
      <c r="C6088" s="255" t="str">
        <f>IF(AND(A6088&lt;&gt;"",ISNUMBER(A6088)),VLOOKUP(A6088,Studies!A:BR,3,FALSE),"")</f>
        <v>https://www.ncbi.nlm.nih.gov/pubmed/24608069</v>
      </c>
      <c r="D6088" s="255" t="str">
        <f>IF(AND(A6088&lt;&gt;"",ISNUMBER(A6088)),VLOOKUP(A6088,Studies!A:BR,4,FALSE),"")</f>
        <v>granules suspension</v>
      </c>
      <c r="E6088" s="255" t="str">
        <f>IF(AND(A6088&lt;&gt;"",ISNUMBER(A6088)),VLOOKUP(A6088,Studies!A:BR,5,FALSE),"")</f>
        <v>Raltegravir</v>
      </c>
      <c r="F6088" s="256" t="str">
        <f>IF(AND(A6088&lt;&gt;"",ISNUMBER(A6088)),VLOOKUP(A6088,Studies!A:BR,6,FALSE),"")</f>
        <v>Plasma</v>
      </c>
      <c r="G6088" s="194">
        <v>16</v>
      </c>
      <c r="H6088" s="50" t="s">
        <v>60</v>
      </c>
      <c r="I6088" s="187">
        <v>0.10443075001239777</v>
      </c>
      <c r="J6088" s="41" t="s">
        <v>1221</v>
      </c>
      <c r="K6088" s="41" t="s">
        <v>116</v>
      </c>
    </row>
    <row r="6089" spans="1:11" x14ac:dyDescent="0.2">
      <c r="A6089" s="30">
        <v>5437</v>
      </c>
      <c r="B6089" s="254" t="str">
        <f>IF(AND(A6089&lt;&gt;"",ISNUMBER(A6089)),VLOOKUP(A6089,Studies!A:BR,2,FALSE),"")</f>
        <v>Rhee 2014</v>
      </c>
      <c r="C6089" s="255" t="str">
        <f>IF(AND(A6089&lt;&gt;"",ISNUMBER(A6089)),VLOOKUP(A6089,Studies!A:BR,3,FALSE),"")</f>
        <v>https://www.ncbi.nlm.nih.gov/pubmed/24608069</v>
      </c>
      <c r="D6089" s="255" t="str">
        <f>IF(AND(A6089&lt;&gt;"",ISNUMBER(A6089)),VLOOKUP(A6089,Studies!A:BR,4,FALSE),"")</f>
        <v>granules suspension</v>
      </c>
      <c r="E6089" s="255" t="str">
        <f>IF(AND(A6089&lt;&gt;"",ISNUMBER(A6089)),VLOOKUP(A6089,Studies!A:BR,5,FALSE),"")</f>
        <v>Raltegravir</v>
      </c>
      <c r="F6089" s="256" t="str">
        <f>IF(AND(A6089&lt;&gt;"",ISNUMBER(A6089)),VLOOKUP(A6089,Studies!A:BR,6,FALSE),"")</f>
        <v>Plasma</v>
      </c>
      <c r="G6089" s="194">
        <v>24</v>
      </c>
      <c r="H6089" s="50" t="s">
        <v>60</v>
      </c>
      <c r="I6089" s="187">
        <v>6.9343253970146179E-2</v>
      </c>
      <c r="J6089" s="41" t="s">
        <v>1221</v>
      </c>
      <c r="K6089" s="41" t="s">
        <v>116</v>
      </c>
    </row>
    <row r="6090" spans="1:11" x14ac:dyDescent="0.2">
      <c r="A6090" s="30">
        <v>5438</v>
      </c>
      <c r="B6090" s="254" t="str">
        <f>IF(AND(A6090&lt;&gt;"",ISNUMBER(A6090)),VLOOKUP(A6090,Studies!A:BR,2,FALSE),"")</f>
        <v>Rhee 2014</v>
      </c>
      <c r="C6090" s="255" t="str">
        <f>IF(AND(A6090&lt;&gt;"",ISNUMBER(A6090)),VLOOKUP(A6090,Studies!A:BR,3,FALSE),"")</f>
        <v>https://www.ncbi.nlm.nih.gov/pubmed/24608069</v>
      </c>
      <c r="D6090" s="255" t="str">
        <f>IF(AND(A6090&lt;&gt;"",ISNUMBER(A6090)),VLOOKUP(A6090,Studies!A:BR,4,FALSE),"")</f>
        <v>filmcoated tablet</v>
      </c>
      <c r="E6090" s="255" t="str">
        <f>IF(AND(A6090&lt;&gt;"",ISNUMBER(A6090)),VLOOKUP(A6090,Studies!A:BR,5,FALSE),"")</f>
        <v>Raltegravir</v>
      </c>
      <c r="F6090" s="256" t="str">
        <f>IF(AND(A6090&lt;&gt;"",ISNUMBER(A6090)),VLOOKUP(A6090,Studies!A:BR,6,FALSE),"")</f>
        <v>Plasma</v>
      </c>
      <c r="G6090" s="194">
        <v>0.5</v>
      </c>
      <c r="H6090" s="50" t="s">
        <v>60</v>
      </c>
      <c r="I6090" s="187">
        <v>1.1893613338470459</v>
      </c>
      <c r="J6090" s="41" t="s">
        <v>1221</v>
      </c>
      <c r="K6090" s="41" t="s">
        <v>116</v>
      </c>
    </row>
    <row r="6091" spans="1:11" x14ac:dyDescent="0.2">
      <c r="A6091" s="30">
        <v>5438</v>
      </c>
      <c r="B6091" s="254" t="str">
        <f>IF(AND(A6091&lt;&gt;"",ISNUMBER(A6091)),VLOOKUP(A6091,Studies!A:BR,2,FALSE),"")</f>
        <v>Rhee 2014</v>
      </c>
      <c r="C6091" s="255" t="str">
        <f>IF(AND(A6091&lt;&gt;"",ISNUMBER(A6091)),VLOOKUP(A6091,Studies!A:BR,3,FALSE),"")</f>
        <v>https://www.ncbi.nlm.nih.gov/pubmed/24608069</v>
      </c>
      <c r="D6091" s="255" t="str">
        <f>IF(AND(A6091&lt;&gt;"",ISNUMBER(A6091)),VLOOKUP(A6091,Studies!A:BR,4,FALSE),"")</f>
        <v>filmcoated tablet</v>
      </c>
      <c r="E6091" s="255" t="str">
        <f>IF(AND(A6091&lt;&gt;"",ISNUMBER(A6091)),VLOOKUP(A6091,Studies!A:BR,5,FALSE),"")</f>
        <v>Raltegravir</v>
      </c>
      <c r="F6091" s="256" t="str">
        <f>IF(AND(A6091&lt;&gt;"",ISNUMBER(A6091)),VLOOKUP(A6091,Studies!A:BR,6,FALSE),"")</f>
        <v>Plasma</v>
      </c>
      <c r="G6091" s="194">
        <v>1</v>
      </c>
      <c r="H6091" s="50" t="s">
        <v>60</v>
      </c>
      <c r="I6091" s="187">
        <v>2.8996336460113525</v>
      </c>
      <c r="J6091" s="41" t="s">
        <v>1221</v>
      </c>
      <c r="K6091" s="41" t="s">
        <v>116</v>
      </c>
    </row>
    <row r="6092" spans="1:11" x14ac:dyDescent="0.2">
      <c r="A6092" s="30">
        <v>5438</v>
      </c>
      <c r="B6092" s="254" t="str">
        <f>IF(AND(A6092&lt;&gt;"",ISNUMBER(A6092)),VLOOKUP(A6092,Studies!A:BR,2,FALSE),"")</f>
        <v>Rhee 2014</v>
      </c>
      <c r="C6092" s="255" t="str">
        <f>IF(AND(A6092&lt;&gt;"",ISNUMBER(A6092)),VLOOKUP(A6092,Studies!A:BR,3,FALSE),"")</f>
        <v>https://www.ncbi.nlm.nih.gov/pubmed/24608069</v>
      </c>
      <c r="D6092" s="255" t="str">
        <f>IF(AND(A6092&lt;&gt;"",ISNUMBER(A6092)),VLOOKUP(A6092,Studies!A:BR,4,FALSE),"")</f>
        <v>filmcoated tablet</v>
      </c>
      <c r="E6092" s="255" t="str">
        <f>IF(AND(A6092&lt;&gt;"",ISNUMBER(A6092)),VLOOKUP(A6092,Studies!A:BR,5,FALSE),"")</f>
        <v>Raltegravir</v>
      </c>
      <c r="F6092" s="256" t="str">
        <f>IF(AND(A6092&lt;&gt;"",ISNUMBER(A6092)),VLOOKUP(A6092,Studies!A:BR,6,FALSE),"")</f>
        <v>Plasma</v>
      </c>
      <c r="G6092" s="194">
        <v>1.5</v>
      </c>
      <c r="H6092" s="50" t="s">
        <v>60</v>
      </c>
      <c r="I6092" s="187">
        <v>3.5158076286315918</v>
      </c>
      <c r="J6092" s="41" t="s">
        <v>1221</v>
      </c>
      <c r="K6092" s="41" t="s">
        <v>116</v>
      </c>
    </row>
    <row r="6093" spans="1:11" x14ac:dyDescent="0.2">
      <c r="A6093" s="30">
        <v>5438</v>
      </c>
      <c r="B6093" s="254" t="str">
        <f>IF(AND(A6093&lt;&gt;"",ISNUMBER(A6093)),VLOOKUP(A6093,Studies!A:BR,2,FALSE),"")</f>
        <v>Rhee 2014</v>
      </c>
      <c r="C6093" s="255" t="str">
        <f>IF(AND(A6093&lt;&gt;"",ISNUMBER(A6093)),VLOOKUP(A6093,Studies!A:BR,3,FALSE),"")</f>
        <v>https://www.ncbi.nlm.nih.gov/pubmed/24608069</v>
      </c>
      <c r="D6093" s="255" t="str">
        <f>IF(AND(A6093&lt;&gt;"",ISNUMBER(A6093)),VLOOKUP(A6093,Studies!A:BR,4,FALSE),"")</f>
        <v>filmcoated tablet</v>
      </c>
      <c r="E6093" s="255" t="str">
        <f>IF(AND(A6093&lt;&gt;"",ISNUMBER(A6093)),VLOOKUP(A6093,Studies!A:BR,5,FALSE),"")</f>
        <v>Raltegravir</v>
      </c>
      <c r="F6093" s="256" t="str">
        <f>IF(AND(A6093&lt;&gt;"",ISNUMBER(A6093)),VLOOKUP(A6093,Studies!A:BR,6,FALSE),"")</f>
        <v>Plasma</v>
      </c>
      <c r="G6093" s="194">
        <v>2</v>
      </c>
      <c r="H6093" s="50" t="s">
        <v>60</v>
      </c>
      <c r="I6093" s="187">
        <v>4.062436580657959</v>
      </c>
      <c r="J6093" s="41" t="s">
        <v>1221</v>
      </c>
      <c r="K6093" s="41" t="s">
        <v>116</v>
      </c>
    </row>
    <row r="6094" spans="1:11" x14ac:dyDescent="0.2">
      <c r="A6094" s="30">
        <v>5438</v>
      </c>
      <c r="B6094" s="254" t="str">
        <f>IF(AND(A6094&lt;&gt;"",ISNUMBER(A6094)),VLOOKUP(A6094,Studies!A:BR,2,FALSE),"")</f>
        <v>Rhee 2014</v>
      </c>
      <c r="C6094" s="255" t="str">
        <f>IF(AND(A6094&lt;&gt;"",ISNUMBER(A6094)),VLOOKUP(A6094,Studies!A:BR,3,FALSE),"")</f>
        <v>https://www.ncbi.nlm.nih.gov/pubmed/24608069</v>
      </c>
      <c r="D6094" s="255" t="str">
        <f>IF(AND(A6094&lt;&gt;"",ISNUMBER(A6094)),VLOOKUP(A6094,Studies!A:BR,4,FALSE),"")</f>
        <v>filmcoated tablet</v>
      </c>
      <c r="E6094" s="255" t="str">
        <f>IF(AND(A6094&lt;&gt;"",ISNUMBER(A6094)),VLOOKUP(A6094,Studies!A:BR,5,FALSE),"")</f>
        <v>Raltegravir</v>
      </c>
      <c r="F6094" s="256" t="str">
        <f>IF(AND(A6094&lt;&gt;"",ISNUMBER(A6094)),VLOOKUP(A6094,Studies!A:BR,6,FALSE),"")</f>
        <v>Plasma</v>
      </c>
      <c r="G6094" s="194">
        <v>3</v>
      </c>
      <c r="H6094" s="50" t="s">
        <v>60</v>
      </c>
      <c r="I6094" s="187">
        <v>2.9703209400177002</v>
      </c>
      <c r="J6094" s="41" t="s">
        <v>1221</v>
      </c>
      <c r="K6094" s="41" t="s">
        <v>116</v>
      </c>
    </row>
    <row r="6095" spans="1:11" x14ac:dyDescent="0.2">
      <c r="A6095" s="30">
        <v>5438</v>
      </c>
      <c r="B6095" s="254" t="str">
        <f>IF(AND(A6095&lt;&gt;"",ISNUMBER(A6095)),VLOOKUP(A6095,Studies!A:BR,2,FALSE),"")</f>
        <v>Rhee 2014</v>
      </c>
      <c r="C6095" s="255" t="str">
        <f>IF(AND(A6095&lt;&gt;"",ISNUMBER(A6095)),VLOOKUP(A6095,Studies!A:BR,3,FALSE),"")</f>
        <v>https://www.ncbi.nlm.nih.gov/pubmed/24608069</v>
      </c>
      <c r="D6095" s="255" t="str">
        <f>IF(AND(A6095&lt;&gt;"",ISNUMBER(A6095)),VLOOKUP(A6095,Studies!A:BR,4,FALSE),"")</f>
        <v>filmcoated tablet</v>
      </c>
      <c r="E6095" s="255" t="str">
        <f>IF(AND(A6095&lt;&gt;"",ISNUMBER(A6095)),VLOOKUP(A6095,Studies!A:BR,5,FALSE),"")</f>
        <v>Raltegravir</v>
      </c>
      <c r="F6095" s="256" t="str">
        <f>IF(AND(A6095&lt;&gt;"",ISNUMBER(A6095)),VLOOKUP(A6095,Studies!A:BR,6,FALSE),"")</f>
        <v>Plasma</v>
      </c>
      <c r="G6095" s="194">
        <v>4</v>
      </c>
      <c r="H6095" s="50" t="s">
        <v>60</v>
      </c>
      <c r="I6095" s="187">
        <v>2.8996336460113525</v>
      </c>
      <c r="J6095" s="41" t="s">
        <v>1221</v>
      </c>
      <c r="K6095" s="41" t="s">
        <v>116</v>
      </c>
    </row>
    <row r="6096" spans="1:11" x14ac:dyDescent="0.2">
      <c r="A6096" s="30">
        <v>5438</v>
      </c>
      <c r="B6096" s="254" t="str">
        <f>IF(AND(A6096&lt;&gt;"",ISNUMBER(A6096)),VLOOKUP(A6096,Studies!A:BR,2,FALSE),"")</f>
        <v>Rhee 2014</v>
      </c>
      <c r="C6096" s="255" t="str">
        <f>IF(AND(A6096&lt;&gt;"",ISNUMBER(A6096)),VLOOKUP(A6096,Studies!A:BR,3,FALSE),"")</f>
        <v>https://www.ncbi.nlm.nih.gov/pubmed/24608069</v>
      </c>
      <c r="D6096" s="255" t="str">
        <f>IF(AND(A6096&lt;&gt;"",ISNUMBER(A6096)),VLOOKUP(A6096,Studies!A:BR,4,FALSE),"")</f>
        <v>filmcoated tablet</v>
      </c>
      <c r="E6096" s="255" t="str">
        <f>IF(AND(A6096&lt;&gt;"",ISNUMBER(A6096)),VLOOKUP(A6096,Studies!A:BR,5,FALSE),"")</f>
        <v>Raltegravir</v>
      </c>
      <c r="F6096" s="256" t="str">
        <f>IF(AND(A6096&lt;&gt;"",ISNUMBER(A6096)),VLOOKUP(A6096,Studies!A:BR,6,FALSE),"")</f>
        <v>Plasma</v>
      </c>
      <c r="G6096" s="194">
        <v>5</v>
      </c>
      <c r="H6096" s="50" t="s">
        <v>60</v>
      </c>
      <c r="I6096" s="187">
        <v>2.391448974609375</v>
      </c>
      <c r="J6096" s="41" t="s">
        <v>1221</v>
      </c>
      <c r="K6096" s="41" t="s">
        <v>116</v>
      </c>
    </row>
    <row r="6097" spans="1:11" x14ac:dyDescent="0.2">
      <c r="A6097" s="30">
        <v>5438</v>
      </c>
      <c r="B6097" s="254" t="str">
        <f>IF(AND(A6097&lt;&gt;"",ISNUMBER(A6097)),VLOOKUP(A6097,Studies!A:BR,2,FALSE),"")</f>
        <v>Rhee 2014</v>
      </c>
      <c r="C6097" s="255" t="str">
        <f>IF(AND(A6097&lt;&gt;"",ISNUMBER(A6097)),VLOOKUP(A6097,Studies!A:BR,3,FALSE),"")</f>
        <v>https://www.ncbi.nlm.nih.gov/pubmed/24608069</v>
      </c>
      <c r="D6097" s="255" t="str">
        <f>IF(AND(A6097&lt;&gt;"",ISNUMBER(A6097)),VLOOKUP(A6097,Studies!A:BR,4,FALSE),"")</f>
        <v>filmcoated tablet</v>
      </c>
      <c r="E6097" s="255" t="str">
        <f>IF(AND(A6097&lt;&gt;"",ISNUMBER(A6097)),VLOOKUP(A6097,Studies!A:BR,5,FALSE),"")</f>
        <v>Raltegravir</v>
      </c>
      <c r="F6097" s="256" t="str">
        <f>IF(AND(A6097&lt;&gt;"",ISNUMBER(A6097)),VLOOKUP(A6097,Studies!A:BR,6,FALSE),"")</f>
        <v>Plasma</v>
      </c>
      <c r="G6097" s="194">
        <v>6</v>
      </c>
      <c r="H6097" s="50" t="s">
        <v>60</v>
      </c>
      <c r="I6097" s="187">
        <v>1.4421014785766602</v>
      </c>
      <c r="J6097" s="41" t="s">
        <v>1221</v>
      </c>
      <c r="K6097" s="41" t="s">
        <v>116</v>
      </c>
    </row>
    <row r="6098" spans="1:11" x14ac:dyDescent="0.2">
      <c r="A6098" s="30">
        <v>5438</v>
      </c>
      <c r="B6098" s="254" t="str">
        <f>IF(AND(A6098&lt;&gt;"",ISNUMBER(A6098)),VLOOKUP(A6098,Studies!A:BR,2,FALSE),"")</f>
        <v>Rhee 2014</v>
      </c>
      <c r="C6098" s="255" t="str">
        <f>IF(AND(A6098&lt;&gt;"",ISNUMBER(A6098)),VLOOKUP(A6098,Studies!A:BR,3,FALSE),"")</f>
        <v>https://www.ncbi.nlm.nih.gov/pubmed/24608069</v>
      </c>
      <c r="D6098" s="255" t="str">
        <f>IF(AND(A6098&lt;&gt;"",ISNUMBER(A6098)),VLOOKUP(A6098,Studies!A:BR,4,FALSE),"")</f>
        <v>filmcoated tablet</v>
      </c>
      <c r="E6098" s="255" t="str">
        <f>IF(AND(A6098&lt;&gt;"",ISNUMBER(A6098)),VLOOKUP(A6098,Studies!A:BR,5,FALSE),"")</f>
        <v>Raltegravir</v>
      </c>
      <c r="F6098" s="256" t="str">
        <f>IF(AND(A6098&lt;&gt;"",ISNUMBER(A6098)),VLOOKUP(A6098,Studies!A:BR,6,FALSE),"")</f>
        <v>Plasma</v>
      </c>
      <c r="G6098" s="194">
        <v>8</v>
      </c>
      <c r="H6098" s="50" t="s">
        <v>60</v>
      </c>
      <c r="I6098" s="187">
        <v>0.51192343235015869</v>
      </c>
      <c r="J6098" s="41" t="s">
        <v>1221</v>
      </c>
      <c r="K6098" s="41" t="s">
        <v>116</v>
      </c>
    </row>
    <row r="6099" spans="1:11" x14ac:dyDescent="0.2">
      <c r="A6099" s="30">
        <v>5438</v>
      </c>
      <c r="B6099" s="254" t="str">
        <f>IF(AND(A6099&lt;&gt;"",ISNUMBER(A6099)),VLOOKUP(A6099,Studies!A:BR,2,FALSE),"")</f>
        <v>Rhee 2014</v>
      </c>
      <c r="C6099" s="255" t="str">
        <f>IF(AND(A6099&lt;&gt;"",ISNUMBER(A6099)),VLOOKUP(A6099,Studies!A:BR,3,FALSE),"")</f>
        <v>https://www.ncbi.nlm.nih.gov/pubmed/24608069</v>
      </c>
      <c r="D6099" s="255" t="str">
        <f>IF(AND(A6099&lt;&gt;"",ISNUMBER(A6099)),VLOOKUP(A6099,Studies!A:BR,4,FALSE),"")</f>
        <v>filmcoated tablet</v>
      </c>
      <c r="E6099" s="255" t="str">
        <f>IF(AND(A6099&lt;&gt;"",ISNUMBER(A6099)),VLOOKUP(A6099,Studies!A:BR,5,FALSE),"")</f>
        <v>Raltegravir</v>
      </c>
      <c r="F6099" s="256" t="str">
        <f>IF(AND(A6099&lt;&gt;"",ISNUMBER(A6099)),VLOOKUP(A6099,Studies!A:BR,6,FALSE),"")</f>
        <v>Plasma</v>
      </c>
      <c r="G6099" s="194">
        <v>10</v>
      </c>
      <c r="H6099" s="50" t="s">
        <v>60</v>
      </c>
      <c r="I6099" s="187">
        <v>0.24854068458080292</v>
      </c>
      <c r="J6099" s="41" t="s">
        <v>1221</v>
      </c>
      <c r="K6099" s="41" t="s">
        <v>116</v>
      </c>
    </row>
    <row r="6100" spans="1:11" x14ac:dyDescent="0.2">
      <c r="A6100" s="30">
        <v>5438</v>
      </c>
      <c r="B6100" s="254" t="str">
        <f>IF(AND(A6100&lt;&gt;"",ISNUMBER(A6100)),VLOOKUP(A6100,Studies!A:BR,2,FALSE),"")</f>
        <v>Rhee 2014</v>
      </c>
      <c r="C6100" s="255" t="str">
        <f>IF(AND(A6100&lt;&gt;"",ISNUMBER(A6100)),VLOOKUP(A6100,Studies!A:BR,3,FALSE),"")</f>
        <v>https://www.ncbi.nlm.nih.gov/pubmed/24608069</v>
      </c>
      <c r="D6100" s="255" t="str">
        <f>IF(AND(A6100&lt;&gt;"",ISNUMBER(A6100)),VLOOKUP(A6100,Studies!A:BR,4,FALSE),"")</f>
        <v>filmcoated tablet</v>
      </c>
      <c r="E6100" s="255" t="str">
        <f>IF(AND(A6100&lt;&gt;"",ISNUMBER(A6100)),VLOOKUP(A6100,Studies!A:BR,5,FALSE),"")</f>
        <v>Raltegravir</v>
      </c>
      <c r="F6100" s="256" t="str">
        <f>IF(AND(A6100&lt;&gt;"",ISNUMBER(A6100)),VLOOKUP(A6100,Studies!A:BR,6,FALSE),"")</f>
        <v>Plasma</v>
      </c>
      <c r="G6100" s="194">
        <v>12</v>
      </c>
      <c r="H6100" s="50" t="s">
        <v>60</v>
      </c>
      <c r="I6100" s="187">
        <v>0.16110645234584808</v>
      </c>
      <c r="J6100" s="41" t="s">
        <v>1221</v>
      </c>
      <c r="K6100" s="41" t="s">
        <v>116</v>
      </c>
    </row>
    <row r="6101" spans="1:11" x14ac:dyDescent="0.2">
      <c r="A6101" s="30">
        <v>5438</v>
      </c>
      <c r="B6101" s="254" t="str">
        <f>IF(AND(A6101&lt;&gt;"",ISNUMBER(A6101)),VLOOKUP(A6101,Studies!A:BR,2,FALSE),"")</f>
        <v>Rhee 2014</v>
      </c>
      <c r="C6101" s="255" t="str">
        <f>IF(AND(A6101&lt;&gt;"",ISNUMBER(A6101)),VLOOKUP(A6101,Studies!A:BR,3,FALSE),"")</f>
        <v>https://www.ncbi.nlm.nih.gov/pubmed/24608069</v>
      </c>
      <c r="D6101" s="255" t="str">
        <f>IF(AND(A6101&lt;&gt;"",ISNUMBER(A6101)),VLOOKUP(A6101,Studies!A:BR,4,FALSE),"")</f>
        <v>filmcoated tablet</v>
      </c>
      <c r="E6101" s="255" t="str">
        <f>IF(AND(A6101&lt;&gt;"",ISNUMBER(A6101)),VLOOKUP(A6101,Studies!A:BR,5,FALSE),"")</f>
        <v>Raltegravir</v>
      </c>
      <c r="F6101" s="256" t="str">
        <f>IF(AND(A6101&lt;&gt;"",ISNUMBER(A6101)),VLOOKUP(A6101,Studies!A:BR,6,FALSE),"")</f>
        <v>Plasma</v>
      </c>
      <c r="G6101" s="194">
        <v>16</v>
      </c>
      <c r="H6101" s="50" t="s">
        <v>60</v>
      </c>
      <c r="I6101" s="187">
        <v>9.9519453942775726E-2</v>
      </c>
      <c r="J6101" s="41" t="s">
        <v>1221</v>
      </c>
      <c r="K6101" s="41" t="s">
        <v>116</v>
      </c>
    </row>
    <row r="6102" spans="1:11" x14ac:dyDescent="0.2">
      <c r="A6102" s="30">
        <v>5438</v>
      </c>
      <c r="B6102" s="254" t="str">
        <f>IF(AND(A6102&lt;&gt;"",ISNUMBER(A6102)),VLOOKUP(A6102,Studies!A:BR,2,FALSE),"")</f>
        <v>Rhee 2014</v>
      </c>
      <c r="C6102" s="255" t="str">
        <f>IF(AND(A6102&lt;&gt;"",ISNUMBER(A6102)),VLOOKUP(A6102,Studies!A:BR,3,FALSE),"")</f>
        <v>https://www.ncbi.nlm.nih.gov/pubmed/24608069</v>
      </c>
      <c r="D6102" s="255" t="str">
        <f>IF(AND(A6102&lt;&gt;"",ISNUMBER(A6102)),VLOOKUP(A6102,Studies!A:BR,4,FALSE),"")</f>
        <v>filmcoated tablet</v>
      </c>
      <c r="E6102" s="255" t="str">
        <f>IF(AND(A6102&lt;&gt;"",ISNUMBER(A6102)),VLOOKUP(A6102,Studies!A:BR,5,FALSE),"")</f>
        <v>Raltegravir</v>
      </c>
      <c r="F6102" s="256" t="str">
        <f>IF(AND(A6102&lt;&gt;"",ISNUMBER(A6102)),VLOOKUP(A6102,Studies!A:BR,6,FALSE),"")</f>
        <v>Plasma</v>
      </c>
      <c r="G6102" s="194">
        <v>24</v>
      </c>
      <c r="H6102" s="50" t="s">
        <v>60</v>
      </c>
      <c r="I6102" s="187">
        <v>7.1033701300621033E-2</v>
      </c>
      <c r="J6102" s="41" t="s">
        <v>1221</v>
      </c>
      <c r="K6102" s="41" t="s">
        <v>116</v>
      </c>
    </row>
    <row r="6103" spans="1:11" x14ac:dyDescent="0.2">
      <c r="A6103" s="30">
        <v>5449</v>
      </c>
      <c r="B6103" s="254" t="str">
        <f>IF(AND(A6103&lt;&gt;"",ISNUMBER(A6103)),VLOOKUP(A6103,Studies!A:BR,2,FALSE),"")</f>
        <v>Larson 2013</v>
      </c>
      <c r="C6103" s="255" t="str">
        <f>IF(AND(A6103&lt;&gt;"",ISNUMBER(A6103)),VLOOKUP(A6103,Studies!A:BR,3,FALSE),"")</f>
        <v>https://www.ncbi.nlm.nih.gov/pubmed/24600298</v>
      </c>
      <c r="D6103" s="255" t="str">
        <f>IF(AND(A6103&lt;&gt;"",ISNUMBER(A6103)),VLOOKUP(A6103,Studies!A:BR,4,FALSE),"")</f>
        <v>8-18y</v>
      </c>
      <c r="E6103" s="255" t="str">
        <f>IF(AND(A6103&lt;&gt;"",ISNUMBER(A6103)),VLOOKUP(A6103,Studies!A:BR,5,FALSE),"")</f>
        <v>Raltegravir</v>
      </c>
      <c r="F6103" s="256" t="str">
        <f>IF(AND(A6103&lt;&gt;"",ISNUMBER(A6103)),VLOOKUP(A6103,Studies!A:BR,6,FALSE),"")</f>
        <v>Plasma</v>
      </c>
      <c r="G6103" s="194">
        <v>0</v>
      </c>
      <c r="H6103" s="50" t="s">
        <v>60</v>
      </c>
      <c r="I6103" s="187">
        <v>223.60470000000001</v>
      </c>
      <c r="J6103" s="41" t="s">
        <v>941</v>
      </c>
      <c r="K6103" s="41" t="s">
        <v>116</v>
      </c>
    </row>
    <row r="6104" spans="1:11" x14ac:dyDescent="0.2">
      <c r="A6104" s="30">
        <v>5449</v>
      </c>
      <c r="B6104" s="254" t="str">
        <f>IF(AND(A6104&lt;&gt;"",ISNUMBER(A6104)),VLOOKUP(A6104,Studies!A:BR,2,FALSE),"")</f>
        <v>Larson 2013</v>
      </c>
      <c r="C6104" s="255" t="str">
        <f>IF(AND(A6104&lt;&gt;"",ISNUMBER(A6104)),VLOOKUP(A6104,Studies!A:BR,3,FALSE),"")</f>
        <v>https://www.ncbi.nlm.nih.gov/pubmed/24600298</v>
      </c>
      <c r="D6104" s="255" t="str">
        <f>IF(AND(A6104&lt;&gt;"",ISNUMBER(A6104)),VLOOKUP(A6104,Studies!A:BR,4,FALSE),"")</f>
        <v>8-18y</v>
      </c>
      <c r="E6104" s="255" t="str">
        <f>IF(AND(A6104&lt;&gt;"",ISNUMBER(A6104)),VLOOKUP(A6104,Studies!A:BR,5,FALSE),"")</f>
        <v>Raltegravir</v>
      </c>
      <c r="F6104" s="256" t="str">
        <f>IF(AND(A6104&lt;&gt;"",ISNUMBER(A6104)),VLOOKUP(A6104,Studies!A:BR,6,FALSE),"")</f>
        <v>Plasma</v>
      </c>
      <c r="G6104" s="194">
        <v>0.5</v>
      </c>
      <c r="H6104" s="50" t="s">
        <v>60</v>
      </c>
      <c r="I6104" s="187">
        <v>655.55470000000003</v>
      </c>
      <c r="J6104" s="41" t="s">
        <v>941</v>
      </c>
      <c r="K6104" s="41" t="s">
        <v>116</v>
      </c>
    </row>
    <row r="6105" spans="1:11" x14ac:dyDescent="0.2">
      <c r="A6105" s="30">
        <v>5449</v>
      </c>
      <c r="B6105" s="254" t="str">
        <f>IF(AND(A6105&lt;&gt;"",ISNUMBER(A6105)),VLOOKUP(A6105,Studies!A:BR,2,FALSE),"")</f>
        <v>Larson 2013</v>
      </c>
      <c r="C6105" s="255" t="str">
        <f>IF(AND(A6105&lt;&gt;"",ISNUMBER(A6105)),VLOOKUP(A6105,Studies!A:BR,3,FALSE),"")</f>
        <v>https://www.ncbi.nlm.nih.gov/pubmed/24600298</v>
      </c>
      <c r="D6105" s="255" t="str">
        <f>IF(AND(A6105&lt;&gt;"",ISNUMBER(A6105)),VLOOKUP(A6105,Studies!A:BR,4,FALSE),"")</f>
        <v>8-18y</v>
      </c>
      <c r="E6105" s="255" t="str">
        <f>IF(AND(A6105&lt;&gt;"",ISNUMBER(A6105)),VLOOKUP(A6105,Studies!A:BR,5,FALSE),"")</f>
        <v>Raltegravir</v>
      </c>
      <c r="F6105" s="256" t="str">
        <f>IF(AND(A6105&lt;&gt;"",ISNUMBER(A6105)),VLOOKUP(A6105,Studies!A:BR,6,FALSE),"")</f>
        <v>Plasma</v>
      </c>
      <c r="G6105" s="194">
        <v>1</v>
      </c>
      <c r="H6105" s="50" t="s">
        <v>60</v>
      </c>
      <c r="I6105" s="187">
        <v>883.82600000000002</v>
      </c>
      <c r="J6105" s="41" t="s">
        <v>941</v>
      </c>
      <c r="K6105" s="41" t="s">
        <v>116</v>
      </c>
    </row>
    <row r="6106" spans="1:11" x14ac:dyDescent="0.2">
      <c r="A6106" s="30">
        <v>5449</v>
      </c>
      <c r="B6106" s="254" t="str">
        <f>IF(AND(A6106&lt;&gt;"",ISNUMBER(A6106)),VLOOKUP(A6106,Studies!A:BR,2,FALSE),"")</f>
        <v>Larson 2013</v>
      </c>
      <c r="C6106" s="255" t="str">
        <f>IF(AND(A6106&lt;&gt;"",ISNUMBER(A6106)),VLOOKUP(A6106,Studies!A:BR,3,FALSE),"")</f>
        <v>https://www.ncbi.nlm.nih.gov/pubmed/24600298</v>
      </c>
      <c r="D6106" s="255" t="str">
        <f>IF(AND(A6106&lt;&gt;"",ISNUMBER(A6106)),VLOOKUP(A6106,Studies!A:BR,4,FALSE),"")</f>
        <v>8-18y</v>
      </c>
      <c r="E6106" s="255" t="str">
        <f>IF(AND(A6106&lt;&gt;"",ISNUMBER(A6106)),VLOOKUP(A6106,Studies!A:BR,5,FALSE),"")</f>
        <v>Raltegravir</v>
      </c>
      <c r="F6106" s="256" t="str">
        <f>IF(AND(A6106&lt;&gt;"",ISNUMBER(A6106)),VLOOKUP(A6106,Studies!A:BR,6,FALSE),"")</f>
        <v>Plasma</v>
      </c>
      <c r="G6106" s="194">
        <v>2</v>
      </c>
      <c r="H6106" s="50" t="s">
        <v>60</v>
      </c>
      <c r="I6106" s="187">
        <v>793.69569999999999</v>
      </c>
      <c r="J6106" s="41" t="s">
        <v>941</v>
      </c>
      <c r="K6106" s="41" t="s">
        <v>116</v>
      </c>
    </row>
    <row r="6107" spans="1:11" x14ac:dyDescent="0.2">
      <c r="A6107" s="30">
        <v>5449</v>
      </c>
      <c r="B6107" s="254" t="str">
        <f>IF(AND(A6107&lt;&gt;"",ISNUMBER(A6107)),VLOOKUP(A6107,Studies!A:BR,2,FALSE),"")</f>
        <v>Larson 2013</v>
      </c>
      <c r="C6107" s="255" t="str">
        <f>IF(AND(A6107&lt;&gt;"",ISNUMBER(A6107)),VLOOKUP(A6107,Studies!A:BR,3,FALSE),"")</f>
        <v>https://www.ncbi.nlm.nih.gov/pubmed/24600298</v>
      </c>
      <c r="D6107" s="255" t="str">
        <f>IF(AND(A6107&lt;&gt;"",ISNUMBER(A6107)),VLOOKUP(A6107,Studies!A:BR,4,FALSE),"")</f>
        <v>8-18y</v>
      </c>
      <c r="E6107" s="255" t="str">
        <f>IF(AND(A6107&lt;&gt;"",ISNUMBER(A6107)),VLOOKUP(A6107,Studies!A:BR,5,FALSE),"")</f>
        <v>Raltegravir</v>
      </c>
      <c r="F6107" s="256" t="str">
        <f>IF(AND(A6107&lt;&gt;"",ISNUMBER(A6107)),VLOOKUP(A6107,Studies!A:BR,6,FALSE),"")</f>
        <v>Plasma</v>
      </c>
      <c r="G6107" s="194">
        <v>3</v>
      </c>
      <c r="H6107" s="50" t="s">
        <v>60</v>
      </c>
      <c r="I6107" s="187">
        <v>738.77499999999998</v>
      </c>
      <c r="J6107" s="41" t="s">
        <v>941</v>
      </c>
      <c r="K6107" s="41" t="s">
        <v>116</v>
      </c>
    </row>
    <row r="6108" spans="1:11" x14ac:dyDescent="0.2">
      <c r="A6108" s="30">
        <v>5449</v>
      </c>
      <c r="B6108" s="254" t="str">
        <f>IF(AND(A6108&lt;&gt;"",ISNUMBER(A6108)),VLOOKUP(A6108,Studies!A:BR,2,FALSE),"")</f>
        <v>Larson 2013</v>
      </c>
      <c r="C6108" s="255" t="str">
        <f>IF(AND(A6108&lt;&gt;"",ISNUMBER(A6108)),VLOOKUP(A6108,Studies!A:BR,3,FALSE),"")</f>
        <v>https://www.ncbi.nlm.nih.gov/pubmed/24600298</v>
      </c>
      <c r="D6108" s="255" t="str">
        <f>IF(AND(A6108&lt;&gt;"",ISNUMBER(A6108)),VLOOKUP(A6108,Studies!A:BR,4,FALSE),"")</f>
        <v>8-18y</v>
      </c>
      <c r="E6108" s="255" t="str">
        <f>IF(AND(A6108&lt;&gt;"",ISNUMBER(A6108)),VLOOKUP(A6108,Studies!A:BR,5,FALSE),"")</f>
        <v>Raltegravir</v>
      </c>
      <c r="F6108" s="256" t="str">
        <f>IF(AND(A6108&lt;&gt;"",ISNUMBER(A6108)),VLOOKUP(A6108,Studies!A:BR,6,FALSE),"")</f>
        <v>Plasma</v>
      </c>
      <c r="G6108" s="194">
        <v>4</v>
      </c>
      <c r="H6108" s="50" t="s">
        <v>60</v>
      </c>
      <c r="I6108" s="187">
        <v>602.94380000000001</v>
      </c>
      <c r="J6108" s="41" t="s">
        <v>941</v>
      </c>
      <c r="K6108" s="41" t="s">
        <v>116</v>
      </c>
    </row>
    <row r="6109" spans="1:11" x14ac:dyDescent="0.2">
      <c r="A6109" s="30">
        <v>5449</v>
      </c>
      <c r="B6109" s="254" t="str">
        <f>IF(AND(A6109&lt;&gt;"",ISNUMBER(A6109)),VLOOKUP(A6109,Studies!A:BR,2,FALSE),"")</f>
        <v>Larson 2013</v>
      </c>
      <c r="C6109" s="255" t="str">
        <f>IF(AND(A6109&lt;&gt;"",ISNUMBER(A6109)),VLOOKUP(A6109,Studies!A:BR,3,FALSE),"")</f>
        <v>https://www.ncbi.nlm.nih.gov/pubmed/24600298</v>
      </c>
      <c r="D6109" s="255" t="str">
        <f>IF(AND(A6109&lt;&gt;"",ISNUMBER(A6109)),VLOOKUP(A6109,Studies!A:BR,4,FALSE),"")</f>
        <v>8-18y</v>
      </c>
      <c r="E6109" s="255" t="str">
        <f>IF(AND(A6109&lt;&gt;"",ISNUMBER(A6109)),VLOOKUP(A6109,Studies!A:BR,5,FALSE),"")</f>
        <v>Raltegravir</v>
      </c>
      <c r="F6109" s="256" t="str">
        <f>IF(AND(A6109&lt;&gt;"",ISNUMBER(A6109)),VLOOKUP(A6109,Studies!A:BR,6,FALSE),"")</f>
        <v>Plasma</v>
      </c>
      <c r="G6109" s="194">
        <v>6</v>
      </c>
      <c r="H6109" s="50" t="s">
        <v>60</v>
      </c>
      <c r="I6109" s="187">
        <v>258.08609999999999</v>
      </c>
      <c r="J6109" s="41" t="s">
        <v>941</v>
      </c>
      <c r="K6109" s="41" t="s">
        <v>116</v>
      </c>
    </row>
    <row r="6110" spans="1:11" x14ac:dyDescent="0.2">
      <c r="A6110" s="30">
        <v>5449</v>
      </c>
      <c r="B6110" s="254" t="str">
        <f>IF(AND(A6110&lt;&gt;"",ISNUMBER(A6110)),VLOOKUP(A6110,Studies!A:BR,2,FALSE),"")</f>
        <v>Larson 2013</v>
      </c>
      <c r="C6110" s="255" t="str">
        <f>IF(AND(A6110&lt;&gt;"",ISNUMBER(A6110)),VLOOKUP(A6110,Studies!A:BR,3,FALSE),"")</f>
        <v>https://www.ncbi.nlm.nih.gov/pubmed/24600298</v>
      </c>
      <c r="D6110" s="255" t="str">
        <f>IF(AND(A6110&lt;&gt;"",ISNUMBER(A6110)),VLOOKUP(A6110,Studies!A:BR,4,FALSE),"")</f>
        <v>8-18y</v>
      </c>
      <c r="E6110" s="255" t="str">
        <f>IF(AND(A6110&lt;&gt;"",ISNUMBER(A6110)),VLOOKUP(A6110,Studies!A:BR,5,FALSE),"")</f>
        <v>Raltegravir</v>
      </c>
      <c r="F6110" s="256" t="str">
        <f>IF(AND(A6110&lt;&gt;"",ISNUMBER(A6110)),VLOOKUP(A6110,Studies!A:BR,6,FALSE),"")</f>
        <v>Plasma</v>
      </c>
      <c r="G6110" s="194">
        <v>8</v>
      </c>
      <c r="H6110" s="50" t="s">
        <v>60</v>
      </c>
      <c r="I6110" s="187">
        <v>171.90719999999999</v>
      </c>
      <c r="J6110" s="41" t="s">
        <v>941</v>
      </c>
      <c r="K6110" s="41" t="s">
        <v>116</v>
      </c>
    </row>
    <row r="6111" spans="1:11" x14ac:dyDescent="0.2">
      <c r="A6111" s="30">
        <v>5449</v>
      </c>
      <c r="B6111" s="254" t="str">
        <f>IF(AND(A6111&lt;&gt;"",ISNUMBER(A6111)),VLOOKUP(A6111,Studies!A:BR,2,FALSE),"")</f>
        <v>Larson 2013</v>
      </c>
      <c r="C6111" s="255" t="str">
        <f>IF(AND(A6111&lt;&gt;"",ISNUMBER(A6111)),VLOOKUP(A6111,Studies!A:BR,3,FALSE),"")</f>
        <v>https://www.ncbi.nlm.nih.gov/pubmed/24600298</v>
      </c>
      <c r="D6111" s="255" t="str">
        <f>IF(AND(A6111&lt;&gt;"",ISNUMBER(A6111)),VLOOKUP(A6111,Studies!A:BR,4,FALSE),"")</f>
        <v>8-18y</v>
      </c>
      <c r="E6111" s="255" t="str">
        <f>IF(AND(A6111&lt;&gt;"",ISNUMBER(A6111)),VLOOKUP(A6111,Studies!A:BR,5,FALSE),"")</f>
        <v>Raltegravir</v>
      </c>
      <c r="F6111" s="256" t="str">
        <f>IF(AND(A6111&lt;&gt;"",ISNUMBER(A6111)),VLOOKUP(A6111,Studies!A:BR,6,FALSE),"")</f>
        <v>Plasma</v>
      </c>
      <c r="G6111" s="194">
        <v>12</v>
      </c>
      <c r="H6111" s="50" t="s">
        <v>60</v>
      </c>
      <c r="I6111" s="187">
        <v>123.0171</v>
      </c>
      <c r="J6111" s="41" t="s">
        <v>941</v>
      </c>
      <c r="K6111" s="41" t="s">
        <v>116</v>
      </c>
    </row>
    <row r="6112" spans="1:11" x14ac:dyDescent="0.2">
      <c r="A6112" s="30">
        <v>690</v>
      </c>
      <c r="B6112" s="254" t="str">
        <f>IF(AND(A6112&lt;&gt;"",ISNUMBER(A6112)),VLOOKUP(A6112,Studies!A:BR,2,FALSE),"")</f>
        <v>Goosen 2017</v>
      </c>
      <c r="C6112" s="255" t="str">
        <f>IF(AND(A6112&lt;&gt;"",ISNUMBER(A6112)),VLOOKUP(A6112,Studies!A:BR,3,FALSE),"")</f>
        <v>https://www.ifscomm.org/wp-content/uploads/2015/04/2017-06-21-GOOSEN_UGT-DDI_FINAL.pdf</v>
      </c>
      <c r="D6112" s="255" t="str">
        <f>IF(AND(A6112&lt;&gt;"",ISNUMBER(A6112)),VLOOKUP(A6112,Studies!A:BR,4,FALSE),"")</f>
        <v>500 mg SD</v>
      </c>
      <c r="E6112" s="255" t="str">
        <f>IF(AND(A6112&lt;&gt;"",ISNUMBER(A6112)),VLOOKUP(A6112,Studies!A:BR,5,FALSE),"")</f>
        <v>Mefenamic acid</v>
      </c>
      <c r="F6112" s="256" t="str">
        <f>IF(AND(A6112&lt;&gt;"",ISNUMBER(A6112)),VLOOKUP(A6112,Studies!A:BR,6,FALSE),"")</f>
        <v>Plasma</v>
      </c>
      <c r="G6112" s="194">
        <v>0.25</v>
      </c>
      <c r="H6112" s="194" t="s">
        <v>60</v>
      </c>
      <c r="I6112" s="187">
        <v>1006.741</v>
      </c>
      <c r="J6112" s="187" t="s">
        <v>941</v>
      </c>
      <c r="K6112" s="187" t="s">
        <v>116</v>
      </c>
    </row>
    <row r="6113" spans="1:14" x14ac:dyDescent="0.2">
      <c r="A6113" s="183">
        <v>690</v>
      </c>
      <c r="B6113" s="254" t="str">
        <f>IF(AND(A6113&lt;&gt;"",ISNUMBER(A6113)),VLOOKUP(A6113,Studies!A:BR,2,FALSE),"")</f>
        <v>Goosen 2017</v>
      </c>
      <c r="C6113" s="255" t="str">
        <f>IF(AND(A6113&lt;&gt;"",ISNUMBER(A6113)),VLOOKUP(A6113,Studies!A:BR,3,FALSE),"")</f>
        <v>https://www.ifscomm.org/wp-content/uploads/2015/04/2017-06-21-GOOSEN_UGT-DDI_FINAL.pdf</v>
      </c>
      <c r="D6113" s="255" t="str">
        <f>IF(AND(A6113&lt;&gt;"",ISNUMBER(A6113)),VLOOKUP(A6113,Studies!A:BR,4,FALSE),"")</f>
        <v>500 mg SD</v>
      </c>
      <c r="E6113" s="255" t="str">
        <f>IF(AND(A6113&lt;&gt;"",ISNUMBER(A6113)),VLOOKUP(A6113,Studies!A:BR,5,FALSE),"")</f>
        <v>Mefenamic acid</v>
      </c>
      <c r="F6113" s="256" t="str">
        <f>IF(AND(A6113&lt;&gt;"",ISNUMBER(A6113)),VLOOKUP(A6113,Studies!A:BR,6,FALSE),"")</f>
        <v>Plasma</v>
      </c>
      <c r="G6113" s="194">
        <v>0.5</v>
      </c>
      <c r="H6113" s="194" t="s">
        <v>60</v>
      </c>
      <c r="I6113" s="187">
        <v>2292.1840000000002</v>
      </c>
      <c r="J6113" s="187" t="s">
        <v>941</v>
      </c>
      <c r="K6113" s="187" t="s">
        <v>116</v>
      </c>
    </row>
    <row r="6114" spans="1:14" x14ac:dyDescent="0.2">
      <c r="A6114" s="183">
        <v>690</v>
      </c>
      <c r="B6114" s="254" t="str">
        <f>IF(AND(A6114&lt;&gt;"",ISNUMBER(A6114)),VLOOKUP(A6114,Studies!A:BR,2,FALSE),"")</f>
        <v>Goosen 2017</v>
      </c>
      <c r="C6114" s="255" t="str">
        <f>IF(AND(A6114&lt;&gt;"",ISNUMBER(A6114)),VLOOKUP(A6114,Studies!A:BR,3,FALSE),"")</f>
        <v>https://www.ifscomm.org/wp-content/uploads/2015/04/2017-06-21-GOOSEN_UGT-DDI_FINAL.pdf</v>
      </c>
      <c r="D6114" s="255" t="str">
        <f>IF(AND(A6114&lt;&gt;"",ISNUMBER(A6114)),VLOOKUP(A6114,Studies!A:BR,4,FALSE),"")</f>
        <v>500 mg SD</v>
      </c>
      <c r="E6114" s="255" t="str">
        <f>IF(AND(A6114&lt;&gt;"",ISNUMBER(A6114)),VLOOKUP(A6114,Studies!A:BR,5,FALSE),"")</f>
        <v>Mefenamic acid</v>
      </c>
      <c r="F6114" s="256" t="str">
        <f>IF(AND(A6114&lt;&gt;"",ISNUMBER(A6114)),VLOOKUP(A6114,Studies!A:BR,6,FALSE),"")</f>
        <v>Plasma</v>
      </c>
      <c r="G6114" s="194">
        <v>0.75</v>
      </c>
      <c r="H6114" s="194" t="s">
        <v>60</v>
      </c>
      <c r="I6114" s="187">
        <v>3515.76</v>
      </c>
      <c r="J6114" s="187" t="s">
        <v>941</v>
      </c>
      <c r="K6114" s="187" t="s">
        <v>116</v>
      </c>
    </row>
    <row r="6115" spans="1:14" x14ac:dyDescent="0.2">
      <c r="A6115" s="183">
        <v>690</v>
      </c>
      <c r="B6115" s="254" t="str">
        <f>IF(AND(A6115&lt;&gt;"",ISNUMBER(A6115)),VLOOKUP(A6115,Studies!A:BR,2,FALSE),"")</f>
        <v>Goosen 2017</v>
      </c>
      <c r="C6115" s="255" t="str">
        <f>IF(AND(A6115&lt;&gt;"",ISNUMBER(A6115)),VLOOKUP(A6115,Studies!A:BR,3,FALSE),"")</f>
        <v>https://www.ifscomm.org/wp-content/uploads/2015/04/2017-06-21-GOOSEN_UGT-DDI_FINAL.pdf</v>
      </c>
      <c r="D6115" s="255" t="str">
        <f>IF(AND(A6115&lt;&gt;"",ISNUMBER(A6115)),VLOOKUP(A6115,Studies!A:BR,4,FALSE),"")</f>
        <v>500 mg SD</v>
      </c>
      <c r="E6115" s="255" t="str">
        <f>IF(AND(A6115&lt;&gt;"",ISNUMBER(A6115)),VLOOKUP(A6115,Studies!A:BR,5,FALSE),"")</f>
        <v>Mefenamic acid</v>
      </c>
      <c r="F6115" s="256" t="str">
        <f>IF(AND(A6115&lt;&gt;"",ISNUMBER(A6115)),VLOOKUP(A6115,Studies!A:BR,6,FALSE),"")</f>
        <v>Plasma</v>
      </c>
      <c r="G6115" s="194">
        <v>1</v>
      </c>
      <c r="H6115" s="194" t="s">
        <v>60</v>
      </c>
      <c r="I6115" s="187">
        <v>4538.1289999999999</v>
      </c>
      <c r="J6115" s="187" t="s">
        <v>941</v>
      </c>
      <c r="K6115" s="187" t="s">
        <v>116</v>
      </c>
    </row>
    <row r="6116" spans="1:14" x14ac:dyDescent="0.2">
      <c r="A6116" s="183">
        <v>690</v>
      </c>
      <c r="B6116" s="254" t="str">
        <f>IF(AND(A6116&lt;&gt;"",ISNUMBER(A6116)),VLOOKUP(A6116,Studies!A:BR,2,FALSE),"")</f>
        <v>Goosen 2017</v>
      </c>
      <c r="C6116" s="255" t="str">
        <f>IF(AND(A6116&lt;&gt;"",ISNUMBER(A6116)),VLOOKUP(A6116,Studies!A:BR,3,FALSE),"")</f>
        <v>https://www.ifscomm.org/wp-content/uploads/2015/04/2017-06-21-GOOSEN_UGT-DDI_FINAL.pdf</v>
      </c>
      <c r="D6116" s="255" t="str">
        <f>IF(AND(A6116&lt;&gt;"",ISNUMBER(A6116)),VLOOKUP(A6116,Studies!A:BR,4,FALSE),"")</f>
        <v>500 mg SD</v>
      </c>
      <c r="E6116" s="255" t="str">
        <f>IF(AND(A6116&lt;&gt;"",ISNUMBER(A6116)),VLOOKUP(A6116,Studies!A:BR,5,FALSE),"")</f>
        <v>Mefenamic acid</v>
      </c>
      <c r="F6116" s="256" t="str">
        <f>IF(AND(A6116&lt;&gt;"",ISNUMBER(A6116)),VLOOKUP(A6116,Studies!A:BR,6,FALSE),"")</f>
        <v>Plasma</v>
      </c>
      <c r="G6116" s="194">
        <v>1.5</v>
      </c>
      <c r="H6116" s="194" t="s">
        <v>60</v>
      </c>
      <c r="I6116" s="187">
        <v>5188.7960000000003</v>
      </c>
      <c r="J6116" s="187" t="s">
        <v>941</v>
      </c>
      <c r="K6116" s="187" t="s">
        <v>116</v>
      </c>
    </row>
    <row r="6117" spans="1:14" x14ac:dyDescent="0.2">
      <c r="A6117" s="183">
        <v>690</v>
      </c>
      <c r="B6117" s="254" t="str">
        <f>IF(AND(A6117&lt;&gt;"",ISNUMBER(A6117)),VLOOKUP(A6117,Studies!A:BR,2,FALSE),"")</f>
        <v>Goosen 2017</v>
      </c>
      <c r="C6117" s="255" t="str">
        <f>IF(AND(A6117&lt;&gt;"",ISNUMBER(A6117)),VLOOKUP(A6117,Studies!A:BR,3,FALSE),"")</f>
        <v>https://www.ifscomm.org/wp-content/uploads/2015/04/2017-06-21-GOOSEN_UGT-DDI_FINAL.pdf</v>
      </c>
      <c r="D6117" s="255" t="str">
        <f>IF(AND(A6117&lt;&gt;"",ISNUMBER(A6117)),VLOOKUP(A6117,Studies!A:BR,4,FALSE),"")</f>
        <v>500 mg SD</v>
      </c>
      <c r="E6117" s="255" t="str">
        <f>IF(AND(A6117&lt;&gt;"",ISNUMBER(A6117)),VLOOKUP(A6117,Studies!A:BR,5,FALSE),"")</f>
        <v>Mefenamic acid</v>
      </c>
      <c r="F6117" s="256" t="str">
        <f>IF(AND(A6117&lt;&gt;"",ISNUMBER(A6117)),VLOOKUP(A6117,Studies!A:BR,6,FALSE),"")</f>
        <v>Plasma</v>
      </c>
      <c r="G6117" s="194">
        <v>2</v>
      </c>
      <c r="H6117" s="194" t="s">
        <v>60</v>
      </c>
      <c r="I6117" s="187">
        <v>6102.8190000000004</v>
      </c>
      <c r="J6117" s="187" t="s">
        <v>941</v>
      </c>
      <c r="K6117" s="187" t="s">
        <v>116</v>
      </c>
    </row>
    <row r="6118" spans="1:14" x14ac:dyDescent="0.2">
      <c r="A6118" s="183">
        <v>690</v>
      </c>
      <c r="B6118" s="254" t="str">
        <f>IF(AND(A6118&lt;&gt;"",ISNUMBER(A6118)),VLOOKUP(A6118,Studies!A:BR,2,FALSE),"")</f>
        <v>Goosen 2017</v>
      </c>
      <c r="C6118" s="255" t="str">
        <f>IF(AND(A6118&lt;&gt;"",ISNUMBER(A6118)),VLOOKUP(A6118,Studies!A:BR,3,FALSE),"")</f>
        <v>https://www.ifscomm.org/wp-content/uploads/2015/04/2017-06-21-GOOSEN_UGT-DDI_FINAL.pdf</v>
      </c>
      <c r="D6118" s="255" t="str">
        <f>IF(AND(A6118&lt;&gt;"",ISNUMBER(A6118)),VLOOKUP(A6118,Studies!A:BR,4,FALSE),"")</f>
        <v>500 mg SD</v>
      </c>
      <c r="E6118" s="255" t="str">
        <f>IF(AND(A6118&lt;&gt;"",ISNUMBER(A6118)),VLOOKUP(A6118,Studies!A:BR,5,FALSE),"")</f>
        <v>Mefenamic acid</v>
      </c>
      <c r="F6118" s="256" t="str">
        <f>IF(AND(A6118&lt;&gt;"",ISNUMBER(A6118)),VLOOKUP(A6118,Studies!A:BR,6,FALSE),"")</f>
        <v>Plasma</v>
      </c>
      <c r="G6118" s="194">
        <v>3</v>
      </c>
      <c r="H6118" s="194" t="s">
        <v>60</v>
      </c>
      <c r="I6118" s="187">
        <v>5886.6909999999998</v>
      </c>
      <c r="J6118" s="187" t="s">
        <v>941</v>
      </c>
      <c r="K6118" s="187" t="s">
        <v>116</v>
      </c>
    </row>
    <row r="6119" spans="1:14" x14ac:dyDescent="0.2">
      <c r="A6119" s="183">
        <v>690</v>
      </c>
      <c r="B6119" s="254" t="str">
        <f>IF(AND(A6119&lt;&gt;"",ISNUMBER(A6119)),VLOOKUP(A6119,Studies!A:BR,2,FALSE),"")</f>
        <v>Goosen 2017</v>
      </c>
      <c r="C6119" s="255" t="str">
        <f>IF(AND(A6119&lt;&gt;"",ISNUMBER(A6119)),VLOOKUP(A6119,Studies!A:BR,3,FALSE),"")</f>
        <v>https://www.ifscomm.org/wp-content/uploads/2015/04/2017-06-21-GOOSEN_UGT-DDI_FINAL.pdf</v>
      </c>
      <c r="D6119" s="255" t="str">
        <f>IF(AND(A6119&lt;&gt;"",ISNUMBER(A6119)),VLOOKUP(A6119,Studies!A:BR,4,FALSE),"")</f>
        <v>500 mg SD</v>
      </c>
      <c r="E6119" s="255" t="str">
        <f>IF(AND(A6119&lt;&gt;"",ISNUMBER(A6119)),VLOOKUP(A6119,Studies!A:BR,5,FALSE),"")</f>
        <v>Mefenamic acid</v>
      </c>
      <c r="F6119" s="256" t="str">
        <f>IF(AND(A6119&lt;&gt;"",ISNUMBER(A6119)),VLOOKUP(A6119,Studies!A:BR,6,FALSE),"")</f>
        <v>Plasma</v>
      </c>
      <c r="G6119" s="194">
        <v>5</v>
      </c>
      <c r="H6119" s="194" t="s">
        <v>60</v>
      </c>
      <c r="I6119" s="187">
        <v>2093.7869999999998</v>
      </c>
      <c r="J6119" s="187" t="s">
        <v>941</v>
      </c>
      <c r="K6119" s="187" t="s">
        <v>116</v>
      </c>
    </row>
    <row r="6120" spans="1:14" x14ac:dyDescent="0.2">
      <c r="A6120" s="183">
        <v>690</v>
      </c>
      <c r="B6120" s="254" t="str">
        <f>IF(AND(A6120&lt;&gt;"",ISNUMBER(A6120)),VLOOKUP(A6120,Studies!A:BR,2,FALSE),"")</f>
        <v>Goosen 2017</v>
      </c>
      <c r="C6120" s="255" t="str">
        <f>IF(AND(A6120&lt;&gt;"",ISNUMBER(A6120)),VLOOKUP(A6120,Studies!A:BR,3,FALSE),"")</f>
        <v>https://www.ifscomm.org/wp-content/uploads/2015/04/2017-06-21-GOOSEN_UGT-DDI_FINAL.pdf</v>
      </c>
      <c r="D6120" s="255" t="str">
        <f>IF(AND(A6120&lt;&gt;"",ISNUMBER(A6120)),VLOOKUP(A6120,Studies!A:BR,4,FALSE),"")</f>
        <v>500 mg SD</v>
      </c>
      <c r="E6120" s="255" t="str">
        <f>IF(AND(A6120&lt;&gt;"",ISNUMBER(A6120)),VLOOKUP(A6120,Studies!A:BR,5,FALSE),"")</f>
        <v>Mefenamic acid</v>
      </c>
      <c r="F6120" s="256" t="str">
        <f>IF(AND(A6120&lt;&gt;"",ISNUMBER(A6120)),VLOOKUP(A6120,Studies!A:BR,6,FALSE),"")</f>
        <v>Plasma</v>
      </c>
      <c r="G6120" s="194">
        <v>8</v>
      </c>
      <c r="H6120" s="194" t="s">
        <v>60</v>
      </c>
      <c r="I6120" s="187">
        <v>872.31359999999995</v>
      </c>
      <c r="J6120" s="187" t="s">
        <v>941</v>
      </c>
      <c r="K6120" s="187" t="s">
        <v>116</v>
      </c>
    </row>
    <row r="6121" spans="1:14" x14ac:dyDescent="0.2">
      <c r="A6121" s="30">
        <v>592</v>
      </c>
      <c r="B6121" s="254" t="str">
        <f>IF(AND(A6121&lt;&gt;"",ISNUMBER(A6121)),VLOOKUP(A6121,Studies!A:BR,2,FALSE),"")</f>
        <v>Austin 1980</v>
      </c>
      <c r="C6121" s="255" t="str">
        <f>IF(AND(A6121&lt;&gt;"",ISNUMBER(A6121)),VLOOKUP(A6121,Studies!A:BR,3,FALSE),"")</f>
        <v>https://www.ncbi.nlm.nih.gov/pubmed/7437245</v>
      </c>
      <c r="D6121" s="255" t="str">
        <f>IF(AND(A6121&lt;&gt;"",ISNUMBER(A6121)),VLOOKUP(A6121,Studies!A:BR,4,FALSE),"")</f>
        <v>250 mg over 3 min (Regimen 1)</v>
      </c>
      <c r="E6121" s="255" t="str">
        <f>IF(AND(A6121&lt;&gt;"",ISNUMBER(A6121)),VLOOKUP(A6121,Studies!A:BR,5,FALSE),"")</f>
        <v>Erythromycin</v>
      </c>
      <c r="F6121" s="256" t="str">
        <f>IF(AND(A6121&lt;&gt;"",ISNUMBER(A6121)),VLOOKUP(A6121,Studies!A:BR,6,FALSE),"")</f>
        <v>Serum</v>
      </c>
      <c r="G6121" s="194">
        <v>0.13333333333333333</v>
      </c>
      <c r="H6121" s="50" t="s">
        <v>60</v>
      </c>
      <c r="I6121" s="187">
        <v>11.0899240924468</v>
      </c>
      <c r="J6121" s="41" t="s">
        <v>962</v>
      </c>
      <c r="K6121" s="41" t="s">
        <v>116</v>
      </c>
      <c r="L6121" s="195">
        <v>5.7580555580433987</v>
      </c>
      <c r="M6121" s="52" t="s">
        <v>962</v>
      </c>
      <c r="N6121" s="52" t="s">
        <v>117</v>
      </c>
    </row>
    <row r="6122" spans="1:14" x14ac:dyDescent="0.2">
      <c r="A6122" s="30">
        <v>592</v>
      </c>
      <c r="B6122" s="254" t="str">
        <f>IF(AND(A6122&lt;&gt;"",ISNUMBER(A6122)),VLOOKUP(A6122,Studies!A:BR,2,FALSE),"")</f>
        <v>Austin 1980</v>
      </c>
      <c r="C6122" s="255" t="str">
        <f>IF(AND(A6122&lt;&gt;"",ISNUMBER(A6122)),VLOOKUP(A6122,Studies!A:BR,3,FALSE),"")</f>
        <v>https://www.ncbi.nlm.nih.gov/pubmed/7437245</v>
      </c>
      <c r="D6122" s="255" t="str">
        <f>IF(AND(A6122&lt;&gt;"",ISNUMBER(A6122)),VLOOKUP(A6122,Studies!A:BR,4,FALSE),"")</f>
        <v>250 mg over 3 min (Regimen 1)</v>
      </c>
      <c r="E6122" s="255" t="str">
        <f>IF(AND(A6122&lt;&gt;"",ISNUMBER(A6122)),VLOOKUP(A6122,Studies!A:BR,5,FALSE),"")</f>
        <v>Erythromycin</v>
      </c>
      <c r="F6122" s="256" t="str">
        <f>IF(AND(A6122&lt;&gt;"",ISNUMBER(A6122)),VLOOKUP(A6122,Studies!A:BR,6,FALSE),"")</f>
        <v>Serum</v>
      </c>
      <c r="G6122" s="194">
        <v>0.25</v>
      </c>
      <c r="H6122" s="50" t="s">
        <v>60</v>
      </c>
      <c r="I6122" s="187">
        <v>6.0040957573492202</v>
      </c>
      <c r="J6122" s="41" t="s">
        <v>962</v>
      </c>
      <c r="K6122" s="41" t="s">
        <v>116</v>
      </c>
      <c r="L6122" s="195">
        <v>2.3853675075020595</v>
      </c>
      <c r="M6122" s="52" t="s">
        <v>962</v>
      </c>
      <c r="N6122" s="52" t="s">
        <v>117</v>
      </c>
    </row>
    <row r="6123" spans="1:14" x14ac:dyDescent="0.2">
      <c r="A6123" s="30">
        <v>592</v>
      </c>
      <c r="B6123" s="254" t="str">
        <f>IF(AND(A6123&lt;&gt;"",ISNUMBER(A6123)),VLOOKUP(A6123,Studies!A:BR,2,FALSE),"")</f>
        <v>Austin 1980</v>
      </c>
      <c r="C6123" s="255" t="str">
        <f>IF(AND(A6123&lt;&gt;"",ISNUMBER(A6123)),VLOOKUP(A6123,Studies!A:BR,3,FALSE),"")</f>
        <v>https://www.ncbi.nlm.nih.gov/pubmed/7437245</v>
      </c>
      <c r="D6123" s="255" t="str">
        <f>IF(AND(A6123&lt;&gt;"",ISNUMBER(A6123)),VLOOKUP(A6123,Studies!A:BR,4,FALSE),"")</f>
        <v>250 mg over 3 min (Regimen 1)</v>
      </c>
      <c r="E6123" s="255" t="str">
        <f>IF(AND(A6123&lt;&gt;"",ISNUMBER(A6123)),VLOOKUP(A6123,Studies!A:BR,5,FALSE),"")</f>
        <v>Erythromycin</v>
      </c>
      <c r="F6123" s="256" t="str">
        <f>IF(AND(A6123&lt;&gt;"",ISNUMBER(A6123)),VLOOKUP(A6123,Studies!A:BR,6,FALSE),"")</f>
        <v>Serum</v>
      </c>
      <c r="G6123" s="194">
        <v>0.5</v>
      </c>
      <c r="H6123" s="50" t="s">
        <v>60</v>
      </c>
      <c r="I6123" s="187">
        <v>3.8957293992088502</v>
      </c>
      <c r="J6123" s="41" t="s">
        <v>962</v>
      </c>
      <c r="K6123" s="41" t="s">
        <v>116</v>
      </c>
      <c r="L6123" s="195">
        <v>1.2525184732856296</v>
      </c>
      <c r="M6123" s="52" t="s">
        <v>962</v>
      </c>
      <c r="N6123" s="52" t="s">
        <v>117</v>
      </c>
    </row>
    <row r="6124" spans="1:14" x14ac:dyDescent="0.2">
      <c r="A6124" s="30">
        <v>592</v>
      </c>
      <c r="B6124" s="254" t="str">
        <f>IF(AND(A6124&lt;&gt;"",ISNUMBER(A6124)),VLOOKUP(A6124,Studies!A:BR,2,FALSE),"")</f>
        <v>Austin 1980</v>
      </c>
      <c r="C6124" s="255" t="str">
        <f>IF(AND(A6124&lt;&gt;"",ISNUMBER(A6124)),VLOOKUP(A6124,Studies!A:BR,3,FALSE),"")</f>
        <v>https://www.ncbi.nlm.nih.gov/pubmed/7437245</v>
      </c>
      <c r="D6124" s="255" t="str">
        <f>IF(AND(A6124&lt;&gt;"",ISNUMBER(A6124)),VLOOKUP(A6124,Studies!A:BR,4,FALSE),"")</f>
        <v>250 mg over 3 min (Regimen 1)</v>
      </c>
      <c r="E6124" s="255" t="str">
        <f>IF(AND(A6124&lt;&gt;"",ISNUMBER(A6124)),VLOOKUP(A6124,Studies!A:BR,5,FALSE),"")</f>
        <v>Erythromycin</v>
      </c>
      <c r="F6124" s="256" t="str">
        <f>IF(AND(A6124&lt;&gt;"",ISNUMBER(A6124)),VLOOKUP(A6124,Studies!A:BR,6,FALSE),"")</f>
        <v>Serum</v>
      </c>
      <c r="G6124" s="194">
        <v>0.75</v>
      </c>
      <c r="H6124" s="50" t="s">
        <v>60</v>
      </c>
      <c r="I6124" s="187">
        <v>3.38710049921495</v>
      </c>
      <c r="J6124" s="41" t="s">
        <v>962</v>
      </c>
      <c r="K6124" s="41" t="s">
        <v>116</v>
      </c>
      <c r="L6124" s="195">
        <v>1.0890799570267196</v>
      </c>
      <c r="M6124" s="52" t="s">
        <v>962</v>
      </c>
      <c r="N6124" s="52" t="s">
        <v>117</v>
      </c>
    </row>
    <row r="6125" spans="1:14" x14ac:dyDescent="0.2">
      <c r="A6125" s="30">
        <v>592</v>
      </c>
      <c r="B6125" s="254" t="str">
        <f>IF(AND(A6125&lt;&gt;"",ISNUMBER(A6125)),VLOOKUP(A6125,Studies!A:BR,2,FALSE),"")</f>
        <v>Austin 1980</v>
      </c>
      <c r="C6125" s="255" t="str">
        <f>IF(AND(A6125&lt;&gt;"",ISNUMBER(A6125)),VLOOKUP(A6125,Studies!A:BR,3,FALSE),"")</f>
        <v>https://www.ncbi.nlm.nih.gov/pubmed/7437245</v>
      </c>
      <c r="D6125" s="255" t="str">
        <f>IF(AND(A6125&lt;&gt;"",ISNUMBER(A6125)),VLOOKUP(A6125,Studies!A:BR,4,FALSE),"")</f>
        <v>250 mg over 3 min (Regimen 1)</v>
      </c>
      <c r="E6125" s="255" t="str">
        <f>IF(AND(A6125&lt;&gt;"",ISNUMBER(A6125)),VLOOKUP(A6125,Studies!A:BR,5,FALSE),"")</f>
        <v>Erythromycin</v>
      </c>
      <c r="F6125" s="256" t="str">
        <f>IF(AND(A6125&lt;&gt;"",ISNUMBER(A6125)),VLOOKUP(A6125,Studies!A:BR,6,FALSE),"")</f>
        <v>Serum</v>
      </c>
      <c r="G6125" s="194">
        <v>1</v>
      </c>
      <c r="H6125" s="50" t="s">
        <v>60</v>
      </c>
      <c r="I6125" s="187">
        <v>2.67125944259864</v>
      </c>
      <c r="J6125" s="41" t="s">
        <v>962</v>
      </c>
      <c r="K6125" s="41" t="s">
        <v>116</v>
      </c>
      <c r="L6125" s="195">
        <v>0.66745805678388015</v>
      </c>
      <c r="M6125" s="52" t="s">
        <v>962</v>
      </c>
      <c r="N6125" s="52" t="s">
        <v>117</v>
      </c>
    </row>
    <row r="6126" spans="1:14" x14ac:dyDescent="0.2">
      <c r="A6126" s="30">
        <v>592</v>
      </c>
      <c r="B6126" s="254" t="str">
        <f>IF(AND(A6126&lt;&gt;"",ISNUMBER(A6126)),VLOOKUP(A6126,Studies!A:BR,2,FALSE),"")</f>
        <v>Austin 1980</v>
      </c>
      <c r="C6126" s="255" t="str">
        <f>IF(AND(A6126&lt;&gt;"",ISNUMBER(A6126)),VLOOKUP(A6126,Studies!A:BR,3,FALSE),"")</f>
        <v>https://www.ncbi.nlm.nih.gov/pubmed/7437245</v>
      </c>
      <c r="D6126" s="255" t="str">
        <f>IF(AND(A6126&lt;&gt;"",ISNUMBER(A6126)),VLOOKUP(A6126,Studies!A:BR,4,FALSE),"")</f>
        <v>250 mg over 3 min (Regimen 1)</v>
      </c>
      <c r="E6126" s="255" t="str">
        <f>IF(AND(A6126&lt;&gt;"",ISNUMBER(A6126)),VLOOKUP(A6126,Studies!A:BR,5,FALSE),"")</f>
        <v>Erythromycin</v>
      </c>
      <c r="F6126" s="256" t="str">
        <f>IF(AND(A6126&lt;&gt;"",ISNUMBER(A6126)),VLOOKUP(A6126,Studies!A:BR,6,FALSE),"")</f>
        <v>Serum</v>
      </c>
      <c r="G6126" s="194">
        <v>1.25</v>
      </c>
      <c r="H6126" s="50" t="s">
        <v>60</v>
      </c>
      <c r="I6126" s="187">
        <v>2.3226399096481298</v>
      </c>
      <c r="J6126" s="41" t="s">
        <v>962</v>
      </c>
      <c r="K6126" s="41" t="s">
        <v>116</v>
      </c>
      <c r="L6126" s="195">
        <v>0.83353091182829031</v>
      </c>
      <c r="M6126" s="52" t="s">
        <v>962</v>
      </c>
      <c r="N6126" s="52" t="s">
        <v>117</v>
      </c>
    </row>
    <row r="6127" spans="1:14" x14ac:dyDescent="0.2">
      <c r="A6127" s="30">
        <v>592</v>
      </c>
      <c r="B6127" s="254" t="str">
        <f>IF(AND(A6127&lt;&gt;"",ISNUMBER(A6127)),VLOOKUP(A6127,Studies!A:BR,2,FALSE),"")</f>
        <v>Austin 1980</v>
      </c>
      <c r="C6127" s="255" t="str">
        <f>IF(AND(A6127&lt;&gt;"",ISNUMBER(A6127)),VLOOKUP(A6127,Studies!A:BR,3,FALSE),"")</f>
        <v>https://www.ncbi.nlm.nih.gov/pubmed/7437245</v>
      </c>
      <c r="D6127" s="255" t="str">
        <f>IF(AND(A6127&lt;&gt;"",ISNUMBER(A6127)),VLOOKUP(A6127,Studies!A:BR,4,FALSE),"")</f>
        <v>250 mg over 3 min (Regimen 1)</v>
      </c>
      <c r="E6127" s="255" t="str">
        <f>IF(AND(A6127&lt;&gt;"",ISNUMBER(A6127)),VLOOKUP(A6127,Studies!A:BR,5,FALSE),"")</f>
        <v>Erythromycin</v>
      </c>
      <c r="F6127" s="256" t="str">
        <f>IF(AND(A6127&lt;&gt;"",ISNUMBER(A6127)),VLOOKUP(A6127,Studies!A:BR,6,FALSE),"")</f>
        <v>Serum</v>
      </c>
      <c r="G6127" s="194">
        <v>1.5</v>
      </c>
      <c r="H6127" s="50" t="s">
        <v>60</v>
      </c>
      <c r="I6127" s="187">
        <v>2.1652534341636498</v>
      </c>
      <c r="J6127" s="41" t="s">
        <v>962</v>
      </c>
      <c r="K6127" s="41" t="s">
        <v>116</v>
      </c>
      <c r="L6127" s="195">
        <v>0.77710915657957003</v>
      </c>
      <c r="M6127" s="52" t="s">
        <v>962</v>
      </c>
      <c r="N6127" s="52" t="s">
        <v>117</v>
      </c>
    </row>
    <row r="6128" spans="1:14" x14ac:dyDescent="0.2">
      <c r="A6128" s="30">
        <v>592</v>
      </c>
      <c r="B6128" s="254" t="str">
        <f>IF(AND(A6128&lt;&gt;"",ISNUMBER(A6128)),VLOOKUP(A6128,Studies!A:BR,2,FALSE),"")</f>
        <v>Austin 1980</v>
      </c>
      <c r="C6128" s="255" t="str">
        <f>IF(AND(A6128&lt;&gt;"",ISNUMBER(A6128)),VLOOKUP(A6128,Studies!A:BR,3,FALSE),"")</f>
        <v>https://www.ncbi.nlm.nih.gov/pubmed/7437245</v>
      </c>
      <c r="D6128" s="255" t="str">
        <f>IF(AND(A6128&lt;&gt;"",ISNUMBER(A6128)),VLOOKUP(A6128,Studies!A:BR,4,FALSE),"")</f>
        <v>250 mg over 3 min (Regimen 1)</v>
      </c>
      <c r="E6128" s="255" t="str">
        <f>IF(AND(A6128&lt;&gt;"",ISNUMBER(A6128)),VLOOKUP(A6128,Studies!A:BR,5,FALSE),"")</f>
        <v>Erythromycin</v>
      </c>
      <c r="F6128" s="256" t="str">
        <f>IF(AND(A6128&lt;&gt;"",ISNUMBER(A6128)),VLOOKUP(A6128,Studies!A:BR,6,FALSE),"")</f>
        <v>Serum</v>
      </c>
      <c r="G6128" s="194">
        <v>1.75</v>
      </c>
      <c r="H6128" s="50" t="s">
        <v>60</v>
      </c>
      <c r="I6128" s="187">
        <v>1.9630331677417401</v>
      </c>
      <c r="J6128" s="41" t="s">
        <v>962</v>
      </c>
      <c r="K6128" s="41" t="s">
        <v>116</v>
      </c>
      <c r="L6128" s="195">
        <v>0.85749858053584993</v>
      </c>
      <c r="M6128" s="52" t="s">
        <v>962</v>
      </c>
      <c r="N6128" s="52" t="s">
        <v>117</v>
      </c>
    </row>
    <row r="6129" spans="1:16" x14ac:dyDescent="0.2">
      <c r="A6129" s="30">
        <v>592</v>
      </c>
      <c r="B6129" s="254" t="str">
        <f>IF(AND(A6129&lt;&gt;"",ISNUMBER(A6129)),VLOOKUP(A6129,Studies!A:BR,2,FALSE),"")</f>
        <v>Austin 1980</v>
      </c>
      <c r="C6129" s="255" t="str">
        <f>IF(AND(A6129&lt;&gt;"",ISNUMBER(A6129)),VLOOKUP(A6129,Studies!A:BR,3,FALSE),"")</f>
        <v>https://www.ncbi.nlm.nih.gov/pubmed/7437245</v>
      </c>
      <c r="D6129" s="255" t="str">
        <f>IF(AND(A6129&lt;&gt;"",ISNUMBER(A6129)),VLOOKUP(A6129,Studies!A:BR,4,FALSE),"")</f>
        <v>250 mg over 3 min (Regimen 1)</v>
      </c>
      <c r="E6129" s="255" t="str">
        <f>IF(AND(A6129&lt;&gt;"",ISNUMBER(A6129)),VLOOKUP(A6129,Studies!A:BR,5,FALSE),"")</f>
        <v>Erythromycin</v>
      </c>
      <c r="F6129" s="256" t="str">
        <f>IF(AND(A6129&lt;&gt;"",ISNUMBER(A6129)),VLOOKUP(A6129,Studies!A:BR,6,FALSE),"")</f>
        <v>Serum</v>
      </c>
      <c r="G6129" s="194">
        <v>2</v>
      </c>
      <c r="H6129" s="50" t="s">
        <v>60</v>
      </c>
      <c r="I6129" s="187">
        <v>1.65984611080419</v>
      </c>
      <c r="J6129" s="41" t="s">
        <v>962</v>
      </c>
      <c r="K6129" s="41" t="s">
        <v>116</v>
      </c>
      <c r="L6129" s="195">
        <v>0.75843887511016006</v>
      </c>
      <c r="M6129" s="52" t="s">
        <v>962</v>
      </c>
      <c r="N6129" s="52" t="s">
        <v>117</v>
      </c>
    </row>
    <row r="6130" spans="1:16" x14ac:dyDescent="0.2">
      <c r="A6130" s="30">
        <v>592</v>
      </c>
      <c r="B6130" s="254" t="str">
        <f>IF(AND(A6130&lt;&gt;"",ISNUMBER(A6130)),VLOOKUP(A6130,Studies!A:BR,2,FALSE),"")</f>
        <v>Austin 1980</v>
      </c>
      <c r="C6130" s="255" t="str">
        <f>IF(AND(A6130&lt;&gt;"",ISNUMBER(A6130)),VLOOKUP(A6130,Studies!A:BR,3,FALSE),"")</f>
        <v>https://www.ncbi.nlm.nih.gov/pubmed/7437245</v>
      </c>
      <c r="D6130" s="255" t="str">
        <f>IF(AND(A6130&lt;&gt;"",ISNUMBER(A6130)),VLOOKUP(A6130,Studies!A:BR,4,FALSE),"")</f>
        <v>250 mg over 3 min (Regimen 1)</v>
      </c>
      <c r="E6130" s="255" t="str">
        <f>IF(AND(A6130&lt;&gt;"",ISNUMBER(A6130)),VLOOKUP(A6130,Studies!A:BR,5,FALSE),"")</f>
        <v>Erythromycin</v>
      </c>
      <c r="F6130" s="256" t="str">
        <f>IF(AND(A6130&lt;&gt;"",ISNUMBER(A6130)),VLOOKUP(A6130,Studies!A:BR,6,FALSE),"")</f>
        <v>Serum</v>
      </c>
      <c r="G6130" s="194">
        <v>2.5</v>
      </c>
      <c r="H6130" s="50" t="s">
        <v>60</v>
      </c>
      <c r="I6130" s="187">
        <v>1.3454554705180599</v>
      </c>
      <c r="J6130" s="41" t="s">
        <v>962</v>
      </c>
      <c r="K6130" s="41" t="s">
        <v>116</v>
      </c>
      <c r="L6130" s="195">
        <v>0.45757392751510007</v>
      </c>
      <c r="M6130" s="52" t="s">
        <v>962</v>
      </c>
      <c r="N6130" s="52" t="s">
        <v>117</v>
      </c>
    </row>
    <row r="6131" spans="1:16" x14ac:dyDescent="0.2">
      <c r="A6131" s="30">
        <v>592</v>
      </c>
      <c r="B6131" s="254" t="str">
        <f>IF(AND(A6131&lt;&gt;"",ISNUMBER(A6131)),VLOOKUP(A6131,Studies!A:BR,2,FALSE),"")</f>
        <v>Austin 1980</v>
      </c>
      <c r="C6131" s="255" t="str">
        <f>IF(AND(A6131&lt;&gt;"",ISNUMBER(A6131)),VLOOKUP(A6131,Studies!A:BR,3,FALSE),"")</f>
        <v>https://www.ncbi.nlm.nih.gov/pubmed/7437245</v>
      </c>
      <c r="D6131" s="255" t="str">
        <f>IF(AND(A6131&lt;&gt;"",ISNUMBER(A6131)),VLOOKUP(A6131,Studies!A:BR,4,FALSE),"")</f>
        <v>250 mg over 3 min (Regimen 1)</v>
      </c>
      <c r="E6131" s="255" t="str">
        <f>IF(AND(A6131&lt;&gt;"",ISNUMBER(A6131)),VLOOKUP(A6131,Studies!A:BR,5,FALSE),"")</f>
        <v>Erythromycin</v>
      </c>
      <c r="F6131" s="256" t="str">
        <f>IF(AND(A6131&lt;&gt;"",ISNUMBER(A6131)),VLOOKUP(A6131,Studies!A:BR,6,FALSE),"")</f>
        <v>Serum</v>
      </c>
      <c r="G6131" s="194">
        <v>3</v>
      </c>
      <c r="H6131" s="50" t="s">
        <v>60</v>
      </c>
      <c r="I6131" s="187">
        <v>1.30723851256816</v>
      </c>
      <c r="J6131" s="41" t="s">
        <v>962</v>
      </c>
      <c r="K6131" s="41" t="s">
        <v>116</v>
      </c>
      <c r="L6131" s="195">
        <v>0.39641142932780005</v>
      </c>
      <c r="M6131" s="52" t="s">
        <v>962</v>
      </c>
      <c r="N6131" s="52" t="s">
        <v>117</v>
      </c>
    </row>
    <row r="6132" spans="1:16" x14ac:dyDescent="0.2">
      <c r="A6132" s="30">
        <v>592</v>
      </c>
      <c r="B6132" s="254" t="str">
        <f>IF(AND(A6132&lt;&gt;"",ISNUMBER(A6132)),VLOOKUP(A6132,Studies!A:BR,2,FALSE),"")</f>
        <v>Austin 1980</v>
      </c>
      <c r="C6132" s="255" t="str">
        <f>IF(AND(A6132&lt;&gt;"",ISNUMBER(A6132)),VLOOKUP(A6132,Studies!A:BR,3,FALSE),"")</f>
        <v>https://www.ncbi.nlm.nih.gov/pubmed/7437245</v>
      </c>
      <c r="D6132" s="255" t="str">
        <f>IF(AND(A6132&lt;&gt;"",ISNUMBER(A6132)),VLOOKUP(A6132,Studies!A:BR,4,FALSE),"")</f>
        <v>250 mg over 3 min (Regimen 1)</v>
      </c>
      <c r="E6132" s="255" t="str">
        <f>IF(AND(A6132&lt;&gt;"",ISNUMBER(A6132)),VLOOKUP(A6132,Studies!A:BR,5,FALSE),"")</f>
        <v>Erythromycin</v>
      </c>
      <c r="F6132" s="256" t="str">
        <f>IF(AND(A6132&lt;&gt;"",ISNUMBER(A6132)),VLOOKUP(A6132,Studies!A:BR,6,FALSE),"")</f>
        <v>Serum</v>
      </c>
      <c r="G6132" s="194">
        <v>3.5</v>
      </c>
      <c r="H6132" s="50" t="s">
        <v>60</v>
      </c>
      <c r="I6132" s="187">
        <v>0.73745463054830895</v>
      </c>
      <c r="J6132" s="41" t="s">
        <v>962</v>
      </c>
      <c r="K6132" s="41" t="s">
        <v>116</v>
      </c>
      <c r="L6132" s="195">
        <v>0.27876030670546115</v>
      </c>
      <c r="M6132" s="52" t="s">
        <v>962</v>
      </c>
      <c r="N6132" s="52" t="s">
        <v>117</v>
      </c>
    </row>
    <row r="6133" spans="1:16" x14ac:dyDescent="0.2">
      <c r="A6133" s="30">
        <v>592</v>
      </c>
      <c r="B6133" s="254" t="str">
        <f>IF(AND(A6133&lt;&gt;"",ISNUMBER(A6133)),VLOOKUP(A6133,Studies!A:BR,2,FALSE),"")</f>
        <v>Austin 1980</v>
      </c>
      <c r="C6133" s="255" t="str">
        <f>IF(AND(A6133&lt;&gt;"",ISNUMBER(A6133)),VLOOKUP(A6133,Studies!A:BR,3,FALSE),"")</f>
        <v>https://www.ncbi.nlm.nih.gov/pubmed/7437245</v>
      </c>
      <c r="D6133" s="255" t="str">
        <f>IF(AND(A6133&lt;&gt;"",ISNUMBER(A6133)),VLOOKUP(A6133,Studies!A:BR,4,FALSE),"")</f>
        <v>250 mg over 3 min (Regimen 1)</v>
      </c>
      <c r="E6133" s="255" t="str">
        <f>IF(AND(A6133&lt;&gt;"",ISNUMBER(A6133)),VLOOKUP(A6133,Studies!A:BR,5,FALSE),"")</f>
        <v>Erythromycin</v>
      </c>
      <c r="F6133" s="256" t="str">
        <f>IF(AND(A6133&lt;&gt;"",ISNUMBER(A6133)),VLOOKUP(A6133,Studies!A:BR,6,FALSE),"")</f>
        <v>Serum</v>
      </c>
      <c r="G6133" s="194">
        <v>4</v>
      </c>
      <c r="H6133" s="50" t="s">
        <v>60</v>
      </c>
      <c r="I6133" s="187">
        <v>0.606140230707923</v>
      </c>
      <c r="J6133" s="41" t="s">
        <v>962</v>
      </c>
      <c r="K6133" s="41" t="s">
        <v>116</v>
      </c>
      <c r="L6133" s="195">
        <v>0.32760557720559103</v>
      </c>
      <c r="M6133" s="52" t="s">
        <v>962</v>
      </c>
      <c r="N6133" s="52" t="s">
        <v>117</v>
      </c>
      <c r="P6133" s="42" t="s">
        <v>1967</v>
      </c>
    </row>
    <row r="6134" spans="1:16" x14ac:dyDescent="0.2">
      <c r="A6134" s="30">
        <v>592</v>
      </c>
      <c r="B6134" s="254" t="str">
        <f>IF(AND(A6134&lt;&gt;"",ISNUMBER(A6134)),VLOOKUP(A6134,Studies!A:BR,2,FALSE),"")</f>
        <v>Austin 1980</v>
      </c>
      <c r="C6134" s="255" t="str">
        <f>IF(AND(A6134&lt;&gt;"",ISNUMBER(A6134)),VLOOKUP(A6134,Studies!A:BR,3,FALSE),"")</f>
        <v>https://www.ncbi.nlm.nih.gov/pubmed/7437245</v>
      </c>
      <c r="D6134" s="255" t="str">
        <f>IF(AND(A6134&lt;&gt;"",ISNUMBER(A6134)),VLOOKUP(A6134,Studies!A:BR,4,FALSE),"")</f>
        <v>250 mg over 3 min (Regimen 1)</v>
      </c>
      <c r="E6134" s="255" t="str">
        <f>IF(AND(A6134&lt;&gt;"",ISNUMBER(A6134)),VLOOKUP(A6134,Studies!A:BR,5,FALSE),"")</f>
        <v>Erythromycin</v>
      </c>
      <c r="F6134" s="256" t="str">
        <f>IF(AND(A6134&lt;&gt;"",ISNUMBER(A6134)),VLOOKUP(A6134,Studies!A:BR,6,FALSE),"")</f>
        <v>Serum</v>
      </c>
      <c r="G6134" s="194">
        <v>4.5</v>
      </c>
      <c r="H6134" s="50" t="s">
        <v>60</v>
      </c>
      <c r="I6134" s="187">
        <v>0.44563481383314901</v>
      </c>
      <c r="J6134" s="41" t="s">
        <v>962</v>
      </c>
      <c r="K6134" s="41" t="s">
        <v>116</v>
      </c>
      <c r="L6134" s="195">
        <v>0.19466365957477999</v>
      </c>
      <c r="M6134" s="52" t="s">
        <v>962</v>
      </c>
      <c r="N6134" s="52" t="s">
        <v>117</v>
      </c>
    </row>
    <row r="6135" spans="1:16" x14ac:dyDescent="0.2">
      <c r="A6135" s="30">
        <v>592</v>
      </c>
      <c r="B6135" s="254" t="str">
        <f>IF(AND(A6135&lt;&gt;"",ISNUMBER(A6135)),VLOOKUP(A6135,Studies!A:BR,2,FALSE),"")</f>
        <v>Austin 1980</v>
      </c>
      <c r="C6135" s="255" t="str">
        <f>IF(AND(A6135&lt;&gt;"",ISNUMBER(A6135)),VLOOKUP(A6135,Studies!A:BR,3,FALSE),"")</f>
        <v>https://www.ncbi.nlm.nih.gov/pubmed/7437245</v>
      </c>
      <c r="D6135" s="255" t="str">
        <f>IF(AND(A6135&lt;&gt;"",ISNUMBER(A6135)),VLOOKUP(A6135,Studies!A:BR,4,FALSE),"")</f>
        <v>250 mg over 3 min (Regimen 1)</v>
      </c>
      <c r="E6135" s="255" t="str">
        <f>IF(AND(A6135&lt;&gt;"",ISNUMBER(A6135)),VLOOKUP(A6135,Studies!A:BR,5,FALSE),"")</f>
        <v>Erythromycin</v>
      </c>
      <c r="F6135" s="256" t="str">
        <f>IF(AND(A6135&lt;&gt;"",ISNUMBER(A6135)),VLOOKUP(A6135,Studies!A:BR,6,FALSE),"")</f>
        <v>Serum</v>
      </c>
      <c r="G6135" s="194">
        <v>5</v>
      </c>
      <c r="H6135" s="50" t="s">
        <v>60</v>
      </c>
      <c r="I6135" s="187">
        <v>0.31863599764857897</v>
      </c>
      <c r="J6135" s="41" t="s">
        <v>962</v>
      </c>
      <c r="K6135" s="41" t="s">
        <v>116</v>
      </c>
      <c r="L6135" s="195">
        <v>0.19319901955712204</v>
      </c>
      <c r="M6135" s="52" t="s">
        <v>962</v>
      </c>
      <c r="N6135" s="52" t="s">
        <v>117</v>
      </c>
    </row>
    <row r="6136" spans="1:16" x14ac:dyDescent="0.2">
      <c r="A6136" s="30">
        <v>592</v>
      </c>
      <c r="B6136" s="254" t="str">
        <f>IF(AND(A6136&lt;&gt;"",ISNUMBER(A6136)),VLOOKUP(A6136,Studies!A:BR,2,FALSE),"")</f>
        <v>Austin 1980</v>
      </c>
      <c r="C6136" s="255" t="str">
        <f>IF(AND(A6136&lt;&gt;"",ISNUMBER(A6136)),VLOOKUP(A6136,Studies!A:BR,3,FALSE),"")</f>
        <v>https://www.ncbi.nlm.nih.gov/pubmed/7437245</v>
      </c>
      <c r="D6136" s="255" t="str">
        <f>IF(AND(A6136&lt;&gt;"",ISNUMBER(A6136)),VLOOKUP(A6136,Studies!A:BR,4,FALSE),"")</f>
        <v>250 mg over 3 min (Regimen 1)</v>
      </c>
      <c r="E6136" s="255" t="str">
        <f>IF(AND(A6136&lt;&gt;"",ISNUMBER(A6136)),VLOOKUP(A6136,Studies!A:BR,5,FALSE),"")</f>
        <v>Erythromycin</v>
      </c>
      <c r="F6136" s="256" t="str">
        <f>IF(AND(A6136&lt;&gt;"",ISNUMBER(A6136)),VLOOKUP(A6136,Studies!A:BR,6,FALSE),"")</f>
        <v>Serum</v>
      </c>
      <c r="G6136" s="194">
        <v>6</v>
      </c>
      <c r="H6136" s="50" t="s">
        <v>60</v>
      </c>
      <c r="I6136" s="187">
        <v>0.1746504280316</v>
      </c>
      <c r="J6136" s="41" t="s">
        <v>962</v>
      </c>
      <c r="K6136" s="41" t="s">
        <v>116</v>
      </c>
      <c r="L6136" s="195">
        <v>0.10589033439867199</v>
      </c>
      <c r="M6136" s="52" t="s">
        <v>962</v>
      </c>
      <c r="N6136" s="52" t="s">
        <v>117</v>
      </c>
    </row>
    <row r="6137" spans="1:16" x14ac:dyDescent="0.2">
      <c r="A6137" s="30">
        <v>592</v>
      </c>
      <c r="B6137" s="254" t="str">
        <f>IF(AND(A6137&lt;&gt;"",ISNUMBER(A6137)),VLOOKUP(A6137,Studies!A:BR,2,FALSE),"")</f>
        <v>Austin 1980</v>
      </c>
      <c r="C6137" s="255" t="str">
        <f>IF(AND(A6137&lt;&gt;"",ISNUMBER(A6137)),VLOOKUP(A6137,Studies!A:BR,3,FALSE),"")</f>
        <v>https://www.ncbi.nlm.nih.gov/pubmed/7437245</v>
      </c>
      <c r="D6137" s="255" t="str">
        <f>IF(AND(A6137&lt;&gt;"",ISNUMBER(A6137)),VLOOKUP(A6137,Studies!A:BR,4,FALSE),"")</f>
        <v>250 mg over 3 min (Regimen 1)</v>
      </c>
      <c r="E6137" s="255" t="str">
        <f>IF(AND(A6137&lt;&gt;"",ISNUMBER(A6137)),VLOOKUP(A6137,Studies!A:BR,5,FALSE),"")</f>
        <v>Erythromycin</v>
      </c>
      <c r="F6137" s="256" t="str">
        <f>IF(AND(A6137&lt;&gt;"",ISNUMBER(A6137)),VLOOKUP(A6137,Studies!A:BR,6,FALSE),"")</f>
        <v>Serum</v>
      </c>
      <c r="G6137" s="194">
        <v>7</v>
      </c>
      <c r="H6137" s="50" t="s">
        <v>60</v>
      </c>
      <c r="I6137" s="187">
        <v>9.9811339083214101E-2</v>
      </c>
      <c r="J6137" s="41" t="s">
        <v>962</v>
      </c>
      <c r="K6137" s="41" t="s">
        <v>116</v>
      </c>
      <c r="L6137" s="195">
        <v>7.4501771132032907E-2</v>
      </c>
      <c r="M6137" s="52" t="s">
        <v>962</v>
      </c>
      <c r="N6137" s="52" t="s">
        <v>117</v>
      </c>
    </row>
    <row r="6138" spans="1:16" x14ac:dyDescent="0.2">
      <c r="A6138" s="30">
        <v>593</v>
      </c>
      <c r="B6138" s="254" t="str">
        <f>IF(AND(A6138&lt;&gt;"",ISNUMBER(A6138)),VLOOKUP(A6138,Studies!A:BR,2,FALSE),"")</f>
        <v>Austin 1980</v>
      </c>
      <c r="C6138" s="255" t="str">
        <f>IF(AND(A6138&lt;&gt;"",ISNUMBER(A6138)),VLOOKUP(A6138,Studies!A:BR,3,FALSE),"")</f>
        <v>https://www.ncbi.nlm.nih.gov/pubmed/7437245</v>
      </c>
      <c r="D6138" s="255" t="str">
        <f>IF(AND(A6138&lt;&gt;"",ISNUMBER(A6138)),VLOOKUP(A6138,Studies!A:BR,4,FALSE),"")</f>
        <v>125 mg over 15 min (Regimen 2)</v>
      </c>
      <c r="E6138" s="255" t="str">
        <f>IF(AND(A6138&lt;&gt;"",ISNUMBER(A6138)),VLOOKUP(A6138,Studies!A:BR,5,FALSE),"")</f>
        <v>Erythromycin</v>
      </c>
      <c r="F6138" s="256" t="str">
        <f>IF(AND(A6138&lt;&gt;"",ISNUMBER(A6138)),VLOOKUP(A6138,Studies!A:BR,6,FALSE),"")</f>
        <v>Serum</v>
      </c>
      <c r="G6138" s="194">
        <v>0.25</v>
      </c>
      <c r="H6138" s="50" t="s">
        <v>60</v>
      </c>
      <c r="I6138" s="187">
        <v>9.9503670831563493</v>
      </c>
      <c r="J6138" s="41" t="s">
        <v>962</v>
      </c>
      <c r="K6138" s="41" t="s">
        <v>116</v>
      </c>
    </row>
    <row r="6139" spans="1:16" x14ac:dyDescent="0.2">
      <c r="A6139" s="30">
        <v>593</v>
      </c>
      <c r="B6139" s="254" t="str">
        <f>IF(AND(A6139&lt;&gt;"",ISNUMBER(A6139)),VLOOKUP(A6139,Studies!A:BR,2,FALSE),"")</f>
        <v>Austin 1980</v>
      </c>
      <c r="C6139" s="255" t="str">
        <f>IF(AND(A6139&lt;&gt;"",ISNUMBER(A6139)),VLOOKUP(A6139,Studies!A:BR,3,FALSE),"")</f>
        <v>https://www.ncbi.nlm.nih.gov/pubmed/7437245</v>
      </c>
      <c r="D6139" s="255" t="str">
        <f>IF(AND(A6139&lt;&gt;"",ISNUMBER(A6139)),VLOOKUP(A6139,Studies!A:BR,4,FALSE),"")</f>
        <v>125 mg over 15 min (Regimen 2)</v>
      </c>
      <c r="E6139" s="255" t="str">
        <f>IF(AND(A6139&lt;&gt;"",ISNUMBER(A6139)),VLOOKUP(A6139,Studies!A:BR,5,FALSE),"")</f>
        <v>Erythromycin</v>
      </c>
      <c r="F6139" s="256" t="str">
        <f>IF(AND(A6139&lt;&gt;"",ISNUMBER(A6139)),VLOOKUP(A6139,Studies!A:BR,6,FALSE),"")</f>
        <v>Serum</v>
      </c>
      <c r="G6139" s="194">
        <v>0.5</v>
      </c>
      <c r="H6139" s="50" t="s">
        <v>60</v>
      </c>
      <c r="I6139" s="187">
        <v>2.3338406024314202</v>
      </c>
      <c r="J6139" s="41" t="s">
        <v>962</v>
      </c>
      <c r="K6139" s="41" t="s">
        <v>116</v>
      </c>
    </row>
    <row r="6140" spans="1:16" x14ac:dyDescent="0.2">
      <c r="A6140" s="30">
        <v>593</v>
      </c>
      <c r="B6140" s="254" t="str">
        <f>IF(AND(A6140&lt;&gt;"",ISNUMBER(A6140)),VLOOKUP(A6140,Studies!A:BR,2,FALSE),"")</f>
        <v>Austin 1980</v>
      </c>
      <c r="C6140" s="255" t="str">
        <f>IF(AND(A6140&lt;&gt;"",ISNUMBER(A6140)),VLOOKUP(A6140,Studies!A:BR,3,FALSE),"")</f>
        <v>https://www.ncbi.nlm.nih.gov/pubmed/7437245</v>
      </c>
      <c r="D6140" s="255" t="str">
        <f>IF(AND(A6140&lt;&gt;"",ISNUMBER(A6140)),VLOOKUP(A6140,Studies!A:BR,4,FALSE),"")</f>
        <v>125 mg over 15 min (Regimen 2)</v>
      </c>
      <c r="E6140" s="255" t="str">
        <f>IF(AND(A6140&lt;&gt;"",ISNUMBER(A6140)),VLOOKUP(A6140,Studies!A:BR,5,FALSE),"")</f>
        <v>Erythromycin</v>
      </c>
      <c r="F6140" s="256" t="str">
        <f>IF(AND(A6140&lt;&gt;"",ISNUMBER(A6140)),VLOOKUP(A6140,Studies!A:BR,6,FALSE),"")</f>
        <v>Serum</v>
      </c>
      <c r="G6140" s="194">
        <v>0.75</v>
      </c>
      <c r="H6140" s="50" t="s">
        <v>60</v>
      </c>
      <c r="I6140" s="187">
        <v>1.5021415011019399</v>
      </c>
      <c r="J6140" s="41" t="s">
        <v>962</v>
      </c>
      <c r="K6140" s="41" t="s">
        <v>116</v>
      </c>
    </row>
    <row r="6141" spans="1:16" x14ac:dyDescent="0.2">
      <c r="A6141" s="30">
        <v>593</v>
      </c>
      <c r="B6141" s="254" t="str">
        <f>IF(AND(A6141&lt;&gt;"",ISNUMBER(A6141)),VLOOKUP(A6141,Studies!A:BR,2,FALSE),"")</f>
        <v>Austin 1980</v>
      </c>
      <c r="C6141" s="255" t="str">
        <f>IF(AND(A6141&lt;&gt;"",ISNUMBER(A6141)),VLOOKUP(A6141,Studies!A:BR,3,FALSE),"")</f>
        <v>https://www.ncbi.nlm.nih.gov/pubmed/7437245</v>
      </c>
      <c r="D6141" s="255" t="str">
        <f>IF(AND(A6141&lt;&gt;"",ISNUMBER(A6141)),VLOOKUP(A6141,Studies!A:BR,4,FALSE),"")</f>
        <v>125 mg over 15 min (Regimen 2)</v>
      </c>
      <c r="E6141" s="255" t="str">
        <f>IF(AND(A6141&lt;&gt;"",ISNUMBER(A6141)),VLOOKUP(A6141,Studies!A:BR,5,FALSE),"")</f>
        <v>Erythromycin</v>
      </c>
      <c r="F6141" s="256" t="str">
        <f>IF(AND(A6141&lt;&gt;"",ISNUMBER(A6141)),VLOOKUP(A6141,Studies!A:BR,6,FALSE),"")</f>
        <v>Serum</v>
      </c>
      <c r="G6141" s="194">
        <v>1</v>
      </c>
      <c r="H6141" s="50" t="s">
        <v>60</v>
      </c>
      <c r="I6141" s="187">
        <v>1.02189395829462</v>
      </c>
      <c r="J6141" s="41" t="s">
        <v>962</v>
      </c>
      <c r="K6141" s="41" t="s">
        <v>116</v>
      </c>
      <c r="L6141" s="195">
        <v>0.23553194837860003</v>
      </c>
      <c r="M6141" s="52" t="s">
        <v>962</v>
      </c>
      <c r="N6141" s="52" t="s">
        <v>117</v>
      </c>
    </row>
    <row r="6142" spans="1:16" x14ac:dyDescent="0.2">
      <c r="A6142" s="30">
        <v>593</v>
      </c>
      <c r="B6142" s="254" t="str">
        <f>IF(AND(A6142&lt;&gt;"",ISNUMBER(A6142)),VLOOKUP(A6142,Studies!A:BR,2,FALSE),"")</f>
        <v>Austin 1980</v>
      </c>
      <c r="C6142" s="255" t="str">
        <f>IF(AND(A6142&lt;&gt;"",ISNUMBER(A6142)),VLOOKUP(A6142,Studies!A:BR,3,FALSE),"")</f>
        <v>https://www.ncbi.nlm.nih.gov/pubmed/7437245</v>
      </c>
      <c r="D6142" s="255" t="str">
        <f>IF(AND(A6142&lt;&gt;"",ISNUMBER(A6142)),VLOOKUP(A6142,Studies!A:BR,4,FALSE),"")</f>
        <v>125 mg over 15 min (Regimen 2)</v>
      </c>
      <c r="E6142" s="255" t="str">
        <f>IF(AND(A6142&lt;&gt;"",ISNUMBER(A6142)),VLOOKUP(A6142,Studies!A:BR,5,FALSE),"")</f>
        <v>Erythromycin</v>
      </c>
      <c r="F6142" s="256" t="str">
        <f>IF(AND(A6142&lt;&gt;"",ISNUMBER(A6142)),VLOOKUP(A6142,Studies!A:BR,6,FALSE),"")</f>
        <v>Serum</v>
      </c>
      <c r="G6142" s="194">
        <v>1.25</v>
      </c>
      <c r="H6142" s="50" t="s">
        <v>60</v>
      </c>
      <c r="I6142" s="187">
        <v>0.89150314185345203</v>
      </c>
      <c r="J6142" s="41" t="s">
        <v>962</v>
      </c>
      <c r="K6142" s="41" t="s">
        <v>116</v>
      </c>
    </row>
    <row r="6143" spans="1:16" x14ac:dyDescent="0.2">
      <c r="A6143" s="30">
        <v>593</v>
      </c>
      <c r="B6143" s="254" t="str">
        <f>IF(AND(A6143&lt;&gt;"",ISNUMBER(A6143)),VLOOKUP(A6143,Studies!A:BR,2,FALSE),"")</f>
        <v>Austin 1980</v>
      </c>
      <c r="C6143" s="255" t="str">
        <f>IF(AND(A6143&lt;&gt;"",ISNUMBER(A6143)),VLOOKUP(A6143,Studies!A:BR,3,FALSE),"")</f>
        <v>https://www.ncbi.nlm.nih.gov/pubmed/7437245</v>
      </c>
      <c r="D6143" s="255" t="str">
        <f>IF(AND(A6143&lt;&gt;"",ISNUMBER(A6143)),VLOOKUP(A6143,Studies!A:BR,4,FALSE),"")</f>
        <v>125 mg over 15 min (Regimen 2)</v>
      </c>
      <c r="E6143" s="255" t="str">
        <f>IF(AND(A6143&lt;&gt;"",ISNUMBER(A6143)),VLOOKUP(A6143,Studies!A:BR,5,FALSE),"")</f>
        <v>Erythromycin</v>
      </c>
      <c r="F6143" s="256" t="str">
        <f>IF(AND(A6143&lt;&gt;"",ISNUMBER(A6143)),VLOOKUP(A6143,Studies!A:BR,6,FALSE),"")</f>
        <v>Serum</v>
      </c>
      <c r="G6143" s="194">
        <v>1.5</v>
      </c>
      <c r="H6143" s="50" t="s">
        <v>60</v>
      </c>
      <c r="I6143" s="187">
        <v>0.686742588683939</v>
      </c>
      <c r="J6143" s="41" t="s">
        <v>962</v>
      </c>
      <c r="K6143" s="41" t="s">
        <v>116</v>
      </c>
      <c r="L6143" s="195">
        <v>0.21877330542389795</v>
      </c>
      <c r="M6143" s="52" t="s">
        <v>962</v>
      </c>
      <c r="N6143" s="52" t="s">
        <v>117</v>
      </c>
    </row>
    <row r="6144" spans="1:16" x14ac:dyDescent="0.2">
      <c r="A6144" s="30">
        <v>593</v>
      </c>
      <c r="B6144" s="254" t="str">
        <f>IF(AND(A6144&lt;&gt;"",ISNUMBER(A6144)),VLOOKUP(A6144,Studies!A:BR,2,FALSE),"")</f>
        <v>Austin 1980</v>
      </c>
      <c r="C6144" s="255" t="str">
        <f>IF(AND(A6144&lt;&gt;"",ISNUMBER(A6144)),VLOOKUP(A6144,Studies!A:BR,3,FALSE),"")</f>
        <v>https://www.ncbi.nlm.nih.gov/pubmed/7437245</v>
      </c>
      <c r="D6144" s="255" t="str">
        <f>IF(AND(A6144&lt;&gt;"",ISNUMBER(A6144)),VLOOKUP(A6144,Studies!A:BR,4,FALSE),"")</f>
        <v>125 mg over 15 min (Regimen 2)</v>
      </c>
      <c r="E6144" s="255" t="str">
        <f>IF(AND(A6144&lt;&gt;"",ISNUMBER(A6144)),VLOOKUP(A6144,Studies!A:BR,5,FALSE),"")</f>
        <v>Erythromycin</v>
      </c>
      <c r="F6144" s="256" t="str">
        <f>IF(AND(A6144&lt;&gt;"",ISNUMBER(A6144)),VLOOKUP(A6144,Studies!A:BR,6,FALSE),"")</f>
        <v>Serum</v>
      </c>
      <c r="G6144" s="194">
        <v>1.75</v>
      </c>
      <c r="H6144" s="50" t="s">
        <v>60</v>
      </c>
      <c r="I6144" s="187">
        <v>0.64210548342740603</v>
      </c>
      <c r="J6144" s="41" t="s">
        <v>962</v>
      </c>
      <c r="K6144" s="41" t="s">
        <v>116</v>
      </c>
    </row>
    <row r="6145" spans="1:16" x14ac:dyDescent="0.2">
      <c r="A6145" s="30">
        <v>593</v>
      </c>
      <c r="B6145" s="254" t="str">
        <f>IF(AND(A6145&lt;&gt;"",ISNUMBER(A6145)),VLOOKUP(A6145,Studies!A:BR,2,FALSE),"")</f>
        <v>Austin 1980</v>
      </c>
      <c r="C6145" s="255" t="str">
        <f>IF(AND(A6145&lt;&gt;"",ISNUMBER(A6145)),VLOOKUP(A6145,Studies!A:BR,3,FALSE),"")</f>
        <v>https://www.ncbi.nlm.nih.gov/pubmed/7437245</v>
      </c>
      <c r="D6145" s="255" t="str">
        <f>IF(AND(A6145&lt;&gt;"",ISNUMBER(A6145)),VLOOKUP(A6145,Studies!A:BR,4,FALSE),"")</f>
        <v>125 mg over 15 min (Regimen 2)</v>
      </c>
      <c r="E6145" s="255" t="str">
        <f>IF(AND(A6145&lt;&gt;"",ISNUMBER(A6145)),VLOOKUP(A6145,Studies!A:BR,5,FALSE),"")</f>
        <v>Erythromycin</v>
      </c>
      <c r="F6145" s="256" t="str">
        <f>IF(AND(A6145&lt;&gt;"",ISNUMBER(A6145)),VLOOKUP(A6145,Studies!A:BR,6,FALSE),"")</f>
        <v>Serum</v>
      </c>
      <c r="G6145" s="194">
        <v>2</v>
      </c>
      <c r="H6145" s="50" t="s">
        <v>60</v>
      </c>
      <c r="I6145" s="187">
        <v>0.64334554852194104</v>
      </c>
      <c r="J6145" s="41" t="s">
        <v>962</v>
      </c>
      <c r="K6145" s="41" t="s">
        <v>116</v>
      </c>
    </row>
    <row r="6146" spans="1:16" x14ac:dyDescent="0.2">
      <c r="A6146" s="30">
        <v>593</v>
      </c>
      <c r="B6146" s="254" t="str">
        <f>IF(AND(A6146&lt;&gt;"",ISNUMBER(A6146)),VLOOKUP(A6146,Studies!A:BR,2,FALSE),"")</f>
        <v>Austin 1980</v>
      </c>
      <c r="C6146" s="255" t="str">
        <f>IF(AND(A6146&lt;&gt;"",ISNUMBER(A6146)),VLOOKUP(A6146,Studies!A:BR,3,FALSE),"")</f>
        <v>https://www.ncbi.nlm.nih.gov/pubmed/7437245</v>
      </c>
      <c r="D6146" s="255" t="str">
        <f>IF(AND(A6146&lt;&gt;"",ISNUMBER(A6146)),VLOOKUP(A6146,Studies!A:BR,4,FALSE),"")</f>
        <v>125 mg over 15 min (Regimen 2)</v>
      </c>
      <c r="E6146" s="255" t="str">
        <f>IF(AND(A6146&lt;&gt;"",ISNUMBER(A6146)),VLOOKUP(A6146,Studies!A:BR,5,FALSE),"")</f>
        <v>Erythromycin</v>
      </c>
      <c r="F6146" s="256" t="str">
        <f>IF(AND(A6146&lt;&gt;"",ISNUMBER(A6146)),VLOOKUP(A6146,Studies!A:BR,6,FALSE),"")</f>
        <v>Serum</v>
      </c>
      <c r="G6146" s="194">
        <v>2.5</v>
      </c>
      <c r="H6146" s="50" t="s">
        <v>60</v>
      </c>
      <c r="I6146" s="187">
        <v>0.51752785054671402</v>
      </c>
      <c r="J6146" s="41" t="s">
        <v>962</v>
      </c>
      <c r="K6146" s="41" t="s">
        <v>116</v>
      </c>
      <c r="L6146" s="195">
        <v>0.15555051458733393</v>
      </c>
      <c r="M6146" s="52" t="s">
        <v>962</v>
      </c>
      <c r="N6146" s="52" t="s">
        <v>117</v>
      </c>
    </row>
    <row r="6147" spans="1:16" x14ac:dyDescent="0.2">
      <c r="A6147" s="30">
        <v>593</v>
      </c>
      <c r="B6147" s="254" t="str">
        <f>IF(AND(A6147&lt;&gt;"",ISNUMBER(A6147)),VLOOKUP(A6147,Studies!A:BR,2,FALSE),"")</f>
        <v>Austin 1980</v>
      </c>
      <c r="C6147" s="255" t="str">
        <f>IF(AND(A6147&lt;&gt;"",ISNUMBER(A6147)),VLOOKUP(A6147,Studies!A:BR,3,FALSE),"")</f>
        <v>https://www.ncbi.nlm.nih.gov/pubmed/7437245</v>
      </c>
      <c r="D6147" s="255" t="str">
        <f>IF(AND(A6147&lt;&gt;"",ISNUMBER(A6147)),VLOOKUP(A6147,Studies!A:BR,4,FALSE),"")</f>
        <v>125 mg over 15 min (Regimen 2)</v>
      </c>
      <c r="E6147" s="255" t="str">
        <f>IF(AND(A6147&lt;&gt;"",ISNUMBER(A6147)),VLOOKUP(A6147,Studies!A:BR,5,FALSE),"")</f>
        <v>Erythromycin</v>
      </c>
      <c r="F6147" s="256" t="str">
        <f>IF(AND(A6147&lt;&gt;"",ISNUMBER(A6147)),VLOOKUP(A6147,Studies!A:BR,6,FALSE),"")</f>
        <v>Serum</v>
      </c>
      <c r="G6147" s="194">
        <v>3</v>
      </c>
      <c r="H6147" s="50" t="s">
        <v>60</v>
      </c>
      <c r="I6147" s="187">
        <v>0.377969925454334</v>
      </c>
      <c r="J6147" s="41" t="s">
        <v>962</v>
      </c>
      <c r="K6147" s="41" t="s">
        <v>116</v>
      </c>
    </row>
    <row r="6148" spans="1:16" x14ac:dyDescent="0.2">
      <c r="A6148" s="30">
        <v>593</v>
      </c>
      <c r="B6148" s="254" t="str">
        <f>IF(AND(A6148&lt;&gt;"",ISNUMBER(A6148)),VLOOKUP(A6148,Studies!A:BR,2,FALSE),"")</f>
        <v>Austin 1980</v>
      </c>
      <c r="C6148" s="255" t="str">
        <f>IF(AND(A6148&lt;&gt;"",ISNUMBER(A6148)),VLOOKUP(A6148,Studies!A:BR,3,FALSE),"")</f>
        <v>https://www.ncbi.nlm.nih.gov/pubmed/7437245</v>
      </c>
      <c r="D6148" s="255" t="str">
        <f>IF(AND(A6148&lt;&gt;"",ISNUMBER(A6148)),VLOOKUP(A6148,Studies!A:BR,4,FALSE),"")</f>
        <v>125 mg over 15 min (Regimen 2)</v>
      </c>
      <c r="E6148" s="255" t="str">
        <f>IF(AND(A6148&lt;&gt;"",ISNUMBER(A6148)),VLOOKUP(A6148,Studies!A:BR,5,FALSE),"")</f>
        <v>Erythromycin</v>
      </c>
      <c r="F6148" s="256" t="str">
        <f>IF(AND(A6148&lt;&gt;"",ISNUMBER(A6148)),VLOOKUP(A6148,Studies!A:BR,6,FALSE),"")</f>
        <v>Serum</v>
      </c>
      <c r="G6148" s="194">
        <v>3.5</v>
      </c>
      <c r="H6148" s="50" t="s">
        <v>60</v>
      </c>
      <c r="I6148" s="187">
        <v>0.29167314396592497</v>
      </c>
      <c r="J6148" s="41" t="s">
        <v>962</v>
      </c>
      <c r="K6148" s="41" t="s">
        <v>116</v>
      </c>
      <c r="L6148" s="195">
        <v>0.13793676657759901</v>
      </c>
      <c r="M6148" s="52" t="s">
        <v>962</v>
      </c>
      <c r="N6148" s="52" t="s">
        <v>117</v>
      </c>
    </row>
    <row r="6149" spans="1:16" x14ac:dyDescent="0.2">
      <c r="A6149" s="30">
        <v>593</v>
      </c>
      <c r="B6149" s="254" t="str">
        <f>IF(AND(A6149&lt;&gt;"",ISNUMBER(A6149)),VLOOKUP(A6149,Studies!A:BR,2,FALSE),"")</f>
        <v>Austin 1980</v>
      </c>
      <c r="C6149" s="255" t="str">
        <f>IF(AND(A6149&lt;&gt;"",ISNUMBER(A6149)),VLOOKUP(A6149,Studies!A:BR,3,FALSE),"")</f>
        <v>https://www.ncbi.nlm.nih.gov/pubmed/7437245</v>
      </c>
      <c r="D6149" s="255" t="str">
        <f>IF(AND(A6149&lt;&gt;"",ISNUMBER(A6149)),VLOOKUP(A6149,Studies!A:BR,4,FALSE),"")</f>
        <v>125 mg over 15 min (Regimen 2)</v>
      </c>
      <c r="E6149" s="255" t="str">
        <f>IF(AND(A6149&lt;&gt;"",ISNUMBER(A6149)),VLOOKUP(A6149,Studies!A:BR,5,FALSE),"")</f>
        <v>Erythromycin</v>
      </c>
      <c r="F6149" s="256" t="str">
        <f>IF(AND(A6149&lt;&gt;"",ISNUMBER(A6149)),VLOOKUP(A6149,Studies!A:BR,6,FALSE),"")</f>
        <v>Serum</v>
      </c>
      <c r="G6149" s="194">
        <v>4</v>
      </c>
      <c r="H6149" s="50" t="s">
        <v>60</v>
      </c>
      <c r="I6149" s="187">
        <v>0.21596837136383901</v>
      </c>
      <c r="J6149" s="41" t="s">
        <v>962</v>
      </c>
      <c r="K6149" s="41" t="s">
        <v>116</v>
      </c>
      <c r="P6149" s="42" t="s">
        <v>1967</v>
      </c>
    </row>
    <row r="6150" spans="1:16" x14ac:dyDescent="0.2">
      <c r="A6150" s="30">
        <v>593</v>
      </c>
      <c r="B6150" s="254" t="str">
        <f>IF(AND(A6150&lt;&gt;"",ISNUMBER(A6150)),VLOOKUP(A6150,Studies!A:BR,2,FALSE),"")</f>
        <v>Austin 1980</v>
      </c>
      <c r="C6150" s="255" t="str">
        <f>IF(AND(A6150&lt;&gt;"",ISNUMBER(A6150)),VLOOKUP(A6150,Studies!A:BR,3,FALSE),"")</f>
        <v>https://www.ncbi.nlm.nih.gov/pubmed/7437245</v>
      </c>
      <c r="D6150" s="255" t="str">
        <f>IF(AND(A6150&lt;&gt;"",ISNUMBER(A6150)),VLOOKUP(A6150,Studies!A:BR,4,FALSE),"")</f>
        <v>125 mg over 15 min (Regimen 2)</v>
      </c>
      <c r="E6150" s="255" t="str">
        <f>IF(AND(A6150&lt;&gt;"",ISNUMBER(A6150)),VLOOKUP(A6150,Studies!A:BR,5,FALSE),"")</f>
        <v>Erythromycin</v>
      </c>
      <c r="F6150" s="256" t="str">
        <f>IF(AND(A6150&lt;&gt;"",ISNUMBER(A6150)),VLOOKUP(A6150,Studies!A:BR,6,FALSE),"")</f>
        <v>Serum</v>
      </c>
      <c r="G6150" s="194">
        <v>4.5</v>
      </c>
      <c r="H6150" s="50" t="s">
        <v>60</v>
      </c>
      <c r="I6150" s="187">
        <v>0.141201048012769</v>
      </c>
      <c r="J6150" s="41" t="s">
        <v>962</v>
      </c>
      <c r="K6150" s="41" t="s">
        <v>116</v>
      </c>
      <c r="L6150" s="195">
        <v>7.8585584247145984E-2</v>
      </c>
      <c r="M6150" s="52" t="s">
        <v>962</v>
      </c>
      <c r="N6150" s="52" t="s">
        <v>117</v>
      </c>
    </row>
    <row r="6151" spans="1:16" x14ac:dyDescent="0.2">
      <c r="A6151" s="30">
        <v>593</v>
      </c>
      <c r="B6151" s="254" t="str">
        <f>IF(AND(A6151&lt;&gt;"",ISNUMBER(A6151)),VLOOKUP(A6151,Studies!A:BR,2,FALSE),"")</f>
        <v>Austin 1980</v>
      </c>
      <c r="C6151" s="255" t="str">
        <f>IF(AND(A6151&lt;&gt;"",ISNUMBER(A6151)),VLOOKUP(A6151,Studies!A:BR,3,FALSE),"")</f>
        <v>https://www.ncbi.nlm.nih.gov/pubmed/7437245</v>
      </c>
      <c r="D6151" s="255" t="str">
        <f>IF(AND(A6151&lt;&gt;"",ISNUMBER(A6151)),VLOOKUP(A6151,Studies!A:BR,4,FALSE),"")</f>
        <v>125 mg over 15 min (Regimen 2)</v>
      </c>
      <c r="E6151" s="255" t="str">
        <f>IF(AND(A6151&lt;&gt;"",ISNUMBER(A6151)),VLOOKUP(A6151,Studies!A:BR,5,FALSE),"")</f>
        <v>Erythromycin</v>
      </c>
      <c r="F6151" s="256" t="str">
        <f>IF(AND(A6151&lt;&gt;"",ISNUMBER(A6151)),VLOOKUP(A6151,Studies!A:BR,6,FALSE),"")</f>
        <v>Serum</v>
      </c>
      <c r="G6151" s="194">
        <v>5</v>
      </c>
      <c r="H6151" s="50" t="s">
        <v>60</v>
      </c>
      <c r="I6151" s="187">
        <v>0.11050628094272</v>
      </c>
      <c r="J6151" s="41" t="s">
        <v>962</v>
      </c>
      <c r="K6151" s="41" t="s">
        <v>116</v>
      </c>
    </row>
    <row r="6152" spans="1:16" x14ac:dyDescent="0.2">
      <c r="A6152" s="30">
        <v>593</v>
      </c>
      <c r="B6152" s="254" t="str">
        <f>IF(AND(A6152&lt;&gt;"",ISNUMBER(A6152)),VLOOKUP(A6152,Studies!A:BR,2,FALSE),"")</f>
        <v>Austin 1980</v>
      </c>
      <c r="C6152" s="255" t="str">
        <f>IF(AND(A6152&lt;&gt;"",ISNUMBER(A6152)),VLOOKUP(A6152,Studies!A:BR,3,FALSE),"")</f>
        <v>https://www.ncbi.nlm.nih.gov/pubmed/7437245</v>
      </c>
      <c r="D6152" s="255" t="str">
        <f>IF(AND(A6152&lt;&gt;"",ISNUMBER(A6152)),VLOOKUP(A6152,Studies!A:BR,4,FALSE),"")</f>
        <v>125 mg over 15 min (Regimen 2)</v>
      </c>
      <c r="E6152" s="255" t="str">
        <f>IF(AND(A6152&lt;&gt;"",ISNUMBER(A6152)),VLOOKUP(A6152,Studies!A:BR,5,FALSE),"")</f>
        <v>Erythromycin</v>
      </c>
      <c r="F6152" s="256" t="str">
        <f>IF(AND(A6152&lt;&gt;"",ISNUMBER(A6152)),VLOOKUP(A6152,Studies!A:BR,6,FALSE),"")</f>
        <v>Serum</v>
      </c>
      <c r="G6152" s="194">
        <v>6</v>
      </c>
      <c r="H6152" s="50" t="s">
        <v>60</v>
      </c>
      <c r="I6152" s="187">
        <v>5.1314877796148302E-2</v>
      </c>
      <c r="J6152" s="41" t="s">
        <v>962</v>
      </c>
      <c r="K6152" s="41" t="s">
        <v>116</v>
      </c>
      <c r="L6152" s="195">
        <v>6.4717554733027705E-2</v>
      </c>
      <c r="M6152" s="52" t="s">
        <v>962</v>
      </c>
      <c r="N6152" s="52" t="s">
        <v>117</v>
      </c>
    </row>
    <row r="6153" spans="1:16" x14ac:dyDescent="0.2">
      <c r="A6153" s="30">
        <v>593</v>
      </c>
      <c r="B6153" s="254" t="str">
        <f>IF(AND(A6153&lt;&gt;"",ISNUMBER(A6153)),VLOOKUP(A6153,Studies!A:BR,2,FALSE),"")</f>
        <v>Austin 1980</v>
      </c>
      <c r="C6153" s="255" t="str">
        <f>IF(AND(A6153&lt;&gt;"",ISNUMBER(A6153)),VLOOKUP(A6153,Studies!A:BR,3,FALSE),"")</f>
        <v>https://www.ncbi.nlm.nih.gov/pubmed/7437245</v>
      </c>
      <c r="D6153" s="255" t="str">
        <f>IF(AND(A6153&lt;&gt;"",ISNUMBER(A6153)),VLOOKUP(A6153,Studies!A:BR,4,FALSE),"")</f>
        <v>125 mg over 15 min (Regimen 2)</v>
      </c>
      <c r="E6153" s="255" t="str">
        <f>IF(AND(A6153&lt;&gt;"",ISNUMBER(A6153)),VLOOKUP(A6153,Studies!A:BR,5,FALSE),"")</f>
        <v>Erythromycin</v>
      </c>
      <c r="F6153" s="256" t="str">
        <f>IF(AND(A6153&lt;&gt;"",ISNUMBER(A6153)),VLOOKUP(A6153,Studies!A:BR,6,FALSE),"")</f>
        <v>Serum</v>
      </c>
      <c r="G6153" s="194">
        <v>7</v>
      </c>
      <c r="H6153" s="50" t="s">
        <v>60</v>
      </c>
      <c r="I6153" s="187">
        <v>2.0469786294055398E-2</v>
      </c>
      <c r="J6153" s="41" t="s">
        <v>962</v>
      </c>
      <c r="K6153" s="41" t="s">
        <v>116</v>
      </c>
    </row>
    <row r="6154" spans="1:16" x14ac:dyDescent="0.2">
      <c r="A6154" s="30">
        <v>594</v>
      </c>
      <c r="B6154" s="254" t="str">
        <f>IF(AND(A6154&lt;&gt;"",ISNUMBER(A6154)),VLOOKUP(A6154,Studies!A:BR,2,FALSE),"")</f>
        <v>Austin 1980</v>
      </c>
      <c r="C6154" s="255" t="str">
        <f>IF(AND(A6154&lt;&gt;"",ISNUMBER(A6154)),VLOOKUP(A6154,Studies!A:BR,3,FALSE),"")</f>
        <v>https://www.ncbi.nlm.nih.gov/pubmed/7437245</v>
      </c>
      <c r="D6154" s="255" t="str">
        <f>IF(AND(A6154&lt;&gt;"",ISNUMBER(A6154)),VLOOKUP(A6154,Studies!A:BR,4,FALSE),"")</f>
        <v>250 mg over 15 min (Regimen 2)</v>
      </c>
      <c r="E6154" s="255" t="str">
        <f>IF(AND(A6154&lt;&gt;"",ISNUMBER(A6154)),VLOOKUP(A6154,Studies!A:BR,5,FALSE),"")</f>
        <v>Erythromycin</v>
      </c>
      <c r="F6154" s="256" t="str">
        <f>IF(AND(A6154&lt;&gt;"",ISNUMBER(A6154)),VLOOKUP(A6154,Studies!A:BR,6,FALSE),"")</f>
        <v>Serum</v>
      </c>
      <c r="G6154" s="194">
        <v>0.25</v>
      </c>
      <c r="H6154" s="50" t="s">
        <v>60</v>
      </c>
      <c r="I6154" s="187">
        <v>10.229380009212299</v>
      </c>
      <c r="J6154" s="41" t="s">
        <v>962</v>
      </c>
      <c r="K6154" s="41" t="s">
        <v>116</v>
      </c>
    </row>
    <row r="6155" spans="1:16" x14ac:dyDescent="0.2">
      <c r="A6155" s="30">
        <v>594</v>
      </c>
      <c r="B6155" s="254" t="str">
        <f>IF(AND(A6155&lt;&gt;"",ISNUMBER(A6155)),VLOOKUP(A6155,Studies!A:BR,2,FALSE),"")</f>
        <v>Austin 1980</v>
      </c>
      <c r="C6155" s="255" t="str">
        <f>IF(AND(A6155&lt;&gt;"",ISNUMBER(A6155)),VLOOKUP(A6155,Studies!A:BR,3,FALSE),"")</f>
        <v>https://www.ncbi.nlm.nih.gov/pubmed/7437245</v>
      </c>
      <c r="D6155" s="255" t="str">
        <f>IF(AND(A6155&lt;&gt;"",ISNUMBER(A6155)),VLOOKUP(A6155,Studies!A:BR,4,FALSE),"")</f>
        <v>250 mg over 15 min (Regimen 2)</v>
      </c>
      <c r="E6155" s="255" t="str">
        <f>IF(AND(A6155&lt;&gt;"",ISNUMBER(A6155)),VLOOKUP(A6155,Studies!A:BR,5,FALSE),"")</f>
        <v>Erythromycin</v>
      </c>
      <c r="F6155" s="256" t="str">
        <f>IF(AND(A6155&lt;&gt;"",ISNUMBER(A6155)),VLOOKUP(A6155,Studies!A:BR,6,FALSE),"")</f>
        <v>Serum</v>
      </c>
      <c r="G6155" s="194">
        <v>0.5</v>
      </c>
      <c r="H6155" s="50" t="s">
        <v>60</v>
      </c>
      <c r="I6155" s="187">
        <v>5.2768211625977104</v>
      </c>
      <c r="J6155" s="41" t="s">
        <v>962</v>
      </c>
      <c r="K6155" s="41" t="s">
        <v>116</v>
      </c>
      <c r="L6155" s="195">
        <v>1.7911287764473802</v>
      </c>
      <c r="M6155" s="52" t="s">
        <v>962</v>
      </c>
      <c r="N6155" s="52" t="s">
        <v>117</v>
      </c>
    </row>
    <row r="6156" spans="1:16" x14ac:dyDescent="0.2">
      <c r="A6156" s="30">
        <v>594</v>
      </c>
      <c r="B6156" s="254" t="str">
        <f>IF(AND(A6156&lt;&gt;"",ISNUMBER(A6156)),VLOOKUP(A6156,Studies!A:BR,2,FALSE),"")</f>
        <v>Austin 1980</v>
      </c>
      <c r="C6156" s="255" t="str">
        <f>IF(AND(A6156&lt;&gt;"",ISNUMBER(A6156)),VLOOKUP(A6156,Studies!A:BR,3,FALSE),"")</f>
        <v>https://www.ncbi.nlm.nih.gov/pubmed/7437245</v>
      </c>
      <c r="D6156" s="255" t="str">
        <f>IF(AND(A6156&lt;&gt;"",ISNUMBER(A6156)),VLOOKUP(A6156,Studies!A:BR,4,FALSE),"")</f>
        <v>250 mg over 15 min (Regimen 2)</v>
      </c>
      <c r="E6156" s="255" t="str">
        <f>IF(AND(A6156&lt;&gt;"",ISNUMBER(A6156)),VLOOKUP(A6156,Studies!A:BR,5,FALSE),"")</f>
        <v>Erythromycin</v>
      </c>
      <c r="F6156" s="256" t="str">
        <f>IF(AND(A6156&lt;&gt;"",ISNUMBER(A6156)),VLOOKUP(A6156,Studies!A:BR,6,FALSE),"")</f>
        <v>Serum</v>
      </c>
      <c r="G6156" s="194">
        <v>0.75</v>
      </c>
      <c r="H6156" s="50" t="s">
        <v>60</v>
      </c>
      <c r="I6156" s="187">
        <v>3.3499770988844002</v>
      </c>
      <c r="J6156" s="41" t="s">
        <v>962</v>
      </c>
      <c r="K6156" s="41" t="s">
        <v>116</v>
      </c>
    </row>
    <row r="6157" spans="1:16" x14ac:dyDescent="0.2">
      <c r="A6157" s="30">
        <v>594</v>
      </c>
      <c r="B6157" s="254" t="str">
        <f>IF(AND(A6157&lt;&gt;"",ISNUMBER(A6157)),VLOOKUP(A6157,Studies!A:BR,2,FALSE),"")</f>
        <v>Austin 1980</v>
      </c>
      <c r="C6157" s="255" t="str">
        <f>IF(AND(A6157&lt;&gt;"",ISNUMBER(A6157)),VLOOKUP(A6157,Studies!A:BR,3,FALSE),"")</f>
        <v>https://www.ncbi.nlm.nih.gov/pubmed/7437245</v>
      </c>
      <c r="D6157" s="255" t="str">
        <f>IF(AND(A6157&lt;&gt;"",ISNUMBER(A6157)),VLOOKUP(A6157,Studies!A:BR,4,FALSE),"")</f>
        <v>250 mg over 15 min (Regimen 2)</v>
      </c>
      <c r="E6157" s="255" t="str">
        <f>IF(AND(A6157&lt;&gt;"",ISNUMBER(A6157)),VLOOKUP(A6157,Studies!A:BR,5,FALSE),"")</f>
        <v>Erythromycin</v>
      </c>
      <c r="F6157" s="256" t="str">
        <f>IF(AND(A6157&lt;&gt;"",ISNUMBER(A6157)),VLOOKUP(A6157,Studies!A:BR,6,FALSE),"")</f>
        <v>Serum</v>
      </c>
      <c r="G6157" s="194">
        <v>1</v>
      </c>
      <c r="H6157" s="50" t="s">
        <v>60</v>
      </c>
      <c r="I6157" s="187">
        <v>2.61648377564843</v>
      </c>
      <c r="J6157" s="41" t="s">
        <v>962</v>
      </c>
      <c r="K6157" s="41" t="s">
        <v>116</v>
      </c>
    </row>
    <row r="6158" spans="1:16" x14ac:dyDescent="0.2">
      <c r="A6158" s="30">
        <v>594</v>
      </c>
      <c r="B6158" s="254" t="str">
        <f>IF(AND(A6158&lt;&gt;"",ISNUMBER(A6158)),VLOOKUP(A6158,Studies!A:BR,2,FALSE),"")</f>
        <v>Austin 1980</v>
      </c>
      <c r="C6158" s="255" t="str">
        <f>IF(AND(A6158&lt;&gt;"",ISNUMBER(A6158)),VLOOKUP(A6158,Studies!A:BR,3,FALSE),"")</f>
        <v>https://www.ncbi.nlm.nih.gov/pubmed/7437245</v>
      </c>
      <c r="D6158" s="255" t="str">
        <f>IF(AND(A6158&lt;&gt;"",ISNUMBER(A6158)),VLOOKUP(A6158,Studies!A:BR,4,FALSE),"")</f>
        <v>250 mg over 15 min (Regimen 2)</v>
      </c>
      <c r="E6158" s="255" t="str">
        <f>IF(AND(A6158&lt;&gt;"",ISNUMBER(A6158)),VLOOKUP(A6158,Studies!A:BR,5,FALSE),"")</f>
        <v>Erythromycin</v>
      </c>
      <c r="F6158" s="256" t="str">
        <f>IF(AND(A6158&lt;&gt;"",ISNUMBER(A6158)),VLOOKUP(A6158,Studies!A:BR,6,FALSE),"")</f>
        <v>Serum</v>
      </c>
      <c r="G6158" s="194">
        <v>1.25</v>
      </c>
      <c r="H6158" s="50" t="s">
        <v>60</v>
      </c>
      <c r="I6158" s="187">
        <v>2.5855376299428898</v>
      </c>
      <c r="J6158" s="41" t="s">
        <v>962</v>
      </c>
      <c r="K6158" s="41" t="s">
        <v>116</v>
      </c>
      <c r="L6158" s="195">
        <v>1.1389776019963798</v>
      </c>
      <c r="M6158" s="52" t="s">
        <v>962</v>
      </c>
      <c r="N6158" s="52" t="s">
        <v>117</v>
      </c>
    </row>
    <row r="6159" spans="1:16" x14ac:dyDescent="0.2">
      <c r="A6159" s="30">
        <v>594</v>
      </c>
      <c r="B6159" s="254" t="str">
        <f>IF(AND(A6159&lt;&gt;"",ISNUMBER(A6159)),VLOOKUP(A6159,Studies!A:BR,2,FALSE),"")</f>
        <v>Austin 1980</v>
      </c>
      <c r="C6159" s="255" t="str">
        <f>IF(AND(A6159&lt;&gt;"",ISNUMBER(A6159)),VLOOKUP(A6159,Studies!A:BR,3,FALSE),"")</f>
        <v>https://www.ncbi.nlm.nih.gov/pubmed/7437245</v>
      </c>
      <c r="D6159" s="255" t="str">
        <f>IF(AND(A6159&lt;&gt;"",ISNUMBER(A6159)),VLOOKUP(A6159,Studies!A:BR,4,FALSE),"")</f>
        <v>250 mg over 15 min (Regimen 2)</v>
      </c>
      <c r="E6159" s="255" t="str">
        <f>IF(AND(A6159&lt;&gt;"",ISNUMBER(A6159)),VLOOKUP(A6159,Studies!A:BR,5,FALSE),"")</f>
        <v>Erythromycin</v>
      </c>
      <c r="F6159" s="256" t="str">
        <f>IF(AND(A6159&lt;&gt;"",ISNUMBER(A6159)),VLOOKUP(A6159,Studies!A:BR,6,FALSE),"")</f>
        <v>Serum</v>
      </c>
      <c r="G6159" s="194">
        <v>1.5</v>
      </c>
      <c r="H6159" s="50" t="s">
        <v>60</v>
      </c>
      <c r="I6159" s="187">
        <v>2.5194674275565299</v>
      </c>
      <c r="J6159" s="41" t="s">
        <v>962</v>
      </c>
      <c r="K6159" s="41" t="s">
        <v>116</v>
      </c>
      <c r="L6159" s="195">
        <v>0.66418279999999996</v>
      </c>
      <c r="M6159" s="52" t="s">
        <v>962</v>
      </c>
      <c r="N6159" s="52" t="s">
        <v>117</v>
      </c>
    </row>
    <row r="6160" spans="1:16" x14ac:dyDescent="0.2">
      <c r="A6160" s="30">
        <v>594</v>
      </c>
      <c r="B6160" s="254" t="str">
        <f>IF(AND(A6160&lt;&gt;"",ISNUMBER(A6160)),VLOOKUP(A6160,Studies!A:BR,2,FALSE),"")</f>
        <v>Austin 1980</v>
      </c>
      <c r="C6160" s="255" t="str">
        <f>IF(AND(A6160&lt;&gt;"",ISNUMBER(A6160)),VLOOKUP(A6160,Studies!A:BR,3,FALSE),"")</f>
        <v>https://www.ncbi.nlm.nih.gov/pubmed/7437245</v>
      </c>
      <c r="D6160" s="255" t="str">
        <f>IF(AND(A6160&lt;&gt;"",ISNUMBER(A6160)),VLOOKUP(A6160,Studies!A:BR,4,FALSE),"")</f>
        <v>250 mg over 15 min (Regimen 2)</v>
      </c>
      <c r="E6160" s="255" t="str">
        <f>IF(AND(A6160&lt;&gt;"",ISNUMBER(A6160)),VLOOKUP(A6160,Studies!A:BR,5,FALSE),"")</f>
        <v>Erythromycin</v>
      </c>
      <c r="F6160" s="256" t="str">
        <f>IF(AND(A6160&lt;&gt;"",ISNUMBER(A6160)),VLOOKUP(A6160,Studies!A:BR,6,FALSE),"")</f>
        <v>Serum</v>
      </c>
      <c r="G6160" s="194">
        <v>1.75</v>
      </c>
      <c r="H6160" s="50" t="s">
        <v>60</v>
      </c>
      <c r="I6160" s="187">
        <v>1.9409518624834301</v>
      </c>
      <c r="J6160" s="41" t="s">
        <v>962</v>
      </c>
      <c r="K6160" s="41" t="s">
        <v>116</v>
      </c>
      <c r="L6160" s="195">
        <v>0.20311566308522</v>
      </c>
      <c r="M6160" s="52" t="s">
        <v>962</v>
      </c>
      <c r="N6160" s="52" t="s">
        <v>117</v>
      </c>
    </row>
    <row r="6161" spans="1:16" x14ac:dyDescent="0.2">
      <c r="A6161" s="30">
        <v>594</v>
      </c>
      <c r="B6161" s="254" t="str">
        <f>IF(AND(A6161&lt;&gt;"",ISNUMBER(A6161)),VLOOKUP(A6161,Studies!A:BR,2,FALSE),"")</f>
        <v>Austin 1980</v>
      </c>
      <c r="C6161" s="255" t="str">
        <f>IF(AND(A6161&lt;&gt;"",ISNUMBER(A6161)),VLOOKUP(A6161,Studies!A:BR,3,FALSE),"")</f>
        <v>https://www.ncbi.nlm.nih.gov/pubmed/7437245</v>
      </c>
      <c r="D6161" s="255" t="str">
        <f>IF(AND(A6161&lt;&gt;"",ISNUMBER(A6161)),VLOOKUP(A6161,Studies!A:BR,4,FALSE),"")</f>
        <v>250 mg over 15 min (Regimen 2)</v>
      </c>
      <c r="E6161" s="255" t="str">
        <f>IF(AND(A6161&lt;&gt;"",ISNUMBER(A6161)),VLOOKUP(A6161,Studies!A:BR,5,FALSE),"")</f>
        <v>Erythromycin</v>
      </c>
      <c r="F6161" s="256" t="str">
        <f>IF(AND(A6161&lt;&gt;"",ISNUMBER(A6161)),VLOOKUP(A6161,Studies!A:BR,6,FALSE),"")</f>
        <v>Serum</v>
      </c>
      <c r="G6161" s="194">
        <v>2</v>
      </c>
      <c r="H6161" s="50" t="s">
        <v>60</v>
      </c>
      <c r="I6161" s="187">
        <v>1.7898723423935301</v>
      </c>
      <c r="J6161" s="41" t="s">
        <v>962</v>
      </c>
      <c r="K6161" s="41" t="s">
        <v>116</v>
      </c>
      <c r="L6161" s="195">
        <v>0.55786186784105007</v>
      </c>
      <c r="M6161" s="52" t="s">
        <v>962</v>
      </c>
      <c r="N6161" s="52" t="s">
        <v>117</v>
      </c>
    </row>
    <row r="6162" spans="1:16" x14ac:dyDescent="0.2">
      <c r="A6162" s="30">
        <v>594</v>
      </c>
      <c r="B6162" s="254" t="str">
        <f>IF(AND(A6162&lt;&gt;"",ISNUMBER(A6162)),VLOOKUP(A6162,Studies!A:BR,2,FALSE),"")</f>
        <v>Austin 1980</v>
      </c>
      <c r="C6162" s="255" t="str">
        <f>IF(AND(A6162&lt;&gt;"",ISNUMBER(A6162)),VLOOKUP(A6162,Studies!A:BR,3,FALSE),"")</f>
        <v>https://www.ncbi.nlm.nih.gov/pubmed/7437245</v>
      </c>
      <c r="D6162" s="255" t="str">
        <f>IF(AND(A6162&lt;&gt;"",ISNUMBER(A6162)),VLOOKUP(A6162,Studies!A:BR,4,FALSE),"")</f>
        <v>250 mg over 15 min (Regimen 2)</v>
      </c>
      <c r="E6162" s="255" t="str">
        <f>IF(AND(A6162&lt;&gt;"",ISNUMBER(A6162)),VLOOKUP(A6162,Studies!A:BR,5,FALSE),"")</f>
        <v>Erythromycin</v>
      </c>
      <c r="F6162" s="256" t="str">
        <f>IF(AND(A6162&lt;&gt;"",ISNUMBER(A6162)),VLOOKUP(A6162,Studies!A:BR,6,FALSE),"")</f>
        <v>Serum</v>
      </c>
      <c r="G6162" s="194">
        <v>2.5</v>
      </c>
      <c r="H6162" s="50" t="s">
        <v>60</v>
      </c>
      <c r="I6162" s="187">
        <v>1.0476808012532799</v>
      </c>
      <c r="J6162" s="41" t="s">
        <v>962</v>
      </c>
      <c r="K6162" s="41" t="s">
        <v>116</v>
      </c>
      <c r="L6162" s="195">
        <v>0.13529622010496289</v>
      </c>
      <c r="M6162" s="52" t="s">
        <v>962</v>
      </c>
      <c r="N6162" s="52" t="s">
        <v>117</v>
      </c>
    </row>
    <row r="6163" spans="1:16" x14ac:dyDescent="0.2">
      <c r="A6163" s="30">
        <v>594</v>
      </c>
      <c r="B6163" s="254" t="str">
        <f>IF(AND(A6163&lt;&gt;"",ISNUMBER(A6163)),VLOOKUP(A6163,Studies!A:BR,2,FALSE),"")</f>
        <v>Austin 1980</v>
      </c>
      <c r="C6163" s="255" t="str">
        <f>IF(AND(A6163&lt;&gt;"",ISNUMBER(A6163)),VLOOKUP(A6163,Studies!A:BR,3,FALSE),"")</f>
        <v>https://www.ncbi.nlm.nih.gov/pubmed/7437245</v>
      </c>
      <c r="D6163" s="255" t="str">
        <f>IF(AND(A6163&lt;&gt;"",ISNUMBER(A6163)),VLOOKUP(A6163,Studies!A:BR,4,FALSE),"")</f>
        <v>250 mg over 15 min (Regimen 2)</v>
      </c>
      <c r="E6163" s="255" t="str">
        <f>IF(AND(A6163&lt;&gt;"",ISNUMBER(A6163)),VLOOKUP(A6163,Studies!A:BR,5,FALSE),"")</f>
        <v>Erythromycin</v>
      </c>
      <c r="F6163" s="256" t="str">
        <f>IF(AND(A6163&lt;&gt;"",ISNUMBER(A6163)),VLOOKUP(A6163,Studies!A:BR,6,FALSE),"")</f>
        <v>Serum</v>
      </c>
      <c r="G6163" s="194">
        <v>3</v>
      </c>
      <c r="H6163" s="50" t="s">
        <v>60</v>
      </c>
      <c r="I6163" s="187">
        <v>1.0809616791755601</v>
      </c>
      <c r="J6163" s="41" t="s">
        <v>962</v>
      </c>
      <c r="K6163" s="41" t="s">
        <v>116</v>
      </c>
      <c r="L6163" s="195">
        <v>0.68152977482684207</v>
      </c>
      <c r="M6163" s="52" t="s">
        <v>962</v>
      </c>
      <c r="N6163" s="52" t="s">
        <v>117</v>
      </c>
    </row>
    <row r="6164" spans="1:16" x14ac:dyDescent="0.2">
      <c r="A6164" s="30">
        <v>594</v>
      </c>
      <c r="B6164" s="254" t="str">
        <f>IF(AND(A6164&lt;&gt;"",ISNUMBER(A6164)),VLOOKUP(A6164,Studies!A:BR,2,FALSE),"")</f>
        <v>Austin 1980</v>
      </c>
      <c r="C6164" s="255" t="str">
        <f>IF(AND(A6164&lt;&gt;"",ISNUMBER(A6164)),VLOOKUP(A6164,Studies!A:BR,3,FALSE),"")</f>
        <v>https://www.ncbi.nlm.nih.gov/pubmed/7437245</v>
      </c>
      <c r="D6164" s="255" t="str">
        <f>IF(AND(A6164&lt;&gt;"",ISNUMBER(A6164)),VLOOKUP(A6164,Studies!A:BR,4,FALSE),"")</f>
        <v>250 mg over 15 min (Regimen 2)</v>
      </c>
      <c r="E6164" s="255" t="str">
        <f>IF(AND(A6164&lt;&gt;"",ISNUMBER(A6164)),VLOOKUP(A6164,Studies!A:BR,5,FALSE),"")</f>
        <v>Erythromycin</v>
      </c>
      <c r="F6164" s="256" t="str">
        <f>IF(AND(A6164&lt;&gt;"",ISNUMBER(A6164)),VLOOKUP(A6164,Studies!A:BR,6,FALSE),"")</f>
        <v>Serum</v>
      </c>
      <c r="G6164" s="194">
        <v>4</v>
      </c>
      <c r="H6164" s="50" t="s">
        <v>60</v>
      </c>
      <c r="I6164" s="187">
        <v>0.83731799716316202</v>
      </c>
      <c r="J6164" s="41" t="s">
        <v>962</v>
      </c>
      <c r="K6164" s="41" t="s">
        <v>116</v>
      </c>
      <c r="L6164" s="195">
        <v>0.31405881033987904</v>
      </c>
      <c r="M6164" s="52" t="s">
        <v>962</v>
      </c>
      <c r="N6164" s="52" t="s">
        <v>117</v>
      </c>
      <c r="P6164" s="42" t="s">
        <v>1967</v>
      </c>
    </row>
    <row r="6165" spans="1:16" x14ac:dyDescent="0.2">
      <c r="A6165" s="30">
        <v>594</v>
      </c>
      <c r="B6165" s="254" t="str">
        <f>IF(AND(A6165&lt;&gt;"",ISNUMBER(A6165)),VLOOKUP(A6165,Studies!A:BR,2,FALSE),"")</f>
        <v>Austin 1980</v>
      </c>
      <c r="C6165" s="255" t="str">
        <f>IF(AND(A6165&lt;&gt;"",ISNUMBER(A6165)),VLOOKUP(A6165,Studies!A:BR,3,FALSE),"")</f>
        <v>https://www.ncbi.nlm.nih.gov/pubmed/7437245</v>
      </c>
      <c r="D6165" s="255" t="str">
        <f>IF(AND(A6165&lt;&gt;"",ISNUMBER(A6165)),VLOOKUP(A6165,Studies!A:BR,4,FALSE),"")</f>
        <v>250 mg over 15 min (Regimen 2)</v>
      </c>
      <c r="E6165" s="255" t="str">
        <f>IF(AND(A6165&lt;&gt;"",ISNUMBER(A6165)),VLOOKUP(A6165,Studies!A:BR,5,FALSE),"")</f>
        <v>Erythromycin</v>
      </c>
      <c r="F6165" s="256" t="str">
        <f>IF(AND(A6165&lt;&gt;"",ISNUMBER(A6165)),VLOOKUP(A6165,Studies!A:BR,6,FALSE),"")</f>
        <v>Serum</v>
      </c>
      <c r="G6165" s="194">
        <v>4.5</v>
      </c>
      <c r="H6165" s="50" t="s">
        <v>60</v>
      </c>
      <c r="I6165" s="187">
        <v>0.57862011266888902</v>
      </c>
      <c r="J6165" s="41" t="s">
        <v>962</v>
      </c>
      <c r="K6165" s="41" t="s">
        <v>116</v>
      </c>
      <c r="L6165" s="195">
        <v>6.0592765789508007E-2</v>
      </c>
      <c r="M6165" s="52" t="s">
        <v>962</v>
      </c>
      <c r="N6165" s="52" t="s">
        <v>117</v>
      </c>
    </row>
    <row r="6166" spans="1:16" x14ac:dyDescent="0.2">
      <c r="A6166" s="30">
        <v>594</v>
      </c>
      <c r="B6166" s="254" t="str">
        <f>IF(AND(A6166&lt;&gt;"",ISNUMBER(A6166)),VLOOKUP(A6166,Studies!A:BR,2,FALSE),"")</f>
        <v>Austin 1980</v>
      </c>
      <c r="C6166" s="255" t="str">
        <f>IF(AND(A6166&lt;&gt;"",ISNUMBER(A6166)),VLOOKUP(A6166,Studies!A:BR,3,FALSE),"")</f>
        <v>https://www.ncbi.nlm.nih.gov/pubmed/7437245</v>
      </c>
      <c r="D6166" s="255" t="str">
        <f>IF(AND(A6166&lt;&gt;"",ISNUMBER(A6166)),VLOOKUP(A6166,Studies!A:BR,4,FALSE),"")</f>
        <v>250 mg over 15 min (Regimen 2)</v>
      </c>
      <c r="E6166" s="255" t="str">
        <f>IF(AND(A6166&lt;&gt;"",ISNUMBER(A6166)),VLOOKUP(A6166,Studies!A:BR,5,FALSE),"")</f>
        <v>Erythromycin</v>
      </c>
      <c r="F6166" s="256" t="str">
        <f>IF(AND(A6166&lt;&gt;"",ISNUMBER(A6166)),VLOOKUP(A6166,Studies!A:BR,6,FALSE),"")</f>
        <v>Serum</v>
      </c>
      <c r="G6166" s="194">
        <v>5</v>
      </c>
      <c r="H6166" s="50" t="s">
        <v>60</v>
      </c>
      <c r="I6166" s="187">
        <v>0.29903332992030701</v>
      </c>
      <c r="J6166" s="41" t="s">
        <v>962</v>
      </c>
      <c r="K6166" s="41" t="s">
        <v>116</v>
      </c>
      <c r="L6166" s="195">
        <v>5.2648924608130004E-2</v>
      </c>
      <c r="M6166" s="52" t="s">
        <v>962</v>
      </c>
      <c r="N6166" s="52" t="s">
        <v>117</v>
      </c>
    </row>
    <row r="6167" spans="1:16" x14ac:dyDescent="0.2">
      <c r="A6167" s="30">
        <v>594</v>
      </c>
      <c r="B6167" s="254" t="str">
        <f>IF(AND(A6167&lt;&gt;"",ISNUMBER(A6167)),VLOOKUP(A6167,Studies!A:BR,2,FALSE),"")</f>
        <v>Austin 1980</v>
      </c>
      <c r="C6167" s="255" t="str">
        <f>IF(AND(A6167&lt;&gt;"",ISNUMBER(A6167)),VLOOKUP(A6167,Studies!A:BR,3,FALSE),"")</f>
        <v>https://www.ncbi.nlm.nih.gov/pubmed/7437245</v>
      </c>
      <c r="D6167" s="255" t="str">
        <f>IF(AND(A6167&lt;&gt;"",ISNUMBER(A6167)),VLOOKUP(A6167,Studies!A:BR,4,FALSE),"")</f>
        <v>250 mg over 15 min (Regimen 2)</v>
      </c>
      <c r="E6167" s="255" t="str">
        <f>IF(AND(A6167&lt;&gt;"",ISNUMBER(A6167)),VLOOKUP(A6167,Studies!A:BR,5,FALSE),"")</f>
        <v>Erythromycin</v>
      </c>
      <c r="F6167" s="256" t="str">
        <f>IF(AND(A6167&lt;&gt;"",ISNUMBER(A6167)),VLOOKUP(A6167,Studies!A:BR,6,FALSE),"")</f>
        <v>Serum</v>
      </c>
      <c r="G6167" s="194">
        <v>6</v>
      </c>
      <c r="H6167" s="50" t="s">
        <v>60</v>
      </c>
      <c r="I6167" s="187">
        <v>0.170864761710246</v>
      </c>
      <c r="J6167" s="41" t="s">
        <v>962</v>
      </c>
      <c r="K6167" s="41" t="s">
        <v>116</v>
      </c>
      <c r="L6167" s="195">
        <v>1.5762985450300998E-2</v>
      </c>
      <c r="M6167" s="52" t="s">
        <v>962</v>
      </c>
      <c r="N6167" s="52" t="s">
        <v>117</v>
      </c>
    </row>
    <row r="6168" spans="1:16" x14ac:dyDescent="0.2">
      <c r="A6168" s="30">
        <v>594</v>
      </c>
      <c r="B6168" s="254" t="str">
        <f>IF(AND(A6168&lt;&gt;"",ISNUMBER(A6168)),VLOOKUP(A6168,Studies!A:BR,2,FALSE),"")</f>
        <v>Austin 1980</v>
      </c>
      <c r="C6168" s="255" t="str">
        <f>IF(AND(A6168&lt;&gt;"",ISNUMBER(A6168)),VLOOKUP(A6168,Studies!A:BR,3,FALSE),"")</f>
        <v>https://www.ncbi.nlm.nih.gov/pubmed/7437245</v>
      </c>
      <c r="D6168" s="255" t="str">
        <f>IF(AND(A6168&lt;&gt;"",ISNUMBER(A6168)),VLOOKUP(A6168,Studies!A:BR,4,FALSE),"")</f>
        <v>250 mg over 15 min (Regimen 2)</v>
      </c>
      <c r="E6168" s="255" t="str">
        <f>IF(AND(A6168&lt;&gt;"",ISNUMBER(A6168)),VLOOKUP(A6168,Studies!A:BR,5,FALSE),"")</f>
        <v>Erythromycin</v>
      </c>
      <c r="F6168" s="256" t="str">
        <f>IF(AND(A6168&lt;&gt;"",ISNUMBER(A6168)),VLOOKUP(A6168,Studies!A:BR,6,FALSE),"")</f>
        <v>Serum</v>
      </c>
      <c r="G6168" s="194">
        <v>7</v>
      </c>
      <c r="H6168" s="50" t="s">
        <v>60</v>
      </c>
      <c r="I6168" s="187">
        <v>9.5005723771690795E-2</v>
      </c>
      <c r="J6168" s="41" t="s">
        <v>962</v>
      </c>
      <c r="K6168" s="41" t="s">
        <v>116</v>
      </c>
      <c r="L6168" s="195">
        <v>6.5269483841205789E-2</v>
      </c>
      <c r="M6168" s="52" t="s">
        <v>962</v>
      </c>
      <c r="N6168" s="52" t="s">
        <v>117</v>
      </c>
    </row>
    <row r="6169" spans="1:16" x14ac:dyDescent="0.2">
      <c r="A6169" s="30">
        <v>595</v>
      </c>
      <c r="B6169" s="254" t="str">
        <f>IF(AND(A6169&lt;&gt;"",ISNUMBER(A6169)),VLOOKUP(A6169,Studies!A:BR,2,FALSE),"")</f>
        <v>Austin 1980</v>
      </c>
      <c r="C6169" s="255" t="str">
        <f>IF(AND(A6169&lt;&gt;"",ISNUMBER(A6169)),VLOOKUP(A6169,Studies!A:BR,3,FALSE),"")</f>
        <v>https://www.ncbi.nlm.nih.gov/pubmed/7437245</v>
      </c>
      <c r="D6169" s="255" t="str">
        <f>IF(AND(A6169&lt;&gt;"",ISNUMBER(A6169)),VLOOKUP(A6169,Studies!A:BR,4,FALSE),"")</f>
        <v>500 mg over 15 min (Regimen 2)</v>
      </c>
      <c r="E6169" s="255" t="str">
        <f>IF(AND(A6169&lt;&gt;"",ISNUMBER(A6169)),VLOOKUP(A6169,Studies!A:BR,5,FALSE),"")</f>
        <v>Erythromycin</v>
      </c>
      <c r="F6169" s="256" t="str">
        <f>IF(AND(A6169&lt;&gt;"",ISNUMBER(A6169)),VLOOKUP(A6169,Studies!A:BR,6,FALSE),"")</f>
        <v>Serum</v>
      </c>
      <c r="G6169" s="194">
        <v>0.13333333333333333</v>
      </c>
      <c r="H6169" s="50" t="s">
        <v>60</v>
      </c>
      <c r="I6169" s="187">
        <v>20.498809999999999</v>
      </c>
      <c r="J6169" s="41" t="s">
        <v>962</v>
      </c>
      <c r="K6169" s="41" t="s">
        <v>116</v>
      </c>
    </row>
    <row r="6170" spans="1:16" x14ac:dyDescent="0.2">
      <c r="A6170" s="30">
        <v>595</v>
      </c>
      <c r="B6170" s="254" t="str">
        <f>IF(AND(A6170&lt;&gt;"",ISNUMBER(A6170)),VLOOKUP(A6170,Studies!A:BR,2,FALSE),"")</f>
        <v>Austin 1980</v>
      </c>
      <c r="C6170" s="255" t="str">
        <f>IF(AND(A6170&lt;&gt;"",ISNUMBER(A6170)),VLOOKUP(A6170,Studies!A:BR,3,FALSE),"")</f>
        <v>https://www.ncbi.nlm.nih.gov/pubmed/7437245</v>
      </c>
      <c r="D6170" s="255" t="str">
        <f>IF(AND(A6170&lt;&gt;"",ISNUMBER(A6170)),VLOOKUP(A6170,Studies!A:BR,4,FALSE),"")</f>
        <v>500 mg over 15 min (Regimen 2)</v>
      </c>
      <c r="E6170" s="255" t="str">
        <f>IF(AND(A6170&lt;&gt;"",ISNUMBER(A6170)),VLOOKUP(A6170,Studies!A:BR,5,FALSE),"")</f>
        <v>Erythromycin</v>
      </c>
      <c r="F6170" s="256" t="str">
        <f>IF(AND(A6170&lt;&gt;"",ISNUMBER(A6170)),VLOOKUP(A6170,Studies!A:BR,6,FALSE),"")</f>
        <v>Serum</v>
      </c>
      <c r="G6170" s="194">
        <v>0.25</v>
      </c>
      <c r="H6170" s="50" t="s">
        <v>60</v>
      </c>
      <c r="I6170" s="187">
        <v>18.2807448965908</v>
      </c>
      <c r="J6170" s="41" t="s">
        <v>962</v>
      </c>
      <c r="K6170" s="41" t="s">
        <v>116</v>
      </c>
    </row>
    <row r="6171" spans="1:16" x14ac:dyDescent="0.2">
      <c r="A6171" s="30">
        <v>595</v>
      </c>
      <c r="B6171" s="254" t="str">
        <f>IF(AND(A6171&lt;&gt;"",ISNUMBER(A6171)),VLOOKUP(A6171,Studies!A:BR,2,FALSE),"")</f>
        <v>Austin 1980</v>
      </c>
      <c r="C6171" s="255" t="str">
        <f>IF(AND(A6171&lt;&gt;"",ISNUMBER(A6171)),VLOOKUP(A6171,Studies!A:BR,3,FALSE),"")</f>
        <v>https://www.ncbi.nlm.nih.gov/pubmed/7437245</v>
      </c>
      <c r="D6171" s="255" t="str">
        <f>IF(AND(A6171&lt;&gt;"",ISNUMBER(A6171)),VLOOKUP(A6171,Studies!A:BR,4,FALSE),"")</f>
        <v>500 mg over 15 min (Regimen 2)</v>
      </c>
      <c r="E6171" s="255" t="str">
        <f>IF(AND(A6171&lt;&gt;"",ISNUMBER(A6171)),VLOOKUP(A6171,Studies!A:BR,5,FALSE),"")</f>
        <v>Erythromycin</v>
      </c>
      <c r="F6171" s="256" t="str">
        <f>IF(AND(A6171&lt;&gt;"",ISNUMBER(A6171)),VLOOKUP(A6171,Studies!A:BR,6,FALSE),"")</f>
        <v>Serum</v>
      </c>
      <c r="G6171" s="194">
        <v>0.5</v>
      </c>
      <c r="H6171" s="50" t="s">
        <v>60</v>
      </c>
      <c r="I6171" s="187">
        <v>7.6643493564167198</v>
      </c>
      <c r="J6171" s="41" t="s">
        <v>962</v>
      </c>
      <c r="K6171" s="41" t="s">
        <v>116</v>
      </c>
    </row>
    <row r="6172" spans="1:16" x14ac:dyDescent="0.2">
      <c r="A6172" s="30">
        <v>595</v>
      </c>
      <c r="B6172" s="254" t="str">
        <f>IF(AND(A6172&lt;&gt;"",ISNUMBER(A6172)),VLOOKUP(A6172,Studies!A:BR,2,FALSE),"")</f>
        <v>Austin 1980</v>
      </c>
      <c r="C6172" s="255" t="str">
        <f>IF(AND(A6172&lt;&gt;"",ISNUMBER(A6172)),VLOOKUP(A6172,Studies!A:BR,3,FALSE),"")</f>
        <v>https://www.ncbi.nlm.nih.gov/pubmed/7437245</v>
      </c>
      <c r="D6172" s="255" t="str">
        <f>IF(AND(A6172&lt;&gt;"",ISNUMBER(A6172)),VLOOKUP(A6172,Studies!A:BR,4,FALSE),"")</f>
        <v>500 mg over 15 min (Regimen 2)</v>
      </c>
      <c r="E6172" s="255" t="str">
        <f>IF(AND(A6172&lt;&gt;"",ISNUMBER(A6172)),VLOOKUP(A6172,Studies!A:BR,5,FALSE),"")</f>
        <v>Erythromycin</v>
      </c>
      <c r="F6172" s="256" t="str">
        <f>IF(AND(A6172&lt;&gt;"",ISNUMBER(A6172)),VLOOKUP(A6172,Studies!A:BR,6,FALSE),"")</f>
        <v>Serum</v>
      </c>
      <c r="G6172" s="194">
        <v>0.75</v>
      </c>
      <c r="H6172" s="50" t="s">
        <v>60</v>
      </c>
      <c r="I6172" s="187">
        <v>5.4343884699506599</v>
      </c>
      <c r="J6172" s="41" t="s">
        <v>962</v>
      </c>
      <c r="K6172" s="41" t="s">
        <v>116</v>
      </c>
    </row>
    <row r="6173" spans="1:16" x14ac:dyDescent="0.2">
      <c r="A6173" s="30">
        <v>595</v>
      </c>
      <c r="B6173" s="254" t="str">
        <f>IF(AND(A6173&lt;&gt;"",ISNUMBER(A6173)),VLOOKUP(A6173,Studies!A:BR,2,FALSE),"")</f>
        <v>Austin 1980</v>
      </c>
      <c r="C6173" s="255" t="str">
        <f>IF(AND(A6173&lt;&gt;"",ISNUMBER(A6173)),VLOOKUP(A6173,Studies!A:BR,3,FALSE),"")</f>
        <v>https://www.ncbi.nlm.nih.gov/pubmed/7437245</v>
      </c>
      <c r="D6173" s="255" t="str">
        <f>IF(AND(A6173&lt;&gt;"",ISNUMBER(A6173)),VLOOKUP(A6173,Studies!A:BR,4,FALSE),"")</f>
        <v>500 mg over 15 min (Regimen 2)</v>
      </c>
      <c r="E6173" s="255" t="str">
        <f>IF(AND(A6173&lt;&gt;"",ISNUMBER(A6173)),VLOOKUP(A6173,Studies!A:BR,5,FALSE),"")</f>
        <v>Erythromycin</v>
      </c>
      <c r="F6173" s="256" t="str">
        <f>IF(AND(A6173&lt;&gt;"",ISNUMBER(A6173)),VLOOKUP(A6173,Studies!A:BR,6,FALSE),"")</f>
        <v>Serum</v>
      </c>
      <c r="G6173" s="194">
        <v>1</v>
      </c>
      <c r="H6173" s="50" t="s">
        <v>60</v>
      </c>
      <c r="I6173" s="187">
        <v>3.5958415272774702</v>
      </c>
      <c r="J6173" s="41" t="s">
        <v>962</v>
      </c>
      <c r="K6173" s="41" t="s">
        <v>116</v>
      </c>
      <c r="L6173" s="195">
        <v>0.95322448549792016</v>
      </c>
      <c r="M6173" s="52" t="s">
        <v>962</v>
      </c>
      <c r="N6173" s="52" t="s">
        <v>117</v>
      </c>
    </row>
    <row r="6174" spans="1:16" x14ac:dyDescent="0.2">
      <c r="A6174" s="30">
        <v>595</v>
      </c>
      <c r="B6174" s="254" t="str">
        <f>IF(AND(A6174&lt;&gt;"",ISNUMBER(A6174)),VLOOKUP(A6174,Studies!A:BR,2,FALSE),"")</f>
        <v>Austin 1980</v>
      </c>
      <c r="C6174" s="255" t="str">
        <f>IF(AND(A6174&lt;&gt;"",ISNUMBER(A6174)),VLOOKUP(A6174,Studies!A:BR,3,FALSE),"")</f>
        <v>https://www.ncbi.nlm.nih.gov/pubmed/7437245</v>
      </c>
      <c r="D6174" s="255" t="str">
        <f>IF(AND(A6174&lt;&gt;"",ISNUMBER(A6174)),VLOOKUP(A6174,Studies!A:BR,4,FALSE),"")</f>
        <v>500 mg over 15 min (Regimen 2)</v>
      </c>
      <c r="E6174" s="255" t="str">
        <f>IF(AND(A6174&lt;&gt;"",ISNUMBER(A6174)),VLOOKUP(A6174,Studies!A:BR,5,FALSE),"")</f>
        <v>Erythromycin</v>
      </c>
      <c r="F6174" s="256" t="str">
        <f>IF(AND(A6174&lt;&gt;"",ISNUMBER(A6174)),VLOOKUP(A6174,Studies!A:BR,6,FALSE),"")</f>
        <v>Serum</v>
      </c>
      <c r="G6174" s="194">
        <v>1.25</v>
      </c>
      <c r="H6174" s="50" t="s">
        <v>60</v>
      </c>
      <c r="I6174" s="187">
        <v>3.4569490404916299</v>
      </c>
      <c r="J6174" s="41" t="s">
        <v>962</v>
      </c>
      <c r="K6174" s="41" t="s">
        <v>116</v>
      </c>
    </row>
    <row r="6175" spans="1:16" x14ac:dyDescent="0.2">
      <c r="A6175" s="30">
        <v>595</v>
      </c>
      <c r="B6175" s="254" t="str">
        <f>IF(AND(A6175&lt;&gt;"",ISNUMBER(A6175)),VLOOKUP(A6175,Studies!A:BR,2,FALSE),"")</f>
        <v>Austin 1980</v>
      </c>
      <c r="C6175" s="255" t="str">
        <f>IF(AND(A6175&lt;&gt;"",ISNUMBER(A6175)),VLOOKUP(A6175,Studies!A:BR,3,FALSE),"")</f>
        <v>https://www.ncbi.nlm.nih.gov/pubmed/7437245</v>
      </c>
      <c r="D6175" s="255" t="str">
        <f>IF(AND(A6175&lt;&gt;"",ISNUMBER(A6175)),VLOOKUP(A6175,Studies!A:BR,4,FALSE),"")</f>
        <v>500 mg over 15 min (Regimen 2)</v>
      </c>
      <c r="E6175" s="255" t="str">
        <f>IF(AND(A6175&lt;&gt;"",ISNUMBER(A6175)),VLOOKUP(A6175,Studies!A:BR,5,FALSE),"")</f>
        <v>Erythromycin</v>
      </c>
      <c r="F6175" s="256" t="str">
        <f>IF(AND(A6175&lt;&gt;"",ISNUMBER(A6175)),VLOOKUP(A6175,Studies!A:BR,6,FALSE),"")</f>
        <v>Serum</v>
      </c>
      <c r="G6175" s="194">
        <v>1.5</v>
      </c>
      <c r="H6175" s="50" t="s">
        <v>60</v>
      </c>
      <c r="I6175" s="187">
        <v>3.0999194353995501</v>
      </c>
      <c r="J6175" s="41" t="s">
        <v>962</v>
      </c>
      <c r="K6175" s="41" t="s">
        <v>116</v>
      </c>
      <c r="L6175" s="195">
        <v>1.3411046896365697</v>
      </c>
      <c r="M6175" s="52" t="s">
        <v>962</v>
      </c>
      <c r="N6175" s="52" t="s">
        <v>117</v>
      </c>
    </row>
    <row r="6176" spans="1:16" x14ac:dyDescent="0.2">
      <c r="A6176" s="30">
        <v>595</v>
      </c>
      <c r="B6176" s="254" t="str">
        <f>IF(AND(A6176&lt;&gt;"",ISNUMBER(A6176)),VLOOKUP(A6176,Studies!A:BR,2,FALSE),"")</f>
        <v>Austin 1980</v>
      </c>
      <c r="C6176" s="255" t="str">
        <f>IF(AND(A6176&lt;&gt;"",ISNUMBER(A6176)),VLOOKUP(A6176,Studies!A:BR,3,FALSE),"")</f>
        <v>https://www.ncbi.nlm.nih.gov/pubmed/7437245</v>
      </c>
      <c r="D6176" s="255" t="str">
        <f>IF(AND(A6176&lt;&gt;"",ISNUMBER(A6176)),VLOOKUP(A6176,Studies!A:BR,4,FALSE),"")</f>
        <v>500 mg over 15 min (Regimen 2)</v>
      </c>
      <c r="E6176" s="255" t="str">
        <f>IF(AND(A6176&lt;&gt;"",ISNUMBER(A6176)),VLOOKUP(A6176,Studies!A:BR,5,FALSE),"")</f>
        <v>Erythromycin</v>
      </c>
      <c r="F6176" s="256" t="str">
        <f>IF(AND(A6176&lt;&gt;"",ISNUMBER(A6176)),VLOOKUP(A6176,Studies!A:BR,6,FALSE),"")</f>
        <v>Serum</v>
      </c>
      <c r="G6176" s="194">
        <v>1.75</v>
      </c>
      <c r="H6176" s="50" t="s">
        <v>60</v>
      </c>
      <c r="I6176" s="187">
        <v>3.7175317923675801</v>
      </c>
      <c r="J6176" s="41" t="s">
        <v>962</v>
      </c>
      <c r="K6176" s="41" t="s">
        <v>116</v>
      </c>
    </row>
    <row r="6177" spans="1:16" x14ac:dyDescent="0.2">
      <c r="A6177" s="30">
        <v>595</v>
      </c>
      <c r="B6177" s="254" t="str">
        <f>IF(AND(A6177&lt;&gt;"",ISNUMBER(A6177)),VLOOKUP(A6177,Studies!A:BR,2,FALSE),"")</f>
        <v>Austin 1980</v>
      </c>
      <c r="C6177" s="255" t="str">
        <f>IF(AND(A6177&lt;&gt;"",ISNUMBER(A6177)),VLOOKUP(A6177,Studies!A:BR,3,FALSE),"")</f>
        <v>https://www.ncbi.nlm.nih.gov/pubmed/7437245</v>
      </c>
      <c r="D6177" s="255" t="str">
        <f>IF(AND(A6177&lt;&gt;"",ISNUMBER(A6177)),VLOOKUP(A6177,Studies!A:BR,4,FALSE),"")</f>
        <v>500 mg over 15 min (Regimen 2)</v>
      </c>
      <c r="E6177" s="255" t="str">
        <f>IF(AND(A6177&lt;&gt;"",ISNUMBER(A6177)),VLOOKUP(A6177,Studies!A:BR,5,FALSE),"")</f>
        <v>Erythromycin</v>
      </c>
      <c r="F6177" s="256" t="str">
        <f>IF(AND(A6177&lt;&gt;"",ISNUMBER(A6177)),VLOOKUP(A6177,Studies!A:BR,6,FALSE),"")</f>
        <v>Serum</v>
      </c>
      <c r="G6177" s="194">
        <v>2</v>
      </c>
      <c r="H6177" s="50" t="s">
        <v>60</v>
      </c>
      <c r="I6177" s="187">
        <v>2.4942763737598899</v>
      </c>
      <c r="J6177" s="41" t="s">
        <v>962</v>
      </c>
      <c r="K6177" s="41" t="s">
        <v>116</v>
      </c>
    </row>
    <row r="6178" spans="1:16" x14ac:dyDescent="0.2">
      <c r="A6178" s="30">
        <v>595</v>
      </c>
      <c r="B6178" s="254" t="str">
        <f>IF(AND(A6178&lt;&gt;"",ISNUMBER(A6178)),VLOOKUP(A6178,Studies!A:BR,2,FALSE),"")</f>
        <v>Austin 1980</v>
      </c>
      <c r="C6178" s="255" t="str">
        <f>IF(AND(A6178&lt;&gt;"",ISNUMBER(A6178)),VLOOKUP(A6178,Studies!A:BR,3,FALSE),"")</f>
        <v>https://www.ncbi.nlm.nih.gov/pubmed/7437245</v>
      </c>
      <c r="D6178" s="255" t="str">
        <f>IF(AND(A6178&lt;&gt;"",ISNUMBER(A6178)),VLOOKUP(A6178,Studies!A:BR,4,FALSE),"")</f>
        <v>500 mg over 15 min (Regimen 2)</v>
      </c>
      <c r="E6178" s="255" t="str">
        <f>IF(AND(A6178&lt;&gt;"",ISNUMBER(A6178)),VLOOKUP(A6178,Studies!A:BR,5,FALSE),"")</f>
        <v>Erythromycin</v>
      </c>
      <c r="F6178" s="256" t="str">
        <f>IF(AND(A6178&lt;&gt;"",ISNUMBER(A6178)),VLOOKUP(A6178,Studies!A:BR,6,FALSE),"")</f>
        <v>Serum</v>
      </c>
      <c r="G6178" s="194">
        <v>2.5</v>
      </c>
      <c r="H6178" s="50" t="s">
        <v>60</v>
      </c>
      <c r="I6178" s="187">
        <v>2.5031147687267898</v>
      </c>
      <c r="J6178" s="41" t="s">
        <v>962</v>
      </c>
      <c r="K6178" s="41" t="s">
        <v>116</v>
      </c>
      <c r="L6178" s="195">
        <v>1.18346552847441</v>
      </c>
      <c r="M6178" s="52" t="s">
        <v>962</v>
      </c>
      <c r="N6178" s="52" t="s">
        <v>117</v>
      </c>
    </row>
    <row r="6179" spans="1:16" x14ac:dyDescent="0.2">
      <c r="A6179" s="30">
        <v>595</v>
      </c>
      <c r="B6179" s="254" t="str">
        <f>IF(AND(A6179&lt;&gt;"",ISNUMBER(A6179)),VLOOKUP(A6179,Studies!A:BR,2,FALSE),"")</f>
        <v>Austin 1980</v>
      </c>
      <c r="C6179" s="255" t="str">
        <f>IF(AND(A6179&lt;&gt;"",ISNUMBER(A6179)),VLOOKUP(A6179,Studies!A:BR,3,FALSE),"")</f>
        <v>https://www.ncbi.nlm.nih.gov/pubmed/7437245</v>
      </c>
      <c r="D6179" s="255" t="str">
        <f>IF(AND(A6179&lt;&gt;"",ISNUMBER(A6179)),VLOOKUP(A6179,Studies!A:BR,4,FALSE),"")</f>
        <v>500 mg over 15 min (Regimen 2)</v>
      </c>
      <c r="E6179" s="255" t="str">
        <f>IF(AND(A6179&lt;&gt;"",ISNUMBER(A6179)),VLOOKUP(A6179,Studies!A:BR,5,FALSE),"")</f>
        <v>Erythromycin</v>
      </c>
      <c r="F6179" s="256" t="str">
        <f>IF(AND(A6179&lt;&gt;"",ISNUMBER(A6179)),VLOOKUP(A6179,Studies!A:BR,6,FALSE),"")</f>
        <v>Serum</v>
      </c>
      <c r="G6179" s="194">
        <v>3</v>
      </c>
      <c r="H6179" s="50" t="s">
        <v>60</v>
      </c>
      <c r="I6179" s="187">
        <v>2.1582435554381099</v>
      </c>
      <c r="J6179" s="41" t="s">
        <v>962</v>
      </c>
      <c r="K6179" s="41" t="s">
        <v>116</v>
      </c>
    </row>
    <row r="6180" spans="1:16" x14ac:dyDescent="0.2">
      <c r="A6180" s="30">
        <v>595</v>
      </c>
      <c r="B6180" s="254" t="str">
        <f>IF(AND(A6180&lt;&gt;"",ISNUMBER(A6180)),VLOOKUP(A6180,Studies!A:BR,2,FALSE),"")</f>
        <v>Austin 1980</v>
      </c>
      <c r="C6180" s="255" t="str">
        <f>IF(AND(A6180&lt;&gt;"",ISNUMBER(A6180)),VLOOKUP(A6180,Studies!A:BR,3,FALSE),"")</f>
        <v>https://www.ncbi.nlm.nih.gov/pubmed/7437245</v>
      </c>
      <c r="D6180" s="255" t="str">
        <f>IF(AND(A6180&lt;&gt;"",ISNUMBER(A6180)),VLOOKUP(A6180,Studies!A:BR,4,FALSE),"")</f>
        <v>500 mg over 15 min (Regimen 2)</v>
      </c>
      <c r="E6180" s="255" t="str">
        <f>IF(AND(A6180&lt;&gt;"",ISNUMBER(A6180)),VLOOKUP(A6180,Studies!A:BR,5,FALSE),"")</f>
        <v>Erythromycin</v>
      </c>
      <c r="F6180" s="256" t="str">
        <f>IF(AND(A6180&lt;&gt;"",ISNUMBER(A6180)),VLOOKUP(A6180,Studies!A:BR,6,FALSE),"")</f>
        <v>Serum</v>
      </c>
      <c r="G6180" s="194">
        <v>3.5</v>
      </c>
      <c r="H6180" s="50" t="s">
        <v>60</v>
      </c>
      <c r="I6180" s="187">
        <v>2.2894274648262098</v>
      </c>
      <c r="J6180" s="41" t="s">
        <v>962</v>
      </c>
      <c r="K6180" s="41" t="s">
        <v>116</v>
      </c>
      <c r="L6180" s="195">
        <v>0.72933530301089</v>
      </c>
      <c r="M6180" s="52" t="s">
        <v>962</v>
      </c>
      <c r="N6180" s="52" t="s">
        <v>117</v>
      </c>
    </row>
    <row r="6181" spans="1:16" x14ac:dyDescent="0.2">
      <c r="A6181" s="30">
        <v>595</v>
      </c>
      <c r="B6181" s="254" t="str">
        <f>IF(AND(A6181&lt;&gt;"",ISNUMBER(A6181)),VLOOKUP(A6181,Studies!A:BR,2,FALSE),"")</f>
        <v>Austin 1980</v>
      </c>
      <c r="C6181" s="255" t="str">
        <f>IF(AND(A6181&lt;&gt;"",ISNUMBER(A6181)),VLOOKUP(A6181,Studies!A:BR,3,FALSE),"")</f>
        <v>https://www.ncbi.nlm.nih.gov/pubmed/7437245</v>
      </c>
      <c r="D6181" s="255" t="str">
        <f>IF(AND(A6181&lt;&gt;"",ISNUMBER(A6181)),VLOOKUP(A6181,Studies!A:BR,4,FALSE),"")</f>
        <v>500 mg over 15 min (Regimen 2)</v>
      </c>
      <c r="E6181" s="255" t="str">
        <f>IF(AND(A6181&lt;&gt;"",ISNUMBER(A6181)),VLOOKUP(A6181,Studies!A:BR,5,FALSE),"")</f>
        <v>Erythromycin</v>
      </c>
      <c r="F6181" s="256" t="str">
        <f>IF(AND(A6181&lt;&gt;"",ISNUMBER(A6181)),VLOOKUP(A6181,Studies!A:BR,6,FALSE),"")</f>
        <v>Serum</v>
      </c>
      <c r="G6181" s="194">
        <v>4</v>
      </c>
      <c r="H6181" s="50" t="s">
        <v>60</v>
      </c>
      <c r="I6181" s="187">
        <v>2.1740902689958301</v>
      </c>
      <c r="J6181" s="41" t="s">
        <v>962</v>
      </c>
      <c r="K6181" s="41" t="s">
        <v>116</v>
      </c>
      <c r="P6181" s="42" t="s">
        <v>1967</v>
      </c>
    </row>
    <row r="6182" spans="1:16" x14ac:dyDescent="0.2">
      <c r="A6182" s="30">
        <v>595</v>
      </c>
      <c r="B6182" s="254" t="str">
        <f>IF(AND(A6182&lt;&gt;"",ISNUMBER(A6182)),VLOOKUP(A6182,Studies!A:BR,2,FALSE),"")</f>
        <v>Austin 1980</v>
      </c>
      <c r="C6182" s="255" t="str">
        <f>IF(AND(A6182&lt;&gt;"",ISNUMBER(A6182)),VLOOKUP(A6182,Studies!A:BR,3,FALSE),"")</f>
        <v>https://www.ncbi.nlm.nih.gov/pubmed/7437245</v>
      </c>
      <c r="D6182" s="255" t="str">
        <f>IF(AND(A6182&lt;&gt;"",ISNUMBER(A6182)),VLOOKUP(A6182,Studies!A:BR,4,FALSE),"")</f>
        <v>500 mg over 15 min (Regimen 2)</v>
      </c>
      <c r="E6182" s="255" t="str">
        <f>IF(AND(A6182&lt;&gt;"",ISNUMBER(A6182)),VLOOKUP(A6182,Studies!A:BR,5,FALSE),"")</f>
        <v>Erythromycin</v>
      </c>
      <c r="F6182" s="256" t="str">
        <f>IF(AND(A6182&lt;&gt;"",ISNUMBER(A6182)),VLOOKUP(A6182,Studies!A:BR,6,FALSE),"")</f>
        <v>Serum</v>
      </c>
      <c r="G6182" s="194">
        <v>4.5</v>
      </c>
      <c r="H6182" s="50" t="s">
        <v>60</v>
      </c>
      <c r="I6182" s="187">
        <v>1.7980928788430199</v>
      </c>
      <c r="J6182" s="41" t="s">
        <v>962</v>
      </c>
      <c r="K6182" s="41" t="s">
        <v>116</v>
      </c>
      <c r="L6182" s="195">
        <v>0.63929376602742027</v>
      </c>
      <c r="M6182" s="52" t="s">
        <v>962</v>
      </c>
      <c r="N6182" s="52" t="s">
        <v>117</v>
      </c>
    </row>
    <row r="6183" spans="1:16" x14ac:dyDescent="0.2">
      <c r="A6183" s="30">
        <v>595</v>
      </c>
      <c r="B6183" s="254" t="str">
        <f>IF(AND(A6183&lt;&gt;"",ISNUMBER(A6183)),VLOOKUP(A6183,Studies!A:BR,2,FALSE),"")</f>
        <v>Austin 1980</v>
      </c>
      <c r="C6183" s="255" t="str">
        <f>IF(AND(A6183&lt;&gt;"",ISNUMBER(A6183)),VLOOKUP(A6183,Studies!A:BR,3,FALSE),"")</f>
        <v>https://www.ncbi.nlm.nih.gov/pubmed/7437245</v>
      </c>
      <c r="D6183" s="255" t="str">
        <f>IF(AND(A6183&lt;&gt;"",ISNUMBER(A6183)),VLOOKUP(A6183,Studies!A:BR,4,FALSE),"")</f>
        <v>500 mg over 15 min (Regimen 2)</v>
      </c>
      <c r="E6183" s="255" t="str">
        <f>IF(AND(A6183&lt;&gt;"",ISNUMBER(A6183)),VLOOKUP(A6183,Studies!A:BR,5,FALSE),"")</f>
        <v>Erythromycin</v>
      </c>
      <c r="F6183" s="256" t="str">
        <f>IF(AND(A6183&lt;&gt;"",ISNUMBER(A6183)),VLOOKUP(A6183,Studies!A:BR,6,FALSE),"")</f>
        <v>Serum</v>
      </c>
      <c r="G6183" s="194">
        <v>5</v>
      </c>
      <c r="H6183" s="50" t="s">
        <v>60</v>
      </c>
      <c r="I6183" s="187">
        <v>1.20866239730512</v>
      </c>
      <c r="J6183" s="41" t="s">
        <v>962</v>
      </c>
      <c r="K6183" s="41" t="s">
        <v>116</v>
      </c>
    </row>
    <row r="6184" spans="1:16" x14ac:dyDescent="0.2">
      <c r="A6184" s="30">
        <v>595</v>
      </c>
      <c r="B6184" s="254" t="str">
        <f>IF(AND(A6184&lt;&gt;"",ISNUMBER(A6184)),VLOOKUP(A6184,Studies!A:BR,2,FALSE),"")</f>
        <v>Austin 1980</v>
      </c>
      <c r="C6184" s="255" t="str">
        <f>IF(AND(A6184&lt;&gt;"",ISNUMBER(A6184)),VLOOKUP(A6184,Studies!A:BR,3,FALSE),"")</f>
        <v>https://www.ncbi.nlm.nih.gov/pubmed/7437245</v>
      </c>
      <c r="D6184" s="255" t="str">
        <f>IF(AND(A6184&lt;&gt;"",ISNUMBER(A6184)),VLOOKUP(A6184,Studies!A:BR,4,FALSE),"")</f>
        <v>500 mg over 15 min (Regimen 2)</v>
      </c>
      <c r="E6184" s="255" t="str">
        <f>IF(AND(A6184&lt;&gt;"",ISNUMBER(A6184)),VLOOKUP(A6184,Studies!A:BR,5,FALSE),"")</f>
        <v>Erythromycin</v>
      </c>
      <c r="F6184" s="256" t="str">
        <f>IF(AND(A6184&lt;&gt;"",ISNUMBER(A6184)),VLOOKUP(A6184,Studies!A:BR,6,FALSE),"")</f>
        <v>Serum</v>
      </c>
      <c r="G6184" s="194">
        <v>6</v>
      </c>
      <c r="H6184" s="50" t="s">
        <v>60</v>
      </c>
      <c r="I6184" s="187">
        <v>0.70012114963570304</v>
      </c>
      <c r="J6184" s="41" t="s">
        <v>962</v>
      </c>
      <c r="K6184" s="41" t="s">
        <v>116</v>
      </c>
      <c r="L6184" s="195">
        <v>0.35992882983332686</v>
      </c>
      <c r="M6184" s="52" t="s">
        <v>962</v>
      </c>
      <c r="N6184" s="52" t="s">
        <v>117</v>
      </c>
    </row>
    <row r="6185" spans="1:16" x14ac:dyDescent="0.2">
      <c r="A6185" s="30">
        <v>595</v>
      </c>
      <c r="B6185" s="254" t="str">
        <f>IF(AND(A6185&lt;&gt;"",ISNUMBER(A6185)),VLOOKUP(A6185,Studies!A:BR,2,FALSE),"")</f>
        <v>Austin 1980</v>
      </c>
      <c r="C6185" s="255" t="str">
        <f>IF(AND(A6185&lt;&gt;"",ISNUMBER(A6185)),VLOOKUP(A6185,Studies!A:BR,3,FALSE),"")</f>
        <v>https://www.ncbi.nlm.nih.gov/pubmed/7437245</v>
      </c>
      <c r="D6185" s="255" t="str">
        <f>IF(AND(A6185&lt;&gt;"",ISNUMBER(A6185)),VLOOKUP(A6185,Studies!A:BR,4,FALSE),"")</f>
        <v>500 mg over 15 min (Regimen 2)</v>
      </c>
      <c r="E6185" s="255" t="str">
        <f>IF(AND(A6185&lt;&gt;"",ISNUMBER(A6185)),VLOOKUP(A6185,Studies!A:BR,5,FALSE),"")</f>
        <v>Erythromycin</v>
      </c>
      <c r="F6185" s="256" t="str">
        <f>IF(AND(A6185&lt;&gt;"",ISNUMBER(A6185)),VLOOKUP(A6185,Studies!A:BR,6,FALSE),"")</f>
        <v>Serum</v>
      </c>
      <c r="G6185" s="194">
        <v>7</v>
      </c>
      <c r="H6185" s="50" t="s">
        <v>60</v>
      </c>
      <c r="I6185" s="187">
        <v>0.42878182638944001</v>
      </c>
      <c r="J6185" s="41" t="s">
        <v>962</v>
      </c>
      <c r="K6185" s="41" t="s">
        <v>116</v>
      </c>
    </row>
    <row r="6186" spans="1:16" x14ac:dyDescent="0.2">
      <c r="A6186" s="30">
        <v>596</v>
      </c>
      <c r="B6186" s="254" t="str">
        <f>IF(AND(A6186&lt;&gt;"",ISNUMBER(A6186)),VLOOKUP(A6186,Studies!A:BR,2,FALSE),"")</f>
        <v>Austin 1980</v>
      </c>
      <c r="C6186" s="255" t="str">
        <f>IF(AND(A6186&lt;&gt;"",ISNUMBER(A6186)),VLOOKUP(A6186,Studies!A:BR,3,FALSE),"")</f>
        <v>https://www.ncbi.nlm.nih.gov/pubmed/7437245</v>
      </c>
      <c r="D6186" s="255" t="str">
        <f>IF(AND(A6186&lt;&gt;"",ISNUMBER(A6186)),VLOOKUP(A6186,Studies!A:BR,4,FALSE),"")</f>
        <v>900 mg over 15 min (Regimen 2)</v>
      </c>
      <c r="E6186" s="255" t="str">
        <f>IF(AND(A6186&lt;&gt;"",ISNUMBER(A6186)),VLOOKUP(A6186,Studies!A:BR,5,FALSE),"")</f>
        <v>Erythromycin</v>
      </c>
      <c r="F6186" s="256" t="str">
        <f>IF(AND(A6186&lt;&gt;"",ISNUMBER(A6186)),VLOOKUP(A6186,Studies!A:BR,6,FALSE),"")</f>
        <v>Serum</v>
      </c>
      <c r="G6186" s="194">
        <v>0.13333333333333333</v>
      </c>
      <c r="H6186" s="50" t="s">
        <v>60</v>
      </c>
      <c r="I6186" s="187">
        <v>20.865029712976799</v>
      </c>
      <c r="J6186" s="41" t="s">
        <v>962</v>
      </c>
      <c r="K6186" s="41" t="s">
        <v>116</v>
      </c>
    </row>
    <row r="6187" spans="1:16" x14ac:dyDescent="0.2">
      <c r="A6187" s="30">
        <v>596</v>
      </c>
      <c r="B6187" s="254" t="str">
        <f>IF(AND(A6187&lt;&gt;"",ISNUMBER(A6187)),VLOOKUP(A6187,Studies!A:BR,2,FALSE),"")</f>
        <v>Austin 1980</v>
      </c>
      <c r="C6187" s="255" t="str">
        <f>IF(AND(A6187&lt;&gt;"",ISNUMBER(A6187)),VLOOKUP(A6187,Studies!A:BR,3,FALSE),"")</f>
        <v>https://www.ncbi.nlm.nih.gov/pubmed/7437245</v>
      </c>
      <c r="D6187" s="255" t="str">
        <f>IF(AND(A6187&lt;&gt;"",ISNUMBER(A6187)),VLOOKUP(A6187,Studies!A:BR,4,FALSE),"")</f>
        <v>900 mg over 15 min (Regimen 2)</v>
      </c>
      <c r="E6187" s="255" t="str">
        <f>IF(AND(A6187&lt;&gt;"",ISNUMBER(A6187)),VLOOKUP(A6187,Studies!A:BR,5,FALSE),"")</f>
        <v>Erythromycin</v>
      </c>
      <c r="F6187" s="256" t="str">
        <f>IF(AND(A6187&lt;&gt;"",ISNUMBER(A6187)),VLOOKUP(A6187,Studies!A:BR,6,FALSE),"")</f>
        <v>Serum</v>
      </c>
      <c r="G6187" s="194">
        <v>0.25</v>
      </c>
      <c r="H6187" s="50" t="s">
        <v>60</v>
      </c>
      <c r="I6187" s="187">
        <v>29.259856537098099</v>
      </c>
      <c r="J6187" s="41" t="s">
        <v>962</v>
      </c>
      <c r="K6187" s="41" t="s">
        <v>116</v>
      </c>
    </row>
    <row r="6188" spans="1:16" x14ac:dyDescent="0.2">
      <c r="A6188" s="30">
        <v>596</v>
      </c>
      <c r="B6188" s="254" t="str">
        <f>IF(AND(A6188&lt;&gt;"",ISNUMBER(A6188)),VLOOKUP(A6188,Studies!A:BR,2,FALSE),"")</f>
        <v>Austin 1980</v>
      </c>
      <c r="C6188" s="255" t="str">
        <f>IF(AND(A6188&lt;&gt;"",ISNUMBER(A6188)),VLOOKUP(A6188,Studies!A:BR,3,FALSE),"")</f>
        <v>https://www.ncbi.nlm.nih.gov/pubmed/7437245</v>
      </c>
      <c r="D6188" s="255" t="str">
        <f>IF(AND(A6188&lt;&gt;"",ISNUMBER(A6188)),VLOOKUP(A6188,Studies!A:BR,4,FALSE),"")</f>
        <v>900 mg over 15 min (Regimen 2)</v>
      </c>
      <c r="E6188" s="255" t="str">
        <f>IF(AND(A6188&lt;&gt;"",ISNUMBER(A6188)),VLOOKUP(A6188,Studies!A:BR,5,FALSE),"")</f>
        <v>Erythromycin</v>
      </c>
      <c r="F6188" s="256" t="str">
        <f>IF(AND(A6188&lt;&gt;"",ISNUMBER(A6188)),VLOOKUP(A6188,Studies!A:BR,6,FALSE),"")</f>
        <v>Serum</v>
      </c>
      <c r="G6188" s="194">
        <v>0.5</v>
      </c>
      <c r="H6188" s="50" t="s">
        <v>60</v>
      </c>
      <c r="I6188" s="187">
        <v>14.680813874269599</v>
      </c>
      <c r="J6188" s="41" t="s">
        <v>962</v>
      </c>
      <c r="K6188" s="41" t="s">
        <v>116</v>
      </c>
      <c r="L6188" s="195">
        <v>4.1488262367156992</v>
      </c>
      <c r="M6188" s="52" t="s">
        <v>962</v>
      </c>
      <c r="N6188" s="52" t="s">
        <v>117</v>
      </c>
    </row>
    <row r="6189" spans="1:16" x14ac:dyDescent="0.2">
      <c r="A6189" s="30">
        <v>596</v>
      </c>
      <c r="B6189" s="254" t="str">
        <f>IF(AND(A6189&lt;&gt;"",ISNUMBER(A6189)),VLOOKUP(A6189,Studies!A:BR,2,FALSE),"")</f>
        <v>Austin 1980</v>
      </c>
      <c r="C6189" s="255" t="str">
        <f>IF(AND(A6189&lt;&gt;"",ISNUMBER(A6189)),VLOOKUP(A6189,Studies!A:BR,3,FALSE),"")</f>
        <v>https://www.ncbi.nlm.nih.gov/pubmed/7437245</v>
      </c>
      <c r="D6189" s="255" t="str">
        <f>IF(AND(A6189&lt;&gt;"",ISNUMBER(A6189)),VLOOKUP(A6189,Studies!A:BR,4,FALSE),"")</f>
        <v>900 mg over 15 min (Regimen 2)</v>
      </c>
      <c r="E6189" s="255" t="str">
        <f>IF(AND(A6189&lt;&gt;"",ISNUMBER(A6189)),VLOOKUP(A6189,Studies!A:BR,5,FALSE),"")</f>
        <v>Erythromycin</v>
      </c>
      <c r="F6189" s="256" t="str">
        <f>IF(AND(A6189&lt;&gt;"",ISNUMBER(A6189)),VLOOKUP(A6189,Studies!A:BR,6,FALSE),"")</f>
        <v>Serum</v>
      </c>
      <c r="G6189" s="194">
        <v>0.75</v>
      </c>
      <c r="H6189" s="50" t="s">
        <v>60</v>
      </c>
      <c r="I6189" s="187">
        <v>8.1158429320625807</v>
      </c>
      <c r="J6189" s="41" t="s">
        <v>962</v>
      </c>
      <c r="K6189" s="41" t="s">
        <v>116</v>
      </c>
    </row>
    <row r="6190" spans="1:16" x14ac:dyDescent="0.2">
      <c r="A6190" s="30">
        <v>596</v>
      </c>
      <c r="B6190" s="254" t="str">
        <f>IF(AND(A6190&lt;&gt;"",ISNUMBER(A6190)),VLOOKUP(A6190,Studies!A:BR,2,FALSE),"")</f>
        <v>Austin 1980</v>
      </c>
      <c r="C6190" s="255" t="str">
        <f>IF(AND(A6190&lt;&gt;"",ISNUMBER(A6190)),VLOOKUP(A6190,Studies!A:BR,3,FALSE),"")</f>
        <v>https://www.ncbi.nlm.nih.gov/pubmed/7437245</v>
      </c>
      <c r="D6190" s="255" t="str">
        <f>IF(AND(A6190&lt;&gt;"",ISNUMBER(A6190)),VLOOKUP(A6190,Studies!A:BR,4,FALSE),"")</f>
        <v>900 mg over 15 min (Regimen 2)</v>
      </c>
      <c r="E6190" s="255" t="str">
        <f>IF(AND(A6190&lt;&gt;"",ISNUMBER(A6190)),VLOOKUP(A6190,Studies!A:BR,5,FALSE),"")</f>
        <v>Erythromycin</v>
      </c>
      <c r="F6190" s="256" t="str">
        <f>IF(AND(A6190&lt;&gt;"",ISNUMBER(A6190)),VLOOKUP(A6190,Studies!A:BR,6,FALSE),"")</f>
        <v>Serum</v>
      </c>
      <c r="G6190" s="194">
        <v>1</v>
      </c>
      <c r="H6190" s="50" t="s">
        <v>60</v>
      </c>
      <c r="I6190" s="187">
        <v>9.0841065685648097</v>
      </c>
      <c r="J6190" s="41" t="s">
        <v>962</v>
      </c>
      <c r="K6190" s="41" t="s">
        <v>116</v>
      </c>
    </row>
    <row r="6191" spans="1:16" x14ac:dyDescent="0.2">
      <c r="A6191" s="30">
        <v>596</v>
      </c>
      <c r="B6191" s="254" t="str">
        <f>IF(AND(A6191&lt;&gt;"",ISNUMBER(A6191)),VLOOKUP(A6191,Studies!A:BR,2,FALSE),"")</f>
        <v>Austin 1980</v>
      </c>
      <c r="C6191" s="255" t="str">
        <f>IF(AND(A6191&lt;&gt;"",ISNUMBER(A6191)),VLOOKUP(A6191,Studies!A:BR,3,FALSE),"")</f>
        <v>https://www.ncbi.nlm.nih.gov/pubmed/7437245</v>
      </c>
      <c r="D6191" s="255" t="str">
        <f>IF(AND(A6191&lt;&gt;"",ISNUMBER(A6191)),VLOOKUP(A6191,Studies!A:BR,4,FALSE),"")</f>
        <v>900 mg over 15 min (Regimen 2)</v>
      </c>
      <c r="E6191" s="255" t="str">
        <f>IF(AND(A6191&lt;&gt;"",ISNUMBER(A6191)),VLOOKUP(A6191,Studies!A:BR,5,FALSE),"")</f>
        <v>Erythromycin</v>
      </c>
      <c r="F6191" s="256" t="str">
        <f>IF(AND(A6191&lt;&gt;"",ISNUMBER(A6191)),VLOOKUP(A6191,Studies!A:BR,6,FALSE),"")</f>
        <v>Serum</v>
      </c>
      <c r="G6191" s="194">
        <v>1.25</v>
      </c>
      <c r="H6191" s="50" t="s">
        <v>60</v>
      </c>
      <c r="I6191" s="187">
        <v>9.0994554238693794</v>
      </c>
      <c r="J6191" s="41" t="s">
        <v>962</v>
      </c>
      <c r="K6191" s="41" t="s">
        <v>116</v>
      </c>
      <c r="L6191" s="195">
        <v>4.4898842775118197</v>
      </c>
      <c r="M6191" s="52" t="s">
        <v>962</v>
      </c>
      <c r="N6191" s="52" t="s">
        <v>117</v>
      </c>
    </row>
    <row r="6192" spans="1:16" x14ac:dyDescent="0.2">
      <c r="A6192" s="30">
        <v>596</v>
      </c>
      <c r="B6192" s="254" t="str">
        <f>IF(AND(A6192&lt;&gt;"",ISNUMBER(A6192)),VLOOKUP(A6192,Studies!A:BR,2,FALSE),"")</f>
        <v>Austin 1980</v>
      </c>
      <c r="C6192" s="255" t="str">
        <f>IF(AND(A6192&lt;&gt;"",ISNUMBER(A6192)),VLOOKUP(A6192,Studies!A:BR,3,FALSE),"")</f>
        <v>https://www.ncbi.nlm.nih.gov/pubmed/7437245</v>
      </c>
      <c r="D6192" s="255" t="str">
        <f>IF(AND(A6192&lt;&gt;"",ISNUMBER(A6192)),VLOOKUP(A6192,Studies!A:BR,4,FALSE),"")</f>
        <v>900 mg over 15 min (Regimen 2)</v>
      </c>
      <c r="E6192" s="255" t="str">
        <f>IF(AND(A6192&lt;&gt;"",ISNUMBER(A6192)),VLOOKUP(A6192,Studies!A:BR,5,FALSE),"")</f>
        <v>Erythromycin</v>
      </c>
      <c r="F6192" s="256" t="str">
        <f>IF(AND(A6192&lt;&gt;"",ISNUMBER(A6192)),VLOOKUP(A6192,Studies!A:BR,6,FALSE),"")</f>
        <v>Serum</v>
      </c>
      <c r="G6192" s="194">
        <v>1.5</v>
      </c>
      <c r="H6192" s="50" t="s">
        <v>60</v>
      </c>
      <c r="I6192" s="187">
        <v>7.4092926896525899</v>
      </c>
      <c r="J6192" s="41" t="s">
        <v>962</v>
      </c>
      <c r="K6192" s="41" t="s">
        <v>116</v>
      </c>
    </row>
    <row r="6193" spans="1:16" x14ac:dyDescent="0.2">
      <c r="A6193" s="30">
        <v>596</v>
      </c>
      <c r="B6193" s="254" t="str">
        <f>IF(AND(A6193&lt;&gt;"",ISNUMBER(A6193)),VLOOKUP(A6193,Studies!A:BR,2,FALSE),"")</f>
        <v>Austin 1980</v>
      </c>
      <c r="C6193" s="255" t="str">
        <f>IF(AND(A6193&lt;&gt;"",ISNUMBER(A6193)),VLOOKUP(A6193,Studies!A:BR,3,FALSE),"")</f>
        <v>https://www.ncbi.nlm.nih.gov/pubmed/7437245</v>
      </c>
      <c r="D6193" s="255" t="str">
        <f>IF(AND(A6193&lt;&gt;"",ISNUMBER(A6193)),VLOOKUP(A6193,Studies!A:BR,4,FALSE),"")</f>
        <v>900 mg over 15 min (Regimen 2)</v>
      </c>
      <c r="E6193" s="255" t="str">
        <f>IF(AND(A6193&lt;&gt;"",ISNUMBER(A6193)),VLOOKUP(A6193,Studies!A:BR,5,FALSE),"")</f>
        <v>Erythromycin</v>
      </c>
      <c r="F6193" s="256" t="str">
        <f>IF(AND(A6193&lt;&gt;"",ISNUMBER(A6193)),VLOOKUP(A6193,Studies!A:BR,6,FALSE),"")</f>
        <v>Serum</v>
      </c>
      <c r="G6193" s="194">
        <v>1.75</v>
      </c>
      <c r="H6193" s="50" t="s">
        <v>60</v>
      </c>
      <c r="I6193" s="187">
        <v>7.6299227713130602</v>
      </c>
      <c r="J6193" s="41" t="s">
        <v>962</v>
      </c>
      <c r="K6193" s="41" t="s">
        <v>116</v>
      </c>
    </row>
    <row r="6194" spans="1:16" x14ac:dyDescent="0.2">
      <c r="A6194" s="30">
        <v>596</v>
      </c>
      <c r="B6194" s="254" t="str">
        <f>IF(AND(A6194&lt;&gt;"",ISNUMBER(A6194)),VLOOKUP(A6194,Studies!A:BR,2,FALSE),"")</f>
        <v>Austin 1980</v>
      </c>
      <c r="C6194" s="255" t="str">
        <f>IF(AND(A6194&lt;&gt;"",ISNUMBER(A6194)),VLOOKUP(A6194,Studies!A:BR,3,FALSE),"")</f>
        <v>https://www.ncbi.nlm.nih.gov/pubmed/7437245</v>
      </c>
      <c r="D6194" s="255" t="str">
        <f>IF(AND(A6194&lt;&gt;"",ISNUMBER(A6194)),VLOOKUP(A6194,Studies!A:BR,4,FALSE),"")</f>
        <v>900 mg over 15 min (Regimen 2)</v>
      </c>
      <c r="E6194" s="255" t="str">
        <f>IF(AND(A6194&lt;&gt;"",ISNUMBER(A6194)),VLOOKUP(A6194,Studies!A:BR,5,FALSE),"")</f>
        <v>Erythromycin</v>
      </c>
      <c r="F6194" s="256" t="str">
        <f>IF(AND(A6194&lt;&gt;"",ISNUMBER(A6194)),VLOOKUP(A6194,Studies!A:BR,6,FALSE),"")</f>
        <v>Serum</v>
      </c>
      <c r="G6194" s="194">
        <v>2</v>
      </c>
      <c r="H6194" s="50" t="s">
        <v>60</v>
      </c>
      <c r="I6194" s="187">
        <v>9.4066424379135807</v>
      </c>
      <c r="J6194" s="41" t="s">
        <v>962</v>
      </c>
      <c r="K6194" s="41" t="s">
        <v>116</v>
      </c>
      <c r="L6194" s="195">
        <v>7.4065056684728194</v>
      </c>
      <c r="M6194" s="52" t="s">
        <v>962</v>
      </c>
      <c r="N6194" s="52" t="s">
        <v>117</v>
      </c>
    </row>
    <row r="6195" spans="1:16" x14ac:dyDescent="0.2">
      <c r="A6195" s="30">
        <v>596</v>
      </c>
      <c r="B6195" s="254" t="str">
        <f>IF(AND(A6195&lt;&gt;"",ISNUMBER(A6195)),VLOOKUP(A6195,Studies!A:BR,2,FALSE),"")</f>
        <v>Austin 1980</v>
      </c>
      <c r="C6195" s="255" t="str">
        <f>IF(AND(A6195&lt;&gt;"",ISNUMBER(A6195)),VLOOKUP(A6195,Studies!A:BR,3,FALSE),"")</f>
        <v>https://www.ncbi.nlm.nih.gov/pubmed/7437245</v>
      </c>
      <c r="D6195" s="255" t="str">
        <f>IF(AND(A6195&lt;&gt;"",ISNUMBER(A6195)),VLOOKUP(A6195,Studies!A:BR,4,FALSE),"")</f>
        <v>900 mg over 15 min (Regimen 2)</v>
      </c>
      <c r="E6195" s="255" t="str">
        <f>IF(AND(A6195&lt;&gt;"",ISNUMBER(A6195)),VLOOKUP(A6195,Studies!A:BR,5,FALSE),"")</f>
        <v>Erythromycin</v>
      </c>
      <c r="F6195" s="256" t="str">
        <f>IF(AND(A6195&lt;&gt;"",ISNUMBER(A6195)),VLOOKUP(A6195,Studies!A:BR,6,FALSE),"")</f>
        <v>Serum</v>
      </c>
      <c r="G6195" s="194">
        <v>2.5</v>
      </c>
      <c r="H6195" s="50" t="s">
        <v>60</v>
      </c>
      <c r="I6195" s="187">
        <v>6.2362342654022296</v>
      </c>
      <c r="J6195" s="41" t="s">
        <v>962</v>
      </c>
      <c r="K6195" s="41" t="s">
        <v>116</v>
      </c>
    </row>
    <row r="6196" spans="1:16" x14ac:dyDescent="0.2">
      <c r="A6196" s="30">
        <v>596</v>
      </c>
      <c r="B6196" s="254" t="str">
        <f>IF(AND(A6196&lt;&gt;"",ISNUMBER(A6196)),VLOOKUP(A6196,Studies!A:BR,2,FALSE),"")</f>
        <v>Austin 1980</v>
      </c>
      <c r="C6196" s="255" t="str">
        <f>IF(AND(A6196&lt;&gt;"",ISNUMBER(A6196)),VLOOKUP(A6196,Studies!A:BR,3,FALSE),"")</f>
        <v>https://www.ncbi.nlm.nih.gov/pubmed/7437245</v>
      </c>
      <c r="D6196" s="255" t="str">
        <f>IF(AND(A6196&lt;&gt;"",ISNUMBER(A6196)),VLOOKUP(A6196,Studies!A:BR,4,FALSE),"")</f>
        <v>900 mg over 15 min (Regimen 2)</v>
      </c>
      <c r="E6196" s="255" t="str">
        <f>IF(AND(A6196&lt;&gt;"",ISNUMBER(A6196)),VLOOKUP(A6196,Studies!A:BR,5,FALSE),"")</f>
        <v>Erythromycin</v>
      </c>
      <c r="F6196" s="256" t="str">
        <f>IF(AND(A6196&lt;&gt;"",ISNUMBER(A6196)),VLOOKUP(A6196,Studies!A:BR,6,FALSE),"")</f>
        <v>Serum</v>
      </c>
      <c r="G6196" s="194">
        <v>3</v>
      </c>
      <c r="H6196" s="50" t="s">
        <v>60</v>
      </c>
      <c r="I6196" s="187">
        <v>6.0876321384397203</v>
      </c>
      <c r="J6196" s="41" t="s">
        <v>962</v>
      </c>
      <c r="K6196" s="41" t="s">
        <v>116</v>
      </c>
      <c r="L6196" s="195">
        <v>4.0663706799975801</v>
      </c>
      <c r="M6196" s="52" t="s">
        <v>962</v>
      </c>
      <c r="N6196" s="52" t="s">
        <v>117</v>
      </c>
    </row>
    <row r="6197" spans="1:16" x14ac:dyDescent="0.2">
      <c r="A6197" s="30">
        <v>596</v>
      </c>
      <c r="B6197" s="254" t="str">
        <f>IF(AND(A6197&lt;&gt;"",ISNUMBER(A6197)),VLOOKUP(A6197,Studies!A:BR,2,FALSE),"")</f>
        <v>Austin 1980</v>
      </c>
      <c r="C6197" s="255" t="str">
        <f>IF(AND(A6197&lt;&gt;"",ISNUMBER(A6197)),VLOOKUP(A6197,Studies!A:BR,3,FALSE),"")</f>
        <v>https://www.ncbi.nlm.nih.gov/pubmed/7437245</v>
      </c>
      <c r="D6197" s="255" t="str">
        <f>IF(AND(A6197&lt;&gt;"",ISNUMBER(A6197)),VLOOKUP(A6197,Studies!A:BR,4,FALSE),"")</f>
        <v>900 mg over 15 min (Regimen 2)</v>
      </c>
      <c r="E6197" s="255" t="str">
        <f>IF(AND(A6197&lt;&gt;"",ISNUMBER(A6197)),VLOOKUP(A6197,Studies!A:BR,5,FALSE),"")</f>
        <v>Erythromycin</v>
      </c>
      <c r="F6197" s="256" t="str">
        <f>IF(AND(A6197&lt;&gt;"",ISNUMBER(A6197)),VLOOKUP(A6197,Studies!A:BR,6,FALSE),"")</f>
        <v>Serum</v>
      </c>
      <c r="G6197" s="194">
        <v>3.5</v>
      </c>
      <c r="H6197" s="50" t="s">
        <v>60</v>
      </c>
      <c r="I6197" s="187">
        <v>4.5714287624529701</v>
      </c>
      <c r="J6197" s="41" t="s">
        <v>962</v>
      </c>
      <c r="K6197" s="41" t="s">
        <v>116</v>
      </c>
    </row>
    <row r="6198" spans="1:16" x14ac:dyDescent="0.2">
      <c r="A6198" s="30">
        <v>596</v>
      </c>
      <c r="B6198" s="254" t="str">
        <f>IF(AND(A6198&lt;&gt;"",ISNUMBER(A6198)),VLOOKUP(A6198,Studies!A:BR,2,FALSE),"")</f>
        <v>Austin 1980</v>
      </c>
      <c r="C6198" s="255" t="str">
        <f>IF(AND(A6198&lt;&gt;"",ISNUMBER(A6198)),VLOOKUP(A6198,Studies!A:BR,3,FALSE),"")</f>
        <v>https://www.ncbi.nlm.nih.gov/pubmed/7437245</v>
      </c>
      <c r="D6198" s="255" t="str">
        <f>IF(AND(A6198&lt;&gt;"",ISNUMBER(A6198)),VLOOKUP(A6198,Studies!A:BR,4,FALSE),"")</f>
        <v>900 mg over 15 min (Regimen 2)</v>
      </c>
      <c r="E6198" s="255" t="str">
        <f>IF(AND(A6198&lt;&gt;"",ISNUMBER(A6198)),VLOOKUP(A6198,Studies!A:BR,5,FALSE),"")</f>
        <v>Erythromycin</v>
      </c>
      <c r="F6198" s="256" t="str">
        <f>IF(AND(A6198&lt;&gt;"",ISNUMBER(A6198)),VLOOKUP(A6198,Studies!A:BR,6,FALSE),"")</f>
        <v>Serum</v>
      </c>
      <c r="G6198" s="194">
        <v>4</v>
      </c>
      <c r="H6198" s="50" t="s">
        <v>60</v>
      </c>
      <c r="I6198" s="187">
        <v>3.5765256647003798</v>
      </c>
      <c r="J6198" s="41" t="s">
        <v>962</v>
      </c>
      <c r="K6198" s="41" t="s">
        <v>116</v>
      </c>
      <c r="L6198" s="195">
        <v>2.64168653922408</v>
      </c>
      <c r="M6198" s="52" t="s">
        <v>962</v>
      </c>
      <c r="N6198" s="52" t="s">
        <v>117</v>
      </c>
      <c r="P6198" s="42" t="s">
        <v>1967</v>
      </c>
    </row>
    <row r="6199" spans="1:16" x14ac:dyDescent="0.2">
      <c r="A6199" s="30">
        <v>596</v>
      </c>
      <c r="B6199" s="254" t="str">
        <f>IF(AND(A6199&lt;&gt;"",ISNUMBER(A6199)),VLOOKUP(A6199,Studies!A:BR,2,FALSE),"")</f>
        <v>Austin 1980</v>
      </c>
      <c r="C6199" s="255" t="str">
        <f>IF(AND(A6199&lt;&gt;"",ISNUMBER(A6199)),VLOOKUP(A6199,Studies!A:BR,3,FALSE),"")</f>
        <v>https://www.ncbi.nlm.nih.gov/pubmed/7437245</v>
      </c>
      <c r="D6199" s="255" t="str">
        <f>IF(AND(A6199&lt;&gt;"",ISNUMBER(A6199)),VLOOKUP(A6199,Studies!A:BR,4,FALSE),"")</f>
        <v>900 mg over 15 min (Regimen 2)</v>
      </c>
      <c r="E6199" s="255" t="str">
        <f>IF(AND(A6199&lt;&gt;"",ISNUMBER(A6199)),VLOOKUP(A6199,Studies!A:BR,5,FALSE),"")</f>
        <v>Erythromycin</v>
      </c>
      <c r="F6199" s="256" t="str">
        <f>IF(AND(A6199&lt;&gt;"",ISNUMBER(A6199)),VLOOKUP(A6199,Studies!A:BR,6,FALSE),"")</f>
        <v>Serum</v>
      </c>
      <c r="G6199" s="194">
        <v>4.5</v>
      </c>
      <c r="H6199" s="50" t="s">
        <v>60</v>
      </c>
      <c r="I6199" s="187">
        <v>3.59035332203845</v>
      </c>
      <c r="J6199" s="41" t="s">
        <v>962</v>
      </c>
      <c r="K6199" s="41" t="s">
        <v>116</v>
      </c>
    </row>
    <row r="6200" spans="1:16" x14ac:dyDescent="0.2">
      <c r="A6200" s="30">
        <v>596</v>
      </c>
      <c r="B6200" s="254" t="str">
        <f>IF(AND(A6200&lt;&gt;"",ISNUMBER(A6200)),VLOOKUP(A6200,Studies!A:BR,2,FALSE),"")</f>
        <v>Austin 1980</v>
      </c>
      <c r="C6200" s="255" t="str">
        <f>IF(AND(A6200&lt;&gt;"",ISNUMBER(A6200)),VLOOKUP(A6200,Studies!A:BR,3,FALSE),"")</f>
        <v>https://www.ncbi.nlm.nih.gov/pubmed/7437245</v>
      </c>
      <c r="D6200" s="255" t="str">
        <f>IF(AND(A6200&lt;&gt;"",ISNUMBER(A6200)),VLOOKUP(A6200,Studies!A:BR,4,FALSE),"")</f>
        <v>900 mg over 15 min (Regimen 2)</v>
      </c>
      <c r="E6200" s="255" t="str">
        <f>IF(AND(A6200&lt;&gt;"",ISNUMBER(A6200)),VLOOKUP(A6200,Studies!A:BR,5,FALSE),"")</f>
        <v>Erythromycin</v>
      </c>
      <c r="F6200" s="256" t="str">
        <f>IF(AND(A6200&lt;&gt;"",ISNUMBER(A6200)),VLOOKUP(A6200,Studies!A:BR,6,FALSE),"")</f>
        <v>Serum</v>
      </c>
      <c r="G6200" s="194">
        <v>5</v>
      </c>
      <c r="H6200" s="50" t="s">
        <v>60</v>
      </c>
      <c r="I6200" s="187">
        <v>2.5855376299428898</v>
      </c>
      <c r="J6200" s="41" t="s">
        <v>962</v>
      </c>
      <c r="K6200" s="41" t="s">
        <v>116</v>
      </c>
      <c r="L6200" s="195">
        <v>1.9100862477405305</v>
      </c>
      <c r="M6200" s="52" t="s">
        <v>962</v>
      </c>
      <c r="N6200" s="52" t="s">
        <v>117</v>
      </c>
    </row>
    <row r="6201" spans="1:16" x14ac:dyDescent="0.2">
      <c r="A6201" s="30">
        <v>596</v>
      </c>
      <c r="B6201" s="254" t="str">
        <f>IF(AND(A6201&lt;&gt;"",ISNUMBER(A6201)),VLOOKUP(A6201,Studies!A:BR,2,FALSE),"")</f>
        <v>Austin 1980</v>
      </c>
      <c r="C6201" s="255" t="str">
        <f>IF(AND(A6201&lt;&gt;"",ISNUMBER(A6201)),VLOOKUP(A6201,Studies!A:BR,3,FALSE),"")</f>
        <v>https://www.ncbi.nlm.nih.gov/pubmed/7437245</v>
      </c>
      <c r="D6201" s="255" t="str">
        <f>IF(AND(A6201&lt;&gt;"",ISNUMBER(A6201)),VLOOKUP(A6201,Studies!A:BR,4,FALSE),"")</f>
        <v>900 mg over 15 min (Regimen 2)</v>
      </c>
      <c r="E6201" s="255" t="str">
        <f>IF(AND(A6201&lt;&gt;"",ISNUMBER(A6201)),VLOOKUP(A6201,Studies!A:BR,5,FALSE),"")</f>
        <v>Erythromycin</v>
      </c>
      <c r="F6201" s="256" t="str">
        <f>IF(AND(A6201&lt;&gt;"",ISNUMBER(A6201)),VLOOKUP(A6201,Studies!A:BR,6,FALSE),"")</f>
        <v>Serum</v>
      </c>
      <c r="G6201" s="194">
        <v>6</v>
      </c>
      <c r="H6201" s="50" t="s">
        <v>60</v>
      </c>
      <c r="I6201" s="187">
        <v>2.0027696000703101</v>
      </c>
      <c r="J6201" s="41" t="s">
        <v>962</v>
      </c>
      <c r="K6201" s="41" t="s">
        <v>116</v>
      </c>
    </row>
    <row r="6202" spans="1:16" x14ac:dyDescent="0.2">
      <c r="A6202" s="30">
        <v>596</v>
      </c>
      <c r="B6202" s="254" t="str">
        <f>IF(AND(A6202&lt;&gt;"",ISNUMBER(A6202)),VLOOKUP(A6202,Studies!A:BR,2,FALSE),"")</f>
        <v>Austin 1980</v>
      </c>
      <c r="C6202" s="255" t="str">
        <f>IF(AND(A6202&lt;&gt;"",ISNUMBER(A6202)),VLOOKUP(A6202,Studies!A:BR,3,FALSE),"")</f>
        <v>https://www.ncbi.nlm.nih.gov/pubmed/7437245</v>
      </c>
      <c r="D6202" s="255" t="str">
        <f>IF(AND(A6202&lt;&gt;"",ISNUMBER(A6202)),VLOOKUP(A6202,Studies!A:BR,4,FALSE),"")</f>
        <v>900 mg over 15 min (Regimen 2)</v>
      </c>
      <c r="E6202" s="255" t="str">
        <f>IF(AND(A6202&lt;&gt;"",ISNUMBER(A6202)),VLOOKUP(A6202,Studies!A:BR,5,FALSE),"")</f>
        <v>Erythromycin</v>
      </c>
      <c r="F6202" s="256" t="str">
        <f>IF(AND(A6202&lt;&gt;"",ISNUMBER(A6202)),VLOOKUP(A6202,Studies!A:BR,6,FALSE),"")</f>
        <v>Serum</v>
      </c>
      <c r="G6202" s="194">
        <v>7</v>
      </c>
      <c r="H6202" s="50" t="s">
        <v>60</v>
      </c>
      <c r="I6202" s="187">
        <v>1.5301743827185701</v>
      </c>
      <c r="J6202" s="41" t="s">
        <v>962</v>
      </c>
      <c r="K6202" s="41" t="s">
        <v>116</v>
      </c>
      <c r="L6202" s="195">
        <v>1.3206511779194001</v>
      </c>
      <c r="M6202" s="52" t="s">
        <v>962</v>
      </c>
      <c r="N6202" s="52" t="s">
        <v>117</v>
      </c>
    </row>
    <row r="6203" spans="1:16" x14ac:dyDescent="0.2">
      <c r="A6203" s="30">
        <v>597</v>
      </c>
      <c r="B6203" s="254" t="str">
        <f>IF(AND(A6203&lt;&gt;"",ISNUMBER(A6203)),VLOOKUP(A6203,Studies!A:BR,2,FALSE),"")</f>
        <v>Barre 1987</v>
      </c>
      <c r="C6203" s="255" t="str">
        <f>IF(AND(A6203&lt;&gt;"",ISNUMBER(A6203)),VLOOKUP(A6203,Studies!A:BR,3,FALSE),"")</f>
        <v>https://www.ncbi.nlm.nih.gov/pubmed/3606934</v>
      </c>
      <c r="D6203" s="255" t="str">
        <f>IF(AND(A6203&lt;&gt;"",ISNUMBER(A6203)),VLOOKUP(A6203,Studies!A:BR,4,FALSE),"")</f>
        <v>500 mg over 30 min, total concentrations</v>
      </c>
      <c r="E6203" s="255" t="str">
        <f>IF(AND(A6203&lt;&gt;"",ISNUMBER(A6203)),VLOOKUP(A6203,Studies!A:BR,5,FALSE),"")</f>
        <v>Erythromycin</v>
      </c>
      <c r="F6203" s="256" t="str">
        <f>IF(AND(A6203&lt;&gt;"",ISNUMBER(A6203)),VLOOKUP(A6203,Studies!A:BR,6,FALSE),"")</f>
        <v>Serum</v>
      </c>
      <c r="G6203" s="194">
        <v>0.5</v>
      </c>
      <c r="H6203" s="50" t="s">
        <v>60</v>
      </c>
      <c r="I6203" s="187">
        <v>11.4437305606283</v>
      </c>
      <c r="J6203" s="41" t="s">
        <v>962</v>
      </c>
      <c r="K6203" s="41" t="s">
        <v>116</v>
      </c>
      <c r="L6203" s="195">
        <v>5.1902928555915695</v>
      </c>
      <c r="M6203" s="195" t="s">
        <v>962</v>
      </c>
      <c r="N6203" s="195" t="s">
        <v>117</v>
      </c>
      <c r="O6203" s="59" t="s">
        <v>1968</v>
      </c>
      <c r="P6203" s="42" t="s">
        <v>1981</v>
      </c>
    </row>
    <row r="6204" spans="1:16" x14ac:dyDescent="0.2">
      <c r="A6204" s="30">
        <v>597</v>
      </c>
      <c r="B6204" s="254" t="str">
        <f>IF(AND(A6204&lt;&gt;"",ISNUMBER(A6204)),VLOOKUP(A6204,Studies!A:BR,2,FALSE),"")</f>
        <v>Barre 1987</v>
      </c>
      <c r="C6204" s="255" t="str">
        <f>IF(AND(A6204&lt;&gt;"",ISNUMBER(A6204)),VLOOKUP(A6204,Studies!A:BR,3,FALSE),"")</f>
        <v>https://www.ncbi.nlm.nih.gov/pubmed/3606934</v>
      </c>
      <c r="D6204" s="255" t="str">
        <f>IF(AND(A6204&lt;&gt;"",ISNUMBER(A6204)),VLOOKUP(A6204,Studies!A:BR,4,FALSE),"")</f>
        <v>500 mg over 30 min, total concentrations</v>
      </c>
      <c r="E6204" s="255" t="str">
        <f>IF(AND(A6204&lt;&gt;"",ISNUMBER(A6204)),VLOOKUP(A6204,Studies!A:BR,5,FALSE),"")</f>
        <v>Erythromycin</v>
      </c>
      <c r="F6204" s="256" t="str">
        <f>IF(AND(A6204&lt;&gt;"",ISNUMBER(A6204)),VLOOKUP(A6204,Studies!A:BR,6,FALSE),"")</f>
        <v>Serum</v>
      </c>
      <c r="G6204" s="194">
        <v>0.58333330000000005</v>
      </c>
      <c r="H6204" s="50" t="s">
        <v>60</v>
      </c>
      <c r="I6204" s="187">
        <v>7.9354468619323404</v>
      </c>
      <c r="J6204" s="41" t="s">
        <v>962</v>
      </c>
      <c r="K6204" s="41" t="s">
        <v>116</v>
      </c>
      <c r="L6204" s="195">
        <v>2.5762284840626837</v>
      </c>
      <c r="M6204" s="195" t="s">
        <v>962</v>
      </c>
      <c r="N6204" s="195" t="s">
        <v>117</v>
      </c>
      <c r="O6204" s="59" t="s">
        <v>1968</v>
      </c>
      <c r="P6204" s="188" t="s">
        <v>1981</v>
      </c>
    </row>
    <row r="6205" spans="1:16" x14ac:dyDescent="0.2">
      <c r="A6205" s="30">
        <v>597</v>
      </c>
      <c r="B6205" s="254" t="str">
        <f>IF(AND(A6205&lt;&gt;"",ISNUMBER(A6205)),VLOOKUP(A6205,Studies!A:BR,2,FALSE),"")</f>
        <v>Barre 1987</v>
      </c>
      <c r="C6205" s="255" t="str">
        <f>IF(AND(A6205&lt;&gt;"",ISNUMBER(A6205)),VLOOKUP(A6205,Studies!A:BR,3,FALSE),"")</f>
        <v>https://www.ncbi.nlm.nih.gov/pubmed/3606934</v>
      </c>
      <c r="D6205" s="255" t="str">
        <f>IF(AND(A6205&lt;&gt;"",ISNUMBER(A6205)),VLOOKUP(A6205,Studies!A:BR,4,FALSE),"")</f>
        <v>500 mg over 30 min, total concentrations</v>
      </c>
      <c r="E6205" s="255" t="str">
        <f>IF(AND(A6205&lt;&gt;"",ISNUMBER(A6205)),VLOOKUP(A6205,Studies!A:BR,5,FALSE),"")</f>
        <v>Erythromycin</v>
      </c>
      <c r="F6205" s="256" t="str">
        <f>IF(AND(A6205&lt;&gt;"",ISNUMBER(A6205)),VLOOKUP(A6205,Studies!A:BR,6,FALSE),"")</f>
        <v>Serum</v>
      </c>
      <c r="G6205" s="194">
        <v>0.66666669999999995</v>
      </c>
      <c r="H6205" s="50" t="s">
        <v>60</v>
      </c>
      <c r="I6205" s="187">
        <v>6.8648218068202498</v>
      </c>
      <c r="J6205" s="41" t="s">
        <v>962</v>
      </c>
      <c r="K6205" s="41" t="s">
        <v>116</v>
      </c>
      <c r="L6205" s="195">
        <v>4.3602531483979021</v>
      </c>
      <c r="M6205" s="195" t="s">
        <v>962</v>
      </c>
      <c r="N6205" s="195" t="s">
        <v>117</v>
      </c>
      <c r="O6205" s="59" t="s">
        <v>1968</v>
      </c>
      <c r="P6205" s="188" t="s">
        <v>1981</v>
      </c>
    </row>
    <row r="6206" spans="1:16" x14ac:dyDescent="0.2">
      <c r="A6206" s="30">
        <v>597</v>
      </c>
      <c r="B6206" s="254" t="str">
        <f>IF(AND(A6206&lt;&gt;"",ISNUMBER(A6206)),VLOOKUP(A6206,Studies!A:BR,2,FALSE),"")</f>
        <v>Barre 1987</v>
      </c>
      <c r="C6206" s="255" t="str">
        <f>IF(AND(A6206&lt;&gt;"",ISNUMBER(A6206)),VLOOKUP(A6206,Studies!A:BR,3,FALSE),"")</f>
        <v>https://www.ncbi.nlm.nih.gov/pubmed/3606934</v>
      </c>
      <c r="D6206" s="255" t="str">
        <f>IF(AND(A6206&lt;&gt;"",ISNUMBER(A6206)),VLOOKUP(A6206,Studies!A:BR,4,FALSE),"")</f>
        <v>500 mg over 30 min, total concentrations</v>
      </c>
      <c r="E6206" s="255" t="str">
        <f>IF(AND(A6206&lt;&gt;"",ISNUMBER(A6206)),VLOOKUP(A6206,Studies!A:BR,5,FALSE),"")</f>
        <v>Erythromycin</v>
      </c>
      <c r="F6206" s="256" t="str">
        <f>IF(AND(A6206&lt;&gt;"",ISNUMBER(A6206)),VLOOKUP(A6206,Studies!A:BR,6,FALSE),"")</f>
        <v>Serum</v>
      </c>
      <c r="G6206" s="194">
        <v>0.75</v>
      </c>
      <c r="H6206" s="50" t="s">
        <v>60</v>
      </c>
      <c r="I6206" s="187">
        <v>5.3120531222525598</v>
      </c>
      <c r="J6206" s="41" t="s">
        <v>962</v>
      </c>
      <c r="K6206" s="41" t="s">
        <v>116</v>
      </c>
      <c r="L6206" s="195">
        <v>1.7279931548688612</v>
      </c>
      <c r="M6206" s="195" t="s">
        <v>962</v>
      </c>
      <c r="N6206" s="195" t="s">
        <v>117</v>
      </c>
      <c r="O6206" s="59" t="s">
        <v>1968</v>
      </c>
      <c r="P6206" s="188" t="s">
        <v>1981</v>
      </c>
    </row>
    <row r="6207" spans="1:16" x14ac:dyDescent="0.2">
      <c r="A6207" s="30">
        <v>597</v>
      </c>
      <c r="B6207" s="254" t="str">
        <f>IF(AND(A6207&lt;&gt;"",ISNUMBER(A6207)),VLOOKUP(A6207,Studies!A:BR,2,FALSE),"")</f>
        <v>Barre 1987</v>
      </c>
      <c r="C6207" s="255" t="str">
        <f>IF(AND(A6207&lt;&gt;"",ISNUMBER(A6207)),VLOOKUP(A6207,Studies!A:BR,3,FALSE),"")</f>
        <v>https://www.ncbi.nlm.nih.gov/pubmed/3606934</v>
      </c>
      <c r="D6207" s="255" t="str">
        <f>IF(AND(A6207&lt;&gt;"",ISNUMBER(A6207)),VLOOKUP(A6207,Studies!A:BR,4,FALSE),"")</f>
        <v>500 mg over 30 min, total concentrations</v>
      </c>
      <c r="E6207" s="255" t="str">
        <f>IF(AND(A6207&lt;&gt;"",ISNUMBER(A6207)),VLOOKUP(A6207,Studies!A:BR,5,FALSE),"")</f>
        <v>Erythromycin</v>
      </c>
      <c r="F6207" s="256" t="str">
        <f>IF(AND(A6207&lt;&gt;"",ISNUMBER(A6207)),VLOOKUP(A6207,Studies!A:BR,6,FALSE),"")</f>
        <v>Serum</v>
      </c>
      <c r="G6207" s="194">
        <v>1</v>
      </c>
      <c r="H6207" s="50" t="s">
        <v>60</v>
      </c>
      <c r="I6207" s="187">
        <v>4.5425431398328202</v>
      </c>
      <c r="J6207" s="41" t="s">
        <v>962</v>
      </c>
      <c r="K6207" s="41" t="s">
        <v>116</v>
      </c>
      <c r="L6207" s="195">
        <v>2.0630330252012459</v>
      </c>
      <c r="M6207" s="195" t="s">
        <v>962</v>
      </c>
      <c r="N6207" s="195" t="s">
        <v>117</v>
      </c>
      <c r="O6207" s="59" t="s">
        <v>1968</v>
      </c>
      <c r="P6207" s="188" t="s">
        <v>1981</v>
      </c>
    </row>
    <row r="6208" spans="1:16" x14ac:dyDescent="0.2">
      <c r="A6208" s="30">
        <v>597</v>
      </c>
      <c r="B6208" s="254" t="str">
        <f>IF(AND(A6208&lt;&gt;"",ISNUMBER(A6208)),VLOOKUP(A6208,Studies!A:BR,2,FALSE),"")</f>
        <v>Barre 1987</v>
      </c>
      <c r="C6208" s="255" t="str">
        <f>IF(AND(A6208&lt;&gt;"",ISNUMBER(A6208)),VLOOKUP(A6208,Studies!A:BR,3,FALSE),"")</f>
        <v>https://www.ncbi.nlm.nih.gov/pubmed/3606934</v>
      </c>
      <c r="D6208" s="255" t="str">
        <f>IF(AND(A6208&lt;&gt;"",ISNUMBER(A6208)),VLOOKUP(A6208,Studies!A:BR,4,FALSE),"")</f>
        <v>500 mg over 30 min, total concentrations</v>
      </c>
      <c r="E6208" s="255" t="str">
        <f>IF(AND(A6208&lt;&gt;"",ISNUMBER(A6208)),VLOOKUP(A6208,Studies!A:BR,5,FALSE),"")</f>
        <v>Erythromycin</v>
      </c>
      <c r="F6208" s="256" t="str">
        <f>IF(AND(A6208&lt;&gt;"",ISNUMBER(A6208)),VLOOKUP(A6208,Studies!A:BR,6,FALSE),"")</f>
        <v>Serum</v>
      </c>
      <c r="G6208" s="194">
        <v>1.25</v>
      </c>
      <c r="H6208" s="50" t="s">
        <v>60</v>
      </c>
      <c r="I6208" s="187">
        <v>3.7935359045597199</v>
      </c>
      <c r="J6208" s="41" t="s">
        <v>962</v>
      </c>
      <c r="K6208" s="41" t="s">
        <v>116</v>
      </c>
      <c r="L6208" s="195">
        <v>1.5999869507163034</v>
      </c>
      <c r="M6208" s="195" t="s">
        <v>962</v>
      </c>
      <c r="N6208" s="195" t="s">
        <v>117</v>
      </c>
      <c r="O6208" s="59" t="s">
        <v>1968</v>
      </c>
      <c r="P6208" s="188" t="s">
        <v>1981</v>
      </c>
    </row>
    <row r="6209" spans="1:16" x14ac:dyDescent="0.2">
      <c r="A6209" s="30">
        <v>597</v>
      </c>
      <c r="B6209" s="254" t="str">
        <f>IF(AND(A6209&lt;&gt;"",ISNUMBER(A6209)),VLOOKUP(A6209,Studies!A:BR,2,FALSE),"")</f>
        <v>Barre 1987</v>
      </c>
      <c r="C6209" s="255" t="str">
        <f>IF(AND(A6209&lt;&gt;"",ISNUMBER(A6209)),VLOOKUP(A6209,Studies!A:BR,3,FALSE),"")</f>
        <v>https://www.ncbi.nlm.nih.gov/pubmed/3606934</v>
      </c>
      <c r="D6209" s="255" t="str">
        <f>IF(AND(A6209&lt;&gt;"",ISNUMBER(A6209)),VLOOKUP(A6209,Studies!A:BR,4,FALSE),"")</f>
        <v>500 mg over 30 min, total concentrations</v>
      </c>
      <c r="E6209" s="255" t="str">
        <f>IF(AND(A6209&lt;&gt;"",ISNUMBER(A6209)),VLOOKUP(A6209,Studies!A:BR,5,FALSE),"")</f>
        <v>Erythromycin</v>
      </c>
      <c r="F6209" s="256" t="str">
        <f>IF(AND(A6209&lt;&gt;"",ISNUMBER(A6209)),VLOOKUP(A6209,Studies!A:BR,6,FALSE),"")</f>
        <v>Serum</v>
      </c>
      <c r="G6209" s="194">
        <v>1.5</v>
      </c>
      <c r="H6209" s="50" t="s">
        <v>60</v>
      </c>
      <c r="I6209" s="187">
        <v>3.0900647720842298</v>
      </c>
      <c r="J6209" s="41" t="s">
        <v>962</v>
      </c>
      <c r="K6209" s="41" t="s">
        <v>116</v>
      </c>
      <c r="L6209" s="195">
        <v>1.2093391113947891</v>
      </c>
      <c r="M6209" s="195" t="s">
        <v>962</v>
      </c>
      <c r="N6209" s="195" t="s">
        <v>117</v>
      </c>
      <c r="O6209" s="59" t="s">
        <v>1968</v>
      </c>
      <c r="P6209" s="188" t="s">
        <v>1981</v>
      </c>
    </row>
    <row r="6210" spans="1:16" x14ac:dyDescent="0.2">
      <c r="A6210" s="30">
        <v>597</v>
      </c>
      <c r="B6210" s="254" t="str">
        <f>IF(AND(A6210&lt;&gt;"",ISNUMBER(A6210)),VLOOKUP(A6210,Studies!A:BR,2,FALSE),"")</f>
        <v>Barre 1987</v>
      </c>
      <c r="C6210" s="255" t="str">
        <f>IF(AND(A6210&lt;&gt;"",ISNUMBER(A6210)),VLOOKUP(A6210,Studies!A:BR,3,FALSE),"")</f>
        <v>https://www.ncbi.nlm.nih.gov/pubmed/3606934</v>
      </c>
      <c r="D6210" s="255" t="str">
        <f>IF(AND(A6210&lt;&gt;"",ISNUMBER(A6210)),VLOOKUP(A6210,Studies!A:BR,4,FALSE),"")</f>
        <v>500 mg over 30 min, total concentrations</v>
      </c>
      <c r="E6210" s="255" t="str">
        <f>IF(AND(A6210&lt;&gt;"",ISNUMBER(A6210)),VLOOKUP(A6210,Studies!A:BR,5,FALSE),"")</f>
        <v>Erythromycin</v>
      </c>
      <c r="F6210" s="256" t="str">
        <f>IF(AND(A6210&lt;&gt;"",ISNUMBER(A6210)),VLOOKUP(A6210,Studies!A:BR,6,FALSE),"")</f>
        <v>Serum</v>
      </c>
      <c r="G6210" s="194">
        <v>2</v>
      </c>
      <c r="H6210" s="50" t="s">
        <v>60</v>
      </c>
      <c r="I6210" s="187">
        <v>2.38374091725291</v>
      </c>
      <c r="J6210" s="41" t="s">
        <v>962</v>
      </c>
      <c r="K6210" s="41" t="s">
        <v>116</v>
      </c>
      <c r="L6210" s="195">
        <v>0.81526234490513128</v>
      </c>
      <c r="M6210" s="195" t="s">
        <v>962</v>
      </c>
      <c r="N6210" s="195" t="s">
        <v>117</v>
      </c>
      <c r="O6210" s="59" t="s">
        <v>1968</v>
      </c>
      <c r="P6210" s="188" t="s">
        <v>1981</v>
      </c>
    </row>
    <row r="6211" spans="1:16" x14ac:dyDescent="0.2">
      <c r="A6211" s="30">
        <v>597</v>
      </c>
      <c r="B6211" s="254" t="str">
        <f>IF(AND(A6211&lt;&gt;"",ISNUMBER(A6211)),VLOOKUP(A6211,Studies!A:BR,2,FALSE),"")</f>
        <v>Barre 1987</v>
      </c>
      <c r="C6211" s="255" t="str">
        <f>IF(AND(A6211&lt;&gt;"",ISNUMBER(A6211)),VLOOKUP(A6211,Studies!A:BR,3,FALSE),"")</f>
        <v>https://www.ncbi.nlm.nih.gov/pubmed/3606934</v>
      </c>
      <c r="D6211" s="255" t="str">
        <f>IF(AND(A6211&lt;&gt;"",ISNUMBER(A6211)),VLOOKUP(A6211,Studies!A:BR,4,FALSE),"")</f>
        <v>500 mg over 30 min, total concentrations</v>
      </c>
      <c r="E6211" s="255" t="str">
        <f>IF(AND(A6211&lt;&gt;"",ISNUMBER(A6211)),VLOOKUP(A6211,Studies!A:BR,5,FALSE),"")</f>
        <v>Erythromycin</v>
      </c>
      <c r="F6211" s="256" t="str">
        <f>IF(AND(A6211&lt;&gt;"",ISNUMBER(A6211)),VLOOKUP(A6211,Studies!A:BR,6,FALSE),"")</f>
        <v>Serum</v>
      </c>
      <c r="G6211" s="194">
        <v>2.5</v>
      </c>
      <c r="H6211" s="50" t="s">
        <v>60</v>
      </c>
      <c r="I6211" s="187">
        <v>1.89731733987531</v>
      </c>
      <c r="J6211" s="41" t="s">
        <v>962</v>
      </c>
      <c r="K6211" s="41" t="s">
        <v>116</v>
      </c>
      <c r="L6211" s="195">
        <v>0.68036110667056471</v>
      </c>
      <c r="M6211" s="195" t="s">
        <v>962</v>
      </c>
      <c r="N6211" s="195" t="s">
        <v>117</v>
      </c>
      <c r="O6211" s="59" t="s">
        <v>1968</v>
      </c>
      <c r="P6211" s="188" t="s">
        <v>1981</v>
      </c>
    </row>
    <row r="6212" spans="1:16" x14ac:dyDescent="0.2">
      <c r="A6212" s="30">
        <v>597</v>
      </c>
      <c r="B6212" s="254" t="str">
        <f>IF(AND(A6212&lt;&gt;"",ISNUMBER(A6212)),VLOOKUP(A6212,Studies!A:BR,2,FALSE),"")</f>
        <v>Barre 1987</v>
      </c>
      <c r="C6212" s="255" t="str">
        <f>IF(AND(A6212&lt;&gt;"",ISNUMBER(A6212)),VLOOKUP(A6212,Studies!A:BR,3,FALSE),"")</f>
        <v>https://www.ncbi.nlm.nih.gov/pubmed/3606934</v>
      </c>
      <c r="D6212" s="255" t="str">
        <f>IF(AND(A6212&lt;&gt;"",ISNUMBER(A6212)),VLOOKUP(A6212,Studies!A:BR,4,FALSE),"")</f>
        <v>500 mg over 30 min, total concentrations</v>
      </c>
      <c r="E6212" s="255" t="str">
        <f>IF(AND(A6212&lt;&gt;"",ISNUMBER(A6212)),VLOOKUP(A6212,Studies!A:BR,5,FALSE),"")</f>
        <v>Erythromycin</v>
      </c>
      <c r="F6212" s="256" t="str">
        <f>IF(AND(A6212&lt;&gt;"",ISNUMBER(A6212)),VLOOKUP(A6212,Studies!A:BR,6,FALSE),"")</f>
        <v>Serum</v>
      </c>
      <c r="G6212" s="194">
        <v>3.5</v>
      </c>
      <c r="H6212" s="50" t="s">
        <v>60</v>
      </c>
      <c r="I6212" s="187">
        <v>1.18495980499989</v>
      </c>
      <c r="J6212" s="41" t="s">
        <v>962</v>
      </c>
      <c r="K6212" s="41" t="s">
        <v>116</v>
      </c>
      <c r="L6212" s="195">
        <v>0.50124288975905551</v>
      </c>
      <c r="M6212" s="195" t="s">
        <v>962</v>
      </c>
      <c r="N6212" s="195" t="s">
        <v>117</v>
      </c>
      <c r="O6212" s="59" t="s">
        <v>1968</v>
      </c>
      <c r="P6212" s="188" t="s">
        <v>1981</v>
      </c>
    </row>
    <row r="6213" spans="1:16" x14ac:dyDescent="0.2">
      <c r="A6213" s="30">
        <v>597</v>
      </c>
      <c r="B6213" s="254" t="str">
        <f>IF(AND(A6213&lt;&gt;"",ISNUMBER(A6213)),VLOOKUP(A6213,Studies!A:BR,2,FALSE),"")</f>
        <v>Barre 1987</v>
      </c>
      <c r="C6213" s="255" t="str">
        <f>IF(AND(A6213&lt;&gt;"",ISNUMBER(A6213)),VLOOKUP(A6213,Studies!A:BR,3,FALSE),"")</f>
        <v>https://www.ncbi.nlm.nih.gov/pubmed/3606934</v>
      </c>
      <c r="D6213" s="255" t="str">
        <f>IF(AND(A6213&lt;&gt;"",ISNUMBER(A6213)),VLOOKUP(A6213,Studies!A:BR,4,FALSE),"")</f>
        <v>500 mg over 30 min, total concentrations</v>
      </c>
      <c r="E6213" s="255" t="str">
        <f>IF(AND(A6213&lt;&gt;"",ISNUMBER(A6213)),VLOOKUP(A6213,Studies!A:BR,5,FALSE),"")</f>
        <v>Erythromycin</v>
      </c>
      <c r="F6213" s="256" t="str">
        <f>IF(AND(A6213&lt;&gt;"",ISNUMBER(A6213)),VLOOKUP(A6213,Studies!A:BR,6,FALSE),"")</f>
        <v>Serum</v>
      </c>
      <c r="G6213" s="194">
        <v>4.5</v>
      </c>
      <c r="H6213" s="50" t="s">
        <v>60</v>
      </c>
      <c r="I6213" s="187">
        <v>0.71682424314385895</v>
      </c>
      <c r="J6213" s="41" t="s">
        <v>962</v>
      </c>
      <c r="K6213" s="41" t="s">
        <v>116</v>
      </c>
      <c r="L6213" s="195">
        <v>0.24469961110156715</v>
      </c>
      <c r="M6213" s="195" t="s">
        <v>962</v>
      </c>
      <c r="N6213" s="195" t="s">
        <v>117</v>
      </c>
      <c r="O6213" s="59" t="s">
        <v>1968</v>
      </c>
      <c r="P6213" s="188" t="s">
        <v>1981</v>
      </c>
    </row>
    <row r="6214" spans="1:16" x14ac:dyDescent="0.2">
      <c r="A6214" s="30">
        <v>597</v>
      </c>
      <c r="B6214" s="254" t="str">
        <f>IF(AND(A6214&lt;&gt;"",ISNUMBER(A6214)),VLOOKUP(A6214,Studies!A:BR,2,FALSE),"")</f>
        <v>Barre 1987</v>
      </c>
      <c r="C6214" s="255" t="str">
        <f>IF(AND(A6214&lt;&gt;"",ISNUMBER(A6214)),VLOOKUP(A6214,Studies!A:BR,3,FALSE),"")</f>
        <v>https://www.ncbi.nlm.nih.gov/pubmed/3606934</v>
      </c>
      <c r="D6214" s="255" t="str">
        <f>IF(AND(A6214&lt;&gt;"",ISNUMBER(A6214)),VLOOKUP(A6214,Studies!A:BR,4,FALSE),"")</f>
        <v>500 mg over 30 min, total concentrations</v>
      </c>
      <c r="E6214" s="255" t="str">
        <f>IF(AND(A6214&lt;&gt;"",ISNUMBER(A6214)),VLOOKUP(A6214,Studies!A:BR,5,FALSE),"")</f>
        <v>Erythromycin</v>
      </c>
      <c r="F6214" s="256" t="str">
        <f>IF(AND(A6214&lt;&gt;"",ISNUMBER(A6214)),VLOOKUP(A6214,Studies!A:BR,6,FALSE),"")</f>
        <v>Serum</v>
      </c>
      <c r="G6214" s="194">
        <v>6.5</v>
      </c>
      <c r="H6214" s="50" t="s">
        <v>60</v>
      </c>
      <c r="I6214" s="187">
        <v>0.32467917168058702</v>
      </c>
      <c r="J6214" s="41" t="s">
        <v>962</v>
      </c>
      <c r="K6214" s="41" t="s">
        <v>116</v>
      </c>
      <c r="L6214" s="195">
        <v>0.11104340280034257</v>
      </c>
      <c r="M6214" s="195" t="s">
        <v>962</v>
      </c>
      <c r="N6214" s="195" t="s">
        <v>117</v>
      </c>
      <c r="O6214" s="59" t="s">
        <v>1968</v>
      </c>
      <c r="P6214" s="188" t="s">
        <v>1981</v>
      </c>
    </row>
    <row r="6215" spans="1:16" x14ac:dyDescent="0.2">
      <c r="A6215" s="30">
        <v>597</v>
      </c>
      <c r="B6215" s="254" t="str">
        <f>IF(AND(A6215&lt;&gt;"",ISNUMBER(A6215)),VLOOKUP(A6215,Studies!A:BR,2,FALSE),"")</f>
        <v>Barre 1987</v>
      </c>
      <c r="C6215" s="255" t="str">
        <f>IF(AND(A6215&lt;&gt;"",ISNUMBER(A6215)),VLOOKUP(A6215,Studies!A:BR,3,FALSE),"")</f>
        <v>https://www.ncbi.nlm.nih.gov/pubmed/3606934</v>
      </c>
      <c r="D6215" s="255" t="str">
        <f>IF(AND(A6215&lt;&gt;"",ISNUMBER(A6215)),VLOOKUP(A6215,Studies!A:BR,4,FALSE),"")</f>
        <v>500 mg over 30 min, total concentrations</v>
      </c>
      <c r="E6215" s="255" t="str">
        <f>IF(AND(A6215&lt;&gt;"",ISNUMBER(A6215)),VLOOKUP(A6215,Studies!A:BR,5,FALSE),"")</f>
        <v>Erythromycin</v>
      </c>
      <c r="F6215" s="256" t="str">
        <f>IF(AND(A6215&lt;&gt;"",ISNUMBER(A6215)),VLOOKUP(A6215,Studies!A:BR,6,FALSE),"")</f>
        <v>Serum</v>
      </c>
      <c r="G6215" s="194">
        <v>9.5</v>
      </c>
      <c r="H6215" s="50" t="s">
        <v>60</v>
      </c>
      <c r="I6215" s="187">
        <v>0.120910679148983</v>
      </c>
      <c r="J6215" s="41" t="s">
        <v>962</v>
      </c>
      <c r="K6215" s="41" t="s">
        <v>116</v>
      </c>
      <c r="L6215" s="195">
        <v>4.5346595583201067E-2</v>
      </c>
      <c r="M6215" s="195" t="s">
        <v>962</v>
      </c>
      <c r="N6215" s="195" t="s">
        <v>117</v>
      </c>
      <c r="O6215" s="59" t="s">
        <v>1968</v>
      </c>
      <c r="P6215" s="188" t="s">
        <v>1981</v>
      </c>
    </row>
    <row r="6216" spans="1:16" x14ac:dyDescent="0.2">
      <c r="A6216" s="30">
        <v>598</v>
      </c>
      <c r="B6216" s="254" t="str">
        <f>IF(AND(A6216&lt;&gt;"",ISNUMBER(A6216)),VLOOKUP(A6216,Studies!A:BR,2,FALSE),"")</f>
        <v>Barre 1987</v>
      </c>
      <c r="C6216" s="255" t="str">
        <f>IF(AND(A6216&lt;&gt;"",ISNUMBER(A6216)),VLOOKUP(A6216,Studies!A:BR,3,FALSE),"")</f>
        <v>https://www.ncbi.nlm.nih.gov/pubmed/3606934</v>
      </c>
      <c r="D6216" s="255" t="str">
        <f>IF(AND(A6216&lt;&gt;"",ISNUMBER(A6216)),VLOOKUP(A6216,Studies!A:BR,4,FALSE),"")</f>
        <v>500 mg over 30 min, unbound concentrations</v>
      </c>
      <c r="E6216" s="255" t="str">
        <f>IF(AND(A6216&lt;&gt;"",ISNUMBER(A6216)),VLOOKUP(A6216,Studies!A:BR,5,FALSE),"")</f>
        <v>Erythromycin</v>
      </c>
      <c r="F6216" s="256" t="str">
        <f>IF(AND(A6216&lt;&gt;"",ISNUMBER(A6216)),VLOOKUP(A6216,Studies!A:BR,6,FALSE),"")</f>
        <v>Serum</v>
      </c>
      <c r="G6216" s="194">
        <v>0.5</v>
      </c>
      <c r="H6216" s="50" t="s">
        <v>60</v>
      </c>
      <c r="I6216" s="187">
        <v>4.4409143188766498</v>
      </c>
      <c r="J6216" s="41" t="s">
        <v>962</v>
      </c>
      <c r="K6216" s="41" t="s">
        <v>116</v>
      </c>
      <c r="L6216" s="195">
        <v>1.5761911930190393</v>
      </c>
      <c r="M6216" s="195" t="s">
        <v>962</v>
      </c>
      <c r="N6216" s="195" t="s">
        <v>117</v>
      </c>
      <c r="O6216" s="59" t="s">
        <v>1968</v>
      </c>
      <c r="P6216" s="188" t="s">
        <v>1981</v>
      </c>
    </row>
    <row r="6217" spans="1:16" x14ac:dyDescent="0.2">
      <c r="A6217" s="30">
        <v>598</v>
      </c>
      <c r="B6217" s="254" t="str">
        <f>IF(AND(A6217&lt;&gt;"",ISNUMBER(A6217)),VLOOKUP(A6217,Studies!A:BR,2,FALSE),"")</f>
        <v>Barre 1987</v>
      </c>
      <c r="C6217" s="255" t="str">
        <f>IF(AND(A6217&lt;&gt;"",ISNUMBER(A6217)),VLOOKUP(A6217,Studies!A:BR,3,FALSE),"")</f>
        <v>https://www.ncbi.nlm.nih.gov/pubmed/3606934</v>
      </c>
      <c r="D6217" s="255" t="str">
        <f>IF(AND(A6217&lt;&gt;"",ISNUMBER(A6217)),VLOOKUP(A6217,Studies!A:BR,4,FALSE),"")</f>
        <v>500 mg over 30 min, unbound concentrations</v>
      </c>
      <c r="E6217" s="255" t="str">
        <f>IF(AND(A6217&lt;&gt;"",ISNUMBER(A6217)),VLOOKUP(A6217,Studies!A:BR,5,FALSE),"")</f>
        <v>Erythromycin</v>
      </c>
      <c r="F6217" s="256" t="str">
        <f>IF(AND(A6217&lt;&gt;"",ISNUMBER(A6217)),VLOOKUP(A6217,Studies!A:BR,6,FALSE),"")</f>
        <v>Serum</v>
      </c>
      <c r="G6217" s="194">
        <v>0.58333330000000005</v>
      </c>
      <c r="H6217" s="50" t="s">
        <v>60</v>
      </c>
      <c r="I6217" s="187">
        <v>2.66280284957727</v>
      </c>
      <c r="J6217" s="41" t="s">
        <v>962</v>
      </c>
      <c r="K6217" s="41" t="s">
        <v>116</v>
      </c>
      <c r="L6217" s="195">
        <v>0.72989483278638745</v>
      </c>
      <c r="M6217" s="195" t="s">
        <v>962</v>
      </c>
      <c r="N6217" s="195" t="s">
        <v>117</v>
      </c>
      <c r="O6217" s="59" t="s">
        <v>1968</v>
      </c>
      <c r="P6217" s="188" t="s">
        <v>1981</v>
      </c>
    </row>
    <row r="6218" spans="1:16" x14ac:dyDescent="0.2">
      <c r="A6218" s="30">
        <v>598</v>
      </c>
      <c r="B6218" s="254" t="str">
        <f>IF(AND(A6218&lt;&gt;"",ISNUMBER(A6218)),VLOOKUP(A6218,Studies!A:BR,2,FALSE),"")</f>
        <v>Barre 1987</v>
      </c>
      <c r="C6218" s="255" t="str">
        <f>IF(AND(A6218&lt;&gt;"",ISNUMBER(A6218)),VLOOKUP(A6218,Studies!A:BR,3,FALSE),"")</f>
        <v>https://www.ncbi.nlm.nih.gov/pubmed/3606934</v>
      </c>
      <c r="D6218" s="255" t="str">
        <f>IF(AND(A6218&lt;&gt;"",ISNUMBER(A6218)),VLOOKUP(A6218,Studies!A:BR,4,FALSE),"")</f>
        <v>500 mg over 30 min, unbound concentrations</v>
      </c>
      <c r="E6218" s="255" t="str">
        <f>IF(AND(A6218&lt;&gt;"",ISNUMBER(A6218)),VLOOKUP(A6218,Studies!A:BR,5,FALSE),"")</f>
        <v>Erythromycin</v>
      </c>
      <c r="F6218" s="256" t="str">
        <f>IF(AND(A6218&lt;&gt;"",ISNUMBER(A6218)),VLOOKUP(A6218,Studies!A:BR,6,FALSE),"")</f>
        <v>Serum</v>
      </c>
      <c r="G6218" s="194">
        <v>0.66666669999999995</v>
      </c>
      <c r="H6218" s="50" t="s">
        <v>60</v>
      </c>
      <c r="I6218" s="187">
        <v>2.1624280369239099</v>
      </c>
      <c r="J6218" s="41" t="s">
        <v>962</v>
      </c>
      <c r="K6218" s="41" t="s">
        <v>116</v>
      </c>
      <c r="L6218" s="195">
        <v>0.66558453358839498</v>
      </c>
      <c r="M6218" s="195" t="s">
        <v>962</v>
      </c>
      <c r="N6218" s="195" t="s">
        <v>117</v>
      </c>
      <c r="O6218" s="59" t="s">
        <v>1968</v>
      </c>
      <c r="P6218" s="188" t="s">
        <v>1981</v>
      </c>
    </row>
    <row r="6219" spans="1:16" x14ac:dyDescent="0.2">
      <c r="A6219" s="30">
        <v>598</v>
      </c>
      <c r="B6219" s="254" t="str">
        <f>IF(AND(A6219&lt;&gt;"",ISNUMBER(A6219)),VLOOKUP(A6219,Studies!A:BR,2,FALSE),"")</f>
        <v>Barre 1987</v>
      </c>
      <c r="C6219" s="255" t="str">
        <f>IF(AND(A6219&lt;&gt;"",ISNUMBER(A6219)),VLOOKUP(A6219,Studies!A:BR,3,FALSE),"")</f>
        <v>https://www.ncbi.nlm.nih.gov/pubmed/3606934</v>
      </c>
      <c r="D6219" s="255" t="str">
        <f>IF(AND(A6219&lt;&gt;"",ISNUMBER(A6219)),VLOOKUP(A6219,Studies!A:BR,4,FALSE),"")</f>
        <v>500 mg over 30 min, unbound concentrations</v>
      </c>
      <c r="E6219" s="255" t="str">
        <f>IF(AND(A6219&lt;&gt;"",ISNUMBER(A6219)),VLOOKUP(A6219,Studies!A:BR,5,FALSE),"")</f>
        <v>Erythromycin</v>
      </c>
      <c r="F6219" s="256" t="str">
        <f>IF(AND(A6219&lt;&gt;"",ISNUMBER(A6219)),VLOOKUP(A6219,Studies!A:BR,6,FALSE),"")</f>
        <v>Serum</v>
      </c>
      <c r="G6219" s="194">
        <v>0.75</v>
      </c>
      <c r="H6219" s="50" t="s">
        <v>60</v>
      </c>
      <c r="I6219" s="187">
        <v>1.65746807478629</v>
      </c>
      <c r="J6219" s="41" t="s">
        <v>962</v>
      </c>
      <c r="K6219" s="41" t="s">
        <v>116</v>
      </c>
      <c r="L6219" s="195">
        <v>0.45432480421411064</v>
      </c>
      <c r="M6219" s="195" t="s">
        <v>962</v>
      </c>
      <c r="N6219" s="195" t="s">
        <v>117</v>
      </c>
      <c r="O6219" s="59" t="s">
        <v>1968</v>
      </c>
      <c r="P6219" s="188" t="s">
        <v>1981</v>
      </c>
    </row>
    <row r="6220" spans="1:16" x14ac:dyDescent="0.2">
      <c r="A6220" s="30">
        <v>598</v>
      </c>
      <c r="B6220" s="254" t="str">
        <f>IF(AND(A6220&lt;&gt;"",ISNUMBER(A6220)),VLOOKUP(A6220,Studies!A:BR,2,FALSE),"")</f>
        <v>Barre 1987</v>
      </c>
      <c r="C6220" s="255" t="str">
        <f>IF(AND(A6220&lt;&gt;"",ISNUMBER(A6220)),VLOOKUP(A6220,Studies!A:BR,3,FALSE),"")</f>
        <v>https://www.ncbi.nlm.nih.gov/pubmed/3606934</v>
      </c>
      <c r="D6220" s="255" t="str">
        <f>IF(AND(A6220&lt;&gt;"",ISNUMBER(A6220)),VLOOKUP(A6220,Studies!A:BR,4,FALSE),"")</f>
        <v>500 mg over 30 min, unbound concentrations</v>
      </c>
      <c r="E6220" s="255" t="str">
        <f>IF(AND(A6220&lt;&gt;"",ISNUMBER(A6220)),VLOOKUP(A6220,Studies!A:BR,5,FALSE),"")</f>
        <v>Erythromycin</v>
      </c>
      <c r="F6220" s="256" t="str">
        <f>IF(AND(A6220&lt;&gt;"",ISNUMBER(A6220)),VLOOKUP(A6220,Studies!A:BR,6,FALSE),"")</f>
        <v>Serum</v>
      </c>
      <c r="G6220" s="194">
        <v>1</v>
      </c>
      <c r="H6220" s="50" t="s">
        <v>60</v>
      </c>
      <c r="I6220" s="187">
        <v>1.36274642158749</v>
      </c>
      <c r="J6220" s="41" t="s">
        <v>962</v>
      </c>
      <c r="K6220" s="41" t="s">
        <v>116</v>
      </c>
      <c r="L6220" s="195">
        <v>0.48146709750268707</v>
      </c>
      <c r="M6220" s="195" t="s">
        <v>962</v>
      </c>
      <c r="N6220" s="195" t="s">
        <v>117</v>
      </c>
      <c r="O6220" s="59" t="s">
        <v>1968</v>
      </c>
      <c r="P6220" s="188" t="s">
        <v>1981</v>
      </c>
    </row>
    <row r="6221" spans="1:16" x14ac:dyDescent="0.2">
      <c r="A6221" s="30">
        <v>598</v>
      </c>
      <c r="B6221" s="254" t="str">
        <f>IF(AND(A6221&lt;&gt;"",ISNUMBER(A6221)),VLOOKUP(A6221,Studies!A:BR,2,FALSE),"")</f>
        <v>Barre 1987</v>
      </c>
      <c r="C6221" s="255" t="str">
        <f>IF(AND(A6221&lt;&gt;"",ISNUMBER(A6221)),VLOOKUP(A6221,Studies!A:BR,3,FALSE),"")</f>
        <v>https://www.ncbi.nlm.nih.gov/pubmed/3606934</v>
      </c>
      <c r="D6221" s="255" t="str">
        <f>IF(AND(A6221&lt;&gt;"",ISNUMBER(A6221)),VLOOKUP(A6221,Studies!A:BR,4,FALSE),"")</f>
        <v>500 mg over 30 min, unbound concentrations</v>
      </c>
      <c r="E6221" s="255" t="str">
        <f>IF(AND(A6221&lt;&gt;"",ISNUMBER(A6221)),VLOOKUP(A6221,Studies!A:BR,5,FALSE),"")</f>
        <v>Erythromycin</v>
      </c>
      <c r="F6221" s="256" t="str">
        <f>IF(AND(A6221&lt;&gt;"",ISNUMBER(A6221)),VLOOKUP(A6221,Studies!A:BR,6,FALSE),"")</f>
        <v>Serum</v>
      </c>
      <c r="G6221" s="194">
        <v>1.25</v>
      </c>
      <c r="H6221" s="50" t="s">
        <v>60</v>
      </c>
      <c r="I6221" s="187">
        <v>1.0813083422646399</v>
      </c>
      <c r="J6221" s="41" t="s">
        <v>962</v>
      </c>
      <c r="K6221" s="41" t="s">
        <v>116</v>
      </c>
      <c r="L6221" s="195">
        <v>0.29821116797833919</v>
      </c>
      <c r="M6221" s="195" t="s">
        <v>962</v>
      </c>
      <c r="N6221" s="195" t="s">
        <v>117</v>
      </c>
      <c r="O6221" s="59" t="s">
        <v>1968</v>
      </c>
      <c r="P6221" s="188" t="s">
        <v>1981</v>
      </c>
    </row>
    <row r="6222" spans="1:16" x14ac:dyDescent="0.2">
      <c r="A6222" s="30">
        <v>598</v>
      </c>
      <c r="B6222" s="254" t="str">
        <f>IF(AND(A6222&lt;&gt;"",ISNUMBER(A6222)),VLOOKUP(A6222,Studies!A:BR,2,FALSE),"")</f>
        <v>Barre 1987</v>
      </c>
      <c r="C6222" s="255" t="str">
        <f>IF(AND(A6222&lt;&gt;"",ISNUMBER(A6222)),VLOOKUP(A6222,Studies!A:BR,3,FALSE),"")</f>
        <v>https://www.ncbi.nlm.nih.gov/pubmed/3606934</v>
      </c>
      <c r="D6222" s="255" t="str">
        <f>IF(AND(A6222&lt;&gt;"",ISNUMBER(A6222)),VLOOKUP(A6222,Studies!A:BR,4,FALSE),"")</f>
        <v>500 mg over 30 min, unbound concentrations</v>
      </c>
      <c r="E6222" s="255" t="str">
        <f>IF(AND(A6222&lt;&gt;"",ISNUMBER(A6222)),VLOOKUP(A6222,Studies!A:BR,5,FALSE),"")</f>
        <v>Erythromycin</v>
      </c>
      <c r="F6222" s="256" t="str">
        <f>IF(AND(A6222&lt;&gt;"",ISNUMBER(A6222)),VLOOKUP(A6222,Studies!A:BR,6,FALSE),"")</f>
        <v>Serum</v>
      </c>
      <c r="G6222" s="194">
        <v>1.5</v>
      </c>
      <c r="H6222" s="50" t="s">
        <v>60</v>
      </c>
      <c r="I6222" s="187">
        <v>0.88766383922081804</v>
      </c>
      <c r="J6222" s="41" t="s">
        <v>962</v>
      </c>
      <c r="K6222" s="41" t="s">
        <v>116</v>
      </c>
      <c r="L6222" s="195">
        <v>0.27321848973596713</v>
      </c>
      <c r="M6222" s="195" t="s">
        <v>962</v>
      </c>
      <c r="N6222" s="195" t="s">
        <v>117</v>
      </c>
      <c r="O6222" s="59" t="s">
        <v>1968</v>
      </c>
      <c r="P6222" s="188" t="s">
        <v>1981</v>
      </c>
    </row>
    <row r="6223" spans="1:16" x14ac:dyDescent="0.2">
      <c r="A6223" s="30">
        <v>598</v>
      </c>
      <c r="B6223" s="254" t="str">
        <f>IF(AND(A6223&lt;&gt;"",ISNUMBER(A6223)),VLOOKUP(A6223,Studies!A:BR,2,FALSE),"")</f>
        <v>Barre 1987</v>
      </c>
      <c r="C6223" s="255" t="str">
        <f>IF(AND(A6223&lt;&gt;"",ISNUMBER(A6223)),VLOOKUP(A6223,Studies!A:BR,3,FALSE),"")</f>
        <v>https://www.ncbi.nlm.nih.gov/pubmed/3606934</v>
      </c>
      <c r="D6223" s="255" t="str">
        <f>IF(AND(A6223&lt;&gt;"",ISNUMBER(A6223)),VLOOKUP(A6223,Studies!A:BR,4,FALSE),"")</f>
        <v>500 mg over 30 min, unbound concentrations</v>
      </c>
      <c r="E6223" s="255" t="str">
        <f>IF(AND(A6223&lt;&gt;"",ISNUMBER(A6223)),VLOOKUP(A6223,Studies!A:BR,5,FALSE),"")</f>
        <v>Erythromycin</v>
      </c>
      <c r="F6223" s="256" t="str">
        <f>IF(AND(A6223&lt;&gt;"",ISNUMBER(A6223)),VLOOKUP(A6223,Studies!A:BR,6,FALSE),"")</f>
        <v>Serum</v>
      </c>
      <c r="G6223" s="194">
        <v>2</v>
      </c>
      <c r="H6223" s="50" t="s">
        <v>60</v>
      </c>
      <c r="I6223" s="187">
        <v>0.70804729075434503</v>
      </c>
      <c r="J6223" s="41" t="s">
        <v>962</v>
      </c>
      <c r="K6223" s="41" t="s">
        <v>116</v>
      </c>
      <c r="L6223" s="195">
        <v>0.21793341453601878</v>
      </c>
      <c r="M6223" s="195" t="s">
        <v>962</v>
      </c>
      <c r="N6223" s="195" t="s">
        <v>117</v>
      </c>
      <c r="O6223" s="59" t="s">
        <v>1968</v>
      </c>
      <c r="P6223" s="188" t="s">
        <v>1981</v>
      </c>
    </row>
    <row r="6224" spans="1:16" x14ac:dyDescent="0.2">
      <c r="A6224" s="30">
        <v>598</v>
      </c>
      <c r="B6224" s="254" t="str">
        <f>IF(AND(A6224&lt;&gt;"",ISNUMBER(A6224)),VLOOKUP(A6224,Studies!A:BR,2,FALSE),"")</f>
        <v>Barre 1987</v>
      </c>
      <c r="C6224" s="255" t="str">
        <f>IF(AND(A6224&lt;&gt;"",ISNUMBER(A6224)),VLOOKUP(A6224,Studies!A:BR,3,FALSE),"")</f>
        <v>https://www.ncbi.nlm.nih.gov/pubmed/3606934</v>
      </c>
      <c r="D6224" s="255" t="str">
        <f>IF(AND(A6224&lt;&gt;"",ISNUMBER(A6224)),VLOOKUP(A6224,Studies!A:BR,4,FALSE),"")</f>
        <v>500 mg over 30 min, unbound concentrations</v>
      </c>
      <c r="E6224" s="255" t="str">
        <f>IF(AND(A6224&lt;&gt;"",ISNUMBER(A6224)),VLOOKUP(A6224,Studies!A:BR,5,FALSE),"")</f>
        <v>Erythromycin</v>
      </c>
      <c r="F6224" s="256" t="str">
        <f>IF(AND(A6224&lt;&gt;"",ISNUMBER(A6224)),VLOOKUP(A6224,Studies!A:BR,6,FALSE),"")</f>
        <v>Serum</v>
      </c>
      <c r="G6224" s="194">
        <v>2.5</v>
      </c>
      <c r="H6224" s="50" t="s">
        <v>60</v>
      </c>
      <c r="I6224" s="187">
        <v>0.65155780872714897</v>
      </c>
      <c r="J6224" s="41" t="s">
        <v>962</v>
      </c>
      <c r="K6224" s="41" t="s">
        <v>116</v>
      </c>
      <c r="L6224" s="195">
        <v>0.19838887887569273</v>
      </c>
      <c r="M6224" s="195" t="s">
        <v>962</v>
      </c>
      <c r="N6224" s="195" t="s">
        <v>117</v>
      </c>
      <c r="O6224" s="59" t="s">
        <v>1968</v>
      </c>
      <c r="P6224" s="188" t="s">
        <v>1981</v>
      </c>
    </row>
    <row r="6225" spans="1:16" x14ac:dyDescent="0.2">
      <c r="A6225" s="30">
        <v>598</v>
      </c>
      <c r="B6225" s="254" t="str">
        <f>IF(AND(A6225&lt;&gt;"",ISNUMBER(A6225)),VLOOKUP(A6225,Studies!A:BR,2,FALSE),"")</f>
        <v>Barre 1987</v>
      </c>
      <c r="C6225" s="255" t="str">
        <f>IF(AND(A6225&lt;&gt;"",ISNUMBER(A6225)),VLOOKUP(A6225,Studies!A:BR,3,FALSE),"")</f>
        <v>https://www.ncbi.nlm.nih.gov/pubmed/3606934</v>
      </c>
      <c r="D6225" s="255" t="str">
        <f>IF(AND(A6225&lt;&gt;"",ISNUMBER(A6225)),VLOOKUP(A6225,Studies!A:BR,4,FALSE),"")</f>
        <v>500 mg over 30 min, unbound concentrations</v>
      </c>
      <c r="E6225" s="255" t="str">
        <f>IF(AND(A6225&lt;&gt;"",ISNUMBER(A6225)),VLOOKUP(A6225,Studies!A:BR,5,FALSE),"")</f>
        <v>Erythromycin</v>
      </c>
      <c r="F6225" s="256" t="str">
        <f>IF(AND(A6225&lt;&gt;"",ISNUMBER(A6225)),VLOOKUP(A6225,Studies!A:BR,6,FALSE),"")</f>
        <v>Serum</v>
      </c>
      <c r="G6225" s="194">
        <v>3.5</v>
      </c>
      <c r="H6225" s="50" t="s">
        <v>60</v>
      </c>
      <c r="I6225" s="187">
        <v>0.431748366871955</v>
      </c>
      <c r="J6225" s="41" t="s">
        <v>962</v>
      </c>
      <c r="K6225" s="41" t="s">
        <v>116</v>
      </c>
      <c r="L6225" s="195">
        <v>0.11135328387177154</v>
      </c>
      <c r="M6225" s="195" t="s">
        <v>962</v>
      </c>
      <c r="N6225" s="195" t="s">
        <v>117</v>
      </c>
      <c r="O6225" s="59" t="s">
        <v>1968</v>
      </c>
      <c r="P6225" s="188" t="s">
        <v>1981</v>
      </c>
    </row>
    <row r="6226" spans="1:16" x14ac:dyDescent="0.2">
      <c r="A6226" s="30">
        <v>598</v>
      </c>
      <c r="B6226" s="254" t="str">
        <f>IF(AND(A6226&lt;&gt;"",ISNUMBER(A6226)),VLOOKUP(A6226,Studies!A:BR,2,FALSE),"")</f>
        <v>Barre 1987</v>
      </c>
      <c r="C6226" s="255" t="str">
        <f>IF(AND(A6226&lt;&gt;"",ISNUMBER(A6226)),VLOOKUP(A6226,Studies!A:BR,3,FALSE),"")</f>
        <v>https://www.ncbi.nlm.nih.gov/pubmed/3606934</v>
      </c>
      <c r="D6226" s="255" t="str">
        <f>IF(AND(A6226&lt;&gt;"",ISNUMBER(A6226)),VLOOKUP(A6226,Studies!A:BR,4,FALSE),"")</f>
        <v>500 mg over 30 min, unbound concentrations</v>
      </c>
      <c r="E6226" s="255" t="str">
        <f>IF(AND(A6226&lt;&gt;"",ISNUMBER(A6226)),VLOOKUP(A6226,Studies!A:BR,5,FALSE),"")</f>
        <v>Erythromycin</v>
      </c>
      <c r="F6226" s="256" t="str">
        <f>IF(AND(A6226&lt;&gt;"",ISNUMBER(A6226)),VLOOKUP(A6226,Studies!A:BR,6,FALSE),"")</f>
        <v>Serum</v>
      </c>
      <c r="G6226" s="194">
        <v>4.5</v>
      </c>
      <c r="H6226" s="50" t="s">
        <v>60</v>
      </c>
      <c r="I6226" s="187">
        <v>0.31296730704021197</v>
      </c>
      <c r="J6226" s="41" t="s">
        <v>962</v>
      </c>
      <c r="K6226" s="41" t="s">
        <v>116</v>
      </c>
      <c r="L6226" s="195">
        <v>0.10128299375644786</v>
      </c>
      <c r="M6226" s="195" t="s">
        <v>962</v>
      </c>
      <c r="N6226" s="195" t="s">
        <v>117</v>
      </c>
      <c r="O6226" s="59" t="s">
        <v>1968</v>
      </c>
      <c r="P6226" s="188" t="s">
        <v>1981</v>
      </c>
    </row>
    <row r="6227" spans="1:16" x14ac:dyDescent="0.2">
      <c r="A6227" s="30">
        <v>598</v>
      </c>
      <c r="B6227" s="254" t="str">
        <f>IF(AND(A6227&lt;&gt;"",ISNUMBER(A6227)),VLOOKUP(A6227,Studies!A:BR,2,FALSE),"")</f>
        <v>Barre 1987</v>
      </c>
      <c r="C6227" s="255" t="str">
        <f>IF(AND(A6227&lt;&gt;"",ISNUMBER(A6227)),VLOOKUP(A6227,Studies!A:BR,3,FALSE),"")</f>
        <v>https://www.ncbi.nlm.nih.gov/pubmed/3606934</v>
      </c>
      <c r="D6227" s="255" t="str">
        <f>IF(AND(A6227&lt;&gt;"",ISNUMBER(A6227)),VLOOKUP(A6227,Studies!A:BR,4,FALSE),"")</f>
        <v>500 mg over 30 min, unbound concentrations</v>
      </c>
      <c r="E6227" s="255" t="str">
        <f>IF(AND(A6227&lt;&gt;"",ISNUMBER(A6227)),VLOOKUP(A6227,Studies!A:BR,5,FALSE),"")</f>
        <v>Erythromycin</v>
      </c>
      <c r="F6227" s="256" t="str">
        <f>IF(AND(A6227&lt;&gt;"",ISNUMBER(A6227)),VLOOKUP(A6227,Studies!A:BR,6,FALSE),"")</f>
        <v>Serum</v>
      </c>
      <c r="G6227" s="194">
        <v>6.5</v>
      </c>
      <c r="H6227" s="50" t="s">
        <v>60</v>
      </c>
      <c r="I6227" s="187">
        <v>0.17180175436768699</v>
      </c>
      <c r="J6227" s="41" t="s">
        <v>962</v>
      </c>
      <c r="K6227" s="41" t="s">
        <v>116</v>
      </c>
      <c r="L6227" s="195">
        <v>5.259540641192622E-2</v>
      </c>
      <c r="M6227" s="195" t="s">
        <v>962</v>
      </c>
      <c r="N6227" s="195" t="s">
        <v>117</v>
      </c>
      <c r="O6227" s="59" t="s">
        <v>1968</v>
      </c>
      <c r="P6227" s="188" t="s">
        <v>1981</v>
      </c>
    </row>
    <row r="6228" spans="1:16" x14ac:dyDescent="0.2">
      <c r="A6228" s="30">
        <v>601</v>
      </c>
      <c r="B6228" s="254" t="str">
        <f>IF(AND(A6228&lt;&gt;"",ISNUMBER(A6228)),VLOOKUP(A6228,Studies!A:BR,2,FALSE),"")</f>
        <v>DiSanto 1981</v>
      </c>
      <c r="C6228" s="255" t="str">
        <f>IF(AND(A6228&lt;&gt;"",ISNUMBER(A6228)),VLOOKUP(A6228,Studies!A:BR,3,FALSE),"")</f>
        <v>https://www.ncbi.nlm.nih.gov/pubmed/7283417</v>
      </c>
      <c r="D6228" s="255" t="str">
        <f>IF(AND(A6228&lt;&gt;"",ISNUMBER(A6228)),VLOOKUP(A6228,Studies!A:BR,4,FALSE),"")</f>
        <v xml:space="preserve">Overnight fast, enteric-coated erythromycin tablets (study 1) </v>
      </c>
      <c r="E6228" s="255" t="str">
        <f>IF(AND(A6228&lt;&gt;"",ISNUMBER(A6228)),VLOOKUP(A6228,Studies!A:BR,5,FALSE),"")</f>
        <v>Erythromycin</v>
      </c>
      <c r="F6228" s="256" t="str">
        <f>IF(AND(A6228&lt;&gt;"",ISNUMBER(A6228)),VLOOKUP(A6228,Studies!A:BR,6,FALSE),"")</f>
        <v>Serum</v>
      </c>
      <c r="G6228" s="194">
        <v>0.75</v>
      </c>
      <c r="H6228" s="50" t="s">
        <v>60</v>
      </c>
      <c r="I6228" s="187">
        <v>4.2181240000000002E-3</v>
      </c>
      <c r="J6228" s="41" t="s">
        <v>959</v>
      </c>
      <c r="K6228" s="41" t="s">
        <v>116</v>
      </c>
    </row>
    <row r="6229" spans="1:16" x14ac:dyDescent="0.2">
      <c r="A6229" s="30">
        <v>601</v>
      </c>
      <c r="B6229" s="254" t="str">
        <f>IF(AND(A6229&lt;&gt;"",ISNUMBER(A6229)),VLOOKUP(A6229,Studies!A:BR,2,FALSE),"")</f>
        <v>DiSanto 1981</v>
      </c>
      <c r="C6229" s="255" t="str">
        <f>IF(AND(A6229&lt;&gt;"",ISNUMBER(A6229)),VLOOKUP(A6229,Studies!A:BR,3,FALSE),"")</f>
        <v>https://www.ncbi.nlm.nih.gov/pubmed/7283417</v>
      </c>
      <c r="D6229" s="255" t="str">
        <f>IF(AND(A6229&lt;&gt;"",ISNUMBER(A6229)),VLOOKUP(A6229,Studies!A:BR,4,FALSE),"")</f>
        <v xml:space="preserve">Overnight fast, enteric-coated erythromycin tablets (study 1) </v>
      </c>
      <c r="E6229" s="255" t="str">
        <f>IF(AND(A6229&lt;&gt;"",ISNUMBER(A6229)),VLOOKUP(A6229,Studies!A:BR,5,FALSE),"")</f>
        <v>Erythromycin</v>
      </c>
      <c r="F6229" s="256" t="str">
        <f>IF(AND(A6229&lt;&gt;"",ISNUMBER(A6229)),VLOOKUP(A6229,Studies!A:BR,6,FALSE),"")</f>
        <v>Serum</v>
      </c>
      <c r="G6229" s="194">
        <v>1.5</v>
      </c>
      <c r="H6229" s="50" t="s">
        <v>60</v>
      </c>
      <c r="I6229" s="187">
        <v>3.9790399999999997E-3</v>
      </c>
      <c r="J6229" s="41" t="s">
        <v>959</v>
      </c>
      <c r="K6229" s="41" t="s">
        <v>116</v>
      </c>
    </row>
    <row r="6230" spans="1:16" x14ac:dyDescent="0.2">
      <c r="A6230" s="30">
        <v>601</v>
      </c>
      <c r="B6230" s="254" t="str">
        <f>IF(AND(A6230&lt;&gt;"",ISNUMBER(A6230)),VLOOKUP(A6230,Studies!A:BR,2,FALSE),"")</f>
        <v>DiSanto 1981</v>
      </c>
      <c r="C6230" s="255" t="str">
        <f>IF(AND(A6230&lt;&gt;"",ISNUMBER(A6230)),VLOOKUP(A6230,Studies!A:BR,3,FALSE),"")</f>
        <v>https://www.ncbi.nlm.nih.gov/pubmed/7283417</v>
      </c>
      <c r="D6230" s="255" t="str">
        <f>IF(AND(A6230&lt;&gt;"",ISNUMBER(A6230)),VLOOKUP(A6230,Studies!A:BR,4,FALSE),"")</f>
        <v xml:space="preserve">Overnight fast, enteric-coated erythromycin tablets (study 1) </v>
      </c>
      <c r="E6230" s="255" t="str">
        <f>IF(AND(A6230&lt;&gt;"",ISNUMBER(A6230)),VLOOKUP(A6230,Studies!A:BR,5,FALSE),"")</f>
        <v>Erythromycin</v>
      </c>
      <c r="F6230" s="256" t="str">
        <f>IF(AND(A6230&lt;&gt;"",ISNUMBER(A6230)),VLOOKUP(A6230,Studies!A:BR,6,FALSE),"")</f>
        <v>Serum</v>
      </c>
      <c r="G6230" s="194">
        <v>3</v>
      </c>
      <c r="H6230" s="50" t="s">
        <v>60</v>
      </c>
      <c r="I6230" s="187">
        <v>0.30327229999999999</v>
      </c>
      <c r="J6230" s="41" t="s">
        <v>959</v>
      </c>
      <c r="K6230" s="41" t="s">
        <v>116</v>
      </c>
    </row>
    <row r="6231" spans="1:16" x14ac:dyDescent="0.2">
      <c r="A6231" s="30">
        <v>601</v>
      </c>
      <c r="B6231" s="254" t="str">
        <f>IF(AND(A6231&lt;&gt;"",ISNUMBER(A6231)),VLOOKUP(A6231,Studies!A:BR,2,FALSE),"")</f>
        <v>DiSanto 1981</v>
      </c>
      <c r="C6231" s="255" t="str">
        <f>IF(AND(A6231&lt;&gt;"",ISNUMBER(A6231)),VLOOKUP(A6231,Studies!A:BR,3,FALSE),"")</f>
        <v>https://www.ncbi.nlm.nih.gov/pubmed/7283417</v>
      </c>
      <c r="D6231" s="255" t="str">
        <f>IF(AND(A6231&lt;&gt;"",ISNUMBER(A6231)),VLOOKUP(A6231,Studies!A:BR,4,FALSE),"")</f>
        <v xml:space="preserve">Overnight fast, enteric-coated erythromycin tablets (study 1) </v>
      </c>
      <c r="E6231" s="255" t="str">
        <f>IF(AND(A6231&lt;&gt;"",ISNUMBER(A6231)),VLOOKUP(A6231,Studies!A:BR,5,FALSE),"")</f>
        <v>Erythromycin</v>
      </c>
      <c r="F6231" s="256" t="str">
        <f>IF(AND(A6231&lt;&gt;"",ISNUMBER(A6231)),VLOOKUP(A6231,Studies!A:BR,6,FALSE),"")</f>
        <v>Serum</v>
      </c>
      <c r="G6231" s="194">
        <v>4.5</v>
      </c>
      <c r="H6231" s="50" t="s">
        <v>60</v>
      </c>
      <c r="I6231" s="187">
        <v>1.014211</v>
      </c>
      <c r="J6231" s="41" t="s">
        <v>959</v>
      </c>
      <c r="K6231" s="41" t="s">
        <v>116</v>
      </c>
    </row>
    <row r="6232" spans="1:16" x14ac:dyDescent="0.2">
      <c r="A6232" s="30">
        <v>601</v>
      </c>
      <c r="B6232" s="254" t="str">
        <f>IF(AND(A6232&lt;&gt;"",ISNUMBER(A6232)),VLOOKUP(A6232,Studies!A:BR,2,FALSE),"")</f>
        <v>DiSanto 1981</v>
      </c>
      <c r="C6232" s="255" t="str">
        <f>IF(AND(A6232&lt;&gt;"",ISNUMBER(A6232)),VLOOKUP(A6232,Studies!A:BR,3,FALSE),"")</f>
        <v>https://www.ncbi.nlm.nih.gov/pubmed/7283417</v>
      </c>
      <c r="D6232" s="255" t="str">
        <f>IF(AND(A6232&lt;&gt;"",ISNUMBER(A6232)),VLOOKUP(A6232,Studies!A:BR,4,FALSE),"")</f>
        <v xml:space="preserve">Overnight fast, enteric-coated erythromycin tablets (study 1) </v>
      </c>
      <c r="E6232" s="255" t="str">
        <f>IF(AND(A6232&lt;&gt;"",ISNUMBER(A6232)),VLOOKUP(A6232,Studies!A:BR,5,FALSE),"")</f>
        <v>Erythromycin</v>
      </c>
      <c r="F6232" s="256" t="str">
        <f>IF(AND(A6232&lt;&gt;"",ISNUMBER(A6232)),VLOOKUP(A6232,Studies!A:BR,6,FALSE),"")</f>
        <v>Serum</v>
      </c>
      <c r="G6232" s="194">
        <v>6</v>
      </c>
      <c r="H6232" s="50" t="s">
        <v>60</v>
      </c>
      <c r="I6232" s="187">
        <v>0.66921310000000001</v>
      </c>
      <c r="J6232" s="41" t="s">
        <v>959</v>
      </c>
      <c r="K6232" s="41" t="s">
        <v>116</v>
      </c>
    </row>
    <row r="6233" spans="1:16" x14ac:dyDescent="0.2">
      <c r="A6233" s="30">
        <v>601</v>
      </c>
      <c r="B6233" s="254" t="str">
        <f>IF(AND(A6233&lt;&gt;"",ISNUMBER(A6233)),VLOOKUP(A6233,Studies!A:BR,2,FALSE),"")</f>
        <v>DiSanto 1981</v>
      </c>
      <c r="C6233" s="255" t="str">
        <f>IF(AND(A6233&lt;&gt;"",ISNUMBER(A6233)),VLOOKUP(A6233,Studies!A:BR,3,FALSE),"")</f>
        <v>https://www.ncbi.nlm.nih.gov/pubmed/7283417</v>
      </c>
      <c r="D6233" s="255" t="str">
        <f>IF(AND(A6233&lt;&gt;"",ISNUMBER(A6233)),VLOOKUP(A6233,Studies!A:BR,4,FALSE),"")</f>
        <v xml:space="preserve">Overnight fast, enteric-coated erythromycin tablets (study 1) </v>
      </c>
      <c r="E6233" s="255" t="str">
        <f>IF(AND(A6233&lt;&gt;"",ISNUMBER(A6233)),VLOOKUP(A6233,Studies!A:BR,5,FALSE),"")</f>
        <v>Erythromycin</v>
      </c>
      <c r="F6233" s="256" t="str">
        <f>IF(AND(A6233&lt;&gt;"",ISNUMBER(A6233)),VLOOKUP(A6233,Studies!A:BR,6,FALSE),"")</f>
        <v>Serum</v>
      </c>
      <c r="G6233" s="194">
        <v>8</v>
      </c>
      <c r="H6233" s="50" t="s">
        <v>60</v>
      </c>
      <c r="I6233" s="187">
        <v>0.40011839999999999</v>
      </c>
      <c r="J6233" s="41" t="s">
        <v>959</v>
      </c>
      <c r="K6233" s="41" t="s">
        <v>116</v>
      </c>
    </row>
    <row r="6234" spans="1:16" x14ac:dyDescent="0.2">
      <c r="A6234" s="30">
        <v>601</v>
      </c>
      <c r="B6234" s="254" t="str">
        <f>IF(AND(A6234&lt;&gt;"",ISNUMBER(A6234)),VLOOKUP(A6234,Studies!A:BR,2,FALSE),"")</f>
        <v>DiSanto 1981</v>
      </c>
      <c r="C6234" s="255" t="str">
        <f>IF(AND(A6234&lt;&gt;"",ISNUMBER(A6234)),VLOOKUP(A6234,Studies!A:BR,3,FALSE),"")</f>
        <v>https://www.ncbi.nlm.nih.gov/pubmed/7283417</v>
      </c>
      <c r="D6234" s="255" t="str">
        <f>IF(AND(A6234&lt;&gt;"",ISNUMBER(A6234)),VLOOKUP(A6234,Studies!A:BR,4,FALSE),"")</f>
        <v xml:space="preserve">Overnight fast, enteric-coated erythromycin tablets (study 1) </v>
      </c>
      <c r="E6234" s="255" t="str">
        <f>IF(AND(A6234&lt;&gt;"",ISNUMBER(A6234)),VLOOKUP(A6234,Studies!A:BR,5,FALSE),"")</f>
        <v>Erythromycin</v>
      </c>
      <c r="F6234" s="256" t="str">
        <f>IF(AND(A6234&lt;&gt;"",ISNUMBER(A6234)),VLOOKUP(A6234,Studies!A:BR,6,FALSE),"")</f>
        <v>Serum</v>
      </c>
      <c r="G6234" s="194">
        <v>10</v>
      </c>
      <c r="H6234" s="50" t="s">
        <v>60</v>
      </c>
      <c r="I6234" s="187">
        <v>0.229458</v>
      </c>
      <c r="J6234" s="41" t="s">
        <v>959</v>
      </c>
      <c r="K6234" s="41" t="s">
        <v>116</v>
      </c>
    </row>
    <row r="6235" spans="1:16" x14ac:dyDescent="0.2">
      <c r="A6235" s="30">
        <v>601</v>
      </c>
      <c r="B6235" s="254" t="str">
        <f>IF(AND(A6235&lt;&gt;"",ISNUMBER(A6235)),VLOOKUP(A6235,Studies!A:BR,2,FALSE),"")</f>
        <v>DiSanto 1981</v>
      </c>
      <c r="C6235" s="255" t="str">
        <f>IF(AND(A6235&lt;&gt;"",ISNUMBER(A6235)),VLOOKUP(A6235,Studies!A:BR,3,FALSE),"")</f>
        <v>https://www.ncbi.nlm.nih.gov/pubmed/7283417</v>
      </c>
      <c r="D6235" s="255" t="str">
        <f>IF(AND(A6235&lt;&gt;"",ISNUMBER(A6235)),VLOOKUP(A6235,Studies!A:BR,4,FALSE),"")</f>
        <v xml:space="preserve">Overnight fast, enteric-coated erythromycin tablets (study 1) </v>
      </c>
      <c r="E6235" s="255" t="str">
        <f>IF(AND(A6235&lt;&gt;"",ISNUMBER(A6235)),VLOOKUP(A6235,Studies!A:BR,5,FALSE),"")</f>
        <v>Erythromycin</v>
      </c>
      <c r="F6235" s="256" t="str">
        <f>IF(AND(A6235&lt;&gt;"",ISNUMBER(A6235)),VLOOKUP(A6235,Studies!A:BR,6,FALSE),"")</f>
        <v>Serum</v>
      </c>
      <c r="G6235" s="194">
        <v>12</v>
      </c>
      <c r="H6235" s="50" t="s">
        <v>60</v>
      </c>
      <c r="I6235" s="187">
        <v>0.16171179999999999</v>
      </c>
      <c r="J6235" s="41" t="s">
        <v>959</v>
      </c>
      <c r="K6235" s="41" t="s">
        <v>116</v>
      </c>
    </row>
    <row r="6236" spans="1:16" x14ac:dyDescent="0.2">
      <c r="A6236" s="30">
        <v>601</v>
      </c>
      <c r="B6236" s="254" t="str">
        <f>IF(AND(A6236&lt;&gt;"",ISNUMBER(A6236)),VLOOKUP(A6236,Studies!A:BR,2,FALSE),"")</f>
        <v>DiSanto 1981</v>
      </c>
      <c r="C6236" s="255" t="str">
        <f>IF(AND(A6236&lt;&gt;"",ISNUMBER(A6236)),VLOOKUP(A6236,Studies!A:BR,3,FALSE),"")</f>
        <v>https://www.ncbi.nlm.nih.gov/pubmed/7283417</v>
      </c>
      <c r="D6236" s="255" t="str">
        <f>IF(AND(A6236&lt;&gt;"",ISNUMBER(A6236)),VLOOKUP(A6236,Studies!A:BR,4,FALSE),"")</f>
        <v xml:space="preserve">Overnight fast, enteric-coated erythromycin tablets (study 1) </v>
      </c>
      <c r="E6236" s="255" t="str">
        <f>IF(AND(A6236&lt;&gt;"",ISNUMBER(A6236)),VLOOKUP(A6236,Studies!A:BR,5,FALSE),"")</f>
        <v>Erythromycin</v>
      </c>
      <c r="F6236" s="256" t="str">
        <f>IF(AND(A6236&lt;&gt;"",ISNUMBER(A6236)),VLOOKUP(A6236,Studies!A:BR,6,FALSE),"")</f>
        <v>Serum</v>
      </c>
      <c r="G6236" s="194">
        <v>14</v>
      </c>
      <c r="H6236" s="50" t="s">
        <v>60</v>
      </c>
      <c r="I6236" s="187">
        <v>0.1163314</v>
      </c>
      <c r="J6236" s="41" t="s">
        <v>959</v>
      </c>
      <c r="K6236" s="41" t="s">
        <v>116</v>
      </c>
    </row>
    <row r="6237" spans="1:16" x14ac:dyDescent="0.2">
      <c r="A6237" s="30">
        <v>602</v>
      </c>
      <c r="B6237" s="254" t="str">
        <f>IF(AND(A6237&lt;&gt;"",ISNUMBER(A6237)),VLOOKUP(A6237,Studies!A:BR,2,FALSE),"")</f>
        <v>DiSanto 1981</v>
      </c>
      <c r="C6237" s="255" t="str">
        <f>IF(AND(A6237&lt;&gt;"",ISNUMBER(A6237)),VLOOKUP(A6237,Studies!A:BR,3,FALSE),"")</f>
        <v>https://www.ncbi.nlm.nih.gov/pubmed/7283417</v>
      </c>
      <c r="D6237" s="255" t="str">
        <f>IF(AND(A6237&lt;&gt;"",ISNUMBER(A6237)),VLOOKUP(A6237,Studies!A:BR,4,FALSE),"")</f>
        <v>2h fast, enteric-coated erythromycin tablets (study 2)</v>
      </c>
      <c r="E6237" s="255" t="str">
        <f>IF(AND(A6237&lt;&gt;"",ISNUMBER(A6237)),VLOOKUP(A6237,Studies!A:BR,5,FALSE),"")</f>
        <v>Erythromycin</v>
      </c>
      <c r="F6237" s="256" t="str">
        <f>IF(AND(A6237&lt;&gt;"",ISNUMBER(A6237)),VLOOKUP(A6237,Studies!A:BR,6,FALSE),"")</f>
        <v>Serum</v>
      </c>
      <c r="G6237" s="194">
        <v>0.75</v>
      </c>
      <c r="H6237" s="50" t="s">
        <v>60</v>
      </c>
      <c r="I6237" s="187">
        <v>1.9638719999999998E-2</v>
      </c>
      <c r="J6237" s="41" t="s">
        <v>959</v>
      </c>
      <c r="K6237" s="41" t="s">
        <v>116</v>
      </c>
    </row>
    <row r="6238" spans="1:16" x14ac:dyDescent="0.2">
      <c r="A6238" s="30">
        <v>602</v>
      </c>
      <c r="B6238" s="254" t="str">
        <f>IF(AND(A6238&lt;&gt;"",ISNUMBER(A6238)),VLOOKUP(A6238,Studies!A:BR,2,FALSE),"")</f>
        <v>DiSanto 1981</v>
      </c>
      <c r="C6238" s="255" t="str">
        <f>IF(AND(A6238&lt;&gt;"",ISNUMBER(A6238)),VLOOKUP(A6238,Studies!A:BR,3,FALSE),"")</f>
        <v>https://www.ncbi.nlm.nih.gov/pubmed/7283417</v>
      </c>
      <c r="D6238" s="255" t="str">
        <f>IF(AND(A6238&lt;&gt;"",ISNUMBER(A6238)),VLOOKUP(A6238,Studies!A:BR,4,FALSE),"")</f>
        <v>2h fast, enteric-coated erythromycin tablets (study 2)</v>
      </c>
      <c r="E6238" s="255" t="str">
        <f>IF(AND(A6238&lt;&gt;"",ISNUMBER(A6238)),VLOOKUP(A6238,Studies!A:BR,5,FALSE),"")</f>
        <v>Erythromycin</v>
      </c>
      <c r="F6238" s="256" t="str">
        <f>IF(AND(A6238&lt;&gt;"",ISNUMBER(A6238)),VLOOKUP(A6238,Studies!A:BR,6,FALSE),"")</f>
        <v>Serum</v>
      </c>
      <c r="G6238" s="194">
        <v>1.5</v>
      </c>
      <c r="H6238" s="50" t="s">
        <v>60</v>
      </c>
      <c r="I6238" s="187">
        <v>2.7736759999999999E-2</v>
      </c>
      <c r="J6238" s="41" t="s">
        <v>959</v>
      </c>
      <c r="K6238" s="41" t="s">
        <v>116</v>
      </c>
    </row>
    <row r="6239" spans="1:16" x14ac:dyDescent="0.2">
      <c r="A6239" s="30">
        <v>602</v>
      </c>
      <c r="B6239" s="254" t="str">
        <f>IF(AND(A6239&lt;&gt;"",ISNUMBER(A6239)),VLOOKUP(A6239,Studies!A:BR,2,FALSE),"")</f>
        <v>DiSanto 1981</v>
      </c>
      <c r="C6239" s="255" t="str">
        <f>IF(AND(A6239&lt;&gt;"",ISNUMBER(A6239)),VLOOKUP(A6239,Studies!A:BR,3,FALSE),"")</f>
        <v>https://www.ncbi.nlm.nih.gov/pubmed/7283417</v>
      </c>
      <c r="D6239" s="255" t="str">
        <f>IF(AND(A6239&lt;&gt;"",ISNUMBER(A6239)),VLOOKUP(A6239,Studies!A:BR,4,FALSE),"")</f>
        <v>2h fast, enteric-coated erythromycin tablets (study 2)</v>
      </c>
      <c r="E6239" s="255" t="str">
        <f>IF(AND(A6239&lt;&gt;"",ISNUMBER(A6239)),VLOOKUP(A6239,Studies!A:BR,5,FALSE),"")</f>
        <v>Erythromycin</v>
      </c>
      <c r="F6239" s="256" t="str">
        <f>IF(AND(A6239&lt;&gt;"",ISNUMBER(A6239)),VLOOKUP(A6239,Studies!A:BR,6,FALSE),"")</f>
        <v>Serum</v>
      </c>
      <c r="G6239" s="194">
        <v>3</v>
      </c>
      <c r="H6239" s="50" t="s">
        <v>60</v>
      </c>
      <c r="I6239" s="187">
        <v>0.48376970000000002</v>
      </c>
      <c r="J6239" s="41" t="s">
        <v>959</v>
      </c>
      <c r="K6239" s="41" t="s">
        <v>116</v>
      </c>
    </row>
    <row r="6240" spans="1:16" x14ac:dyDescent="0.2">
      <c r="A6240" s="30">
        <v>602</v>
      </c>
      <c r="B6240" s="254" t="str">
        <f>IF(AND(A6240&lt;&gt;"",ISNUMBER(A6240)),VLOOKUP(A6240,Studies!A:BR,2,FALSE),"")</f>
        <v>DiSanto 1981</v>
      </c>
      <c r="C6240" s="255" t="str">
        <f>IF(AND(A6240&lt;&gt;"",ISNUMBER(A6240)),VLOOKUP(A6240,Studies!A:BR,3,FALSE),"")</f>
        <v>https://www.ncbi.nlm.nih.gov/pubmed/7283417</v>
      </c>
      <c r="D6240" s="255" t="str">
        <f>IF(AND(A6240&lt;&gt;"",ISNUMBER(A6240)),VLOOKUP(A6240,Studies!A:BR,4,FALSE),"")</f>
        <v>2h fast, enteric-coated erythromycin tablets (study 2)</v>
      </c>
      <c r="E6240" s="255" t="str">
        <f>IF(AND(A6240&lt;&gt;"",ISNUMBER(A6240)),VLOOKUP(A6240,Studies!A:BR,5,FALSE),"")</f>
        <v>Erythromycin</v>
      </c>
      <c r="F6240" s="256" t="str">
        <f>IF(AND(A6240&lt;&gt;"",ISNUMBER(A6240)),VLOOKUP(A6240,Studies!A:BR,6,FALSE),"")</f>
        <v>Serum</v>
      </c>
      <c r="G6240" s="194">
        <v>4.5</v>
      </c>
      <c r="H6240" s="50" t="s">
        <v>60</v>
      </c>
      <c r="I6240" s="187">
        <v>0.78299609999999997</v>
      </c>
      <c r="J6240" s="41" t="s">
        <v>959</v>
      </c>
      <c r="K6240" s="41" t="s">
        <v>116</v>
      </c>
    </row>
    <row r="6241" spans="1:14" x14ac:dyDescent="0.2">
      <c r="A6241" s="30">
        <v>602</v>
      </c>
      <c r="B6241" s="254" t="str">
        <f>IF(AND(A6241&lt;&gt;"",ISNUMBER(A6241)),VLOOKUP(A6241,Studies!A:BR,2,FALSE),"")</f>
        <v>DiSanto 1981</v>
      </c>
      <c r="C6241" s="255" t="str">
        <f>IF(AND(A6241&lt;&gt;"",ISNUMBER(A6241)),VLOOKUP(A6241,Studies!A:BR,3,FALSE),"")</f>
        <v>https://www.ncbi.nlm.nih.gov/pubmed/7283417</v>
      </c>
      <c r="D6241" s="255" t="str">
        <f>IF(AND(A6241&lt;&gt;"",ISNUMBER(A6241)),VLOOKUP(A6241,Studies!A:BR,4,FALSE),"")</f>
        <v>2h fast, enteric-coated erythromycin tablets (study 2)</v>
      </c>
      <c r="E6241" s="255" t="str">
        <f>IF(AND(A6241&lt;&gt;"",ISNUMBER(A6241)),VLOOKUP(A6241,Studies!A:BR,5,FALSE),"")</f>
        <v>Erythromycin</v>
      </c>
      <c r="F6241" s="256" t="str">
        <f>IF(AND(A6241&lt;&gt;"",ISNUMBER(A6241)),VLOOKUP(A6241,Studies!A:BR,6,FALSE),"")</f>
        <v>Serum</v>
      </c>
      <c r="G6241" s="194">
        <v>6</v>
      </c>
      <c r="H6241" s="50" t="s">
        <v>60</v>
      </c>
      <c r="I6241" s="187">
        <v>0.72275959999999995</v>
      </c>
      <c r="J6241" s="41" t="s">
        <v>959</v>
      </c>
      <c r="K6241" s="41" t="s">
        <v>116</v>
      </c>
    </row>
    <row r="6242" spans="1:14" x14ac:dyDescent="0.2">
      <c r="A6242" s="30">
        <v>602</v>
      </c>
      <c r="B6242" s="254" t="str">
        <f>IF(AND(A6242&lt;&gt;"",ISNUMBER(A6242)),VLOOKUP(A6242,Studies!A:BR,2,FALSE),"")</f>
        <v>DiSanto 1981</v>
      </c>
      <c r="C6242" s="255" t="str">
        <f>IF(AND(A6242&lt;&gt;"",ISNUMBER(A6242)),VLOOKUP(A6242,Studies!A:BR,3,FALSE),"")</f>
        <v>https://www.ncbi.nlm.nih.gov/pubmed/7283417</v>
      </c>
      <c r="D6242" s="255" t="str">
        <f>IF(AND(A6242&lt;&gt;"",ISNUMBER(A6242)),VLOOKUP(A6242,Studies!A:BR,4,FALSE),"")</f>
        <v>2h fast, enteric-coated erythromycin tablets (study 2)</v>
      </c>
      <c r="E6242" s="255" t="str">
        <f>IF(AND(A6242&lt;&gt;"",ISNUMBER(A6242)),VLOOKUP(A6242,Studies!A:BR,5,FALSE),"")</f>
        <v>Erythromycin</v>
      </c>
      <c r="F6242" s="256" t="str">
        <f>IF(AND(A6242&lt;&gt;"",ISNUMBER(A6242)),VLOOKUP(A6242,Studies!A:BR,6,FALSE),"")</f>
        <v>Serum</v>
      </c>
      <c r="G6242" s="194">
        <v>8</v>
      </c>
      <c r="H6242" s="50" t="s">
        <v>60</v>
      </c>
      <c r="I6242" s="187">
        <v>0.51369719999999996</v>
      </c>
      <c r="J6242" s="41" t="s">
        <v>959</v>
      </c>
      <c r="K6242" s="41" t="s">
        <v>116</v>
      </c>
    </row>
    <row r="6243" spans="1:14" x14ac:dyDescent="0.2">
      <c r="A6243" s="30">
        <v>602</v>
      </c>
      <c r="B6243" s="254" t="str">
        <f>IF(AND(A6243&lt;&gt;"",ISNUMBER(A6243)),VLOOKUP(A6243,Studies!A:BR,2,FALSE),"")</f>
        <v>DiSanto 1981</v>
      </c>
      <c r="C6243" s="255" t="str">
        <f>IF(AND(A6243&lt;&gt;"",ISNUMBER(A6243)),VLOOKUP(A6243,Studies!A:BR,3,FALSE),"")</f>
        <v>https://www.ncbi.nlm.nih.gov/pubmed/7283417</v>
      </c>
      <c r="D6243" s="255" t="str">
        <f>IF(AND(A6243&lt;&gt;"",ISNUMBER(A6243)),VLOOKUP(A6243,Studies!A:BR,4,FALSE),"")</f>
        <v>2h fast, enteric-coated erythromycin tablets (study 2)</v>
      </c>
      <c r="E6243" s="255" t="str">
        <f>IF(AND(A6243&lt;&gt;"",ISNUMBER(A6243)),VLOOKUP(A6243,Studies!A:BR,5,FALSE),"")</f>
        <v>Erythromycin</v>
      </c>
      <c r="F6243" s="256" t="str">
        <f>IF(AND(A6243&lt;&gt;"",ISNUMBER(A6243)),VLOOKUP(A6243,Studies!A:BR,6,FALSE),"")</f>
        <v>Serum</v>
      </c>
      <c r="G6243" s="194">
        <v>10</v>
      </c>
      <c r="H6243" s="50" t="s">
        <v>60</v>
      </c>
      <c r="I6243" s="187">
        <v>0.2816806</v>
      </c>
      <c r="J6243" s="41" t="s">
        <v>959</v>
      </c>
      <c r="K6243" s="41" t="s">
        <v>116</v>
      </c>
    </row>
    <row r="6244" spans="1:14" x14ac:dyDescent="0.2">
      <c r="A6244" s="30">
        <v>602</v>
      </c>
      <c r="B6244" s="254" t="str">
        <f>IF(AND(A6244&lt;&gt;"",ISNUMBER(A6244)),VLOOKUP(A6244,Studies!A:BR,2,FALSE),"")</f>
        <v>DiSanto 1981</v>
      </c>
      <c r="C6244" s="255" t="str">
        <f>IF(AND(A6244&lt;&gt;"",ISNUMBER(A6244)),VLOOKUP(A6244,Studies!A:BR,3,FALSE),"")</f>
        <v>https://www.ncbi.nlm.nih.gov/pubmed/7283417</v>
      </c>
      <c r="D6244" s="255" t="str">
        <f>IF(AND(A6244&lt;&gt;"",ISNUMBER(A6244)),VLOOKUP(A6244,Studies!A:BR,4,FALSE),"")</f>
        <v>2h fast, enteric-coated erythromycin tablets (study 2)</v>
      </c>
      <c r="E6244" s="255" t="str">
        <f>IF(AND(A6244&lt;&gt;"",ISNUMBER(A6244)),VLOOKUP(A6244,Studies!A:BR,5,FALSE),"")</f>
        <v>Erythromycin</v>
      </c>
      <c r="F6244" s="256" t="str">
        <f>IF(AND(A6244&lt;&gt;"",ISNUMBER(A6244)),VLOOKUP(A6244,Studies!A:BR,6,FALSE),"")</f>
        <v>Serum</v>
      </c>
      <c r="G6244" s="194">
        <v>12</v>
      </c>
      <c r="H6244" s="50" t="s">
        <v>60</v>
      </c>
      <c r="I6244" s="187">
        <v>0.17589759999999999</v>
      </c>
      <c r="J6244" s="41" t="s">
        <v>959</v>
      </c>
      <c r="K6244" s="41" t="s">
        <v>116</v>
      </c>
    </row>
    <row r="6245" spans="1:14" x14ac:dyDescent="0.2">
      <c r="A6245" s="30">
        <v>603</v>
      </c>
      <c r="B6245" s="254" t="str">
        <f>IF(AND(A6245&lt;&gt;"",ISNUMBER(A6245)),VLOOKUP(A6245,Studies!A:BR,2,FALSE),"")</f>
        <v>Huppertz 2011</v>
      </c>
      <c r="C6245" s="255" t="str">
        <f>IF(AND(A6245&lt;&gt;"",ISNUMBER(A6245)),VLOOKUP(A6245,Studies!A:BR,3,FALSE),"")</f>
        <v>https://www.ncbi.nlm.nih.gov/pubmed/21274983</v>
      </c>
      <c r="D6245" s="255" t="str">
        <f>IF(AND(A6245&lt;&gt;"",ISNUMBER(A6245)),VLOOKUP(A6245,Studies!A:BR,4,FALSE),"")</f>
        <v>Treatment group, erythromycin</v>
      </c>
      <c r="E6245" s="255" t="str">
        <f>IF(AND(A6245&lt;&gt;"",ISNUMBER(A6245)),VLOOKUP(A6245,Studies!A:BR,5,FALSE),"")</f>
        <v>Erythromycin</v>
      </c>
      <c r="F6245" s="256" t="str">
        <f>IF(AND(A6245&lt;&gt;"",ISNUMBER(A6245)),VLOOKUP(A6245,Studies!A:BR,6,FALSE),"")</f>
        <v>Plasma</v>
      </c>
      <c r="G6245" s="194">
        <v>1</v>
      </c>
      <c r="H6245" s="50" t="s">
        <v>60</v>
      </c>
      <c r="I6245" s="187">
        <v>13.9</v>
      </c>
      <c r="J6245" s="41" t="s">
        <v>962</v>
      </c>
      <c r="K6245" s="41" t="s">
        <v>970</v>
      </c>
      <c r="L6245" s="195">
        <v>14.9</v>
      </c>
      <c r="M6245" s="52" t="s">
        <v>447</v>
      </c>
      <c r="N6245" s="52" t="s">
        <v>1969</v>
      </c>
    </row>
    <row r="6246" spans="1:14" x14ac:dyDescent="0.2">
      <c r="A6246" s="30">
        <v>603</v>
      </c>
      <c r="B6246" s="254" t="str">
        <f>IF(AND(A6246&lt;&gt;"",ISNUMBER(A6246)),VLOOKUP(A6246,Studies!A:BR,2,FALSE),"")</f>
        <v>Huppertz 2011</v>
      </c>
      <c r="C6246" s="255" t="str">
        <f>IF(AND(A6246&lt;&gt;"",ISNUMBER(A6246)),VLOOKUP(A6246,Studies!A:BR,3,FALSE),"")</f>
        <v>https://www.ncbi.nlm.nih.gov/pubmed/21274983</v>
      </c>
      <c r="D6246" s="255" t="str">
        <f>IF(AND(A6246&lt;&gt;"",ISNUMBER(A6246)),VLOOKUP(A6246,Studies!A:BR,4,FALSE),"")</f>
        <v>Treatment group, erythromycin</v>
      </c>
      <c r="E6246" s="255" t="str">
        <f>IF(AND(A6246&lt;&gt;"",ISNUMBER(A6246)),VLOOKUP(A6246,Studies!A:BR,5,FALSE),"")</f>
        <v>Erythromycin</v>
      </c>
      <c r="F6246" s="256" t="str">
        <f>IF(AND(A6246&lt;&gt;"",ISNUMBER(A6246)),VLOOKUP(A6246,Studies!A:BR,6,FALSE),"")</f>
        <v>Plasma</v>
      </c>
      <c r="G6246" s="194">
        <v>1.33</v>
      </c>
      <c r="H6246" s="50" t="s">
        <v>60</v>
      </c>
      <c r="I6246" s="187">
        <v>7.98</v>
      </c>
      <c r="J6246" s="41" t="s">
        <v>962</v>
      </c>
      <c r="K6246" s="41" t="s">
        <v>970</v>
      </c>
      <c r="L6246" s="195">
        <v>15.9</v>
      </c>
      <c r="M6246" s="52" t="s">
        <v>447</v>
      </c>
      <c r="N6246" s="52" t="s">
        <v>1969</v>
      </c>
    </row>
    <row r="6247" spans="1:14" x14ac:dyDescent="0.2">
      <c r="A6247" s="30">
        <v>603</v>
      </c>
      <c r="B6247" s="254" t="str">
        <f>IF(AND(A6247&lt;&gt;"",ISNUMBER(A6247)),VLOOKUP(A6247,Studies!A:BR,2,FALSE),"")</f>
        <v>Huppertz 2011</v>
      </c>
      <c r="C6247" s="255" t="str">
        <f>IF(AND(A6247&lt;&gt;"",ISNUMBER(A6247)),VLOOKUP(A6247,Studies!A:BR,3,FALSE),"")</f>
        <v>https://www.ncbi.nlm.nih.gov/pubmed/21274983</v>
      </c>
      <c r="D6247" s="255" t="str">
        <f>IF(AND(A6247&lt;&gt;"",ISNUMBER(A6247)),VLOOKUP(A6247,Studies!A:BR,4,FALSE),"")</f>
        <v>Treatment group, erythromycin</v>
      </c>
      <c r="E6247" s="255" t="str">
        <f>IF(AND(A6247&lt;&gt;"",ISNUMBER(A6247)),VLOOKUP(A6247,Studies!A:BR,5,FALSE),"")</f>
        <v>Erythromycin</v>
      </c>
      <c r="F6247" s="256" t="str">
        <f>IF(AND(A6247&lt;&gt;"",ISNUMBER(A6247)),VLOOKUP(A6247,Studies!A:BR,6,FALSE),"")</f>
        <v>Plasma</v>
      </c>
      <c r="G6247" s="194">
        <v>1.67</v>
      </c>
      <c r="H6247" s="50" t="s">
        <v>60</v>
      </c>
      <c r="I6247" s="187">
        <v>6.8</v>
      </c>
      <c r="J6247" s="41" t="s">
        <v>962</v>
      </c>
      <c r="K6247" s="41" t="s">
        <v>970</v>
      </c>
      <c r="L6247" s="195">
        <v>18.399999999999999</v>
      </c>
      <c r="M6247" s="52" t="s">
        <v>447</v>
      </c>
      <c r="N6247" s="52" t="s">
        <v>1969</v>
      </c>
    </row>
    <row r="6248" spans="1:14" x14ac:dyDescent="0.2">
      <c r="A6248" s="30">
        <v>603</v>
      </c>
      <c r="B6248" s="254" t="str">
        <f>IF(AND(A6248&lt;&gt;"",ISNUMBER(A6248)),VLOOKUP(A6248,Studies!A:BR,2,FALSE),"")</f>
        <v>Huppertz 2011</v>
      </c>
      <c r="C6248" s="255" t="str">
        <f>IF(AND(A6248&lt;&gt;"",ISNUMBER(A6248)),VLOOKUP(A6248,Studies!A:BR,3,FALSE),"")</f>
        <v>https://www.ncbi.nlm.nih.gov/pubmed/21274983</v>
      </c>
      <c r="D6248" s="255" t="str">
        <f>IF(AND(A6248&lt;&gt;"",ISNUMBER(A6248)),VLOOKUP(A6248,Studies!A:BR,4,FALSE),"")</f>
        <v>Treatment group, erythromycin</v>
      </c>
      <c r="E6248" s="255" t="str">
        <f>IF(AND(A6248&lt;&gt;"",ISNUMBER(A6248)),VLOOKUP(A6248,Studies!A:BR,5,FALSE),"")</f>
        <v>Erythromycin</v>
      </c>
      <c r="F6248" s="256" t="str">
        <f>IF(AND(A6248&lt;&gt;"",ISNUMBER(A6248)),VLOOKUP(A6248,Studies!A:BR,6,FALSE),"")</f>
        <v>Plasma</v>
      </c>
      <c r="G6248" s="194">
        <v>4.25</v>
      </c>
      <c r="H6248" s="50" t="s">
        <v>60</v>
      </c>
      <c r="I6248" s="187">
        <v>2.97</v>
      </c>
      <c r="J6248" s="41" t="s">
        <v>962</v>
      </c>
      <c r="K6248" s="41" t="s">
        <v>970</v>
      </c>
      <c r="L6248" s="195">
        <v>23.7</v>
      </c>
      <c r="M6248" s="52" t="s">
        <v>447</v>
      </c>
      <c r="N6248" s="52" t="s">
        <v>1969</v>
      </c>
    </row>
    <row r="6249" spans="1:14" x14ac:dyDescent="0.2">
      <c r="A6249" s="30">
        <v>603</v>
      </c>
      <c r="B6249" s="254" t="str">
        <f>IF(AND(A6249&lt;&gt;"",ISNUMBER(A6249)),VLOOKUP(A6249,Studies!A:BR,2,FALSE),"")</f>
        <v>Huppertz 2011</v>
      </c>
      <c r="C6249" s="255" t="str">
        <f>IF(AND(A6249&lt;&gt;"",ISNUMBER(A6249)),VLOOKUP(A6249,Studies!A:BR,3,FALSE),"")</f>
        <v>https://www.ncbi.nlm.nih.gov/pubmed/21274983</v>
      </c>
      <c r="D6249" s="255" t="str">
        <f>IF(AND(A6249&lt;&gt;"",ISNUMBER(A6249)),VLOOKUP(A6249,Studies!A:BR,4,FALSE),"")</f>
        <v>Treatment group, erythromycin</v>
      </c>
      <c r="E6249" s="255" t="str">
        <f>IF(AND(A6249&lt;&gt;"",ISNUMBER(A6249)),VLOOKUP(A6249,Studies!A:BR,5,FALSE),"")</f>
        <v>Erythromycin</v>
      </c>
      <c r="F6249" s="256" t="str">
        <f>IF(AND(A6249&lt;&gt;"",ISNUMBER(A6249)),VLOOKUP(A6249,Studies!A:BR,6,FALSE),"")</f>
        <v>Plasma</v>
      </c>
      <c r="G6249" s="194">
        <v>7.25</v>
      </c>
      <c r="H6249" s="50" t="s">
        <v>60</v>
      </c>
      <c r="I6249" s="187">
        <v>1.1399999999999999</v>
      </c>
      <c r="J6249" s="41" t="s">
        <v>962</v>
      </c>
      <c r="K6249" s="41" t="s">
        <v>970</v>
      </c>
      <c r="L6249" s="195">
        <v>27.4</v>
      </c>
      <c r="M6249" s="52" t="s">
        <v>447</v>
      </c>
      <c r="N6249" s="52" t="s">
        <v>1969</v>
      </c>
    </row>
    <row r="6250" spans="1:14" x14ac:dyDescent="0.2">
      <c r="A6250" s="30">
        <v>604</v>
      </c>
      <c r="B6250" s="254" t="str">
        <f>IF(AND(A6250&lt;&gt;"",ISNUMBER(A6250)),VLOOKUP(A6250,Studies!A:BR,2,FALSE),"")</f>
        <v>Iliopoulou 1982</v>
      </c>
      <c r="C6250" s="255" t="str">
        <f>IF(AND(A6250&lt;&gt;"",ISNUMBER(A6250)),VLOOKUP(A6250,Studies!A:BR,3,FALSE),"")</f>
        <v>https://www.ncbi.nlm.nih.gov/pubmed/7138734</v>
      </c>
      <c r="D6250" s="255" t="str">
        <f>IF(AND(A6250&lt;&gt;"",ISNUMBER(A6250)),VLOOKUP(A6250,Studies!A:BR,4,FALSE),"")</f>
        <v>fourth day, before theophylline administration</v>
      </c>
      <c r="E6250" s="255" t="str">
        <f>IF(AND(A6250&lt;&gt;"",ISNUMBER(A6250)),VLOOKUP(A6250,Studies!A:BR,5,FALSE),"")</f>
        <v>Erythromycin</v>
      </c>
      <c r="F6250" s="256" t="str">
        <f>IF(AND(A6250&lt;&gt;"",ISNUMBER(A6250)),VLOOKUP(A6250,Studies!A:BR,6,FALSE),"")</f>
        <v>Serum</v>
      </c>
      <c r="G6250" s="194">
        <v>72</v>
      </c>
      <c r="H6250" s="50" t="s">
        <v>60</v>
      </c>
      <c r="I6250" s="187">
        <v>0.244621709092985</v>
      </c>
      <c r="J6250" s="41" t="s">
        <v>959</v>
      </c>
      <c r="K6250" s="41" t="s">
        <v>116</v>
      </c>
    </row>
    <row r="6251" spans="1:14" x14ac:dyDescent="0.2">
      <c r="A6251" s="30">
        <v>604</v>
      </c>
      <c r="B6251" s="254" t="str">
        <f>IF(AND(A6251&lt;&gt;"",ISNUMBER(A6251)),VLOOKUP(A6251,Studies!A:BR,2,FALSE),"")</f>
        <v>Iliopoulou 1982</v>
      </c>
      <c r="C6251" s="255" t="str">
        <f>IF(AND(A6251&lt;&gt;"",ISNUMBER(A6251)),VLOOKUP(A6251,Studies!A:BR,3,FALSE),"")</f>
        <v>https://www.ncbi.nlm.nih.gov/pubmed/7138734</v>
      </c>
      <c r="D6251" s="255" t="str">
        <f>IF(AND(A6251&lt;&gt;"",ISNUMBER(A6251)),VLOOKUP(A6251,Studies!A:BR,4,FALSE),"")</f>
        <v>fourth day, before theophylline administration</v>
      </c>
      <c r="E6251" s="255" t="str">
        <f>IF(AND(A6251&lt;&gt;"",ISNUMBER(A6251)),VLOOKUP(A6251,Studies!A:BR,5,FALSE),"")</f>
        <v>Erythromycin</v>
      </c>
      <c r="F6251" s="256" t="str">
        <f>IF(AND(A6251&lt;&gt;"",ISNUMBER(A6251)),VLOOKUP(A6251,Studies!A:BR,6,FALSE),"")</f>
        <v>Serum</v>
      </c>
      <c r="G6251" s="194">
        <v>72.166666699999993</v>
      </c>
      <c r="H6251" s="50" t="s">
        <v>60</v>
      </c>
      <c r="I6251" s="187">
        <v>0.40123297262698498</v>
      </c>
      <c r="J6251" s="41" t="s">
        <v>959</v>
      </c>
      <c r="K6251" s="41" t="s">
        <v>116</v>
      </c>
      <c r="L6251" s="195">
        <v>0.12924125454889701</v>
      </c>
      <c r="M6251" s="52" t="s">
        <v>959</v>
      </c>
      <c r="N6251" s="195" t="s">
        <v>949</v>
      </c>
    </row>
    <row r="6252" spans="1:14" x14ac:dyDescent="0.2">
      <c r="A6252" s="30">
        <v>604</v>
      </c>
      <c r="B6252" s="254" t="str">
        <f>IF(AND(A6252&lt;&gt;"",ISNUMBER(A6252)),VLOOKUP(A6252,Studies!A:BR,2,FALSE),"")</f>
        <v>Iliopoulou 1982</v>
      </c>
      <c r="C6252" s="255" t="str">
        <f>IF(AND(A6252&lt;&gt;"",ISNUMBER(A6252)),VLOOKUP(A6252,Studies!A:BR,3,FALSE),"")</f>
        <v>https://www.ncbi.nlm.nih.gov/pubmed/7138734</v>
      </c>
      <c r="D6252" s="255" t="str">
        <f>IF(AND(A6252&lt;&gt;"",ISNUMBER(A6252)),VLOOKUP(A6252,Studies!A:BR,4,FALSE),"")</f>
        <v>fourth day, before theophylline administration</v>
      </c>
      <c r="E6252" s="255" t="str">
        <f>IF(AND(A6252&lt;&gt;"",ISNUMBER(A6252)),VLOOKUP(A6252,Studies!A:BR,5,FALSE),"")</f>
        <v>Erythromycin</v>
      </c>
      <c r="F6252" s="256" t="str">
        <f>IF(AND(A6252&lt;&gt;"",ISNUMBER(A6252)),VLOOKUP(A6252,Studies!A:BR,6,FALSE),"")</f>
        <v>Serum</v>
      </c>
      <c r="G6252" s="194">
        <v>72.333333300000007</v>
      </c>
      <c r="H6252" s="50" t="s">
        <v>60</v>
      </c>
      <c r="I6252" s="187">
        <v>0.55147352699888397</v>
      </c>
      <c r="J6252" s="41" t="s">
        <v>959</v>
      </c>
      <c r="K6252" s="41" t="s">
        <v>116</v>
      </c>
      <c r="L6252" s="195">
        <v>0.17847601818657199</v>
      </c>
      <c r="M6252" s="195" t="s">
        <v>959</v>
      </c>
      <c r="N6252" s="195" t="s">
        <v>949</v>
      </c>
    </row>
    <row r="6253" spans="1:14" x14ac:dyDescent="0.2">
      <c r="A6253" s="30">
        <v>604</v>
      </c>
      <c r="B6253" s="254" t="str">
        <f>IF(AND(A6253&lt;&gt;"",ISNUMBER(A6253)),VLOOKUP(A6253,Studies!A:BR,2,FALSE),"")</f>
        <v>Iliopoulou 1982</v>
      </c>
      <c r="C6253" s="255" t="str">
        <f>IF(AND(A6253&lt;&gt;"",ISNUMBER(A6253)),VLOOKUP(A6253,Studies!A:BR,3,FALSE),"")</f>
        <v>https://www.ncbi.nlm.nih.gov/pubmed/7138734</v>
      </c>
      <c r="D6253" s="255" t="str">
        <f>IF(AND(A6253&lt;&gt;"",ISNUMBER(A6253)),VLOOKUP(A6253,Studies!A:BR,4,FALSE),"")</f>
        <v>fourth day, before theophylline administration</v>
      </c>
      <c r="E6253" s="255" t="str">
        <f>IF(AND(A6253&lt;&gt;"",ISNUMBER(A6253)),VLOOKUP(A6253,Studies!A:BR,5,FALSE),"")</f>
        <v>Erythromycin</v>
      </c>
      <c r="F6253" s="256" t="str">
        <f>IF(AND(A6253&lt;&gt;"",ISNUMBER(A6253)),VLOOKUP(A6253,Studies!A:BR,6,FALSE),"")</f>
        <v>Serum</v>
      </c>
      <c r="G6253" s="194">
        <v>72.5</v>
      </c>
      <c r="H6253" s="50" t="s">
        <v>60</v>
      </c>
      <c r="I6253" s="187">
        <v>0.80625681771057101</v>
      </c>
      <c r="J6253" s="41" t="s">
        <v>959</v>
      </c>
      <c r="K6253" s="41" t="s">
        <v>116</v>
      </c>
      <c r="L6253" s="195">
        <v>0.23999242727023906</v>
      </c>
      <c r="M6253" s="195" t="s">
        <v>959</v>
      </c>
      <c r="N6253" s="195" t="s">
        <v>949</v>
      </c>
    </row>
    <row r="6254" spans="1:14" x14ac:dyDescent="0.2">
      <c r="A6254" s="30">
        <v>604</v>
      </c>
      <c r="B6254" s="254" t="str">
        <f>IF(AND(A6254&lt;&gt;"",ISNUMBER(A6254)),VLOOKUP(A6254,Studies!A:BR,2,FALSE),"")</f>
        <v>Iliopoulou 1982</v>
      </c>
      <c r="C6254" s="255" t="str">
        <f>IF(AND(A6254&lt;&gt;"",ISNUMBER(A6254)),VLOOKUP(A6254,Studies!A:BR,3,FALSE),"")</f>
        <v>https://www.ncbi.nlm.nih.gov/pubmed/7138734</v>
      </c>
      <c r="D6254" s="255" t="str">
        <f>IF(AND(A6254&lt;&gt;"",ISNUMBER(A6254)),VLOOKUP(A6254,Studies!A:BR,4,FALSE),"")</f>
        <v>fourth day, before theophylline administration</v>
      </c>
      <c r="E6254" s="255" t="str">
        <f>IF(AND(A6254&lt;&gt;"",ISNUMBER(A6254)),VLOOKUP(A6254,Studies!A:BR,5,FALSE),"")</f>
        <v>Erythromycin</v>
      </c>
      <c r="F6254" s="256" t="str">
        <f>IF(AND(A6254&lt;&gt;"",ISNUMBER(A6254)),VLOOKUP(A6254,Studies!A:BR,6,FALSE),"")</f>
        <v>Serum</v>
      </c>
      <c r="G6254" s="194">
        <v>72.75</v>
      </c>
      <c r="H6254" s="50" t="s">
        <v>60</v>
      </c>
      <c r="I6254" s="187">
        <v>0.92237801744732795</v>
      </c>
      <c r="J6254" s="41" t="s">
        <v>959</v>
      </c>
      <c r="K6254" s="41" t="s">
        <v>116</v>
      </c>
      <c r="L6254" s="195">
        <v>0.24620086365179206</v>
      </c>
      <c r="M6254" s="195" t="s">
        <v>959</v>
      </c>
      <c r="N6254" s="195" t="s">
        <v>949</v>
      </c>
    </row>
    <row r="6255" spans="1:14" x14ac:dyDescent="0.2">
      <c r="A6255" s="30">
        <v>604</v>
      </c>
      <c r="B6255" s="254" t="str">
        <f>IF(AND(A6255&lt;&gt;"",ISNUMBER(A6255)),VLOOKUP(A6255,Studies!A:BR,2,FALSE),"")</f>
        <v>Iliopoulou 1982</v>
      </c>
      <c r="C6255" s="255" t="str">
        <f>IF(AND(A6255&lt;&gt;"",ISNUMBER(A6255)),VLOOKUP(A6255,Studies!A:BR,3,FALSE),"")</f>
        <v>https://www.ncbi.nlm.nih.gov/pubmed/7138734</v>
      </c>
      <c r="D6255" s="255" t="str">
        <f>IF(AND(A6255&lt;&gt;"",ISNUMBER(A6255)),VLOOKUP(A6255,Studies!A:BR,4,FALSE),"")</f>
        <v>fourth day, before theophylline administration</v>
      </c>
      <c r="E6255" s="255" t="str">
        <f>IF(AND(A6255&lt;&gt;"",ISNUMBER(A6255)),VLOOKUP(A6255,Studies!A:BR,5,FALSE),"")</f>
        <v>Erythromycin</v>
      </c>
      <c r="F6255" s="256" t="str">
        <f>IF(AND(A6255&lt;&gt;"",ISNUMBER(A6255)),VLOOKUP(A6255,Studies!A:BR,6,FALSE),"")</f>
        <v>Serum</v>
      </c>
      <c r="G6255" s="194">
        <v>73</v>
      </c>
      <c r="H6255" s="50" t="s">
        <v>60</v>
      </c>
      <c r="I6255" s="187">
        <v>1.1676322898792799</v>
      </c>
      <c r="J6255" s="41" t="s">
        <v>959</v>
      </c>
      <c r="K6255" s="41" t="s">
        <v>116</v>
      </c>
      <c r="L6255" s="195">
        <v>0.35390190910921016</v>
      </c>
      <c r="M6255" s="195" t="s">
        <v>959</v>
      </c>
      <c r="N6255" s="195" t="s">
        <v>949</v>
      </c>
    </row>
    <row r="6256" spans="1:14" x14ac:dyDescent="0.2">
      <c r="A6256" s="30">
        <v>604</v>
      </c>
      <c r="B6256" s="254" t="str">
        <f>IF(AND(A6256&lt;&gt;"",ISNUMBER(A6256)),VLOOKUP(A6256,Studies!A:BR,2,FALSE),"")</f>
        <v>Iliopoulou 1982</v>
      </c>
      <c r="C6256" s="255" t="str">
        <f>IF(AND(A6256&lt;&gt;"",ISNUMBER(A6256)),VLOOKUP(A6256,Studies!A:BR,3,FALSE),"")</f>
        <v>https://www.ncbi.nlm.nih.gov/pubmed/7138734</v>
      </c>
      <c r="D6256" s="255" t="str">
        <f>IF(AND(A6256&lt;&gt;"",ISNUMBER(A6256)),VLOOKUP(A6256,Studies!A:BR,4,FALSE),"")</f>
        <v>fourth day, before theophylline administration</v>
      </c>
      <c r="E6256" s="255" t="str">
        <f>IF(AND(A6256&lt;&gt;"",ISNUMBER(A6256)),VLOOKUP(A6256,Studies!A:BR,5,FALSE),"")</f>
        <v>Erythromycin</v>
      </c>
      <c r="F6256" s="256" t="str">
        <f>IF(AND(A6256&lt;&gt;"",ISNUMBER(A6256)),VLOOKUP(A6256,Studies!A:BR,6,FALSE),"")</f>
        <v>Serum</v>
      </c>
      <c r="G6256" s="194">
        <v>73.5</v>
      </c>
      <c r="H6256" s="50" t="s">
        <v>60</v>
      </c>
      <c r="I6256" s="187">
        <v>1.3721801348066001</v>
      </c>
      <c r="J6256" s="41" t="s">
        <v>959</v>
      </c>
      <c r="K6256" s="41" t="s">
        <v>116</v>
      </c>
      <c r="L6256" s="195">
        <v>0.36000216363708004</v>
      </c>
      <c r="M6256" s="195" t="s">
        <v>959</v>
      </c>
      <c r="N6256" s="195" t="s">
        <v>949</v>
      </c>
    </row>
    <row r="6257" spans="1:16" x14ac:dyDescent="0.2">
      <c r="A6257" s="30">
        <v>604</v>
      </c>
      <c r="B6257" s="254" t="str">
        <f>IF(AND(A6257&lt;&gt;"",ISNUMBER(A6257)),VLOOKUP(A6257,Studies!A:BR,2,FALSE),"")</f>
        <v>Iliopoulou 1982</v>
      </c>
      <c r="C6257" s="255" t="str">
        <f>IF(AND(A6257&lt;&gt;"",ISNUMBER(A6257)),VLOOKUP(A6257,Studies!A:BR,3,FALSE),"")</f>
        <v>https://www.ncbi.nlm.nih.gov/pubmed/7138734</v>
      </c>
      <c r="D6257" s="255" t="str">
        <f>IF(AND(A6257&lt;&gt;"",ISNUMBER(A6257)),VLOOKUP(A6257,Studies!A:BR,4,FALSE),"")</f>
        <v>fourth day, before theophylline administration</v>
      </c>
      <c r="E6257" s="255" t="str">
        <f>IF(AND(A6257&lt;&gt;"",ISNUMBER(A6257)),VLOOKUP(A6257,Studies!A:BR,5,FALSE),"")</f>
        <v>Erythromycin</v>
      </c>
      <c r="F6257" s="256" t="str">
        <f>IF(AND(A6257&lt;&gt;"",ISNUMBER(A6257)),VLOOKUP(A6257,Studies!A:BR,6,FALSE),"")</f>
        <v>Serum</v>
      </c>
      <c r="G6257" s="194">
        <v>74</v>
      </c>
      <c r="H6257" s="50" t="s">
        <v>60</v>
      </c>
      <c r="I6257" s="187">
        <v>1.28426134331811</v>
      </c>
      <c r="J6257" s="41" t="s">
        <v>959</v>
      </c>
      <c r="K6257" s="41" t="s">
        <v>116</v>
      </c>
      <c r="L6257" s="195">
        <v>0.32310313637223986</v>
      </c>
      <c r="M6257" s="195" t="s">
        <v>959</v>
      </c>
      <c r="N6257" s="195" t="s">
        <v>949</v>
      </c>
    </row>
    <row r="6258" spans="1:16" x14ac:dyDescent="0.2">
      <c r="A6258" s="30">
        <v>604</v>
      </c>
      <c r="B6258" s="254" t="str">
        <f>IF(AND(A6258&lt;&gt;"",ISNUMBER(A6258)),VLOOKUP(A6258,Studies!A:BR,2,FALSE),"")</f>
        <v>Iliopoulou 1982</v>
      </c>
      <c r="C6258" s="255" t="str">
        <f>IF(AND(A6258&lt;&gt;"",ISNUMBER(A6258)),VLOOKUP(A6258,Studies!A:BR,3,FALSE),"")</f>
        <v>https://www.ncbi.nlm.nih.gov/pubmed/7138734</v>
      </c>
      <c r="D6258" s="255" t="str">
        <f>IF(AND(A6258&lt;&gt;"",ISNUMBER(A6258)),VLOOKUP(A6258,Studies!A:BR,4,FALSE),"")</f>
        <v>fourth day, before theophylline administration</v>
      </c>
      <c r="E6258" s="255" t="str">
        <f>IF(AND(A6258&lt;&gt;"",ISNUMBER(A6258)),VLOOKUP(A6258,Studies!A:BR,5,FALSE),"")</f>
        <v>Erythromycin</v>
      </c>
      <c r="F6258" s="256" t="str">
        <f>IF(AND(A6258&lt;&gt;"",ISNUMBER(A6258)),VLOOKUP(A6258,Studies!A:BR,6,FALSE),"")</f>
        <v>Serum</v>
      </c>
      <c r="G6258" s="194">
        <v>74.5</v>
      </c>
      <c r="H6258" s="50" t="s">
        <v>60</v>
      </c>
      <c r="I6258" s="187">
        <v>1.22104107003873</v>
      </c>
      <c r="J6258" s="41" t="s">
        <v>959</v>
      </c>
      <c r="K6258" s="41" t="s">
        <v>116</v>
      </c>
      <c r="L6258" s="195">
        <v>0.28617706364398998</v>
      </c>
      <c r="M6258" s="195" t="s">
        <v>959</v>
      </c>
      <c r="N6258" s="195" t="s">
        <v>949</v>
      </c>
    </row>
    <row r="6259" spans="1:16" x14ac:dyDescent="0.2">
      <c r="A6259" s="30">
        <v>604</v>
      </c>
      <c r="B6259" s="254" t="str">
        <f>IF(AND(A6259&lt;&gt;"",ISNUMBER(A6259)),VLOOKUP(A6259,Studies!A:BR,2,FALSE),"")</f>
        <v>Iliopoulou 1982</v>
      </c>
      <c r="C6259" s="255" t="str">
        <f>IF(AND(A6259&lt;&gt;"",ISNUMBER(A6259)),VLOOKUP(A6259,Studies!A:BR,3,FALSE),"")</f>
        <v>https://www.ncbi.nlm.nih.gov/pubmed/7138734</v>
      </c>
      <c r="D6259" s="255" t="str">
        <f>IF(AND(A6259&lt;&gt;"",ISNUMBER(A6259)),VLOOKUP(A6259,Studies!A:BR,4,FALSE),"")</f>
        <v>fourth day, before theophylline administration</v>
      </c>
      <c r="E6259" s="255" t="str">
        <f>IF(AND(A6259&lt;&gt;"",ISNUMBER(A6259)),VLOOKUP(A6259,Studies!A:BR,5,FALSE),"")</f>
        <v>Erythromycin</v>
      </c>
      <c r="F6259" s="256" t="str">
        <f>IF(AND(A6259&lt;&gt;"",ISNUMBER(A6259)),VLOOKUP(A6259,Studies!A:BR,6,FALSE),"")</f>
        <v>Serum</v>
      </c>
      <c r="G6259" s="194">
        <v>75</v>
      </c>
      <c r="H6259" s="50" t="s">
        <v>60</v>
      </c>
      <c r="I6259" s="187">
        <v>1.0253941876293999</v>
      </c>
      <c r="J6259" s="41" t="s">
        <v>959</v>
      </c>
      <c r="K6259" s="41" t="s">
        <v>116</v>
      </c>
      <c r="L6259" s="195">
        <v>0.25537829090701014</v>
      </c>
      <c r="M6259" s="195" t="s">
        <v>959</v>
      </c>
      <c r="N6259" s="195" t="s">
        <v>949</v>
      </c>
    </row>
    <row r="6260" spans="1:16" x14ac:dyDescent="0.2">
      <c r="A6260" s="30">
        <v>604</v>
      </c>
      <c r="B6260" s="254" t="str">
        <f>IF(AND(A6260&lt;&gt;"",ISNUMBER(A6260)),VLOOKUP(A6260,Studies!A:BR,2,FALSE),"")</f>
        <v>Iliopoulou 1982</v>
      </c>
      <c r="C6260" s="255" t="str">
        <f>IF(AND(A6260&lt;&gt;"",ISNUMBER(A6260)),VLOOKUP(A6260,Studies!A:BR,3,FALSE),"")</f>
        <v>https://www.ncbi.nlm.nih.gov/pubmed/7138734</v>
      </c>
      <c r="D6260" s="255" t="str">
        <f>IF(AND(A6260&lt;&gt;"",ISNUMBER(A6260)),VLOOKUP(A6260,Studies!A:BR,4,FALSE),"")</f>
        <v>fourth day, before theophylline administration</v>
      </c>
      <c r="E6260" s="255" t="str">
        <f>IF(AND(A6260&lt;&gt;"",ISNUMBER(A6260)),VLOOKUP(A6260,Studies!A:BR,5,FALSE),"")</f>
        <v>Erythromycin</v>
      </c>
      <c r="F6260" s="256" t="str">
        <f>IF(AND(A6260&lt;&gt;"",ISNUMBER(A6260)),VLOOKUP(A6260,Studies!A:BR,6,FALSE),"")</f>
        <v>Serum</v>
      </c>
      <c r="G6260" s="194">
        <v>76</v>
      </c>
      <c r="H6260" s="50" t="s">
        <v>60</v>
      </c>
      <c r="I6260" s="187">
        <v>0.80040297740501698</v>
      </c>
      <c r="J6260" s="41" t="s">
        <v>959</v>
      </c>
      <c r="K6260" s="41" t="s">
        <v>116</v>
      </c>
      <c r="L6260" s="195">
        <v>0.18158023637735099</v>
      </c>
      <c r="M6260" s="195" t="s">
        <v>959</v>
      </c>
      <c r="N6260" s="195" t="s">
        <v>949</v>
      </c>
    </row>
    <row r="6261" spans="1:16" x14ac:dyDescent="0.2">
      <c r="A6261" s="30">
        <v>604</v>
      </c>
      <c r="B6261" s="254" t="str">
        <f>IF(AND(A6261&lt;&gt;"",ISNUMBER(A6261)),VLOOKUP(A6261,Studies!A:BR,2,FALSE),"")</f>
        <v>Iliopoulou 1982</v>
      </c>
      <c r="C6261" s="255" t="str">
        <f>IF(AND(A6261&lt;&gt;"",ISNUMBER(A6261)),VLOOKUP(A6261,Studies!A:BR,3,FALSE),"")</f>
        <v>https://www.ncbi.nlm.nih.gov/pubmed/7138734</v>
      </c>
      <c r="D6261" s="255" t="str">
        <f>IF(AND(A6261&lt;&gt;"",ISNUMBER(A6261)),VLOOKUP(A6261,Studies!A:BR,4,FALSE),"")</f>
        <v>fourth day, before theophylline administration</v>
      </c>
      <c r="E6261" s="255" t="str">
        <f>IF(AND(A6261&lt;&gt;"",ISNUMBER(A6261)),VLOOKUP(A6261,Studies!A:BR,5,FALSE),"")</f>
        <v>Erythromycin</v>
      </c>
      <c r="F6261" s="256" t="str">
        <f>IF(AND(A6261&lt;&gt;"",ISNUMBER(A6261)),VLOOKUP(A6261,Studies!A:BR,6,FALSE),"")</f>
        <v>Serum</v>
      </c>
      <c r="G6261" s="194">
        <v>77</v>
      </c>
      <c r="H6261" s="50" t="s">
        <v>60</v>
      </c>
      <c r="I6261" s="187">
        <v>0.56302193988093896</v>
      </c>
      <c r="J6261" s="41" t="s">
        <v>959</v>
      </c>
      <c r="K6261" s="41" t="s">
        <v>116</v>
      </c>
      <c r="L6261" s="195">
        <v>0.11687847271263008</v>
      </c>
      <c r="M6261" s="195" t="s">
        <v>959</v>
      </c>
      <c r="N6261" s="195" t="s">
        <v>949</v>
      </c>
      <c r="P6261" s="42" t="s">
        <v>1982</v>
      </c>
    </row>
    <row r="6262" spans="1:16" x14ac:dyDescent="0.2">
      <c r="A6262" s="30">
        <v>604</v>
      </c>
      <c r="B6262" s="254" t="str">
        <f>IF(AND(A6262&lt;&gt;"",ISNUMBER(A6262)),VLOOKUP(A6262,Studies!A:BR,2,FALSE),"")</f>
        <v>Iliopoulou 1982</v>
      </c>
      <c r="C6262" s="255" t="str">
        <f>IF(AND(A6262&lt;&gt;"",ISNUMBER(A6262)),VLOOKUP(A6262,Studies!A:BR,3,FALSE),"")</f>
        <v>https://www.ncbi.nlm.nih.gov/pubmed/7138734</v>
      </c>
      <c r="D6262" s="255" t="str">
        <f>IF(AND(A6262&lt;&gt;"",ISNUMBER(A6262)),VLOOKUP(A6262,Studies!A:BR,4,FALSE),"")</f>
        <v>fourth day, before theophylline administration</v>
      </c>
      <c r="E6262" s="255" t="str">
        <f>IF(AND(A6262&lt;&gt;"",ISNUMBER(A6262)),VLOOKUP(A6262,Studies!A:BR,5,FALSE),"")</f>
        <v>Erythromycin</v>
      </c>
      <c r="F6262" s="256" t="str">
        <f>IF(AND(A6262&lt;&gt;"",ISNUMBER(A6262)),VLOOKUP(A6262,Studies!A:BR,6,FALSE),"")</f>
        <v>Serum</v>
      </c>
      <c r="G6262" s="194">
        <v>78</v>
      </c>
      <c r="H6262" s="50" t="s">
        <v>60</v>
      </c>
      <c r="I6262" s="187">
        <v>0.457986375096536</v>
      </c>
      <c r="J6262" s="41" t="s">
        <v>959</v>
      </c>
      <c r="K6262" s="41" t="s">
        <v>116</v>
      </c>
      <c r="L6262" s="195">
        <v>8.9238009093285997E-2</v>
      </c>
      <c r="M6262" s="195" t="s">
        <v>959</v>
      </c>
      <c r="N6262" s="195" t="s">
        <v>949</v>
      </c>
    </row>
    <row r="6263" spans="1:16" x14ac:dyDescent="0.2">
      <c r="A6263" s="30">
        <v>604</v>
      </c>
      <c r="B6263" s="254" t="str">
        <f>IF(AND(A6263&lt;&gt;"",ISNUMBER(A6263)),VLOOKUP(A6263,Studies!A:BR,2,FALSE),"")</f>
        <v>Iliopoulou 1982</v>
      </c>
      <c r="C6263" s="255" t="str">
        <f>IF(AND(A6263&lt;&gt;"",ISNUMBER(A6263)),VLOOKUP(A6263,Studies!A:BR,3,FALSE),"")</f>
        <v>https://www.ncbi.nlm.nih.gov/pubmed/7138734</v>
      </c>
      <c r="D6263" s="255" t="str">
        <f>IF(AND(A6263&lt;&gt;"",ISNUMBER(A6263)),VLOOKUP(A6263,Studies!A:BR,4,FALSE),"")</f>
        <v>fourth day, before theophylline administration</v>
      </c>
      <c r="E6263" s="255" t="str">
        <f>IF(AND(A6263&lt;&gt;"",ISNUMBER(A6263)),VLOOKUP(A6263,Studies!A:BR,5,FALSE),"")</f>
        <v>Erythromycin</v>
      </c>
      <c r="F6263" s="256" t="str">
        <f>IF(AND(A6263&lt;&gt;"",ISNUMBER(A6263)),VLOOKUP(A6263,Studies!A:BR,6,FALSE),"")</f>
        <v>Serum</v>
      </c>
      <c r="G6263" s="194">
        <v>80</v>
      </c>
      <c r="H6263" s="50" t="s">
        <v>60</v>
      </c>
      <c r="I6263" s="187">
        <v>0.26346338194504898</v>
      </c>
      <c r="J6263" s="41" t="s">
        <v>959</v>
      </c>
      <c r="K6263" s="41" t="s">
        <v>116</v>
      </c>
      <c r="L6263" s="195">
        <v>4.3053372719541017E-2</v>
      </c>
      <c r="M6263" s="195" t="s">
        <v>959</v>
      </c>
      <c r="N6263" s="195" t="s">
        <v>949</v>
      </c>
    </row>
    <row r="6264" spans="1:16" x14ac:dyDescent="0.2">
      <c r="A6264" s="30">
        <v>609</v>
      </c>
      <c r="B6264" s="254" t="str">
        <f>IF(AND(A6264&lt;&gt;"",ISNUMBER(A6264)),VLOOKUP(A6264,Studies!A:BR,2,FALSE),"")</f>
        <v>Kavi 1988</v>
      </c>
      <c r="C6264" s="255" t="str">
        <f>IF(AND(A6264&lt;&gt;"",ISNUMBER(A6264)),VLOOKUP(A6264,Studies!A:BR,3,FALSE),"")</f>
        <v>https://www.ncbi.nlm.nih.gov/pubmed/3182434</v>
      </c>
      <c r="D6264" s="255" t="str">
        <f>IF(AND(A6264&lt;&gt;"",ISNUMBER(A6264)),VLOOKUP(A6264,Studies!A:BR,4,FALSE),"")</f>
        <v>Serum levels</v>
      </c>
      <c r="E6264" s="255" t="str">
        <f>IF(AND(A6264&lt;&gt;"",ISNUMBER(A6264)),VLOOKUP(A6264,Studies!A:BR,5,FALSE),"")</f>
        <v>Erythromycin</v>
      </c>
      <c r="F6264" s="256" t="str">
        <f>IF(AND(A6264&lt;&gt;"",ISNUMBER(A6264)),VLOOKUP(A6264,Studies!A:BR,6,FALSE),"")</f>
        <v>Serum</v>
      </c>
      <c r="G6264" s="194">
        <v>0.25</v>
      </c>
      <c r="H6264" s="50" t="s">
        <v>60</v>
      </c>
      <c r="I6264" s="187">
        <v>0.1219263</v>
      </c>
      <c r="J6264" s="41" t="s">
        <v>962</v>
      </c>
      <c r="K6264" s="41" t="s">
        <v>116</v>
      </c>
      <c r="L6264" s="195">
        <v>0.17153470000000001</v>
      </c>
      <c r="M6264" s="52" t="s">
        <v>962</v>
      </c>
      <c r="N6264" s="52" t="s">
        <v>117</v>
      </c>
    </row>
    <row r="6265" spans="1:16" x14ac:dyDescent="0.2">
      <c r="A6265" s="30">
        <v>609</v>
      </c>
      <c r="B6265" s="254" t="str">
        <f>IF(AND(A6265&lt;&gt;"",ISNUMBER(A6265)),VLOOKUP(A6265,Studies!A:BR,2,FALSE),"")</f>
        <v>Kavi 1988</v>
      </c>
      <c r="C6265" s="255" t="str">
        <f>IF(AND(A6265&lt;&gt;"",ISNUMBER(A6265)),VLOOKUP(A6265,Studies!A:BR,3,FALSE),"")</f>
        <v>https://www.ncbi.nlm.nih.gov/pubmed/3182434</v>
      </c>
      <c r="D6265" s="255" t="str">
        <f>IF(AND(A6265&lt;&gt;"",ISNUMBER(A6265)),VLOOKUP(A6265,Studies!A:BR,4,FALSE),"")</f>
        <v>Serum levels</v>
      </c>
      <c r="E6265" s="255" t="str">
        <f>IF(AND(A6265&lt;&gt;"",ISNUMBER(A6265)),VLOOKUP(A6265,Studies!A:BR,5,FALSE),"")</f>
        <v>Erythromycin</v>
      </c>
      <c r="F6265" s="256" t="str">
        <f>IF(AND(A6265&lt;&gt;"",ISNUMBER(A6265)),VLOOKUP(A6265,Studies!A:BR,6,FALSE),"")</f>
        <v>Serum</v>
      </c>
      <c r="G6265" s="194">
        <v>0.5</v>
      </c>
      <c r="H6265" s="50" t="s">
        <v>60</v>
      </c>
      <c r="I6265" s="187">
        <v>1.136703</v>
      </c>
      <c r="J6265" s="41" t="s">
        <v>962</v>
      </c>
      <c r="K6265" s="41" t="s">
        <v>116</v>
      </c>
      <c r="L6265" s="195">
        <v>0.28448390000000001</v>
      </c>
      <c r="M6265" s="52" t="s">
        <v>962</v>
      </c>
      <c r="N6265" s="52" t="s">
        <v>117</v>
      </c>
    </row>
    <row r="6266" spans="1:16" x14ac:dyDescent="0.2">
      <c r="A6266" s="30">
        <v>609</v>
      </c>
      <c r="B6266" s="254" t="str">
        <f>IF(AND(A6266&lt;&gt;"",ISNUMBER(A6266)),VLOOKUP(A6266,Studies!A:BR,2,FALSE),"")</f>
        <v>Kavi 1988</v>
      </c>
      <c r="C6266" s="255" t="str">
        <f>IF(AND(A6266&lt;&gt;"",ISNUMBER(A6266)),VLOOKUP(A6266,Studies!A:BR,3,FALSE),"")</f>
        <v>https://www.ncbi.nlm.nih.gov/pubmed/3182434</v>
      </c>
      <c r="D6266" s="255" t="str">
        <f>IF(AND(A6266&lt;&gt;"",ISNUMBER(A6266)),VLOOKUP(A6266,Studies!A:BR,4,FALSE),"")</f>
        <v>Serum levels</v>
      </c>
      <c r="E6266" s="255" t="str">
        <f>IF(AND(A6266&lt;&gt;"",ISNUMBER(A6266)),VLOOKUP(A6266,Studies!A:BR,5,FALSE),"")</f>
        <v>Erythromycin</v>
      </c>
      <c r="F6266" s="256" t="str">
        <f>IF(AND(A6266&lt;&gt;"",ISNUMBER(A6266)),VLOOKUP(A6266,Studies!A:BR,6,FALSE),"")</f>
        <v>Serum</v>
      </c>
      <c r="G6266" s="194">
        <v>0.75</v>
      </c>
      <c r="H6266" s="50" t="s">
        <v>60</v>
      </c>
      <c r="I6266" s="187">
        <v>1.723865</v>
      </c>
      <c r="J6266" s="41" t="s">
        <v>962</v>
      </c>
      <c r="K6266" s="41" t="s">
        <v>116</v>
      </c>
      <c r="L6266" s="195">
        <v>1.051966</v>
      </c>
      <c r="M6266" s="52" t="s">
        <v>962</v>
      </c>
      <c r="N6266" s="52" t="s">
        <v>117</v>
      </c>
    </row>
    <row r="6267" spans="1:16" x14ac:dyDescent="0.2">
      <c r="A6267" s="30">
        <v>609</v>
      </c>
      <c r="B6267" s="254" t="str">
        <f>IF(AND(A6267&lt;&gt;"",ISNUMBER(A6267)),VLOOKUP(A6267,Studies!A:BR,2,FALSE),"")</f>
        <v>Kavi 1988</v>
      </c>
      <c r="C6267" s="255" t="str">
        <f>IF(AND(A6267&lt;&gt;"",ISNUMBER(A6267)),VLOOKUP(A6267,Studies!A:BR,3,FALSE),"")</f>
        <v>https://www.ncbi.nlm.nih.gov/pubmed/3182434</v>
      </c>
      <c r="D6267" s="255" t="str">
        <f>IF(AND(A6267&lt;&gt;"",ISNUMBER(A6267)),VLOOKUP(A6267,Studies!A:BR,4,FALSE),"")</f>
        <v>Serum levels</v>
      </c>
      <c r="E6267" s="255" t="str">
        <f>IF(AND(A6267&lt;&gt;"",ISNUMBER(A6267)),VLOOKUP(A6267,Studies!A:BR,5,FALSE),"")</f>
        <v>Erythromycin</v>
      </c>
      <c r="F6267" s="256" t="str">
        <f>IF(AND(A6267&lt;&gt;"",ISNUMBER(A6267)),VLOOKUP(A6267,Studies!A:BR,6,FALSE),"")</f>
        <v>Serum</v>
      </c>
      <c r="G6267" s="194">
        <v>1</v>
      </c>
      <c r="H6267" s="50" t="s">
        <v>60</v>
      </c>
      <c r="I6267" s="187">
        <v>1.8019860000000001</v>
      </c>
      <c r="J6267" s="41" t="s">
        <v>962</v>
      </c>
      <c r="K6267" s="41" t="s">
        <v>116</v>
      </c>
      <c r="L6267" s="195">
        <v>0.77356170000000002</v>
      </c>
      <c r="M6267" s="52" t="s">
        <v>962</v>
      </c>
      <c r="N6267" s="52" t="s">
        <v>117</v>
      </c>
    </row>
    <row r="6268" spans="1:16" x14ac:dyDescent="0.2">
      <c r="A6268" s="30">
        <v>609</v>
      </c>
      <c r="B6268" s="254" t="str">
        <f>IF(AND(A6268&lt;&gt;"",ISNUMBER(A6268)),VLOOKUP(A6268,Studies!A:BR,2,FALSE),"")</f>
        <v>Kavi 1988</v>
      </c>
      <c r="C6268" s="255" t="str">
        <f>IF(AND(A6268&lt;&gt;"",ISNUMBER(A6268)),VLOOKUP(A6268,Studies!A:BR,3,FALSE),"")</f>
        <v>https://www.ncbi.nlm.nih.gov/pubmed/3182434</v>
      </c>
      <c r="D6268" s="255" t="str">
        <f>IF(AND(A6268&lt;&gt;"",ISNUMBER(A6268)),VLOOKUP(A6268,Studies!A:BR,4,FALSE),"")</f>
        <v>Serum levels</v>
      </c>
      <c r="E6268" s="255" t="str">
        <f>IF(AND(A6268&lt;&gt;"",ISNUMBER(A6268)),VLOOKUP(A6268,Studies!A:BR,5,FALSE),"")</f>
        <v>Erythromycin</v>
      </c>
      <c r="F6268" s="256" t="str">
        <f>IF(AND(A6268&lt;&gt;"",ISNUMBER(A6268)),VLOOKUP(A6268,Studies!A:BR,6,FALSE),"")</f>
        <v>Serum</v>
      </c>
      <c r="G6268" s="194">
        <v>1.5</v>
      </c>
      <c r="H6268" s="50" t="s">
        <v>60</v>
      </c>
      <c r="I6268" s="187">
        <v>1.8823669999999999</v>
      </c>
      <c r="J6268" s="41" t="s">
        <v>962</v>
      </c>
      <c r="K6268" s="41" t="s">
        <v>116</v>
      </c>
      <c r="L6268" s="195">
        <v>1.2402930000000001</v>
      </c>
      <c r="M6268" s="52" t="s">
        <v>962</v>
      </c>
      <c r="N6268" s="52" t="s">
        <v>117</v>
      </c>
    </row>
    <row r="6269" spans="1:16" x14ac:dyDescent="0.2">
      <c r="A6269" s="30">
        <v>609</v>
      </c>
      <c r="B6269" s="254" t="str">
        <f>IF(AND(A6269&lt;&gt;"",ISNUMBER(A6269)),VLOOKUP(A6269,Studies!A:BR,2,FALSE),"")</f>
        <v>Kavi 1988</v>
      </c>
      <c r="C6269" s="255" t="str">
        <f>IF(AND(A6269&lt;&gt;"",ISNUMBER(A6269)),VLOOKUP(A6269,Studies!A:BR,3,FALSE),"")</f>
        <v>https://www.ncbi.nlm.nih.gov/pubmed/3182434</v>
      </c>
      <c r="D6269" s="255" t="str">
        <f>IF(AND(A6269&lt;&gt;"",ISNUMBER(A6269)),VLOOKUP(A6269,Studies!A:BR,4,FALSE),"")</f>
        <v>Serum levels</v>
      </c>
      <c r="E6269" s="255" t="str">
        <f>IF(AND(A6269&lt;&gt;"",ISNUMBER(A6269)),VLOOKUP(A6269,Studies!A:BR,5,FALSE),"")</f>
        <v>Erythromycin</v>
      </c>
      <c r="F6269" s="256" t="str">
        <f>IF(AND(A6269&lt;&gt;"",ISNUMBER(A6269)),VLOOKUP(A6269,Studies!A:BR,6,FALSE),"")</f>
        <v>Serum</v>
      </c>
      <c r="G6269" s="194">
        <v>2</v>
      </c>
      <c r="H6269" s="50" t="s">
        <v>60</v>
      </c>
      <c r="I6269" s="187">
        <v>1.6945460000000001</v>
      </c>
      <c r="J6269" s="41" t="s">
        <v>962</v>
      </c>
      <c r="K6269" s="41" t="s">
        <v>116</v>
      </c>
      <c r="L6269" s="195">
        <v>0.5876844</v>
      </c>
      <c r="M6269" s="52" t="s">
        <v>962</v>
      </c>
      <c r="N6269" s="52" t="s">
        <v>117</v>
      </c>
    </row>
    <row r="6270" spans="1:16" x14ac:dyDescent="0.2">
      <c r="A6270" s="30">
        <v>609</v>
      </c>
      <c r="B6270" s="254" t="str">
        <f>IF(AND(A6270&lt;&gt;"",ISNUMBER(A6270)),VLOOKUP(A6270,Studies!A:BR,2,FALSE),"")</f>
        <v>Kavi 1988</v>
      </c>
      <c r="C6270" s="255" t="str">
        <f>IF(AND(A6270&lt;&gt;"",ISNUMBER(A6270)),VLOOKUP(A6270,Studies!A:BR,3,FALSE),"")</f>
        <v>https://www.ncbi.nlm.nih.gov/pubmed/3182434</v>
      </c>
      <c r="D6270" s="255" t="str">
        <f>IF(AND(A6270&lt;&gt;"",ISNUMBER(A6270)),VLOOKUP(A6270,Studies!A:BR,4,FALSE),"")</f>
        <v>Serum levels</v>
      </c>
      <c r="E6270" s="255" t="str">
        <f>IF(AND(A6270&lt;&gt;"",ISNUMBER(A6270)),VLOOKUP(A6270,Studies!A:BR,5,FALSE),"")</f>
        <v>Erythromycin</v>
      </c>
      <c r="F6270" s="256" t="str">
        <f>IF(AND(A6270&lt;&gt;"",ISNUMBER(A6270)),VLOOKUP(A6270,Studies!A:BR,6,FALSE),"")</f>
        <v>Serum</v>
      </c>
      <c r="G6270" s="194">
        <v>3</v>
      </c>
      <c r="H6270" s="50" t="s">
        <v>60</v>
      </c>
      <c r="I6270" s="187">
        <v>1.1484019999999999</v>
      </c>
      <c r="J6270" s="41" t="s">
        <v>962</v>
      </c>
      <c r="K6270" s="41" t="s">
        <v>116</v>
      </c>
      <c r="L6270" s="195">
        <v>0.64655110000000005</v>
      </c>
      <c r="M6270" s="52" t="s">
        <v>962</v>
      </c>
      <c r="N6270" s="52" t="s">
        <v>117</v>
      </c>
    </row>
    <row r="6271" spans="1:16" x14ac:dyDescent="0.2">
      <c r="A6271" s="30">
        <v>609</v>
      </c>
      <c r="B6271" s="254" t="str">
        <f>IF(AND(A6271&lt;&gt;"",ISNUMBER(A6271)),VLOOKUP(A6271,Studies!A:BR,2,FALSE),"")</f>
        <v>Kavi 1988</v>
      </c>
      <c r="C6271" s="255" t="str">
        <f>IF(AND(A6271&lt;&gt;"",ISNUMBER(A6271)),VLOOKUP(A6271,Studies!A:BR,3,FALSE),"")</f>
        <v>https://www.ncbi.nlm.nih.gov/pubmed/3182434</v>
      </c>
      <c r="D6271" s="255" t="str">
        <f>IF(AND(A6271&lt;&gt;"",ISNUMBER(A6271)),VLOOKUP(A6271,Studies!A:BR,4,FALSE),"")</f>
        <v>Serum levels</v>
      </c>
      <c r="E6271" s="255" t="str">
        <f>IF(AND(A6271&lt;&gt;"",ISNUMBER(A6271)),VLOOKUP(A6271,Studies!A:BR,5,FALSE),"")</f>
        <v>Erythromycin</v>
      </c>
      <c r="F6271" s="256" t="str">
        <f>IF(AND(A6271&lt;&gt;"",ISNUMBER(A6271)),VLOOKUP(A6271,Studies!A:BR,6,FALSE),"")</f>
        <v>Serum</v>
      </c>
      <c r="G6271" s="194">
        <v>4</v>
      </c>
      <c r="H6271" s="50" t="s">
        <v>60</v>
      </c>
      <c r="I6271" s="187">
        <v>0.52065099999999997</v>
      </c>
      <c r="J6271" s="41" t="s">
        <v>962</v>
      </c>
      <c r="K6271" s="41" t="s">
        <v>116</v>
      </c>
      <c r="L6271" s="195">
        <v>0.3301499</v>
      </c>
      <c r="M6271" s="52" t="s">
        <v>962</v>
      </c>
      <c r="N6271" s="52" t="s">
        <v>117</v>
      </c>
    </row>
    <row r="6272" spans="1:16" x14ac:dyDescent="0.2">
      <c r="A6272" s="30">
        <v>609</v>
      </c>
      <c r="B6272" s="254" t="str">
        <f>IF(AND(A6272&lt;&gt;"",ISNUMBER(A6272)),VLOOKUP(A6272,Studies!A:BR,2,FALSE),"")</f>
        <v>Kavi 1988</v>
      </c>
      <c r="C6272" s="255" t="str">
        <f>IF(AND(A6272&lt;&gt;"",ISNUMBER(A6272)),VLOOKUP(A6272,Studies!A:BR,3,FALSE),"")</f>
        <v>https://www.ncbi.nlm.nih.gov/pubmed/3182434</v>
      </c>
      <c r="D6272" s="255" t="str">
        <f>IF(AND(A6272&lt;&gt;"",ISNUMBER(A6272)),VLOOKUP(A6272,Studies!A:BR,4,FALSE),"")</f>
        <v>Serum levels</v>
      </c>
      <c r="E6272" s="255" t="str">
        <f>IF(AND(A6272&lt;&gt;"",ISNUMBER(A6272)),VLOOKUP(A6272,Studies!A:BR,5,FALSE),"")</f>
        <v>Erythromycin</v>
      </c>
      <c r="F6272" s="256" t="str">
        <f>IF(AND(A6272&lt;&gt;"",ISNUMBER(A6272)),VLOOKUP(A6272,Studies!A:BR,6,FALSE),"")</f>
        <v>Serum</v>
      </c>
      <c r="G6272" s="194">
        <v>5</v>
      </c>
      <c r="H6272" s="50" t="s">
        <v>60</v>
      </c>
      <c r="I6272" s="187">
        <v>0.36359370000000002</v>
      </c>
      <c r="J6272" s="41" t="s">
        <v>962</v>
      </c>
      <c r="K6272" s="41" t="s">
        <v>116</v>
      </c>
      <c r="L6272" s="195">
        <v>0.14089689999999999</v>
      </c>
      <c r="M6272" s="52" t="s">
        <v>962</v>
      </c>
      <c r="N6272" s="52" t="s">
        <v>117</v>
      </c>
    </row>
    <row r="6273" spans="1:16" x14ac:dyDescent="0.2">
      <c r="A6273" s="30">
        <v>609</v>
      </c>
      <c r="B6273" s="254" t="str">
        <f>IF(AND(A6273&lt;&gt;"",ISNUMBER(A6273)),VLOOKUP(A6273,Studies!A:BR,2,FALSE),"")</f>
        <v>Kavi 1988</v>
      </c>
      <c r="C6273" s="255" t="str">
        <f>IF(AND(A6273&lt;&gt;"",ISNUMBER(A6273)),VLOOKUP(A6273,Studies!A:BR,3,FALSE),"")</f>
        <v>https://www.ncbi.nlm.nih.gov/pubmed/3182434</v>
      </c>
      <c r="D6273" s="255" t="str">
        <f>IF(AND(A6273&lt;&gt;"",ISNUMBER(A6273)),VLOOKUP(A6273,Studies!A:BR,4,FALSE),"")</f>
        <v>Serum levels</v>
      </c>
      <c r="E6273" s="255" t="str">
        <f>IF(AND(A6273&lt;&gt;"",ISNUMBER(A6273)),VLOOKUP(A6273,Studies!A:BR,5,FALSE),"")</f>
        <v>Erythromycin</v>
      </c>
      <c r="F6273" s="256" t="str">
        <f>IF(AND(A6273&lt;&gt;"",ISNUMBER(A6273)),VLOOKUP(A6273,Studies!A:BR,6,FALSE),"")</f>
        <v>Serum</v>
      </c>
      <c r="G6273" s="194">
        <v>6</v>
      </c>
      <c r="H6273" s="50" t="s">
        <v>60</v>
      </c>
      <c r="I6273" s="187">
        <v>0.2501332</v>
      </c>
      <c r="J6273" s="41" t="s">
        <v>962</v>
      </c>
      <c r="K6273" s="41" t="s">
        <v>116</v>
      </c>
      <c r="L6273" s="195">
        <v>0.14671139999999999</v>
      </c>
      <c r="M6273" s="52" t="s">
        <v>962</v>
      </c>
      <c r="N6273" s="52" t="s">
        <v>117</v>
      </c>
    </row>
    <row r="6274" spans="1:16" x14ac:dyDescent="0.2">
      <c r="A6274" s="30">
        <v>609</v>
      </c>
      <c r="B6274" s="254" t="str">
        <f>IF(AND(A6274&lt;&gt;"",ISNUMBER(A6274)),VLOOKUP(A6274,Studies!A:BR,2,FALSE),"")</f>
        <v>Kavi 1988</v>
      </c>
      <c r="C6274" s="255" t="str">
        <f>IF(AND(A6274&lt;&gt;"",ISNUMBER(A6274)),VLOOKUP(A6274,Studies!A:BR,3,FALSE),"")</f>
        <v>https://www.ncbi.nlm.nih.gov/pubmed/3182434</v>
      </c>
      <c r="D6274" s="255" t="str">
        <f>IF(AND(A6274&lt;&gt;"",ISNUMBER(A6274)),VLOOKUP(A6274,Studies!A:BR,4,FALSE),"")</f>
        <v>Serum levels</v>
      </c>
      <c r="E6274" s="255" t="str">
        <f>IF(AND(A6274&lt;&gt;"",ISNUMBER(A6274)),VLOOKUP(A6274,Studies!A:BR,5,FALSE),"")</f>
        <v>Erythromycin</v>
      </c>
      <c r="F6274" s="256" t="str">
        <f>IF(AND(A6274&lt;&gt;"",ISNUMBER(A6274)),VLOOKUP(A6274,Studies!A:BR,6,FALSE),"")</f>
        <v>Serum</v>
      </c>
      <c r="G6274" s="194">
        <v>8</v>
      </c>
      <c r="H6274" s="50" t="s">
        <v>60</v>
      </c>
      <c r="I6274" s="187">
        <v>0.1183876</v>
      </c>
      <c r="J6274" s="41" t="s">
        <v>962</v>
      </c>
      <c r="K6274" s="41" t="s">
        <v>116</v>
      </c>
      <c r="L6274" s="195">
        <v>8.0962549999999994E-2</v>
      </c>
      <c r="M6274" s="52" t="s">
        <v>962</v>
      </c>
      <c r="N6274" s="52" t="s">
        <v>117</v>
      </c>
    </row>
    <row r="6275" spans="1:16" x14ac:dyDescent="0.2">
      <c r="A6275" s="30">
        <v>609</v>
      </c>
      <c r="B6275" s="254" t="str">
        <f>IF(AND(A6275&lt;&gt;"",ISNUMBER(A6275)),VLOOKUP(A6275,Studies!A:BR,2,FALSE),"")</f>
        <v>Kavi 1988</v>
      </c>
      <c r="C6275" s="255" t="str">
        <f>IF(AND(A6275&lt;&gt;"",ISNUMBER(A6275)),VLOOKUP(A6275,Studies!A:BR,3,FALSE),"")</f>
        <v>https://www.ncbi.nlm.nih.gov/pubmed/3182434</v>
      </c>
      <c r="D6275" s="255" t="str">
        <f>IF(AND(A6275&lt;&gt;"",ISNUMBER(A6275)),VLOOKUP(A6275,Studies!A:BR,4,FALSE),"")</f>
        <v>Serum levels</v>
      </c>
      <c r="E6275" s="255" t="str">
        <f>IF(AND(A6275&lt;&gt;"",ISNUMBER(A6275)),VLOOKUP(A6275,Studies!A:BR,5,FALSE),"")</f>
        <v>Erythromycin</v>
      </c>
      <c r="F6275" s="256" t="str">
        <f>IF(AND(A6275&lt;&gt;"",ISNUMBER(A6275)),VLOOKUP(A6275,Studies!A:BR,6,FALSE),"")</f>
        <v>Serum</v>
      </c>
      <c r="G6275" s="194">
        <v>12</v>
      </c>
      <c r="H6275" s="50" t="s">
        <v>60</v>
      </c>
      <c r="I6275" s="187">
        <v>4.08385E-2</v>
      </c>
      <c r="J6275" s="41" t="s">
        <v>962</v>
      </c>
      <c r="K6275" s="41" t="s">
        <v>116</v>
      </c>
      <c r="L6275" s="195">
        <v>2.298849E-2</v>
      </c>
      <c r="M6275" s="52" t="s">
        <v>962</v>
      </c>
      <c r="N6275" s="52" t="s">
        <v>117</v>
      </c>
    </row>
    <row r="6276" spans="1:16" x14ac:dyDescent="0.2">
      <c r="A6276" s="30">
        <v>609</v>
      </c>
      <c r="B6276" s="254" t="str">
        <f>IF(AND(A6276&lt;&gt;"",ISNUMBER(A6276)),VLOOKUP(A6276,Studies!A:BR,2,FALSE),"")</f>
        <v>Kavi 1988</v>
      </c>
      <c r="C6276" s="255" t="str">
        <f>IF(AND(A6276&lt;&gt;"",ISNUMBER(A6276)),VLOOKUP(A6276,Studies!A:BR,3,FALSE),"")</f>
        <v>https://www.ncbi.nlm.nih.gov/pubmed/3182434</v>
      </c>
      <c r="D6276" s="255" t="str">
        <f>IF(AND(A6276&lt;&gt;"",ISNUMBER(A6276)),VLOOKUP(A6276,Studies!A:BR,4,FALSE),"")</f>
        <v>Serum levels</v>
      </c>
      <c r="E6276" s="255" t="str">
        <f>IF(AND(A6276&lt;&gt;"",ISNUMBER(A6276)),VLOOKUP(A6276,Studies!A:BR,5,FALSE),"")</f>
        <v>Erythromycin</v>
      </c>
      <c r="F6276" s="256" t="str">
        <f>IF(AND(A6276&lt;&gt;"",ISNUMBER(A6276)),VLOOKUP(A6276,Studies!A:BR,6,FALSE),"")</f>
        <v>Serum</v>
      </c>
      <c r="G6276" s="194">
        <v>24</v>
      </c>
      <c r="H6276" s="50" t="s">
        <v>60</v>
      </c>
      <c r="I6276" s="187">
        <v>9.8550249999999999E-3</v>
      </c>
      <c r="J6276" s="41" t="s">
        <v>962</v>
      </c>
      <c r="K6276" s="41" t="s">
        <v>116</v>
      </c>
    </row>
    <row r="6277" spans="1:16" x14ac:dyDescent="0.2">
      <c r="A6277" s="30">
        <v>610</v>
      </c>
      <c r="B6277" s="254" t="str">
        <f>IF(AND(A6277&lt;&gt;"",ISNUMBER(A6277)),VLOOKUP(A6277,Studies!A:BR,2,FALSE),"")</f>
        <v>Kroboth 1982</v>
      </c>
      <c r="C6277" s="255" t="str">
        <f>IF(AND(A6277&lt;&gt;"",ISNUMBER(A6277)),VLOOKUP(A6277,Studies!A:BR,3,FALSE),"")</f>
        <v>https://www.ncbi.nlm.nih.gov/pubmed/7081971</v>
      </c>
      <c r="D6277" s="255" t="str">
        <f>IF(AND(A6277&lt;&gt;"",ISNUMBER(A6277)),VLOOKUP(A6277,Studies!A:BR,4,FALSE),"")</f>
        <v>Normal subjects</v>
      </c>
      <c r="E6277" s="255" t="str">
        <f>IF(AND(A6277&lt;&gt;"",ISNUMBER(A6277)),VLOOKUP(A6277,Studies!A:BR,5,FALSE),"")</f>
        <v>Erythromycin</v>
      </c>
      <c r="F6277" s="256" t="str">
        <f>IF(AND(A6277&lt;&gt;"",ISNUMBER(A6277)),VLOOKUP(A6277,Studies!A:BR,6,FALSE),"")</f>
        <v>Serum</v>
      </c>
      <c r="G6277" s="194">
        <v>3</v>
      </c>
      <c r="H6277" s="50" t="s">
        <v>60</v>
      </c>
      <c r="I6277" s="187">
        <v>0.41880742868258702</v>
      </c>
      <c r="J6277" s="41" t="s">
        <v>959</v>
      </c>
      <c r="K6277" s="41" t="s">
        <v>116</v>
      </c>
      <c r="L6277" s="195">
        <v>0.1407667349789746</v>
      </c>
      <c r="M6277" s="195" t="s">
        <v>959</v>
      </c>
      <c r="N6277" s="195" t="s">
        <v>949</v>
      </c>
      <c r="P6277" s="42" t="s">
        <v>1970</v>
      </c>
    </row>
    <row r="6278" spans="1:16" x14ac:dyDescent="0.2">
      <c r="A6278" s="30">
        <v>610</v>
      </c>
      <c r="B6278" s="254" t="str">
        <f>IF(AND(A6278&lt;&gt;"",ISNUMBER(A6278)),VLOOKUP(A6278,Studies!A:BR,2,FALSE),"")</f>
        <v>Kroboth 1982</v>
      </c>
      <c r="C6278" s="255" t="str">
        <f>IF(AND(A6278&lt;&gt;"",ISNUMBER(A6278)),VLOOKUP(A6278,Studies!A:BR,3,FALSE),"")</f>
        <v>https://www.ncbi.nlm.nih.gov/pubmed/7081971</v>
      </c>
      <c r="D6278" s="255" t="str">
        <f>IF(AND(A6278&lt;&gt;"",ISNUMBER(A6278)),VLOOKUP(A6278,Studies!A:BR,4,FALSE),"")</f>
        <v>Normal subjects</v>
      </c>
      <c r="E6278" s="255" t="str">
        <f>IF(AND(A6278&lt;&gt;"",ISNUMBER(A6278)),VLOOKUP(A6278,Studies!A:BR,5,FALSE),"")</f>
        <v>Erythromycin</v>
      </c>
      <c r="F6278" s="256" t="str">
        <f>IF(AND(A6278&lt;&gt;"",ISNUMBER(A6278)),VLOOKUP(A6278,Studies!A:BR,6,FALSE),"")</f>
        <v>Serum</v>
      </c>
      <c r="G6278" s="194">
        <v>4</v>
      </c>
      <c r="H6278" s="50" t="s">
        <v>60</v>
      </c>
      <c r="I6278" s="187">
        <v>0.97813275966632696</v>
      </c>
      <c r="J6278" s="41" t="s">
        <v>959</v>
      </c>
      <c r="K6278" s="41" t="s">
        <v>116</v>
      </c>
      <c r="L6278" s="195">
        <v>0.11048598045291662</v>
      </c>
      <c r="M6278" s="195" t="s">
        <v>959</v>
      </c>
      <c r="N6278" s="195" t="s">
        <v>949</v>
      </c>
    </row>
    <row r="6279" spans="1:16" x14ac:dyDescent="0.2">
      <c r="A6279" s="30">
        <v>610</v>
      </c>
      <c r="B6279" s="254" t="str">
        <f>IF(AND(A6279&lt;&gt;"",ISNUMBER(A6279)),VLOOKUP(A6279,Studies!A:BR,2,FALSE),"")</f>
        <v>Kroboth 1982</v>
      </c>
      <c r="C6279" s="255" t="str">
        <f>IF(AND(A6279&lt;&gt;"",ISNUMBER(A6279)),VLOOKUP(A6279,Studies!A:BR,3,FALSE),"")</f>
        <v>https://www.ncbi.nlm.nih.gov/pubmed/7081971</v>
      </c>
      <c r="D6279" s="255" t="str">
        <f>IF(AND(A6279&lt;&gt;"",ISNUMBER(A6279)),VLOOKUP(A6279,Studies!A:BR,4,FALSE),"")</f>
        <v>Normal subjects</v>
      </c>
      <c r="E6279" s="255" t="str">
        <f>IF(AND(A6279&lt;&gt;"",ISNUMBER(A6279)),VLOOKUP(A6279,Studies!A:BR,5,FALSE),"")</f>
        <v>Erythromycin</v>
      </c>
      <c r="F6279" s="256" t="str">
        <f>IF(AND(A6279&lt;&gt;"",ISNUMBER(A6279)),VLOOKUP(A6279,Studies!A:BR,6,FALSE),"")</f>
        <v>Serum</v>
      </c>
      <c r="G6279" s="194">
        <v>6</v>
      </c>
      <c r="H6279" s="50" t="s">
        <v>60</v>
      </c>
      <c r="I6279" s="187">
        <v>1.3018617477772301</v>
      </c>
      <c r="J6279" s="41" t="s">
        <v>959</v>
      </c>
      <c r="K6279" s="41" t="s">
        <v>116</v>
      </c>
      <c r="L6279" s="195">
        <v>0.16751115331616728</v>
      </c>
      <c r="M6279" s="195" t="s">
        <v>959</v>
      </c>
      <c r="N6279" s="195" t="s">
        <v>949</v>
      </c>
    </row>
    <row r="6280" spans="1:16" x14ac:dyDescent="0.2">
      <c r="A6280" s="30">
        <v>610</v>
      </c>
      <c r="B6280" s="254" t="str">
        <f>IF(AND(A6280&lt;&gt;"",ISNUMBER(A6280)),VLOOKUP(A6280,Studies!A:BR,2,FALSE),"")</f>
        <v>Kroboth 1982</v>
      </c>
      <c r="C6280" s="255" t="str">
        <f>IF(AND(A6280&lt;&gt;"",ISNUMBER(A6280)),VLOOKUP(A6280,Studies!A:BR,3,FALSE),"")</f>
        <v>https://www.ncbi.nlm.nih.gov/pubmed/7081971</v>
      </c>
      <c r="D6280" s="255" t="str">
        <f>IF(AND(A6280&lt;&gt;"",ISNUMBER(A6280)),VLOOKUP(A6280,Studies!A:BR,4,FALSE),"")</f>
        <v>Normal subjects</v>
      </c>
      <c r="E6280" s="255" t="str">
        <f>IF(AND(A6280&lt;&gt;"",ISNUMBER(A6280)),VLOOKUP(A6280,Studies!A:BR,5,FALSE),"")</f>
        <v>Erythromycin</v>
      </c>
      <c r="F6280" s="256" t="str">
        <f>IF(AND(A6280&lt;&gt;"",ISNUMBER(A6280)),VLOOKUP(A6280,Studies!A:BR,6,FALSE),"")</f>
        <v>Serum</v>
      </c>
      <c r="G6280" s="194">
        <v>8</v>
      </c>
      <c r="H6280" s="50" t="s">
        <v>60</v>
      </c>
      <c r="I6280" s="187">
        <v>0.83625316108065995</v>
      </c>
      <c r="J6280" s="41" t="s">
        <v>959</v>
      </c>
      <c r="K6280" s="41" t="s">
        <v>116</v>
      </c>
      <c r="L6280" s="195">
        <v>6.0486764826196221E-2</v>
      </c>
      <c r="M6280" s="195" t="s">
        <v>959</v>
      </c>
      <c r="N6280" s="195" t="s">
        <v>949</v>
      </c>
    </row>
    <row r="6281" spans="1:16" x14ac:dyDescent="0.2">
      <c r="A6281" s="30">
        <v>610</v>
      </c>
      <c r="B6281" s="254" t="str">
        <f>IF(AND(A6281&lt;&gt;"",ISNUMBER(A6281)),VLOOKUP(A6281,Studies!A:BR,2,FALSE),"")</f>
        <v>Kroboth 1982</v>
      </c>
      <c r="C6281" s="255" t="str">
        <f>IF(AND(A6281&lt;&gt;"",ISNUMBER(A6281)),VLOOKUP(A6281,Studies!A:BR,3,FALSE),"")</f>
        <v>https://www.ncbi.nlm.nih.gov/pubmed/7081971</v>
      </c>
      <c r="D6281" s="255" t="str">
        <f>IF(AND(A6281&lt;&gt;"",ISNUMBER(A6281)),VLOOKUP(A6281,Studies!A:BR,4,FALSE),"")</f>
        <v>Normal subjects</v>
      </c>
      <c r="E6281" s="255" t="str">
        <f>IF(AND(A6281&lt;&gt;"",ISNUMBER(A6281)),VLOOKUP(A6281,Studies!A:BR,5,FALSE),"")</f>
        <v>Erythromycin</v>
      </c>
      <c r="F6281" s="256" t="str">
        <f>IF(AND(A6281&lt;&gt;"",ISNUMBER(A6281)),VLOOKUP(A6281,Studies!A:BR,6,FALSE),"")</f>
        <v>Serum</v>
      </c>
      <c r="G6281" s="194">
        <v>10</v>
      </c>
      <c r="H6281" s="50" t="s">
        <v>60</v>
      </c>
      <c r="I6281" s="187">
        <v>0.34789623645455398</v>
      </c>
      <c r="J6281" s="41" t="s">
        <v>959</v>
      </c>
      <c r="K6281" s="41" t="s">
        <v>116</v>
      </c>
      <c r="L6281" s="195">
        <v>2.3273483346007696E-2</v>
      </c>
      <c r="M6281" s="195" t="s">
        <v>959</v>
      </c>
      <c r="N6281" s="195" t="s">
        <v>949</v>
      </c>
    </row>
    <row r="6282" spans="1:16" x14ac:dyDescent="0.2">
      <c r="A6282" s="30">
        <v>610</v>
      </c>
      <c r="B6282" s="254" t="str">
        <f>IF(AND(A6282&lt;&gt;"",ISNUMBER(A6282)),VLOOKUP(A6282,Studies!A:BR,2,FALSE),"")</f>
        <v>Kroboth 1982</v>
      </c>
      <c r="C6282" s="255" t="str">
        <f>IF(AND(A6282&lt;&gt;"",ISNUMBER(A6282)),VLOOKUP(A6282,Studies!A:BR,3,FALSE),"")</f>
        <v>https://www.ncbi.nlm.nih.gov/pubmed/7081971</v>
      </c>
      <c r="D6282" s="255" t="str">
        <f>IF(AND(A6282&lt;&gt;"",ISNUMBER(A6282)),VLOOKUP(A6282,Studies!A:BR,4,FALSE),"")</f>
        <v>Normal subjects</v>
      </c>
      <c r="E6282" s="255" t="str">
        <f>IF(AND(A6282&lt;&gt;"",ISNUMBER(A6282)),VLOOKUP(A6282,Studies!A:BR,5,FALSE),"")</f>
        <v>Erythromycin</v>
      </c>
      <c r="F6282" s="256" t="str">
        <f>IF(AND(A6282&lt;&gt;"",ISNUMBER(A6282)),VLOOKUP(A6282,Studies!A:BR,6,FALSE),"")</f>
        <v>Serum</v>
      </c>
      <c r="G6282" s="194">
        <v>12</v>
      </c>
      <c r="H6282" s="50" t="s">
        <v>60</v>
      </c>
      <c r="I6282" s="187">
        <v>0.28403382499342</v>
      </c>
      <c r="J6282" s="41" t="s">
        <v>959</v>
      </c>
      <c r="K6282" s="41" t="s">
        <v>116</v>
      </c>
      <c r="L6282" s="195">
        <v>2.4418004305416012E-2</v>
      </c>
      <c r="M6282" s="195" t="s">
        <v>959</v>
      </c>
      <c r="N6282" s="195" t="s">
        <v>949</v>
      </c>
    </row>
    <row r="6283" spans="1:16" x14ac:dyDescent="0.2">
      <c r="A6283" s="30">
        <v>610</v>
      </c>
      <c r="B6283" s="254" t="str">
        <f>IF(AND(A6283&lt;&gt;"",ISNUMBER(A6283)),VLOOKUP(A6283,Studies!A:BR,2,FALSE),"")</f>
        <v>Kroboth 1982</v>
      </c>
      <c r="C6283" s="255" t="str">
        <f>IF(AND(A6283&lt;&gt;"",ISNUMBER(A6283)),VLOOKUP(A6283,Studies!A:BR,3,FALSE),"")</f>
        <v>https://www.ncbi.nlm.nih.gov/pubmed/7081971</v>
      </c>
      <c r="D6283" s="255" t="str">
        <f>IF(AND(A6283&lt;&gt;"",ISNUMBER(A6283)),VLOOKUP(A6283,Studies!A:BR,4,FALSE),"")</f>
        <v>Normal subjects</v>
      </c>
      <c r="E6283" s="255" t="str">
        <f>IF(AND(A6283&lt;&gt;"",ISNUMBER(A6283)),VLOOKUP(A6283,Studies!A:BR,5,FALSE),"")</f>
        <v>Erythromycin</v>
      </c>
      <c r="F6283" s="256" t="str">
        <f>IF(AND(A6283&lt;&gt;"",ISNUMBER(A6283)),VLOOKUP(A6283,Studies!A:BR,6,FALSE),"")</f>
        <v>Serum</v>
      </c>
      <c r="G6283" s="194">
        <v>14</v>
      </c>
      <c r="H6283" s="50" t="s">
        <v>60</v>
      </c>
      <c r="I6283" s="187">
        <v>0.19172454829444599</v>
      </c>
      <c r="J6283" s="41" t="s">
        <v>959</v>
      </c>
      <c r="K6283" s="41" t="s">
        <v>116</v>
      </c>
      <c r="L6283" s="195">
        <v>1.7448105238325597E-2</v>
      </c>
      <c r="M6283" s="195" t="s">
        <v>959</v>
      </c>
      <c r="N6283" s="195" t="s">
        <v>949</v>
      </c>
    </row>
    <row r="6284" spans="1:16" x14ac:dyDescent="0.2">
      <c r="A6284" s="30">
        <v>610</v>
      </c>
      <c r="B6284" s="254" t="str">
        <f>IF(AND(A6284&lt;&gt;"",ISNUMBER(A6284)),VLOOKUP(A6284,Studies!A:BR,2,FALSE),"")</f>
        <v>Kroboth 1982</v>
      </c>
      <c r="C6284" s="255" t="str">
        <f>IF(AND(A6284&lt;&gt;"",ISNUMBER(A6284)),VLOOKUP(A6284,Studies!A:BR,3,FALSE),"")</f>
        <v>https://www.ncbi.nlm.nih.gov/pubmed/7081971</v>
      </c>
      <c r="D6284" s="255" t="str">
        <f>IF(AND(A6284&lt;&gt;"",ISNUMBER(A6284)),VLOOKUP(A6284,Studies!A:BR,4,FALSE),"")</f>
        <v>Normal subjects</v>
      </c>
      <c r="E6284" s="255" t="str">
        <f>IF(AND(A6284&lt;&gt;"",ISNUMBER(A6284)),VLOOKUP(A6284,Studies!A:BR,5,FALSE),"")</f>
        <v>Erythromycin</v>
      </c>
      <c r="F6284" s="256" t="str">
        <f>IF(AND(A6284&lt;&gt;"",ISNUMBER(A6284)),VLOOKUP(A6284,Studies!A:BR,6,FALSE),"")</f>
        <v>Serum</v>
      </c>
      <c r="G6284" s="194">
        <v>16</v>
      </c>
      <c r="H6284" s="50" t="s">
        <v>60</v>
      </c>
      <c r="I6284" s="187">
        <v>0.13643281344760799</v>
      </c>
      <c r="J6284" s="41" t="s">
        <v>959</v>
      </c>
      <c r="K6284" s="41" t="s">
        <v>116</v>
      </c>
      <c r="L6284" s="195">
        <v>1.8620655282453841E-2</v>
      </c>
      <c r="M6284" s="195" t="s">
        <v>959</v>
      </c>
      <c r="N6284" s="195" t="s">
        <v>949</v>
      </c>
    </row>
    <row r="6285" spans="1:16" x14ac:dyDescent="0.2">
      <c r="A6285" s="30">
        <v>610</v>
      </c>
      <c r="B6285" s="254" t="str">
        <f>IF(AND(A6285&lt;&gt;"",ISNUMBER(A6285)),VLOOKUP(A6285,Studies!A:BR,2,FALSE),"")</f>
        <v>Kroboth 1982</v>
      </c>
      <c r="C6285" s="255" t="str">
        <f>IF(AND(A6285&lt;&gt;"",ISNUMBER(A6285)),VLOOKUP(A6285,Studies!A:BR,3,FALSE),"")</f>
        <v>https://www.ncbi.nlm.nih.gov/pubmed/7081971</v>
      </c>
      <c r="D6285" s="255" t="str">
        <f>IF(AND(A6285&lt;&gt;"",ISNUMBER(A6285)),VLOOKUP(A6285,Studies!A:BR,4,FALSE),"")</f>
        <v>Normal subjects</v>
      </c>
      <c r="E6285" s="255" t="str">
        <f>IF(AND(A6285&lt;&gt;"",ISNUMBER(A6285)),VLOOKUP(A6285,Studies!A:BR,5,FALSE),"")</f>
        <v>Erythromycin</v>
      </c>
      <c r="F6285" s="256" t="str">
        <f>IF(AND(A6285&lt;&gt;"",ISNUMBER(A6285)),VLOOKUP(A6285,Studies!A:BR,6,FALSE),"")</f>
        <v>Serum</v>
      </c>
      <c r="G6285" s="194">
        <v>24</v>
      </c>
      <c r="H6285" s="50" t="s">
        <v>60</v>
      </c>
      <c r="I6285" s="187">
        <v>1.8579089999999999E-2</v>
      </c>
      <c r="J6285" s="41" t="s">
        <v>959</v>
      </c>
      <c r="K6285" s="41" t="s">
        <v>116</v>
      </c>
    </row>
    <row r="6286" spans="1:16" x14ac:dyDescent="0.2">
      <c r="A6286" s="30">
        <v>611</v>
      </c>
      <c r="B6286" s="254" t="str">
        <f>IF(AND(A6286&lt;&gt;"",ISNUMBER(A6286)),VLOOKUP(A6286,Studies!A:BR,2,FALSE),"")</f>
        <v>Malmborg 1978</v>
      </c>
      <c r="C6286" s="255" t="str">
        <f>IF(AND(A6286&lt;&gt;"",ISNUMBER(A6286)),VLOOKUP(A6286,Studies!A:BR,3,FALSE),"")</f>
        <v>https://www.tandfonline.com/doi/abs/10.1185/03007997809110243</v>
      </c>
      <c r="D6286" s="255" t="str">
        <f>IF(AND(A6286&lt;&gt;"",ISNUMBER(A6286)),VLOOKUP(A6286,Studies!A:BR,4,FALSE),"")</f>
        <v>Single dose after overnight fast</v>
      </c>
      <c r="E6286" s="255" t="str">
        <f>IF(AND(A6286&lt;&gt;"",ISNUMBER(A6286)),VLOOKUP(A6286,Studies!A:BR,5,FALSE),"")</f>
        <v>Erythromycin</v>
      </c>
      <c r="F6286" s="256" t="str">
        <f>IF(AND(A6286&lt;&gt;"",ISNUMBER(A6286)),VLOOKUP(A6286,Studies!A:BR,6,FALSE),"")</f>
        <v>Plasma</v>
      </c>
      <c r="G6286" s="194">
        <v>0.5</v>
      </c>
      <c r="H6286" s="50" t="s">
        <v>60</v>
      </c>
      <c r="I6286" s="187">
        <v>0.47363250000000001</v>
      </c>
      <c r="J6286" s="41" t="s">
        <v>959</v>
      </c>
      <c r="K6286" s="41" t="s">
        <v>116</v>
      </c>
    </row>
    <row r="6287" spans="1:16" x14ac:dyDescent="0.2">
      <c r="A6287" s="30">
        <v>611</v>
      </c>
      <c r="B6287" s="254" t="str">
        <f>IF(AND(A6287&lt;&gt;"",ISNUMBER(A6287)),VLOOKUP(A6287,Studies!A:BR,2,FALSE),"")</f>
        <v>Malmborg 1978</v>
      </c>
      <c r="C6287" s="255" t="str">
        <f>IF(AND(A6287&lt;&gt;"",ISNUMBER(A6287)),VLOOKUP(A6287,Studies!A:BR,3,FALSE),"")</f>
        <v>https://www.tandfonline.com/doi/abs/10.1185/03007997809110243</v>
      </c>
      <c r="D6287" s="255" t="str">
        <f>IF(AND(A6287&lt;&gt;"",ISNUMBER(A6287)),VLOOKUP(A6287,Studies!A:BR,4,FALSE),"")</f>
        <v>Single dose after overnight fast</v>
      </c>
      <c r="E6287" s="255" t="str">
        <f>IF(AND(A6287&lt;&gt;"",ISNUMBER(A6287)),VLOOKUP(A6287,Studies!A:BR,5,FALSE),"")</f>
        <v>Erythromycin</v>
      </c>
      <c r="F6287" s="256" t="str">
        <f>IF(AND(A6287&lt;&gt;"",ISNUMBER(A6287)),VLOOKUP(A6287,Studies!A:BR,6,FALSE),"")</f>
        <v>Plasma</v>
      </c>
      <c r="G6287" s="194">
        <v>1</v>
      </c>
      <c r="H6287" s="50" t="s">
        <v>60</v>
      </c>
      <c r="I6287" s="187">
        <v>0.79122769999999998</v>
      </c>
      <c r="J6287" s="41" t="s">
        <v>959</v>
      </c>
      <c r="K6287" s="41" t="s">
        <v>116</v>
      </c>
    </row>
    <row r="6288" spans="1:16" x14ac:dyDescent="0.2">
      <c r="A6288" s="30">
        <v>611</v>
      </c>
      <c r="B6288" s="254" t="str">
        <f>IF(AND(A6288&lt;&gt;"",ISNUMBER(A6288)),VLOOKUP(A6288,Studies!A:BR,2,FALSE),"")</f>
        <v>Malmborg 1978</v>
      </c>
      <c r="C6288" s="255" t="str">
        <f>IF(AND(A6288&lt;&gt;"",ISNUMBER(A6288)),VLOOKUP(A6288,Studies!A:BR,3,FALSE),"")</f>
        <v>https://www.tandfonline.com/doi/abs/10.1185/03007997809110243</v>
      </c>
      <c r="D6288" s="255" t="str">
        <f>IF(AND(A6288&lt;&gt;"",ISNUMBER(A6288)),VLOOKUP(A6288,Studies!A:BR,4,FALSE),"")</f>
        <v>Single dose after overnight fast</v>
      </c>
      <c r="E6288" s="255" t="str">
        <f>IF(AND(A6288&lt;&gt;"",ISNUMBER(A6288)),VLOOKUP(A6288,Studies!A:BR,5,FALSE),"")</f>
        <v>Erythromycin</v>
      </c>
      <c r="F6288" s="256" t="str">
        <f>IF(AND(A6288&lt;&gt;"",ISNUMBER(A6288)),VLOOKUP(A6288,Studies!A:BR,6,FALSE),"")</f>
        <v>Plasma</v>
      </c>
      <c r="G6288" s="194">
        <v>1.5</v>
      </c>
      <c r="H6288" s="50" t="s">
        <v>60</v>
      </c>
      <c r="I6288" s="187">
        <v>1.1780980000000001</v>
      </c>
      <c r="J6288" s="41" t="s">
        <v>959</v>
      </c>
      <c r="K6288" s="41" t="s">
        <v>116</v>
      </c>
    </row>
    <row r="6289" spans="1:11" x14ac:dyDescent="0.2">
      <c r="A6289" s="30">
        <v>611</v>
      </c>
      <c r="B6289" s="254" t="str">
        <f>IF(AND(A6289&lt;&gt;"",ISNUMBER(A6289)),VLOOKUP(A6289,Studies!A:BR,2,FALSE),"")</f>
        <v>Malmborg 1978</v>
      </c>
      <c r="C6289" s="255" t="str">
        <f>IF(AND(A6289&lt;&gt;"",ISNUMBER(A6289)),VLOOKUP(A6289,Studies!A:BR,3,FALSE),"")</f>
        <v>https://www.tandfonline.com/doi/abs/10.1185/03007997809110243</v>
      </c>
      <c r="D6289" s="255" t="str">
        <f>IF(AND(A6289&lt;&gt;"",ISNUMBER(A6289)),VLOOKUP(A6289,Studies!A:BR,4,FALSE),"")</f>
        <v>Single dose after overnight fast</v>
      </c>
      <c r="E6289" s="255" t="str">
        <f>IF(AND(A6289&lt;&gt;"",ISNUMBER(A6289)),VLOOKUP(A6289,Studies!A:BR,5,FALSE),"")</f>
        <v>Erythromycin</v>
      </c>
      <c r="F6289" s="256" t="str">
        <f>IF(AND(A6289&lt;&gt;"",ISNUMBER(A6289)),VLOOKUP(A6289,Studies!A:BR,6,FALSE),"")</f>
        <v>Plasma</v>
      </c>
      <c r="G6289" s="194">
        <v>2</v>
      </c>
      <c r="H6289" s="50" t="s">
        <v>60</v>
      </c>
      <c r="I6289" s="187">
        <v>1.2991280000000001</v>
      </c>
      <c r="J6289" s="41" t="s">
        <v>959</v>
      </c>
      <c r="K6289" s="41" t="s">
        <v>116</v>
      </c>
    </row>
    <row r="6290" spans="1:11" x14ac:dyDescent="0.2">
      <c r="A6290" s="30">
        <v>611</v>
      </c>
      <c r="B6290" s="254" t="str">
        <f>IF(AND(A6290&lt;&gt;"",ISNUMBER(A6290)),VLOOKUP(A6290,Studies!A:BR,2,FALSE),"")</f>
        <v>Malmborg 1978</v>
      </c>
      <c r="C6290" s="255" t="str">
        <f>IF(AND(A6290&lt;&gt;"",ISNUMBER(A6290)),VLOOKUP(A6290,Studies!A:BR,3,FALSE),"")</f>
        <v>https://www.tandfonline.com/doi/abs/10.1185/03007997809110243</v>
      </c>
      <c r="D6290" s="255" t="str">
        <f>IF(AND(A6290&lt;&gt;"",ISNUMBER(A6290)),VLOOKUP(A6290,Studies!A:BR,4,FALSE),"")</f>
        <v>Single dose after overnight fast</v>
      </c>
      <c r="E6290" s="255" t="str">
        <f>IF(AND(A6290&lt;&gt;"",ISNUMBER(A6290)),VLOOKUP(A6290,Studies!A:BR,5,FALSE),"")</f>
        <v>Erythromycin</v>
      </c>
      <c r="F6290" s="256" t="str">
        <f>IF(AND(A6290&lt;&gt;"",ISNUMBER(A6290)),VLOOKUP(A6290,Studies!A:BR,6,FALSE),"")</f>
        <v>Plasma</v>
      </c>
      <c r="G6290" s="194">
        <v>2.5</v>
      </c>
      <c r="H6290" s="50" t="s">
        <v>60</v>
      </c>
      <c r="I6290" s="187">
        <v>1.1542619999999999</v>
      </c>
      <c r="J6290" s="41" t="s">
        <v>959</v>
      </c>
      <c r="K6290" s="41" t="s">
        <v>116</v>
      </c>
    </row>
    <row r="6291" spans="1:11" x14ac:dyDescent="0.2">
      <c r="A6291" s="30">
        <v>611</v>
      </c>
      <c r="B6291" s="254" t="str">
        <f>IF(AND(A6291&lt;&gt;"",ISNUMBER(A6291)),VLOOKUP(A6291,Studies!A:BR,2,FALSE),"")</f>
        <v>Malmborg 1978</v>
      </c>
      <c r="C6291" s="255" t="str">
        <f>IF(AND(A6291&lt;&gt;"",ISNUMBER(A6291)),VLOOKUP(A6291,Studies!A:BR,3,FALSE),"")</f>
        <v>https://www.tandfonline.com/doi/abs/10.1185/03007997809110243</v>
      </c>
      <c r="D6291" s="255" t="str">
        <f>IF(AND(A6291&lt;&gt;"",ISNUMBER(A6291)),VLOOKUP(A6291,Studies!A:BR,4,FALSE),"")</f>
        <v>Single dose after overnight fast</v>
      </c>
      <c r="E6291" s="255" t="str">
        <f>IF(AND(A6291&lt;&gt;"",ISNUMBER(A6291)),VLOOKUP(A6291,Studies!A:BR,5,FALSE),"")</f>
        <v>Erythromycin</v>
      </c>
      <c r="F6291" s="256" t="str">
        <f>IF(AND(A6291&lt;&gt;"",ISNUMBER(A6291)),VLOOKUP(A6291,Studies!A:BR,6,FALSE),"")</f>
        <v>Plasma</v>
      </c>
      <c r="G6291" s="194">
        <v>3</v>
      </c>
      <c r="H6291" s="50" t="s">
        <v>60</v>
      </c>
      <c r="I6291" s="187">
        <v>0.9920466</v>
      </c>
      <c r="J6291" s="41" t="s">
        <v>959</v>
      </c>
      <c r="K6291" s="41" t="s">
        <v>116</v>
      </c>
    </row>
    <row r="6292" spans="1:11" x14ac:dyDescent="0.2">
      <c r="A6292" s="30">
        <v>611</v>
      </c>
      <c r="B6292" s="254" t="str">
        <f>IF(AND(A6292&lt;&gt;"",ISNUMBER(A6292)),VLOOKUP(A6292,Studies!A:BR,2,FALSE),"")</f>
        <v>Malmborg 1978</v>
      </c>
      <c r="C6292" s="255" t="str">
        <f>IF(AND(A6292&lt;&gt;"",ISNUMBER(A6292)),VLOOKUP(A6292,Studies!A:BR,3,FALSE),"")</f>
        <v>https://www.tandfonline.com/doi/abs/10.1185/03007997809110243</v>
      </c>
      <c r="D6292" s="255" t="str">
        <f>IF(AND(A6292&lt;&gt;"",ISNUMBER(A6292)),VLOOKUP(A6292,Studies!A:BR,4,FALSE),"")</f>
        <v>Single dose after overnight fast</v>
      </c>
      <c r="E6292" s="255" t="str">
        <f>IF(AND(A6292&lt;&gt;"",ISNUMBER(A6292)),VLOOKUP(A6292,Studies!A:BR,5,FALSE),"")</f>
        <v>Erythromycin</v>
      </c>
      <c r="F6292" s="256" t="str">
        <f>IF(AND(A6292&lt;&gt;"",ISNUMBER(A6292)),VLOOKUP(A6292,Studies!A:BR,6,FALSE),"")</f>
        <v>Plasma</v>
      </c>
      <c r="G6292" s="194">
        <v>4</v>
      </c>
      <c r="H6292" s="50" t="s">
        <v>60</v>
      </c>
      <c r="I6292" s="187">
        <v>0.67344470000000001</v>
      </c>
      <c r="J6292" s="41" t="s">
        <v>959</v>
      </c>
      <c r="K6292" s="41" t="s">
        <v>116</v>
      </c>
    </row>
    <row r="6293" spans="1:11" x14ac:dyDescent="0.2">
      <c r="A6293" s="30">
        <v>611</v>
      </c>
      <c r="B6293" s="254" t="str">
        <f>IF(AND(A6293&lt;&gt;"",ISNUMBER(A6293)),VLOOKUP(A6293,Studies!A:BR,2,FALSE),"")</f>
        <v>Malmborg 1978</v>
      </c>
      <c r="C6293" s="255" t="str">
        <f>IF(AND(A6293&lt;&gt;"",ISNUMBER(A6293)),VLOOKUP(A6293,Studies!A:BR,3,FALSE),"")</f>
        <v>https://www.tandfonline.com/doi/abs/10.1185/03007997809110243</v>
      </c>
      <c r="D6293" s="255" t="str">
        <f>IF(AND(A6293&lt;&gt;"",ISNUMBER(A6293)),VLOOKUP(A6293,Studies!A:BR,4,FALSE),"")</f>
        <v>Single dose after overnight fast</v>
      </c>
      <c r="E6293" s="255" t="str">
        <f>IF(AND(A6293&lt;&gt;"",ISNUMBER(A6293)),VLOOKUP(A6293,Studies!A:BR,5,FALSE),"")</f>
        <v>Erythromycin</v>
      </c>
      <c r="F6293" s="256" t="str">
        <f>IF(AND(A6293&lt;&gt;"",ISNUMBER(A6293)),VLOOKUP(A6293,Studies!A:BR,6,FALSE),"")</f>
        <v>Plasma</v>
      </c>
      <c r="G6293" s="194">
        <v>6</v>
      </c>
      <c r="H6293" s="50" t="s">
        <v>60</v>
      </c>
      <c r="I6293" s="187">
        <v>0.35970580000000002</v>
      </c>
      <c r="J6293" s="41" t="s">
        <v>959</v>
      </c>
      <c r="K6293" s="41" t="s">
        <v>116</v>
      </c>
    </row>
    <row r="6294" spans="1:11" x14ac:dyDescent="0.2">
      <c r="A6294" s="30">
        <v>611</v>
      </c>
      <c r="B6294" s="254" t="str">
        <f>IF(AND(A6294&lt;&gt;"",ISNUMBER(A6294)),VLOOKUP(A6294,Studies!A:BR,2,FALSE),"")</f>
        <v>Malmborg 1978</v>
      </c>
      <c r="C6294" s="255" t="str">
        <f>IF(AND(A6294&lt;&gt;"",ISNUMBER(A6294)),VLOOKUP(A6294,Studies!A:BR,3,FALSE),"")</f>
        <v>https://www.tandfonline.com/doi/abs/10.1185/03007997809110243</v>
      </c>
      <c r="D6294" s="255" t="str">
        <f>IF(AND(A6294&lt;&gt;"",ISNUMBER(A6294)),VLOOKUP(A6294,Studies!A:BR,4,FALSE),"")</f>
        <v>Single dose after overnight fast</v>
      </c>
      <c r="E6294" s="255" t="str">
        <f>IF(AND(A6294&lt;&gt;"",ISNUMBER(A6294)),VLOOKUP(A6294,Studies!A:BR,5,FALSE),"")</f>
        <v>Erythromycin</v>
      </c>
      <c r="F6294" s="256" t="str">
        <f>IF(AND(A6294&lt;&gt;"",ISNUMBER(A6294)),VLOOKUP(A6294,Studies!A:BR,6,FALSE),"")</f>
        <v>Plasma</v>
      </c>
      <c r="G6294" s="194">
        <v>7.5</v>
      </c>
      <c r="H6294" s="50" t="s">
        <v>60</v>
      </c>
      <c r="I6294" s="187">
        <v>0.28361120000000001</v>
      </c>
      <c r="J6294" s="41" t="s">
        <v>959</v>
      </c>
      <c r="K6294" s="41" t="s">
        <v>116</v>
      </c>
    </row>
    <row r="6295" spans="1:11" x14ac:dyDescent="0.2">
      <c r="A6295" s="30">
        <v>612</v>
      </c>
      <c r="B6295" s="254" t="str">
        <f>IF(AND(A6295&lt;&gt;"",ISNUMBER(A6295)),VLOOKUP(A6295,Studies!A:BR,2,FALSE),"")</f>
        <v>Malmborg 1978</v>
      </c>
      <c r="C6295" s="255" t="str">
        <f>IF(AND(A6295&lt;&gt;"",ISNUMBER(A6295)),VLOOKUP(A6295,Studies!A:BR,3,FALSE),"")</f>
        <v>https://www.tandfonline.com/doi/abs/10.1185/03007997809110243</v>
      </c>
      <c r="D6295" s="255" t="str">
        <f>IF(AND(A6295&lt;&gt;"",ISNUMBER(A6295)),VLOOKUP(A6295,Studies!A:BR,4,FALSE),"")</f>
        <v>Single dose before standardized breakfast</v>
      </c>
      <c r="E6295" s="255" t="str">
        <f>IF(AND(A6295&lt;&gt;"",ISNUMBER(A6295)),VLOOKUP(A6295,Studies!A:BR,5,FALSE),"")</f>
        <v>Erythromycin</v>
      </c>
      <c r="F6295" s="256" t="str">
        <f>IF(AND(A6295&lt;&gt;"",ISNUMBER(A6295)),VLOOKUP(A6295,Studies!A:BR,6,FALSE),"")</f>
        <v>Plasma</v>
      </c>
      <c r="G6295" s="194">
        <v>0.5</v>
      </c>
      <c r="H6295" s="50" t="s">
        <v>60</v>
      </c>
      <c r="I6295" s="187">
        <v>1.9707220000000001</v>
      </c>
      <c r="J6295" s="41" t="s">
        <v>959</v>
      </c>
      <c r="K6295" s="41" t="s">
        <v>116</v>
      </c>
    </row>
    <row r="6296" spans="1:11" x14ac:dyDescent="0.2">
      <c r="A6296" s="30">
        <v>612</v>
      </c>
      <c r="B6296" s="254" t="str">
        <f>IF(AND(A6296&lt;&gt;"",ISNUMBER(A6296)),VLOOKUP(A6296,Studies!A:BR,2,FALSE),"")</f>
        <v>Malmborg 1978</v>
      </c>
      <c r="C6296" s="255" t="str">
        <f>IF(AND(A6296&lt;&gt;"",ISNUMBER(A6296)),VLOOKUP(A6296,Studies!A:BR,3,FALSE),"")</f>
        <v>https://www.tandfonline.com/doi/abs/10.1185/03007997809110243</v>
      </c>
      <c r="D6296" s="255" t="str">
        <f>IF(AND(A6296&lt;&gt;"",ISNUMBER(A6296)),VLOOKUP(A6296,Studies!A:BR,4,FALSE),"")</f>
        <v>Single dose before standardized breakfast</v>
      </c>
      <c r="E6296" s="255" t="str">
        <f>IF(AND(A6296&lt;&gt;"",ISNUMBER(A6296)),VLOOKUP(A6296,Studies!A:BR,5,FALSE),"")</f>
        <v>Erythromycin</v>
      </c>
      <c r="F6296" s="256" t="str">
        <f>IF(AND(A6296&lt;&gt;"",ISNUMBER(A6296)),VLOOKUP(A6296,Studies!A:BR,6,FALSE),"")</f>
        <v>Plasma</v>
      </c>
      <c r="G6296" s="194">
        <v>1</v>
      </c>
      <c r="H6296" s="50" t="s">
        <v>60</v>
      </c>
      <c r="I6296" s="187">
        <v>2.733365</v>
      </c>
      <c r="J6296" s="41" t="s">
        <v>959</v>
      </c>
      <c r="K6296" s="41" t="s">
        <v>116</v>
      </c>
    </row>
    <row r="6297" spans="1:11" x14ac:dyDescent="0.2">
      <c r="A6297" s="30">
        <v>612</v>
      </c>
      <c r="B6297" s="254" t="str">
        <f>IF(AND(A6297&lt;&gt;"",ISNUMBER(A6297)),VLOOKUP(A6297,Studies!A:BR,2,FALSE),"")</f>
        <v>Malmborg 1978</v>
      </c>
      <c r="C6297" s="255" t="str">
        <f>IF(AND(A6297&lt;&gt;"",ISNUMBER(A6297)),VLOOKUP(A6297,Studies!A:BR,3,FALSE),"")</f>
        <v>https://www.tandfonline.com/doi/abs/10.1185/03007997809110243</v>
      </c>
      <c r="D6297" s="255" t="str">
        <f>IF(AND(A6297&lt;&gt;"",ISNUMBER(A6297)),VLOOKUP(A6297,Studies!A:BR,4,FALSE),"")</f>
        <v>Single dose before standardized breakfast</v>
      </c>
      <c r="E6297" s="255" t="str">
        <f>IF(AND(A6297&lt;&gt;"",ISNUMBER(A6297)),VLOOKUP(A6297,Studies!A:BR,5,FALSE),"")</f>
        <v>Erythromycin</v>
      </c>
      <c r="F6297" s="256" t="str">
        <f>IF(AND(A6297&lt;&gt;"",ISNUMBER(A6297)),VLOOKUP(A6297,Studies!A:BR,6,FALSE),"")</f>
        <v>Plasma</v>
      </c>
      <c r="G6297" s="194">
        <v>1.5</v>
      </c>
      <c r="H6297" s="50" t="s">
        <v>60</v>
      </c>
      <c r="I6297" s="187">
        <v>2.259026</v>
      </c>
      <c r="J6297" s="41" t="s">
        <v>959</v>
      </c>
      <c r="K6297" s="41" t="s">
        <v>116</v>
      </c>
    </row>
    <row r="6298" spans="1:11" x14ac:dyDescent="0.2">
      <c r="A6298" s="30">
        <v>612</v>
      </c>
      <c r="B6298" s="254" t="str">
        <f>IF(AND(A6298&lt;&gt;"",ISNUMBER(A6298)),VLOOKUP(A6298,Studies!A:BR,2,FALSE),"")</f>
        <v>Malmborg 1978</v>
      </c>
      <c r="C6298" s="255" t="str">
        <f>IF(AND(A6298&lt;&gt;"",ISNUMBER(A6298)),VLOOKUP(A6298,Studies!A:BR,3,FALSE),"")</f>
        <v>https://www.tandfonline.com/doi/abs/10.1185/03007997809110243</v>
      </c>
      <c r="D6298" s="255" t="str">
        <f>IF(AND(A6298&lt;&gt;"",ISNUMBER(A6298)),VLOOKUP(A6298,Studies!A:BR,4,FALSE),"")</f>
        <v>Single dose before standardized breakfast</v>
      </c>
      <c r="E6298" s="255" t="str">
        <f>IF(AND(A6298&lt;&gt;"",ISNUMBER(A6298)),VLOOKUP(A6298,Studies!A:BR,5,FALSE),"")</f>
        <v>Erythromycin</v>
      </c>
      <c r="F6298" s="256" t="str">
        <f>IF(AND(A6298&lt;&gt;"",ISNUMBER(A6298)),VLOOKUP(A6298,Studies!A:BR,6,FALSE),"")</f>
        <v>Plasma</v>
      </c>
      <c r="G6298" s="194">
        <v>2</v>
      </c>
      <c r="H6298" s="50" t="s">
        <v>60</v>
      </c>
      <c r="I6298" s="187">
        <v>1.6575029999999999</v>
      </c>
      <c r="J6298" s="41" t="s">
        <v>959</v>
      </c>
      <c r="K6298" s="41" t="s">
        <v>116</v>
      </c>
    </row>
    <row r="6299" spans="1:11" x14ac:dyDescent="0.2">
      <c r="A6299" s="30">
        <v>612</v>
      </c>
      <c r="B6299" s="254" t="str">
        <f>IF(AND(A6299&lt;&gt;"",ISNUMBER(A6299)),VLOOKUP(A6299,Studies!A:BR,2,FALSE),"")</f>
        <v>Malmborg 1978</v>
      </c>
      <c r="C6299" s="255" t="str">
        <f>IF(AND(A6299&lt;&gt;"",ISNUMBER(A6299)),VLOOKUP(A6299,Studies!A:BR,3,FALSE),"")</f>
        <v>https://www.tandfonline.com/doi/abs/10.1185/03007997809110243</v>
      </c>
      <c r="D6299" s="255" t="str">
        <f>IF(AND(A6299&lt;&gt;"",ISNUMBER(A6299)),VLOOKUP(A6299,Studies!A:BR,4,FALSE),"")</f>
        <v>Single dose before standardized breakfast</v>
      </c>
      <c r="E6299" s="255" t="str">
        <f>IF(AND(A6299&lt;&gt;"",ISNUMBER(A6299)),VLOOKUP(A6299,Studies!A:BR,5,FALSE),"")</f>
        <v>Erythromycin</v>
      </c>
      <c r="F6299" s="256" t="str">
        <f>IF(AND(A6299&lt;&gt;"",ISNUMBER(A6299)),VLOOKUP(A6299,Studies!A:BR,6,FALSE),"")</f>
        <v>Plasma</v>
      </c>
      <c r="G6299" s="194">
        <v>2.5</v>
      </c>
      <c r="H6299" s="50" t="s">
        <v>60</v>
      </c>
      <c r="I6299" s="187">
        <v>1.2062280000000001</v>
      </c>
      <c r="J6299" s="41" t="s">
        <v>959</v>
      </c>
      <c r="K6299" s="41" t="s">
        <v>116</v>
      </c>
    </row>
    <row r="6300" spans="1:11" x14ac:dyDescent="0.2">
      <c r="A6300" s="30">
        <v>612</v>
      </c>
      <c r="B6300" s="254" t="str">
        <f>IF(AND(A6300&lt;&gt;"",ISNUMBER(A6300)),VLOOKUP(A6300,Studies!A:BR,2,FALSE),"")</f>
        <v>Malmborg 1978</v>
      </c>
      <c r="C6300" s="255" t="str">
        <f>IF(AND(A6300&lt;&gt;"",ISNUMBER(A6300)),VLOOKUP(A6300,Studies!A:BR,3,FALSE),"")</f>
        <v>https://www.tandfonline.com/doi/abs/10.1185/03007997809110243</v>
      </c>
      <c r="D6300" s="255" t="str">
        <f>IF(AND(A6300&lt;&gt;"",ISNUMBER(A6300)),VLOOKUP(A6300,Studies!A:BR,4,FALSE),"")</f>
        <v>Single dose before standardized breakfast</v>
      </c>
      <c r="E6300" s="255" t="str">
        <f>IF(AND(A6300&lt;&gt;"",ISNUMBER(A6300)),VLOOKUP(A6300,Studies!A:BR,5,FALSE),"")</f>
        <v>Erythromycin</v>
      </c>
      <c r="F6300" s="256" t="str">
        <f>IF(AND(A6300&lt;&gt;"",ISNUMBER(A6300)),VLOOKUP(A6300,Studies!A:BR,6,FALSE),"")</f>
        <v>Plasma</v>
      </c>
      <c r="G6300" s="194">
        <v>3</v>
      </c>
      <c r="H6300" s="50" t="s">
        <v>60</v>
      </c>
      <c r="I6300" s="187">
        <v>0.87643930000000003</v>
      </c>
      <c r="J6300" s="41" t="s">
        <v>959</v>
      </c>
      <c r="K6300" s="41" t="s">
        <v>116</v>
      </c>
    </row>
    <row r="6301" spans="1:11" x14ac:dyDescent="0.2">
      <c r="A6301" s="30">
        <v>612</v>
      </c>
      <c r="B6301" s="254" t="str">
        <f>IF(AND(A6301&lt;&gt;"",ISNUMBER(A6301)),VLOOKUP(A6301,Studies!A:BR,2,FALSE),"")</f>
        <v>Malmborg 1978</v>
      </c>
      <c r="C6301" s="255" t="str">
        <f>IF(AND(A6301&lt;&gt;"",ISNUMBER(A6301)),VLOOKUP(A6301,Studies!A:BR,3,FALSE),"")</f>
        <v>https://www.tandfonline.com/doi/abs/10.1185/03007997809110243</v>
      </c>
      <c r="D6301" s="255" t="str">
        <f>IF(AND(A6301&lt;&gt;"",ISNUMBER(A6301)),VLOOKUP(A6301,Studies!A:BR,4,FALSE),"")</f>
        <v>Single dose before standardized breakfast</v>
      </c>
      <c r="E6301" s="255" t="str">
        <f>IF(AND(A6301&lt;&gt;"",ISNUMBER(A6301)),VLOOKUP(A6301,Studies!A:BR,5,FALSE),"")</f>
        <v>Erythromycin</v>
      </c>
      <c r="F6301" s="256" t="str">
        <f>IF(AND(A6301&lt;&gt;"",ISNUMBER(A6301)),VLOOKUP(A6301,Studies!A:BR,6,FALSE),"")</f>
        <v>Plasma</v>
      </c>
      <c r="G6301" s="194">
        <v>4</v>
      </c>
      <c r="H6301" s="50" t="s">
        <v>60</v>
      </c>
      <c r="I6301" s="187">
        <v>0.71968759999999998</v>
      </c>
      <c r="J6301" s="41" t="s">
        <v>959</v>
      </c>
      <c r="K6301" s="41" t="s">
        <v>116</v>
      </c>
    </row>
    <row r="6302" spans="1:11" x14ac:dyDescent="0.2">
      <c r="A6302" s="30">
        <v>612</v>
      </c>
      <c r="B6302" s="254" t="str">
        <f>IF(AND(A6302&lt;&gt;"",ISNUMBER(A6302)),VLOOKUP(A6302,Studies!A:BR,2,FALSE),"")</f>
        <v>Malmborg 1978</v>
      </c>
      <c r="C6302" s="255" t="str">
        <f>IF(AND(A6302&lt;&gt;"",ISNUMBER(A6302)),VLOOKUP(A6302,Studies!A:BR,3,FALSE),"")</f>
        <v>https://www.tandfonline.com/doi/abs/10.1185/03007997809110243</v>
      </c>
      <c r="D6302" s="255" t="str">
        <f>IF(AND(A6302&lt;&gt;"",ISNUMBER(A6302)),VLOOKUP(A6302,Studies!A:BR,4,FALSE),"")</f>
        <v>Single dose before standardized breakfast</v>
      </c>
      <c r="E6302" s="255" t="str">
        <f>IF(AND(A6302&lt;&gt;"",ISNUMBER(A6302)),VLOOKUP(A6302,Studies!A:BR,5,FALSE),"")</f>
        <v>Erythromycin</v>
      </c>
      <c r="F6302" s="256" t="str">
        <f>IF(AND(A6302&lt;&gt;"",ISNUMBER(A6302)),VLOOKUP(A6302,Studies!A:BR,6,FALSE),"")</f>
        <v>Plasma</v>
      </c>
      <c r="G6302" s="194">
        <v>6</v>
      </c>
      <c r="H6302" s="50" t="s">
        <v>60</v>
      </c>
      <c r="I6302" s="187">
        <v>0.37710369999999999</v>
      </c>
      <c r="J6302" s="41" t="s">
        <v>959</v>
      </c>
      <c r="K6302" s="41" t="s">
        <v>116</v>
      </c>
    </row>
    <row r="6303" spans="1:11" x14ac:dyDescent="0.2">
      <c r="A6303" s="30">
        <v>612</v>
      </c>
      <c r="B6303" s="254" t="str">
        <f>IF(AND(A6303&lt;&gt;"",ISNUMBER(A6303)),VLOOKUP(A6303,Studies!A:BR,2,FALSE),"")</f>
        <v>Malmborg 1978</v>
      </c>
      <c r="C6303" s="255" t="str">
        <f>IF(AND(A6303&lt;&gt;"",ISNUMBER(A6303)),VLOOKUP(A6303,Studies!A:BR,3,FALSE),"")</f>
        <v>https://www.tandfonline.com/doi/abs/10.1185/03007997809110243</v>
      </c>
      <c r="D6303" s="255" t="str">
        <f>IF(AND(A6303&lt;&gt;"",ISNUMBER(A6303)),VLOOKUP(A6303,Studies!A:BR,4,FALSE),"")</f>
        <v>Single dose before standardized breakfast</v>
      </c>
      <c r="E6303" s="255" t="str">
        <f>IF(AND(A6303&lt;&gt;"",ISNUMBER(A6303)),VLOOKUP(A6303,Studies!A:BR,5,FALSE),"")</f>
        <v>Erythromycin</v>
      </c>
      <c r="F6303" s="256" t="str">
        <f>IF(AND(A6303&lt;&gt;"",ISNUMBER(A6303)),VLOOKUP(A6303,Studies!A:BR,6,FALSE),"")</f>
        <v>Plasma</v>
      </c>
      <c r="G6303" s="194">
        <v>7.5</v>
      </c>
      <c r="H6303" s="50" t="s">
        <v>60</v>
      </c>
      <c r="I6303" s="187">
        <v>0.38769019999999998</v>
      </c>
      <c r="J6303" s="41" t="s">
        <v>959</v>
      </c>
      <c r="K6303" s="41" t="s">
        <v>116</v>
      </c>
    </row>
    <row r="6304" spans="1:11" x14ac:dyDescent="0.2">
      <c r="A6304" s="30">
        <v>613</v>
      </c>
      <c r="B6304" s="254" t="str">
        <f>IF(AND(A6304&lt;&gt;"",ISNUMBER(A6304)),VLOOKUP(A6304,Studies!A:BR,2,FALSE),"")</f>
        <v>Malmborg 1978</v>
      </c>
      <c r="C6304" s="255" t="str">
        <f>IF(AND(A6304&lt;&gt;"",ISNUMBER(A6304)),VLOOKUP(A6304,Studies!A:BR,3,FALSE),"")</f>
        <v>https://www.tandfonline.com/doi/abs/10.1185/03007997809110243</v>
      </c>
      <c r="D6304" s="255" t="str">
        <f>IF(AND(A6304&lt;&gt;"",ISNUMBER(A6304)),VLOOKUP(A6304,Studies!A:BR,4,FALSE),"")</f>
        <v>Day 7, every 8 h</v>
      </c>
      <c r="E6304" s="255" t="str">
        <f>IF(AND(A6304&lt;&gt;"",ISNUMBER(A6304)),VLOOKUP(A6304,Studies!A:BR,5,FALSE),"")</f>
        <v>Erythromycin</v>
      </c>
      <c r="F6304" s="256" t="str">
        <f>IF(AND(A6304&lt;&gt;"",ISNUMBER(A6304)),VLOOKUP(A6304,Studies!A:BR,6,FALSE),"")</f>
        <v>Plasma</v>
      </c>
      <c r="G6304" s="194">
        <v>144</v>
      </c>
      <c r="H6304" s="50" t="s">
        <v>60</v>
      </c>
      <c r="I6304" s="187">
        <v>0.51444409999999996</v>
      </c>
      <c r="J6304" s="41" t="s">
        <v>959</v>
      </c>
      <c r="K6304" s="41" t="s">
        <v>116</v>
      </c>
    </row>
    <row r="6305" spans="1:14" x14ac:dyDescent="0.2">
      <c r="A6305" s="30">
        <v>613</v>
      </c>
      <c r="B6305" s="254" t="str">
        <f>IF(AND(A6305&lt;&gt;"",ISNUMBER(A6305)),VLOOKUP(A6305,Studies!A:BR,2,FALSE),"")</f>
        <v>Malmborg 1978</v>
      </c>
      <c r="C6305" s="255" t="str">
        <f>IF(AND(A6305&lt;&gt;"",ISNUMBER(A6305)),VLOOKUP(A6305,Studies!A:BR,3,FALSE),"")</f>
        <v>https://www.tandfonline.com/doi/abs/10.1185/03007997809110243</v>
      </c>
      <c r="D6305" s="255" t="str">
        <f>IF(AND(A6305&lt;&gt;"",ISNUMBER(A6305)),VLOOKUP(A6305,Studies!A:BR,4,FALSE),"")</f>
        <v>Day 7, every 8 h</v>
      </c>
      <c r="E6305" s="255" t="str">
        <f>IF(AND(A6305&lt;&gt;"",ISNUMBER(A6305)),VLOOKUP(A6305,Studies!A:BR,5,FALSE),"")</f>
        <v>Erythromycin</v>
      </c>
      <c r="F6305" s="256" t="str">
        <f>IF(AND(A6305&lt;&gt;"",ISNUMBER(A6305)),VLOOKUP(A6305,Studies!A:BR,6,FALSE),"")</f>
        <v>Plasma</v>
      </c>
      <c r="G6305" s="194">
        <v>144.5</v>
      </c>
      <c r="H6305" s="50" t="s">
        <v>60</v>
      </c>
      <c r="I6305" s="187">
        <v>1.2481770000000001</v>
      </c>
      <c r="J6305" s="41" t="s">
        <v>959</v>
      </c>
      <c r="K6305" s="41" t="s">
        <v>116</v>
      </c>
    </row>
    <row r="6306" spans="1:14" x14ac:dyDescent="0.2">
      <c r="A6306" s="30">
        <v>613</v>
      </c>
      <c r="B6306" s="254" t="str">
        <f>IF(AND(A6306&lt;&gt;"",ISNUMBER(A6306)),VLOOKUP(A6306,Studies!A:BR,2,FALSE),"")</f>
        <v>Malmborg 1978</v>
      </c>
      <c r="C6306" s="255" t="str">
        <f>IF(AND(A6306&lt;&gt;"",ISNUMBER(A6306)),VLOOKUP(A6306,Studies!A:BR,3,FALSE),"")</f>
        <v>https://www.tandfonline.com/doi/abs/10.1185/03007997809110243</v>
      </c>
      <c r="D6306" s="255" t="str">
        <f>IF(AND(A6306&lt;&gt;"",ISNUMBER(A6306)),VLOOKUP(A6306,Studies!A:BR,4,FALSE),"")</f>
        <v>Day 7, every 8 h</v>
      </c>
      <c r="E6306" s="255" t="str">
        <f>IF(AND(A6306&lt;&gt;"",ISNUMBER(A6306)),VLOOKUP(A6306,Studies!A:BR,5,FALSE),"")</f>
        <v>Erythromycin</v>
      </c>
      <c r="F6306" s="256" t="str">
        <f>IF(AND(A6306&lt;&gt;"",ISNUMBER(A6306)),VLOOKUP(A6306,Studies!A:BR,6,FALSE),"")</f>
        <v>Plasma</v>
      </c>
      <c r="G6306" s="194">
        <v>145</v>
      </c>
      <c r="H6306" s="50" t="s">
        <v>60</v>
      </c>
      <c r="I6306" s="187">
        <v>2.6235460000000002</v>
      </c>
      <c r="J6306" s="41" t="s">
        <v>959</v>
      </c>
      <c r="K6306" s="41" t="s">
        <v>116</v>
      </c>
    </row>
    <row r="6307" spans="1:14" x14ac:dyDescent="0.2">
      <c r="A6307" s="30">
        <v>613</v>
      </c>
      <c r="B6307" s="254" t="str">
        <f>IF(AND(A6307&lt;&gt;"",ISNUMBER(A6307)),VLOOKUP(A6307,Studies!A:BR,2,FALSE),"")</f>
        <v>Malmborg 1978</v>
      </c>
      <c r="C6307" s="255" t="str">
        <f>IF(AND(A6307&lt;&gt;"",ISNUMBER(A6307)),VLOOKUP(A6307,Studies!A:BR,3,FALSE),"")</f>
        <v>https://www.tandfonline.com/doi/abs/10.1185/03007997809110243</v>
      </c>
      <c r="D6307" s="255" t="str">
        <f>IF(AND(A6307&lt;&gt;"",ISNUMBER(A6307)),VLOOKUP(A6307,Studies!A:BR,4,FALSE),"")</f>
        <v>Day 7, every 8 h</v>
      </c>
      <c r="E6307" s="255" t="str">
        <f>IF(AND(A6307&lt;&gt;"",ISNUMBER(A6307)),VLOOKUP(A6307,Studies!A:BR,5,FALSE),"")</f>
        <v>Erythromycin</v>
      </c>
      <c r="F6307" s="256" t="str">
        <f>IF(AND(A6307&lt;&gt;"",ISNUMBER(A6307)),VLOOKUP(A6307,Studies!A:BR,6,FALSE),"")</f>
        <v>Plasma</v>
      </c>
      <c r="G6307" s="194">
        <v>145.5</v>
      </c>
      <c r="H6307" s="50" t="s">
        <v>60</v>
      </c>
      <c r="I6307" s="187">
        <v>2.8485819999999999</v>
      </c>
      <c r="J6307" s="41" t="s">
        <v>959</v>
      </c>
      <c r="K6307" s="41" t="s">
        <v>116</v>
      </c>
    </row>
    <row r="6308" spans="1:14" x14ac:dyDescent="0.2">
      <c r="A6308" s="30">
        <v>613</v>
      </c>
      <c r="B6308" s="254" t="str">
        <f>IF(AND(A6308&lt;&gt;"",ISNUMBER(A6308)),VLOOKUP(A6308,Studies!A:BR,2,FALSE),"")</f>
        <v>Malmborg 1978</v>
      </c>
      <c r="C6308" s="255" t="str">
        <f>IF(AND(A6308&lt;&gt;"",ISNUMBER(A6308)),VLOOKUP(A6308,Studies!A:BR,3,FALSE),"")</f>
        <v>https://www.tandfonline.com/doi/abs/10.1185/03007997809110243</v>
      </c>
      <c r="D6308" s="255" t="str">
        <f>IF(AND(A6308&lt;&gt;"",ISNUMBER(A6308)),VLOOKUP(A6308,Studies!A:BR,4,FALSE),"")</f>
        <v>Day 7, every 8 h</v>
      </c>
      <c r="E6308" s="255" t="str">
        <f>IF(AND(A6308&lt;&gt;"",ISNUMBER(A6308)),VLOOKUP(A6308,Studies!A:BR,5,FALSE),"")</f>
        <v>Erythromycin</v>
      </c>
      <c r="F6308" s="256" t="str">
        <f>IF(AND(A6308&lt;&gt;"",ISNUMBER(A6308)),VLOOKUP(A6308,Studies!A:BR,6,FALSE),"")</f>
        <v>Plasma</v>
      </c>
      <c r="G6308" s="194">
        <v>146</v>
      </c>
      <c r="H6308" s="50" t="s">
        <v>60</v>
      </c>
      <c r="I6308" s="187">
        <v>2.570776</v>
      </c>
      <c r="J6308" s="41" t="s">
        <v>959</v>
      </c>
      <c r="K6308" s="41" t="s">
        <v>116</v>
      </c>
    </row>
    <row r="6309" spans="1:14" x14ac:dyDescent="0.2">
      <c r="A6309" s="30">
        <v>613</v>
      </c>
      <c r="B6309" s="254" t="str">
        <f>IF(AND(A6309&lt;&gt;"",ISNUMBER(A6309)),VLOOKUP(A6309,Studies!A:BR,2,FALSE),"")</f>
        <v>Malmborg 1978</v>
      </c>
      <c r="C6309" s="255" t="str">
        <f>IF(AND(A6309&lt;&gt;"",ISNUMBER(A6309)),VLOOKUP(A6309,Studies!A:BR,3,FALSE),"")</f>
        <v>https://www.tandfonline.com/doi/abs/10.1185/03007997809110243</v>
      </c>
      <c r="D6309" s="255" t="str">
        <f>IF(AND(A6309&lt;&gt;"",ISNUMBER(A6309)),VLOOKUP(A6309,Studies!A:BR,4,FALSE),"")</f>
        <v>Day 7, every 8 h</v>
      </c>
      <c r="E6309" s="255" t="str">
        <f>IF(AND(A6309&lt;&gt;"",ISNUMBER(A6309)),VLOOKUP(A6309,Studies!A:BR,5,FALSE),"")</f>
        <v>Erythromycin</v>
      </c>
      <c r="F6309" s="256" t="str">
        <f>IF(AND(A6309&lt;&gt;"",ISNUMBER(A6309)),VLOOKUP(A6309,Studies!A:BR,6,FALSE),"")</f>
        <v>Plasma</v>
      </c>
      <c r="G6309" s="194">
        <v>146.5</v>
      </c>
      <c r="H6309" s="50" t="s">
        <v>60</v>
      </c>
      <c r="I6309" s="187">
        <v>2.0905999999999998</v>
      </c>
      <c r="J6309" s="41" t="s">
        <v>959</v>
      </c>
      <c r="K6309" s="41" t="s">
        <v>116</v>
      </c>
    </row>
    <row r="6310" spans="1:14" x14ac:dyDescent="0.2">
      <c r="A6310" s="30">
        <v>613</v>
      </c>
      <c r="B6310" s="254" t="str">
        <f>IF(AND(A6310&lt;&gt;"",ISNUMBER(A6310)),VLOOKUP(A6310,Studies!A:BR,2,FALSE),"")</f>
        <v>Malmborg 1978</v>
      </c>
      <c r="C6310" s="255" t="str">
        <f>IF(AND(A6310&lt;&gt;"",ISNUMBER(A6310)),VLOOKUP(A6310,Studies!A:BR,3,FALSE),"")</f>
        <v>https://www.tandfonline.com/doi/abs/10.1185/03007997809110243</v>
      </c>
      <c r="D6310" s="255" t="str">
        <f>IF(AND(A6310&lt;&gt;"",ISNUMBER(A6310)),VLOOKUP(A6310,Studies!A:BR,4,FALSE),"")</f>
        <v>Day 7, every 8 h</v>
      </c>
      <c r="E6310" s="255" t="str">
        <f>IF(AND(A6310&lt;&gt;"",ISNUMBER(A6310)),VLOOKUP(A6310,Studies!A:BR,5,FALSE),"")</f>
        <v>Erythromycin</v>
      </c>
      <c r="F6310" s="256" t="str">
        <f>IF(AND(A6310&lt;&gt;"",ISNUMBER(A6310)),VLOOKUP(A6310,Studies!A:BR,6,FALSE),"")</f>
        <v>Plasma</v>
      </c>
      <c r="G6310" s="194">
        <v>147</v>
      </c>
      <c r="H6310" s="50" t="s">
        <v>60</v>
      </c>
      <c r="I6310" s="187">
        <v>1.679902</v>
      </c>
      <c r="J6310" s="41" t="s">
        <v>959</v>
      </c>
      <c r="K6310" s="41" t="s">
        <v>116</v>
      </c>
    </row>
    <row r="6311" spans="1:14" x14ac:dyDescent="0.2">
      <c r="A6311" s="30">
        <v>613</v>
      </c>
      <c r="B6311" s="254" t="str">
        <f>IF(AND(A6311&lt;&gt;"",ISNUMBER(A6311)),VLOOKUP(A6311,Studies!A:BR,2,FALSE),"")</f>
        <v>Malmborg 1978</v>
      </c>
      <c r="C6311" s="255" t="str">
        <f>IF(AND(A6311&lt;&gt;"",ISNUMBER(A6311)),VLOOKUP(A6311,Studies!A:BR,3,FALSE),"")</f>
        <v>https://www.tandfonline.com/doi/abs/10.1185/03007997809110243</v>
      </c>
      <c r="D6311" s="255" t="str">
        <f>IF(AND(A6311&lt;&gt;"",ISNUMBER(A6311)),VLOOKUP(A6311,Studies!A:BR,4,FALSE),"")</f>
        <v>Day 7, every 8 h</v>
      </c>
      <c r="E6311" s="255" t="str">
        <f>IF(AND(A6311&lt;&gt;"",ISNUMBER(A6311)),VLOOKUP(A6311,Studies!A:BR,5,FALSE),"")</f>
        <v>Erythromycin</v>
      </c>
      <c r="F6311" s="256" t="str">
        <f>IF(AND(A6311&lt;&gt;"",ISNUMBER(A6311)),VLOOKUP(A6311,Studies!A:BR,6,FALSE),"")</f>
        <v>Plasma</v>
      </c>
      <c r="G6311" s="194">
        <v>148</v>
      </c>
      <c r="H6311" s="50" t="s">
        <v>60</v>
      </c>
      <c r="I6311" s="187">
        <v>1.390193</v>
      </c>
      <c r="J6311" s="41" t="s">
        <v>959</v>
      </c>
      <c r="K6311" s="41" t="s">
        <v>116</v>
      </c>
    </row>
    <row r="6312" spans="1:14" x14ac:dyDescent="0.2">
      <c r="A6312" s="30">
        <v>613</v>
      </c>
      <c r="B6312" s="254" t="str">
        <f>IF(AND(A6312&lt;&gt;"",ISNUMBER(A6312)),VLOOKUP(A6312,Studies!A:BR,2,FALSE),"")</f>
        <v>Malmborg 1978</v>
      </c>
      <c r="C6312" s="255" t="str">
        <f>IF(AND(A6312&lt;&gt;"",ISNUMBER(A6312)),VLOOKUP(A6312,Studies!A:BR,3,FALSE),"")</f>
        <v>https://www.tandfonline.com/doi/abs/10.1185/03007997809110243</v>
      </c>
      <c r="D6312" s="255" t="str">
        <f>IF(AND(A6312&lt;&gt;"",ISNUMBER(A6312)),VLOOKUP(A6312,Studies!A:BR,4,FALSE),"")</f>
        <v>Day 7, every 8 h</v>
      </c>
      <c r="E6312" s="255" t="str">
        <f>IF(AND(A6312&lt;&gt;"",ISNUMBER(A6312)),VLOOKUP(A6312,Studies!A:BR,5,FALSE),"")</f>
        <v>Erythromycin</v>
      </c>
      <c r="F6312" s="256" t="str">
        <f>IF(AND(A6312&lt;&gt;"",ISNUMBER(A6312)),VLOOKUP(A6312,Studies!A:BR,6,FALSE),"")</f>
        <v>Plasma</v>
      </c>
      <c r="G6312" s="194">
        <v>150</v>
      </c>
      <c r="H6312" s="50" t="s">
        <v>60</v>
      </c>
      <c r="I6312" s="187">
        <v>0.77598929999999999</v>
      </c>
      <c r="J6312" s="41" t="s">
        <v>959</v>
      </c>
      <c r="K6312" s="41" t="s">
        <v>116</v>
      </c>
    </row>
    <row r="6313" spans="1:14" x14ac:dyDescent="0.2">
      <c r="A6313" s="30">
        <v>613</v>
      </c>
      <c r="B6313" s="254" t="str">
        <f>IF(AND(A6313&lt;&gt;"",ISNUMBER(A6313)),VLOOKUP(A6313,Studies!A:BR,2,FALSE),"")</f>
        <v>Malmborg 1978</v>
      </c>
      <c r="C6313" s="255" t="str">
        <f>IF(AND(A6313&lt;&gt;"",ISNUMBER(A6313)),VLOOKUP(A6313,Studies!A:BR,3,FALSE),"")</f>
        <v>https://www.tandfonline.com/doi/abs/10.1185/03007997809110243</v>
      </c>
      <c r="D6313" s="255" t="str">
        <f>IF(AND(A6313&lt;&gt;"",ISNUMBER(A6313)),VLOOKUP(A6313,Studies!A:BR,4,FALSE),"")</f>
        <v>Day 7, every 8 h</v>
      </c>
      <c r="E6313" s="255" t="str">
        <f>IF(AND(A6313&lt;&gt;"",ISNUMBER(A6313)),VLOOKUP(A6313,Studies!A:BR,5,FALSE),"")</f>
        <v>Erythromycin</v>
      </c>
      <c r="F6313" s="256" t="str">
        <f>IF(AND(A6313&lt;&gt;"",ISNUMBER(A6313)),VLOOKUP(A6313,Studies!A:BR,6,FALSE),"")</f>
        <v>Plasma</v>
      </c>
      <c r="G6313" s="194">
        <v>151.5</v>
      </c>
      <c r="H6313" s="50" t="s">
        <v>60</v>
      </c>
      <c r="I6313" s="187">
        <v>0.57840970000000003</v>
      </c>
      <c r="J6313" s="41" t="s">
        <v>959</v>
      </c>
      <c r="K6313" s="41" t="s">
        <v>116</v>
      </c>
    </row>
    <row r="6314" spans="1:14" x14ac:dyDescent="0.2">
      <c r="A6314" s="30">
        <v>614</v>
      </c>
      <c r="B6314" s="254" t="str">
        <f>IF(AND(A6314&lt;&gt;"",ISNUMBER(A6314)),VLOOKUP(A6314,Studies!A:BR,2,FALSE),"")</f>
        <v>Miglioli 1990</v>
      </c>
      <c r="C6314" s="255" t="str">
        <f>IF(AND(A6314&lt;&gt;"",ISNUMBER(A6314)),VLOOKUP(A6314,Studies!A:BR,3,FALSE),"")</f>
        <v>https://www.ncbi.nlm.nih.gov/pubmed/2253666</v>
      </c>
      <c r="D6314" s="255" t="str">
        <f>IF(AND(A6314&lt;&gt;"",ISNUMBER(A6314)),VLOOKUP(A6314,Studies!A:BR,4,FALSE),"")</f>
        <v>First dose, young subjects</v>
      </c>
      <c r="E6314" s="255" t="str">
        <f>IF(AND(A6314&lt;&gt;"",ISNUMBER(A6314)),VLOOKUP(A6314,Studies!A:BR,5,FALSE),"")</f>
        <v>Erythromycin</v>
      </c>
      <c r="F6314" s="256" t="str">
        <f>IF(AND(A6314&lt;&gt;"",ISNUMBER(A6314)),VLOOKUP(A6314,Studies!A:BR,6,FALSE),"")</f>
        <v>Serum</v>
      </c>
      <c r="G6314" s="194">
        <v>1</v>
      </c>
      <c r="H6314" s="50" t="s">
        <v>60</v>
      </c>
      <c r="I6314" s="187">
        <v>6.9574824982909398</v>
      </c>
      <c r="J6314" s="41" t="s">
        <v>962</v>
      </c>
      <c r="K6314" s="41" t="s">
        <v>116</v>
      </c>
      <c r="L6314" s="195">
        <v>1.8488968904960998</v>
      </c>
      <c r="M6314" s="195" t="s">
        <v>962</v>
      </c>
      <c r="N6314" s="195" t="s">
        <v>949</v>
      </c>
    </row>
    <row r="6315" spans="1:14" x14ac:dyDescent="0.2">
      <c r="A6315" s="30">
        <v>614</v>
      </c>
      <c r="B6315" s="254" t="str">
        <f>IF(AND(A6315&lt;&gt;"",ISNUMBER(A6315)),VLOOKUP(A6315,Studies!A:BR,2,FALSE),"")</f>
        <v>Miglioli 1990</v>
      </c>
      <c r="C6315" s="255" t="str">
        <f>IF(AND(A6315&lt;&gt;"",ISNUMBER(A6315)),VLOOKUP(A6315,Studies!A:BR,3,FALSE),"")</f>
        <v>https://www.ncbi.nlm.nih.gov/pubmed/2253666</v>
      </c>
      <c r="D6315" s="255" t="str">
        <f>IF(AND(A6315&lt;&gt;"",ISNUMBER(A6315)),VLOOKUP(A6315,Studies!A:BR,4,FALSE),"")</f>
        <v>First dose, young subjects</v>
      </c>
      <c r="E6315" s="255" t="str">
        <f>IF(AND(A6315&lt;&gt;"",ISNUMBER(A6315)),VLOOKUP(A6315,Studies!A:BR,5,FALSE),"")</f>
        <v>Erythromycin</v>
      </c>
      <c r="F6315" s="256" t="str">
        <f>IF(AND(A6315&lt;&gt;"",ISNUMBER(A6315)),VLOOKUP(A6315,Studies!A:BR,6,FALSE),"")</f>
        <v>Serum</v>
      </c>
      <c r="G6315" s="194">
        <v>1.5</v>
      </c>
      <c r="H6315" s="50" t="s">
        <v>60</v>
      </c>
      <c r="I6315" s="187">
        <v>7.9631307178188102</v>
      </c>
      <c r="J6315" s="41" t="s">
        <v>962</v>
      </c>
      <c r="K6315" s="41" t="s">
        <v>116</v>
      </c>
      <c r="L6315" s="195">
        <v>1.08650079387548</v>
      </c>
      <c r="M6315" s="195" t="s">
        <v>962</v>
      </c>
      <c r="N6315" s="195" t="s">
        <v>949</v>
      </c>
    </row>
    <row r="6316" spans="1:14" x14ac:dyDescent="0.2">
      <c r="A6316" s="30">
        <v>614</v>
      </c>
      <c r="B6316" s="254" t="str">
        <f>IF(AND(A6316&lt;&gt;"",ISNUMBER(A6316)),VLOOKUP(A6316,Studies!A:BR,2,FALSE),"")</f>
        <v>Miglioli 1990</v>
      </c>
      <c r="C6316" s="255" t="str">
        <f>IF(AND(A6316&lt;&gt;"",ISNUMBER(A6316)),VLOOKUP(A6316,Studies!A:BR,3,FALSE),"")</f>
        <v>https://www.ncbi.nlm.nih.gov/pubmed/2253666</v>
      </c>
      <c r="D6316" s="255" t="str">
        <f>IF(AND(A6316&lt;&gt;"",ISNUMBER(A6316)),VLOOKUP(A6316,Studies!A:BR,4,FALSE),"")</f>
        <v>First dose, young subjects</v>
      </c>
      <c r="E6316" s="255" t="str">
        <f>IF(AND(A6316&lt;&gt;"",ISNUMBER(A6316)),VLOOKUP(A6316,Studies!A:BR,5,FALSE),"")</f>
        <v>Erythromycin</v>
      </c>
      <c r="F6316" s="256" t="str">
        <f>IF(AND(A6316&lt;&gt;"",ISNUMBER(A6316)),VLOOKUP(A6316,Studies!A:BR,6,FALSE),"")</f>
        <v>Serum</v>
      </c>
      <c r="G6316" s="194">
        <v>2</v>
      </c>
      <c r="H6316" s="50" t="s">
        <v>60</v>
      </c>
      <c r="I6316" s="187">
        <v>6.3357828606758302</v>
      </c>
      <c r="J6316" s="41" t="s">
        <v>962</v>
      </c>
      <c r="K6316" s="41" t="s">
        <v>116</v>
      </c>
      <c r="L6316" s="195">
        <v>0.67326882328860016</v>
      </c>
      <c r="M6316" s="195" t="s">
        <v>962</v>
      </c>
      <c r="N6316" s="195" t="s">
        <v>949</v>
      </c>
    </row>
    <row r="6317" spans="1:14" x14ac:dyDescent="0.2">
      <c r="A6317" s="30">
        <v>614</v>
      </c>
      <c r="B6317" s="254" t="str">
        <f>IF(AND(A6317&lt;&gt;"",ISNUMBER(A6317)),VLOOKUP(A6317,Studies!A:BR,2,FALSE),"")</f>
        <v>Miglioli 1990</v>
      </c>
      <c r="C6317" s="255" t="str">
        <f>IF(AND(A6317&lt;&gt;"",ISNUMBER(A6317)),VLOOKUP(A6317,Studies!A:BR,3,FALSE),"")</f>
        <v>https://www.ncbi.nlm.nih.gov/pubmed/2253666</v>
      </c>
      <c r="D6317" s="255" t="str">
        <f>IF(AND(A6317&lt;&gt;"",ISNUMBER(A6317)),VLOOKUP(A6317,Studies!A:BR,4,FALSE),"")</f>
        <v>First dose, young subjects</v>
      </c>
      <c r="E6317" s="255" t="str">
        <f>IF(AND(A6317&lt;&gt;"",ISNUMBER(A6317)),VLOOKUP(A6317,Studies!A:BR,5,FALSE),"")</f>
        <v>Erythromycin</v>
      </c>
      <c r="F6317" s="256" t="str">
        <f>IF(AND(A6317&lt;&gt;"",ISNUMBER(A6317)),VLOOKUP(A6317,Studies!A:BR,6,FALSE),"")</f>
        <v>Serum</v>
      </c>
      <c r="G6317" s="194">
        <v>3</v>
      </c>
      <c r="H6317" s="50" t="s">
        <v>60</v>
      </c>
      <c r="I6317" s="187">
        <v>4.1765244374231196</v>
      </c>
      <c r="J6317" s="41" t="s">
        <v>962</v>
      </c>
      <c r="K6317" s="41" t="s">
        <v>116</v>
      </c>
      <c r="L6317" s="195">
        <v>0.86634198217952008</v>
      </c>
      <c r="M6317" s="195" t="s">
        <v>962</v>
      </c>
      <c r="N6317" s="195" t="s">
        <v>949</v>
      </c>
    </row>
    <row r="6318" spans="1:14" x14ac:dyDescent="0.2">
      <c r="A6318" s="30">
        <v>614</v>
      </c>
      <c r="B6318" s="254" t="str">
        <f>IF(AND(A6318&lt;&gt;"",ISNUMBER(A6318)),VLOOKUP(A6318,Studies!A:BR,2,FALSE),"")</f>
        <v>Miglioli 1990</v>
      </c>
      <c r="C6318" s="255" t="str">
        <f>IF(AND(A6318&lt;&gt;"",ISNUMBER(A6318)),VLOOKUP(A6318,Studies!A:BR,3,FALSE),"")</f>
        <v>https://www.ncbi.nlm.nih.gov/pubmed/2253666</v>
      </c>
      <c r="D6318" s="255" t="str">
        <f>IF(AND(A6318&lt;&gt;"",ISNUMBER(A6318)),VLOOKUP(A6318,Studies!A:BR,4,FALSE),"")</f>
        <v>First dose, young subjects</v>
      </c>
      <c r="E6318" s="255" t="str">
        <f>IF(AND(A6318&lt;&gt;"",ISNUMBER(A6318)),VLOOKUP(A6318,Studies!A:BR,5,FALSE),"")</f>
        <v>Erythromycin</v>
      </c>
      <c r="F6318" s="256" t="str">
        <f>IF(AND(A6318&lt;&gt;"",ISNUMBER(A6318)),VLOOKUP(A6318,Studies!A:BR,6,FALSE),"")</f>
        <v>Serum</v>
      </c>
      <c r="G6318" s="194">
        <v>4</v>
      </c>
      <c r="H6318" s="50" t="s">
        <v>60</v>
      </c>
      <c r="I6318" s="187">
        <v>3.0048692156296699</v>
      </c>
      <c r="J6318" s="41" t="s">
        <v>962</v>
      </c>
      <c r="K6318" s="41" t="s">
        <v>116</v>
      </c>
      <c r="L6318" s="195">
        <v>0.6478134509037301</v>
      </c>
      <c r="M6318" s="195" t="s">
        <v>962</v>
      </c>
      <c r="N6318" s="195" t="s">
        <v>949</v>
      </c>
    </row>
    <row r="6319" spans="1:14" x14ac:dyDescent="0.2">
      <c r="A6319" s="30">
        <v>614</v>
      </c>
      <c r="B6319" s="254" t="str">
        <f>IF(AND(A6319&lt;&gt;"",ISNUMBER(A6319)),VLOOKUP(A6319,Studies!A:BR,2,FALSE),"")</f>
        <v>Miglioli 1990</v>
      </c>
      <c r="C6319" s="255" t="str">
        <f>IF(AND(A6319&lt;&gt;"",ISNUMBER(A6319)),VLOOKUP(A6319,Studies!A:BR,3,FALSE),"")</f>
        <v>https://www.ncbi.nlm.nih.gov/pubmed/2253666</v>
      </c>
      <c r="D6319" s="255" t="str">
        <f>IF(AND(A6319&lt;&gt;"",ISNUMBER(A6319)),VLOOKUP(A6319,Studies!A:BR,4,FALSE),"")</f>
        <v>First dose, young subjects</v>
      </c>
      <c r="E6319" s="255" t="str">
        <f>IF(AND(A6319&lt;&gt;"",ISNUMBER(A6319)),VLOOKUP(A6319,Studies!A:BR,5,FALSE),"")</f>
        <v>Erythromycin</v>
      </c>
      <c r="F6319" s="256" t="str">
        <f>IF(AND(A6319&lt;&gt;"",ISNUMBER(A6319)),VLOOKUP(A6319,Studies!A:BR,6,FALSE),"")</f>
        <v>Serum</v>
      </c>
      <c r="G6319" s="194">
        <v>6</v>
      </c>
      <c r="H6319" s="50" t="s">
        <v>60</v>
      </c>
      <c r="I6319" s="187">
        <v>1.81598564269169</v>
      </c>
      <c r="J6319" s="41" t="s">
        <v>962</v>
      </c>
      <c r="K6319" s="41" t="s">
        <v>116</v>
      </c>
      <c r="L6319" s="195">
        <v>0.54528491850120986</v>
      </c>
      <c r="M6319" s="195" t="s">
        <v>962</v>
      </c>
      <c r="N6319" s="195" t="s">
        <v>949</v>
      </c>
    </row>
    <row r="6320" spans="1:14" x14ac:dyDescent="0.2">
      <c r="A6320" s="30">
        <v>614</v>
      </c>
      <c r="B6320" s="254" t="str">
        <f>IF(AND(A6320&lt;&gt;"",ISNUMBER(A6320)),VLOOKUP(A6320,Studies!A:BR,2,FALSE),"")</f>
        <v>Miglioli 1990</v>
      </c>
      <c r="C6320" s="255" t="str">
        <f>IF(AND(A6320&lt;&gt;"",ISNUMBER(A6320)),VLOOKUP(A6320,Studies!A:BR,3,FALSE),"")</f>
        <v>https://www.ncbi.nlm.nih.gov/pubmed/2253666</v>
      </c>
      <c r="D6320" s="255" t="str">
        <f>IF(AND(A6320&lt;&gt;"",ISNUMBER(A6320)),VLOOKUP(A6320,Studies!A:BR,4,FALSE),"")</f>
        <v>First dose, young subjects</v>
      </c>
      <c r="E6320" s="255" t="str">
        <f>IF(AND(A6320&lt;&gt;"",ISNUMBER(A6320)),VLOOKUP(A6320,Studies!A:BR,5,FALSE),"")</f>
        <v>Erythromycin</v>
      </c>
      <c r="F6320" s="256" t="str">
        <f>IF(AND(A6320&lt;&gt;"",ISNUMBER(A6320)),VLOOKUP(A6320,Studies!A:BR,6,FALSE),"")</f>
        <v>Serum</v>
      </c>
      <c r="G6320" s="194">
        <v>8</v>
      </c>
      <c r="H6320" s="50" t="s">
        <v>60</v>
      </c>
      <c r="I6320" s="187">
        <v>1.1049005217786301</v>
      </c>
      <c r="J6320" s="41" t="s">
        <v>962</v>
      </c>
      <c r="K6320" s="41" t="s">
        <v>116</v>
      </c>
      <c r="L6320" s="195">
        <v>0.19376569482493</v>
      </c>
      <c r="M6320" s="195" t="s">
        <v>962</v>
      </c>
      <c r="N6320" s="195" t="s">
        <v>949</v>
      </c>
    </row>
    <row r="6321" spans="1:16" x14ac:dyDescent="0.2">
      <c r="A6321" s="30">
        <v>614</v>
      </c>
      <c r="B6321" s="254" t="str">
        <f>IF(AND(A6321&lt;&gt;"",ISNUMBER(A6321)),VLOOKUP(A6321,Studies!A:BR,2,FALSE),"")</f>
        <v>Miglioli 1990</v>
      </c>
      <c r="C6321" s="255" t="str">
        <f>IF(AND(A6321&lt;&gt;"",ISNUMBER(A6321)),VLOOKUP(A6321,Studies!A:BR,3,FALSE),"")</f>
        <v>https://www.ncbi.nlm.nih.gov/pubmed/2253666</v>
      </c>
      <c r="D6321" s="255" t="str">
        <f>IF(AND(A6321&lt;&gt;"",ISNUMBER(A6321)),VLOOKUP(A6321,Studies!A:BR,4,FALSE),"")</f>
        <v>First dose, young subjects</v>
      </c>
      <c r="E6321" s="255" t="str">
        <f>IF(AND(A6321&lt;&gt;"",ISNUMBER(A6321)),VLOOKUP(A6321,Studies!A:BR,5,FALSE),"")</f>
        <v>Erythromycin</v>
      </c>
      <c r="F6321" s="256" t="str">
        <f>IF(AND(A6321&lt;&gt;"",ISNUMBER(A6321)),VLOOKUP(A6321,Studies!A:BR,6,FALSE),"")</f>
        <v>Serum</v>
      </c>
      <c r="G6321" s="194">
        <v>10</v>
      </c>
      <c r="H6321" s="50" t="s">
        <v>60</v>
      </c>
      <c r="I6321" s="187">
        <v>0.56811420777565802</v>
      </c>
      <c r="J6321" s="41" t="s">
        <v>962</v>
      </c>
      <c r="K6321" s="41" t="s">
        <v>116</v>
      </c>
      <c r="L6321" s="195">
        <v>0.10867001252806296</v>
      </c>
      <c r="M6321" s="195" t="s">
        <v>962</v>
      </c>
      <c r="N6321" s="195" t="s">
        <v>949</v>
      </c>
    </row>
    <row r="6322" spans="1:16" x14ac:dyDescent="0.2">
      <c r="A6322" s="30">
        <v>614</v>
      </c>
      <c r="B6322" s="254" t="str">
        <f>IF(AND(A6322&lt;&gt;"",ISNUMBER(A6322)),VLOOKUP(A6322,Studies!A:BR,2,FALSE),"")</f>
        <v>Miglioli 1990</v>
      </c>
      <c r="C6322" s="255" t="str">
        <f>IF(AND(A6322&lt;&gt;"",ISNUMBER(A6322)),VLOOKUP(A6322,Studies!A:BR,3,FALSE),"")</f>
        <v>https://www.ncbi.nlm.nih.gov/pubmed/2253666</v>
      </c>
      <c r="D6322" s="255" t="str">
        <f>IF(AND(A6322&lt;&gt;"",ISNUMBER(A6322)),VLOOKUP(A6322,Studies!A:BR,4,FALSE),"")</f>
        <v>First dose, young subjects</v>
      </c>
      <c r="E6322" s="255" t="str">
        <f>IF(AND(A6322&lt;&gt;"",ISNUMBER(A6322)),VLOOKUP(A6322,Studies!A:BR,5,FALSE),"")</f>
        <v>Erythromycin</v>
      </c>
      <c r="F6322" s="256" t="str">
        <f>IF(AND(A6322&lt;&gt;"",ISNUMBER(A6322)),VLOOKUP(A6322,Studies!A:BR,6,FALSE),"")</f>
        <v>Serum</v>
      </c>
      <c r="G6322" s="194">
        <v>12</v>
      </c>
      <c r="H6322" s="50" t="s">
        <v>60</v>
      </c>
      <c r="I6322" s="187">
        <v>0.34565784543911798</v>
      </c>
      <c r="J6322" s="41" t="s">
        <v>962</v>
      </c>
      <c r="K6322" s="41" t="s">
        <v>116</v>
      </c>
      <c r="L6322" s="195">
        <v>0.13508344485746204</v>
      </c>
      <c r="M6322" s="195" t="s">
        <v>962</v>
      </c>
      <c r="N6322" s="195" t="s">
        <v>949</v>
      </c>
    </row>
    <row r="6323" spans="1:16" x14ac:dyDescent="0.2">
      <c r="A6323" s="30">
        <v>615</v>
      </c>
      <c r="B6323" s="254" t="str">
        <f>IF(AND(A6323&lt;&gt;"",ISNUMBER(A6323)),VLOOKUP(A6323,Studies!A:BR,2,FALSE),"")</f>
        <v>Miglioli 1990</v>
      </c>
      <c r="C6323" s="255" t="str">
        <f>IF(AND(A6323&lt;&gt;"",ISNUMBER(A6323)),VLOOKUP(A6323,Studies!A:BR,3,FALSE),"")</f>
        <v>https://www.ncbi.nlm.nih.gov/pubmed/2253666</v>
      </c>
      <c r="D6323" s="255" t="str">
        <f>IF(AND(A6323&lt;&gt;"",ISNUMBER(A6323)),VLOOKUP(A6323,Studies!A:BR,4,FALSE),"")</f>
        <v>Seventh dose, young subjects</v>
      </c>
      <c r="E6323" s="255" t="str">
        <f>IF(AND(A6323&lt;&gt;"",ISNUMBER(A6323)),VLOOKUP(A6323,Studies!A:BR,5,FALSE),"")</f>
        <v>Erythromycin</v>
      </c>
      <c r="F6323" s="256" t="str">
        <f>IF(AND(A6323&lt;&gt;"",ISNUMBER(A6323)),VLOOKUP(A6323,Studies!A:BR,6,FALSE),"")</f>
        <v>Serum</v>
      </c>
      <c r="G6323" s="194">
        <v>72</v>
      </c>
      <c r="H6323" s="50" t="s">
        <v>60</v>
      </c>
      <c r="I6323" s="187">
        <v>0.29552092352028803</v>
      </c>
      <c r="J6323" s="41" t="s">
        <v>962</v>
      </c>
      <c r="K6323" s="41" t="s">
        <v>116</v>
      </c>
      <c r="L6323" s="195">
        <v>0.29552092352028803</v>
      </c>
      <c r="M6323" s="195" t="s">
        <v>962</v>
      </c>
      <c r="N6323" s="195" t="s">
        <v>949</v>
      </c>
    </row>
    <row r="6324" spans="1:16" x14ac:dyDescent="0.2">
      <c r="A6324" s="30">
        <v>615</v>
      </c>
      <c r="B6324" s="254" t="str">
        <f>IF(AND(A6324&lt;&gt;"",ISNUMBER(A6324)),VLOOKUP(A6324,Studies!A:BR,2,FALSE),"")</f>
        <v>Miglioli 1990</v>
      </c>
      <c r="C6324" s="255" t="str">
        <f>IF(AND(A6324&lt;&gt;"",ISNUMBER(A6324)),VLOOKUP(A6324,Studies!A:BR,3,FALSE),"")</f>
        <v>https://www.ncbi.nlm.nih.gov/pubmed/2253666</v>
      </c>
      <c r="D6324" s="255" t="str">
        <f>IF(AND(A6324&lt;&gt;"",ISNUMBER(A6324)),VLOOKUP(A6324,Studies!A:BR,4,FALSE),"")</f>
        <v>Seventh dose, young subjects</v>
      </c>
      <c r="E6324" s="255" t="str">
        <f>IF(AND(A6324&lt;&gt;"",ISNUMBER(A6324)),VLOOKUP(A6324,Studies!A:BR,5,FALSE),"")</f>
        <v>Erythromycin</v>
      </c>
      <c r="F6324" s="256" t="str">
        <f>IF(AND(A6324&lt;&gt;"",ISNUMBER(A6324)),VLOOKUP(A6324,Studies!A:BR,6,FALSE),"")</f>
        <v>Serum</v>
      </c>
      <c r="G6324" s="194">
        <v>73</v>
      </c>
      <c r="H6324" s="50" t="s">
        <v>60</v>
      </c>
      <c r="I6324" s="187">
        <v>4.0627820912347099</v>
      </c>
      <c r="J6324" s="41" t="s">
        <v>962</v>
      </c>
      <c r="K6324" s="41" t="s">
        <v>116</v>
      </c>
      <c r="L6324" s="195">
        <v>0.91526297009101054</v>
      </c>
      <c r="M6324" s="195" t="s">
        <v>962</v>
      </c>
      <c r="N6324" s="195" t="s">
        <v>949</v>
      </c>
    </row>
    <row r="6325" spans="1:16" x14ac:dyDescent="0.2">
      <c r="A6325" s="30">
        <v>615</v>
      </c>
      <c r="B6325" s="254" t="str">
        <f>IF(AND(A6325&lt;&gt;"",ISNUMBER(A6325)),VLOOKUP(A6325,Studies!A:BR,2,FALSE),"")</f>
        <v>Miglioli 1990</v>
      </c>
      <c r="C6325" s="255" t="str">
        <f>IF(AND(A6325&lt;&gt;"",ISNUMBER(A6325)),VLOOKUP(A6325,Studies!A:BR,3,FALSE),"")</f>
        <v>https://www.ncbi.nlm.nih.gov/pubmed/2253666</v>
      </c>
      <c r="D6325" s="255" t="str">
        <f>IF(AND(A6325&lt;&gt;"",ISNUMBER(A6325)),VLOOKUP(A6325,Studies!A:BR,4,FALSE),"")</f>
        <v>Seventh dose, young subjects</v>
      </c>
      <c r="E6325" s="255" t="str">
        <f>IF(AND(A6325&lt;&gt;"",ISNUMBER(A6325)),VLOOKUP(A6325,Studies!A:BR,5,FALSE),"")</f>
        <v>Erythromycin</v>
      </c>
      <c r="F6325" s="256" t="str">
        <f>IF(AND(A6325&lt;&gt;"",ISNUMBER(A6325)),VLOOKUP(A6325,Studies!A:BR,6,FALSE),"")</f>
        <v>Serum</v>
      </c>
      <c r="G6325" s="194">
        <v>73.5</v>
      </c>
      <c r="H6325" s="50" t="s">
        <v>60</v>
      </c>
      <c r="I6325" s="187">
        <v>6.1409462214093598</v>
      </c>
      <c r="J6325" s="41" t="s">
        <v>962</v>
      </c>
      <c r="K6325" s="41" t="s">
        <v>116</v>
      </c>
      <c r="L6325" s="195">
        <v>1.9106567773611811</v>
      </c>
      <c r="M6325" s="195" t="s">
        <v>962</v>
      </c>
      <c r="N6325" s="195" t="s">
        <v>949</v>
      </c>
    </row>
    <row r="6326" spans="1:16" x14ac:dyDescent="0.2">
      <c r="A6326" s="30">
        <v>615</v>
      </c>
      <c r="B6326" s="254" t="str">
        <f>IF(AND(A6326&lt;&gt;"",ISNUMBER(A6326)),VLOOKUP(A6326,Studies!A:BR,2,FALSE),"")</f>
        <v>Miglioli 1990</v>
      </c>
      <c r="C6326" s="255" t="str">
        <f>IF(AND(A6326&lt;&gt;"",ISNUMBER(A6326)),VLOOKUP(A6326,Studies!A:BR,3,FALSE),"")</f>
        <v>https://www.ncbi.nlm.nih.gov/pubmed/2253666</v>
      </c>
      <c r="D6326" s="255" t="str">
        <f>IF(AND(A6326&lt;&gt;"",ISNUMBER(A6326)),VLOOKUP(A6326,Studies!A:BR,4,FALSE),"")</f>
        <v>Seventh dose, young subjects</v>
      </c>
      <c r="E6326" s="255" t="str">
        <f>IF(AND(A6326&lt;&gt;"",ISNUMBER(A6326)),VLOOKUP(A6326,Studies!A:BR,5,FALSE),"")</f>
        <v>Erythromycin</v>
      </c>
      <c r="F6326" s="256" t="str">
        <f>IF(AND(A6326&lt;&gt;"",ISNUMBER(A6326)),VLOOKUP(A6326,Studies!A:BR,6,FALSE),"")</f>
        <v>Serum</v>
      </c>
      <c r="G6326" s="194">
        <v>74</v>
      </c>
      <c r="H6326" s="50" t="s">
        <v>60</v>
      </c>
      <c r="I6326" s="187">
        <v>6.9370762890409496</v>
      </c>
      <c r="J6326" s="41" t="s">
        <v>962</v>
      </c>
      <c r="K6326" s="41" t="s">
        <v>116</v>
      </c>
      <c r="L6326" s="195">
        <v>1.1145267097295912</v>
      </c>
      <c r="M6326" s="195" t="s">
        <v>962</v>
      </c>
      <c r="N6326" s="195" t="s">
        <v>949</v>
      </c>
    </row>
    <row r="6327" spans="1:16" x14ac:dyDescent="0.2">
      <c r="A6327" s="30">
        <v>615</v>
      </c>
      <c r="B6327" s="254" t="str">
        <f>IF(AND(A6327&lt;&gt;"",ISNUMBER(A6327)),VLOOKUP(A6327,Studies!A:BR,2,FALSE),"")</f>
        <v>Miglioli 1990</v>
      </c>
      <c r="C6327" s="255" t="str">
        <f>IF(AND(A6327&lt;&gt;"",ISNUMBER(A6327)),VLOOKUP(A6327,Studies!A:BR,3,FALSE),"")</f>
        <v>https://www.ncbi.nlm.nih.gov/pubmed/2253666</v>
      </c>
      <c r="D6327" s="255" t="str">
        <f>IF(AND(A6327&lt;&gt;"",ISNUMBER(A6327)),VLOOKUP(A6327,Studies!A:BR,4,FALSE),"")</f>
        <v>Seventh dose, young subjects</v>
      </c>
      <c r="E6327" s="255" t="str">
        <f>IF(AND(A6327&lt;&gt;"",ISNUMBER(A6327)),VLOOKUP(A6327,Studies!A:BR,5,FALSE),"")</f>
        <v>Erythromycin</v>
      </c>
      <c r="F6327" s="256" t="str">
        <f>IF(AND(A6327&lt;&gt;"",ISNUMBER(A6327)),VLOOKUP(A6327,Studies!A:BR,6,FALSE),"")</f>
        <v>Serum</v>
      </c>
      <c r="G6327" s="194">
        <v>75</v>
      </c>
      <c r="H6327" s="50" t="s">
        <v>60</v>
      </c>
      <c r="I6327" s="187">
        <v>4.7155180520090596</v>
      </c>
      <c r="J6327" s="41" t="s">
        <v>962</v>
      </c>
      <c r="K6327" s="41" t="s">
        <v>116</v>
      </c>
      <c r="L6327" s="195">
        <v>0.72066556814477067</v>
      </c>
      <c r="M6327" s="195" t="s">
        <v>962</v>
      </c>
      <c r="N6327" s="195" t="s">
        <v>949</v>
      </c>
    </row>
    <row r="6328" spans="1:16" x14ac:dyDescent="0.2">
      <c r="A6328" s="30">
        <v>615</v>
      </c>
      <c r="B6328" s="254" t="str">
        <f>IF(AND(A6328&lt;&gt;"",ISNUMBER(A6328)),VLOOKUP(A6328,Studies!A:BR,2,FALSE),"")</f>
        <v>Miglioli 1990</v>
      </c>
      <c r="C6328" s="255" t="str">
        <f>IF(AND(A6328&lt;&gt;"",ISNUMBER(A6328)),VLOOKUP(A6328,Studies!A:BR,3,FALSE),"")</f>
        <v>https://www.ncbi.nlm.nih.gov/pubmed/2253666</v>
      </c>
      <c r="D6328" s="255" t="str">
        <f>IF(AND(A6328&lt;&gt;"",ISNUMBER(A6328)),VLOOKUP(A6328,Studies!A:BR,4,FALSE),"")</f>
        <v>Seventh dose, young subjects</v>
      </c>
      <c r="E6328" s="255" t="str">
        <f>IF(AND(A6328&lt;&gt;"",ISNUMBER(A6328)),VLOOKUP(A6328,Studies!A:BR,5,FALSE),"")</f>
        <v>Erythromycin</v>
      </c>
      <c r="F6328" s="256" t="str">
        <f>IF(AND(A6328&lt;&gt;"",ISNUMBER(A6328)),VLOOKUP(A6328,Studies!A:BR,6,FALSE),"")</f>
        <v>Serum</v>
      </c>
      <c r="G6328" s="194">
        <v>76</v>
      </c>
      <c r="H6328" s="50" t="s">
        <v>60</v>
      </c>
      <c r="I6328" s="187">
        <v>3.4533078360700098</v>
      </c>
      <c r="J6328" s="41" t="s">
        <v>962</v>
      </c>
      <c r="K6328" s="41" t="s">
        <v>116</v>
      </c>
      <c r="L6328" s="195">
        <v>1.0135280854396203</v>
      </c>
      <c r="M6328" s="195" t="s">
        <v>962</v>
      </c>
      <c r="N6328" s="195" t="s">
        <v>949</v>
      </c>
    </row>
    <row r="6329" spans="1:16" x14ac:dyDescent="0.2">
      <c r="A6329" s="30">
        <v>615</v>
      </c>
      <c r="B6329" s="254" t="str">
        <f>IF(AND(A6329&lt;&gt;"",ISNUMBER(A6329)),VLOOKUP(A6329,Studies!A:BR,2,FALSE),"")</f>
        <v>Miglioli 1990</v>
      </c>
      <c r="C6329" s="255" t="str">
        <f>IF(AND(A6329&lt;&gt;"",ISNUMBER(A6329)),VLOOKUP(A6329,Studies!A:BR,3,FALSE),"")</f>
        <v>https://www.ncbi.nlm.nih.gov/pubmed/2253666</v>
      </c>
      <c r="D6329" s="255" t="str">
        <f>IF(AND(A6329&lt;&gt;"",ISNUMBER(A6329)),VLOOKUP(A6329,Studies!A:BR,4,FALSE),"")</f>
        <v>Seventh dose, young subjects</v>
      </c>
      <c r="E6329" s="255" t="str">
        <f>IF(AND(A6329&lt;&gt;"",ISNUMBER(A6329)),VLOOKUP(A6329,Studies!A:BR,5,FALSE),"")</f>
        <v>Erythromycin</v>
      </c>
      <c r="F6329" s="256" t="str">
        <f>IF(AND(A6329&lt;&gt;"",ISNUMBER(A6329)),VLOOKUP(A6329,Studies!A:BR,6,FALSE),"")</f>
        <v>Serum</v>
      </c>
      <c r="G6329" s="194">
        <v>78</v>
      </c>
      <c r="H6329" s="50" t="s">
        <v>60</v>
      </c>
      <c r="I6329" s="187">
        <v>1.91581222925964</v>
      </c>
      <c r="J6329" s="41" t="s">
        <v>962</v>
      </c>
      <c r="K6329" s="41" t="s">
        <v>116</v>
      </c>
      <c r="L6329" s="195">
        <v>0.59607420224994012</v>
      </c>
      <c r="M6329" s="195" t="s">
        <v>962</v>
      </c>
      <c r="N6329" s="195" t="s">
        <v>949</v>
      </c>
    </row>
    <row r="6330" spans="1:16" x14ac:dyDescent="0.2">
      <c r="A6330" s="30">
        <v>615</v>
      </c>
      <c r="B6330" s="254" t="str">
        <f>IF(AND(A6330&lt;&gt;"",ISNUMBER(A6330)),VLOOKUP(A6330,Studies!A:BR,2,FALSE),"")</f>
        <v>Miglioli 1990</v>
      </c>
      <c r="C6330" s="255" t="str">
        <f>IF(AND(A6330&lt;&gt;"",ISNUMBER(A6330)),VLOOKUP(A6330,Studies!A:BR,3,FALSE),"")</f>
        <v>https://www.ncbi.nlm.nih.gov/pubmed/2253666</v>
      </c>
      <c r="D6330" s="255" t="str">
        <f>IF(AND(A6330&lt;&gt;"",ISNUMBER(A6330)),VLOOKUP(A6330,Studies!A:BR,4,FALSE),"")</f>
        <v>Seventh dose, young subjects</v>
      </c>
      <c r="E6330" s="255" t="str">
        <f>IF(AND(A6330&lt;&gt;"",ISNUMBER(A6330)),VLOOKUP(A6330,Studies!A:BR,5,FALSE),"")</f>
        <v>Erythromycin</v>
      </c>
      <c r="F6330" s="256" t="str">
        <f>IF(AND(A6330&lt;&gt;"",ISNUMBER(A6330)),VLOOKUP(A6330,Studies!A:BR,6,FALSE),"")</f>
        <v>Serum</v>
      </c>
      <c r="G6330" s="194">
        <v>80</v>
      </c>
      <c r="H6330" s="50" t="s">
        <v>60</v>
      </c>
      <c r="I6330" s="187">
        <v>1.0846612314544</v>
      </c>
      <c r="J6330" s="41" t="s">
        <v>962</v>
      </c>
      <c r="K6330" s="41" t="s">
        <v>116</v>
      </c>
      <c r="L6330" s="195">
        <v>0.31834249173617013</v>
      </c>
      <c r="M6330" s="195" t="s">
        <v>962</v>
      </c>
      <c r="N6330" s="195" t="s">
        <v>949</v>
      </c>
    </row>
    <row r="6331" spans="1:16" x14ac:dyDescent="0.2">
      <c r="A6331" s="30">
        <v>615</v>
      </c>
      <c r="B6331" s="254" t="str">
        <f>IF(AND(A6331&lt;&gt;"",ISNUMBER(A6331)),VLOOKUP(A6331,Studies!A:BR,2,FALSE),"")</f>
        <v>Miglioli 1990</v>
      </c>
      <c r="C6331" s="255" t="str">
        <f>IF(AND(A6331&lt;&gt;"",ISNUMBER(A6331)),VLOOKUP(A6331,Studies!A:BR,3,FALSE),"")</f>
        <v>https://www.ncbi.nlm.nih.gov/pubmed/2253666</v>
      </c>
      <c r="D6331" s="255" t="str">
        <f>IF(AND(A6331&lt;&gt;"",ISNUMBER(A6331)),VLOOKUP(A6331,Studies!A:BR,4,FALSE),"")</f>
        <v>Seventh dose, young subjects</v>
      </c>
      <c r="E6331" s="255" t="str">
        <f>IF(AND(A6331&lt;&gt;"",ISNUMBER(A6331)),VLOOKUP(A6331,Studies!A:BR,5,FALSE),"")</f>
        <v>Erythromycin</v>
      </c>
      <c r="F6331" s="256" t="str">
        <f>IF(AND(A6331&lt;&gt;"",ISNUMBER(A6331)),VLOOKUP(A6331,Studies!A:BR,6,FALSE),"")</f>
        <v>Serum</v>
      </c>
      <c r="G6331" s="194">
        <v>82</v>
      </c>
      <c r="H6331" s="50" t="s">
        <v>60</v>
      </c>
      <c r="I6331" s="187">
        <v>0.55854584251542105</v>
      </c>
      <c r="J6331" s="41" t="s">
        <v>962</v>
      </c>
      <c r="K6331" s="41" t="s">
        <v>116</v>
      </c>
      <c r="L6331" s="195">
        <v>0.15905403009805097</v>
      </c>
      <c r="M6331" s="195" t="s">
        <v>962</v>
      </c>
      <c r="N6331" s="195" t="s">
        <v>949</v>
      </c>
    </row>
    <row r="6332" spans="1:16" x14ac:dyDescent="0.2">
      <c r="A6332" s="30">
        <v>615</v>
      </c>
      <c r="B6332" s="254" t="str">
        <f>IF(AND(A6332&lt;&gt;"",ISNUMBER(A6332)),VLOOKUP(A6332,Studies!A:BR,2,FALSE),"")</f>
        <v>Miglioli 1990</v>
      </c>
      <c r="C6332" s="255" t="str">
        <f>IF(AND(A6332&lt;&gt;"",ISNUMBER(A6332)),VLOOKUP(A6332,Studies!A:BR,3,FALSE),"")</f>
        <v>https://www.ncbi.nlm.nih.gov/pubmed/2253666</v>
      </c>
      <c r="D6332" s="255" t="str">
        <f>IF(AND(A6332&lt;&gt;"",ISNUMBER(A6332)),VLOOKUP(A6332,Studies!A:BR,4,FALSE),"")</f>
        <v>Seventh dose, young subjects</v>
      </c>
      <c r="E6332" s="255" t="str">
        <f>IF(AND(A6332&lt;&gt;"",ISNUMBER(A6332)),VLOOKUP(A6332,Studies!A:BR,5,FALSE),"")</f>
        <v>Erythromycin</v>
      </c>
      <c r="F6332" s="256" t="str">
        <f>IF(AND(A6332&lt;&gt;"",ISNUMBER(A6332)),VLOOKUP(A6332,Studies!A:BR,6,FALSE),"")</f>
        <v>Serum</v>
      </c>
      <c r="G6332" s="194">
        <v>84</v>
      </c>
      <c r="H6332" s="50" t="s">
        <v>60</v>
      </c>
      <c r="I6332" s="187">
        <v>0.29352632611999901</v>
      </c>
      <c r="J6332" s="41" t="s">
        <v>962</v>
      </c>
      <c r="K6332" s="41" t="s">
        <v>116</v>
      </c>
      <c r="L6332" s="195">
        <v>0.17802547908090699</v>
      </c>
      <c r="M6332" s="195" t="s">
        <v>962</v>
      </c>
      <c r="N6332" s="195" t="s">
        <v>949</v>
      </c>
    </row>
    <row r="6333" spans="1:16" x14ac:dyDescent="0.2">
      <c r="A6333" s="30">
        <v>616</v>
      </c>
      <c r="B6333" s="254" t="str">
        <f>IF(AND(A6333&lt;&gt;"",ISNUMBER(A6333)),VLOOKUP(A6333,Studies!A:BR,2,FALSE),"")</f>
        <v>Pasic 1987</v>
      </c>
      <c r="C6333" s="255" t="str">
        <f>IF(AND(A6333&lt;&gt;"",ISNUMBER(A6333)),VLOOKUP(A6333,Studies!A:BR,3,FALSE),"")</f>
        <v>https://www.ncbi.nlm.nih.gov/pubmed/3604256</v>
      </c>
      <c r="D6333" s="255" t="str">
        <f>IF(AND(A6333&lt;&gt;"",ISNUMBER(A6333)),VLOOKUP(A6333,Studies!A:BR,4,FALSE),"")</f>
        <v>Without oral theophylline co-administration</v>
      </c>
      <c r="E6333" s="255" t="str">
        <f>IF(AND(A6333&lt;&gt;"",ISNUMBER(A6333)),VLOOKUP(A6333,Studies!A:BR,5,FALSE),"")</f>
        <v>Erythromycin</v>
      </c>
      <c r="F6333" s="256" t="str">
        <f>IF(AND(A6333&lt;&gt;"",ISNUMBER(A6333)),VLOOKUP(A6333,Studies!A:BR,6,FALSE),"")</f>
        <v>Serum</v>
      </c>
      <c r="G6333" s="194">
        <v>8.3333333333333329E-2</v>
      </c>
      <c r="H6333" s="50" t="s">
        <v>60</v>
      </c>
      <c r="I6333" s="187">
        <v>7.312716</v>
      </c>
      <c r="J6333" s="41" t="s">
        <v>962</v>
      </c>
      <c r="K6333" s="41" t="s">
        <v>116</v>
      </c>
      <c r="P6333" s="42" t="s">
        <v>1341</v>
      </c>
    </row>
    <row r="6334" spans="1:16" x14ac:dyDescent="0.2">
      <c r="A6334" s="30">
        <v>616</v>
      </c>
      <c r="B6334" s="254" t="str">
        <f>IF(AND(A6334&lt;&gt;"",ISNUMBER(A6334)),VLOOKUP(A6334,Studies!A:BR,2,FALSE),"")</f>
        <v>Pasic 1987</v>
      </c>
      <c r="C6334" s="255" t="str">
        <f>IF(AND(A6334&lt;&gt;"",ISNUMBER(A6334)),VLOOKUP(A6334,Studies!A:BR,3,FALSE),"")</f>
        <v>https://www.ncbi.nlm.nih.gov/pubmed/3604256</v>
      </c>
      <c r="D6334" s="255" t="str">
        <f>IF(AND(A6334&lt;&gt;"",ISNUMBER(A6334)),VLOOKUP(A6334,Studies!A:BR,4,FALSE),"")</f>
        <v>Without oral theophylline co-administration</v>
      </c>
      <c r="E6334" s="255" t="str">
        <f>IF(AND(A6334&lt;&gt;"",ISNUMBER(A6334)),VLOOKUP(A6334,Studies!A:BR,5,FALSE),"")</f>
        <v>Erythromycin</v>
      </c>
      <c r="F6334" s="256" t="str">
        <f>IF(AND(A6334&lt;&gt;"",ISNUMBER(A6334)),VLOOKUP(A6334,Studies!A:BR,6,FALSE),"")</f>
        <v>Serum</v>
      </c>
      <c r="G6334" s="194">
        <v>0.16666666666666666</v>
      </c>
      <c r="H6334" s="50" t="s">
        <v>60</v>
      </c>
      <c r="I6334" s="187">
        <v>9.9968400000000006</v>
      </c>
      <c r="J6334" s="41" t="s">
        <v>962</v>
      </c>
      <c r="K6334" s="41" t="s">
        <v>116</v>
      </c>
    </row>
    <row r="6335" spans="1:16" x14ac:dyDescent="0.2">
      <c r="A6335" s="30">
        <v>616</v>
      </c>
      <c r="B6335" s="254" t="str">
        <f>IF(AND(A6335&lt;&gt;"",ISNUMBER(A6335)),VLOOKUP(A6335,Studies!A:BR,2,FALSE),"")</f>
        <v>Pasic 1987</v>
      </c>
      <c r="C6335" s="255" t="str">
        <f>IF(AND(A6335&lt;&gt;"",ISNUMBER(A6335)),VLOOKUP(A6335,Studies!A:BR,3,FALSE),"")</f>
        <v>https://www.ncbi.nlm.nih.gov/pubmed/3604256</v>
      </c>
      <c r="D6335" s="255" t="str">
        <f>IF(AND(A6335&lt;&gt;"",ISNUMBER(A6335)),VLOOKUP(A6335,Studies!A:BR,4,FALSE),"")</f>
        <v>Without oral theophylline co-administration</v>
      </c>
      <c r="E6335" s="255" t="str">
        <f>IF(AND(A6335&lt;&gt;"",ISNUMBER(A6335)),VLOOKUP(A6335,Studies!A:BR,5,FALSE),"")</f>
        <v>Erythromycin</v>
      </c>
      <c r="F6335" s="256" t="str">
        <f>IF(AND(A6335&lt;&gt;"",ISNUMBER(A6335)),VLOOKUP(A6335,Studies!A:BR,6,FALSE),"")</f>
        <v>Serum</v>
      </c>
      <c r="G6335" s="194">
        <v>0.25</v>
      </c>
      <c r="H6335" s="50" t="s">
        <v>60</v>
      </c>
      <c r="I6335" s="187">
        <v>10.74197</v>
      </c>
      <c r="J6335" s="41" t="s">
        <v>962</v>
      </c>
      <c r="K6335" s="41" t="s">
        <v>116</v>
      </c>
    </row>
    <row r="6336" spans="1:16" x14ac:dyDescent="0.2">
      <c r="A6336" s="30">
        <v>616</v>
      </c>
      <c r="B6336" s="254" t="str">
        <f>IF(AND(A6336&lt;&gt;"",ISNUMBER(A6336)),VLOOKUP(A6336,Studies!A:BR,2,FALSE),"")</f>
        <v>Pasic 1987</v>
      </c>
      <c r="C6336" s="255" t="str">
        <f>IF(AND(A6336&lt;&gt;"",ISNUMBER(A6336)),VLOOKUP(A6336,Studies!A:BR,3,FALSE),"")</f>
        <v>https://www.ncbi.nlm.nih.gov/pubmed/3604256</v>
      </c>
      <c r="D6336" s="255" t="str">
        <f>IF(AND(A6336&lt;&gt;"",ISNUMBER(A6336)),VLOOKUP(A6336,Studies!A:BR,4,FALSE),"")</f>
        <v>Without oral theophylline co-administration</v>
      </c>
      <c r="E6336" s="255" t="str">
        <f>IF(AND(A6336&lt;&gt;"",ISNUMBER(A6336)),VLOOKUP(A6336,Studies!A:BR,5,FALSE),"")</f>
        <v>Erythromycin</v>
      </c>
      <c r="F6336" s="256" t="str">
        <f>IF(AND(A6336&lt;&gt;"",ISNUMBER(A6336)),VLOOKUP(A6336,Studies!A:BR,6,FALSE),"")</f>
        <v>Serum</v>
      </c>
      <c r="G6336" s="194">
        <v>0.33333333333333331</v>
      </c>
      <c r="H6336" s="50" t="s">
        <v>60</v>
      </c>
      <c r="I6336" s="187">
        <v>7.0467320000000004</v>
      </c>
      <c r="J6336" s="41" t="s">
        <v>962</v>
      </c>
      <c r="K6336" s="41" t="s">
        <v>116</v>
      </c>
    </row>
    <row r="6337" spans="1:14" x14ac:dyDescent="0.2">
      <c r="A6337" s="30">
        <v>616</v>
      </c>
      <c r="B6337" s="254" t="str">
        <f>IF(AND(A6337&lt;&gt;"",ISNUMBER(A6337)),VLOOKUP(A6337,Studies!A:BR,2,FALSE),"")</f>
        <v>Pasic 1987</v>
      </c>
      <c r="C6337" s="255" t="str">
        <f>IF(AND(A6337&lt;&gt;"",ISNUMBER(A6337)),VLOOKUP(A6337,Studies!A:BR,3,FALSE),"")</f>
        <v>https://www.ncbi.nlm.nih.gov/pubmed/3604256</v>
      </c>
      <c r="D6337" s="255" t="str">
        <f>IF(AND(A6337&lt;&gt;"",ISNUMBER(A6337)),VLOOKUP(A6337,Studies!A:BR,4,FALSE),"")</f>
        <v>Without oral theophylline co-administration</v>
      </c>
      <c r="E6337" s="255" t="str">
        <f>IF(AND(A6337&lt;&gt;"",ISNUMBER(A6337)),VLOOKUP(A6337,Studies!A:BR,5,FALSE),"")</f>
        <v>Erythromycin</v>
      </c>
      <c r="F6337" s="256" t="str">
        <f>IF(AND(A6337&lt;&gt;"",ISNUMBER(A6337)),VLOOKUP(A6337,Studies!A:BR,6,FALSE),"")</f>
        <v>Serum</v>
      </c>
      <c r="G6337" s="194">
        <v>0.5</v>
      </c>
      <c r="H6337" s="50" t="s">
        <v>60</v>
      </c>
      <c r="I6337" s="187">
        <v>5.4059160000000004</v>
      </c>
      <c r="J6337" s="41" t="s">
        <v>962</v>
      </c>
      <c r="K6337" s="41" t="s">
        <v>116</v>
      </c>
    </row>
    <row r="6338" spans="1:14" x14ac:dyDescent="0.2">
      <c r="A6338" s="30">
        <v>616</v>
      </c>
      <c r="B6338" s="254" t="str">
        <f>IF(AND(A6338&lt;&gt;"",ISNUMBER(A6338)),VLOOKUP(A6338,Studies!A:BR,2,FALSE),"")</f>
        <v>Pasic 1987</v>
      </c>
      <c r="C6338" s="255" t="str">
        <f>IF(AND(A6338&lt;&gt;"",ISNUMBER(A6338)),VLOOKUP(A6338,Studies!A:BR,3,FALSE),"")</f>
        <v>https://www.ncbi.nlm.nih.gov/pubmed/3604256</v>
      </c>
      <c r="D6338" s="255" t="str">
        <f>IF(AND(A6338&lt;&gt;"",ISNUMBER(A6338)),VLOOKUP(A6338,Studies!A:BR,4,FALSE),"")</f>
        <v>Without oral theophylline co-administration</v>
      </c>
      <c r="E6338" s="255" t="str">
        <f>IF(AND(A6338&lt;&gt;"",ISNUMBER(A6338)),VLOOKUP(A6338,Studies!A:BR,5,FALSE),"")</f>
        <v>Erythromycin</v>
      </c>
      <c r="F6338" s="256" t="str">
        <f>IF(AND(A6338&lt;&gt;"",ISNUMBER(A6338)),VLOOKUP(A6338,Studies!A:BR,6,FALSE),"")</f>
        <v>Serum</v>
      </c>
      <c r="G6338" s="194">
        <v>0.66666666666666663</v>
      </c>
      <c r="H6338" s="50" t="s">
        <v>60</v>
      </c>
      <c r="I6338" s="187">
        <v>3.5465599999999999</v>
      </c>
      <c r="J6338" s="41" t="s">
        <v>962</v>
      </c>
      <c r="K6338" s="41" t="s">
        <v>116</v>
      </c>
    </row>
    <row r="6339" spans="1:14" x14ac:dyDescent="0.2">
      <c r="A6339" s="30">
        <v>616</v>
      </c>
      <c r="B6339" s="254" t="str">
        <f>IF(AND(A6339&lt;&gt;"",ISNUMBER(A6339)),VLOOKUP(A6339,Studies!A:BR,2,FALSE),"")</f>
        <v>Pasic 1987</v>
      </c>
      <c r="C6339" s="255" t="str">
        <f>IF(AND(A6339&lt;&gt;"",ISNUMBER(A6339)),VLOOKUP(A6339,Studies!A:BR,3,FALSE),"")</f>
        <v>https://www.ncbi.nlm.nih.gov/pubmed/3604256</v>
      </c>
      <c r="D6339" s="255" t="str">
        <f>IF(AND(A6339&lt;&gt;"",ISNUMBER(A6339)),VLOOKUP(A6339,Studies!A:BR,4,FALSE),"")</f>
        <v>Without oral theophylline co-administration</v>
      </c>
      <c r="E6339" s="255" t="str">
        <f>IF(AND(A6339&lt;&gt;"",ISNUMBER(A6339)),VLOOKUP(A6339,Studies!A:BR,5,FALSE),"")</f>
        <v>Erythromycin</v>
      </c>
      <c r="F6339" s="256" t="str">
        <f>IF(AND(A6339&lt;&gt;"",ISNUMBER(A6339)),VLOOKUP(A6339,Studies!A:BR,6,FALSE),"")</f>
        <v>Serum</v>
      </c>
      <c r="G6339" s="194">
        <v>1</v>
      </c>
      <c r="H6339" s="50" t="s">
        <v>60</v>
      </c>
      <c r="I6339" s="187">
        <v>2.352665</v>
      </c>
      <c r="J6339" s="41" t="s">
        <v>962</v>
      </c>
      <c r="K6339" s="41" t="s">
        <v>116</v>
      </c>
    </row>
    <row r="6340" spans="1:14" x14ac:dyDescent="0.2">
      <c r="A6340" s="30">
        <v>616</v>
      </c>
      <c r="B6340" s="254" t="str">
        <f>IF(AND(A6340&lt;&gt;"",ISNUMBER(A6340)),VLOOKUP(A6340,Studies!A:BR,2,FALSE),"")</f>
        <v>Pasic 1987</v>
      </c>
      <c r="C6340" s="255" t="str">
        <f>IF(AND(A6340&lt;&gt;"",ISNUMBER(A6340)),VLOOKUP(A6340,Studies!A:BR,3,FALSE),"")</f>
        <v>https://www.ncbi.nlm.nih.gov/pubmed/3604256</v>
      </c>
      <c r="D6340" s="255" t="str">
        <f>IF(AND(A6340&lt;&gt;"",ISNUMBER(A6340)),VLOOKUP(A6340,Studies!A:BR,4,FALSE),"")</f>
        <v>Without oral theophylline co-administration</v>
      </c>
      <c r="E6340" s="255" t="str">
        <f>IF(AND(A6340&lt;&gt;"",ISNUMBER(A6340)),VLOOKUP(A6340,Studies!A:BR,5,FALSE),"")</f>
        <v>Erythromycin</v>
      </c>
      <c r="F6340" s="256" t="str">
        <f>IF(AND(A6340&lt;&gt;"",ISNUMBER(A6340)),VLOOKUP(A6340,Studies!A:BR,6,FALSE),"")</f>
        <v>Serum</v>
      </c>
      <c r="G6340" s="194">
        <v>1.5</v>
      </c>
      <c r="H6340" s="50" t="s">
        <v>60</v>
      </c>
      <c r="I6340" s="187">
        <v>1.8692820000000001</v>
      </c>
      <c r="J6340" s="41" t="s">
        <v>962</v>
      </c>
      <c r="K6340" s="41" t="s">
        <v>116</v>
      </c>
    </row>
    <row r="6341" spans="1:14" x14ac:dyDescent="0.2">
      <c r="A6341" s="30">
        <v>616</v>
      </c>
      <c r="B6341" s="254" t="str">
        <f>IF(AND(A6341&lt;&gt;"",ISNUMBER(A6341)),VLOOKUP(A6341,Studies!A:BR,2,FALSE),"")</f>
        <v>Pasic 1987</v>
      </c>
      <c r="C6341" s="255" t="str">
        <f>IF(AND(A6341&lt;&gt;"",ISNUMBER(A6341)),VLOOKUP(A6341,Studies!A:BR,3,FALSE),"")</f>
        <v>https://www.ncbi.nlm.nih.gov/pubmed/3604256</v>
      </c>
      <c r="D6341" s="255" t="str">
        <f>IF(AND(A6341&lt;&gt;"",ISNUMBER(A6341)),VLOOKUP(A6341,Studies!A:BR,4,FALSE),"")</f>
        <v>Without oral theophylline co-administration</v>
      </c>
      <c r="E6341" s="255" t="str">
        <f>IF(AND(A6341&lt;&gt;"",ISNUMBER(A6341)),VLOOKUP(A6341,Studies!A:BR,5,FALSE),"")</f>
        <v>Erythromycin</v>
      </c>
      <c r="F6341" s="256" t="str">
        <f>IF(AND(A6341&lt;&gt;"",ISNUMBER(A6341)),VLOOKUP(A6341,Studies!A:BR,6,FALSE),"")</f>
        <v>Serum</v>
      </c>
      <c r="G6341" s="194">
        <v>2</v>
      </c>
      <c r="H6341" s="50" t="s">
        <v>60</v>
      </c>
      <c r="I6341" s="187">
        <v>1.300654</v>
      </c>
      <c r="J6341" s="41" t="s">
        <v>962</v>
      </c>
      <c r="K6341" s="41" t="s">
        <v>116</v>
      </c>
    </row>
    <row r="6342" spans="1:14" x14ac:dyDescent="0.2">
      <c r="A6342" s="30">
        <v>616</v>
      </c>
      <c r="B6342" s="254" t="str">
        <f>IF(AND(A6342&lt;&gt;"",ISNUMBER(A6342)),VLOOKUP(A6342,Studies!A:BR,2,FALSE),"")</f>
        <v>Pasic 1987</v>
      </c>
      <c r="C6342" s="255" t="str">
        <f>IF(AND(A6342&lt;&gt;"",ISNUMBER(A6342)),VLOOKUP(A6342,Studies!A:BR,3,FALSE),"")</f>
        <v>https://www.ncbi.nlm.nih.gov/pubmed/3604256</v>
      </c>
      <c r="D6342" s="255" t="str">
        <f>IF(AND(A6342&lt;&gt;"",ISNUMBER(A6342)),VLOOKUP(A6342,Studies!A:BR,4,FALSE),"")</f>
        <v>Without oral theophylline co-administration</v>
      </c>
      <c r="E6342" s="255" t="str">
        <f>IF(AND(A6342&lt;&gt;"",ISNUMBER(A6342)),VLOOKUP(A6342,Studies!A:BR,5,FALSE),"")</f>
        <v>Erythromycin</v>
      </c>
      <c r="F6342" s="256" t="str">
        <f>IF(AND(A6342&lt;&gt;"",ISNUMBER(A6342)),VLOOKUP(A6342,Studies!A:BR,6,FALSE),"")</f>
        <v>Serum</v>
      </c>
      <c r="G6342" s="194">
        <v>2.5</v>
      </c>
      <c r="H6342" s="50" t="s">
        <v>60</v>
      </c>
      <c r="I6342" s="187">
        <v>1.0971630000000001</v>
      </c>
      <c r="J6342" s="41" t="s">
        <v>962</v>
      </c>
      <c r="K6342" s="41" t="s">
        <v>116</v>
      </c>
    </row>
    <row r="6343" spans="1:14" x14ac:dyDescent="0.2">
      <c r="A6343" s="30">
        <v>616</v>
      </c>
      <c r="B6343" s="254" t="str">
        <f>IF(AND(A6343&lt;&gt;"",ISNUMBER(A6343)),VLOOKUP(A6343,Studies!A:BR,2,FALSE),"")</f>
        <v>Pasic 1987</v>
      </c>
      <c r="C6343" s="255" t="str">
        <f>IF(AND(A6343&lt;&gt;"",ISNUMBER(A6343)),VLOOKUP(A6343,Studies!A:BR,3,FALSE),"")</f>
        <v>https://www.ncbi.nlm.nih.gov/pubmed/3604256</v>
      </c>
      <c r="D6343" s="255" t="str">
        <f>IF(AND(A6343&lt;&gt;"",ISNUMBER(A6343)),VLOOKUP(A6343,Studies!A:BR,4,FALSE),"")</f>
        <v>Without oral theophylline co-administration</v>
      </c>
      <c r="E6343" s="255" t="str">
        <f>IF(AND(A6343&lt;&gt;"",ISNUMBER(A6343)),VLOOKUP(A6343,Studies!A:BR,5,FALSE),"")</f>
        <v>Erythromycin</v>
      </c>
      <c r="F6343" s="256" t="str">
        <f>IF(AND(A6343&lt;&gt;"",ISNUMBER(A6343)),VLOOKUP(A6343,Studies!A:BR,6,FALSE),"")</f>
        <v>Serum</v>
      </c>
      <c r="G6343" s="194">
        <v>3</v>
      </c>
      <c r="H6343" s="50" t="s">
        <v>60</v>
      </c>
      <c r="I6343" s="187">
        <v>0.92565569999999997</v>
      </c>
      <c r="J6343" s="41" t="s">
        <v>962</v>
      </c>
      <c r="K6343" s="41" t="s">
        <v>116</v>
      </c>
    </row>
    <row r="6344" spans="1:14" x14ac:dyDescent="0.2">
      <c r="A6344" s="30">
        <v>616</v>
      </c>
      <c r="B6344" s="254" t="str">
        <f>IF(AND(A6344&lt;&gt;"",ISNUMBER(A6344)),VLOOKUP(A6344,Studies!A:BR,2,FALSE),"")</f>
        <v>Pasic 1987</v>
      </c>
      <c r="C6344" s="255" t="str">
        <f>IF(AND(A6344&lt;&gt;"",ISNUMBER(A6344)),VLOOKUP(A6344,Studies!A:BR,3,FALSE),"")</f>
        <v>https://www.ncbi.nlm.nih.gov/pubmed/3604256</v>
      </c>
      <c r="D6344" s="255" t="str">
        <f>IF(AND(A6344&lt;&gt;"",ISNUMBER(A6344)),VLOOKUP(A6344,Studies!A:BR,4,FALSE),"")</f>
        <v>Without oral theophylline co-administration</v>
      </c>
      <c r="E6344" s="255" t="str">
        <f>IF(AND(A6344&lt;&gt;"",ISNUMBER(A6344)),VLOOKUP(A6344,Studies!A:BR,5,FALSE),"")</f>
        <v>Erythromycin</v>
      </c>
      <c r="F6344" s="256" t="str">
        <f>IF(AND(A6344&lt;&gt;"",ISNUMBER(A6344)),VLOOKUP(A6344,Studies!A:BR,6,FALSE),"")</f>
        <v>Serum</v>
      </c>
      <c r="G6344" s="194">
        <v>4</v>
      </c>
      <c r="H6344" s="50" t="s">
        <v>60</v>
      </c>
      <c r="I6344" s="187">
        <v>0.57723100000000005</v>
      </c>
      <c r="J6344" s="41" t="s">
        <v>962</v>
      </c>
      <c r="K6344" s="41" t="s">
        <v>116</v>
      </c>
    </row>
    <row r="6345" spans="1:14" x14ac:dyDescent="0.2">
      <c r="A6345" s="30">
        <v>616</v>
      </c>
      <c r="B6345" s="254" t="str">
        <f>IF(AND(A6345&lt;&gt;"",ISNUMBER(A6345)),VLOOKUP(A6345,Studies!A:BR,2,FALSE),"")</f>
        <v>Pasic 1987</v>
      </c>
      <c r="C6345" s="255" t="str">
        <f>IF(AND(A6345&lt;&gt;"",ISNUMBER(A6345)),VLOOKUP(A6345,Studies!A:BR,3,FALSE),"")</f>
        <v>https://www.ncbi.nlm.nih.gov/pubmed/3604256</v>
      </c>
      <c r="D6345" s="255" t="str">
        <f>IF(AND(A6345&lt;&gt;"",ISNUMBER(A6345)),VLOOKUP(A6345,Studies!A:BR,4,FALSE),"")</f>
        <v>Without oral theophylline co-administration</v>
      </c>
      <c r="E6345" s="255" t="str">
        <f>IF(AND(A6345&lt;&gt;"",ISNUMBER(A6345)),VLOOKUP(A6345,Studies!A:BR,5,FALSE),"")</f>
        <v>Erythromycin</v>
      </c>
      <c r="F6345" s="256" t="str">
        <f>IF(AND(A6345&lt;&gt;"",ISNUMBER(A6345)),VLOOKUP(A6345,Studies!A:BR,6,FALSE),"")</f>
        <v>Serum</v>
      </c>
      <c r="G6345" s="194">
        <v>6</v>
      </c>
      <c r="H6345" s="50" t="s">
        <v>60</v>
      </c>
      <c r="I6345" s="187">
        <v>0.21905839999999999</v>
      </c>
      <c r="J6345" s="41" t="s">
        <v>962</v>
      </c>
      <c r="K6345" s="41" t="s">
        <v>116</v>
      </c>
    </row>
    <row r="6346" spans="1:14" x14ac:dyDescent="0.2">
      <c r="A6346" s="30">
        <v>616</v>
      </c>
      <c r="B6346" s="254" t="str">
        <f>IF(AND(A6346&lt;&gt;"",ISNUMBER(A6346)),VLOOKUP(A6346,Studies!A:BR,2,FALSE),"")</f>
        <v>Pasic 1987</v>
      </c>
      <c r="C6346" s="255" t="str">
        <f>IF(AND(A6346&lt;&gt;"",ISNUMBER(A6346)),VLOOKUP(A6346,Studies!A:BR,3,FALSE),"")</f>
        <v>https://www.ncbi.nlm.nih.gov/pubmed/3604256</v>
      </c>
      <c r="D6346" s="255" t="str">
        <f>IF(AND(A6346&lt;&gt;"",ISNUMBER(A6346)),VLOOKUP(A6346,Studies!A:BR,4,FALSE),"")</f>
        <v>Without oral theophylline co-administration</v>
      </c>
      <c r="E6346" s="255" t="str">
        <f>IF(AND(A6346&lt;&gt;"",ISNUMBER(A6346)),VLOOKUP(A6346,Studies!A:BR,5,FALSE),"")</f>
        <v>Erythromycin</v>
      </c>
      <c r="F6346" s="256" t="str">
        <f>IF(AND(A6346&lt;&gt;"",ISNUMBER(A6346)),VLOOKUP(A6346,Studies!A:BR,6,FALSE),"")</f>
        <v>Serum</v>
      </c>
      <c r="G6346" s="194">
        <v>8</v>
      </c>
      <c r="H6346" s="50" t="s">
        <v>60</v>
      </c>
      <c r="I6346" s="187">
        <v>8.8295070000000003E-2</v>
      </c>
      <c r="J6346" s="41" t="s">
        <v>962</v>
      </c>
      <c r="K6346" s="41" t="s">
        <v>116</v>
      </c>
    </row>
    <row r="6347" spans="1:14" x14ac:dyDescent="0.2">
      <c r="A6347" s="30">
        <v>616</v>
      </c>
      <c r="B6347" s="254" t="str">
        <f>IF(AND(A6347&lt;&gt;"",ISNUMBER(A6347)),VLOOKUP(A6347,Studies!A:BR,2,FALSE),"")</f>
        <v>Pasic 1987</v>
      </c>
      <c r="C6347" s="255" t="str">
        <f>IF(AND(A6347&lt;&gt;"",ISNUMBER(A6347)),VLOOKUP(A6347,Studies!A:BR,3,FALSE),"")</f>
        <v>https://www.ncbi.nlm.nih.gov/pubmed/3604256</v>
      </c>
      <c r="D6347" s="255" t="str">
        <f>IF(AND(A6347&lt;&gt;"",ISNUMBER(A6347)),VLOOKUP(A6347,Studies!A:BR,4,FALSE),"")</f>
        <v>Without oral theophylline co-administration</v>
      </c>
      <c r="E6347" s="255" t="str">
        <f>IF(AND(A6347&lt;&gt;"",ISNUMBER(A6347)),VLOOKUP(A6347,Studies!A:BR,5,FALSE),"")</f>
        <v>Erythromycin</v>
      </c>
      <c r="F6347" s="256" t="str">
        <f>IF(AND(A6347&lt;&gt;"",ISNUMBER(A6347)),VLOOKUP(A6347,Studies!A:BR,6,FALSE),"")</f>
        <v>Serum</v>
      </c>
      <c r="G6347" s="194">
        <v>12</v>
      </c>
      <c r="H6347" s="50" t="s">
        <v>60</v>
      </c>
      <c r="I6347" s="187">
        <v>1.5607859999999999E-2</v>
      </c>
      <c r="J6347" s="41" t="s">
        <v>962</v>
      </c>
      <c r="K6347" s="41" t="s">
        <v>116</v>
      </c>
    </row>
    <row r="6348" spans="1:14" x14ac:dyDescent="0.2">
      <c r="A6348" s="30">
        <v>617</v>
      </c>
      <c r="B6348" s="254" t="str">
        <f>IF(AND(A6348&lt;&gt;"",ISNUMBER(A6348)),VLOOKUP(A6348,Studies!A:BR,2,FALSE),"")</f>
        <v>Posti 1983</v>
      </c>
      <c r="C6348" s="255" t="str">
        <f>IF(AND(A6348&lt;&gt;"",ISNUMBER(A6348)),VLOOKUP(A6348,Studies!A:BR,3,FALSE),"")</f>
        <v>https://www.sciencedirect.com/science/article/pii/0378517383900352</v>
      </c>
      <c r="D6348" s="255" t="str">
        <f>IF(AND(A6348&lt;&gt;"",ISNUMBER(A6348)),VLOOKUP(A6348,Studies!A:BR,4,FALSE),"")</f>
        <v>Formulation A1 (film-coated tabet, ery stearate), fasted</v>
      </c>
      <c r="E6348" s="255" t="str">
        <f>IF(AND(A6348&lt;&gt;"",ISNUMBER(A6348)),VLOOKUP(A6348,Studies!A:BR,5,FALSE),"")</f>
        <v>Erythromycin</v>
      </c>
      <c r="F6348" s="256" t="str">
        <f>IF(AND(A6348&lt;&gt;"",ISNUMBER(A6348)),VLOOKUP(A6348,Studies!A:BR,6,FALSE),"")</f>
        <v>Serum</v>
      </c>
      <c r="G6348" s="194">
        <v>0.5</v>
      </c>
      <c r="H6348" s="50" t="s">
        <v>60</v>
      </c>
      <c r="I6348" s="187">
        <v>0.15</v>
      </c>
      <c r="J6348" s="41" t="s">
        <v>962</v>
      </c>
      <c r="K6348" s="41" t="s">
        <v>116</v>
      </c>
      <c r="L6348" s="195">
        <v>0.31</v>
      </c>
      <c r="M6348" s="52" t="s">
        <v>962</v>
      </c>
      <c r="N6348" s="195" t="s">
        <v>117</v>
      </c>
    </row>
    <row r="6349" spans="1:14" x14ac:dyDescent="0.2">
      <c r="A6349" s="30">
        <v>617</v>
      </c>
      <c r="B6349" s="254" t="str">
        <f>IF(AND(A6349&lt;&gt;"",ISNUMBER(A6349)),VLOOKUP(A6349,Studies!A:BR,2,FALSE),"")</f>
        <v>Posti 1983</v>
      </c>
      <c r="C6349" s="255" t="str">
        <f>IF(AND(A6349&lt;&gt;"",ISNUMBER(A6349)),VLOOKUP(A6349,Studies!A:BR,3,FALSE),"")</f>
        <v>https://www.sciencedirect.com/science/article/pii/0378517383900352</v>
      </c>
      <c r="D6349" s="255" t="str">
        <f>IF(AND(A6349&lt;&gt;"",ISNUMBER(A6349)),VLOOKUP(A6349,Studies!A:BR,4,FALSE),"")</f>
        <v>Formulation A1 (film-coated tabet, ery stearate), fasted</v>
      </c>
      <c r="E6349" s="255" t="str">
        <f>IF(AND(A6349&lt;&gt;"",ISNUMBER(A6349)),VLOOKUP(A6349,Studies!A:BR,5,FALSE),"")</f>
        <v>Erythromycin</v>
      </c>
      <c r="F6349" s="256" t="str">
        <f>IF(AND(A6349&lt;&gt;"",ISNUMBER(A6349)),VLOOKUP(A6349,Studies!A:BR,6,FALSE),"")</f>
        <v>Serum</v>
      </c>
      <c r="G6349" s="194">
        <v>1</v>
      </c>
      <c r="H6349" s="50" t="s">
        <v>60</v>
      </c>
      <c r="I6349" s="187">
        <v>0.7</v>
      </c>
      <c r="J6349" s="41" t="s">
        <v>962</v>
      </c>
      <c r="K6349" s="41" t="s">
        <v>116</v>
      </c>
      <c r="L6349" s="195">
        <v>0.74</v>
      </c>
      <c r="M6349" s="52" t="s">
        <v>962</v>
      </c>
      <c r="N6349" s="195" t="s">
        <v>117</v>
      </c>
    </row>
    <row r="6350" spans="1:14" x14ac:dyDescent="0.2">
      <c r="A6350" s="30">
        <v>617</v>
      </c>
      <c r="B6350" s="254" t="str">
        <f>IF(AND(A6350&lt;&gt;"",ISNUMBER(A6350)),VLOOKUP(A6350,Studies!A:BR,2,FALSE),"")</f>
        <v>Posti 1983</v>
      </c>
      <c r="C6350" s="255" t="str">
        <f>IF(AND(A6350&lt;&gt;"",ISNUMBER(A6350)),VLOOKUP(A6350,Studies!A:BR,3,FALSE),"")</f>
        <v>https://www.sciencedirect.com/science/article/pii/0378517383900352</v>
      </c>
      <c r="D6350" s="255" t="str">
        <f>IF(AND(A6350&lt;&gt;"",ISNUMBER(A6350)),VLOOKUP(A6350,Studies!A:BR,4,FALSE),"")</f>
        <v>Formulation A1 (film-coated tabet, ery stearate), fasted</v>
      </c>
      <c r="E6350" s="255" t="str">
        <f>IF(AND(A6350&lt;&gt;"",ISNUMBER(A6350)),VLOOKUP(A6350,Studies!A:BR,5,FALSE),"")</f>
        <v>Erythromycin</v>
      </c>
      <c r="F6350" s="256" t="str">
        <f>IF(AND(A6350&lt;&gt;"",ISNUMBER(A6350)),VLOOKUP(A6350,Studies!A:BR,6,FALSE),"")</f>
        <v>Serum</v>
      </c>
      <c r="G6350" s="194">
        <v>1.5</v>
      </c>
      <c r="H6350" s="50" t="s">
        <v>60</v>
      </c>
      <c r="I6350" s="187">
        <v>1.17</v>
      </c>
      <c r="J6350" s="41" t="s">
        <v>962</v>
      </c>
      <c r="K6350" s="41" t="s">
        <v>116</v>
      </c>
      <c r="L6350" s="195">
        <v>0.85</v>
      </c>
      <c r="M6350" s="52" t="s">
        <v>962</v>
      </c>
      <c r="N6350" s="195" t="s">
        <v>117</v>
      </c>
    </row>
    <row r="6351" spans="1:14" x14ac:dyDescent="0.2">
      <c r="A6351" s="30">
        <v>617</v>
      </c>
      <c r="B6351" s="254" t="str">
        <f>IF(AND(A6351&lt;&gt;"",ISNUMBER(A6351)),VLOOKUP(A6351,Studies!A:BR,2,FALSE),"")</f>
        <v>Posti 1983</v>
      </c>
      <c r="C6351" s="255" t="str">
        <f>IF(AND(A6351&lt;&gt;"",ISNUMBER(A6351)),VLOOKUP(A6351,Studies!A:BR,3,FALSE),"")</f>
        <v>https://www.sciencedirect.com/science/article/pii/0378517383900352</v>
      </c>
      <c r="D6351" s="255" t="str">
        <f>IF(AND(A6351&lt;&gt;"",ISNUMBER(A6351)),VLOOKUP(A6351,Studies!A:BR,4,FALSE),"")</f>
        <v>Formulation A1 (film-coated tabet, ery stearate), fasted</v>
      </c>
      <c r="E6351" s="255" t="str">
        <f>IF(AND(A6351&lt;&gt;"",ISNUMBER(A6351)),VLOOKUP(A6351,Studies!A:BR,5,FALSE),"")</f>
        <v>Erythromycin</v>
      </c>
      <c r="F6351" s="256" t="str">
        <f>IF(AND(A6351&lt;&gt;"",ISNUMBER(A6351)),VLOOKUP(A6351,Studies!A:BR,6,FALSE),"")</f>
        <v>Serum</v>
      </c>
      <c r="G6351" s="194">
        <v>2</v>
      </c>
      <c r="H6351" s="50" t="s">
        <v>60</v>
      </c>
      <c r="I6351" s="187">
        <v>1.58</v>
      </c>
      <c r="J6351" s="41" t="s">
        <v>962</v>
      </c>
      <c r="K6351" s="41" t="s">
        <v>116</v>
      </c>
      <c r="L6351" s="195">
        <v>0.81</v>
      </c>
      <c r="M6351" s="52" t="s">
        <v>962</v>
      </c>
      <c r="N6351" s="195" t="s">
        <v>117</v>
      </c>
    </row>
    <row r="6352" spans="1:14" x14ac:dyDescent="0.2">
      <c r="A6352" s="30">
        <v>617</v>
      </c>
      <c r="B6352" s="254" t="str">
        <f>IF(AND(A6352&lt;&gt;"",ISNUMBER(A6352)),VLOOKUP(A6352,Studies!A:BR,2,FALSE),"")</f>
        <v>Posti 1983</v>
      </c>
      <c r="C6352" s="255" t="str">
        <f>IF(AND(A6352&lt;&gt;"",ISNUMBER(A6352)),VLOOKUP(A6352,Studies!A:BR,3,FALSE),"")</f>
        <v>https://www.sciencedirect.com/science/article/pii/0378517383900352</v>
      </c>
      <c r="D6352" s="255" t="str">
        <f>IF(AND(A6352&lt;&gt;"",ISNUMBER(A6352)),VLOOKUP(A6352,Studies!A:BR,4,FALSE),"")</f>
        <v>Formulation A1 (film-coated tabet, ery stearate), fasted</v>
      </c>
      <c r="E6352" s="255" t="str">
        <f>IF(AND(A6352&lt;&gt;"",ISNUMBER(A6352)),VLOOKUP(A6352,Studies!A:BR,5,FALSE),"")</f>
        <v>Erythromycin</v>
      </c>
      <c r="F6352" s="256" t="str">
        <f>IF(AND(A6352&lt;&gt;"",ISNUMBER(A6352)),VLOOKUP(A6352,Studies!A:BR,6,FALSE),"")</f>
        <v>Serum</v>
      </c>
      <c r="G6352" s="194">
        <v>2.5</v>
      </c>
      <c r="H6352" s="50" t="s">
        <v>60</v>
      </c>
      <c r="I6352" s="187">
        <v>1.47</v>
      </c>
      <c r="J6352" s="41" t="s">
        <v>962</v>
      </c>
      <c r="K6352" s="41" t="s">
        <v>116</v>
      </c>
      <c r="L6352" s="195">
        <v>0.81</v>
      </c>
      <c r="M6352" s="52" t="s">
        <v>962</v>
      </c>
      <c r="N6352" s="195" t="s">
        <v>117</v>
      </c>
    </row>
    <row r="6353" spans="1:14" x14ac:dyDescent="0.2">
      <c r="A6353" s="30">
        <v>617</v>
      </c>
      <c r="B6353" s="254" t="str">
        <f>IF(AND(A6353&lt;&gt;"",ISNUMBER(A6353)),VLOOKUP(A6353,Studies!A:BR,2,FALSE),"")</f>
        <v>Posti 1983</v>
      </c>
      <c r="C6353" s="255" t="str">
        <f>IF(AND(A6353&lt;&gt;"",ISNUMBER(A6353)),VLOOKUP(A6353,Studies!A:BR,3,FALSE),"")</f>
        <v>https://www.sciencedirect.com/science/article/pii/0378517383900352</v>
      </c>
      <c r="D6353" s="255" t="str">
        <f>IF(AND(A6353&lt;&gt;"",ISNUMBER(A6353)),VLOOKUP(A6353,Studies!A:BR,4,FALSE),"")</f>
        <v>Formulation A1 (film-coated tabet, ery stearate), fasted</v>
      </c>
      <c r="E6353" s="255" t="str">
        <f>IF(AND(A6353&lt;&gt;"",ISNUMBER(A6353)),VLOOKUP(A6353,Studies!A:BR,5,FALSE),"")</f>
        <v>Erythromycin</v>
      </c>
      <c r="F6353" s="256" t="str">
        <f>IF(AND(A6353&lt;&gt;"",ISNUMBER(A6353)),VLOOKUP(A6353,Studies!A:BR,6,FALSE),"")</f>
        <v>Serum</v>
      </c>
      <c r="G6353" s="194">
        <v>3</v>
      </c>
      <c r="H6353" s="50" t="s">
        <v>60</v>
      </c>
      <c r="I6353" s="187">
        <v>1.3</v>
      </c>
      <c r="J6353" s="41" t="s">
        <v>962</v>
      </c>
      <c r="K6353" s="41" t="s">
        <v>116</v>
      </c>
      <c r="L6353" s="195">
        <v>0.46</v>
      </c>
      <c r="M6353" s="52" t="s">
        <v>962</v>
      </c>
      <c r="N6353" s="195" t="s">
        <v>117</v>
      </c>
    </row>
    <row r="6354" spans="1:14" x14ac:dyDescent="0.2">
      <c r="A6354" s="30">
        <v>617</v>
      </c>
      <c r="B6354" s="254" t="str">
        <f>IF(AND(A6354&lt;&gt;"",ISNUMBER(A6354)),VLOOKUP(A6354,Studies!A:BR,2,FALSE),"")</f>
        <v>Posti 1983</v>
      </c>
      <c r="C6354" s="255" t="str">
        <f>IF(AND(A6354&lt;&gt;"",ISNUMBER(A6354)),VLOOKUP(A6354,Studies!A:BR,3,FALSE),"")</f>
        <v>https://www.sciencedirect.com/science/article/pii/0378517383900352</v>
      </c>
      <c r="D6354" s="255" t="str">
        <f>IF(AND(A6354&lt;&gt;"",ISNUMBER(A6354)),VLOOKUP(A6354,Studies!A:BR,4,FALSE),"")</f>
        <v>Formulation A1 (film-coated tabet, ery stearate), fasted</v>
      </c>
      <c r="E6354" s="255" t="str">
        <f>IF(AND(A6354&lt;&gt;"",ISNUMBER(A6354)),VLOOKUP(A6354,Studies!A:BR,5,FALSE),"")</f>
        <v>Erythromycin</v>
      </c>
      <c r="F6354" s="256" t="str">
        <f>IF(AND(A6354&lt;&gt;"",ISNUMBER(A6354)),VLOOKUP(A6354,Studies!A:BR,6,FALSE),"")</f>
        <v>Serum</v>
      </c>
      <c r="G6354" s="194">
        <v>4</v>
      </c>
      <c r="H6354" s="50" t="s">
        <v>60</v>
      </c>
      <c r="I6354" s="187">
        <v>0.9</v>
      </c>
      <c r="J6354" s="41" t="s">
        <v>962</v>
      </c>
      <c r="K6354" s="41" t="s">
        <v>116</v>
      </c>
      <c r="L6354" s="195">
        <v>0.39</v>
      </c>
      <c r="M6354" s="52" t="s">
        <v>962</v>
      </c>
      <c r="N6354" s="195" t="s">
        <v>117</v>
      </c>
    </row>
    <row r="6355" spans="1:14" x14ac:dyDescent="0.2">
      <c r="A6355" s="30">
        <v>617</v>
      </c>
      <c r="B6355" s="254" t="str">
        <f>IF(AND(A6355&lt;&gt;"",ISNUMBER(A6355)),VLOOKUP(A6355,Studies!A:BR,2,FALSE),"")</f>
        <v>Posti 1983</v>
      </c>
      <c r="C6355" s="255" t="str">
        <f>IF(AND(A6355&lt;&gt;"",ISNUMBER(A6355)),VLOOKUP(A6355,Studies!A:BR,3,FALSE),"")</f>
        <v>https://www.sciencedirect.com/science/article/pii/0378517383900352</v>
      </c>
      <c r="D6355" s="255" t="str">
        <f>IF(AND(A6355&lt;&gt;"",ISNUMBER(A6355)),VLOOKUP(A6355,Studies!A:BR,4,FALSE),"")</f>
        <v>Formulation A1 (film-coated tabet, ery stearate), fasted</v>
      </c>
      <c r="E6355" s="255" t="str">
        <f>IF(AND(A6355&lt;&gt;"",ISNUMBER(A6355)),VLOOKUP(A6355,Studies!A:BR,5,FALSE),"")</f>
        <v>Erythromycin</v>
      </c>
      <c r="F6355" s="256" t="str">
        <f>IF(AND(A6355&lt;&gt;"",ISNUMBER(A6355)),VLOOKUP(A6355,Studies!A:BR,6,FALSE),"")</f>
        <v>Serum</v>
      </c>
      <c r="G6355" s="194">
        <v>6</v>
      </c>
      <c r="H6355" s="50" t="s">
        <v>60</v>
      </c>
      <c r="I6355" s="187">
        <v>0.48</v>
      </c>
      <c r="J6355" s="41" t="s">
        <v>962</v>
      </c>
      <c r="K6355" s="41" t="s">
        <v>116</v>
      </c>
      <c r="L6355" s="195">
        <v>0.19</v>
      </c>
      <c r="M6355" s="52" t="s">
        <v>962</v>
      </c>
      <c r="N6355" s="195" t="s">
        <v>117</v>
      </c>
    </row>
    <row r="6356" spans="1:14" x14ac:dyDescent="0.2">
      <c r="A6356" s="30">
        <v>617</v>
      </c>
      <c r="B6356" s="254" t="str">
        <f>IF(AND(A6356&lt;&gt;"",ISNUMBER(A6356)),VLOOKUP(A6356,Studies!A:BR,2,FALSE),"")</f>
        <v>Posti 1983</v>
      </c>
      <c r="C6356" s="255" t="str">
        <f>IF(AND(A6356&lt;&gt;"",ISNUMBER(A6356)),VLOOKUP(A6356,Studies!A:BR,3,FALSE),"")</f>
        <v>https://www.sciencedirect.com/science/article/pii/0378517383900352</v>
      </c>
      <c r="D6356" s="255" t="str">
        <f>IF(AND(A6356&lt;&gt;"",ISNUMBER(A6356)),VLOOKUP(A6356,Studies!A:BR,4,FALSE),"")</f>
        <v>Formulation A1 (film-coated tabet, ery stearate), fasted</v>
      </c>
      <c r="E6356" s="255" t="str">
        <f>IF(AND(A6356&lt;&gt;"",ISNUMBER(A6356)),VLOOKUP(A6356,Studies!A:BR,5,FALSE),"")</f>
        <v>Erythromycin</v>
      </c>
      <c r="F6356" s="256" t="str">
        <f>IF(AND(A6356&lt;&gt;"",ISNUMBER(A6356)),VLOOKUP(A6356,Studies!A:BR,6,FALSE),"")</f>
        <v>Serum</v>
      </c>
      <c r="G6356" s="194">
        <v>7.5</v>
      </c>
      <c r="H6356" s="50" t="s">
        <v>60</v>
      </c>
      <c r="I6356" s="187">
        <v>0.28000000000000003</v>
      </c>
      <c r="J6356" s="41" t="s">
        <v>962</v>
      </c>
      <c r="K6356" s="41" t="s">
        <v>116</v>
      </c>
      <c r="L6356" s="195">
        <v>0.15</v>
      </c>
      <c r="M6356" s="52" t="s">
        <v>962</v>
      </c>
      <c r="N6356" s="195" t="s">
        <v>117</v>
      </c>
    </row>
    <row r="6357" spans="1:14" x14ac:dyDescent="0.2">
      <c r="A6357" s="30">
        <v>618</v>
      </c>
      <c r="B6357" s="254" t="str">
        <f>IF(AND(A6357&lt;&gt;"",ISNUMBER(A6357)),VLOOKUP(A6357,Studies!A:BR,2,FALSE),"")</f>
        <v>Posti 1983</v>
      </c>
      <c r="C6357" s="255" t="str">
        <f>IF(AND(A6357&lt;&gt;"",ISNUMBER(A6357)),VLOOKUP(A6357,Studies!A:BR,3,FALSE),"")</f>
        <v>https://www.sciencedirect.com/science/article/pii/0378517383900352</v>
      </c>
      <c r="D6357" s="255" t="str">
        <f>IF(AND(A6357&lt;&gt;"",ISNUMBER(A6357)),VLOOKUP(A6357,Studies!A:BR,4,FALSE),"")</f>
        <v>Formulation E (enteric-coated tablets, ery base), fasted</v>
      </c>
      <c r="E6357" s="255" t="str">
        <f>IF(AND(A6357&lt;&gt;"",ISNUMBER(A6357)),VLOOKUP(A6357,Studies!A:BR,5,FALSE),"")</f>
        <v>Erythromycin</v>
      </c>
      <c r="F6357" s="256" t="str">
        <f>IF(AND(A6357&lt;&gt;"",ISNUMBER(A6357)),VLOOKUP(A6357,Studies!A:BR,6,FALSE),"")</f>
        <v>Serum</v>
      </c>
      <c r="G6357" s="194">
        <v>1.5</v>
      </c>
      <c r="H6357" s="50" t="s">
        <v>60</v>
      </c>
      <c r="I6357" s="187">
        <v>0.04</v>
      </c>
      <c r="J6357" s="41" t="s">
        <v>962</v>
      </c>
      <c r="K6357" s="41" t="s">
        <v>116</v>
      </c>
      <c r="L6357" s="195">
        <v>0.12</v>
      </c>
      <c r="M6357" s="52" t="s">
        <v>962</v>
      </c>
      <c r="N6357" s="195" t="s">
        <v>117</v>
      </c>
    </row>
    <row r="6358" spans="1:14" x14ac:dyDescent="0.2">
      <c r="A6358" s="30">
        <v>618</v>
      </c>
      <c r="B6358" s="254" t="str">
        <f>IF(AND(A6358&lt;&gt;"",ISNUMBER(A6358)),VLOOKUP(A6358,Studies!A:BR,2,FALSE),"")</f>
        <v>Posti 1983</v>
      </c>
      <c r="C6358" s="255" t="str">
        <f>IF(AND(A6358&lt;&gt;"",ISNUMBER(A6358)),VLOOKUP(A6358,Studies!A:BR,3,FALSE),"")</f>
        <v>https://www.sciencedirect.com/science/article/pii/0378517383900352</v>
      </c>
      <c r="D6358" s="255" t="str">
        <f>IF(AND(A6358&lt;&gt;"",ISNUMBER(A6358)),VLOOKUP(A6358,Studies!A:BR,4,FALSE),"")</f>
        <v>Formulation E (enteric-coated tablets, ery base), fasted</v>
      </c>
      <c r="E6358" s="255" t="str">
        <f>IF(AND(A6358&lt;&gt;"",ISNUMBER(A6358)),VLOOKUP(A6358,Studies!A:BR,5,FALSE),"")</f>
        <v>Erythromycin</v>
      </c>
      <c r="F6358" s="256" t="str">
        <f>IF(AND(A6358&lt;&gt;"",ISNUMBER(A6358)),VLOOKUP(A6358,Studies!A:BR,6,FALSE),"")</f>
        <v>Serum</v>
      </c>
      <c r="G6358" s="194">
        <v>2</v>
      </c>
      <c r="H6358" s="50" t="s">
        <v>60</v>
      </c>
      <c r="I6358" s="187">
        <v>0.32</v>
      </c>
      <c r="J6358" s="41" t="s">
        <v>962</v>
      </c>
      <c r="K6358" s="41" t="s">
        <v>116</v>
      </c>
      <c r="L6358" s="195">
        <v>0.15</v>
      </c>
      <c r="M6358" s="52" t="s">
        <v>962</v>
      </c>
      <c r="N6358" s="195" t="s">
        <v>117</v>
      </c>
    </row>
    <row r="6359" spans="1:14" x14ac:dyDescent="0.2">
      <c r="A6359" s="30">
        <v>618</v>
      </c>
      <c r="B6359" s="254" t="str">
        <f>IF(AND(A6359&lt;&gt;"",ISNUMBER(A6359)),VLOOKUP(A6359,Studies!A:BR,2,FALSE),"")</f>
        <v>Posti 1983</v>
      </c>
      <c r="C6359" s="255" t="str">
        <f>IF(AND(A6359&lt;&gt;"",ISNUMBER(A6359)),VLOOKUP(A6359,Studies!A:BR,3,FALSE),"")</f>
        <v>https://www.sciencedirect.com/science/article/pii/0378517383900352</v>
      </c>
      <c r="D6359" s="255" t="str">
        <f>IF(AND(A6359&lt;&gt;"",ISNUMBER(A6359)),VLOOKUP(A6359,Studies!A:BR,4,FALSE),"")</f>
        <v>Formulation E (enteric-coated tablets, ery base), fasted</v>
      </c>
      <c r="E6359" s="255" t="str">
        <f>IF(AND(A6359&lt;&gt;"",ISNUMBER(A6359)),VLOOKUP(A6359,Studies!A:BR,5,FALSE),"")</f>
        <v>Erythromycin</v>
      </c>
      <c r="F6359" s="256" t="str">
        <f>IF(AND(A6359&lt;&gt;"",ISNUMBER(A6359)),VLOOKUP(A6359,Studies!A:BR,6,FALSE),"")</f>
        <v>Serum</v>
      </c>
      <c r="G6359" s="194">
        <v>2.5</v>
      </c>
      <c r="H6359" s="50" t="s">
        <v>60</v>
      </c>
      <c r="I6359" s="187">
        <v>0.46</v>
      </c>
      <c r="J6359" s="41" t="s">
        <v>962</v>
      </c>
      <c r="K6359" s="41" t="s">
        <v>116</v>
      </c>
      <c r="L6359" s="195">
        <v>0.74</v>
      </c>
      <c r="M6359" s="52" t="s">
        <v>962</v>
      </c>
      <c r="N6359" s="195" t="s">
        <v>117</v>
      </c>
    </row>
    <row r="6360" spans="1:14" x14ac:dyDescent="0.2">
      <c r="A6360" s="30">
        <v>618</v>
      </c>
      <c r="B6360" s="254" t="str">
        <f>IF(AND(A6360&lt;&gt;"",ISNUMBER(A6360)),VLOOKUP(A6360,Studies!A:BR,2,FALSE),"")</f>
        <v>Posti 1983</v>
      </c>
      <c r="C6360" s="255" t="str">
        <f>IF(AND(A6360&lt;&gt;"",ISNUMBER(A6360)),VLOOKUP(A6360,Studies!A:BR,3,FALSE),"")</f>
        <v>https://www.sciencedirect.com/science/article/pii/0378517383900352</v>
      </c>
      <c r="D6360" s="255" t="str">
        <f>IF(AND(A6360&lt;&gt;"",ISNUMBER(A6360)),VLOOKUP(A6360,Studies!A:BR,4,FALSE),"")</f>
        <v>Formulation E (enteric-coated tablets, ery base), fasted</v>
      </c>
      <c r="E6360" s="255" t="str">
        <f>IF(AND(A6360&lt;&gt;"",ISNUMBER(A6360)),VLOOKUP(A6360,Studies!A:BR,5,FALSE),"")</f>
        <v>Erythromycin</v>
      </c>
      <c r="F6360" s="256" t="str">
        <f>IF(AND(A6360&lt;&gt;"",ISNUMBER(A6360)),VLOOKUP(A6360,Studies!A:BR,6,FALSE),"")</f>
        <v>Serum</v>
      </c>
      <c r="G6360" s="194">
        <v>3</v>
      </c>
      <c r="H6360" s="50" t="s">
        <v>60</v>
      </c>
      <c r="I6360" s="187">
        <v>0.81</v>
      </c>
      <c r="J6360" s="41" t="s">
        <v>962</v>
      </c>
      <c r="K6360" s="41" t="s">
        <v>116</v>
      </c>
      <c r="L6360" s="195">
        <v>0.74</v>
      </c>
      <c r="M6360" s="52" t="s">
        <v>962</v>
      </c>
      <c r="N6360" s="195" t="s">
        <v>117</v>
      </c>
    </row>
    <row r="6361" spans="1:14" x14ac:dyDescent="0.2">
      <c r="A6361" s="30">
        <v>618</v>
      </c>
      <c r="B6361" s="254" t="str">
        <f>IF(AND(A6361&lt;&gt;"",ISNUMBER(A6361)),VLOOKUP(A6361,Studies!A:BR,2,FALSE),"")</f>
        <v>Posti 1983</v>
      </c>
      <c r="C6361" s="255" t="str">
        <f>IF(AND(A6361&lt;&gt;"",ISNUMBER(A6361)),VLOOKUP(A6361,Studies!A:BR,3,FALSE),"")</f>
        <v>https://www.sciencedirect.com/science/article/pii/0378517383900352</v>
      </c>
      <c r="D6361" s="255" t="str">
        <f>IF(AND(A6361&lt;&gt;"",ISNUMBER(A6361)),VLOOKUP(A6361,Studies!A:BR,4,FALSE),"")</f>
        <v>Formulation E (enteric-coated tablets, ery base), fasted</v>
      </c>
      <c r="E6361" s="255" t="str">
        <f>IF(AND(A6361&lt;&gt;"",ISNUMBER(A6361)),VLOOKUP(A6361,Studies!A:BR,5,FALSE),"")</f>
        <v>Erythromycin</v>
      </c>
      <c r="F6361" s="256" t="str">
        <f>IF(AND(A6361&lt;&gt;"",ISNUMBER(A6361)),VLOOKUP(A6361,Studies!A:BR,6,FALSE),"")</f>
        <v>Serum</v>
      </c>
      <c r="G6361" s="194">
        <v>4</v>
      </c>
      <c r="H6361" s="50" t="s">
        <v>60</v>
      </c>
      <c r="I6361" s="187">
        <v>1.29</v>
      </c>
      <c r="J6361" s="41" t="s">
        <v>962</v>
      </c>
      <c r="K6361" s="41" t="s">
        <v>116</v>
      </c>
      <c r="L6361" s="195">
        <v>0.77</v>
      </c>
      <c r="M6361" s="52" t="s">
        <v>962</v>
      </c>
      <c r="N6361" s="195" t="s">
        <v>117</v>
      </c>
    </row>
    <row r="6362" spans="1:14" x14ac:dyDescent="0.2">
      <c r="A6362" s="30">
        <v>618</v>
      </c>
      <c r="B6362" s="254" t="str">
        <f>IF(AND(A6362&lt;&gt;"",ISNUMBER(A6362)),VLOOKUP(A6362,Studies!A:BR,2,FALSE),"")</f>
        <v>Posti 1983</v>
      </c>
      <c r="C6362" s="255" t="str">
        <f>IF(AND(A6362&lt;&gt;"",ISNUMBER(A6362)),VLOOKUP(A6362,Studies!A:BR,3,FALSE),"")</f>
        <v>https://www.sciencedirect.com/science/article/pii/0378517383900352</v>
      </c>
      <c r="D6362" s="255" t="str">
        <f>IF(AND(A6362&lt;&gt;"",ISNUMBER(A6362)),VLOOKUP(A6362,Studies!A:BR,4,FALSE),"")</f>
        <v>Formulation E (enteric-coated tablets, ery base), fasted</v>
      </c>
      <c r="E6362" s="255" t="str">
        <f>IF(AND(A6362&lt;&gt;"",ISNUMBER(A6362)),VLOOKUP(A6362,Studies!A:BR,5,FALSE),"")</f>
        <v>Erythromycin</v>
      </c>
      <c r="F6362" s="256" t="str">
        <f>IF(AND(A6362&lt;&gt;"",ISNUMBER(A6362)),VLOOKUP(A6362,Studies!A:BR,6,FALSE),"")</f>
        <v>Serum</v>
      </c>
      <c r="G6362" s="194">
        <v>6</v>
      </c>
      <c r="H6362" s="50" t="s">
        <v>60</v>
      </c>
      <c r="I6362" s="187">
        <v>0.79</v>
      </c>
      <c r="J6362" s="41" t="s">
        <v>962</v>
      </c>
      <c r="K6362" s="41" t="s">
        <v>116</v>
      </c>
      <c r="L6362" s="195">
        <v>0.35</v>
      </c>
      <c r="M6362" s="52" t="s">
        <v>962</v>
      </c>
      <c r="N6362" s="195" t="s">
        <v>117</v>
      </c>
    </row>
    <row r="6363" spans="1:14" x14ac:dyDescent="0.2">
      <c r="A6363" s="30">
        <v>618</v>
      </c>
      <c r="B6363" s="254" t="str">
        <f>IF(AND(A6363&lt;&gt;"",ISNUMBER(A6363)),VLOOKUP(A6363,Studies!A:BR,2,FALSE),"")</f>
        <v>Posti 1983</v>
      </c>
      <c r="C6363" s="255" t="str">
        <f>IF(AND(A6363&lt;&gt;"",ISNUMBER(A6363)),VLOOKUP(A6363,Studies!A:BR,3,FALSE),"")</f>
        <v>https://www.sciencedirect.com/science/article/pii/0378517383900352</v>
      </c>
      <c r="D6363" s="255" t="str">
        <f>IF(AND(A6363&lt;&gt;"",ISNUMBER(A6363)),VLOOKUP(A6363,Studies!A:BR,4,FALSE),"")</f>
        <v>Formulation E (enteric-coated tablets, ery base), fasted</v>
      </c>
      <c r="E6363" s="255" t="str">
        <f>IF(AND(A6363&lt;&gt;"",ISNUMBER(A6363)),VLOOKUP(A6363,Studies!A:BR,5,FALSE),"")</f>
        <v>Erythromycin</v>
      </c>
      <c r="F6363" s="256" t="str">
        <f>IF(AND(A6363&lt;&gt;"",ISNUMBER(A6363)),VLOOKUP(A6363,Studies!A:BR,6,FALSE),"")</f>
        <v>Serum</v>
      </c>
      <c r="G6363" s="194">
        <v>7.5</v>
      </c>
      <c r="H6363" s="50" t="s">
        <v>60</v>
      </c>
      <c r="I6363" s="187">
        <v>0.48</v>
      </c>
      <c r="J6363" s="41" t="s">
        <v>962</v>
      </c>
      <c r="K6363" s="41" t="s">
        <v>116</v>
      </c>
      <c r="L6363" s="195">
        <v>0.27</v>
      </c>
      <c r="M6363" s="52" t="s">
        <v>962</v>
      </c>
      <c r="N6363" s="195" t="s">
        <v>117</v>
      </c>
    </row>
    <row r="6364" spans="1:14" x14ac:dyDescent="0.2">
      <c r="A6364" s="30">
        <v>619</v>
      </c>
      <c r="B6364" s="254" t="str">
        <f>IF(AND(A6364&lt;&gt;"",ISNUMBER(A6364)),VLOOKUP(A6364,Studies!A:BR,2,FALSE),"")</f>
        <v>Posti 1983</v>
      </c>
      <c r="C6364" s="255" t="str">
        <f>IF(AND(A6364&lt;&gt;"",ISNUMBER(A6364)),VLOOKUP(A6364,Studies!A:BR,3,FALSE),"")</f>
        <v>https://www.sciencedirect.com/science/article/pii/0378517383900352</v>
      </c>
      <c r="D6364" s="255" t="str">
        <f>IF(AND(A6364&lt;&gt;"",ISNUMBER(A6364)),VLOOKUP(A6364,Studies!A:BR,4,FALSE),"")</f>
        <v>Formulation A2 (film-coated tabet, ery stearate), study 2</v>
      </c>
      <c r="E6364" s="255" t="str">
        <f>IF(AND(A6364&lt;&gt;"",ISNUMBER(A6364)),VLOOKUP(A6364,Studies!A:BR,5,FALSE),"")</f>
        <v>Erythromycin</v>
      </c>
      <c r="F6364" s="256" t="str">
        <f>IF(AND(A6364&lt;&gt;"",ISNUMBER(A6364)),VLOOKUP(A6364,Studies!A:BR,6,FALSE),"")</f>
        <v>Serum</v>
      </c>
      <c r="G6364" s="194">
        <v>0.5</v>
      </c>
      <c r="H6364" s="50" t="s">
        <v>60</v>
      </c>
      <c r="I6364" s="187">
        <v>0.203478343284996</v>
      </c>
      <c r="J6364" s="41" t="s">
        <v>962</v>
      </c>
      <c r="K6364" s="41" t="s">
        <v>116</v>
      </c>
      <c r="L6364" s="195">
        <v>0.10121315515117099</v>
      </c>
      <c r="M6364" s="195" t="s">
        <v>962</v>
      </c>
      <c r="N6364" s="195" t="s">
        <v>949</v>
      </c>
    </row>
    <row r="6365" spans="1:14" x14ac:dyDescent="0.2">
      <c r="A6365" s="30">
        <v>619</v>
      </c>
      <c r="B6365" s="254" t="str">
        <f>IF(AND(A6365&lt;&gt;"",ISNUMBER(A6365)),VLOOKUP(A6365,Studies!A:BR,2,FALSE),"")</f>
        <v>Posti 1983</v>
      </c>
      <c r="C6365" s="255" t="str">
        <f>IF(AND(A6365&lt;&gt;"",ISNUMBER(A6365)),VLOOKUP(A6365,Studies!A:BR,3,FALSE),"")</f>
        <v>https://www.sciencedirect.com/science/article/pii/0378517383900352</v>
      </c>
      <c r="D6365" s="255" t="str">
        <f>IF(AND(A6365&lt;&gt;"",ISNUMBER(A6365)),VLOOKUP(A6365,Studies!A:BR,4,FALSE),"")</f>
        <v>Formulation A2 (film-coated tabet, ery stearate), study 2</v>
      </c>
      <c r="E6365" s="255" t="str">
        <f>IF(AND(A6365&lt;&gt;"",ISNUMBER(A6365)),VLOOKUP(A6365,Studies!A:BR,5,FALSE),"")</f>
        <v>Erythromycin</v>
      </c>
      <c r="F6365" s="256" t="str">
        <f>IF(AND(A6365&lt;&gt;"",ISNUMBER(A6365)),VLOOKUP(A6365,Studies!A:BR,6,FALSE),"")</f>
        <v>Serum</v>
      </c>
      <c r="G6365" s="194">
        <v>1</v>
      </c>
      <c r="H6365" s="50" t="s">
        <v>60</v>
      </c>
      <c r="I6365" s="187">
        <v>1.42486968059899</v>
      </c>
      <c r="J6365" s="41" t="s">
        <v>962</v>
      </c>
      <c r="K6365" s="41" t="s">
        <v>116</v>
      </c>
      <c r="L6365" s="195">
        <v>0.52383660316557989</v>
      </c>
      <c r="M6365" s="195" t="s">
        <v>962</v>
      </c>
      <c r="N6365" s="195" t="s">
        <v>949</v>
      </c>
    </row>
    <row r="6366" spans="1:14" x14ac:dyDescent="0.2">
      <c r="A6366" s="30">
        <v>619</v>
      </c>
      <c r="B6366" s="254" t="str">
        <f>IF(AND(A6366&lt;&gt;"",ISNUMBER(A6366)),VLOOKUP(A6366,Studies!A:BR,2,FALSE),"")</f>
        <v>Posti 1983</v>
      </c>
      <c r="C6366" s="255" t="str">
        <f>IF(AND(A6366&lt;&gt;"",ISNUMBER(A6366)),VLOOKUP(A6366,Studies!A:BR,3,FALSE),"")</f>
        <v>https://www.sciencedirect.com/science/article/pii/0378517383900352</v>
      </c>
      <c r="D6366" s="255" t="str">
        <f>IF(AND(A6366&lt;&gt;"",ISNUMBER(A6366)),VLOOKUP(A6366,Studies!A:BR,4,FALSE),"")</f>
        <v>Formulation A2 (film-coated tabet, ery stearate), study 2</v>
      </c>
      <c r="E6366" s="255" t="str">
        <f>IF(AND(A6366&lt;&gt;"",ISNUMBER(A6366)),VLOOKUP(A6366,Studies!A:BR,5,FALSE),"")</f>
        <v>Erythromycin</v>
      </c>
      <c r="F6366" s="256" t="str">
        <f>IF(AND(A6366&lt;&gt;"",ISNUMBER(A6366)),VLOOKUP(A6366,Studies!A:BR,6,FALSE),"")</f>
        <v>Serum</v>
      </c>
      <c r="G6366" s="194">
        <v>1.5</v>
      </c>
      <c r="H6366" s="50" t="s">
        <v>60</v>
      </c>
      <c r="I6366" s="187">
        <v>1.72976021230215</v>
      </c>
      <c r="J6366" s="41" t="s">
        <v>962</v>
      </c>
      <c r="K6366" s="41" t="s">
        <v>116</v>
      </c>
      <c r="L6366" s="195">
        <v>0.4999431333522899</v>
      </c>
      <c r="M6366" s="195" t="s">
        <v>962</v>
      </c>
      <c r="N6366" s="195" t="s">
        <v>949</v>
      </c>
    </row>
    <row r="6367" spans="1:14" x14ac:dyDescent="0.2">
      <c r="A6367" s="30">
        <v>619</v>
      </c>
      <c r="B6367" s="254" t="str">
        <f>IF(AND(A6367&lt;&gt;"",ISNUMBER(A6367)),VLOOKUP(A6367,Studies!A:BR,2,FALSE),"")</f>
        <v>Posti 1983</v>
      </c>
      <c r="C6367" s="255" t="str">
        <f>IF(AND(A6367&lt;&gt;"",ISNUMBER(A6367)),VLOOKUP(A6367,Studies!A:BR,3,FALSE),"")</f>
        <v>https://www.sciencedirect.com/science/article/pii/0378517383900352</v>
      </c>
      <c r="D6367" s="255" t="str">
        <f>IF(AND(A6367&lt;&gt;"",ISNUMBER(A6367)),VLOOKUP(A6367,Studies!A:BR,4,FALSE),"")</f>
        <v>Formulation A2 (film-coated tabet, ery stearate), study 2</v>
      </c>
      <c r="E6367" s="255" t="str">
        <f>IF(AND(A6367&lt;&gt;"",ISNUMBER(A6367)),VLOOKUP(A6367,Studies!A:BR,5,FALSE),"")</f>
        <v>Erythromycin</v>
      </c>
      <c r="F6367" s="256" t="str">
        <f>IF(AND(A6367&lt;&gt;"",ISNUMBER(A6367)),VLOOKUP(A6367,Studies!A:BR,6,FALSE),"")</f>
        <v>Serum</v>
      </c>
      <c r="G6367" s="194">
        <v>2</v>
      </c>
      <c r="H6367" s="50" t="s">
        <v>60</v>
      </c>
      <c r="I6367" s="187">
        <v>1.6059899535589</v>
      </c>
      <c r="J6367" s="41" t="s">
        <v>962</v>
      </c>
      <c r="K6367" s="41" t="s">
        <v>116</v>
      </c>
      <c r="L6367" s="195">
        <v>0.43455596625911985</v>
      </c>
      <c r="M6367" s="195" t="s">
        <v>962</v>
      </c>
      <c r="N6367" s="195" t="s">
        <v>949</v>
      </c>
    </row>
    <row r="6368" spans="1:14" x14ac:dyDescent="0.2">
      <c r="A6368" s="30">
        <v>619</v>
      </c>
      <c r="B6368" s="254" t="str">
        <f>IF(AND(A6368&lt;&gt;"",ISNUMBER(A6368)),VLOOKUP(A6368,Studies!A:BR,2,FALSE),"")</f>
        <v>Posti 1983</v>
      </c>
      <c r="C6368" s="255" t="str">
        <f>IF(AND(A6368&lt;&gt;"",ISNUMBER(A6368)),VLOOKUP(A6368,Studies!A:BR,3,FALSE),"")</f>
        <v>https://www.sciencedirect.com/science/article/pii/0378517383900352</v>
      </c>
      <c r="D6368" s="255" t="str">
        <f>IF(AND(A6368&lt;&gt;"",ISNUMBER(A6368)),VLOOKUP(A6368,Studies!A:BR,4,FALSE),"")</f>
        <v>Formulation A2 (film-coated tabet, ery stearate), study 2</v>
      </c>
      <c r="E6368" s="255" t="str">
        <f>IF(AND(A6368&lt;&gt;"",ISNUMBER(A6368)),VLOOKUP(A6368,Studies!A:BR,5,FALSE),"")</f>
        <v>Erythromycin</v>
      </c>
      <c r="F6368" s="256" t="str">
        <f>IF(AND(A6368&lt;&gt;"",ISNUMBER(A6368)),VLOOKUP(A6368,Studies!A:BR,6,FALSE),"")</f>
        <v>Serum</v>
      </c>
      <c r="G6368" s="194">
        <v>3</v>
      </c>
      <c r="H6368" s="50" t="s">
        <v>60</v>
      </c>
      <c r="I6368" s="187">
        <v>1.34660221779926</v>
      </c>
      <c r="J6368" s="41" t="s">
        <v>962</v>
      </c>
      <c r="K6368" s="41" t="s">
        <v>116</v>
      </c>
      <c r="L6368" s="195">
        <v>0.3333143777840899</v>
      </c>
      <c r="M6368" s="195" t="s">
        <v>962</v>
      </c>
      <c r="N6368" s="195" t="s">
        <v>949</v>
      </c>
    </row>
    <row r="6369" spans="1:15" x14ac:dyDescent="0.2">
      <c r="A6369" s="30">
        <v>619</v>
      </c>
      <c r="B6369" s="254" t="str">
        <f>IF(AND(A6369&lt;&gt;"",ISNUMBER(A6369)),VLOOKUP(A6369,Studies!A:BR,2,FALSE),"")</f>
        <v>Posti 1983</v>
      </c>
      <c r="C6369" s="255" t="str">
        <f>IF(AND(A6369&lt;&gt;"",ISNUMBER(A6369)),VLOOKUP(A6369,Studies!A:BR,3,FALSE),"")</f>
        <v>https://www.sciencedirect.com/science/article/pii/0378517383900352</v>
      </c>
      <c r="D6369" s="255" t="str">
        <f>IF(AND(A6369&lt;&gt;"",ISNUMBER(A6369)),VLOOKUP(A6369,Studies!A:BR,4,FALSE),"")</f>
        <v>Formulation A2 (film-coated tabet, ery stearate), study 2</v>
      </c>
      <c r="E6369" s="255" t="str">
        <f>IF(AND(A6369&lt;&gt;"",ISNUMBER(A6369)),VLOOKUP(A6369,Studies!A:BR,5,FALSE),"")</f>
        <v>Erythromycin</v>
      </c>
      <c r="F6369" s="256" t="str">
        <f>IF(AND(A6369&lt;&gt;"",ISNUMBER(A6369)),VLOOKUP(A6369,Studies!A:BR,6,FALSE),"")</f>
        <v>Serum</v>
      </c>
      <c r="G6369" s="194">
        <v>4</v>
      </c>
      <c r="H6369" s="50" t="s">
        <v>60</v>
      </c>
      <c r="I6369" s="187">
        <v>1.09917543360818</v>
      </c>
      <c r="J6369" s="41" t="s">
        <v>962</v>
      </c>
      <c r="K6369" s="41" t="s">
        <v>116</v>
      </c>
      <c r="L6369" s="195">
        <v>0.26787034404321997</v>
      </c>
      <c r="M6369" s="195" t="s">
        <v>962</v>
      </c>
      <c r="N6369" s="195" t="s">
        <v>949</v>
      </c>
    </row>
    <row r="6370" spans="1:15" x14ac:dyDescent="0.2">
      <c r="A6370" s="30">
        <v>619</v>
      </c>
      <c r="B6370" s="254" t="str">
        <f>IF(AND(A6370&lt;&gt;"",ISNUMBER(A6370)),VLOOKUP(A6370,Studies!A:BR,2,FALSE),"")</f>
        <v>Posti 1983</v>
      </c>
      <c r="C6370" s="255" t="str">
        <f>IF(AND(A6370&lt;&gt;"",ISNUMBER(A6370)),VLOOKUP(A6370,Studies!A:BR,3,FALSE),"")</f>
        <v>https://www.sciencedirect.com/science/article/pii/0378517383900352</v>
      </c>
      <c r="D6370" s="255" t="str">
        <f>IF(AND(A6370&lt;&gt;"",ISNUMBER(A6370)),VLOOKUP(A6370,Studies!A:BR,4,FALSE),"")</f>
        <v>Formulation A2 (film-coated tabet, ery stearate), study 2</v>
      </c>
      <c r="E6370" s="255" t="str">
        <f>IF(AND(A6370&lt;&gt;"",ISNUMBER(A6370)),VLOOKUP(A6370,Studies!A:BR,5,FALSE),"")</f>
        <v>Erythromycin</v>
      </c>
      <c r="F6370" s="256" t="str">
        <f>IF(AND(A6370&lt;&gt;"",ISNUMBER(A6370)),VLOOKUP(A6370,Studies!A:BR,6,FALSE),"")</f>
        <v>Serum</v>
      </c>
      <c r="G6370" s="194">
        <v>6</v>
      </c>
      <c r="H6370" s="50" t="s">
        <v>60</v>
      </c>
      <c r="I6370" s="187">
        <v>0.62807316842005401</v>
      </c>
      <c r="J6370" s="41" t="s">
        <v>962</v>
      </c>
      <c r="K6370" s="41" t="s">
        <v>116</v>
      </c>
      <c r="L6370" s="195">
        <v>0.17856127381290898</v>
      </c>
      <c r="M6370" s="195" t="s">
        <v>962</v>
      </c>
      <c r="N6370" s="195" t="s">
        <v>949</v>
      </c>
    </row>
    <row r="6371" spans="1:15" x14ac:dyDescent="0.2">
      <c r="A6371" s="30">
        <v>619</v>
      </c>
      <c r="B6371" s="254" t="str">
        <f>IF(AND(A6371&lt;&gt;"",ISNUMBER(A6371)),VLOOKUP(A6371,Studies!A:BR,2,FALSE),"")</f>
        <v>Posti 1983</v>
      </c>
      <c r="C6371" s="255" t="str">
        <f>IF(AND(A6371&lt;&gt;"",ISNUMBER(A6371)),VLOOKUP(A6371,Studies!A:BR,3,FALSE),"")</f>
        <v>https://www.sciencedirect.com/science/article/pii/0378517383900352</v>
      </c>
      <c r="D6371" s="255" t="str">
        <f>IF(AND(A6371&lt;&gt;"",ISNUMBER(A6371)),VLOOKUP(A6371,Studies!A:BR,4,FALSE),"")</f>
        <v>Formulation A2 (film-coated tabet, ery stearate), study 2</v>
      </c>
      <c r="E6371" s="255" t="str">
        <f>IF(AND(A6371&lt;&gt;"",ISNUMBER(A6371)),VLOOKUP(A6371,Studies!A:BR,5,FALSE),"")</f>
        <v>Erythromycin</v>
      </c>
      <c r="F6371" s="256" t="str">
        <f>IF(AND(A6371&lt;&gt;"",ISNUMBER(A6371)),VLOOKUP(A6371,Studies!A:BR,6,FALSE),"")</f>
        <v>Serum</v>
      </c>
      <c r="G6371" s="194">
        <v>8</v>
      </c>
      <c r="H6371" s="50" t="s">
        <v>60</v>
      </c>
      <c r="I6371" s="187">
        <v>0.25228888257037202</v>
      </c>
      <c r="J6371" s="41" t="s">
        <v>962</v>
      </c>
      <c r="K6371" s="41" t="s">
        <v>116</v>
      </c>
      <c r="L6371" s="195">
        <v>5.3596815467727987E-2</v>
      </c>
      <c r="M6371" s="195" t="s">
        <v>962</v>
      </c>
      <c r="N6371" s="195" t="s">
        <v>949</v>
      </c>
    </row>
    <row r="6372" spans="1:15" x14ac:dyDescent="0.2">
      <c r="A6372" s="30">
        <v>620</v>
      </c>
      <c r="B6372" s="254" t="str">
        <f>IF(AND(A6372&lt;&gt;"",ISNUMBER(A6372)),VLOOKUP(A6372,Studies!A:BR,2,FALSE),"")</f>
        <v>Posti 1983</v>
      </c>
      <c r="C6372" s="255" t="str">
        <f>IF(AND(A6372&lt;&gt;"",ISNUMBER(A6372)),VLOOKUP(A6372,Studies!A:BR,3,FALSE),"")</f>
        <v>https://www.sciencedirect.com/science/article/pii/0378517383900352</v>
      </c>
      <c r="D6372" s="255" t="str">
        <f>IF(AND(A6372&lt;&gt;"",ISNUMBER(A6372)),VLOOKUP(A6372,Studies!A:BR,4,FALSE),"")</f>
        <v>Formulation RN (film-coated tabet, ery stearate), study 2</v>
      </c>
      <c r="E6372" s="255" t="str">
        <f>IF(AND(A6372&lt;&gt;"",ISNUMBER(A6372)),VLOOKUP(A6372,Studies!A:BR,5,FALSE),"")</f>
        <v>Erythromycin</v>
      </c>
      <c r="F6372" s="256" t="str">
        <f>IF(AND(A6372&lt;&gt;"",ISNUMBER(A6372)),VLOOKUP(A6372,Studies!A:BR,6,FALSE),"")</f>
        <v>Serum</v>
      </c>
      <c r="G6372" s="194">
        <v>0.5</v>
      </c>
      <c r="H6372" s="50" t="s">
        <v>60</v>
      </c>
      <c r="I6372" s="187">
        <v>1.523736</v>
      </c>
      <c r="J6372" s="41" t="s">
        <v>962</v>
      </c>
      <c r="K6372" s="41" t="s">
        <v>116</v>
      </c>
      <c r="L6372" s="195">
        <v>0.43455596625913007</v>
      </c>
      <c r="M6372" s="195" t="s">
        <v>962</v>
      </c>
      <c r="N6372" s="195" t="s">
        <v>949</v>
      </c>
    </row>
    <row r="6373" spans="1:15" x14ac:dyDescent="0.2">
      <c r="A6373" s="30">
        <v>620</v>
      </c>
      <c r="B6373" s="254" t="str">
        <f>IF(AND(A6373&lt;&gt;"",ISNUMBER(A6373)),VLOOKUP(A6373,Studies!A:BR,2,FALSE),"")</f>
        <v>Posti 1983</v>
      </c>
      <c r="C6373" s="255" t="str">
        <f>IF(AND(A6373&lt;&gt;"",ISNUMBER(A6373)),VLOOKUP(A6373,Studies!A:BR,3,FALSE),"")</f>
        <v>https://www.sciencedirect.com/science/article/pii/0378517383900352</v>
      </c>
      <c r="D6373" s="255" t="str">
        <f>IF(AND(A6373&lt;&gt;"",ISNUMBER(A6373)),VLOOKUP(A6373,Studies!A:BR,4,FALSE),"")</f>
        <v>Formulation RN (film-coated tabet, ery stearate), study 2</v>
      </c>
      <c r="E6373" s="255" t="str">
        <f>IF(AND(A6373&lt;&gt;"",ISNUMBER(A6373)),VLOOKUP(A6373,Studies!A:BR,5,FALSE),"")</f>
        <v>Erythromycin</v>
      </c>
      <c r="F6373" s="256" t="str">
        <f>IF(AND(A6373&lt;&gt;"",ISNUMBER(A6373)),VLOOKUP(A6373,Studies!A:BR,6,FALSE),"")</f>
        <v>Serum</v>
      </c>
      <c r="G6373" s="194">
        <v>1</v>
      </c>
      <c r="H6373" s="50" t="s">
        <v>60</v>
      </c>
      <c r="I6373" s="187">
        <v>2.810562</v>
      </c>
      <c r="J6373" s="41" t="s">
        <v>962</v>
      </c>
      <c r="K6373" s="41" t="s">
        <v>116</v>
      </c>
      <c r="L6373" s="195">
        <v>0.55356838214387993</v>
      </c>
      <c r="M6373" s="195" t="s">
        <v>962</v>
      </c>
      <c r="N6373" s="195" t="s">
        <v>949</v>
      </c>
    </row>
    <row r="6374" spans="1:15" x14ac:dyDescent="0.2">
      <c r="A6374" s="30">
        <v>620</v>
      </c>
      <c r="B6374" s="254" t="str">
        <f>IF(AND(A6374&lt;&gt;"",ISNUMBER(A6374)),VLOOKUP(A6374,Studies!A:BR,2,FALSE),"")</f>
        <v>Posti 1983</v>
      </c>
      <c r="C6374" s="255" t="str">
        <f>IF(AND(A6374&lt;&gt;"",ISNUMBER(A6374)),VLOOKUP(A6374,Studies!A:BR,3,FALSE),"")</f>
        <v>https://www.sciencedirect.com/science/article/pii/0378517383900352</v>
      </c>
      <c r="D6374" s="255" t="str">
        <f>IF(AND(A6374&lt;&gt;"",ISNUMBER(A6374)),VLOOKUP(A6374,Studies!A:BR,4,FALSE),"")</f>
        <v>Formulation RN (film-coated tabet, ery stearate), study 2</v>
      </c>
      <c r="E6374" s="255" t="str">
        <f>IF(AND(A6374&lt;&gt;"",ISNUMBER(A6374)),VLOOKUP(A6374,Studies!A:BR,5,FALSE),"")</f>
        <v>Erythromycin</v>
      </c>
      <c r="F6374" s="256" t="str">
        <f>IF(AND(A6374&lt;&gt;"",ISNUMBER(A6374)),VLOOKUP(A6374,Studies!A:BR,6,FALSE),"")</f>
        <v>Serum</v>
      </c>
      <c r="G6374" s="194">
        <v>1.5</v>
      </c>
      <c r="H6374" s="50" t="s">
        <v>60</v>
      </c>
      <c r="I6374" s="187">
        <v>3.2212390000000002</v>
      </c>
      <c r="J6374" s="41" t="s">
        <v>962</v>
      </c>
      <c r="K6374" s="41" t="s">
        <v>116</v>
      </c>
      <c r="L6374" s="195">
        <v>0.43449909961140998</v>
      </c>
      <c r="M6374" s="195" t="s">
        <v>962</v>
      </c>
      <c r="N6374" s="195" t="s">
        <v>949</v>
      </c>
    </row>
    <row r="6375" spans="1:15" x14ac:dyDescent="0.2">
      <c r="A6375" s="30">
        <v>620</v>
      </c>
      <c r="B6375" s="254" t="str">
        <f>IF(AND(A6375&lt;&gt;"",ISNUMBER(A6375)),VLOOKUP(A6375,Studies!A:BR,2,FALSE),"")</f>
        <v>Posti 1983</v>
      </c>
      <c r="C6375" s="255" t="str">
        <f>IF(AND(A6375&lt;&gt;"",ISNUMBER(A6375)),VLOOKUP(A6375,Studies!A:BR,3,FALSE),"")</f>
        <v>https://www.sciencedirect.com/science/article/pii/0378517383900352</v>
      </c>
      <c r="D6375" s="255" t="str">
        <f>IF(AND(A6375&lt;&gt;"",ISNUMBER(A6375)),VLOOKUP(A6375,Studies!A:BR,4,FALSE),"")</f>
        <v>Formulation RN (film-coated tabet, ery stearate), study 2</v>
      </c>
      <c r="E6375" s="255" t="str">
        <f>IF(AND(A6375&lt;&gt;"",ISNUMBER(A6375)),VLOOKUP(A6375,Studies!A:BR,5,FALSE),"")</f>
        <v>Erythromycin</v>
      </c>
      <c r="F6375" s="256" t="str">
        <f>IF(AND(A6375&lt;&gt;"",ISNUMBER(A6375)),VLOOKUP(A6375,Studies!A:BR,6,FALSE),"")</f>
        <v>Serum</v>
      </c>
      <c r="G6375" s="194">
        <v>2</v>
      </c>
      <c r="H6375" s="50" t="s">
        <v>60</v>
      </c>
      <c r="I6375" s="187">
        <v>2.7342930000000001</v>
      </c>
      <c r="J6375" s="41" t="s">
        <v>962</v>
      </c>
      <c r="K6375" s="41" t="s">
        <v>116</v>
      </c>
      <c r="L6375" s="195">
        <v>0.33328594446023985</v>
      </c>
      <c r="M6375" s="195" t="s">
        <v>962</v>
      </c>
      <c r="N6375" s="195" t="s">
        <v>949</v>
      </c>
    </row>
    <row r="6376" spans="1:15" x14ac:dyDescent="0.2">
      <c r="A6376" s="30">
        <v>620</v>
      </c>
      <c r="B6376" s="254" t="str">
        <f>IF(AND(A6376&lt;&gt;"",ISNUMBER(A6376)),VLOOKUP(A6376,Studies!A:BR,2,FALSE),"")</f>
        <v>Posti 1983</v>
      </c>
      <c r="C6376" s="255" t="str">
        <f>IF(AND(A6376&lt;&gt;"",ISNUMBER(A6376)),VLOOKUP(A6376,Studies!A:BR,3,FALSE),"")</f>
        <v>https://www.sciencedirect.com/science/article/pii/0378517383900352</v>
      </c>
      <c r="D6376" s="255" t="str">
        <f>IF(AND(A6376&lt;&gt;"",ISNUMBER(A6376)),VLOOKUP(A6376,Studies!A:BR,4,FALSE),"")</f>
        <v>Formulation RN (film-coated tabet, ery stearate), study 2</v>
      </c>
      <c r="E6376" s="255" t="str">
        <f>IF(AND(A6376&lt;&gt;"",ISNUMBER(A6376)),VLOOKUP(A6376,Studies!A:BR,5,FALSE),"")</f>
        <v>Erythromycin</v>
      </c>
      <c r="F6376" s="256" t="str">
        <f>IF(AND(A6376&lt;&gt;"",ISNUMBER(A6376)),VLOOKUP(A6376,Studies!A:BR,6,FALSE),"")</f>
        <v>Serum</v>
      </c>
      <c r="G6376" s="194">
        <v>3</v>
      </c>
      <c r="H6376" s="50" t="s">
        <v>60</v>
      </c>
      <c r="I6376" s="187">
        <v>2.0547249999999999</v>
      </c>
      <c r="J6376" s="41" t="s">
        <v>962</v>
      </c>
      <c r="K6376" s="41" t="s">
        <v>116</v>
      </c>
      <c r="L6376" s="195">
        <v>0.30947777461851977</v>
      </c>
      <c r="M6376" s="195" t="s">
        <v>962</v>
      </c>
      <c r="N6376" s="195" t="s">
        <v>949</v>
      </c>
    </row>
    <row r="6377" spans="1:15" x14ac:dyDescent="0.2">
      <c r="A6377" s="30">
        <v>620</v>
      </c>
      <c r="B6377" s="254" t="str">
        <f>IF(AND(A6377&lt;&gt;"",ISNUMBER(A6377)),VLOOKUP(A6377,Studies!A:BR,2,FALSE),"")</f>
        <v>Posti 1983</v>
      </c>
      <c r="C6377" s="255" t="str">
        <f>IF(AND(A6377&lt;&gt;"",ISNUMBER(A6377)),VLOOKUP(A6377,Studies!A:BR,3,FALSE),"")</f>
        <v>https://www.sciencedirect.com/science/article/pii/0378517383900352</v>
      </c>
      <c r="D6377" s="255" t="str">
        <f>IF(AND(A6377&lt;&gt;"",ISNUMBER(A6377)),VLOOKUP(A6377,Studies!A:BR,4,FALSE),"")</f>
        <v>Formulation RN (film-coated tabet, ery stearate), study 2</v>
      </c>
      <c r="E6377" s="255" t="str">
        <f>IF(AND(A6377&lt;&gt;"",ISNUMBER(A6377)),VLOOKUP(A6377,Studies!A:BR,5,FALSE),"")</f>
        <v>Erythromycin</v>
      </c>
      <c r="F6377" s="256" t="str">
        <f>IF(AND(A6377&lt;&gt;"",ISNUMBER(A6377)),VLOOKUP(A6377,Studies!A:BR,6,FALSE),"")</f>
        <v>Serum</v>
      </c>
      <c r="G6377" s="194">
        <v>4</v>
      </c>
      <c r="H6377" s="50" t="s">
        <v>60</v>
      </c>
      <c r="I6377" s="187">
        <v>1.303345</v>
      </c>
      <c r="J6377" s="41" t="s">
        <v>962</v>
      </c>
      <c r="K6377" s="41" t="s">
        <v>116</v>
      </c>
      <c r="L6377" s="195">
        <v>0.21430196189935002</v>
      </c>
      <c r="M6377" s="195" t="s">
        <v>962</v>
      </c>
      <c r="N6377" s="195" t="s">
        <v>949</v>
      </c>
    </row>
    <row r="6378" spans="1:15" x14ac:dyDescent="0.2">
      <c r="A6378" s="30">
        <v>620</v>
      </c>
      <c r="B6378" s="254" t="str">
        <f>IF(AND(A6378&lt;&gt;"",ISNUMBER(A6378)),VLOOKUP(A6378,Studies!A:BR,2,FALSE),"")</f>
        <v>Posti 1983</v>
      </c>
      <c r="C6378" s="255" t="str">
        <f>IF(AND(A6378&lt;&gt;"",ISNUMBER(A6378)),VLOOKUP(A6378,Studies!A:BR,3,FALSE),"")</f>
        <v>https://www.sciencedirect.com/science/article/pii/0378517383900352</v>
      </c>
      <c r="D6378" s="255" t="str">
        <f>IF(AND(A6378&lt;&gt;"",ISNUMBER(A6378)),VLOOKUP(A6378,Studies!A:BR,4,FALSE),"")</f>
        <v>Formulation RN (film-coated tabet, ery stearate), study 2</v>
      </c>
      <c r="E6378" s="255" t="str">
        <f>IF(AND(A6378&lt;&gt;"",ISNUMBER(A6378)),VLOOKUP(A6378,Studies!A:BR,5,FALSE),"")</f>
        <v>Erythromycin</v>
      </c>
      <c r="F6378" s="256" t="str">
        <f>IF(AND(A6378&lt;&gt;"",ISNUMBER(A6378)),VLOOKUP(A6378,Studies!A:BR,6,FALSE),"")</f>
        <v>Serum</v>
      </c>
      <c r="G6378" s="194">
        <v>6</v>
      </c>
      <c r="H6378" s="50" t="s">
        <v>60</v>
      </c>
      <c r="I6378" s="187">
        <v>0.71985809999999995</v>
      </c>
      <c r="J6378" s="41" t="s">
        <v>962</v>
      </c>
      <c r="K6378" s="41" t="s">
        <v>116</v>
      </c>
      <c r="L6378" s="195">
        <v>0.13091650080561101</v>
      </c>
      <c r="M6378" s="195" t="s">
        <v>962</v>
      </c>
      <c r="N6378" s="195" t="s">
        <v>949</v>
      </c>
    </row>
    <row r="6379" spans="1:15" x14ac:dyDescent="0.2">
      <c r="A6379" s="30">
        <v>620</v>
      </c>
      <c r="B6379" s="254" t="str">
        <f>IF(AND(A6379&lt;&gt;"",ISNUMBER(A6379)),VLOOKUP(A6379,Studies!A:BR,2,FALSE),"")</f>
        <v>Posti 1983</v>
      </c>
      <c r="C6379" s="255" t="str">
        <f>IF(AND(A6379&lt;&gt;"",ISNUMBER(A6379)),VLOOKUP(A6379,Studies!A:BR,3,FALSE),"")</f>
        <v>https://www.sciencedirect.com/science/article/pii/0378517383900352</v>
      </c>
      <c r="D6379" s="255" t="str">
        <f>IF(AND(A6379&lt;&gt;"",ISNUMBER(A6379)),VLOOKUP(A6379,Studies!A:BR,4,FALSE),"")</f>
        <v>Formulation RN (film-coated tabet, ery stearate), study 2</v>
      </c>
      <c r="E6379" s="255" t="str">
        <f>IF(AND(A6379&lt;&gt;"",ISNUMBER(A6379)),VLOOKUP(A6379,Studies!A:BR,5,FALSE),"")</f>
        <v>Erythromycin</v>
      </c>
      <c r="F6379" s="256" t="str">
        <f>IF(AND(A6379&lt;&gt;"",ISNUMBER(A6379)),VLOOKUP(A6379,Studies!A:BR,6,FALSE),"")</f>
        <v>Serum</v>
      </c>
      <c r="G6379" s="194">
        <v>8</v>
      </c>
      <c r="H6379" s="50" t="s">
        <v>60</v>
      </c>
      <c r="I6379" s="187">
        <v>0.26552510000000001</v>
      </c>
      <c r="J6379" s="41" t="s">
        <v>962</v>
      </c>
      <c r="K6379" s="41" t="s">
        <v>116</v>
      </c>
      <c r="L6379" s="195">
        <v>7.1396076201308001E-2</v>
      </c>
      <c r="M6379" s="195" t="s">
        <v>962</v>
      </c>
      <c r="N6379" s="195" t="s">
        <v>949</v>
      </c>
    </row>
    <row r="6380" spans="1:15" x14ac:dyDescent="0.2">
      <c r="A6380" s="30">
        <v>621</v>
      </c>
      <c r="B6380" s="254" t="str">
        <f>IF(AND(A6380&lt;&gt;"",ISNUMBER(A6380)),VLOOKUP(A6380,Studies!A:BR,2,FALSE),"")</f>
        <v>Schreiner 1984</v>
      </c>
      <c r="C6380" s="255" t="str">
        <f>IF(AND(A6380&lt;&gt;"",ISNUMBER(A6380)),VLOOKUP(A6380,Studies!A:BR,3,FALSE),"")</f>
        <v>https://www.ncbi.nlm.nih.gov/pubmed/6511088</v>
      </c>
      <c r="D6380" s="255" t="str">
        <f>IF(AND(A6380&lt;&gt;"",ISNUMBER(A6380)),VLOOKUP(A6380,Studies!A:BR,4,FALSE),"")</f>
        <v>Part I, stearate tablet</v>
      </c>
      <c r="E6380" s="255" t="str">
        <f>IF(AND(A6380&lt;&gt;"",ISNUMBER(A6380)),VLOOKUP(A6380,Studies!A:BR,5,FALSE),"")</f>
        <v>Erythromycin</v>
      </c>
      <c r="F6380" s="256" t="str">
        <f>IF(AND(A6380&lt;&gt;"",ISNUMBER(A6380)),VLOOKUP(A6380,Studies!A:BR,6,FALSE),"")</f>
        <v>Serum</v>
      </c>
      <c r="G6380" s="194">
        <v>0.5</v>
      </c>
      <c r="H6380" s="50" t="s">
        <v>60</v>
      </c>
      <c r="I6380" s="187">
        <v>0.15142575101518799</v>
      </c>
      <c r="J6380" s="41" t="s">
        <v>962</v>
      </c>
      <c r="K6380" s="41" t="s">
        <v>116</v>
      </c>
      <c r="L6380" s="195">
        <v>0.11318511206335699</v>
      </c>
      <c r="M6380" s="195" t="s">
        <v>962</v>
      </c>
      <c r="N6380" s="195" t="s">
        <v>949</v>
      </c>
      <c r="O6380" s="59" t="s">
        <v>1971</v>
      </c>
    </row>
    <row r="6381" spans="1:15" x14ac:dyDescent="0.2">
      <c r="A6381" s="30">
        <v>621</v>
      </c>
      <c r="B6381" s="254" t="str">
        <f>IF(AND(A6381&lt;&gt;"",ISNUMBER(A6381)),VLOOKUP(A6381,Studies!A:BR,2,FALSE),"")</f>
        <v>Schreiner 1984</v>
      </c>
      <c r="C6381" s="255" t="str">
        <f>IF(AND(A6381&lt;&gt;"",ISNUMBER(A6381)),VLOOKUP(A6381,Studies!A:BR,3,FALSE),"")</f>
        <v>https://www.ncbi.nlm.nih.gov/pubmed/6511088</v>
      </c>
      <c r="D6381" s="255" t="str">
        <f>IF(AND(A6381&lt;&gt;"",ISNUMBER(A6381)),VLOOKUP(A6381,Studies!A:BR,4,FALSE),"")</f>
        <v>Part I, stearate tablet</v>
      </c>
      <c r="E6381" s="255" t="str">
        <f>IF(AND(A6381&lt;&gt;"",ISNUMBER(A6381)),VLOOKUP(A6381,Studies!A:BR,5,FALSE),"")</f>
        <v>Erythromycin</v>
      </c>
      <c r="F6381" s="256" t="str">
        <f>IF(AND(A6381&lt;&gt;"",ISNUMBER(A6381)),VLOOKUP(A6381,Studies!A:BR,6,FALSE),"")</f>
        <v>Serum</v>
      </c>
      <c r="G6381" s="194">
        <v>1</v>
      </c>
      <c r="H6381" s="50" t="s">
        <v>60</v>
      </c>
      <c r="I6381" s="187">
        <v>1.20868014268727</v>
      </c>
      <c r="J6381" s="41" t="s">
        <v>962</v>
      </c>
      <c r="K6381" s="41" t="s">
        <v>116</v>
      </c>
      <c r="L6381" s="195">
        <v>0.34905660377359005</v>
      </c>
      <c r="M6381" s="195" t="s">
        <v>962</v>
      </c>
      <c r="N6381" s="195" t="s">
        <v>949</v>
      </c>
      <c r="O6381" s="59" t="s">
        <v>1971</v>
      </c>
    </row>
    <row r="6382" spans="1:15" x14ac:dyDescent="0.2">
      <c r="A6382" s="30">
        <v>621</v>
      </c>
      <c r="B6382" s="254" t="str">
        <f>IF(AND(A6382&lt;&gt;"",ISNUMBER(A6382)),VLOOKUP(A6382,Studies!A:BR,2,FALSE),"")</f>
        <v>Schreiner 1984</v>
      </c>
      <c r="C6382" s="255" t="str">
        <f>IF(AND(A6382&lt;&gt;"",ISNUMBER(A6382)),VLOOKUP(A6382,Studies!A:BR,3,FALSE),"")</f>
        <v>https://www.ncbi.nlm.nih.gov/pubmed/6511088</v>
      </c>
      <c r="D6382" s="255" t="str">
        <f>IF(AND(A6382&lt;&gt;"",ISNUMBER(A6382)),VLOOKUP(A6382,Studies!A:BR,4,FALSE),"")</f>
        <v>Part I, stearate tablet</v>
      </c>
      <c r="E6382" s="255" t="str">
        <f>IF(AND(A6382&lt;&gt;"",ISNUMBER(A6382)),VLOOKUP(A6382,Studies!A:BR,5,FALSE),"")</f>
        <v>Erythromycin</v>
      </c>
      <c r="F6382" s="256" t="str">
        <f>IF(AND(A6382&lt;&gt;"",ISNUMBER(A6382)),VLOOKUP(A6382,Studies!A:BR,6,FALSE),"")</f>
        <v>Serum</v>
      </c>
      <c r="G6382" s="194">
        <v>1.5</v>
      </c>
      <c r="H6382" s="50" t="s">
        <v>60</v>
      </c>
      <c r="I6382" s="187">
        <v>1.79889731451775</v>
      </c>
      <c r="J6382" s="41" t="s">
        <v>962</v>
      </c>
      <c r="K6382" s="41" t="s">
        <v>116</v>
      </c>
      <c r="L6382" s="195">
        <v>0.35377358490566002</v>
      </c>
      <c r="M6382" s="195" t="s">
        <v>962</v>
      </c>
      <c r="N6382" s="195" t="s">
        <v>949</v>
      </c>
      <c r="O6382" s="59" t="s">
        <v>1971</v>
      </c>
    </row>
    <row r="6383" spans="1:15" x14ac:dyDescent="0.2">
      <c r="A6383" s="30">
        <v>621</v>
      </c>
      <c r="B6383" s="254" t="str">
        <f>IF(AND(A6383&lt;&gt;"",ISNUMBER(A6383)),VLOOKUP(A6383,Studies!A:BR,2,FALSE),"")</f>
        <v>Schreiner 1984</v>
      </c>
      <c r="C6383" s="255" t="str">
        <f>IF(AND(A6383&lt;&gt;"",ISNUMBER(A6383)),VLOOKUP(A6383,Studies!A:BR,3,FALSE),"")</f>
        <v>https://www.ncbi.nlm.nih.gov/pubmed/6511088</v>
      </c>
      <c r="D6383" s="255" t="str">
        <f>IF(AND(A6383&lt;&gt;"",ISNUMBER(A6383)),VLOOKUP(A6383,Studies!A:BR,4,FALSE),"")</f>
        <v>Part I, stearate tablet</v>
      </c>
      <c r="E6383" s="255" t="str">
        <f>IF(AND(A6383&lt;&gt;"",ISNUMBER(A6383)),VLOOKUP(A6383,Studies!A:BR,5,FALSE),"")</f>
        <v>Erythromycin</v>
      </c>
      <c r="F6383" s="256" t="str">
        <f>IF(AND(A6383&lt;&gt;"",ISNUMBER(A6383)),VLOOKUP(A6383,Studies!A:BR,6,FALSE),"")</f>
        <v>Serum</v>
      </c>
      <c r="G6383" s="194">
        <v>2</v>
      </c>
      <c r="H6383" s="50" t="s">
        <v>60</v>
      </c>
      <c r="I6383" s="187">
        <v>2.0306127027572698</v>
      </c>
      <c r="J6383" s="41" t="s">
        <v>962</v>
      </c>
      <c r="K6383" s="41" t="s">
        <v>116</v>
      </c>
      <c r="L6383" s="195">
        <v>0.29243039508222024</v>
      </c>
      <c r="M6383" s="195" t="s">
        <v>962</v>
      </c>
      <c r="N6383" s="195" t="s">
        <v>949</v>
      </c>
      <c r="O6383" s="59" t="s">
        <v>1971</v>
      </c>
    </row>
    <row r="6384" spans="1:15" x14ac:dyDescent="0.2">
      <c r="A6384" s="30">
        <v>621</v>
      </c>
      <c r="B6384" s="254" t="str">
        <f>IF(AND(A6384&lt;&gt;"",ISNUMBER(A6384)),VLOOKUP(A6384,Studies!A:BR,2,FALSE),"")</f>
        <v>Schreiner 1984</v>
      </c>
      <c r="C6384" s="255" t="str">
        <f>IF(AND(A6384&lt;&gt;"",ISNUMBER(A6384)),VLOOKUP(A6384,Studies!A:BR,3,FALSE),"")</f>
        <v>https://www.ncbi.nlm.nih.gov/pubmed/6511088</v>
      </c>
      <c r="D6384" s="255" t="str">
        <f>IF(AND(A6384&lt;&gt;"",ISNUMBER(A6384)),VLOOKUP(A6384,Studies!A:BR,4,FALSE),"")</f>
        <v>Part I, stearate tablet</v>
      </c>
      <c r="E6384" s="255" t="str">
        <f>IF(AND(A6384&lt;&gt;"",ISNUMBER(A6384)),VLOOKUP(A6384,Studies!A:BR,5,FALSE),"")</f>
        <v>Erythromycin</v>
      </c>
      <c r="F6384" s="256" t="str">
        <f>IF(AND(A6384&lt;&gt;"",ISNUMBER(A6384)),VLOOKUP(A6384,Studies!A:BR,6,FALSE),"")</f>
        <v>Serum</v>
      </c>
      <c r="G6384" s="194">
        <v>2.5</v>
      </c>
      <c r="H6384" s="50" t="s">
        <v>60</v>
      </c>
      <c r="I6384" s="187">
        <v>1.6538599600655099</v>
      </c>
      <c r="J6384" s="41" t="s">
        <v>962</v>
      </c>
      <c r="K6384" s="41" t="s">
        <v>116</v>
      </c>
      <c r="L6384" s="195">
        <v>0.15094339622640995</v>
      </c>
      <c r="M6384" s="195" t="s">
        <v>962</v>
      </c>
      <c r="N6384" s="195" t="s">
        <v>949</v>
      </c>
      <c r="O6384" s="59" t="s">
        <v>1971</v>
      </c>
    </row>
    <row r="6385" spans="1:15" x14ac:dyDescent="0.2">
      <c r="A6385" s="30">
        <v>621</v>
      </c>
      <c r="B6385" s="254" t="str">
        <f>IF(AND(A6385&lt;&gt;"",ISNUMBER(A6385)),VLOOKUP(A6385,Studies!A:BR,2,FALSE),"")</f>
        <v>Schreiner 1984</v>
      </c>
      <c r="C6385" s="255" t="str">
        <f>IF(AND(A6385&lt;&gt;"",ISNUMBER(A6385)),VLOOKUP(A6385,Studies!A:BR,3,FALSE),"")</f>
        <v>https://www.ncbi.nlm.nih.gov/pubmed/6511088</v>
      </c>
      <c r="D6385" s="255" t="str">
        <f>IF(AND(A6385&lt;&gt;"",ISNUMBER(A6385)),VLOOKUP(A6385,Studies!A:BR,4,FALSE),"")</f>
        <v>Part I, stearate tablet</v>
      </c>
      <c r="E6385" s="255" t="str">
        <f>IF(AND(A6385&lt;&gt;"",ISNUMBER(A6385)),VLOOKUP(A6385,Studies!A:BR,5,FALSE),"")</f>
        <v>Erythromycin</v>
      </c>
      <c r="F6385" s="256" t="str">
        <f>IF(AND(A6385&lt;&gt;"",ISNUMBER(A6385)),VLOOKUP(A6385,Studies!A:BR,6,FALSE),"")</f>
        <v>Serum</v>
      </c>
      <c r="G6385" s="194">
        <v>3</v>
      </c>
      <c r="H6385" s="50" t="s">
        <v>60</v>
      </c>
      <c r="I6385" s="187">
        <v>1.70161308415408</v>
      </c>
      <c r="J6385" s="41" t="s">
        <v>962</v>
      </c>
      <c r="K6385" s="41" t="s">
        <v>116</v>
      </c>
      <c r="L6385" s="195">
        <v>0.25471698113206998</v>
      </c>
      <c r="M6385" s="195" t="s">
        <v>962</v>
      </c>
      <c r="N6385" s="195" t="s">
        <v>949</v>
      </c>
      <c r="O6385" s="59" t="s">
        <v>1971</v>
      </c>
    </row>
    <row r="6386" spans="1:15" x14ac:dyDescent="0.2">
      <c r="A6386" s="30">
        <v>621</v>
      </c>
      <c r="B6386" s="254" t="str">
        <f>IF(AND(A6386&lt;&gt;"",ISNUMBER(A6386)),VLOOKUP(A6386,Studies!A:BR,2,FALSE),"")</f>
        <v>Schreiner 1984</v>
      </c>
      <c r="C6386" s="255" t="str">
        <f>IF(AND(A6386&lt;&gt;"",ISNUMBER(A6386)),VLOOKUP(A6386,Studies!A:BR,3,FALSE),"")</f>
        <v>https://www.ncbi.nlm.nih.gov/pubmed/6511088</v>
      </c>
      <c r="D6386" s="255" t="str">
        <f>IF(AND(A6386&lt;&gt;"",ISNUMBER(A6386)),VLOOKUP(A6386,Studies!A:BR,4,FALSE),"")</f>
        <v>Part I, stearate tablet</v>
      </c>
      <c r="E6386" s="255" t="str">
        <f>IF(AND(A6386&lt;&gt;"",ISNUMBER(A6386)),VLOOKUP(A6386,Studies!A:BR,5,FALSE),"")</f>
        <v>Erythromycin</v>
      </c>
      <c r="F6386" s="256" t="str">
        <f>IF(AND(A6386&lt;&gt;"",ISNUMBER(A6386)),VLOOKUP(A6386,Studies!A:BR,6,FALSE),"")</f>
        <v>Serum</v>
      </c>
      <c r="G6386" s="194">
        <v>3.5</v>
      </c>
      <c r="H6386" s="50" t="s">
        <v>60</v>
      </c>
      <c r="I6386" s="187">
        <v>1.1079128620465299</v>
      </c>
      <c r="J6386" s="41" t="s">
        <v>962</v>
      </c>
      <c r="K6386" s="41" t="s">
        <v>116</v>
      </c>
      <c r="L6386" s="195">
        <v>0.1462376326475601</v>
      </c>
      <c r="M6386" s="195" t="s">
        <v>962</v>
      </c>
      <c r="N6386" s="195" t="s">
        <v>949</v>
      </c>
      <c r="O6386" s="59" t="s">
        <v>1971</v>
      </c>
    </row>
    <row r="6387" spans="1:15" x14ac:dyDescent="0.2">
      <c r="A6387" s="30">
        <v>621</v>
      </c>
      <c r="B6387" s="254" t="str">
        <f>IF(AND(A6387&lt;&gt;"",ISNUMBER(A6387)),VLOOKUP(A6387,Studies!A:BR,2,FALSE),"")</f>
        <v>Schreiner 1984</v>
      </c>
      <c r="C6387" s="255" t="str">
        <f>IF(AND(A6387&lt;&gt;"",ISNUMBER(A6387)),VLOOKUP(A6387,Studies!A:BR,3,FALSE),"")</f>
        <v>https://www.ncbi.nlm.nih.gov/pubmed/6511088</v>
      </c>
      <c r="D6387" s="255" t="str">
        <f>IF(AND(A6387&lt;&gt;"",ISNUMBER(A6387)),VLOOKUP(A6387,Studies!A:BR,4,FALSE),"")</f>
        <v>Part I, stearate tablet</v>
      </c>
      <c r="E6387" s="255" t="str">
        <f>IF(AND(A6387&lt;&gt;"",ISNUMBER(A6387)),VLOOKUP(A6387,Studies!A:BR,5,FALSE),"")</f>
        <v>Erythromycin</v>
      </c>
      <c r="F6387" s="256" t="str">
        <f>IF(AND(A6387&lt;&gt;"",ISNUMBER(A6387)),VLOOKUP(A6387,Studies!A:BR,6,FALSE),"")</f>
        <v>Serum</v>
      </c>
      <c r="G6387" s="194">
        <v>4</v>
      </c>
      <c r="H6387" s="50" t="s">
        <v>60</v>
      </c>
      <c r="I6387" s="187">
        <v>0.91033809705427005</v>
      </c>
      <c r="J6387" s="41" t="s">
        <v>962</v>
      </c>
      <c r="K6387" s="41" t="s">
        <v>116</v>
      </c>
      <c r="L6387" s="195">
        <v>5.1875574899602928E-2</v>
      </c>
      <c r="M6387" s="195" t="s">
        <v>962</v>
      </c>
      <c r="N6387" s="195" t="s">
        <v>949</v>
      </c>
      <c r="O6387" s="59" t="s">
        <v>1971</v>
      </c>
    </row>
    <row r="6388" spans="1:15" x14ac:dyDescent="0.2">
      <c r="A6388" s="30">
        <v>621</v>
      </c>
      <c r="B6388" s="254" t="str">
        <f>IF(AND(A6388&lt;&gt;"",ISNUMBER(A6388)),VLOOKUP(A6388,Studies!A:BR,2,FALSE),"")</f>
        <v>Schreiner 1984</v>
      </c>
      <c r="C6388" s="255" t="str">
        <f>IF(AND(A6388&lt;&gt;"",ISNUMBER(A6388)),VLOOKUP(A6388,Studies!A:BR,3,FALSE),"")</f>
        <v>https://www.ncbi.nlm.nih.gov/pubmed/6511088</v>
      </c>
      <c r="D6388" s="255" t="str">
        <f>IF(AND(A6388&lt;&gt;"",ISNUMBER(A6388)),VLOOKUP(A6388,Studies!A:BR,4,FALSE),"")</f>
        <v>Part I, stearate tablet</v>
      </c>
      <c r="E6388" s="255" t="str">
        <f>IF(AND(A6388&lt;&gt;"",ISNUMBER(A6388)),VLOOKUP(A6388,Studies!A:BR,5,FALSE),"")</f>
        <v>Erythromycin</v>
      </c>
      <c r="F6388" s="256" t="str">
        <f>IF(AND(A6388&lt;&gt;"",ISNUMBER(A6388)),VLOOKUP(A6388,Studies!A:BR,6,FALSE),"")</f>
        <v>Serum</v>
      </c>
      <c r="G6388" s="194">
        <v>5</v>
      </c>
      <c r="H6388" s="50" t="s">
        <v>60</v>
      </c>
      <c r="I6388" s="187">
        <v>0.66623292127521105</v>
      </c>
      <c r="J6388" s="41" t="s">
        <v>962</v>
      </c>
      <c r="K6388" s="41" t="s">
        <v>116</v>
      </c>
      <c r="L6388" s="195">
        <v>5.18867924528299E-2</v>
      </c>
      <c r="M6388" s="195" t="s">
        <v>962</v>
      </c>
      <c r="N6388" s="195" t="s">
        <v>949</v>
      </c>
      <c r="O6388" s="59" t="s">
        <v>1971</v>
      </c>
    </row>
    <row r="6389" spans="1:15" x14ac:dyDescent="0.2">
      <c r="A6389" s="30">
        <v>621</v>
      </c>
      <c r="B6389" s="254" t="str">
        <f>IF(AND(A6389&lt;&gt;"",ISNUMBER(A6389)),VLOOKUP(A6389,Studies!A:BR,2,FALSE),"")</f>
        <v>Schreiner 1984</v>
      </c>
      <c r="C6389" s="255" t="str">
        <f>IF(AND(A6389&lt;&gt;"",ISNUMBER(A6389)),VLOOKUP(A6389,Studies!A:BR,3,FALSE),"")</f>
        <v>https://www.ncbi.nlm.nih.gov/pubmed/6511088</v>
      </c>
      <c r="D6389" s="255" t="str">
        <f>IF(AND(A6389&lt;&gt;"",ISNUMBER(A6389)),VLOOKUP(A6389,Studies!A:BR,4,FALSE),"")</f>
        <v>Part I, stearate tablet</v>
      </c>
      <c r="E6389" s="255" t="str">
        <f>IF(AND(A6389&lt;&gt;"",ISNUMBER(A6389)),VLOOKUP(A6389,Studies!A:BR,5,FALSE),"")</f>
        <v>Erythromycin</v>
      </c>
      <c r="F6389" s="256" t="str">
        <f>IF(AND(A6389&lt;&gt;"",ISNUMBER(A6389)),VLOOKUP(A6389,Studies!A:BR,6,FALSE),"")</f>
        <v>Serum</v>
      </c>
      <c r="G6389" s="194">
        <v>6</v>
      </c>
      <c r="H6389" s="50" t="s">
        <v>60</v>
      </c>
      <c r="I6389" s="187">
        <v>0.46930877437013402</v>
      </c>
      <c r="J6389" s="41" t="s">
        <v>962</v>
      </c>
      <c r="K6389" s="41" t="s">
        <v>116</v>
      </c>
      <c r="L6389" s="195">
        <v>4.7169811320754984E-2</v>
      </c>
      <c r="M6389" s="195" t="s">
        <v>962</v>
      </c>
      <c r="N6389" s="195" t="s">
        <v>949</v>
      </c>
      <c r="O6389" s="59" t="s">
        <v>1971</v>
      </c>
    </row>
    <row r="6390" spans="1:15" x14ac:dyDescent="0.2">
      <c r="A6390" s="30">
        <v>621</v>
      </c>
      <c r="B6390" s="254" t="str">
        <f>IF(AND(A6390&lt;&gt;"",ISNUMBER(A6390)),VLOOKUP(A6390,Studies!A:BR,2,FALSE),"")</f>
        <v>Schreiner 1984</v>
      </c>
      <c r="C6390" s="255" t="str">
        <f>IF(AND(A6390&lt;&gt;"",ISNUMBER(A6390)),VLOOKUP(A6390,Studies!A:BR,3,FALSE),"")</f>
        <v>https://www.ncbi.nlm.nih.gov/pubmed/6511088</v>
      </c>
      <c r="D6390" s="255" t="str">
        <f>IF(AND(A6390&lt;&gt;"",ISNUMBER(A6390)),VLOOKUP(A6390,Studies!A:BR,4,FALSE),"")</f>
        <v>Part I, stearate tablet</v>
      </c>
      <c r="E6390" s="255" t="str">
        <f>IF(AND(A6390&lt;&gt;"",ISNUMBER(A6390)),VLOOKUP(A6390,Studies!A:BR,5,FALSE),"")</f>
        <v>Erythromycin</v>
      </c>
      <c r="F6390" s="256" t="str">
        <f>IF(AND(A6390&lt;&gt;"",ISNUMBER(A6390)),VLOOKUP(A6390,Studies!A:BR,6,FALSE),"")</f>
        <v>Serum</v>
      </c>
      <c r="G6390" s="194">
        <v>7</v>
      </c>
      <c r="H6390" s="50" t="s">
        <v>60</v>
      </c>
      <c r="I6390" s="187">
        <v>0.36669059744688498</v>
      </c>
      <c r="J6390" s="41" t="s">
        <v>962</v>
      </c>
      <c r="K6390" s="41" t="s">
        <v>116</v>
      </c>
      <c r="L6390" s="195">
        <v>4.7181028873982012E-2</v>
      </c>
      <c r="M6390" s="195" t="s">
        <v>962</v>
      </c>
      <c r="N6390" s="195" t="s">
        <v>949</v>
      </c>
      <c r="O6390" s="59" t="s">
        <v>1971</v>
      </c>
    </row>
    <row r="6391" spans="1:15" x14ac:dyDescent="0.2">
      <c r="A6391" s="30">
        <v>621</v>
      </c>
      <c r="B6391" s="254" t="str">
        <f>IF(AND(A6391&lt;&gt;"",ISNUMBER(A6391)),VLOOKUP(A6391,Studies!A:BR,2,FALSE),"")</f>
        <v>Schreiner 1984</v>
      </c>
      <c r="C6391" s="255" t="str">
        <f>IF(AND(A6391&lt;&gt;"",ISNUMBER(A6391)),VLOOKUP(A6391,Studies!A:BR,3,FALSE),"")</f>
        <v>https://www.ncbi.nlm.nih.gov/pubmed/6511088</v>
      </c>
      <c r="D6391" s="255" t="str">
        <f>IF(AND(A6391&lt;&gt;"",ISNUMBER(A6391)),VLOOKUP(A6391,Studies!A:BR,4,FALSE),"")</f>
        <v>Part I, stearate tablet</v>
      </c>
      <c r="E6391" s="255" t="str">
        <f>IF(AND(A6391&lt;&gt;"",ISNUMBER(A6391)),VLOOKUP(A6391,Studies!A:BR,5,FALSE),"")</f>
        <v>Erythromycin</v>
      </c>
      <c r="F6391" s="256" t="str">
        <f>IF(AND(A6391&lt;&gt;"",ISNUMBER(A6391)),VLOOKUP(A6391,Studies!A:BR,6,FALSE),"")</f>
        <v>Serum</v>
      </c>
      <c r="G6391" s="194">
        <v>8</v>
      </c>
      <c r="H6391" s="50" t="s">
        <v>60</v>
      </c>
      <c r="I6391" s="187">
        <v>0.31126466695084398</v>
      </c>
      <c r="J6391" s="41" t="s">
        <v>962</v>
      </c>
      <c r="K6391" s="41" t="s">
        <v>116</v>
      </c>
      <c r="L6391" s="195">
        <v>5.6603773584906036E-2</v>
      </c>
      <c r="M6391" s="195" t="s">
        <v>962</v>
      </c>
      <c r="N6391" s="195" t="s">
        <v>949</v>
      </c>
      <c r="O6391" s="59" t="s">
        <v>1971</v>
      </c>
    </row>
    <row r="6392" spans="1:15" x14ac:dyDescent="0.2">
      <c r="A6392" s="30">
        <v>621</v>
      </c>
      <c r="B6392" s="254" t="str">
        <f>IF(AND(A6392&lt;&gt;"",ISNUMBER(A6392)),VLOOKUP(A6392,Studies!A:BR,2,FALSE),"")</f>
        <v>Schreiner 1984</v>
      </c>
      <c r="C6392" s="255" t="str">
        <f>IF(AND(A6392&lt;&gt;"",ISNUMBER(A6392)),VLOOKUP(A6392,Studies!A:BR,3,FALSE),"")</f>
        <v>https://www.ncbi.nlm.nih.gov/pubmed/6511088</v>
      </c>
      <c r="D6392" s="255" t="str">
        <f>IF(AND(A6392&lt;&gt;"",ISNUMBER(A6392)),VLOOKUP(A6392,Studies!A:BR,4,FALSE),"")</f>
        <v>Part I, stearate tablet</v>
      </c>
      <c r="E6392" s="255" t="str">
        <f>IF(AND(A6392&lt;&gt;"",ISNUMBER(A6392)),VLOOKUP(A6392,Studies!A:BR,5,FALSE),"")</f>
        <v>Erythromycin</v>
      </c>
      <c r="F6392" s="256" t="str">
        <f>IF(AND(A6392&lt;&gt;"",ISNUMBER(A6392)),VLOOKUP(A6392,Studies!A:BR,6,FALSE),"")</f>
        <v>Serum</v>
      </c>
      <c r="G6392" s="194">
        <v>9</v>
      </c>
      <c r="H6392" s="50" t="s">
        <v>60</v>
      </c>
      <c r="I6392" s="187">
        <v>0.21812532250465499</v>
      </c>
      <c r="J6392" s="41" t="s">
        <v>962</v>
      </c>
      <c r="K6392" s="41" t="s">
        <v>116</v>
      </c>
      <c r="L6392" s="195">
        <v>5.6581338478450982E-2</v>
      </c>
      <c r="M6392" s="195" t="s">
        <v>962</v>
      </c>
      <c r="N6392" s="195" t="s">
        <v>949</v>
      </c>
      <c r="O6392" s="59" t="s">
        <v>1971</v>
      </c>
    </row>
    <row r="6393" spans="1:15" x14ac:dyDescent="0.2">
      <c r="A6393" s="30">
        <v>621</v>
      </c>
      <c r="B6393" s="254" t="str">
        <f>IF(AND(A6393&lt;&gt;"",ISNUMBER(A6393)),VLOOKUP(A6393,Studies!A:BR,2,FALSE),"")</f>
        <v>Schreiner 1984</v>
      </c>
      <c r="C6393" s="255" t="str">
        <f>IF(AND(A6393&lt;&gt;"",ISNUMBER(A6393)),VLOOKUP(A6393,Studies!A:BR,3,FALSE),"")</f>
        <v>https://www.ncbi.nlm.nih.gov/pubmed/6511088</v>
      </c>
      <c r="D6393" s="255" t="str">
        <f>IF(AND(A6393&lt;&gt;"",ISNUMBER(A6393)),VLOOKUP(A6393,Studies!A:BR,4,FALSE),"")</f>
        <v>Part I, stearate tablet</v>
      </c>
      <c r="E6393" s="255" t="str">
        <f>IF(AND(A6393&lt;&gt;"",ISNUMBER(A6393)),VLOOKUP(A6393,Studies!A:BR,5,FALSE),"")</f>
        <v>Erythromycin</v>
      </c>
      <c r="F6393" s="256" t="str">
        <f>IF(AND(A6393&lt;&gt;"",ISNUMBER(A6393)),VLOOKUP(A6393,Studies!A:BR,6,FALSE),"")</f>
        <v>Serum</v>
      </c>
      <c r="G6393" s="194">
        <v>10</v>
      </c>
      <c r="H6393" s="50" t="s">
        <v>60</v>
      </c>
      <c r="I6393" s="187">
        <v>0.124941107845557</v>
      </c>
      <c r="J6393" s="41" t="s">
        <v>962</v>
      </c>
      <c r="K6393" s="41" t="s">
        <v>116</v>
      </c>
      <c r="L6393" s="195">
        <v>4.7158593767526999E-2</v>
      </c>
      <c r="M6393" s="195" t="s">
        <v>962</v>
      </c>
      <c r="N6393" s="195" t="s">
        <v>949</v>
      </c>
      <c r="O6393" s="59" t="s">
        <v>1971</v>
      </c>
    </row>
    <row r="6394" spans="1:15" x14ac:dyDescent="0.2">
      <c r="A6394" s="30">
        <v>622</v>
      </c>
      <c r="B6394" s="254" t="str">
        <f>IF(AND(A6394&lt;&gt;"",ISNUMBER(A6394)),VLOOKUP(A6394,Studies!A:BR,2,FALSE),"")</f>
        <v>Schreiner 1984</v>
      </c>
      <c r="C6394" s="255" t="str">
        <f>IF(AND(A6394&lt;&gt;"",ISNUMBER(A6394)),VLOOKUP(A6394,Studies!A:BR,3,FALSE),"")</f>
        <v>https://www.ncbi.nlm.nih.gov/pubmed/6511088</v>
      </c>
      <c r="D6394" s="255" t="str">
        <f>IF(AND(A6394&lt;&gt;"",ISNUMBER(A6394)),VLOOKUP(A6394,Studies!A:BR,4,FALSE),"")</f>
        <v>Part I, base (enteric-coated pellets)</v>
      </c>
      <c r="E6394" s="255" t="str">
        <f>IF(AND(A6394&lt;&gt;"",ISNUMBER(A6394)),VLOOKUP(A6394,Studies!A:BR,5,FALSE),"")</f>
        <v>Erythromycin</v>
      </c>
      <c r="F6394" s="256" t="str">
        <f>IF(AND(A6394&lt;&gt;"",ISNUMBER(A6394)),VLOOKUP(A6394,Studies!A:BR,6,FALSE),"")</f>
        <v>Serum</v>
      </c>
      <c r="G6394" s="194">
        <v>0.5</v>
      </c>
      <c r="H6394" s="50" t="s">
        <v>60</v>
      </c>
      <c r="I6394" s="187">
        <v>0.20808561236622999</v>
      </c>
      <c r="J6394" s="41" t="s">
        <v>962</v>
      </c>
      <c r="K6394" s="41" t="s">
        <v>116</v>
      </c>
      <c r="L6394" s="195">
        <v>0.1320642541448851</v>
      </c>
      <c r="M6394" s="195" t="s">
        <v>962</v>
      </c>
      <c r="N6394" s="195" t="s">
        <v>949</v>
      </c>
      <c r="O6394" s="59" t="s">
        <v>1971</v>
      </c>
    </row>
    <row r="6395" spans="1:15" x14ac:dyDescent="0.2">
      <c r="A6395" s="30">
        <v>622</v>
      </c>
      <c r="B6395" s="254" t="str">
        <f>IF(AND(A6395&lt;&gt;"",ISNUMBER(A6395)),VLOOKUP(A6395,Studies!A:BR,2,FALSE),"")</f>
        <v>Schreiner 1984</v>
      </c>
      <c r="C6395" s="255" t="str">
        <f>IF(AND(A6395&lt;&gt;"",ISNUMBER(A6395)),VLOOKUP(A6395,Studies!A:BR,3,FALSE),"")</f>
        <v>https://www.ncbi.nlm.nih.gov/pubmed/6511088</v>
      </c>
      <c r="D6395" s="255" t="str">
        <f>IF(AND(A6395&lt;&gt;"",ISNUMBER(A6395)),VLOOKUP(A6395,Studies!A:BR,4,FALSE),"")</f>
        <v>Part I, base (enteric-coated pellets)</v>
      </c>
      <c r="E6395" s="255" t="str">
        <f>IF(AND(A6395&lt;&gt;"",ISNUMBER(A6395)),VLOOKUP(A6395,Studies!A:BR,5,FALSE),"")</f>
        <v>Erythromycin</v>
      </c>
      <c r="F6395" s="256" t="str">
        <f>IF(AND(A6395&lt;&gt;"",ISNUMBER(A6395)),VLOOKUP(A6395,Studies!A:BR,6,FALSE),"")</f>
        <v>Serum</v>
      </c>
      <c r="G6395" s="194">
        <v>1</v>
      </c>
      <c r="H6395" s="50" t="s">
        <v>60</v>
      </c>
      <c r="I6395" s="187">
        <v>0.56717070872501196</v>
      </c>
      <c r="J6395" s="41" t="s">
        <v>962</v>
      </c>
      <c r="K6395" s="41" t="s">
        <v>116</v>
      </c>
      <c r="L6395" s="195">
        <v>0.25472819868530194</v>
      </c>
      <c r="M6395" s="195" t="s">
        <v>962</v>
      </c>
      <c r="N6395" s="195" t="s">
        <v>949</v>
      </c>
      <c r="O6395" s="59" t="s">
        <v>1971</v>
      </c>
    </row>
    <row r="6396" spans="1:15" x14ac:dyDescent="0.2">
      <c r="A6396" s="30">
        <v>622</v>
      </c>
      <c r="B6396" s="254" t="str">
        <f>IF(AND(A6396&lt;&gt;"",ISNUMBER(A6396)),VLOOKUP(A6396,Studies!A:BR,2,FALSE),"")</f>
        <v>Schreiner 1984</v>
      </c>
      <c r="C6396" s="255" t="str">
        <f>IF(AND(A6396&lt;&gt;"",ISNUMBER(A6396)),VLOOKUP(A6396,Studies!A:BR,3,FALSE),"")</f>
        <v>https://www.ncbi.nlm.nih.gov/pubmed/6511088</v>
      </c>
      <c r="D6396" s="255" t="str">
        <f>IF(AND(A6396&lt;&gt;"",ISNUMBER(A6396)),VLOOKUP(A6396,Studies!A:BR,4,FALSE),"")</f>
        <v>Part I, base (enteric-coated pellets)</v>
      </c>
      <c r="E6396" s="255" t="str">
        <f>IF(AND(A6396&lt;&gt;"",ISNUMBER(A6396)),VLOOKUP(A6396,Studies!A:BR,5,FALSE),"")</f>
        <v>Erythromycin</v>
      </c>
      <c r="F6396" s="256" t="str">
        <f>IF(AND(A6396&lt;&gt;"",ISNUMBER(A6396)),VLOOKUP(A6396,Studies!A:BR,6,FALSE),"")</f>
        <v>Serum</v>
      </c>
      <c r="G6396" s="194">
        <v>1.5</v>
      </c>
      <c r="H6396" s="50" t="s">
        <v>60</v>
      </c>
      <c r="I6396" s="187">
        <v>0.75643326677584999</v>
      </c>
      <c r="J6396" s="41" t="s">
        <v>962</v>
      </c>
      <c r="K6396" s="41" t="s">
        <v>116</v>
      </c>
      <c r="L6396" s="195">
        <v>0.28773584905660399</v>
      </c>
      <c r="M6396" s="195" t="s">
        <v>962</v>
      </c>
      <c r="N6396" s="195" t="s">
        <v>949</v>
      </c>
      <c r="O6396" s="59" t="s">
        <v>1971</v>
      </c>
    </row>
    <row r="6397" spans="1:15" x14ac:dyDescent="0.2">
      <c r="A6397" s="30">
        <v>622</v>
      </c>
      <c r="B6397" s="254" t="str">
        <f>IF(AND(A6397&lt;&gt;"",ISNUMBER(A6397)),VLOOKUP(A6397,Studies!A:BR,2,FALSE),"")</f>
        <v>Schreiner 1984</v>
      </c>
      <c r="C6397" s="255" t="str">
        <f>IF(AND(A6397&lt;&gt;"",ISNUMBER(A6397)),VLOOKUP(A6397,Studies!A:BR,3,FALSE),"")</f>
        <v>https://www.ncbi.nlm.nih.gov/pubmed/6511088</v>
      </c>
      <c r="D6397" s="255" t="str">
        <f>IF(AND(A6397&lt;&gt;"",ISNUMBER(A6397)),VLOOKUP(A6397,Studies!A:BR,4,FALSE),"")</f>
        <v>Part I, base (enteric-coated pellets)</v>
      </c>
      <c r="E6397" s="255" t="str">
        <f>IF(AND(A6397&lt;&gt;"",ISNUMBER(A6397)),VLOOKUP(A6397,Studies!A:BR,5,FALSE),"")</f>
        <v>Erythromycin</v>
      </c>
      <c r="F6397" s="256" t="str">
        <f>IF(AND(A6397&lt;&gt;"",ISNUMBER(A6397)),VLOOKUP(A6397,Studies!A:BR,6,FALSE),"")</f>
        <v>Serum</v>
      </c>
      <c r="G6397" s="194">
        <v>2</v>
      </c>
      <c r="H6397" s="50" t="s">
        <v>60</v>
      </c>
      <c r="I6397" s="187">
        <v>1.2098467682229099</v>
      </c>
      <c r="J6397" s="41" t="s">
        <v>962</v>
      </c>
      <c r="K6397" s="41" t="s">
        <v>116</v>
      </c>
      <c r="L6397" s="195">
        <v>0.49999999999999489</v>
      </c>
      <c r="M6397" s="195" t="s">
        <v>962</v>
      </c>
      <c r="N6397" s="195" t="s">
        <v>949</v>
      </c>
      <c r="O6397" s="59" t="s">
        <v>1971</v>
      </c>
    </row>
    <row r="6398" spans="1:15" x14ac:dyDescent="0.2">
      <c r="A6398" s="30">
        <v>622</v>
      </c>
      <c r="B6398" s="254" t="str">
        <f>IF(AND(A6398&lt;&gt;"",ISNUMBER(A6398)),VLOOKUP(A6398,Studies!A:BR,2,FALSE),"")</f>
        <v>Schreiner 1984</v>
      </c>
      <c r="C6398" s="255" t="str">
        <f>IF(AND(A6398&lt;&gt;"",ISNUMBER(A6398)),VLOOKUP(A6398,Studies!A:BR,3,FALSE),"")</f>
        <v>https://www.ncbi.nlm.nih.gov/pubmed/6511088</v>
      </c>
      <c r="D6398" s="255" t="str">
        <f>IF(AND(A6398&lt;&gt;"",ISNUMBER(A6398)),VLOOKUP(A6398,Studies!A:BR,4,FALSE),"")</f>
        <v>Part I, base (enteric-coated pellets)</v>
      </c>
      <c r="E6398" s="255" t="str">
        <f>IF(AND(A6398&lt;&gt;"",ISNUMBER(A6398)),VLOOKUP(A6398,Studies!A:BR,5,FALSE),"")</f>
        <v>Erythromycin</v>
      </c>
      <c r="F6398" s="256" t="str">
        <f>IF(AND(A6398&lt;&gt;"",ISNUMBER(A6398)),VLOOKUP(A6398,Studies!A:BR,6,FALSE),"")</f>
        <v>Serum</v>
      </c>
      <c r="G6398" s="194">
        <v>2.5</v>
      </c>
      <c r="H6398" s="50" t="s">
        <v>60</v>
      </c>
      <c r="I6398" s="187">
        <v>1.1538487425122801</v>
      </c>
      <c r="J6398" s="41" t="s">
        <v>962</v>
      </c>
      <c r="K6398" s="41" t="s">
        <v>116</v>
      </c>
      <c r="L6398" s="195">
        <v>0.34432840508827911</v>
      </c>
      <c r="M6398" s="195" t="s">
        <v>962</v>
      </c>
      <c r="N6398" s="195" t="s">
        <v>949</v>
      </c>
      <c r="O6398" s="59" t="s">
        <v>1971</v>
      </c>
    </row>
    <row r="6399" spans="1:15" x14ac:dyDescent="0.2">
      <c r="A6399" s="30">
        <v>622</v>
      </c>
      <c r="B6399" s="254" t="str">
        <f>IF(AND(A6399&lt;&gt;"",ISNUMBER(A6399)),VLOOKUP(A6399,Studies!A:BR,2,FALSE),"")</f>
        <v>Schreiner 1984</v>
      </c>
      <c r="C6399" s="255" t="str">
        <f>IF(AND(A6399&lt;&gt;"",ISNUMBER(A6399)),VLOOKUP(A6399,Studies!A:BR,3,FALSE),"")</f>
        <v>https://www.ncbi.nlm.nih.gov/pubmed/6511088</v>
      </c>
      <c r="D6399" s="255" t="str">
        <f>IF(AND(A6399&lt;&gt;"",ISNUMBER(A6399)),VLOOKUP(A6399,Studies!A:BR,4,FALSE),"")</f>
        <v>Part I, base (enteric-coated pellets)</v>
      </c>
      <c r="E6399" s="255" t="str">
        <f>IF(AND(A6399&lt;&gt;"",ISNUMBER(A6399)),VLOOKUP(A6399,Studies!A:BR,5,FALSE),"")</f>
        <v>Erythromycin</v>
      </c>
      <c r="F6399" s="256" t="str">
        <f>IF(AND(A6399&lt;&gt;"",ISNUMBER(A6399)),VLOOKUP(A6399,Studies!A:BR,6,FALSE),"")</f>
        <v>Serum</v>
      </c>
      <c r="G6399" s="194">
        <v>3</v>
      </c>
      <c r="H6399" s="50" t="s">
        <v>60</v>
      </c>
      <c r="I6399" s="187">
        <v>1.0978394992484199</v>
      </c>
      <c r="J6399" s="41" t="s">
        <v>962</v>
      </c>
      <c r="K6399" s="41" t="s">
        <v>116</v>
      </c>
      <c r="L6399" s="195">
        <v>0.33490566037735492</v>
      </c>
      <c r="M6399" s="195" t="s">
        <v>962</v>
      </c>
      <c r="N6399" s="195" t="s">
        <v>949</v>
      </c>
      <c r="O6399" s="59" t="s">
        <v>1971</v>
      </c>
    </row>
    <row r="6400" spans="1:15" x14ac:dyDescent="0.2">
      <c r="A6400" s="30">
        <v>622</v>
      </c>
      <c r="B6400" s="254" t="str">
        <f>IF(AND(A6400&lt;&gt;"",ISNUMBER(A6400)),VLOOKUP(A6400,Studies!A:BR,2,FALSE),"")</f>
        <v>Schreiner 1984</v>
      </c>
      <c r="C6400" s="255" t="str">
        <f>IF(AND(A6400&lt;&gt;"",ISNUMBER(A6400)),VLOOKUP(A6400,Studies!A:BR,3,FALSE),"")</f>
        <v>https://www.ncbi.nlm.nih.gov/pubmed/6511088</v>
      </c>
      <c r="D6400" s="255" t="str">
        <f>IF(AND(A6400&lt;&gt;"",ISNUMBER(A6400)),VLOOKUP(A6400,Studies!A:BR,4,FALSE),"")</f>
        <v>Part I, base (enteric-coated pellets)</v>
      </c>
      <c r="E6400" s="255" t="str">
        <f>IF(AND(A6400&lt;&gt;"",ISNUMBER(A6400)),VLOOKUP(A6400,Studies!A:BR,5,FALSE),"")</f>
        <v>Erythromycin</v>
      </c>
      <c r="F6400" s="256" t="str">
        <f>IF(AND(A6400&lt;&gt;"",ISNUMBER(A6400)),VLOOKUP(A6400,Studies!A:BR,6,FALSE),"")</f>
        <v>Serum</v>
      </c>
      <c r="G6400" s="194">
        <v>3.5</v>
      </c>
      <c r="H6400" s="50" t="s">
        <v>60</v>
      </c>
      <c r="I6400" s="187">
        <v>1.28238507616718</v>
      </c>
      <c r="J6400" s="41" t="s">
        <v>962</v>
      </c>
      <c r="K6400" s="41" t="s">
        <v>116</v>
      </c>
      <c r="L6400" s="195">
        <v>0.34905660377357905</v>
      </c>
      <c r="M6400" s="195" t="s">
        <v>962</v>
      </c>
      <c r="N6400" s="195" t="s">
        <v>949</v>
      </c>
      <c r="O6400" s="59" t="s">
        <v>1971</v>
      </c>
    </row>
    <row r="6401" spans="1:15" x14ac:dyDescent="0.2">
      <c r="A6401" s="30">
        <v>622</v>
      </c>
      <c r="B6401" s="254" t="str">
        <f>IF(AND(A6401&lt;&gt;"",ISNUMBER(A6401)),VLOOKUP(A6401,Studies!A:BR,2,FALSE),"")</f>
        <v>Schreiner 1984</v>
      </c>
      <c r="C6401" s="255" t="str">
        <f>IF(AND(A6401&lt;&gt;"",ISNUMBER(A6401)),VLOOKUP(A6401,Studies!A:BR,3,FALSE),"")</f>
        <v>https://www.ncbi.nlm.nih.gov/pubmed/6511088</v>
      </c>
      <c r="D6401" s="255" t="str">
        <f>IF(AND(A6401&lt;&gt;"",ISNUMBER(A6401)),VLOOKUP(A6401,Studies!A:BR,4,FALSE),"")</f>
        <v>Part I, base (enteric-coated pellets)</v>
      </c>
      <c r="E6401" s="255" t="str">
        <f>IF(AND(A6401&lt;&gt;"",ISNUMBER(A6401)),VLOOKUP(A6401,Studies!A:BR,5,FALSE),"")</f>
        <v>Erythromycin</v>
      </c>
      <c r="F6401" s="256" t="str">
        <f>IF(AND(A6401&lt;&gt;"",ISNUMBER(A6401)),VLOOKUP(A6401,Studies!A:BR,6,FALSE),"")</f>
        <v>Serum</v>
      </c>
      <c r="G6401" s="194">
        <v>4</v>
      </c>
      <c r="H6401" s="50" t="s">
        <v>60</v>
      </c>
      <c r="I6401" s="187">
        <v>1.5141116819599301</v>
      </c>
      <c r="J6401" s="41" t="s">
        <v>962</v>
      </c>
      <c r="K6401" s="41" t="s">
        <v>116</v>
      </c>
      <c r="L6401" s="195">
        <v>0.45283018867925007</v>
      </c>
      <c r="M6401" s="195" t="s">
        <v>962</v>
      </c>
      <c r="N6401" s="195" t="s">
        <v>949</v>
      </c>
      <c r="O6401" s="59" t="s">
        <v>1971</v>
      </c>
    </row>
    <row r="6402" spans="1:15" x14ac:dyDescent="0.2">
      <c r="A6402" s="30">
        <v>622</v>
      </c>
      <c r="B6402" s="254" t="str">
        <f>IF(AND(A6402&lt;&gt;"",ISNUMBER(A6402)),VLOOKUP(A6402,Studies!A:BR,2,FALSE),"")</f>
        <v>Schreiner 1984</v>
      </c>
      <c r="C6402" s="255" t="str">
        <f>IF(AND(A6402&lt;&gt;"",ISNUMBER(A6402)),VLOOKUP(A6402,Studies!A:BR,3,FALSE),"")</f>
        <v>https://www.ncbi.nlm.nih.gov/pubmed/6511088</v>
      </c>
      <c r="D6402" s="255" t="str">
        <f>IF(AND(A6402&lt;&gt;"",ISNUMBER(A6402)),VLOOKUP(A6402,Studies!A:BR,4,FALSE),"")</f>
        <v>Part I, base (enteric-coated pellets)</v>
      </c>
      <c r="E6402" s="255" t="str">
        <f>IF(AND(A6402&lt;&gt;"",ISNUMBER(A6402)),VLOOKUP(A6402,Studies!A:BR,5,FALSE),"")</f>
        <v>Erythromycin</v>
      </c>
      <c r="F6402" s="256" t="str">
        <f>IF(AND(A6402&lt;&gt;"",ISNUMBER(A6402)),VLOOKUP(A6402,Studies!A:BR,6,FALSE),"")</f>
        <v>Serum</v>
      </c>
      <c r="G6402" s="194">
        <v>5</v>
      </c>
      <c r="H6402" s="50" t="s">
        <v>60</v>
      </c>
      <c r="I6402" s="187">
        <v>1.4115047225899</v>
      </c>
      <c r="J6402" s="41" t="s">
        <v>962</v>
      </c>
      <c r="K6402" s="41" t="s">
        <v>116</v>
      </c>
      <c r="L6402" s="195">
        <v>0.29715859376752007</v>
      </c>
      <c r="M6402" s="195" t="s">
        <v>962</v>
      </c>
      <c r="N6402" s="195" t="s">
        <v>949</v>
      </c>
      <c r="O6402" s="59" t="s">
        <v>1971</v>
      </c>
    </row>
    <row r="6403" spans="1:15" x14ac:dyDescent="0.2">
      <c r="A6403" s="30">
        <v>622</v>
      </c>
      <c r="B6403" s="254" t="str">
        <f>IF(AND(A6403&lt;&gt;"",ISNUMBER(A6403)),VLOOKUP(A6403,Studies!A:BR,2,FALSE),"")</f>
        <v>Schreiner 1984</v>
      </c>
      <c r="C6403" s="255" t="str">
        <f>IF(AND(A6403&lt;&gt;"",ISNUMBER(A6403)),VLOOKUP(A6403,Studies!A:BR,3,FALSE),"")</f>
        <v>https://www.ncbi.nlm.nih.gov/pubmed/6511088</v>
      </c>
      <c r="D6403" s="255" t="str">
        <f>IF(AND(A6403&lt;&gt;"",ISNUMBER(A6403)),VLOOKUP(A6403,Studies!A:BR,4,FALSE),"")</f>
        <v>Part I, base (enteric-coated pellets)</v>
      </c>
      <c r="E6403" s="255" t="str">
        <f>IF(AND(A6403&lt;&gt;"",ISNUMBER(A6403)),VLOOKUP(A6403,Studies!A:BR,5,FALSE),"")</f>
        <v>Erythromycin</v>
      </c>
      <c r="F6403" s="256" t="str">
        <f>IF(AND(A6403&lt;&gt;"",ISNUMBER(A6403)),VLOOKUP(A6403,Studies!A:BR,6,FALSE),"")</f>
        <v>Serum</v>
      </c>
      <c r="G6403" s="194">
        <v>6</v>
      </c>
      <c r="H6403" s="50" t="s">
        <v>60</v>
      </c>
      <c r="I6403" s="187">
        <v>1.45041841473537</v>
      </c>
      <c r="J6403" s="41" t="s">
        <v>962</v>
      </c>
      <c r="K6403" s="41" t="s">
        <v>116</v>
      </c>
      <c r="L6403" s="195">
        <v>0.19336257375541011</v>
      </c>
      <c r="M6403" s="195" t="s">
        <v>962</v>
      </c>
      <c r="N6403" s="195" t="s">
        <v>949</v>
      </c>
      <c r="O6403" s="59" t="s">
        <v>1971</v>
      </c>
    </row>
    <row r="6404" spans="1:15" x14ac:dyDescent="0.2">
      <c r="A6404" s="30">
        <v>622</v>
      </c>
      <c r="B6404" s="254" t="str">
        <f>IF(AND(A6404&lt;&gt;"",ISNUMBER(A6404)),VLOOKUP(A6404,Studies!A:BR,2,FALSE),"")</f>
        <v>Schreiner 1984</v>
      </c>
      <c r="C6404" s="255" t="str">
        <f>IF(AND(A6404&lt;&gt;"",ISNUMBER(A6404)),VLOOKUP(A6404,Studies!A:BR,3,FALSE),"")</f>
        <v>https://www.ncbi.nlm.nih.gov/pubmed/6511088</v>
      </c>
      <c r="D6404" s="255" t="str">
        <f>IF(AND(A6404&lt;&gt;"",ISNUMBER(A6404)),VLOOKUP(A6404,Studies!A:BR,4,FALSE),"")</f>
        <v>Part I, base (enteric-coated pellets)</v>
      </c>
      <c r="E6404" s="255" t="str">
        <f>IF(AND(A6404&lt;&gt;"",ISNUMBER(A6404)),VLOOKUP(A6404,Studies!A:BR,5,FALSE),"")</f>
        <v>Erythromycin</v>
      </c>
      <c r="F6404" s="256" t="str">
        <f>IF(AND(A6404&lt;&gt;"",ISNUMBER(A6404)),VLOOKUP(A6404,Studies!A:BR,6,FALSE),"")</f>
        <v>Serum</v>
      </c>
      <c r="G6404" s="194">
        <v>7</v>
      </c>
      <c r="H6404" s="50" t="s">
        <v>60</v>
      </c>
      <c r="I6404" s="187">
        <v>1.0836717295223499</v>
      </c>
      <c r="J6404" s="41" t="s">
        <v>962</v>
      </c>
      <c r="K6404" s="41" t="s">
        <v>116</v>
      </c>
      <c r="L6404" s="195">
        <v>0.14149821640903093</v>
      </c>
      <c r="M6404" s="195" t="s">
        <v>962</v>
      </c>
      <c r="N6404" s="195" t="s">
        <v>949</v>
      </c>
      <c r="O6404" s="59" t="s">
        <v>1971</v>
      </c>
    </row>
    <row r="6405" spans="1:15" x14ac:dyDescent="0.2">
      <c r="A6405" s="30">
        <v>622</v>
      </c>
      <c r="B6405" s="254" t="str">
        <f>IF(AND(A6405&lt;&gt;"",ISNUMBER(A6405)),VLOOKUP(A6405,Studies!A:BR,2,FALSE),"")</f>
        <v>Schreiner 1984</v>
      </c>
      <c r="C6405" s="255" t="str">
        <f>IF(AND(A6405&lt;&gt;"",ISNUMBER(A6405)),VLOOKUP(A6405,Studies!A:BR,3,FALSE),"")</f>
        <v>https://www.ncbi.nlm.nih.gov/pubmed/6511088</v>
      </c>
      <c r="D6405" s="255" t="str">
        <f>IF(AND(A6405&lt;&gt;"",ISNUMBER(A6405)),VLOOKUP(A6405,Studies!A:BR,4,FALSE),"")</f>
        <v>Part I, base (enteric-coated pellets)</v>
      </c>
      <c r="E6405" s="255" t="str">
        <f>IF(AND(A6405&lt;&gt;"",ISNUMBER(A6405)),VLOOKUP(A6405,Studies!A:BR,5,FALSE),"")</f>
        <v>Erythromycin</v>
      </c>
      <c r="F6405" s="256" t="str">
        <f>IF(AND(A6405&lt;&gt;"",ISNUMBER(A6405)),VLOOKUP(A6405,Studies!A:BR,6,FALSE),"")</f>
        <v>Serum</v>
      </c>
      <c r="G6405" s="194">
        <v>8</v>
      </c>
      <c r="H6405" s="50" t="s">
        <v>60</v>
      </c>
      <c r="I6405" s="187">
        <v>0.665038251856505</v>
      </c>
      <c r="J6405" s="41" t="s">
        <v>962</v>
      </c>
      <c r="K6405" s="41" t="s">
        <v>116</v>
      </c>
      <c r="L6405" s="195">
        <v>0.12261907432750796</v>
      </c>
      <c r="M6405" s="195" t="s">
        <v>962</v>
      </c>
      <c r="N6405" s="195" t="s">
        <v>949</v>
      </c>
      <c r="O6405" s="59" t="s">
        <v>1971</v>
      </c>
    </row>
    <row r="6406" spans="1:15" x14ac:dyDescent="0.2">
      <c r="A6406" s="30">
        <v>622</v>
      </c>
      <c r="B6406" s="254" t="str">
        <f>IF(AND(A6406&lt;&gt;"",ISNUMBER(A6406)),VLOOKUP(A6406,Studies!A:BR,2,FALSE),"")</f>
        <v>Schreiner 1984</v>
      </c>
      <c r="C6406" s="255" t="str">
        <f>IF(AND(A6406&lt;&gt;"",ISNUMBER(A6406)),VLOOKUP(A6406,Studies!A:BR,3,FALSE),"")</f>
        <v>https://www.ncbi.nlm.nih.gov/pubmed/6511088</v>
      </c>
      <c r="D6406" s="255" t="str">
        <f>IF(AND(A6406&lt;&gt;"",ISNUMBER(A6406)),VLOOKUP(A6406,Studies!A:BR,4,FALSE),"")</f>
        <v>Part I, base (enteric-coated pellets)</v>
      </c>
      <c r="E6406" s="255" t="str">
        <f>IF(AND(A6406&lt;&gt;"",ISNUMBER(A6406)),VLOOKUP(A6406,Studies!A:BR,5,FALSE),"")</f>
        <v>Erythromycin</v>
      </c>
      <c r="F6406" s="256" t="str">
        <f>IF(AND(A6406&lt;&gt;"",ISNUMBER(A6406)),VLOOKUP(A6406,Studies!A:BR,6,FALSE),"")</f>
        <v>Serum</v>
      </c>
      <c r="G6406" s="194">
        <v>9</v>
      </c>
      <c r="H6406" s="50" t="s">
        <v>60</v>
      </c>
      <c r="I6406" s="187">
        <v>0.46340834137258002</v>
      </c>
      <c r="J6406" s="41" t="s">
        <v>962</v>
      </c>
      <c r="K6406" s="41" t="s">
        <v>116</v>
      </c>
      <c r="L6406" s="195">
        <v>4.2452830188680013E-2</v>
      </c>
      <c r="M6406" s="195" t="s">
        <v>962</v>
      </c>
      <c r="N6406" s="195" t="s">
        <v>949</v>
      </c>
      <c r="O6406" s="59" t="s">
        <v>1971</v>
      </c>
    </row>
    <row r="6407" spans="1:15" x14ac:dyDescent="0.2">
      <c r="A6407" s="30">
        <v>622</v>
      </c>
      <c r="B6407" s="254" t="str">
        <f>IF(AND(A6407&lt;&gt;"",ISNUMBER(A6407)),VLOOKUP(A6407,Studies!A:BR,2,FALSE),"")</f>
        <v>Schreiner 1984</v>
      </c>
      <c r="C6407" s="255" t="str">
        <f>IF(AND(A6407&lt;&gt;"",ISNUMBER(A6407)),VLOOKUP(A6407,Studies!A:BR,3,FALSE),"")</f>
        <v>https://www.ncbi.nlm.nih.gov/pubmed/6511088</v>
      </c>
      <c r="D6407" s="255" t="str">
        <f>IF(AND(A6407&lt;&gt;"",ISNUMBER(A6407)),VLOOKUP(A6407,Studies!A:BR,4,FALSE),"")</f>
        <v>Part I, base (enteric-coated pellets)</v>
      </c>
      <c r="E6407" s="255" t="str">
        <f>IF(AND(A6407&lt;&gt;"",ISNUMBER(A6407)),VLOOKUP(A6407,Studies!A:BR,5,FALSE),"")</f>
        <v>Erythromycin</v>
      </c>
      <c r="F6407" s="256" t="str">
        <f>IF(AND(A6407&lt;&gt;"",ISNUMBER(A6407)),VLOOKUP(A6407,Studies!A:BR,6,FALSE),"")</f>
        <v>Serum</v>
      </c>
      <c r="G6407" s="194">
        <v>10</v>
      </c>
      <c r="H6407" s="50" t="s">
        <v>60</v>
      </c>
      <c r="I6407" s="187">
        <v>0.37023534426670901</v>
      </c>
      <c r="J6407" s="41" t="s">
        <v>962</v>
      </c>
      <c r="K6407" s="41" t="s">
        <v>116</v>
      </c>
      <c r="L6407" s="195">
        <v>5.6603773584906036E-2</v>
      </c>
      <c r="M6407" s="195" t="s">
        <v>962</v>
      </c>
      <c r="N6407" s="195" t="s">
        <v>949</v>
      </c>
      <c r="O6407" s="59" t="s">
        <v>1971</v>
      </c>
    </row>
    <row r="6408" spans="1:15" x14ac:dyDescent="0.2">
      <c r="A6408" s="30">
        <v>623</v>
      </c>
      <c r="B6408" s="254" t="str">
        <f>IF(AND(A6408&lt;&gt;"",ISNUMBER(A6408)),VLOOKUP(A6408,Studies!A:BR,2,FALSE),"")</f>
        <v>Schreiner 1984</v>
      </c>
      <c r="C6408" s="255" t="str">
        <f>IF(AND(A6408&lt;&gt;"",ISNUMBER(A6408)),VLOOKUP(A6408,Studies!A:BR,3,FALSE),"")</f>
        <v>https://www.ncbi.nlm.nih.gov/pubmed/6511088</v>
      </c>
      <c r="D6408" s="255" t="str">
        <f>IF(AND(A6408&lt;&gt;"",ISNUMBER(A6408)),VLOOKUP(A6408,Studies!A:BR,4,FALSE),"")</f>
        <v>Part II, stearate tablet</v>
      </c>
      <c r="E6408" s="255" t="str">
        <f>IF(AND(A6408&lt;&gt;"",ISNUMBER(A6408)),VLOOKUP(A6408,Studies!A:BR,5,FALSE),"")</f>
        <v>Erythromycin</v>
      </c>
      <c r="F6408" s="256" t="str">
        <f>IF(AND(A6408&lt;&gt;"",ISNUMBER(A6408)),VLOOKUP(A6408,Studies!A:BR,6,FALSE),"")</f>
        <v>Serum</v>
      </c>
      <c r="G6408" s="194">
        <v>0.5</v>
      </c>
      <c r="H6408" s="50" t="s">
        <v>60</v>
      </c>
      <c r="I6408" s="187">
        <v>0.98472593466865699</v>
      </c>
      <c r="J6408" s="41" t="s">
        <v>962</v>
      </c>
      <c r="K6408" s="41" t="s">
        <v>116</v>
      </c>
      <c r="L6408" s="195">
        <v>0.17313500190925302</v>
      </c>
      <c r="M6408" s="195" t="s">
        <v>962</v>
      </c>
      <c r="N6408" s="195" t="s">
        <v>949</v>
      </c>
      <c r="O6408" s="59" t="s">
        <v>1971</v>
      </c>
    </row>
    <row r="6409" spans="1:15" x14ac:dyDescent="0.2">
      <c r="A6409" s="30">
        <v>623</v>
      </c>
      <c r="B6409" s="254" t="str">
        <f>IF(AND(A6409&lt;&gt;"",ISNUMBER(A6409)),VLOOKUP(A6409,Studies!A:BR,2,FALSE),"")</f>
        <v>Schreiner 1984</v>
      </c>
      <c r="C6409" s="255" t="str">
        <f>IF(AND(A6409&lt;&gt;"",ISNUMBER(A6409)),VLOOKUP(A6409,Studies!A:BR,3,FALSE),"")</f>
        <v>https://www.ncbi.nlm.nih.gov/pubmed/6511088</v>
      </c>
      <c r="D6409" s="255" t="str">
        <f>IF(AND(A6409&lt;&gt;"",ISNUMBER(A6409)),VLOOKUP(A6409,Studies!A:BR,4,FALSE),"")</f>
        <v>Part II, stearate tablet</v>
      </c>
      <c r="E6409" s="255" t="str">
        <f>IF(AND(A6409&lt;&gt;"",ISNUMBER(A6409)),VLOOKUP(A6409,Studies!A:BR,5,FALSE),"")</f>
        <v>Erythromycin</v>
      </c>
      <c r="F6409" s="256" t="str">
        <f>IF(AND(A6409&lt;&gt;"",ISNUMBER(A6409)),VLOOKUP(A6409,Studies!A:BR,6,FALSE),"")</f>
        <v>Serum</v>
      </c>
      <c r="G6409" s="194">
        <v>1</v>
      </c>
      <c r="H6409" s="50" t="s">
        <v>60</v>
      </c>
      <c r="I6409" s="187">
        <v>2.1425348005693001</v>
      </c>
      <c r="J6409" s="41" t="s">
        <v>962</v>
      </c>
      <c r="K6409" s="41" t="s">
        <v>116</v>
      </c>
      <c r="L6409" s="195">
        <v>0.45678133786926978</v>
      </c>
      <c r="M6409" s="195" t="s">
        <v>962</v>
      </c>
      <c r="N6409" s="195" t="s">
        <v>949</v>
      </c>
      <c r="O6409" s="59" t="s">
        <v>1971</v>
      </c>
    </row>
    <row r="6410" spans="1:15" x14ac:dyDescent="0.2">
      <c r="A6410" s="30">
        <v>623</v>
      </c>
      <c r="B6410" s="254" t="str">
        <f>IF(AND(A6410&lt;&gt;"",ISNUMBER(A6410)),VLOOKUP(A6410,Studies!A:BR,2,FALSE),"")</f>
        <v>Schreiner 1984</v>
      </c>
      <c r="C6410" s="255" t="str">
        <f>IF(AND(A6410&lt;&gt;"",ISNUMBER(A6410)),VLOOKUP(A6410,Studies!A:BR,3,FALSE),"")</f>
        <v>https://www.ncbi.nlm.nih.gov/pubmed/6511088</v>
      </c>
      <c r="D6410" s="255" t="str">
        <f>IF(AND(A6410&lt;&gt;"",ISNUMBER(A6410)),VLOOKUP(A6410,Studies!A:BR,4,FALSE),"")</f>
        <v>Part II, stearate tablet</v>
      </c>
      <c r="E6410" s="255" t="str">
        <f>IF(AND(A6410&lt;&gt;"",ISNUMBER(A6410)),VLOOKUP(A6410,Studies!A:BR,5,FALSE),"")</f>
        <v>Erythromycin</v>
      </c>
      <c r="F6410" s="256" t="str">
        <f>IF(AND(A6410&lt;&gt;"",ISNUMBER(A6410)),VLOOKUP(A6410,Studies!A:BR,6,FALSE),"")</f>
        <v>Serum</v>
      </c>
      <c r="G6410" s="194">
        <v>1.5</v>
      </c>
      <c r="H6410" s="50" t="s">
        <v>60</v>
      </c>
      <c r="I6410" s="187">
        <v>2.21859270316242</v>
      </c>
      <c r="J6410" s="41" t="s">
        <v>962</v>
      </c>
      <c r="K6410" s="41" t="s">
        <v>116</v>
      </c>
      <c r="L6410" s="195">
        <v>0.37978616308536006</v>
      </c>
      <c r="M6410" s="195" t="s">
        <v>962</v>
      </c>
      <c r="N6410" s="195" t="s">
        <v>949</v>
      </c>
      <c r="O6410" s="59" t="s">
        <v>1971</v>
      </c>
    </row>
    <row r="6411" spans="1:15" x14ac:dyDescent="0.2">
      <c r="A6411" s="30">
        <v>623</v>
      </c>
      <c r="B6411" s="254" t="str">
        <f>IF(AND(A6411&lt;&gt;"",ISNUMBER(A6411)),VLOOKUP(A6411,Studies!A:BR,2,FALSE),"")</f>
        <v>Schreiner 1984</v>
      </c>
      <c r="C6411" s="255" t="str">
        <f>IF(AND(A6411&lt;&gt;"",ISNUMBER(A6411)),VLOOKUP(A6411,Studies!A:BR,3,FALSE),"")</f>
        <v>https://www.ncbi.nlm.nih.gov/pubmed/6511088</v>
      </c>
      <c r="D6411" s="255" t="str">
        <f>IF(AND(A6411&lt;&gt;"",ISNUMBER(A6411)),VLOOKUP(A6411,Studies!A:BR,4,FALSE),"")</f>
        <v>Part II, stearate tablet</v>
      </c>
      <c r="E6411" s="255" t="str">
        <f>IF(AND(A6411&lt;&gt;"",ISNUMBER(A6411)),VLOOKUP(A6411,Studies!A:BR,5,FALSE),"")</f>
        <v>Erythromycin</v>
      </c>
      <c r="F6411" s="256" t="str">
        <f>IF(AND(A6411&lt;&gt;"",ISNUMBER(A6411)),VLOOKUP(A6411,Studies!A:BR,6,FALSE),"")</f>
        <v>Serum</v>
      </c>
      <c r="G6411" s="194">
        <v>2</v>
      </c>
      <c r="H6411" s="50" t="s">
        <v>60</v>
      </c>
      <c r="I6411" s="187">
        <v>2.00133648071649</v>
      </c>
      <c r="J6411" s="41" t="s">
        <v>962</v>
      </c>
      <c r="K6411" s="41" t="s">
        <v>116</v>
      </c>
      <c r="L6411" s="195">
        <v>0.2884541951609001</v>
      </c>
      <c r="M6411" s="195" t="s">
        <v>962</v>
      </c>
      <c r="N6411" s="195" t="s">
        <v>949</v>
      </c>
      <c r="O6411" s="59" t="s">
        <v>1971</v>
      </c>
    </row>
    <row r="6412" spans="1:15" x14ac:dyDescent="0.2">
      <c r="A6412" s="30">
        <v>623</v>
      </c>
      <c r="B6412" s="254" t="str">
        <f>IF(AND(A6412&lt;&gt;"",ISNUMBER(A6412)),VLOOKUP(A6412,Studies!A:BR,2,FALSE),"")</f>
        <v>Schreiner 1984</v>
      </c>
      <c r="C6412" s="255" t="str">
        <f>IF(AND(A6412&lt;&gt;"",ISNUMBER(A6412)),VLOOKUP(A6412,Studies!A:BR,3,FALSE),"")</f>
        <v>https://www.ncbi.nlm.nih.gov/pubmed/6511088</v>
      </c>
      <c r="D6412" s="255" t="str">
        <f>IF(AND(A6412&lt;&gt;"",ISNUMBER(A6412)),VLOOKUP(A6412,Studies!A:BR,4,FALSE),"")</f>
        <v>Part II, stearate tablet</v>
      </c>
      <c r="E6412" s="255" t="str">
        <f>IF(AND(A6412&lt;&gt;"",ISNUMBER(A6412)),VLOOKUP(A6412,Studies!A:BR,5,FALSE),"")</f>
        <v>Erythromycin</v>
      </c>
      <c r="F6412" s="256" t="str">
        <f>IF(AND(A6412&lt;&gt;"",ISNUMBER(A6412)),VLOOKUP(A6412,Studies!A:BR,6,FALSE),"")</f>
        <v>Serum</v>
      </c>
      <c r="G6412" s="194">
        <v>2.5</v>
      </c>
      <c r="H6412" s="50" t="s">
        <v>60</v>
      </c>
      <c r="I6412" s="187">
        <v>1.4523032596243901</v>
      </c>
      <c r="J6412" s="41" t="s">
        <v>962</v>
      </c>
      <c r="K6412" s="41" t="s">
        <v>116</v>
      </c>
      <c r="L6412" s="195">
        <v>0.24042767382927988</v>
      </c>
      <c r="M6412" s="195" t="s">
        <v>962</v>
      </c>
      <c r="N6412" s="195" t="s">
        <v>949</v>
      </c>
      <c r="O6412" s="59" t="s">
        <v>1971</v>
      </c>
    </row>
    <row r="6413" spans="1:15" x14ac:dyDescent="0.2">
      <c r="A6413" s="30">
        <v>623</v>
      </c>
      <c r="B6413" s="254" t="str">
        <f>IF(AND(A6413&lt;&gt;"",ISNUMBER(A6413)),VLOOKUP(A6413,Studies!A:BR,2,FALSE),"")</f>
        <v>Schreiner 1984</v>
      </c>
      <c r="C6413" s="255" t="str">
        <f>IF(AND(A6413&lt;&gt;"",ISNUMBER(A6413)),VLOOKUP(A6413,Studies!A:BR,3,FALSE),"")</f>
        <v>https://www.ncbi.nlm.nih.gov/pubmed/6511088</v>
      </c>
      <c r="D6413" s="255" t="str">
        <f>IF(AND(A6413&lt;&gt;"",ISNUMBER(A6413)),VLOOKUP(A6413,Studies!A:BR,4,FALSE),"")</f>
        <v>Part II, stearate tablet</v>
      </c>
      <c r="E6413" s="255" t="str">
        <f>IF(AND(A6413&lt;&gt;"",ISNUMBER(A6413)),VLOOKUP(A6413,Studies!A:BR,5,FALSE),"")</f>
        <v>Erythromycin</v>
      </c>
      <c r="F6413" s="256" t="str">
        <f>IF(AND(A6413&lt;&gt;"",ISNUMBER(A6413)),VLOOKUP(A6413,Studies!A:BR,6,FALSE),"")</f>
        <v>Serum</v>
      </c>
      <c r="G6413" s="194">
        <v>3</v>
      </c>
      <c r="H6413" s="50" t="s">
        <v>60</v>
      </c>
      <c r="I6413" s="187">
        <v>1.0379595237268699</v>
      </c>
      <c r="J6413" s="41" t="s">
        <v>962</v>
      </c>
      <c r="K6413" s="41" t="s">
        <v>116</v>
      </c>
      <c r="L6413" s="195">
        <v>0.17308293123199014</v>
      </c>
      <c r="M6413" s="195" t="s">
        <v>962</v>
      </c>
      <c r="N6413" s="195" t="s">
        <v>949</v>
      </c>
      <c r="O6413" s="59" t="s">
        <v>1971</v>
      </c>
    </row>
    <row r="6414" spans="1:15" x14ac:dyDescent="0.2">
      <c r="A6414" s="30">
        <v>623</v>
      </c>
      <c r="B6414" s="254" t="str">
        <f>IF(AND(A6414&lt;&gt;"",ISNUMBER(A6414)),VLOOKUP(A6414,Studies!A:BR,2,FALSE),"")</f>
        <v>Schreiner 1984</v>
      </c>
      <c r="C6414" s="255" t="str">
        <f>IF(AND(A6414&lt;&gt;"",ISNUMBER(A6414)),VLOOKUP(A6414,Studies!A:BR,3,FALSE),"")</f>
        <v>https://www.ncbi.nlm.nih.gov/pubmed/6511088</v>
      </c>
      <c r="D6414" s="255" t="str">
        <f>IF(AND(A6414&lt;&gt;"",ISNUMBER(A6414)),VLOOKUP(A6414,Studies!A:BR,4,FALSE),"")</f>
        <v>Part II, stearate tablet</v>
      </c>
      <c r="E6414" s="255" t="str">
        <f>IF(AND(A6414&lt;&gt;"",ISNUMBER(A6414)),VLOOKUP(A6414,Studies!A:BR,5,FALSE),"")</f>
        <v>Erythromycin</v>
      </c>
      <c r="F6414" s="256" t="str">
        <f>IF(AND(A6414&lt;&gt;"",ISNUMBER(A6414)),VLOOKUP(A6414,Studies!A:BR,6,FALSE),"")</f>
        <v>Serum</v>
      </c>
      <c r="G6414" s="194">
        <v>3.5</v>
      </c>
      <c r="H6414" s="50" t="s">
        <v>60</v>
      </c>
      <c r="I6414" s="187">
        <v>0.86878189328982502</v>
      </c>
      <c r="J6414" s="41" t="s">
        <v>962</v>
      </c>
      <c r="K6414" s="41" t="s">
        <v>116</v>
      </c>
      <c r="L6414" s="195">
        <v>0.14904363522754505</v>
      </c>
      <c r="M6414" s="195" t="s">
        <v>962</v>
      </c>
      <c r="N6414" s="195" t="s">
        <v>949</v>
      </c>
      <c r="O6414" s="59" t="s">
        <v>1971</v>
      </c>
    </row>
    <row r="6415" spans="1:15" x14ac:dyDescent="0.2">
      <c r="A6415" s="30">
        <v>623</v>
      </c>
      <c r="B6415" s="254" t="str">
        <f>IF(AND(A6415&lt;&gt;"",ISNUMBER(A6415)),VLOOKUP(A6415,Studies!A:BR,2,FALSE),"")</f>
        <v>Schreiner 1984</v>
      </c>
      <c r="C6415" s="255" t="str">
        <f>IF(AND(A6415&lt;&gt;"",ISNUMBER(A6415)),VLOOKUP(A6415,Studies!A:BR,3,FALSE),"")</f>
        <v>https://www.ncbi.nlm.nih.gov/pubmed/6511088</v>
      </c>
      <c r="D6415" s="255" t="str">
        <f>IF(AND(A6415&lt;&gt;"",ISNUMBER(A6415)),VLOOKUP(A6415,Studies!A:BR,4,FALSE),"")</f>
        <v>Part II, stearate tablet</v>
      </c>
      <c r="E6415" s="255" t="str">
        <f>IF(AND(A6415&lt;&gt;"",ISNUMBER(A6415)),VLOOKUP(A6415,Studies!A:BR,5,FALSE),"")</f>
        <v>Erythromycin</v>
      </c>
      <c r="F6415" s="256" t="str">
        <f>IF(AND(A6415&lt;&gt;"",ISNUMBER(A6415)),VLOOKUP(A6415,Studies!A:BR,6,FALSE),"")</f>
        <v>Serum</v>
      </c>
      <c r="G6415" s="194">
        <v>4</v>
      </c>
      <c r="H6415" s="50" t="s">
        <v>60</v>
      </c>
      <c r="I6415" s="187">
        <v>0.74768285486166497</v>
      </c>
      <c r="J6415" s="41" t="s">
        <v>962</v>
      </c>
      <c r="K6415" s="41" t="s">
        <v>116</v>
      </c>
      <c r="L6415" s="195">
        <v>0.15388620821328203</v>
      </c>
      <c r="M6415" s="195" t="s">
        <v>962</v>
      </c>
      <c r="N6415" s="195" t="s">
        <v>949</v>
      </c>
      <c r="O6415" s="59" t="s">
        <v>1971</v>
      </c>
    </row>
    <row r="6416" spans="1:15" x14ac:dyDescent="0.2">
      <c r="A6416" s="30">
        <v>623</v>
      </c>
      <c r="B6416" s="254" t="str">
        <f>IF(AND(A6416&lt;&gt;"",ISNUMBER(A6416)),VLOOKUP(A6416,Studies!A:BR,2,FALSE),"")</f>
        <v>Schreiner 1984</v>
      </c>
      <c r="C6416" s="255" t="str">
        <f>IF(AND(A6416&lt;&gt;"",ISNUMBER(A6416)),VLOOKUP(A6416,Studies!A:BR,3,FALSE),"")</f>
        <v>https://www.ncbi.nlm.nih.gov/pubmed/6511088</v>
      </c>
      <c r="D6416" s="255" t="str">
        <f>IF(AND(A6416&lt;&gt;"",ISNUMBER(A6416)),VLOOKUP(A6416,Studies!A:BR,4,FALSE),"")</f>
        <v>Part II, stearate tablet</v>
      </c>
      <c r="E6416" s="255" t="str">
        <f>IF(AND(A6416&lt;&gt;"",ISNUMBER(A6416)),VLOOKUP(A6416,Studies!A:BR,5,FALSE),"")</f>
        <v>Erythromycin</v>
      </c>
      <c r="F6416" s="256" t="str">
        <f>IF(AND(A6416&lt;&gt;"",ISNUMBER(A6416)),VLOOKUP(A6416,Studies!A:BR,6,FALSE),"")</f>
        <v>Serum</v>
      </c>
      <c r="G6416" s="194">
        <v>5</v>
      </c>
      <c r="H6416" s="50" t="s">
        <v>60</v>
      </c>
      <c r="I6416" s="187">
        <v>0.49107855729510103</v>
      </c>
      <c r="J6416" s="41" t="s">
        <v>962</v>
      </c>
      <c r="K6416" s="41" t="s">
        <v>116</v>
      </c>
      <c r="L6416" s="195">
        <v>0.10094768632624102</v>
      </c>
      <c r="M6416" s="195" t="s">
        <v>962</v>
      </c>
      <c r="N6416" s="195" t="s">
        <v>949</v>
      </c>
      <c r="O6416" s="59" t="s">
        <v>1971</v>
      </c>
    </row>
    <row r="6417" spans="1:16" x14ac:dyDescent="0.2">
      <c r="A6417" s="30">
        <v>623</v>
      </c>
      <c r="B6417" s="254" t="str">
        <f>IF(AND(A6417&lt;&gt;"",ISNUMBER(A6417)),VLOOKUP(A6417,Studies!A:BR,2,FALSE),"")</f>
        <v>Schreiner 1984</v>
      </c>
      <c r="C6417" s="255" t="str">
        <f>IF(AND(A6417&lt;&gt;"",ISNUMBER(A6417)),VLOOKUP(A6417,Studies!A:BR,3,FALSE),"")</f>
        <v>https://www.ncbi.nlm.nih.gov/pubmed/6511088</v>
      </c>
      <c r="D6417" s="255" t="str">
        <f>IF(AND(A6417&lt;&gt;"",ISNUMBER(A6417)),VLOOKUP(A6417,Studies!A:BR,4,FALSE),"")</f>
        <v>Part II, stearate tablet</v>
      </c>
      <c r="E6417" s="255" t="str">
        <f>IF(AND(A6417&lt;&gt;"",ISNUMBER(A6417)),VLOOKUP(A6417,Studies!A:BR,5,FALSE),"")</f>
        <v>Erythromycin</v>
      </c>
      <c r="F6417" s="256" t="str">
        <f>IF(AND(A6417&lt;&gt;"",ISNUMBER(A6417)),VLOOKUP(A6417,Studies!A:BR,6,FALSE),"")</f>
        <v>Serum</v>
      </c>
      <c r="G6417" s="194">
        <v>6</v>
      </c>
      <c r="H6417" s="50" t="s">
        <v>60</v>
      </c>
      <c r="I6417" s="187">
        <v>0.29213385635435801</v>
      </c>
      <c r="J6417" s="41" t="s">
        <v>962</v>
      </c>
      <c r="K6417" s="41" t="s">
        <v>116</v>
      </c>
      <c r="L6417" s="195">
        <v>4.8061235116463985E-2</v>
      </c>
      <c r="M6417" s="195" t="s">
        <v>962</v>
      </c>
      <c r="N6417" s="195" t="s">
        <v>949</v>
      </c>
      <c r="O6417" s="59" t="s">
        <v>1971</v>
      </c>
    </row>
    <row r="6418" spans="1:16" x14ac:dyDescent="0.2">
      <c r="A6418" s="30">
        <v>623</v>
      </c>
      <c r="B6418" s="254" t="str">
        <f>IF(AND(A6418&lt;&gt;"",ISNUMBER(A6418)),VLOOKUP(A6418,Studies!A:BR,2,FALSE),"")</f>
        <v>Schreiner 1984</v>
      </c>
      <c r="C6418" s="255" t="str">
        <f>IF(AND(A6418&lt;&gt;"",ISNUMBER(A6418)),VLOOKUP(A6418,Studies!A:BR,3,FALSE),"")</f>
        <v>https://www.ncbi.nlm.nih.gov/pubmed/6511088</v>
      </c>
      <c r="D6418" s="255" t="str">
        <f>IF(AND(A6418&lt;&gt;"",ISNUMBER(A6418)),VLOOKUP(A6418,Studies!A:BR,4,FALSE),"")</f>
        <v>Part II, stearate tablet</v>
      </c>
      <c r="E6418" s="255" t="str">
        <f>IF(AND(A6418&lt;&gt;"",ISNUMBER(A6418)),VLOOKUP(A6418,Studies!A:BR,5,FALSE),"")</f>
        <v>Erythromycin</v>
      </c>
      <c r="F6418" s="256" t="str">
        <f>IF(AND(A6418&lt;&gt;"",ISNUMBER(A6418)),VLOOKUP(A6418,Studies!A:BR,6,FALSE),"")</f>
        <v>Serum</v>
      </c>
      <c r="G6418" s="194">
        <v>7</v>
      </c>
      <c r="H6418" s="50" t="s">
        <v>60</v>
      </c>
      <c r="I6418" s="187">
        <v>0.18455583712292101</v>
      </c>
      <c r="J6418" s="41" t="s">
        <v>962</v>
      </c>
      <c r="K6418" s="41" t="s">
        <v>116</v>
      </c>
      <c r="L6418" s="195">
        <v>3.3637657513798991E-2</v>
      </c>
      <c r="M6418" s="195" t="s">
        <v>962</v>
      </c>
      <c r="N6418" s="195" t="s">
        <v>949</v>
      </c>
      <c r="O6418" s="59" t="s">
        <v>1971</v>
      </c>
    </row>
    <row r="6419" spans="1:16" x14ac:dyDescent="0.2">
      <c r="A6419" s="30">
        <v>623</v>
      </c>
      <c r="B6419" s="254" t="str">
        <f>IF(AND(A6419&lt;&gt;"",ISNUMBER(A6419)),VLOOKUP(A6419,Studies!A:BR,2,FALSE),"")</f>
        <v>Schreiner 1984</v>
      </c>
      <c r="C6419" s="255" t="str">
        <f>IF(AND(A6419&lt;&gt;"",ISNUMBER(A6419)),VLOOKUP(A6419,Studies!A:BR,3,FALSE),"")</f>
        <v>https://www.ncbi.nlm.nih.gov/pubmed/6511088</v>
      </c>
      <c r="D6419" s="255" t="str">
        <f>IF(AND(A6419&lt;&gt;"",ISNUMBER(A6419)),VLOOKUP(A6419,Studies!A:BR,4,FALSE),"")</f>
        <v>Part II, stearate tablet</v>
      </c>
      <c r="E6419" s="255" t="str">
        <f>IF(AND(A6419&lt;&gt;"",ISNUMBER(A6419)),VLOOKUP(A6419,Studies!A:BR,5,FALSE),"")</f>
        <v>Erythromycin</v>
      </c>
      <c r="F6419" s="256" t="str">
        <f>IF(AND(A6419&lt;&gt;"",ISNUMBER(A6419)),VLOOKUP(A6419,Studies!A:BR,6,FALSE),"")</f>
        <v>Serum</v>
      </c>
      <c r="G6419" s="194">
        <v>8</v>
      </c>
      <c r="H6419" s="50" t="s">
        <v>60</v>
      </c>
      <c r="I6419" s="187">
        <v>0.13465477140972701</v>
      </c>
      <c r="J6419" s="41" t="s">
        <v>962</v>
      </c>
      <c r="K6419" s="41" t="s">
        <v>116</v>
      </c>
      <c r="L6419" s="195">
        <v>3.3689728191064E-2</v>
      </c>
      <c r="M6419" s="195" t="s">
        <v>962</v>
      </c>
      <c r="N6419" s="195" t="s">
        <v>949</v>
      </c>
      <c r="O6419" s="59" t="s">
        <v>1971</v>
      </c>
    </row>
    <row r="6420" spans="1:16" x14ac:dyDescent="0.2">
      <c r="A6420" s="30">
        <v>623</v>
      </c>
      <c r="B6420" s="254" t="str">
        <f>IF(AND(A6420&lt;&gt;"",ISNUMBER(A6420)),VLOOKUP(A6420,Studies!A:BR,2,FALSE),"")</f>
        <v>Schreiner 1984</v>
      </c>
      <c r="C6420" s="255" t="str">
        <f>IF(AND(A6420&lt;&gt;"",ISNUMBER(A6420)),VLOOKUP(A6420,Studies!A:BR,3,FALSE),"")</f>
        <v>https://www.ncbi.nlm.nih.gov/pubmed/6511088</v>
      </c>
      <c r="D6420" s="255" t="str">
        <f>IF(AND(A6420&lt;&gt;"",ISNUMBER(A6420)),VLOOKUP(A6420,Studies!A:BR,4,FALSE),"")</f>
        <v>Part II, stearate tablet</v>
      </c>
      <c r="E6420" s="255" t="str">
        <f>IF(AND(A6420&lt;&gt;"",ISNUMBER(A6420)),VLOOKUP(A6420,Studies!A:BR,5,FALSE),"")</f>
        <v>Erythromycin</v>
      </c>
      <c r="F6420" s="256" t="str">
        <f>IF(AND(A6420&lt;&gt;"",ISNUMBER(A6420)),VLOOKUP(A6420,Studies!A:BR,6,FALSE),"")</f>
        <v>Serum</v>
      </c>
      <c r="G6420" s="194">
        <v>9</v>
      </c>
      <c r="H6420" s="50" t="s">
        <v>60</v>
      </c>
      <c r="I6420" s="187">
        <v>0.104037213177353</v>
      </c>
      <c r="J6420" s="41" t="s">
        <v>962</v>
      </c>
      <c r="K6420" s="41" t="s">
        <v>116</v>
      </c>
      <c r="L6420" s="195">
        <v>2.4039296004442004E-2</v>
      </c>
      <c r="M6420" s="195" t="s">
        <v>962</v>
      </c>
      <c r="N6420" s="195" t="s">
        <v>949</v>
      </c>
      <c r="O6420" s="59" t="s">
        <v>1971</v>
      </c>
    </row>
    <row r="6421" spans="1:16" s="183" customFormat="1" x14ac:dyDescent="0.2">
      <c r="A6421" s="183">
        <v>623</v>
      </c>
      <c r="B6421" s="254" t="str">
        <f>IF(AND(A6421&lt;&gt;"",ISNUMBER(A6421)),VLOOKUP(A6421,Studies!A:BR,2,FALSE),"")</f>
        <v>Schreiner 1984</v>
      </c>
      <c r="C6421" s="255" t="str">
        <f>IF(AND(A6421&lt;&gt;"",ISNUMBER(A6421)),VLOOKUP(A6421,Studies!A:BR,3,FALSE),"")</f>
        <v>https://www.ncbi.nlm.nih.gov/pubmed/6511088</v>
      </c>
      <c r="D6421" s="255" t="str">
        <f>IF(AND(A6421&lt;&gt;"",ISNUMBER(A6421)),VLOOKUP(A6421,Studies!A:BR,4,FALSE),"")</f>
        <v>Part II, stearate tablet</v>
      </c>
      <c r="E6421" s="255" t="str">
        <f>IF(AND(A6421&lt;&gt;"",ISNUMBER(A6421)),VLOOKUP(A6421,Studies!A:BR,5,FALSE),"")</f>
        <v>Erythromycin</v>
      </c>
      <c r="F6421" s="256" t="str">
        <f>IF(AND(A6421&lt;&gt;"",ISNUMBER(A6421)),VLOOKUP(A6421,Studies!A:BR,6,FALSE),"")</f>
        <v>Serum</v>
      </c>
      <c r="G6421" s="194">
        <v>10</v>
      </c>
      <c r="H6421" s="194" t="s">
        <v>60</v>
      </c>
      <c r="I6421" s="187">
        <v>9.7406880272155896E-2</v>
      </c>
      <c r="J6421" s="187" t="s">
        <v>962</v>
      </c>
      <c r="K6421" s="187" t="s">
        <v>116</v>
      </c>
      <c r="L6421" s="195">
        <v>2.4021939112021107E-2</v>
      </c>
      <c r="M6421" s="195" t="s">
        <v>962</v>
      </c>
      <c r="N6421" s="195" t="s">
        <v>949</v>
      </c>
      <c r="O6421" s="199" t="s">
        <v>1971</v>
      </c>
      <c r="P6421" s="188"/>
    </row>
    <row r="6422" spans="1:16" x14ac:dyDescent="0.2">
      <c r="A6422" s="30">
        <v>624</v>
      </c>
      <c r="B6422" s="254" t="str">
        <f>IF(AND(A6422&lt;&gt;"",ISNUMBER(A6422)),VLOOKUP(A6422,Studies!A:BR,2,FALSE),"")</f>
        <v>Schreiner 1984</v>
      </c>
      <c r="C6422" s="255" t="str">
        <f>IF(AND(A6422&lt;&gt;"",ISNUMBER(A6422)),VLOOKUP(A6422,Studies!A:BR,3,FALSE),"")</f>
        <v>https://www.ncbi.nlm.nih.gov/pubmed/6511088</v>
      </c>
      <c r="D6422" s="255" t="str">
        <f>IF(AND(A6422&lt;&gt;"",ISNUMBER(A6422)),VLOOKUP(A6422,Studies!A:BR,4,FALSE),"")</f>
        <v>Part II, base (enteric-coated pellets)</v>
      </c>
      <c r="E6422" s="255" t="str">
        <f>IF(AND(A6422&lt;&gt;"",ISNUMBER(A6422)),VLOOKUP(A6422,Studies!A:BR,5,FALSE),"")</f>
        <v>Erythromycin</v>
      </c>
      <c r="F6422" s="256" t="str">
        <f>IF(AND(A6422&lt;&gt;"",ISNUMBER(A6422)),VLOOKUP(A6422,Studies!A:BR,6,FALSE),"")</f>
        <v>Serum</v>
      </c>
      <c r="G6422" s="194">
        <v>1</v>
      </c>
      <c r="H6422" s="50" t="s">
        <v>60</v>
      </c>
      <c r="I6422" s="187">
        <v>0.50307216995868997</v>
      </c>
      <c r="J6422" s="41" t="s">
        <v>962</v>
      </c>
      <c r="K6422" s="41" t="s">
        <v>116</v>
      </c>
      <c r="L6422" s="195">
        <v>0.30773770264171896</v>
      </c>
      <c r="M6422" s="195" t="s">
        <v>962</v>
      </c>
      <c r="N6422" s="195" t="s">
        <v>949</v>
      </c>
      <c r="O6422" s="59" t="s">
        <v>1971</v>
      </c>
    </row>
    <row r="6423" spans="1:16" x14ac:dyDescent="0.2">
      <c r="A6423" s="30">
        <v>624</v>
      </c>
      <c r="B6423" s="254" t="str">
        <f>IF(AND(A6423&lt;&gt;"",ISNUMBER(A6423)),VLOOKUP(A6423,Studies!A:BR,2,FALSE),"")</f>
        <v>Schreiner 1984</v>
      </c>
      <c r="C6423" s="255" t="str">
        <f>IF(AND(A6423&lt;&gt;"",ISNUMBER(A6423)),VLOOKUP(A6423,Studies!A:BR,3,FALSE),"")</f>
        <v>https://www.ncbi.nlm.nih.gov/pubmed/6511088</v>
      </c>
      <c r="D6423" s="255" t="str">
        <f>IF(AND(A6423&lt;&gt;"",ISNUMBER(A6423)),VLOOKUP(A6423,Studies!A:BR,4,FALSE),"")</f>
        <v>Part II, base (enteric-coated pellets)</v>
      </c>
      <c r="E6423" s="255" t="str">
        <f>IF(AND(A6423&lt;&gt;"",ISNUMBER(A6423)),VLOOKUP(A6423,Studies!A:BR,5,FALSE),"")</f>
        <v>Erythromycin</v>
      </c>
      <c r="F6423" s="256" t="str">
        <f>IF(AND(A6423&lt;&gt;"",ISNUMBER(A6423)),VLOOKUP(A6423,Studies!A:BR,6,FALSE),"")</f>
        <v>Serum</v>
      </c>
      <c r="G6423" s="194">
        <v>1.5</v>
      </c>
      <c r="H6423" s="50" t="s">
        <v>60</v>
      </c>
      <c r="I6423" s="187">
        <v>0.48293817474919298</v>
      </c>
      <c r="J6423" s="41" t="s">
        <v>962</v>
      </c>
      <c r="K6423" s="41" t="s">
        <v>116</v>
      </c>
      <c r="L6423" s="195">
        <v>0.18754122261950296</v>
      </c>
      <c r="M6423" s="195" t="s">
        <v>962</v>
      </c>
      <c r="N6423" s="195" t="s">
        <v>949</v>
      </c>
      <c r="O6423" s="59" t="s">
        <v>1971</v>
      </c>
    </row>
    <row r="6424" spans="1:16" x14ac:dyDescent="0.2">
      <c r="A6424" s="30">
        <v>624</v>
      </c>
      <c r="B6424" s="254" t="str">
        <f>IF(AND(A6424&lt;&gt;"",ISNUMBER(A6424)),VLOOKUP(A6424,Studies!A:BR,2,FALSE),"")</f>
        <v>Schreiner 1984</v>
      </c>
      <c r="C6424" s="255" t="str">
        <f>IF(AND(A6424&lt;&gt;"",ISNUMBER(A6424)),VLOOKUP(A6424,Studies!A:BR,3,FALSE),"")</f>
        <v>https://www.ncbi.nlm.nih.gov/pubmed/6511088</v>
      </c>
      <c r="D6424" s="255" t="str">
        <f>IF(AND(A6424&lt;&gt;"",ISNUMBER(A6424)),VLOOKUP(A6424,Studies!A:BR,4,FALSE),"")</f>
        <v>Part II, base (enteric-coated pellets)</v>
      </c>
      <c r="E6424" s="255" t="str">
        <f>IF(AND(A6424&lt;&gt;"",ISNUMBER(A6424)),VLOOKUP(A6424,Studies!A:BR,5,FALSE),"")</f>
        <v>Erythromycin</v>
      </c>
      <c r="F6424" s="256" t="str">
        <f>IF(AND(A6424&lt;&gt;"",ISNUMBER(A6424)),VLOOKUP(A6424,Studies!A:BR,6,FALSE),"")</f>
        <v>Serum</v>
      </c>
      <c r="G6424" s="194">
        <v>2</v>
      </c>
      <c r="H6424" s="50" t="s">
        <v>60</v>
      </c>
      <c r="I6424" s="187">
        <v>0.81858576040545705</v>
      </c>
      <c r="J6424" s="41" t="s">
        <v>962</v>
      </c>
      <c r="K6424" s="41" t="s">
        <v>116</v>
      </c>
      <c r="L6424" s="195">
        <v>0.31731870725865308</v>
      </c>
      <c r="M6424" s="195" t="s">
        <v>962</v>
      </c>
      <c r="N6424" s="195" t="s">
        <v>949</v>
      </c>
      <c r="O6424" s="59" t="s">
        <v>1971</v>
      </c>
    </row>
    <row r="6425" spans="1:16" x14ac:dyDescent="0.2">
      <c r="A6425" s="30">
        <v>624</v>
      </c>
      <c r="B6425" s="254" t="str">
        <f>IF(AND(A6425&lt;&gt;"",ISNUMBER(A6425)),VLOOKUP(A6425,Studies!A:BR,2,FALSE),"")</f>
        <v>Schreiner 1984</v>
      </c>
      <c r="C6425" s="255" t="str">
        <f>IF(AND(A6425&lt;&gt;"",ISNUMBER(A6425)),VLOOKUP(A6425,Studies!A:BR,3,FALSE),"")</f>
        <v>https://www.ncbi.nlm.nih.gov/pubmed/6511088</v>
      </c>
      <c r="D6425" s="255" t="str">
        <f>IF(AND(A6425&lt;&gt;"",ISNUMBER(A6425)),VLOOKUP(A6425,Studies!A:BR,4,FALSE),"")</f>
        <v>Part II, base (enteric-coated pellets)</v>
      </c>
      <c r="E6425" s="255" t="str">
        <f>IF(AND(A6425&lt;&gt;"",ISNUMBER(A6425)),VLOOKUP(A6425,Studies!A:BR,5,FALSE),"")</f>
        <v>Erythromycin</v>
      </c>
      <c r="F6425" s="256" t="str">
        <f>IF(AND(A6425&lt;&gt;"",ISNUMBER(A6425)),VLOOKUP(A6425,Studies!A:BR,6,FALSE),"")</f>
        <v>Serum</v>
      </c>
      <c r="G6425" s="194">
        <v>2.5</v>
      </c>
      <c r="H6425" s="50" t="s">
        <v>60</v>
      </c>
      <c r="I6425" s="187">
        <v>1.23596695247682</v>
      </c>
      <c r="J6425" s="41" t="s">
        <v>962</v>
      </c>
      <c r="K6425" s="41" t="s">
        <v>116</v>
      </c>
      <c r="L6425" s="195">
        <v>0.56253688339638797</v>
      </c>
      <c r="M6425" s="195" t="s">
        <v>962</v>
      </c>
      <c r="N6425" s="195" t="s">
        <v>949</v>
      </c>
      <c r="O6425" s="59" t="s">
        <v>1971</v>
      </c>
    </row>
    <row r="6426" spans="1:16" x14ac:dyDescent="0.2">
      <c r="A6426" s="30">
        <v>624</v>
      </c>
      <c r="B6426" s="254" t="str">
        <f>IF(AND(A6426&lt;&gt;"",ISNUMBER(A6426)),VLOOKUP(A6426,Studies!A:BR,2,FALSE),"")</f>
        <v>Schreiner 1984</v>
      </c>
      <c r="C6426" s="255" t="str">
        <f>IF(AND(A6426&lt;&gt;"",ISNUMBER(A6426)),VLOOKUP(A6426,Studies!A:BR,3,FALSE),"")</f>
        <v>https://www.ncbi.nlm.nih.gov/pubmed/6511088</v>
      </c>
      <c r="D6426" s="255" t="str">
        <f>IF(AND(A6426&lt;&gt;"",ISNUMBER(A6426)),VLOOKUP(A6426,Studies!A:BR,4,FALSE),"")</f>
        <v>Part II, base (enteric-coated pellets)</v>
      </c>
      <c r="E6426" s="255" t="str">
        <f>IF(AND(A6426&lt;&gt;"",ISNUMBER(A6426)),VLOOKUP(A6426,Studies!A:BR,5,FALSE),"")</f>
        <v>Erythromycin</v>
      </c>
      <c r="F6426" s="256" t="str">
        <f>IF(AND(A6426&lt;&gt;"",ISNUMBER(A6426)),VLOOKUP(A6426,Studies!A:BR,6,FALSE),"")</f>
        <v>Serum</v>
      </c>
      <c r="G6426" s="194">
        <v>3</v>
      </c>
      <c r="H6426" s="50" t="s">
        <v>60</v>
      </c>
      <c r="I6426" s="187">
        <v>1.0235359461242</v>
      </c>
      <c r="J6426" s="41" t="s">
        <v>962</v>
      </c>
      <c r="K6426" s="41" t="s">
        <v>116</v>
      </c>
      <c r="L6426" s="195">
        <v>0.370205158468422</v>
      </c>
      <c r="M6426" s="195" t="s">
        <v>962</v>
      </c>
      <c r="N6426" s="195" t="s">
        <v>949</v>
      </c>
      <c r="O6426" s="59" t="s">
        <v>1971</v>
      </c>
    </row>
    <row r="6427" spans="1:16" x14ac:dyDescent="0.2">
      <c r="A6427" s="30">
        <v>624</v>
      </c>
      <c r="B6427" s="254" t="str">
        <f>IF(AND(A6427&lt;&gt;"",ISNUMBER(A6427)),VLOOKUP(A6427,Studies!A:BR,2,FALSE),"")</f>
        <v>Schreiner 1984</v>
      </c>
      <c r="C6427" s="255" t="str">
        <f>IF(AND(A6427&lt;&gt;"",ISNUMBER(A6427)),VLOOKUP(A6427,Studies!A:BR,3,FALSE),"")</f>
        <v>https://www.ncbi.nlm.nih.gov/pubmed/6511088</v>
      </c>
      <c r="D6427" s="255" t="str">
        <f>IF(AND(A6427&lt;&gt;"",ISNUMBER(A6427)),VLOOKUP(A6427,Studies!A:BR,4,FALSE),"")</f>
        <v>Part II, base (enteric-coated pellets)</v>
      </c>
      <c r="E6427" s="255" t="str">
        <f>IF(AND(A6427&lt;&gt;"",ISNUMBER(A6427)),VLOOKUP(A6427,Studies!A:BR,5,FALSE),"")</f>
        <v>Erythromycin</v>
      </c>
      <c r="F6427" s="256" t="str">
        <f>IF(AND(A6427&lt;&gt;"",ISNUMBER(A6427)),VLOOKUP(A6427,Studies!A:BR,6,FALSE),"")</f>
        <v>Serum</v>
      </c>
      <c r="G6427" s="194">
        <v>3.5</v>
      </c>
      <c r="H6427" s="50" t="s">
        <v>60</v>
      </c>
      <c r="I6427" s="187">
        <v>1.11398271253514</v>
      </c>
      <c r="J6427" s="41" t="s">
        <v>962</v>
      </c>
      <c r="K6427" s="41" t="s">
        <v>116</v>
      </c>
      <c r="L6427" s="195">
        <v>0.35574686708092007</v>
      </c>
      <c r="M6427" s="195" t="s">
        <v>962</v>
      </c>
      <c r="N6427" s="195" t="s">
        <v>949</v>
      </c>
      <c r="O6427" s="59" t="s">
        <v>1971</v>
      </c>
    </row>
    <row r="6428" spans="1:16" x14ac:dyDescent="0.2">
      <c r="A6428" s="30">
        <v>624</v>
      </c>
      <c r="B6428" s="254" t="str">
        <f>IF(AND(A6428&lt;&gt;"",ISNUMBER(A6428)),VLOOKUP(A6428,Studies!A:BR,2,FALSE),"")</f>
        <v>Schreiner 1984</v>
      </c>
      <c r="C6428" s="255" t="str">
        <f>IF(AND(A6428&lt;&gt;"",ISNUMBER(A6428)),VLOOKUP(A6428,Studies!A:BR,3,FALSE),"")</f>
        <v>https://www.ncbi.nlm.nih.gov/pubmed/6511088</v>
      </c>
      <c r="D6428" s="255" t="str">
        <f>IF(AND(A6428&lt;&gt;"",ISNUMBER(A6428)),VLOOKUP(A6428,Studies!A:BR,4,FALSE),"")</f>
        <v>Part II, base (enteric-coated pellets)</v>
      </c>
      <c r="E6428" s="255" t="str">
        <f>IF(AND(A6428&lt;&gt;"",ISNUMBER(A6428)),VLOOKUP(A6428,Studies!A:BR,5,FALSE),"")</f>
        <v>Erythromycin</v>
      </c>
      <c r="F6428" s="256" t="str">
        <f>IF(AND(A6428&lt;&gt;"",ISNUMBER(A6428)),VLOOKUP(A6428,Studies!A:BR,6,FALSE),"")</f>
        <v>Serum</v>
      </c>
      <c r="G6428" s="194">
        <v>4</v>
      </c>
      <c r="H6428" s="50" t="s">
        <v>60</v>
      </c>
      <c r="I6428" s="187">
        <v>1.34384003887943</v>
      </c>
      <c r="J6428" s="41" t="s">
        <v>962</v>
      </c>
      <c r="K6428" s="41" t="s">
        <v>116</v>
      </c>
      <c r="L6428" s="195">
        <v>0.24997396466136015</v>
      </c>
      <c r="M6428" s="195" t="s">
        <v>962</v>
      </c>
      <c r="N6428" s="195" t="s">
        <v>949</v>
      </c>
      <c r="O6428" s="59" t="s">
        <v>1971</v>
      </c>
    </row>
    <row r="6429" spans="1:16" x14ac:dyDescent="0.2">
      <c r="A6429" s="30">
        <v>624</v>
      </c>
      <c r="B6429" s="254" t="str">
        <f>IF(AND(A6429&lt;&gt;"",ISNUMBER(A6429)),VLOOKUP(A6429,Studies!A:BR,2,FALSE),"")</f>
        <v>Schreiner 1984</v>
      </c>
      <c r="C6429" s="255" t="str">
        <f>IF(AND(A6429&lt;&gt;"",ISNUMBER(A6429)),VLOOKUP(A6429,Studies!A:BR,3,FALSE),"")</f>
        <v>https://www.ncbi.nlm.nih.gov/pubmed/6511088</v>
      </c>
      <c r="D6429" s="255" t="str">
        <f>IF(AND(A6429&lt;&gt;"",ISNUMBER(A6429)),VLOOKUP(A6429,Studies!A:BR,4,FALSE),"")</f>
        <v>Part II, base (enteric-coated pellets)</v>
      </c>
      <c r="E6429" s="255" t="str">
        <f>IF(AND(A6429&lt;&gt;"",ISNUMBER(A6429)),VLOOKUP(A6429,Studies!A:BR,5,FALSE),"")</f>
        <v>Erythromycin</v>
      </c>
      <c r="F6429" s="256" t="str">
        <f>IF(AND(A6429&lt;&gt;"",ISNUMBER(A6429)),VLOOKUP(A6429,Studies!A:BR,6,FALSE),"")</f>
        <v>Serum</v>
      </c>
      <c r="G6429" s="194">
        <v>5</v>
      </c>
      <c r="H6429" s="50" t="s">
        <v>60</v>
      </c>
      <c r="I6429" s="187">
        <v>1.46705661818308</v>
      </c>
      <c r="J6429" s="41" t="s">
        <v>962</v>
      </c>
      <c r="K6429" s="41" t="s">
        <v>116</v>
      </c>
      <c r="L6429" s="195">
        <v>0.24039296004443989</v>
      </c>
      <c r="M6429" s="195" t="s">
        <v>962</v>
      </c>
      <c r="N6429" s="195" t="s">
        <v>949</v>
      </c>
      <c r="O6429" s="59" t="s">
        <v>1971</v>
      </c>
    </row>
    <row r="6430" spans="1:16" x14ac:dyDescent="0.2">
      <c r="A6430" s="30">
        <v>624</v>
      </c>
      <c r="B6430" s="254" t="str">
        <f>IF(AND(A6430&lt;&gt;"",ISNUMBER(A6430)),VLOOKUP(A6430,Studies!A:BR,2,FALSE),"")</f>
        <v>Schreiner 1984</v>
      </c>
      <c r="C6430" s="255" t="str">
        <f>IF(AND(A6430&lt;&gt;"",ISNUMBER(A6430)),VLOOKUP(A6430,Studies!A:BR,3,FALSE),"")</f>
        <v>https://www.ncbi.nlm.nih.gov/pubmed/6511088</v>
      </c>
      <c r="D6430" s="255" t="str">
        <f>IF(AND(A6430&lt;&gt;"",ISNUMBER(A6430)),VLOOKUP(A6430,Studies!A:BR,4,FALSE),"")</f>
        <v>Part II, base (enteric-coated pellets)</v>
      </c>
      <c r="E6430" s="255" t="str">
        <f>IF(AND(A6430&lt;&gt;"",ISNUMBER(A6430)),VLOOKUP(A6430,Studies!A:BR,5,FALSE),"")</f>
        <v>Erythromycin</v>
      </c>
      <c r="F6430" s="256" t="str">
        <f>IF(AND(A6430&lt;&gt;"",ISNUMBER(A6430)),VLOOKUP(A6430,Studies!A:BR,6,FALSE),"")</f>
        <v>Serum</v>
      </c>
      <c r="G6430" s="194">
        <v>6</v>
      </c>
      <c r="H6430" s="50" t="s">
        <v>60</v>
      </c>
      <c r="I6430" s="187">
        <v>1.1671642309160899</v>
      </c>
      <c r="J6430" s="41" t="s">
        <v>962</v>
      </c>
      <c r="K6430" s="41" t="s">
        <v>116</v>
      </c>
      <c r="L6430" s="195">
        <v>0.15388620821327992</v>
      </c>
      <c r="M6430" s="195" t="s">
        <v>962</v>
      </c>
      <c r="N6430" s="195" t="s">
        <v>949</v>
      </c>
      <c r="O6430" s="59" t="s">
        <v>1971</v>
      </c>
    </row>
    <row r="6431" spans="1:16" x14ac:dyDescent="0.2">
      <c r="A6431" s="30">
        <v>624</v>
      </c>
      <c r="B6431" s="254" t="str">
        <f>IF(AND(A6431&lt;&gt;"",ISNUMBER(A6431)),VLOOKUP(A6431,Studies!A:BR,2,FALSE),"")</f>
        <v>Schreiner 1984</v>
      </c>
      <c r="C6431" s="255" t="str">
        <f>IF(AND(A6431&lt;&gt;"",ISNUMBER(A6431)),VLOOKUP(A6431,Studies!A:BR,3,FALSE),"")</f>
        <v>https://www.ncbi.nlm.nih.gov/pubmed/6511088</v>
      </c>
      <c r="D6431" s="255" t="str">
        <f>IF(AND(A6431&lt;&gt;"",ISNUMBER(A6431)),VLOOKUP(A6431,Studies!A:BR,4,FALSE),"")</f>
        <v>Part II, base (enteric-coated pellets)</v>
      </c>
      <c r="E6431" s="255" t="str">
        <f>IF(AND(A6431&lt;&gt;"",ISNUMBER(A6431)),VLOOKUP(A6431,Studies!A:BR,5,FALSE),"")</f>
        <v>Erythromycin</v>
      </c>
      <c r="F6431" s="256" t="str">
        <f>IF(AND(A6431&lt;&gt;"",ISNUMBER(A6431)),VLOOKUP(A6431,Studies!A:BR,6,FALSE),"")</f>
        <v>Serum</v>
      </c>
      <c r="G6431" s="194">
        <v>7</v>
      </c>
      <c r="H6431" s="50" t="s">
        <v>60</v>
      </c>
      <c r="I6431" s="187">
        <v>0.95383066615753098</v>
      </c>
      <c r="J6431" s="41" t="s">
        <v>962</v>
      </c>
      <c r="K6431" s="41" t="s">
        <v>116</v>
      </c>
      <c r="L6431" s="195">
        <v>9.6174540910195963E-2</v>
      </c>
      <c r="M6431" s="195" t="s">
        <v>962</v>
      </c>
      <c r="N6431" s="195" t="s">
        <v>949</v>
      </c>
      <c r="O6431" s="59" t="s">
        <v>1971</v>
      </c>
    </row>
    <row r="6432" spans="1:16" x14ac:dyDescent="0.2">
      <c r="A6432" s="30">
        <v>624</v>
      </c>
      <c r="B6432" s="254" t="str">
        <f>IF(AND(A6432&lt;&gt;"",ISNUMBER(A6432)),VLOOKUP(A6432,Studies!A:BR,2,FALSE),"")</f>
        <v>Schreiner 1984</v>
      </c>
      <c r="C6432" s="255" t="str">
        <f>IF(AND(A6432&lt;&gt;"",ISNUMBER(A6432)),VLOOKUP(A6432,Studies!A:BR,3,FALSE),"")</f>
        <v>https://www.ncbi.nlm.nih.gov/pubmed/6511088</v>
      </c>
      <c r="D6432" s="255" t="str">
        <f>IF(AND(A6432&lt;&gt;"",ISNUMBER(A6432)),VLOOKUP(A6432,Studies!A:BR,4,FALSE),"")</f>
        <v>Part II, base (enteric-coated pellets)</v>
      </c>
      <c r="E6432" s="255" t="str">
        <f>IF(AND(A6432&lt;&gt;"",ISNUMBER(A6432)),VLOOKUP(A6432,Studies!A:BR,5,FALSE),"")</f>
        <v>Erythromycin</v>
      </c>
      <c r="F6432" s="256" t="str">
        <f>IF(AND(A6432&lt;&gt;"",ISNUMBER(A6432)),VLOOKUP(A6432,Studies!A:BR,6,FALSE),"")</f>
        <v>Serum</v>
      </c>
      <c r="G6432" s="194">
        <v>8</v>
      </c>
      <c r="H6432" s="50" t="s">
        <v>60</v>
      </c>
      <c r="I6432" s="187">
        <v>0.58661089318568405</v>
      </c>
      <c r="J6432" s="41" t="s">
        <v>962</v>
      </c>
      <c r="K6432" s="41" t="s">
        <v>116</v>
      </c>
      <c r="L6432" s="195">
        <v>9.617454091019606E-2</v>
      </c>
      <c r="M6432" s="195" t="s">
        <v>962</v>
      </c>
      <c r="N6432" s="195" t="s">
        <v>949</v>
      </c>
      <c r="O6432" s="59" t="s">
        <v>1971</v>
      </c>
    </row>
    <row r="6433" spans="1:16" x14ac:dyDescent="0.2">
      <c r="A6433" s="30">
        <v>624</v>
      </c>
      <c r="B6433" s="254" t="str">
        <f>IF(AND(A6433&lt;&gt;"",ISNUMBER(A6433)),VLOOKUP(A6433,Studies!A:BR,2,FALSE),"")</f>
        <v>Schreiner 1984</v>
      </c>
      <c r="C6433" s="255" t="str">
        <f>IF(AND(A6433&lt;&gt;"",ISNUMBER(A6433)),VLOOKUP(A6433,Studies!A:BR,3,FALSE),"")</f>
        <v>https://www.ncbi.nlm.nih.gov/pubmed/6511088</v>
      </c>
      <c r="D6433" s="255" t="str">
        <f>IF(AND(A6433&lt;&gt;"",ISNUMBER(A6433)),VLOOKUP(A6433,Studies!A:BR,4,FALSE),"")</f>
        <v>Part II, base (enteric-coated pellets)</v>
      </c>
      <c r="E6433" s="255" t="str">
        <f>IF(AND(A6433&lt;&gt;"",ISNUMBER(A6433)),VLOOKUP(A6433,Studies!A:BR,5,FALSE),"")</f>
        <v>Erythromycin</v>
      </c>
      <c r="F6433" s="256" t="str">
        <f>IF(AND(A6433&lt;&gt;"",ISNUMBER(A6433)),VLOOKUP(A6433,Studies!A:BR,6,FALSE),"")</f>
        <v>Serum</v>
      </c>
      <c r="G6433" s="194">
        <v>9</v>
      </c>
      <c r="H6433" s="50" t="s">
        <v>60</v>
      </c>
      <c r="I6433" s="187">
        <v>0.31554830423161001</v>
      </c>
      <c r="J6433" s="41" t="s">
        <v>962</v>
      </c>
      <c r="K6433" s="41" t="s">
        <v>116</v>
      </c>
      <c r="L6433" s="195">
        <v>4.8061235116464984E-2</v>
      </c>
      <c r="M6433" s="195" t="s">
        <v>962</v>
      </c>
      <c r="N6433" s="195" t="s">
        <v>949</v>
      </c>
      <c r="O6433" s="59" t="s">
        <v>1971</v>
      </c>
    </row>
    <row r="6434" spans="1:16" x14ac:dyDescent="0.2">
      <c r="A6434" s="30">
        <v>624</v>
      </c>
      <c r="B6434" s="254" t="str">
        <f>IF(AND(A6434&lt;&gt;"",ISNUMBER(A6434)),VLOOKUP(A6434,Studies!A:BR,2,FALSE),"")</f>
        <v>Schreiner 1984</v>
      </c>
      <c r="C6434" s="255" t="str">
        <f>IF(AND(A6434&lt;&gt;"",ISNUMBER(A6434)),VLOOKUP(A6434,Studies!A:BR,3,FALSE),"")</f>
        <v>https://www.ncbi.nlm.nih.gov/pubmed/6511088</v>
      </c>
      <c r="D6434" s="255" t="str">
        <f>IF(AND(A6434&lt;&gt;"",ISNUMBER(A6434)),VLOOKUP(A6434,Studies!A:BR,4,FALSE),"")</f>
        <v>Part II, base (enteric-coated pellets)</v>
      </c>
      <c r="E6434" s="255" t="str">
        <f>IF(AND(A6434&lt;&gt;"",ISNUMBER(A6434)),VLOOKUP(A6434,Studies!A:BR,5,FALSE),"")</f>
        <v>Erythromycin</v>
      </c>
      <c r="F6434" s="256" t="str">
        <f>IF(AND(A6434&lt;&gt;"",ISNUMBER(A6434)),VLOOKUP(A6434,Studies!A:BR,6,FALSE),"")</f>
        <v>Serum</v>
      </c>
      <c r="G6434" s="194">
        <v>10</v>
      </c>
      <c r="H6434" s="50" t="s">
        <v>60</v>
      </c>
      <c r="I6434" s="187">
        <v>0.203179782691707</v>
      </c>
      <c r="J6434" s="41" t="s">
        <v>962</v>
      </c>
      <c r="K6434" s="41" t="s">
        <v>116</v>
      </c>
      <c r="L6434" s="195">
        <v>4.3288089700420002E-2</v>
      </c>
      <c r="M6434" s="195" t="s">
        <v>962</v>
      </c>
      <c r="N6434" s="195" t="s">
        <v>949</v>
      </c>
      <c r="O6434" s="59" t="s">
        <v>1971</v>
      </c>
    </row>
    <row r="6435" spans="1:16" x14ac:dyDescent="0.2">
      <c r="A6435" s="30">
        <v>625</v>
      </c>
      <c r="B6435" s="254" t="str">
        <f>IF(AND(A6435&lt;&gt;"",ISNUMBER(A6435)),VLOOKUP(A6435,Studies!A:BR,2,FALSE),"")</f>
        <v>Sun 2010</v>
      </c>
      <c r="C6435" s="255" t="str">
        <f>IF(AND(A6435&lt;&gt;"",ISNUMBER(A6435)),VLOOKUP(A6435,Studies!A:BR,3,FALSE),"")</f>
        <v>https://www.ncbi.nlm.nih.gov/pubmed/20090676</v>
      </c>
      <c r="D6435" s="255" t="str">
        <f>IF(AND(A6435&lt;&gt;"",ISNUMBER(A6435)),VLOOKUP(A6435,Studies!A:BR,4,FALSE),"")</f>
        <v>Subjects with normal renal function</v>
      </c>
      <c r="E6435" s="255" t="str">
        <f>IF(AND(A6435&lt;&gt;"",ISNUMBER(A6435)),VLOOKUP(A6435,Studies!A:BR,5,FALSE),"")</f>
        <v>Erythromycin</v>
      </c>
      <c r="F6435" s="256" t="str">
        <f>IF(AND(A6435&lt;&gt;"",ISNUMBER(A6435)),VLOOKUP(A6435,Studies!A:BR,6,FALSE),"")</f>
        <v>Plasma</v>
      </c>
      <c r="G6435" s="194">
        <v>0.5</v>
      </c>
      <c r="H6435" s="50" t="s">
        <v>60</v>
      </c>
      <c r="I6435" s="187">
        <v>3286.3360697559601</v>
      </c>
      <c r="J6435" s="41" t="s">
        <v>941</v>
      </c>
      <c r="K6435" s="41" t="s">
        <v>116</v>
      </c>
      <c r="L6435" s="195">
        <v>228.94482492564006</v>
      </c>
      <c r="M6435" s="52" t="s">
        <v>941</v>
      </c>
      <c r="N6435" s="195" t="s">
        <v>949</v>
      </c>
      <c r="O6435" s="59" t="s">
        <v>1972</v>
      </c>
    </row>
    <row r="6436" spans="1:16" x14ac:dyDescent="0.2">
      <c r="A6436" s="30">
        <v>625</v>
      </c>
      <c r="B6436" s="254" t="str">
        <f>IF(AND(A6436&lt;&gt;"",ISNUMBER(A6436)),VLOOKUP(A6436,Studies!A:BR,2,FALSE),"")</f>
        <v>Sun 2010</v>
      </c>
      <c r="C6436" s="255" t="str">
        <f>IF(AND(A6436&lt;&gt;"",ISNUMBER(A6436)),VLOOKUP(A6436,Studies!A:BR,3,FALSE),"")</f>
        <v>https://www.ncbi.nlm.nih.gov/pubmed/20090676</v>
      </c>
      <c r="D6436" s="255" t="str">
        <f>IF(AND(A6436&lt;&gt;"",ISNUMBER(A6436)),VLOOKUP(A6436,Studies!A:BR,4,FALSE),"")</f>
        <v>Subjects with normal renal function</v>
      </c>
      <c r="E6436" s="255" t="str">
        <f>IF(AND(A6436&lt;&gt;"",ISNUMBER(A6436)),VLOOKUP(A6436,Studies!A:BR,5,FALSE),"")</f>
        <v>Erythromycin</v>
      </c>
      <c r="F6436" s="256" t="str">
        <f>IF(AND(A6436&lt;&gt;"",ISNUMBER(A6436)),VLOOKUP(A6436,Studies!A:BR,6,FALSE),"")</f>
        <v>Plasma</v>
      </c>
      <c r="G6436" s="194">
        <v>1</v>
      </c>
      <c r="H6436" s="50" t="s">
        <v>60</v>
      </c>
      <c r="I6436" s="187">
        <v>1159.4242727185899</v>
      </c>
      <c r="J6436" s="41" t="s">
        <v>941</v>
      </c>
      <c r="K6436" s="41" t="s">
        <v>116</v>
      </c>
      <c r="L6436" s="195">
        <v>196.26331050446998</v>
      </c>
      <c r="M6436" s="195" t="s">
        <v>941</v>
      </c>
      <c r="N6436" s="195" t="s">
        <v>949</v>
      </c>
      <c r="O6436" s="59" t="s">
        <v>1972</v>
      </c>
    </row>
    <row r="6437" spans="1:16" x14ac:dyDescent="0.2">
      <c r="A6437" s="30">
        <v>625</v>
      </c>
      <c r="B6437" s="254" t="str">
        <f>IF(AND(A6437&lt;&gt;"",ISNUMBER(A6437)),VLOOKUP(A6437,Studies!A:BR,2,FALSE),"")</f>
        <v>Sun 2010</v>
      </c>
      <c r="C6437" s="255" t="str">
        <f>IF(AND(A6437&lt;&gt;"",ISNUMBER(A6437)),VLOOKUP(A6437,Studies!A:BR,3,FALSE),"")</f>
        <v>https://www.ncbi.nlm.nih.gov/pubmed/20090676</v>
      </c>
      <c r="D6437" s="255" t="str">
        <f>IF(AND(A6437&lt;&gt;"",ISNUMBER(A6437)),VLOOKUP(A6437,Studies!A:BR,4,FALSE),"")</f>
        <v>Subjects with normal renal function</v>
      </c>
      <c r="E6437" s="255" t="str">
        <f>IF(AND(A6437&lt;&gt;"",ISNUMBER(A6437)),VLOOKUP(A6437,Studies!A:BR,5,FALSE),"")</f>
        <v>Erythromycin</v>
      </c>
      <c r="F6437" s="256" t="str">
        <f>IF(AND(A6437&lt;&gt;"",ISNUMBER(A6437)),VLOOKUP(A6437,Studies!A:BR,6,FALSE),"")</f>
        <v>Plasma</v>
      </c>
      <c r="G6437" s="194">
        <v>1.5</v>
      </c>
      <c r="H6437" s="50" t="s">
        <v>60</v>
      </c>
      <c r="I6437" s="187">
        <v>629.848715512985</v>
      </c>
      <c r="J6437" s="41" t="s">
        <v>941</v>
      </c>
      <c r="K6437" s="41" t="s">
        <v>116</v>
      </c>
      <c r="L6437" s="195">
        <v>52.71055175074401</v>
      </c>
      <c r="M6437" s="195" t="s">
        <v>941</v>
      </c>
      <c r="N6437" s="195" t="s">
        <v>949</v>
      </c>
      <c r="O6437" s="59" t="s">
        <v>1972</v>
      </c>
    </row>
    <row r="6438" spans="1:16" x14ac:dyDescent="0.2">
      <c r="A6438" s="30">
        <v>625</v>
      </c>
      <c r="B6438" s="254" t="str">
        <f>IF(AND(A6438&lt;&gt;"",ISNUMBER(A6438)),VLOOKUP(A6438,Studies!A:BR,2,FALSE),"")</f>
        <v>Sun 2010</v>
      </c>
      <c r="C6438" s="255" t="str">
        <f>IF(AND(A6438&lt;&gt;"",ISNUMBER(A6438)),VLOOKUP(A6438,Studies!A:BR,3,FALSE),"")</f>
        <v>https://www.ncbi.nlm.nih.gov/pubmed/20090676</v>
      </c>
      <c r="D6438" s="255" t="str">
        <f>IF(AND(A6438&lt;&gt;"",ISNUMBER(A6438)),VLOOKUP(A6438,Studies!A:BR,4,FALSE),"")</f>
        <v>Subjects with normal renal function</v>
      </c>
      <c r="E6438" s="255" t="str">
        <f>IF(AND(A6438&lt;&gt;"",ISNUMBER(A6438)),VLOOKUP(A6438,Studies!A:BR,5,FALSE),"")</f>
        <v>Erythromycin</v>
      </c>
      <c r="F6438" s="256" t="str">
        <f>IF(AND(A6438&lt;&gt;"",ISNUMBER(A6438)),VLOOKUP(A6438,Studies!A:BR,6,FALSE),"")</f>
        <v>Plasma</v>
      </c>
      <c r="G6438" s="194">
        <v>2</v>
      </c>
      <c r="H6438" s="50" t="s">
        <v>60</v>
      </c>
      <c r="I6438" s="187">
        <v>405.60067864387401</v>
      </c>
      <c r="J6438" s="41" t="s">
        <v>941</v>
      </c>
      <c r="K6438" s="41" t="s">
        <v>116</v>
      </c>
      <c r="L6438" s="195">
        <v>65.392066171925009</v>
      </c>
      <c r="M6438" s="195" t="s">
        <v>941</v>
      </c>
      <c r="N6438" s="195" t="s">
        <v>949</v>
      </c>
      <c r="O6438" s="59" t="s">
        <v>1972</v>
      </c>
    </row>
    <row r="6439" spans="1:16" x14ac:dyDescent="0.2">
      <c r="A6439" s="30">
        <v>625</v>
      </c>
      <c r="B6439" s="254" t="str">
        <f>IF(AND(A6439&lt;&gt;"",ISNUMBER(A6439)),VLOOKUP(A6439,Studies!A:BR,2,FALSE),"")</f>
        <v>Sun 2010</v>
      </c>
      <c r="C6439" s="255" t="str">
        <f>IF(AND(A6439&lt;&gt;"",ISNUMBER(A6439)),VLOOKUP(A6439,Studies!A:BR,3,FALSE),"")</f>
        <v>https://www.ncbi.nlm.nih.gov/pubmed/20090676</v>
      </c>
      <c r="D6439" s="255" t="str">
        <f>IF(AND(A6439&lt;&gt;"",ISNUMBER(A6439)),VLOOKUP(A6439,Studies!A:BR,4,FALSE),"")</f>
        <v>Subjects with normal renal function</v>
      </c>
      <c r="E6439" s="255" t="str">
        <f>IF(AND(A6439&lt;&gt;"",ISNUMBER(A6439)),VLOOKUP(A6439,Studies!A:BR,5,FALSE),"")</f>
        <v>Erythromycin</v>
      </c>
      <c r="F6439" s="256" t="str">
        <f>IF(AND(A6439&lt;&gt;"",ISNUMBER(A6439)),VLOOKUP(A6439,Studies!A:BR,6,FALSE),"")</f>
        <v>Plasma</v>
      </c>
      <c r="G6439" s="194">
        <v>4</v>
      </c>
      <c r="H6439" s="50" t="s">
        <v>60</v>
      </c>
      <c r="I6439" s="187">
        <v>162.47742830545801</v>
      </c>
      <c r="J6439" s="41" t="s">
        <v>941</v>
      </c>
      <c r="K6439" s="41" t="s">
        <v>116</v>
      </c>
      <c r="L6439" s="195">
        <v>35.361698142000989</v>
      </c>
      <c r="M6439" s="195" t="s">
        <v>941</v>
      </c>
      <c r="N6439" s="195" t="s">
        <v>949</v>
      </c>
      <c r="O6439" s="59" t="s">
        <v>1972</v>
      </c>
    </row>
    <row r="6440" spans="1:16" x14ac:dyDescent="0.2">
      <c r="A6440" s="30">
        <v>625</v>
      </c>
      <c r="B6440" s="254" t="str">
        <f>IF(AND(A6440&lt;&gt;"",ISNUMBER(A6440)),VLOOKUP(A6440,Studies!A:BR,2,FALSE),"")</f>
        <v>Sun 2010</v>
      </c>
      <c r="C6440" s="255" t="str">
        <f>IF(AND(A6440&lt;&gt;"",ISNUMBER(A6440)),VLOOKUP(A6440,Studies!A:BR,3,FALSE),"")</f>
        <v>https://www.ncbi.nlm.nih.gov/pubmed/20090676</v>
      </c>
      <c r="D6440" s="255" t="str">
        <f>IF(AND(A6440&lt;&gt;"",ISNUMBER(A6440)),VLOOKUP(A6440,Studies!A:BR,4,FALSE),"")</f>
        <v>Subjects with normal renal function</v>
      </c>
      <c r="E6440" s="255" t="str">
        <f>IF(AND(A6440&lt;&gt;"",ISNUMBER(A6440)),VLOOKUP(A6440,Studies!A:BR,5,FALSE),"")</f>
        <v>Erythromycin</v>
      </c>
      <c r="F6440" s="256" t="str">
        <f>IF(AND(A6440&lt;&gt;"",ISNUMBER(A6440)),VLOOKUP(A6440,Studies!A:BR,6,FALSE),"")</f>
        <v>Plasma</v>
      </c>
      <c r="G6440" s="194">
        <v>6</v>
      </c>
      <c r="H6440" s="50" t="s">
        <v>60</v>
      </c>
      <c r="I6440" s="187">
        <v>67.251591170048798</v>
      </c>
      <c r="J6440" s="41" t="s">
        <v>941</v>
      </c>
      <c r="K6440" s="41" t="s">
        <v>116</v>
      </c>
      <c r="L6440" s="195">
        <v>14.636682099950692</v>
      </c>
      <c r="M6440" s="195" t="s">
        <v>941</v>
      </c>
      <c r="N6440" s="195" t="s">
        <v>949</v>
      </c>
      <c r="O6440" s="59" t="s">
        <v>1972</v>
      </c>
    </row>
    <row r="6441" spans="1:16" x14ac:dyDescent="0.2">
      <c r="A6441" s="30">
        <v>625</v>
      </c>
      <c r="B6441" s="254" t="str">
        <f>IF(AND(A6441&lt;&gt;"",ISNUMBER(A6441)),VLOOKUP(A6441,Studies!A:BR,2,FALSE),"")</f>
        <v>Sun 2010</v>
      </c>
      <c r="C6441" s="255" t="str">
        <f>IF(AND(A6441&lt;&gt;"",ISNUMBER(A6441)),VLOOKUP(A6441,Studies!A:BR,3,FALSE),"")</f>
        <v>https://www.ncbi.nlm.nih.gov/pubmed/20090676</v>
      </c>
      <c r="D6441" s="255" t="str">
        <f>IF(AND(A6441&lt;&gt;"",ISNUMBER(A6441)),VLOOKUP(A6441,Studies!A:BR,4,FALSE),"")</f>
        <v>Subjects with normal renal function</v>
      </c>
      <c r="E6441" s="255" t="str">
        <f>IF(AND(A6441&lt;&gt;"",ISNUMBER(A6441)),VLOOKUP(A6441,Studies!A:BR,5,FALSE),"")</f>
        <v>Erythromycin</v>
      </c>
      <c r="F6441" s="256" t="str">
        <f>IF(AND(A6441&lt;&gt;"",ISNUMBER(A6441)),VLOOKUP(A6441,Studies!A:BR,6,FALSE),"")</f>
        <v>Plasma</v>
      </c>
      <c r="G6441" s="194">
        <v>8</v>
      </c>
      <c r="H6441" s="50" t="s">
        <v>60</v>
      </c>
      <c r="I6441" s="187">
        <v>28.333467784007201</v>
      </c>
      <c r="J6441" s="41" t="s">
        <v>941</v>
      </c>
      <c r="K6441" s="41" t="s">
        <v>116</v>
      </c>
      <c r="L6441" s="195">
        <v>5.3774385932764988</v>
      </c>
      <c r="M6441" s="195" t="s">
        <v>941</v>
      </c>
      <c r="N6441" s="195" t="s">
        <v>949</v>
      </c>
      <c r="O6441" s="59" t="s">
        <v>1972</v>
      </c>
    </row>
    <row r="6442" spans="1:16" x14ac:dyDescent="0.2">
      <c r="A6442" s="30">
        <v>625</v>
      </c>
      <c r="B6442" s="254" t="str">
        <f>IF(AND(A6442&lt;&gt;"",ISNUMBER(A6442)),VLOOKUP(A6442,Studies!A:BR,2,FALSE),"")</f>
        <v>Sun 2010</v>
      </c>
      <c r="C6442" s="255" t="str">
        <f>IF(AND(A6442&lt;&gt;"",ISNUMBER(A6442)),VLOOKUP(A6442,Studies!A:BR,3,FALSE),"")</f>
        <v>https://www.ncbi.nlm.nih.gov/pubmed/20090676</v>
      </c>
      <c r="D6442" s="255" t="str">
        <f>IF(AND(A6442&lt;&gt;"",ISNUMBER(A6442)),VLOOKUP(A6442,Studies!A:BR,4,FALSE),"")</f>
        <v>Subjects with normal renal function</v>
      </c>
      <c r="E6442" s="255" t="str">
        <f>IF(AND(A6442&lt;&gt;"",ISNUMBER(A6442)),VLOOKUP(A6442,Studies!A:BR,5,FALSE),"")</f>
        <v>Erythromycin</v>
      </c>
      <c r="F6442" s="256" t="str">
        <f>IF(AND(A6442&lt;&gt;"",ISNUMBER(A6442)),VLOOKUP(A6442,Studies!A:BR,6,FALSE),"")</f>
        <v>Plasma</v>
      </c>
      <c r="G6442" s="194">
        <v>10</v>
      </c>
      <c r="H6442" s="50" t="s">
        <v>60</v>
      </c>
      <c r="I6442" s="187">
        <v>13.029543247109201</v>
      </c>
      <c r="J6442" s="41" t="s">
        <v>941</v>
      </c>
      <c r="K6442" s="41" t="s">
        <v>116</v>
      </c>
      <c r="L6442" s="195">
        <v>2.4728906903983017</v>
      </c>
      <c r="M6442" s="195" t="s">
        <v>941</v>
      </c>
      <c r="N6442" s="195" t="s">
        <v>949</v>
      </c>
      <c r="O6442" s="59" t="s">
        <v>1972</v>
      </c>
    </row>
    <row r="6443" spans="1:16" x14ac:dyDescent="0.2">
      <c r="A6443" s="30">
        <v>625</v>
      </c>
      <c r="B6443" s="254" t="str">
        <f>IF(AND(A6443&lt;&gt;"",ISNUMBER(A6443)),VLOOKUP(A6443,Studies!A:BR,2,FALSE),"")</f>
        <v>Sun 2010</v>
      </c>
      <c r="C6443" s="255" t="str">
        <f>IF(AND(A6443&lt;&gt;"",ISNUMBER(A6443)),VLOOKUP(A6443,Studies!A:BR,3,FALSE),"")</f>
        <v>https://www.ncbi.nlm.nih.gov/pubmed/20090676</v>
      </c>
      <c r="D6443" s="255" t="str">
        <f>IF(AND(A6443&lt;&gt;"",ISNUMBER(A6443)),VLOOKUP(A6443,Studies!A:BR,4,FALSE),"")</f>
        <v>Subjects with normal renal function</v>
      </c>
      <c r="E6443" s="255" t="str">
        <f>IF(AND(A6443&lt;&gt;"",ISNUMBER(A6443)),VLOOKUP(A6443,Studies!A:BR,5,FALSE),"")</f>
        <v>Erythromycin</v>
      </c>
      <c r="F6443" s="256" t="str">
        <f>IF(AND(A6443&lt;&gt;"",ISNUMBER(A6443)),VLOOKUP(A6443,Studies!A:BR,6,FALSE),"")</f>
        <v>Plasma</v>
      </c>
      <c r="G6443" s="194">
        <v>12</v>
      </c>
      <c r="H6443" s="50" t="s">
        <v>60</v>
      </c>
      <c r="I6443" s="187">
        <v>5.9948739454571198</v>
      </c>
      <c r="J6443" s="41" t="s">
        <v>941</v>
      </c>
      <c r="K6443" s="41" t="s">
        <v>116</v>
      </c>
      <c r="L6443" s="195">
        <v>1.2213725392902002</v>
      </c>
      <c r="M6443" s="195" t="s">
        <v>941</v>
      </c>
      <c r="N6443" s="195" t="s">
        <v>949</v>
      </c>
      <c r="O6443" s="59" t="s">
        <v>1972</v>
      </c>
    </row>
    <row r="6444" spans="1:16" x14ac:dyDescent="0.2">
      <c r="A6444" s="30">
        <v>625</v>
      </c>
      <c r="B6444" s="254" t="str">
        <f>IF(AND(A6444&lt;&gt;"",ISNUMBER(A6444)),VLOOKUP(A6444,Studies!A:BR,2,FALSE),"")</f>
        <v>Sun 2010</v>
      </c>
      <c r="C6444" s="255" t="str">
        <f>IF(AND(A6444&lt;&gt;"",ISNUMBER(A6444)),VLOOKUP(A6444,Studies!A:BR,3,FALSE),"")</f>
        <v>https://www.ncbi.nlm.nih.gov/pubmed/20090676</v>
      </c>
      <c r="D6444" s="255" t="str">
        <f>IF(AND(A6444&lt;&gt;"",ISNUMBER(A6444)),VLOOKUP(A6444,Studies!A:BR,4,FALSE),"")</f>
        <v>Subjects with normal renal function</v>
      </c>
      <c r="E6444" s="255" t="str">
        <f>IF(AND(A6444&lt;&gt;"",ISNUMBER(A6444)),VLOOKUP(A6444,Studies!A:BR,5,FALSE),"")</f>
        <v>Erythromycin</v>
      </c>
      <c r="F6444" s="256" t="str">
        <f>IF(AND(A6444&lt;&gt;"",ISNUMBER(A6444)),VLOOKUP(A6444,Studies!A:BR,6,FALSE),"")</f>
        <v>Plasma</v>
      </c>
      <c r="G6444" s="194">
        <v>14</v>
      </c>
      <c r="H6444" s="50" t="s">
        <v>60</v>
      </c>
      <c r="I6444" s="187">
        <v>3.0096473367066201</v>
      </c>
      <c r="J6444" s="41" t="s">
        <v>941</v>
      </c>
      <c r="K6444" s="41" t="s">
        <v>116</v>
      </c>
      <c r="L6444" s="195">
        <v>0.69633523887085991</v>
      </c>
      <c r="M6444" s="195" t="s">
        <v>941</v>
      </c>
      <c r="N6444" s="195" t="s">
        <v>949</v>
      </c>
      <c r="O6444" s="59" t="s">
        <v>1972</v>
      </c>
    </row>
    <row r="6445" spans="1:16" s="183" customFormat="1" x14ac:dyDescent="0.2">
      <c r="A6445" s="183">
        <v>625</v>
      </c>
      <c r="B6445" s="254" t="str">
        <f>IF(AND(A6445&lt;&gt;"",ISNUMBER(A6445)),VLOOKUP(A6445,Studies!A:BR,2,FALSE),"")</f>
        <v>Sun 2010</v>
      </c>
      <c r="C6445" s="255" t="str">
        <f>IF(AND(A6445&lt;&gt;"",ISNUMBER(A6445)),VLOOKUP(A6445,Studies!A:BR,3,FALSE),"")</f>
        <v>https://www.ncbi.nlm.nih.gov/pubmed/20090676</v>
      </c>
      <c r="D6445" s="255" t="str">
        <f>IF(AND(A6445&lt;&gt;"",ISNUMBER(A6445)),VLOOKUP(A6445,Studies!A:BR,4,FALSE),"")</f>
        <v>Subjects with normal renal function</v>
      </c>
      <c r="E6445" s="255" t="str">
        <f>IF(AND(A6445&lt;&gt;"",ISNUMBER(A6445)),VLOOKUP(A6445,Studies!A:BR,5,FALSE),"")</f>
        <v>Erythromycin</v>
      </c>
      <c r="F6445" s="256" t="str">
        <f>IF(AND(A6445&lt;&gt;"",ISNUMBER(A6445)),VLOOKUP(A6445,Studies!A:BR,6,FALSE),"")</f>
        <v>Plasma</v>
      </c>
      <c r="G6445" s="194">
        <v>24</v>
      </c>
      <c r="H6445" s="194" t="s">
        <v>60</v>
      </c>
      <c r="I6445" s="187">
        <v>0.49017839384906703</v>
      </c>
      <c r="J6445" s="187" t="s">
        <v>941</v>
      </c>
      <c r="K6445" s="187" t="s">
        <v>116</v>
      </c>
      <c r="L6445" s="195">
        <v>0.17394465690820202</v>
      </c>
      <c r="M6445" s="195" t="s">
        <v>941</v>
      </c>
      <c r="N6445" s="195" t="s">
        <v>949</v>
      </c>
      <c r="O6445" s="199" t="s">
        <v>1972</v>
      </c>
      <c r="P6445" s="188"/>
    </row>
    <row r="6446" spans="1:16" x14ac:dyDescent="0.2">
      <c r="A6446" s="30">
        <v>626</v>
      </c>
      <c r="B6446" s="254" t="str">
        <f>IF(AND(A6446&lt;&gt;"",ISNUMBER(A6446)),VLOOKUP(A6446,Studies!A:BR,2,FALSE),"")</f>
        <v>Yakatan 1980</v>
      </c>
      <c r="C6446" s="255" t="str">
        <f>IF(AND(A6446&lt;&gt;"",ISNUMBER(A6446)),VLOOKUP(A6446,Studies!A:BR,3,FALSE),"")</f>
        <v>https://www.ncbi.nlm.nih.gov/pubmed/7229110</v>
      </c>
      <c r="D6446" s="255" t="str">
        <f>IF(AND(A6446&lt;&gt;"",ISNUMBER(A6446)),VLOOKUP(A6446,Studies!A:BR,4,FALSE),"")</f>
        <v>Stearate, single dose</v>
      </c>
      <c r="E6446" s="255" t="str">
        <f>IF(AND(A6446&lt;&gt;"",ISNUMBER(A6446)),VLOOKUP(A6446,Studies!A:BR,5,FALSE),"")</f>
        <v>Erythromycin</v>
      </c>
      <c r="F6446" s="256" t="str">
        <f>IF(AND(A6446&lt;&gt;"",ISNUMBER(A6446)),VLOOKUP(A6446,Studies!A:BR,6,FALSE),"")</f>
        <v>Serum</v>
      </c>
      <c r="G6446" s="194">
        <v>1</v>
      </c>
      <c r="H6446" s="50" t="s">
        <v>60</v>
      </c>
      <c r="I6446" s="187">
        <v>0.02</v>
      </c>
      <c r="J6446" s="41" t="s">
        <v>959</v>
      </c>
      <c r="K6446" s="41" t="s">
        <v>116</v>
      </c>
      <c r="L6446" s="195">
        <v>0.03</v>
      </c>
      <c r="M6446" s="52" t="s">
        <v>959</v>
      </c>
      <c r="N6446" s="195" t="s">
        <v>117</v>
      </c>
    </row>
    <row r="6447" spans="1:16" x14ac:dyDescent="0.2">
      <c r="A6447" s="30">
        <v>626</v>
      </c>
      <c r="B6447" s="254" t="str">
        <f>IF(AND(A6447&lt;&gt;"",ISNUMBER(A6447)),VLOOKUP(A6447,Studies!A:BR,2,FALSE),"")</f>
        <v>Yakatan 1980</v>
      </c>
      <c r="C6447" s="255" t="str">
        <f>IF(AND(A6447&lt;&gt;"",ISNUMBER(A6447)),VLOOKUP(A6447,Studies!A:BR,3,FALSE),"")</f>
        <v>https://www.ncbi.nlm.nih.gov/pubmed/7229110</v>
      </c>
      <c r="D6447" s="255" t="str">
        <f>IF(AND(A6447&lt;&gt;"",ISNUMBER(A6447)),VLOOKUP(A6447,Studies!A:BR,4,FALSE),"")</f>
        <v>Stearate, single dose</v>
      </c>
      <c r="E6447" s="255" t="str">
        <f>IF(AND(A6447&lt;&gt;"",ISNUMBER(A6447)),VLOOKUP(A6447,Studies!A:BR,5,FALSE),"")</f>
        <v>Erythromycin</v>
      </c>
      <c r="F6447" s="256" t="str">
        <f>IF(AND(A6447&lt;&gt;"",ISNUMBER(A6447)),VLOOKUP(A6447,Studies!A:BR,6,FALSE),"")</f>
        <v>Serum</v>
      </c>
      <c r="G6447" s="194">
        <v>1.5</v>
      </c>
      <c r="H6447" s="50" t="s">
        <v>60</v>
      </c>
      <c r="I6447" s="187">
        <v>0.26</v>
      </c>
      <c r="J6447" s="41" t="s">
        <v>959</v>
      </c>
      <c r="K6447" s="41" t="s">
        <v>116</v>
      </c>
      <c r="L6447" s="195">
        <v>0.4</v>
      </c>
      <c r="M6447" s="52" t="s">
        <v>959</v>
      </c>
      <c r="N6447" s="195" t="s">
        <v>117</v>
      </c>
    </row>
    <row r="6448" spans="1:16" x14ac:dyDescent="0.2">
      <c r="A6448" s="30">
        <v>626</v>
      </c>
      <c r="B6448" s="254" t="str">
        <f>IF(AND(A6448&lt;&gt;"",ISNUMBER(A6448)),VLOOKUP(A6448,Studies!A:BR,2,FALSE),"")</f>
        <v>Yakatan 1980</v>
      </c>
      <c r="C6448" s="255" t="str">
        <f>IF(AND(A6448&lt;&gt;"",ISNUMBER(A6448)),VLOOKUP(A6448,Studies!A:BR,3,FALSE),"")</f>
        <v>https://www.ncbi.nlm.nih.gov/pubmed/7229110</v>
      </c>
      <c r="D6448" s="255" t="str">
        <f>IF(AND(A6448&lt;&gt;"",ISNUMBER(A6448)),VLOOKUP(A6448,Studies!A:BR,4,FALSE),"")</f>
        <v>Stearate, single dose</v>
      </c>
      <c r="E6448" s="255" t="str">
        <f>IF(AND(A6448&lt;&gt;"",ISNUMBER(A6448)),VLOOKUP(A6448,Studies!A:BR,5,FALSE),"")</f>
        <v>Erythromycin</v>
      </c>
      <c r="F6448" s="256" t="str">
        <f>IF(AND(A6448&lt;&gt;"",ISNUMBER(A6448)),VLOOKUP(A6448,Studies!A:BR,6,FALSE),"")</f>
        <v>Serum</v>
      </c>
      <c r="G6448" s="194">
        <v>2</v>
      </c>
      <c r="H6448" s="50" t="s">
        <v>60</v>
      </c>
      <c r="I6448" s="187">
        <v>0.72</v>
      </c>
      <c r="J6448" s="41" t="s">
        <v>959</v>
      </c>
      <c r="K6448" s="41" t="s">
        <v>116</v>
      </c>
      <c r="L6448" s="195">
        <v>0.66</v>
      </c>
      <c r="M6448" s="52" t="s">
        <v>959</v>
      </c>
      <c r="N6448" s="195" t="s">
        <v>117</v>
      </c>
    </row>
    <row r="6449" spans="1:14" x14ac:dyDescent="0.2">
      <c r="A6449" s="30">
        <v>626</v>
      </c>
      <c r="B6449" s="254" t="str">
        <f>IF(AND(A6449&lt;&gt;"",ISNUMBER(A6449)),VLOOKUP(A6449,Studies!A:BR,2,FALSE),"")</f>
        <v>Yakatan 1980</v>
      </c>
      <c r="C6449" s="255" t="str">
        <f>IF(AND(A6449&lt;&gt;"",ISNUMBER(A6449)),VLOOKUP(A6449,Studies!A:BR,3,FALSE),"")</f>
        <v>https://www.ncbi.nlm.nih.gov/pubmed/7229110</v>
      </c>
      <c r="D6449" s="255" t="str">
        <f>IF(AND(A6449&lt;&gt;"",ISNUMBER(A6449)),VLOOKUP(A6449,Studies!A:BR,4,FALSE),"")</f>
        <v>Stearate, single dose</v>
      </c>
      <c r="E6449" s="255" t="str">
        <f>IF(AND(A6449&lt;&gt;"",ISNUMBER(A6449)),VLOOKUP(A6449,Studies!A:BR,5,FALSE),"")</f>
        <v>Erythromycin</v>
      </c>
      <c r="F6449" s="256" t="str">
        <f>IF(AND(A6449&lt;&gt;"",ISNUMBER(A6449)),VLOOKUP(A6449,Studies!A:BR,6,FALSE),"")</f>
        <v>Serum</v>
      </c>
      <c r="G6449" s="194">
        <v>2.5</v>
      </c>
      <c r="H6449" s="50" t="s">
        <v>60</v>
      </c>
      <c r="I6449" s="187">
        <v>0.95</v>
      </c>
      <c r="J6449" s="41" t="s">
        <v>959</v>
      </c>
      <c r="K6449" s="41" t="s">
        <v>116</v>
      </c>
      <c r="L6449" s="195">
        <v>0.98</v>
      </c>
      <c r="M6449" s="52" t="s">
        <v>959</v>
      </c>
      <c r="N6449" s="195" t="s">
        <v>117</v>
      </c>
    </row>
    <row r="6450" spans="1:14" x14ac:dyDescent="0.2">
      <c r="A6450" s="30">
        <v>626</v>
      </c>
      <c r="B6450" s="254" t="str">
        <f>IF(AND(A6450&lt;&gt;"",ISNUMBER(A6450)),VLOOKUP(A6450,Studies!A:BR,2,FALSE),"")</f>
        <v>Yakatan 1980</v>
      </c>
      <c r="C6450" s="255" t="str">
        <f>IF(AND(A6450&lt;&gt;"",ISNUMBER(A6450)),VLOOKUP(A6450,Studies!A:BR,3,FALSE),"")</f>
        <v>https://www.ncbi.nlm.nih.gov/pubmed/7229110</v>
      </c>
      <c r="D6450" s="255" t="str">
        <f>IF(AND(A6450&lt;&gt;"",ISNUMBER(A6450)),VLOOKUP(A6450,Studies!A:BR,4,FALSE),"")</f>
        <v>Stearate, single dose</v>
      </c>
      <c r="E6450" s="255" t="str">
        <f>IF(AND(A6450&lt;&gt;"",ISNUMBER(A6450)),VLOOKUP(A6450,Studies!A:BR,5,FALSE),"")</f>
        <v>Erythromycin</v>
      </c>
      <c r="F6450" s="256" t="str">
        <f>IF(AND(A6450&lt;&gt;"",ISNUMBER(A6450)),VLOOKUP(A6450,Studies!A:BR,6,FALSE),"")</f>
        <v>Serum</v>
      </c>
      <c r="G6450" s="194">
        <v>3</v>
      </c>
      <c r="H6450" s="50" t="s">
        <v>60</v>
      </c>
      <c r="I6450" s="187">
        <v>1.01</v>
      </c>
      <c r="J6450" s="41" t="s">
        <v>959</v>
      </c>
      <c r="K6450" s="41" t="s">
        <v>116</v>
      </c>
      <c r="L6450" s="195">
        <v>1.1000000000000001</v>
      </c>
      <c r="M6450" s="52" t="s">
        <v>959</v>
      </c>
      <c r="N6450" s="195" t="s">
        <v>117</v>
      </c>
    </row>
    <row r="6451" spans="1:14" x14ac:dyDescent="0.2">
      <c r="A6451" s="30">
        <v>626</v>
      </c>
      <c r="B6451" s="254" t="str">
        <f>IF(AND(A6451&lt;&gt;"",ISNUMBER(A6451)),VLOOKUP(A6451,Studies!A:BR,2,FALSE),"")</f>
        <v>Yakatan 1980</v>
      </c>
      <c r="C6451" s="255" t="str">
        <f>IF(AND(A6451&lt;&gt;"",ISNUMBER(A6451)),VLOOKUP(A6451,Studies!A:BR,3,FALSE),"")</f>
        <v>https://www.ncbi.nlm.nih.gov/pubmed/7229110</v>
      </c>
      <c r="D6451" s="255" t="str">
        <f>IF(AND(A6451&lt;&gt;"",ISNUMBER(A6451)),VLOOKUP(A6451,Studies!A:BR,4,FALSE),"")</f>
        <v>Stearate, single dose</v>
      </c>
      <c r="E6451" s="255" t="str">
        <f>IF(AND(A6451&lt;&gt;"",ISNUMBER(A6451)),VLOOKUP(A6451,Studies!A:BR,5,FALSE),"")</f>
        <v>Erythromycin</v>
      </c>
      <c r="F6451" s="256" t="str">
        <f>IF(AND(A6451&lt;&gt;"",ISNUMBER(A6451)),VLOOKUP(A6451,Studies!A:BR,6,FALSE),"")</f>
        <v>Serum</v>
      </c>
      <c r="G6451" s="194">
        <v>3.5</v>
      </c>
      <c r="H6451" s="50" t="s">
        <v>60</v>
      </c>
      <c r="I6451" s="187">
        <v>0.82</v>
      </c>
      <c r="J6451" s="41" t="s">
        <v>959</v>
      </c>
      <c r="K6451" s="41" t="s">
        <v>116</v>
      </c>
      <c r="L6451" s="195">
        <v>0.83</v>
      </c>
      <c r="M6451" s="52" t="s">
        <v>959</v>
      </c>
      <c r="N6451" s="195" t="s">
        <v>117</v>
      </c>
    </row>
    <row r="6452" spans="1:14" x14ac:dyDescent="0.2">
      <c r="A6452" s="30">
        <v>626</v>
      </c>
      <c r="B6452" s="254" t="str">
        <f>IF(AND(A6452&lt;&gt;"",ISNUMBER(A6452)),VLOOKUP(A6452,Studies!A:BR,2,FALSE),"")</f>
        <v>Yakatan 1980</v>
      </c>
      <c r="C6452" s="255" t="str">
        <f>IF(AND(A6452&lt;&gt;"",ISNUMBER(A6452)),VLOOKUP(A6452,Studies!A:BR,3,FALSE),"")</f>
        <v>https://www.ncbi.nlm.nih.gov/pubmed/7229110</v>
      </c>
      <c r="D6452" s="255" t="str">
        <f>IF(AND(A6452&lt;&gt;"",ISNUMBER(A6452)),VLOOKUP(A6452,Studies!A:BR,4,FALSE),"")</f>
        <v>Stearate, single dose</v>
      </c>
      <c r="E6452" s="255" t="str">
        <f>IF(AND(A6452&lt;&gt;"",ISNUMBER(A6452)),VLOOKUP(A6452,Studies!A:BR,5,FALSE),"")</f>
        <v>Erythromycin</v>
      </c>
      <c r="F6452" s="256" t="str">
        <f>IF(AND(A6452&lt;&gt;"",ISNUMBER(A6452)),VLOOKUP(A6452,Studies!A:BR,6,FALSE),"")</f>
        <v>Serum</v>
      </c>
      <c r="G6452" s="194">
        <v>4</v>
      </c>
      <c r="H6452" s="50" t="s">
        <v>60</v>
      </c>
      <c r="I6452" s="187">
        <v>0.72</v>
      </c>
      <c r="J6452" s="41" t="s">
        <v>959</v>
      </c>
      <c r="K6452" s="41" t="s">
        <v>116</v>
      </c>
      <c r="L6452" s="195">
        <v>0.69</v>
      </c>
      <c r="M6452" s="52" t="s">
        <v>959</v>
      </c>
      <c r="N6452" s="195" t="s">
        <v>117</v>
      </c>
    </row>
    <row r="6453" spans="1:14" x14ac:dyDescent="0.2">
      <c r="A6453" s="30">
        <v>626</v>
      </c>
      <c r="B6453" s="254" t="str">
        <f>IF(AND(A6453&lt;&gt;"",ISNUMBER(A6453)),VLOOKUP(A6453,Studies!A:BR,2,FALSE),"")</f>
        <v>Yakatan 1980</v>
      </c>
      <c r="C6453" s="255" t="str">
        <f>IF(AND(A6453&lt;&gt;"",ISNUMBER(A6453)),VLOOKUP(A6453,Studies!A:BR,3,FALSE),"")</f>
        <v>https://www.ncbi.nlm.nih.gov/pubmed/7229110</v>
      </c>
      <c r="D6453" s="255" t="str">
        <f>IF(AND(A6453&lt;&gt;"",ISNUMBER(A6453)),VLOOKUP(A6453,Studies!A:BR,4,FALSE),"")</f>
        <v>Stearate, single dose</v>
      </c>
      <c r="E6453" s="255" t="str">
        <f>IF(AND(A6453&lt;&gt;"",ISNUMBER(A6453)),VLOOKUP(A6453,Studies!A:BR,5,FALSE),"")</f>
        <v>Erythromycin</v>
      </c>
      <c r="F6453" s="256" t="str">
        <f>IF(AND(A6453&lt;&gt;"",ISNUMBER(A6453)),VLOOKUP(A6453,Studies!A:BR,6,FALSE),"")</f>
        <v>Serum</v>
      </c>
      <c r="G6453" s="194">
        <v>5</v>
      </c>
      <c r="H6453" s="50" t="s">
        <v>60</v>
      </c>
      <c r="I6453" s="187">
        <v>0.5</v>
      </c>
      <c r="J6453" s="41" t="s">
        <v>959</v>
      </c>
      <c r="K6453" s="41" t="s">
        <v>116</v>
      </c>
      <c r="L6453" s="195">
        <v>0.46</v>
      </c>
      <c r="M6453" s="52" t="s">
        <v>959</v>
      </c>
      <c r="N6453" s="195" t="s">
        <v>117</v>
      </c>
    </row>
    <row r="6454" spans="1:14" x14ac:dyDescent="0.2">
      <c r="A6454" s="30">
        <v>626</v>
      </c>
      <c r="B6454" s="254" t="str">
        <f>IF(AND(A6454&lt;&gt;"",ISNUMBER(A6454)),VLOOKUP(A6454,Studies!A:BR,2,FALSE),"")</f>
        <v>Yakatan 1980</v>
      </c>
      <c r="C6454" s="255" t="str">
        <f>IF(AND(A6454&lt;&gt;"",ISNUMBER(A6454)),VLOOKUP(A6454,Studies!A:BR,3,FALSE),"")</f>
        <v>https://www.ncbi.nlm.nih.gov/pubmed/7229110</v>
      </c>
      <c r="D6454" s="255" t="str">
        <f>IF(AND(A6454&lt;&gt;"",ISNUMBER(A6454)),VLOOKUP(A6454,Studies!A:BR,4,FALSE),"")</f>
        <v>Stearate, single dose</v>
      </c>
      <c r="E6454" s="255" t="str">
        <f>IF(AND(A6454&lt;&gt;"",ISNUMBER(A6454)),VLOOKUP(A6454,Studies!A:BR,5,FALSE),"")</f>
        <v>Erythromycin</v>
      </c>
      <c r="F6454" s="256" t="str">
        <f>IF(AND(A6454&lt;&gt;"",ISNUMBER(A6454)),VLOOKUP(A6454,Studies!A:BR,6,FALSE),"")</f>
        <v>Serum</v>
      </c>
      <c r="G6454" s="194">
        <v>6</v>
      </c>
      <c r="H6454" s="50" t="s">
        <v>60</v>
      </c>
      <c r="I6454" s="187">
        <v>0.33</v>
      </c>
      <c r="J6454" s="41" t="s">
        <v>959</v>
      </c>
      <c r="K6454" s="41" t="s">
        <v>116</v>
      </c>
      <c r="L6454" s="195">
        <v>0.32</v>
      </c>
      <c r="M6454" s="52" t="s">
        <v>959</v>
      </c>
      <c r="N6454" s="195" t="s">
        <v>117</v>
      </c>
    </row>
    <row r="6455" spans="1:14" x14ac:dyDescent="0.2">
      <c r="A6455" s="30">
        <v>626</v>
      </c>
      <c r="B6455" s="254" t="str">
        <f>IF(AND(A6455&lt;&gt;"",ISNUMBER(A6455)),VLOOKUP(A6455,Studies!A:BR,2,FALSE),"")</f>
        <v>Yakatan 1980</v>
      </c>
      <c r="C6455" s="255" t="str">
        <f>IF(AND(A6455&lt;&gt;"",ISNUMBER(A6455)),VLOOKUP(A6455,Studies!A:BR,3,FALSE),"")</f>
        <v>https://www.ncbi.nlm.nih.gov/pubmed/7229110</v>
      </c>
      <c r="D6455" s="255" t="str">
        <f>IF(AND(A6455&lt;&gt;"",ISNUMBER(A6455)),VLOOKUP(A6455,Studies!A:BR,4,FALSE),"")</f>
        <v>Stearate, single dose</v>
      </c>
      <c r="E6455" s="255" t="str">
        <f>IF(AND(A6455&lt;&gt;"",ISNUMBER(A6455)),VLOOKUP(A6455,Studies!A:BR,5,FALSE),"")</f>
        <v>Erythromycin</v>
      </c>
      <c r="F6455" s="256" t="str">
        <f>IF(AND(A6455&lt;&gt;"",ISNUMBER(A6455)),VLOOKUP(A6455,Studies!A:BR,6,FALSE),"")</f>
        <v>Serum</v>
      </c>
      <c r="G6455" s="194">
        <v>8</v>
      </c>
      <c r="H6455" s="50" t="s">
        <v>60</v>
      </c>
      <c r="I6455" s="187">
        <v>0.15</v>
      </c>
      <c r="J6455" s="41" t="s">
        <v>959</v>
      </c>
      <c r="K6455" s="41" t="s">
        <v>116</v>
      </c>
      <c r="L6455" s="195">
        <v>0.16</v>
      </c>
      <c r="M6455" s="52" t="s">
        <v>959</v>
      </c>
      <c r="N6455" s="195" t="s">
        <v>117</v>
      </c>
    </row>
    <row r="6456" spans="1:14" x14ac:dyDescent="0.2">
      <c r="A6456" s="30">
        <v>626</v>
      </c>
      <c r="B6456" s="254" t="str">
        <f>IF(AND(A6456&lt;&gt;"",ISNUMBER(A6456)),VLOOKUP(A6456,Studies!A:BR,2,FALSE),"")</f>
        <v>Yakatan 1980</v>
      </c>
      <c r="C6456" s="255" t="str">
        <f>IF(AND(A6456&lt;&gt;"",ISNUMBER(A6456)),VLOOKUP(A6456,Studies!A:BR,3,FALSE),"")</f>
        <v>https://www.ncbi.nlm.nih.gov/pubmed/7229110</v>
      </c>
      <c r="D6456" s="255" t="str">
        <f>IF(AND(A6456&lt;&gt;"",ISNUMBER(A6456)),VLOOKUP(A6456,Studies!A:BR,4,FALSE),"")</f>
        <v>Stearate, single dose</v>
      </c>
      <c r="E6456" s="255" t="str">
        <f>IF(AND(A6456&lt;&gt;"",ISNUMBER(A6456)),VLOOKUP(A6456,Studies!A:BR,5,FALSE),"")</f>
        <v>Erythromycin</v>
      </c>
      <c r="F6456" s="256" t="str">
        <f>IF(AND(A6456&lt;&gt;"",ISNUMBER(A6456)),VLOOKUP(A6456,Studies!A:BR,6,FALSE),"")</f>
        <v>Serum</v>
      </c>
      <c r="G6456" s="194">
        <v>10</v>
      </c>
      <c r="H6456" s="50" t="s">
        <v>60</v>
      </c>
      <c r="I6456" s="187">
        <v>7.0000000000000007E-2</v>
      </c>
      <c r="J6456" s="41" t="s">
        <v>959</v>
      </c>
      <c r="K6456" s="41" t="s">
        <v>116</v>
      </c>
      <c r="L6456" s="195">
        <v>0.08</v>
      </c>
      <c r="M6456" s="52" t="s">
        <v>959</v>
      </c>
      <c r="N6456" s="195" t="s">
        <v>117</v>
      </c>
    </row>
    <row r="6457" spans="1:14" x14ac:dyDescent="0.2">
      <c r="A6457" s="30">
        <v>626</v>
      </c>
      <c r="B6457" s="254" t="str">
        <f>IF(AND(A6457&lt;&gt;"",ISNUMBER(A6457)),VLOOKUP(A6457,Studies!A:BR,2,FALSE),"")</f>
        <v>Yakatan 1980</v>
      </c>
      <c r="C6457" s="255" t="str">
        <f>IF(AND(A6457&lt;&gt;"",ISNUMBER(A6457)),VLOOKUP(A6457,Studies!A:BR,3,FALSE),"")</f>
        <v>https://www.ncbi.nlm.nih.gov/pubmed/7229110</v>
      </c>
      <c r="D6457" s="255" t="str">
        <f>IF(AND(A6457&lt;&gt;"",ISNUMBER(A6457)),VLOOKUP(A6457,Studies!A:BR,4,FALSE),"")</f>
        <v>Stearate, single dose</v>
      </c>
      <c r="E6457" s="255" t="str">
        <f>IF(AND(A6457&lt;&gt;"",ISNUMBER(A6457)),VLOOKUP(A6457,Studies!A:BR,5,FALSE),"")</f>
        <v>Erythromycin</v>
      </c>
      <c r="F6457" s="256" t="str">
        <f>IF(AND(A6457&lt;&gt;"",ISNUMBER(A6457)),VLOOKUP(A6457,Studies!A:BR,6,FALSE),"")</f>
        <v>Serum</v>
      </c>
      <c r="G6457" s="194">
        <v>12</v>
      </c>
      <c r="H6457" s="50" t="s">
        <v>60</v>
      </c>
      <c r="I6457" s="187">
        <v>0.08</v>
      </c>
      <c r="J6457" s="41" t="s">
        <v>959</v>
      </c>
      <c r="K6457" s="41" t="s">
        <v>116</v>
      </c>
      <c r="L6457" s="195">
        <v>0.05</v>
      </c>
      <c r="M6457" s="52" t="s">
        <v>959</v>
      </c>
      <c r="N6457" s="195" t="s">
        <v>117</v>
      </c>
    </row>
    <row r="6458" spans="1:14" x14ac:dyDescent="0.2">
      <c r="A6458" s="30">
        <v>627</v>
      </c>
      <c r="B6458" s="254" t="str">
        <f>IF(AND(A6458&lt;&gt;"",ISNUMBER(A6458)),VLOOKUP(A6458,Studies!A:BR,2,FALSE),"")</f>
        <v>Yakatan 1980</v>
      </c>
      <c r="C6458" s="255" t="str">
        <f>IF(AND(A6458&lt;&gt;"",ISNUMBER(A6458)),VLOOKUP(A6458,Studies!A:BR,3,FALSE),"")</f>
        <v>https://www.ncbi.nlm.nih.gov/pubmed/7229110</v>
      </c>
      <c r="D6458" s="255" t="str">
        <f>IF(AND(A6458&lt;&gt;"",ISNUMBER(A6458)),VLOOKUP(A6458,Studies!A:BR,4,FALSE),"")</f>
        <v>Stearate, five doses, every 6 h</v>
      </c>
      <c r="E6458" s="255" t="str">
        <f>IF(AND(A6458&lt;&gt;"",ISNUMBER(A6458)),VLOOKUP(A6458,Studies!A:BR,5,FALSE),"")</f>
        <v>Erythromycin</v>
      </c>
      <c r="F6458" s="256" t="str">
        <f>IF(AND(A6458&lt;&gt;"",ISNUMBER(A6458)),VLOOKUP(A6458,Studies!A:BR,6,FALSE),"")</f>
        <v>Serum</v>
      </c>
      <c r="G6458" s="194">
        <v>1</v>
      </c>
      <c r="H6458" s="50" t="s">
        <v>60</v>
      </c>
      <c r="I6458" s="187">
        <v>0.12</v>
      </c>
      <c r="J6458" s="41" t="s">
        <v>959</v>
      </c>
      <c r="K6458" s="41" t="s">
        <v>116</v>
      </c>
      <c r="L6458" s="195">
        <v>0.17</v>
      </c>
      <c r="M6458" s="52" t="s">
        <v>959</v>
      </c>
      <c r="N6458" s="195" t="s">
        <v>117</v>
      </c>
    </row>
    <row r="6459" spans="1:14" x14ac:dyDescent="0.2">
      <c r="A6459" s="30">
        <v>627</v>
      </c>
      <c r="B6459" s="254" t="str">
        <f>IF(AND(A6459&lt;&gt;"",ISNUMBER(A6459)),VLOOKUP(A6459,Studies!A:BR,2,FALSE),"")</f>
        <v>Yakatan 1980</v>
      </c>
      <c r="C6459" s="255" t="str">
        <f>IF(AND(A6459&lt;&gt;"",ISNUMBER(A6459)),VLOOKUP(A6459,Studies!A:BR,3,FALSE),"")</f>
        <v>https://www.ncbi.nlm.nih.gov/pubmed/7229110</v>
      </c>
      <c r="D6459" s="255" t="str">
        <f>IF(AND(A6459&lt;&gt;"",ISNUMBER(A6459)),VLOOKUP(A6459,Studies!A:BR,4,FALSE),"")</f>
        <v>Stearate, five doses, every 6 h</v>
      </c>
      <c r="E6459" s="255" t="str">
        <f>IF(AND(A6459&lt;&gt;"",ISNUMBER(A6459)),VLOOKUP(A6459,Studies!A:BR,5,FALSE),"")</f>
        <v>Erythromycin</v>
      </c>
      <c r="F6459" s="256" t="str">
        <f>IF(AND(A6459&lt;&gt;"",ISNUMBER(A6459)),VLOOKUP(A6459,Studies!A:BR,6,FALSE),"")</f>
        <v>Serum</v>
      </c>
      <c r="G6459" s="194">
        <v>1.5</v>
      </c>
      <c r="H6459" s="50" t="s">
        <v>60</v>
      </c>
      <c r="I6459" s="187">
        <v>0.18</v>
      </c>
      <c r="J6459" s="41" t="s">
        <v>959</v>
      </c>
      <c r="K6459" s="41" t="s">
        <v>116</v>
      </c>
      <c r="L6459" s="195">
        <v>0.32</v>
      </c>
      <c r="M6459" s="52" t="s">
        <v>959</v>
      </c>
      <c r="N6459" s="195" t="s">
        <v>117</v>
      </c>
    </row>
    <row r="6460" spans="1:14" x14ac:dyDescent="0.2">
      <c r="A6460" s="30">
        <v>627</v>
      </c>
      <c r="B6460" s="254" t="str">
        <f>IF(AND(A6460&lt;&gt;"",ISNUMBER(A6460)),VLOOKUP(A6460,Studies!A:BR,2,FALSE),"")</f>
        <v>Yakatan 1980</v>
      </c>
      <c r="C6460" s="255" t="str">
        <f>IF(AND(A6460&lt;&gt;"",ISNUMBER(A6460)),VLOOKUP(A6460,Studies!A:BR,3,FALSE),"")</f>
        <v>https://www.ncbi.nlm.nih.gov/pubmed/7229110</v>
      </c>
      <c r="D6460" s="255" t="str">
        <f>IF(AND(A6460&lt;&gt;"",ISNUMBER(A6460)),VLOOKUP(A6460,Studies!A:BR,4,FALSE),"")</f>
        <v>Stearate, five doses, every 6 h</v>
      </c>
      <c r="E6460" s="255" t="str">
        <f>IF(AND(A6460&lt;&gt;"",ISNUMBER(A6460)),VLOOKUP(A6460,Studies!A:BR,5,FALSE),"")</f>
        <v>Erythromycin</v>
      </c>
      <c r="F6460" s="256" t="str">
        <f>IF(AND(A6460&lt;&gt;"",ISNUMBER(A6460)),VLOOKUP(A6460,Studies!A:BR,6,FALSE),"")</f>
        <v>Serum</v>
      </c>
      <c r="G6460" s="194">
        <v>2</v>
      </c>
      <c r="H6460" s="50" t="s">
        <v>60</v>
      </c>
      <c r="I6460" s="187">
        <v>0.27</v>
      </c>
      <c r="J6460" s="41" t="s">
        <v>959</v>
      </c>
      <c r="K6460" s="41" t="s">
        <v>116</v>
      </c>
      <c r="L6460" s="195">
        <v>0.28000000000000003</v>
      </c>
      <c r="M6460" s="52" t="s">
        <v>959</v>
      </c>
      <c r="N6460" s="195" t="s">
        <v>117</v>
      </c>
    </row>
    <row r="6461" spans="1:14" x14ac:dyDescent="0.2">
      <c r="A6461" s="30">
        <v>627</v>
      </c>
      <c r="B6461" s="254" t="str">
        <f>IF(AND(A6461&lt;&gt;"",ISNUMBER(A6461)),VLOOKUP(A6461,Studies!A:BR,2,FALSE),"")</f>
        <v>Yakatan 1980</v>
      </c>
      <c r="C6461" s="255" t="str">
        <f>IF(AND(A6461&lt;&gt;"",ISNUMBER(A6461)),VLOOKUP(A6461,Studies!A:BR,3,FALSE),"")</f>
        <v>https://www.ncbi.nlm.nih.gov/pubmed/7229110</v>
      </c>
      <c r="D6461" s="255" t="str">
        <f>IF(AND(A6461&lt;&gt;"",ISNUMBER(A6461)),VLOOKUP(A6461,Studies!A:BR,4,FALSE),"")</f>
        <v>Stearate, five doses, every 6 h</v>
      </c>
      <c r="E6461" s="255" t="str">
        <f>IF(AND(A6461&lt;&gt;"",ISNUMBER(A6461)),VLOOKUP(A6461,Studies!A:BR,5,FALSE),"")</f>
        <v>Erythromycin</v>
      </c>
      <c r="F6461" s="256" t="str">
        <f>IF(AND(A6461&lt;&gt;"",ISNUMBER(A6461)),VLOOKUP(A6461,Studies!A:BR,6,FALSE),"")</f>
        <v>Serum</v>
      </c>
      <c r="G6461" s="194">
        <v>2.5</v>
      </c>
      <c r="H6461" s="50" t="s">
        <v>60</v>
      </c>
      <c r="I6461" s="187">
        <v>0.6</v>
      </c>
      <c r="J6461" s="41" t="s">
        <v>959</v>
      </c>
      <c r="K6461" s="41" t="s">
        <v>116</v>
      </c>
      <c r="L6461" s="195">
        <v>0.59</v>
      </c>
      <c r="M6461" s="52" t="s">
        <v>959</v>
      </c>
      <c r="N6461" s="195" t="s">
        <v>117</v>
      </c>
    </row>
    <row r="6462" spans="1:14" x14ac:dyDescent="0.2">
      <c r="A6462" s="30">
        <v>627</v>
      </c>
      <c r="B6462" s="254" t="str">
        <f>IF(AND(A6462&lt;&gt;"",ISNUMBER(A6462)),VLOOKUP(A6462,Studies!A:BR,2,FALSE),"")</f>
        <v>Yakatan 1980</v>
      </c>
      <c r="C6462" s="255" t="str">
        <f>IF(AND(A6462&lt;&gt;"",ISNUMBER(A6462)),VLOOKUP(A6462,Studies!A:BR,3,FALSE),"")</f>
        <v>https://www.ncbi.nlm.nih.gov/pubmed/7229110</v>
      </c>
      <c r="D6462" s="255" t="str">
        <f>IF(AND(A6462&lt;&gt;"",ISNUMBER(A6462)),VLOOKUP(A6462,Studies!A:BR,4,FALSE),"")</f>
        <v>Stearate, five doses, every 6 h</v>
      </c>
      <c r="E6462" s="255" t="str">
        <f>IF(AND(A6462&lt;&gt;"",ISNUMBER(A6462)),VLOOKUP(A6462,Studies!A:BR,5,FALSE),"")</f>
        <v>Erythromycin</v>
      </c>
      <c r="F6462" s="256" t="str">
        <f>IF(AND(A6462&lt;&gt;"",ISNUMBER(A6462)),VLOOKUP(A6462,Studies!A:BR,6,FALSE),"")</f>
        <v>Serum</v>
      </c>
      <c r="G6462" s="194">
        <v>3</v>
      </c>
      <c r="H6462" s="50" t="s">
        <v>60</v>
      </c>
      <c r="I6462" s="187">
        <v>0.76</v>
      </c>
      <c r="J6462" s="41" t="s">
        <v>959</v>
      </c>
      <c r="K6462" s="41" t="s">
        <v>116</v>
      </c>
      <c r="L6462" s="195">
        <v>0.55000000000000004</v>
      </c>
      <c r="M6462" s="52" t="s">
        <v>959</v>
      </c>
      <c r="N6462" s="195" t="s">
        <v>117</v>
      </c>
    </row>
    <row r="6463" spans="1:14" x14ac:dyDescent="0.2">
      <c r="A6463" s="30">
        <v>627</v>
      </c>
      <c r="B6463" s="254" t="str">
        <f>IF(AND(A6463&lt;&gt;"",ISNUMBER(A6463)),VLOOKUP(A6463,Studies!A:BR,2,FALSE),"")</f>
        <v>Yakatan 1980</v>
      </c>
      <c r="C6463" s="255" t="str">
        <f>IF(AND(A6463&lt;&gt;"",ISNUMBER(A6463)),VLOOKUP(A6463,Studies!A:BR,3,FALSE),"")</f>
        <v>https://www.ncbi.nlm.nih.gov/pubmed/7229110</v>
      </c>
      <c r="D6463" s="255" t="str">
        <f>IF(AND(A6463&lt;&gt;"",ISNUMBER(A6463)),VLOOKUP(A6463,Studies!A:BR,4,FALSE),"")</f>
        <v>Stearate, five doses, every 6 h</v>
      </c>
      <c r="E6463" s="255" t="str">
        <f>IF(AND(A6463&lt;&gt;"",ISNUMBER(A6463)),VLOOKUP(A6463,Studies!A:BR,5,FALSE),"")</f>
        <v>Erythromycin</v>
      </c>
      <c r="F6463" s="256" t="str">
        <f>IF(AND(A6463&lt;&gt;"",ISNUMBER(A6463)),VLOOKUP(A6463,Studies!A:BR,6,FALSE),"")</f>
        <v>Serum</v>
      </c>
      <c r="G6463" s="194">
        <v>4</v>
      </c>
      <c r="H6463" s="50" t="s">
        <v>60</v>
      </c>
      <c r="I6463" s="187">
        <v>0.49</v>
      </c>
      <c r="J6463" s="41" t="s">
        <v>959</v>
      </c>
      <c r="K6463" s="41" t="s">
        <v>116</v>
      </c>
      <c r="L6463" s="195">
        <v>0.33</v>
      </c>
      <c r="M6463" s="52" t="s">
        <v>959</v>
      </c>
      <c r="N6463" s="195" t="s">
        <v>117</v>
      </c>
    </row>
    <row r="6464" spans="1:14" x14ac:dyDescent="0.2">
      <c r="A6464" s="30">
        <v>627</v>
      </c>
      <c r="B6464" s="254" t="str">
        <f>IF(AND(A6464&lt;&gt;"",ISNUMBER(A6464)),VLOOKUP(A6464,Studies!A:BR,2,FALSE),"")</f>
        <v>Yakatan 1980</v>
      </c>
      <c r="C6464" s="255" t="str">
        <f>IF(AND(A6464&lt;&gt;"",ISNUMBER(A6464)),VLOOKUP(A6464,Studies!A:BR,3,FALSE),"")</f>
        <v>https://www.ncbi.nlm.nih.gov/pubmed/7229110</v>
      </c>
      <c r="D6464" s="255" t="str">
        <f>IF(AND(A6464&lt;&gt;"",ISNUMBER(A6464)),VLOOKUP(A6464,Studies!A:BR,4,FALSE),"")</f>
        <v>Stearate, five doses, every 6 h</v>
      </c>
      <c r="E6464" s="255" t="str">
        <f>IF(AND(A6464&lt;&gt;"",ISNUMBER(A6464)),VLOOKUP(A6464,Studies!A:BR,5,FALSE),"")</f>
        <v>Erythromycin</v>
      </c>
      <c r="F6464" s="256" t="str">
        <f>IF(AND(A6464&lt;&gt;"",ISNUMBER(A6464)),VLOOKUP(A6464,Studies!A:BR,6,FALSE),"")</f>
        <v>Serum</v>
      </c>
      <c r="G6464" s="194">
        <v>5</v>
      </c>
      <c r="H6464" s="50" t="s">
        <v>60</v>
      </c>
      <c r="I6464" s="187">
        <v>0.3</v>
      </c>
      <c r="J6464" s="41" t="s">
        <v>959</v>
      </c>
      <c r="K6464" s="41" t="s">
        <v>116</v>
      </c>
      <c r="L6464" s="195">
        <v>0.19</v>
      </c>
      <c r="M6464" s="52" t="s">
        <v>959</v>
      </c>
      <c r="N6464" s="195" t="s">
        <v>117</v>
      </c>
    </row>
    <row r="6465" spans="1:14" x14ac:dyDescent="0.2">
      <c r="A6465" s="30">
        <v>627</v>
      </c>
      <c r="B6465" s="254" t="str">
        <f>IF(AND(A6465&lt;&gt;"",ISNUMBER(A6465)),VLOOKUP(A6465,Studies!A:BR,2,FALSE),"")</f>
        <v>Yakatan 1980</v>
      </c>
      <c r="C6465" s="255" t="str">
        <f>IF(AND(A6465&lt;&gt;"",ISNUMBER(A6465)),VLOOKUP(A6465,Studies!A:BR,3,FALSE),"")</f>
        <v>https://www.ncbi.nlm.nih.gov/pubmed/7229110</v>
      </c>
      <c r="D6465" s="255" t="str">
        <f>IF(AND(A6465&lt;&gt;"",ISNUMBER(A6465)),VLOOKUP(A6465,Studies!A:BR,4,FALSE),"")</f>
        <v>Stearate, five doses, every 6 h</v>
      </c>
      <c r="E6465" s="255" t="str">
        <f>IF(AND(A6465&lt;&gt;"",ISNUMBER(A6465)),VLOOKUP(A6465,Studies!A:BR,5,FALSE),"")</f>
        <v>Erythromycin</v>
      </c>
      <c r="F6465" s="256" t="str">
        <f>IF(AND(A6465&lt;&gt;"",ISNUMBER(A6465)),VLOOKUP(A6465,Studies!A:BR,6,FALSE),"")</f>
        <v>Serum</v>
      </c>
      <c r="G6465" s="194">
        <v>6</v>
      </c>
      <c r="H6465" s="50" t="s">
        <v>60</v>
      </c>
      <c r="I6465" s="187">
        <v>0.23</v>
      </c>
      <c r="J6465" s="41" t="s">
        <v>959</v>
      </c>
      <c r="K6465" s="41" t="s">
        <v>116</v>
      </c>
      <c r="L6465" s="195">
        <v>0.16</v>
      </c>
      <c r="M6465" s="52" t="s">
        <v>959</v>
      </c>
      <c r="N6465" s="195" t="s">
        <v>117</v>
      </c>
    </row>
    <row r="6466" spans="1:14" x14ac:dyDescent="0.2">
      <c r="A6466" s="30">
        <v>627</v>
      </c>
      <c r="B6466" s="254" t="str">
        <f>IF(AND(A6466&lt;&gt;"",ISNUMBER(A6466)),VLOOKUP(A6466,Studies!A:BR,2,FALSE),"")</f>
        <v>Yakatan 1980</v>
      </c>
      <c r="C6466" s="255" t="str">
        <f>IF(AND(A6466&lt;&gt;"",ISNUMBER(A6466)),VLOOKUP(A6466,Studies!A:BR,3,FALSE),"")</f>
        <v>https://www.ncbi.nlm.nih.gov/pubmed/7229110</v>
      </c>
      <c r="D6466" s="255" t="str">
        <f>IF(AND(A6466&lt;&gt;"",ISNUMBER(A6466)),VLOOKUP(A6466,Studies!A:BR,4,FALSE),"")</f>
        <v>Stearate, five doses, every 6 h</v>
      </c>
      <c r="E6466" s="255" t="str">
        <f>IF(AND(A6466&lt;&gt;"",ISNUMBER(A6466)),VLOOKUP(A6466,Studies!A:BR,5,FALSE),"")</f>
        <v>Erythromycin</v>
      </c>
      <c r="F6466" s="256" t="str">
        <f>IF(AND(A6466&lt;&gt;"",ISNUMBER(A6466)),VLOOKUP(A6466,Studies!A:BR,6,FALSE),"")</f>
        <v>Serum</v>
      </c>
      <c r="G6466" s="194">
        <v>9</v>
      </c>
      <c r="H6466" s="50" t="s">
        <v>60</v>
      </c>
      <c r="I6466" s="187">
        <v>1.06</v>
      </c>
      <c r="J6466" s="41" t="s">
        <v>959</v>
      </c>
      <c r="K6466" s="41" t="s">
        <v>116</v>
      </c>
      <c r="L6466" s="195">
        <v>0.47</v>
      </c>
      <c r="M6466" s="52" t="s">
        <v>959</v>
      </c>
      <c r="N6466" s="195" t="s">
        <v>117</v>
      </c>
    </row>
    <row r="6467" spans="1:14" x14ac:dyDescent="0.2">
      <c r="A6467" s="30">
        <v>627</v>
      </c>
      <c r="B6467" s="254" t="str">
        <f>IF(AND(A6467&lt;&gt;"",ISNUMBER(A6467)),VLOOKUP(A6467,Studies!A:BR,2,FALSE),"")</f>
        <v>Yakatan 1980</v>
      </c>
      <c r="C6467" s="255" t="str">
        <f>IF(AND(A6467&lt;&gt;"",ISNUMBER(A6467)),VLOOKUP(A6467,Studies!A:BR,3,FALSE),"")</f>
        <v>https://www.ncbi.nlm.nih.gov/pubmed/7229110</v>
      </c>
      <c r="D6467" s="255" t="str">
        <f>IF(AND(A6467&lt;&gt;"",ISNUMBER(A6467)),VLOOKUP(A6467,Studies!A:BR,4,FALSE),"")</f>
        <v>Stearate, five doses, every 6 h</v>
      </c>
      <c r="E6467" s="255" t="str">
        <f>IF(AND(A6467&lt;&gt;"",ISNUMBER(A6467)),VLOOKUP(A6467,Studies!A:BR,5,FALSE),"")</f>
        <v>Erythromycin</v>
      </c>
      <c r="F6467" s="256" t="str">
        <f>IF(AND(A6467&lt;&gt;"",ISNUMBER(A6467)),VLOOKUP(A6467,Studies!A:BR,6,FALSE),"")</f>
        <v>Serum</v>
      </c>
      <c r="G6467" s="194">
        <v>12</v>
      </c>
      <c r="H6467" s="50" t="s">
        <v>60</v>
      </c>
      <c r="I6467" s="187">
        <v>0.25</v>
      </c>
      <c r="J6467" s="41" t="s">
        <v>959</v>
      </c>
      <c r="K6467" s="41" t="s">
        <v>116</v>
      </c>
      <c r="L6467" s="195">
        <v>0.11</v>
      </c>
      <c r="M6467" s="52" t="s">
        <v>959</v>
      </c>
      <c r="N6467" s="195" t="s">
        <v>117</v>
      </c>
    </row>
    <row r="6468" spans="1:14" x14ac:dyDescent="0.2">
      <c r="A6468" s="30">
        <v>627</v>
      </c>
      <c r="B6468" s="254" t="str">
        <f>IF(AND(A6468&lt;&gt;"",ISNUMBER(A6468)),VLOOKUP(A6468,Studies!A:BR,2,FALSE),"")</f>
        <v>Yakatan 1980</v>
      </c>
      <c r="C6468" s="255" t="str">
        <f>IF(AND(A6468&lt;&gt;"",ISNUMBER(A6468)),VLOOKUP(A6468,Studies!A:BR,3,FALSE),"")</f>
        <v>https://www.ncbi.nlm.nih.gov/pubmed/7229110</v>
      </c>
      <c r="D6468" s="255" t="str">
        <f>IF(AND(A6468&lt;&gt;"",ISNUMBER(A6468)),VLOOKUP(A6468,Studies!A:BR,4,FALSE),"")</f>
        <v>Stearate, five doses, every 6 h</v>
      </c>
      <c r="E6468" s="255" t="str">
        <f>IF(AND(A6468&lt;&gt;"",ISNUMBER(A6468)),VLOOKUP(A6468,Studies!A:BR,5,FALSE),"")</f>
        <v>Erythromycin</v>
      </c>
      <c r="F6468" s="256" t="str">
        <f>IF(AND(A6468&lt;&gt;"",ISNUMBER(A6468)),VLOOKUP(A6468,Studies!A:BR,6,FALSE),"")</f>
        <v>Serum</v>
      </c>
      <c r="G6468" s="194">
        <v>15</v>
      </c>
      <c r="H6468" s="50" t="s">
        <v>60</v>
      </c>
      <c r="I6468" s="187">
        <v>0.72</v>
      </c>
      <c r="J6468" s="41" t="s">
        <v>959</v>
      </c>
      <c r="K6468" s="41" t="s">
        <v>116</v>
      </c>
      <c r="L6468" s="195">
        <v>0.74</v>
      </c>
      <c r="M6468" s="52" t="s">
        <v>959</v>
      </c>
      <c r="N6468" s="195" t="s">
        <v>117</v>
      </c>
    </row>
    <row r="6469" spans="1:14" x14ac:dyDescent="0.2">
      <c r="A6469" s="30">
        <v>627</v>
      </c>
      <c r="B6469" s="254" t="str">
        <f>IF(AND(A6469&lt;&gt;"",ISNUMBER(A6469)),VLOOKUP(A6469,Studies!A:BR,2,FALSE),"")</f>
        <v>Yakatan 1980</v>
      </c>
      <c r="C6469" s="255" t="str">
        <f>IF(AND(A6469&lt;&gt;"",ISNUMBER(A6469)),VLOOKUP(A6469,Studies!A:BR,3,FALSE),"")</f>
        <v>https://www.ncbi.nlm.nih.gov/pubmed/7229110</v>
      </c>
      <c r="D6469" s="255" t="str">
        <f>IF(AND(A6469&lt;&gt;"",ISNUMBER(A6469)),VLOOKUP(A6469,Studies!A:BR,4,FALSE),"")</f>
        <v>Stearate, five doses, every 6 h</v>
      </c>
      <c r="E6469" s="255" t="str">
        <f>IF(AND(A6469&lt;&gt;"",ISNUMBER(A6469)),VLOOKUP(A6469,Studies!A:BR,5,FALSE),"")</f>
        <v>Erythromycin</v>
      </c>
      <c r="F6469" s="256" t="str">
        <f>IF(AND(A6469&lt;&gt;"",ISNUMBER(A6469)),VLOOKUP(A6469,Studies!A:BR,6,FALSE),"")</f>
        <v>Serum</v>
      </c>
      <c r="G6469" s="194">
        <v>18</v>
      </c>
      <c r="H6469" s="50" t="s">
        <v>60</v>
      </c>
      <c r="I6469" s="187">
        <v>0.21</v>
      </c>
      <c r="J6469" s="41" t="s">
        <v>959</v>
      </c>
      <c r="K6469" s="41" t="s">
        <v>116</v>
      </c>
      <c r="L6469" s="195">
        <v>0.16</v>
      </c>
      <c r="M6469" s="52" t="s">
        <v>959</v>
      </c>
      <c r="N6469" s="195" t="s">
        <v>117</v>
      </c>
    </row>
    <row r="6470" spans="1:14" x14ac:dyDescent="0.2">
      <c r="A6470" s="30">
        <v>627</v>
      </c>
      <c r="B6470" s="254" t="str">
        <f>IF(AND(A6470&lt;&gt;"",ISNUMBER(A6470)),VLOOKUP(A6470,Studies!A:BR,2,FALSE),"")</f>
        <v>Yakatan 1980</v>
      </c>
      <c r="C6470" s="255" t="str">
        <f>IF(AND(A6470&lt;&gt;"",ISNUMBER(A6470)),VLOOKUP(A6470,Studies!A:BR,3,FALSE),"")</f>
        <v>https://www.ncbi.nlm.nih.gov/pubmed/7229110</v>
      </c>
      <c r="D6470" s="255" t="str">
        <f>IF(AND(A6470&lt;&gt;"",ISNUMBER(A6470)),VLOOKUP(A6470,Studies!A:BR,4,FALSE),"")</f>
        <v>Stearate, five doses, every 6 h</v>
      </c>
      <c r="E6470" s="255" t="str">
        <f>IF(AND(A6470&lt;&gt;"",ISNUMBER(A6470)),VLOOKUP(A6470,Studies!A:BR,5,FALSE),"")</f>
        <v>Erythromycin</v>
      </c>
      <c r="F6470" s="256" t="str">
        <f>IF(AND(A6470&lt;&gt;"",ISNUMBER(A6470)),VLOOKUP(A6470,Studies!A:BR,6,FALSE),"")</f>
        <v>Serum</v>
      </c>
      <c r="G6470" s="194">
        <v>24</v>
      </c>
      <c r="H6470" s="50" t="s">
        <v>60</v>
      </c>
      <c r="I6470" s="187">
        <v>0.44</v>
      </c>
      <c r="J6470" s="41" t="s">
        <v>959</v>
      </c>
      <c r="K6470" s="41" t="s">
        <v>116</v>
      </c>
      <c r="L6470" s="195">
        <v>0.39</v>
      </c>
      <c r="M6470" s="52" t="s">
        <v>959</v>
      </c>
      <c r="N6470" s="195" t="s">
        <v>117</v>
      </c>
    </row>
    <row r="6471" spans="1:14" x14ac:dyDescent="0.2">
      <c r="A6471" s="30">
        <v>627</v>
      </c>
      <c r="B6471" s="254" t="str">
        <f>IF(AND(A6471&lt;&gt;"",ISNUMBER(A6471)),VLOOKUP(A6471,Studies!A:BR,2,FALSE),"")</f>
        <v>Yakatan 1980</v>
      </c>
      <c r="C6471" s="255" t="str">
        <f>IF(AND(A6471&lt;&gt;"",ISNUMBER(A6471)),VLOOKUP(A6471,Studies!A:BR,3,FALSE),"")</f>
        <v>https://www.ncbi.nlm.nih.gov/pubmed/7229110</v>
      </c>
      <c r="D6471" s="255" t="str">
        <f>IF(AND(A6471&lt;&gt;"",ISNUMBER(A6471)),VLOOKUP(A6471,Studies!A:BR,4,FALSE),"")</f>
        <v>Stearate, five doses, every 6 h</v>
      </c>
      <c r="E6471" s="255" t="str">
        <f>IF(AND(A6471&lt;&gt;"",ISNUMBER(A6471)),VLOOKUP(A6471,Studies!A:BR,5,FALSE),"")</f>
        <v>Erythromycin</v>
      </c>
      <c r="F6471" s="256" t="str">
        <f>IF(AND(A6471&lt;&gt;"",ISNUMBER(A6471)),VLOOKUP(A6471,Studies!A:BR,6,FALSE),"")</f>
        <v>Serum</v>
      </c>
      <c r="G6471" s="194">
        <v>25</v>
      </c>
      <c r="H6471" s="50" t="s">
        <v>60</v>
      </c>
      <c r="I6471" s="187">
        <v>0.46</v>
      </c>
      <c r="J6471" s="41" t="s">
        <v>959</v>
      </c>
      <c r="K6471" s="41" t="s">
        <v>116</v>
      </c>
      <c r="L6471" s="195">
        <v>0.3</v>
      </c>
      <c r="M6471" s="52" t="s">
        <v>959</v>
      </c>
      <c r="N6471" s="195" t="s">
        <v>117</v>
      </c>
    </row>
    <row r="6472" spans="1:14" x14ac:dyDescent="0.2">
      <c r="A6472" s="30">
        <v>627</v>
      </c>
      <c r="B6472" s="254" t="str">
        <f>IF(AND(A6472&lt;&gt;"",ISNUMBER(A6472)),VLOOKUP(A6472,Studies!A:BR,2,FALSE),"")</f>
        <v>Yakatan 1980</v>
      </c>
      <c r="C6472" s="255" t="str">
        <f>IF(AND(A6472&lt;&gt;"",ISNUMBER(A6472)),VLOOKUP(A6472,Studies!A:BR,3,FALSE),"")</f>
        <v>https://www.ncbi.nlm.nih.gov/pubmed/7229110</v>
      </c>
      <c r="D6472" s="255" t="str">
        <f>IF(AND(A6472&lt;&gt;"",ISNUMBER(A6472)),VLOOKUP(A6472,Studies!A:BR,4,FALSE),"")</f>
        <v>Stearate, five doses, every 6 h</v>
      </c>
      <c r="E6472" s="255" t="str">
        <f>IF(AND(A6472&lt;&gt;"",ISNUMBER(A6472)),VLOOKUP(A6472,Studies!A:BR,5,FALSE),"")</f>
        <v>Erythromycin</v>
      </c>
      <c r="F6472" s="256" t="str">
        <f>IF(AND(A6472&lt;&gt;"",ISNUMBER(A6472)),VLOOKUP(A6472,Studies!A:BR,6,FALSE),"")</f>
        <v>Serum</v>
      </c>
      <c r="G6472" s="194">
        <v>26</v>
      </c>
      <c r="H6472" s="50" t="s">
        <v>60</v>
      </c>
      <c r="I6472" s="187">
        <v>1.1100000000000001</v>
      </c>
      <c r="J6472" s="41" t="s">
        <v>959</v>
      </c>
      <c r="K6472" s="41" t="s">
        <v>116</v>
      </c>
      <c r="L6472" s="195">
        <v>0.82</v>
      </c>
      <c r="M6472" s="52" t="s">
        <v>959</v>
      </c>
      <c r="N6472" s="195" t="s">
        <v>117</v>
      </c>
    </row>
    <row r="6473" spans="1:14" x14ac:dyDescent="0.2">
      <c r="A6473" s="30">
        <v>627</v>
      </c>
      <c r="B6473" s="254" t="str">
        <f>IF(AND(A6473&lt;&gt;"",ISNUMBER(A6473)),VLOOKUP(A6473,Studies!A:BR,2,FALSE),"")</f>
        <v>Yakatan 1980</v>
      </c>
      <c r="C6473" s="255" t="str">
        <f>IF(AND(A6473&lt;&gt;"",ISNUMBER(A6473)),VLOOKUP(A6473,Studies!A:BR,3,FALSE),"")</f>
        <v>https://www.ncbi.nlm.nih.gov/pubmed/7229110</v>
      </c>
      <c r="D6473" s="255" t="str">
        <f>IF(AND(A6473&lt;&gt;"",ISNUMBER(A6473)),VLOOKUP(A6473,Studies!A:BR,4,FALSE),"")</f>
        <v>Stearate, five doses, every 6 h</v>
      </c>
      <c r="E6473" s="255" t="str">
        <f>IF(AND(A6473&lt;&gt;"",ISNUMBER(A6473)),VLOOKUP(A6473,Studies!A:BR,5,FALSE),"")</f>
        <v>Erythromycin</v>
      </c>
      <c r="F6473" s="256" t="str">
        <f>IF(AND(A6473&lt;&gt;"",ISNUMBER(A6473)),VLOOKUP(A6473,Studies!A:BR,6,FALSE),"")</f>
        <v>Serum</v>
      </c>
      <c r="G6473" s="194">
        <v>27</v>
      </c>
      <c r="H6473" s="50" t="s">
        <v>60</v>
      </c>
      <c r="I6473" s="187">
        <v>1.51</v>
      </c>
      <c r="J6473" s="41" t="s">
        <v>959</v>
      </c>
      <c r="K6473" s="41" t="s">
        <v>116</v>
      </c>
      <c r="L6473" s="195">
        <v>0.96</v>
      </c>
      <c r="M6473" s="52" t="s">
        <v>959</v>
      </c>
      <c r="N6473" s="195" t="s">
        <v>117</v>
      </c>
    </row>
    <row r="6474" spans="1:14" x14ac:dyDescent="0.2">
      <c r="A6474" s="30">
        <v>627</v>
      </c>
      <c r="B6474" s="254" t="str">
        <f>IF(AND(A6474&lt;&gt;"",ISNUMBER(A6474)),VLOOKUP(A6474,Studies!A:BR,2,FALSE),"")</f>
        <v>Yakatan 1980</v>
      </c>
      <c r="C6474" s="255" t="str">
        <f>IF(AND(A6474&lt;&gt;"",ISNUMBER(A6474)),VLOOKUP(A6474,Studies!A:BR,3,FALSE),"")</f>
        <v>https://www.ncbi.nlm.nih.gov/pubmed/7229110</v>
      </c>
      <c r="D6474" s="255" t="str">
        <f>IF(AND(A6474&lt;&gt;"",ISNUMBER(A6474)),VLOOKUP(A6474,Studies!A:BR,4,FALSE),"")</f>
        <v>Stearate, five doses, every 6 h</v>
      </c>
      <c r="E6474" s="255" t="str">
        <f>IF(AND(A6474&lt;&gt;"",ISNUMBER(A6474)),VLOOKUP(A6474,Studies!A:BR,5,FALSE),"")</f>
        <v>Erythromycin</v>
      </c>
      <c r="F6474" s="256" t="str">
        <f>IF(AND(A6474&lt;&gt;"",ISNUMBER(A6474)),VLOOKUP(A6474,Studies!A:BR,6,FALSE),"")</f>
        <v>Serum</v>
      </c>
      <c r="G6474" s="194">
        <v>28</v>
      </c>
      <c r="H6474" s="50" t="s">
        <v>60</v>
      </c>
      <c r="I6474" s="187">
        <v>1.26</v>
      </c>
      <c r="J6474" s="41" t="s">
        <v>959</v>
      </c>
      <c r="K6474" s="41" t="s">
        <v>116</v>
      </c>
      <c r="L6474" s="195">
        <v>0.52</v>
      </c>
      <c r="M6474" s="52" t="s">
        <v>959</v>
      </c>
      <c r="N6474" s="195" t="s">
        <v>117</v>
      </c>
    </row>
    <row r="6475" spans="1:14" x14ac:dyDescent="0.2">
      <c r="A6475" s="30">
        <v>627</v>
      </c>
      <c r="B6475" s="254" t="str">
        <f>IF(AND(A6475&lt;&gt;"",ISNUMBER(A6475)),VLOOKUP(A6475,Studies!A:BR,2,FALSE),"")</f>
        <v>Yakatan 1980</v>
      </c>
      <c r="C6475" s="255" t="str">
        <f>IF(AND(A6475&lt;&gt;"",ISNUMBER(A6475)),VLOOKUP(A6475,Studies!A:BR,3,FALSE),"")</f>
        <v>https://www.ncbi.nlm.nih.gov/pubmed/7229110</v>
      </c>
      <c r="D6475" s="255" t="str">
        <f>IF(AND(A6475&lt;&gt;"",ISNUMBER(A6475)),VLOOKUP(A6475,Studies!A:BR,4,FALSE),"")</f>
        <v>Stearate, five doses, every 6 h</v>
      </c>
      <c r="E6475" s="255" t="str">
        <f>IF(AND(A6475&lt;&gt;"",ISNUMBER(A6475)),VLOOKUP(A6475,Studies!A:BR,5,FALSE),"")</f>
        <v>Erythromycin</v>
      </c>
      <c r="F6475" s="256" t="str">
        <f>IF(AND(A6475&lt;&gt;"",ISNUMBER(A6475)),VLOOKUP(A6475,Studies!A:BR,6,FALSE),"")</f>
        <v>Serum</v>
      </c>
      <c r="G6475" s="194">
        <v>29</v>
      </c>
      <c r="H6475" s="50" t="s">
        <v>60</v>
      </c>
      <c r="I6475" s="187">
        <v>0.91</v>
      </c>
      <c r="J6475" s="41" t="s">
        <v>959</v>
      </c>
      <c r="K6475" s="41" t="s">
        <v>116</v>
      </c>
      <c r="L6475" s="195">
        <v>0.42</v>
      </c>
      <c r="M6475" s="52" t="s">
        <v>959</v>
      </c>
      <c r="N6475" s="195" t="s">
        <v>117</v>
      </c>
    </row>
    <row r="6476" spans="1:14" x14ac:dyDescent="0.2">
      <c r="A6476" s="30">
        <v>627</v>
      </c>
      <c r="B6476" s="254" t="str">
        <f>IF(AND(A6476&lt;&gt;"",ISNUMBER(A6476)),VLOOKUP(A6476,Studies!A:BR,2,FALSE),"")</f>
        <v>Yakatan 1980</v>
      </c>
      <c r="C6476" s="255" t="str">
        <f>IF(AND(A6476&lt;&gt;"",ISNUMBER(A6476)),VLOOKUP(A6476,Studies!A:BR,3,FALSE),"")</f>
        <v>https://www.ncbi.nlm.nih.gov/pubmed/7229110</v>
      </c>
      <c r="D6476" s="255" t="str">
        <f>IF(AND(A6476&lt;&gt;"",ISNUMBER(A6476)),VLOOKUP(A6476,Studies!A:BR,4,FALSE),"")</f>
        <v>Stearate, five doses, every 6 h</v>
      </c>
      <c r="E6476" s="255" t="str">
        <f>IF(AND(A6476&lt;&gt;"",ISNUMBER(A6476)),VLOOKUP(A6476,Studies!A:BR,5,FALSE),"")</f>
        <v>Erythromycin</v>
      </c>
      <c r="F6476" s="256" t="str">
        <f>IF(AND(A6476&lt;&gt;"",ISNUMBER(A6476)),VLOOKUP(A6476,Studies!A:BR,6,FALSE),"")</f>
        <v>Serum</v>
      </c>
      <c r="G6476" s="194">
        <v>30</v>
      </c>
      <c r="H6476" s="50" t="s">
        <v>60</v>
      </c>
      <c r="I6476" s="187">
        <v>0.59</v>
      </c>
      <c r="J6476" s="41" t="s">
        <v>959</v>
      </c>
      <c r="K6476" s="41" t="s">
        <v>116</v>
      </c>
      <c r="L6476" s="195">
        <v>0.26</v>
      </c>
      <c r="M6476" s="52" t="s">
        <v>959</v>
      </c>
      <c r="N6476" s="195" t="s">
        <v>117</v>
      </c>
    </row>
    <row r="6477" spans="1:14" x14ac:dyDescent="0.2">
      <c r="A6477" s="30">
        <v>627</v>
      </c>
      <c r="B6477" s="254" t="str">
        <f>IF(AND(A6477&lt;&gt;"",ISNUMBER(A6477)),VLOOKUP(A6477,Studies!A:BR,2,FALSE),"")</f>
        <v>Yakatan 1980</v>
      </c>
      <c r="C6477" s="255" t="str">
        <f>IF(AND(A6477&lt;&gt;"",ISNUMBER(A6477)),VLOOKUP(A6477,Studies!A:BR,3,FALSE),"")</f>
        <v>https://www.ncbi.nlm.nih.gov/pubmed/7229110</v>
      </c>
      <c r="D6477" s="255" t="str">
        <f>IF(AND(A6477&lt;&gt;"",ISNUMBER(A6477)),VLOOKUP(A6477,Studies!A:BR,4,FALSE),"")</f>
        <v>Stearate, five doses, every 6 h</v>
      </c>
      <c r="E6477" s="255" t="str">
        <f>IF(AND(A6477&lt;&gt;"",ISNUMBER(A6477)),VLOOKUP(A6477,Studies!A:BR,5,FALSE),"")</f>
        <v>Erythromycin</v>
      </c>
      <c r="F6477" s="256" t="str">
        <f>IF(AND(A6477&lt;&gt;"",ISNUMBER(A6477)),VLOOKUP(A6477,Studies!A:BR,6,FALSE),"")</f>
        <v>Serum</v>
      </c>
      <c r="G6477" s="194">
        <v>32</v>
      </c>
      <c r="H6477" s="50" t="s">
        <v>60</v>
      </c>
      <c r="I6477" s="187">
        <v>0.31</v>
      </c>
      <c r="J6477" s="41" t="s">
        <v>959</v>
      </c>
      <c r="K6477" s="41" t="s">
        <v>116</v>
      </c>
      <c r="L6477" s="195">
        <v>0.12</v>
      </c>
      <c r="M6477" s="52" t="s">
        <v>959</v>
      </c>
      <c r="N6477" s="195" t="s">
        <v>117</v>
      </c>
    </row>
    <row r="6478" spans="1:14" x14ac:dyDescent="0.2">
      <c r="A6478" s="30">
        <v>627</v>
      </c>
      <c r="B6478" s="254" t="str">
        <f>IF(AND(A6478&lt;&gt;"",ISNUMBER(A6478)),VLOOKUP(A6478,Studies!A:BR,2,FALSE),"")</f>
        <v>Yakatan 1980</v>
      </c>
      <c r="C6478" s="255" t="str">
        <f>IF(AND(A6478&lt;&gt;"",ISNUMBER(A6478)),VLOOKUP(A6478,Studies!A:BR,3,FALSE),"")</f>
        <v>https://www.ncbi.nlm.nih.gov/pubmed/7229110</v>
      </c>
      <c r="D6478" s="255" t="str">
        <f>IF(AND(A6478&lt;&gt;"",ISNUMBER(A6478)),VLOOKUP(A6478,Studies!A:BR,4,FALSE),"")</f>
        <v>Stearate, five doses, every 6 h</v>
      </c>
      <c r="E6478" s="255" t="str">
        <f>IF(AND(A6478&lt;&gt;"",ISNUMBER(A6478)),VLOOKUP(A6478,Studies!A:BR,5,FALSE),"")</f>
        <v>Erythromycin</v>
      </c>
      <c r="F6478" s="256" t="str">
        <f>IF(AND(A6478&lt;&gt;"",ISNUMBER(A6478)),VLOOKUP(A6478,Studies!A:BR,6,FALSE),"")</f>
        <v>Serum</v>
      </c>
      <c r="G6478" s="194">
        <v>34</v>
      </c>
      <c r="H6478" s="50" t="s">
        <v>60</v>
      </c>
      <c r="I6478" s="187">
        <v>0.18</v>
      </c>
      <c r="J6478" s="41" t="s">
        <v>959</v>
      </c>
      <c r="K6478" s="41" t="s">
        <v>116</v>
      </c>
      <c r="L6478" s="195">
        <v>7.0000000000000007E-2</v>
      </c>
      <c r="M6478" s="52" t="s">
        <v>959</v>
      </c>
      <c r="N6478" s="195" t="s">
        <v>117</v>
      </c>
    </row>
    <row r="6479" spans="1:14" x14ac:dyDescent="0.2">
      <c r="A6479" s="30">
        <v>627</v>
      </c>
      <c r="B6479" s="254" t="str">
        <f>IF(AND(A6479&lt;&gt;"",ISNUMBER(A6479)),VLOOKUP(A6479,Studies!A:BR,2,FALSE),"")</f>
        <v>Yakatan 1980</v>
      </c>
      <c r="C6479" s="255" t="str">
        <f>IF(AND(A6479&lt;&gt;"",ISNUMBER(A6479)),VLOOKUP(A6479,Studies!A:BR,3,FALSE),"")</f>
        <v>https://www.ncbi.nlm.nih.gov/pubmed/7229110</v>
      </c>
      <c r="D6479" s="255" t="str">
        <f>IF(AND(A6479&lt;&gt;"",ISNUMBER(A6479)),VLOOKUP(A6479,Studies!A:BR,4,FALSE),"")</f>
        <v>Stearate, five doses, every 6 h</v>
      </c>
      <c r="E6479" s="255" t="str">
        <f>IF(AND(A6479&lt;&gt;"",ISNUMBER(A6479)),VLOOKUP(A6479,Studies!A:BR,5,FALSE),"")</f>
        <v>Erythromycin</v>
      </c>
      <c r="F6479" s="256" t="str">
        <f>IF(AND(A6479&lt;&gt;"",ISNUMBER(A6479)),VLOOKUP(A6479,Studies!A:BR,6,FALSE),"")</f>
        <v>Serum</v>
      </c>
      <c r="G6479" s="194">
        <v>36</v>
      </c>
      <c r="H6479" s="50" t="s">
        <v>60</v>
      </c>
      <c r="I6479" s="187">
        <v>0.11</v>
      </c>
      <c r="J6479" s="41" t="s">
        <v>959</v>
      </c>
      <c r="K6479" s="41" t="s">
        <v>116</v>
      </c>
      <c r="L6479" s="195">
        <v>0.05</v>
      </c>
      <c r="M6479" s="52" t="s">
        <v>959</v>
      </c>
      <c r="N6479" s="195" t="s">
        <v>117</v>
      </c>
    </row>
    <row r="6480" spans="1:14" x14ac:dyDescent="0.2">
      <c r="A6480" s="30">
        <v>628</v>
      </c>
      <c r="B6480" s="254" t="str">
        <f>IF(AND(A6480&lt;&gt;"",ISNUMBER(A6480)),VLOOKUP(A6480,Studies!A:BR,2,FALSE),"")</f>
        <v>Yakatan 1980</v>
      </c>
      <c r="C6480" s="255" t="str">
        <f>IF(AND(A6480&lt;&gt;"",ISNUMBER(A6480)),VLOOKUP(A6480,Studies!A:BR,3,FALSE),"")</f>
        <v>https://www.ncbi.nlm.nih.gov/pubmed/7229110</v>
      </c>
      <c r="D6480" s="255" t="str">
        <f>IF(AND(A6480&lt;&gt;"",ISNUMBER(A6480)),VLOOKUP(A6480,Studies!A:BR,4,FALSE),"")</f>
        <v>Base, five doses, every 6 h</v>
      </c>
      <c r="E6480" s="255" t="str">
        <f>IF(AND(A6480&lt;&gt;"",ISNUMBER(A6480)),VLOOKUP(A6480,Studies!A:BR,5,FALSE),"")</f>
        <v>Erythromycin</v>
      </c>
      <c r="F6480" s="256" t="str">
        <f>IF(AND(A6480&lt;&gt;"",ISNUMBER(A6480)),VLOOKUP(A6480,Studies!A:BR,6,FALSE),"")</f>
        <v>Serum</v>
      </c>
      <c r="G6480" s="194">
        <v>1.5</v>
      </c>
      <c r="H6480" s="50" t="s">
        <v>60</v>
      </c>
      <c r="I6480" s="187">
        <v>0.08</v>
      </c>
      <c r="J6480" s="41" t="s">
        <v>959</v>
      </c>
      <c r="K6480" s="41" t="s">
        <v>116</v>
      </c>
      <c r="L6480" s="195">
        <v>0.22</v>
      </c>
      <c r="M6480" s="52" t="s">
        <v>959</v>
      </c>
      <c r="N6480" s="195" t="s">
        <v>117</v>
      </c>
    </row>
    <row r="6481" spans="1:14" x14ac:dyDescent="0.2">
      <c r="A6481" s="30">
        <v>628</v>
      </c>
      <c r="B6481" s="254" t="str">
        <f>IF(AND(A6481&lt;&gt;"",ISNUMBER(A6481)),VLOOKUP(A6481,Studies!A:BR,2,FALSE),"")</f>
        <v>Yakatan 1980</v>
      </c>
      <c r="C6481" s="255" t="str">
        <f>IF(AND(A6481&lt;&gt;"",ISNUMBER(A6481)),VLOOKUP(A6481,Studies!A:BR,3,FALSE),"")</f>
        <v>https://www.ncbi.nlm.nih.gov/pubmed/7229110</v>
      </c>
      <c r="D6481" s="255" t="str">
        <f>IF(AND(A6481&lt;&gt;"",ISNUMBER(A6481)),VLOOKUP(A6481,Studies!A:BR,4,FALSE),"")</f>
        <v>Base, five doses, every 6 h</v>
      </c>
      <c r="E6481" s="255" t="str">
        <f>IF(AND(A6481&lt;&gt;"",ISNUMBER(A6481)),VLOOKUP(A6481,Studies!A:BR,5,FALSE),"")</f>
        <v>Erythromycin</v>
      </c>
      <c r="F6481" s="256" t="str">
        <f>IF(AND(A6481&lt;&gt;"",ISNUMBER(A6481)),VLOOKUP(A6481,Studies!A:BR,6,FALSE),"")</f>
        <v>Serum</v>
      </c>
      <c r="G6481" s="194">
        <v>2</v>
      </c>
      <c r="H6481" s="50" t="s">
        <v>60</v>
      </c>
      <c r="I6481" s="187">
        <v>0.42</v>
      </c>
      <c r="J6481" s="41" t="s">
        <v>959</v>
      </c>
      <c r="K6481" s="41" t="s">
        <v>116</v>
      </c>
      <c r="L6481" s="195">
        <v>0.78</v>
      </c>
      <c r="M6481" s="52" t="s">
        <v>959</v>
      </c>
      <c r="N6481" s="195" t="s">
        <v>117</v>
      </c>
    </row>
    <row r="6482" spans="1:14" x14ac:dyDescent="0.2">
      <c r="A6482" s="30">
        <v>628</v>
      </c>
      <c r="B6482" s="254" t="str">
        <f>IF(AND(A6482&lt;&gt;"",ISNUMBER(A6482)),VLOOKUP(A6482,Studies!A:BR,2,FALSE),"")</f>
        <v>Yakatan 1980</v>
      </c>
      <c r="C6482" s="255" t="str">
        <f>IF(AND(A6482&lt;&gt;"",ISNUMBER(A6482)),VLOOKUP(A6482,Studies!A:BR,3,FALSE),"")</f>
        <v>https://www.ncbi.nlm.nih.gov/pubmed/7229110</v>
      </c>
      <c r="D6482" s="255" t="str">
        <f>IF(AND(A6482&lt;&gt;"",ISNUMBER(A6482)),VLOOKUP(A6482,Studies!A:BR,4,FALSE),"")</f>
        <v>Base, five doses, every 6 h</v>
      </c>
      <c r="E6482" s="255" t="str">
        <f>IF(AND(A6482&lt;&gt;"",ISNUMBER(A6482)),VLOOKUP(A6482,Studies!A:BR,5,FALSE),"")</f>
        <v>Erythromycin</v>
      </c>
      <c r="F6482" s="256" t="str">
        <f>IF(AND(A6482&lt;&gt;"",ISNUMBER(A6482)),VLOOKUP(A6482,Studies!A:BR,6,FALSE),"")</f>
        <v>Serum</v>
      </c>
      <c r="G6482" s="194">
        <v>2.5</v>
      </c>
      <c r="H6482" s="50" t="s">
        <v>60</v>
      </c>
      <c r="I6482" s="187">
        <v>1.17</v>
      </c>
      <c r="J6482" s="41" t="s">
        <v>959</v>
      </c>
      <c r="K6482" s="41" t="s">
        <v>116</v>
      </c>
      <c r="L6482" s="195">
        <v>0.98</v>
      </c>
      <c r="M6482" s="52" t="s">
        <v>959</v>
      </c>
      <c r="N6482" s="195" t="s">
        <v>117</v>
      </c>
    </row>
    <row r="6483" spans="1:14" x14ac:dyDescent="0.2">
      <c r="A6483" s="30">
        <v>628</v>
      </c>
      <c r="B6483" s="254" t="str">
        <f>IF(AND(A6483&lt;&gt;"",ISNUMBER(A6483)),VLOOKUP(A6483,Studies!A:BR,2,FALSE),"")</f>
        <v>Yakatan 1980</v>
      </c>
      <c r="C6483" s="255" t="str">
        <f>IF(AND(A6483&lt;&gt;"",ISNUMBER(A6483)),VLOOKUP(A6483,Studies!A:BR,3,FALSE),"")</f>
        <v>https://www.ncbi.nlm.nih.gov/pubmed/7229110</v>
      </c>
      <c r="D6483" s="255" t="str">
        <f>IF(AND(A6483&lt;&gt;"",ISNUMBER(A6483)),VLOOKUP(A6483,Studies!A:BR,4,FALSE),"")</f>
        <v>Base, five doses, every 6 h</v>
      </c>
      <c r="E6483" s="255" t="str">
        <f>IF(AND(A6483&lt;&gt;"",ISNUMBER(A6483)),VLOOKUP(A6483,Studies!A:BR,5,FALSE),"")</f>
        <v>Erythromycin</v>
      </c>
      <c r="F6483" s="256" t="str">
        <f>IF(AND(A6483&lt;&gt;"",ISNUMBER(A6483)),VLOOKUP(A6483,Studies!A:BR,6,FALSE),"")</f>
        <v>Serum</v>
      </c>
      <c r="G6483" s="194">
        <v>3</v>
      </c>
      <c r="H6483" s="50" t="s">
        <v>60</v>
      </c>
      <c r="I6483" s="187">
        <v>1.55</v>
      </c>
      <c r="J6483" s="41" t="s">
        <v>959</v>
      </c>
      <c r="K6483" s="41" t="s">
        <v>116</v>
      </c>
      <c r="L6483" s="195">
        <v>0.8</v>
      </c>
      <c r="M6483" s="52" t="s">
        <v>959</v>
      </c>
      <c r="N6483" s="195" t="s">
        <v>117</v>
      </c>
    </row>
    <row r="6484" spans="1:14" x14ac:dyDescent="0.2">
      <c r="A6484" s="30">
        <v>628</v>
      </c>
      <c r="B6484" s="254" t="str">
        <f>IF(AND(A6484&lt;&gt;"",ISNUMBER(A6484)),VLOOKUP(A6484,Studies!A:BR,2,FALSE),"")</f>
        <v>Yakatan 1980</v>
      </c>
      <c r="C6484" s="255" t="str">
        <f>IF(AND(A6484&lt;&gt;"",ISNUMBER(A6484)),VLOOKUP(A6484,Studies!A:BR,3,FALSE),"")</f>
        <v>https://www.ncbi.nlm.nih.gov/pubmed/7229110</v>
      </c>
      <c r="D6484" s="255" t="str">
        <f>IF(AND(A6484&lt;&gt;"",ISNUMBER(A6484)),VLOOKUP(A6484,Studies!A:BR,4,FALSE),"")</f>
        <v>Base, five doses, every 6 h</v>
      </c>
      <c r="E6484" s="255" t="str">
        <f>IF(AND(A6484&lt;&gt;"",ISNUMBER(A6484)),VLOOKUP(A6484,Studies!A:BR,5,FALSE),"")</f>
        <v>Erythromycin</v>
      </c>
      <c r="F6484" s="256" t="str">
        <f>IF(AND(A6484&lt;&gt;"",ISNUMBER(A6484)),VLOOKUP(A6484,Studies!A:BR,6,FALSE),"")</f>
        <v>Serum</v>
      </c>
      <c r="G6484" s="194">
        <v>4</v>
      </c>
      <c r="H6484" s="50" t="s">
        <v>60</v>
      </c>
      <c r="I6484" s="187">
        <v>0.97</v>
      </c>
      <c r="J6484" s="41" t="s">
        <v>959</v>
      </c>
      <c r="K6484" s="41" t="s">
        <v>116</v>
      </c>
      <c r="L6484" s="195">
        <v>0.68</v>
      </c>
      <c r="M6484" s="52" t="s">
        <v>959</v>
      </c>
      <c r="N6484" s="195" t="s">
        <v>117</v>
      </c>
    </row>
    <row r="6485" spans="1:14" x14ac:dyDescent="0.2">
      <c r="A6485" s="30">
        <v>628</v>
      </c>
      <c r="B6485" s="254" t="str">
        <f>IF(AND(A6485&lt;&gt;"",ISNUMBER(A6485)),VLOOKUP(A6485,Studies!A:BR,2,FALSE),"")</f>
        <v>Yakatan 1980</v>
      </c>
      <c r="C6485" s="255" t="str">
        <f>IF(AND(A6485&lt;&gt;"",ISNUMBER(A6485)),VLOOKUP(A6485,Studies!A:BR,3,FALSE),"")</f>
        <v>https://www.ncbi.nlm.nih.gov/pubmed/7229110</v>
      </c>
      <c r="D6485" s="255" t="str">
        <f>IF(AND(A6485&lt;&gt;"",ISNUMBER(A6485)),VLOOKUP(A6485,Studies!A:BR,4,FALSE),"")</f>
        <v>Base, five doses, every 6 h</v>
      </c>
      <c r="E6485" s="255" t="str">
        <f>IF(AND(A6485&lt;&gt;"",ISNUMBER(A6485)),VLOOKUP(A6485,Studies!A:BR,5,FALSE),"")</f>
        <v>Erythromycin</v>
      </c>
      <c r="F6485" s="256" t="str">
        <f>IF(AND(A6485&lt;&gt;"",ISNUMBER(A6485)),VLOOKUP(A6485,Studies!A:BR,6,FALSE),"")</f>
        <v>Serum</v>
      </c>
      <c r="G6485" s="194">
        <v>5</v>
      </c>
      <c r="H6485" s="50" t="s">
        <v>60</v>
      </c>
      <c r="I6485" s="187">
        <v>0.54</v>
      </c>
      <c r="J6485" s="41" t="s">
        <v>959</v>
      </c>
      <c r="K6485" s="41" t="s">
        <v>116</v>
      </c>
      <c r="L6485" s="195">
        <v>0.32</v>
      </c>
      <c r="M6485" s="52" t="s">
        <v>959</v>
      </c>
      <c r="N6485" s="195" t="s">
        <v>117</v>
      </c>
    </row>
    <row r="6486" spans="1:14" x14ac:dyDescent="0.2">
      <c r="A6486" s="30">
        <v>628</v>
      </c>
      <c r="B6486" s="254" t="str">
        <f>IF(AND(A6486&lt;&gt;"",ISNUMBER(A6486)),VLOOKUP(A6486,Studies!A:BR,2,FALSE),"")</f>
        <v>Yakatan 1980</v>
      </c>
      <c r="C6486" s="255" t="str">
        <f>IF(AND(A6486&lt;&gt;"",ISNUMBER(A6486)),VLOOKUP(A6486,Studies!A:BR,3,FALSE),"")</f>
        <v>https://www.ncbi.nlm.nih.gov/pubmed/7229110</v>
      </c>
      <c r="D6486" s="255" t="str">
        <f>IF(AND(A6486&lt;&gt;"",ISNUMBER(A6486)),VLOOKUP(A6486,Studies!A:BR,4,FALSE),"")</f>
        <v>Base, five doses, every 6 h</v>
      </c>
      <c r="E6486" s="255" t="str">
        <f>IF(AND(A6486&lt;&gt;"",ISNUMBER(A6486)),VLOOKUP(A6486,Studies!A:BR,5,FALSE),"")</f>
        <v>Erythromycin</v>
      </c>
      <c r="F6486" s="256" t="str">
        <f>IF(AND(A6486&lt;&gt;"",ISNUMBER(A6486)),VLOOKUP(A6486,Studies!A:BR,6,FALSE),"")</f>
        <v>Serum</v>
      </c>
      <c r="G6486" s="194">
        <v>6</v>
      </c>
      <c r="H6486" s="50" t="s">
        <v>60</v>
      </c>
      <c r="I6486" s="187">
        <v>0.35</v>
      </c>
      <c r="J6486" s="41" t="s">
        <v>959</v>
      </c>
      <c r="K6486" s="41" t="s">
        <v>116</v>
      </c>
      <c r="L6486" s="195">
        <v>0.15</v>
      </c>
      <c r="M6486" s="52" t="s">
        <v>959</v>
      </c>
      <c r="N6486" s="195" t="s">
        <v>117</v>
      </c>
    </row>
    <row r="6487" spans="1:14" x14ac:dyDescent="0.2">
      <c r="A6487" s="30">
        <v>628</v>
      </c>
      <c r="B6487" s="254" t="str">
        <f>IF(AND(A6487&lt;&gt;"",ISNUMBER(A6487)),VLOOKUP(A6487,Studies!A:BR,2,FALSE),"")</f>
        <v>Yakatan 1980</v>
      </c>
      <c r="C6487" s="255" t="str">
        <f>IF(AND(A6487&lt;&gt;"",ISNUMBER(A6487)),VLOOKUP(A6487,Studies!A:BR,3,FALSE),"")</f>
        <v>https://www.ncbi.nlm.nih.gov/pubmed/7229110</v>
      </c>
      <c r="D6487" s="255" t="str">
        <f>IF(AND(A6487&lt;&gt;"",ISNUMBER(A6487)),VLOOKUP(A6487,Studies!A:BR,4,FALSE),"")</f>
        <v>Base, five doses, every 6 h</v>
      </c>
      <c r="E6487" s="255" t="str">
        <f>IF(AND(A6487&lt;&gt;"",ISNUMBER(A6487)),VLOOKUP(A6487,Studies!A:BR,5,FALSE),"")</f>
        <v>Erythromycin</v>
      </c>
      <c r="F6487" s="256" t="str">
        <f>IF(AND(A6487&lt;&gt;"",ISNUMBER(A6487)),VLOOKUP(A6487,Studies!A:BR,6,FALSE),"")</f>
        <v>Serum</v>
      </c>
      <c r="G6487" s="194">
        <v>9</v>
      </c>
      <c r="H6487" s="50" t="s">
        <v>60</v>
      </c>
      <c r="I6487" s="187">
        <v>1.61</v>
      </c>
      <c r="J6487" s="41" t="s">
        <v>959</v>
      </c>
      <c r="K6487" s="41" t="s">
        <v>116</v>
      </c>
      <c r="L6487" s="195">
        <v>1.1399999999999999</v>
      </c>
      <c r="M6487" s="52" t="s">
        <v>959</v>
      </c>
      <c r="N6487" s="195" t="s">
        <v>117</v>
      </c>
    </row>
    <row r="6488" spans="1:14" x14ac:dyDescent="0.2">
      <c r="A6488" s="30">
        <v>628</v>
      </c>
      <c r="B6488" s="254" t="str">
        <f>IF(AND(A6488&lt;&gt;"",ISNUMBER(A6488)),VLOOKUP(A6488,Studies!A:BR,2,FALSE),"")</f>
        <v>Yakatan 1980</v>
      </c>
      <c r="C6488" s="255" t="str">
        <f>IF(AND(A6488&lt;&gt;"",ISNUMBER(A6488)),VLOOKUP(A6488,Studies!A:BR,3,FALSE),"")</f>
        <v>https://www.ncbi.nlm.nih.gov/pubmed/7229110</v>
      </c>
      <c r="D6488" s="255" t="str">
        <f>IF(AND(A6488&lt;&gt;"",ISNUMBER(A6488)),VLOOKUP(A6488,Studies!A:BR,4,FALSE),"")</f>
        <v>Base, five doses, every 6 h</v>
      </c>
      <c r="E6488" s="255" t="str">
        <f>IF(AND(A6488&lt;&gt;"",ISNUMBER(A6488)),VLOOKUP(A6488,Studies!A:BR,5,FALSE),"")</f>
        <v>Erythromycin</v>
      </c>
      <c r="F6488" s="256" t="str">
        <f>IF(AND(A6488&lt;&gt;"",ISNUMBER(A6488)),VLOOKUP(A6488,Studies!A:BR,6,FALSE),"")</f>
        <v>Serum</v>
      </c>
      <c r="G6488" s="194">
        <v>12</v>
      </c>
      <c r="H6488" s="50" t="s">
        <v>60</v>
      </c>
      <c r="I6488" s="187">
        <v>0.39</v>
      </c>
      <c r="J6488" s="41" t="s">
        <v>959</v>
      </c>
      <c r="K6488" s="41" t="s">
        <v>116</v>
      </c>
      <c r="L6488" s="195">
        <v>0.16</v>
      </c>
      <c r="M6488" s="52" t="s">
        <v>959</v>
      </c>
      <c r="N6488" s="195" t="s">
        <v>117</v>
      </c>
    </row>
    <row r="6489" spans="1:14" x14ac:dyDescent="0.2">
      <c r="A6489" s="30">
        <v>628</v>
      </c>
      <c r="B6489" s="254" t="str">
        <f>IF(AND(A6489&lt;&gt;"",ISNUMBER(A6489)),VLOOKUP(A6489,Studies!A:BR,2,FALSE),"")</f>
        <v>Yakatan 1980</v>
      </c>
      <c r="C6489" s="255" t="str">
        <f>IF(AND(A6489&lt;&gt;"",ISNUMBER(A6489)),VLOOKUP(A6489,Studies!A:BR,3,FALSE),"")</f>
        <v>https://www.ncbi.nlm.nih.gov/pubmed/7229110</v>
      </c>
      <c r="D6489" s="255" t="str">
        <f>IF(AND(A6489&lt;&gt;"",ISNUMBER(A6489)),VLOOKUP(A6489,Studies!A:BR,4,FALSE),"")</f>
        <v>Base, five doses, every 6 h</v>
      </c>
      <c r="E6489" s="255" t="str">
        <f>IF(AND(A6489&lt;&gt;"",ISNUMBER(A6489)),VLOOKUP(A6489,Studies!A:BR,5,FALSE),"")</f>
        <v>Erythromycin</v>
      </c>
      <c r="F6489" s="256" t="str">
        <f>IF(AND(A6489&lt;&gt;"",ISNUMBER(A6489)),VLOOKUP(A6489,Studies!A:BR,6,FALSE),"")</f>
        <v>Serum</v>
      </c>
      <c r="G6489" s="194">
        <v>15</v>
      </c>
      <c r="H6489" s="50" t="s">
        <v>60</v>
      </c>
      <c r="I6489" s="187">
        <v>1.26</v>
      </c>
      <c r="J6489" s="41" t="s">
        <v>959</v>
      </c>
      <c r="K6489" s="41" t="s">
        <v>116</v>
      </c>
      <c r="L6489" s="195">
        <v>0.92</v>
      </c>
      <c r="M6489" s="52" t="s">
        <v>959</v>
      </c>
      <c r="N6489" s="195" t="s">
        <v>117</v>
      </c>
    </row>
    <row r="6490" spans="1:14" x14ac:dyDescent="0.2">
      <c r="A6490" s="30">
        <v>628</v>
      </c>
      <c r="B6490" s="254" t="str">
        <f>IF(AND(A6490&lt;&gt;"",ISNUMBER(A6490)),VLOOKUP(A6490,Studies!A:BR,2,FALSE),"")</f>
        <v>Yakatan 1980</v>
      </c>
      <c r="C6490" s="255" t="str">
        <f>IF(AND(A6490&lt;&gt;"",ISNUMBER(A6490)),VLOOKUP(A6490,Studies!A:BR,3,FALSE),"")</f>
        <v>https://www.ncbi.nlm.nih.gov/pubmed/7229110</v>
      </c>
      <c r="D6490" s="255" t="str">
        <f>IF(AND(A6490&lt;&gt;"",ISNUMBER(A6490)),VLOOKUP(A6490,Studies!A:BR,4,FALSE),"")</f>
        <v>Base, five doses, every 6 h</v>
      </c>
      <c r="E6490" s="255" t="str">
        <f>IF(AND(A6490&lt;&gt;"",ISNUMBER(A6490)),VLOOKUP(A6490,Studies!A:BR,5,FALSE),"")</f>
        <v>Erythromycin</v>
      </c>
      <c r="F6490" s="256" t="str">
        <f>IF(AND(A6490&lt;&gt;"",ISNUMBER(A6490)),VLOOKUP(A6490,Studies!A:BR,6,FALSE),"")</f>
        <v>Serum</v>
      </c>
      <c r="G6490" s="194">
        <v>18</v>
      </c>
      <c r="H6490" s="50" t="s">
        <v>60</v>
      </c>
      <c r="I6490" s="187">
        <v>0.48</v>
      </c>
      <c r="J6490" s="41" t="s">
        <v>959</v>
      </c>
      <c r="K6490" s="41" t="s">
        <v>116</v>
      </c>
      <c r="L6490" s="195">
        <v>0.23</v>
      </c>
      <c r="M6490" s="52" t="s">
        <v>959</v>
      </c>
      <c r="N6490" s="195" t="s">
        <v>117</v>
      </c>
    </row>
    <row r="6491" spans="1:14" x14ac:dyDescent="0.2">
      <c r="A6491" s="30">
        <v>628</v>
      </c>
      <c r="B6491" s="254" t="str">
        <f>IF(AND(A6491&lt;&gt;"",ISNUMBER(A6491)),VLOOKUP(A6491,Studies!A:BR,2,FALSE),"")</f>
        <v>Yakatan 1980</v>
      </c>
      <c r="C6491" s="255" t="str">
        <f>IF(AND(A6491&lt;&gt;"",ISNUMBER(A6491)),VLOOKUP(A6491,Studies!A:BR,3,FALSE),"")</f>
        <v>https://www.ncbi.nlm.nih.gov/pubmed/7229110</v>
      </c>
      <c r="D6491" s="255" t="str">
        <f>IF(AND(A6491&lt;&gt;"",ISNUMBER(A6491)),VLOOKUP(A6491,Studies!A:BR,4,FALSE),"")</f>
        <v>Base, five doses, every 6 h</v>
      </c>
      <c r="E6491" s="255" t="str">
        <f>IF(AND(A6491&lt;&gt;"",ISNUMBER(A6491)),VLOOKUP(A6491,Studies!A:BR,5,FALSE),"")</f>
        <v>Erythromycin</v>
      </c>
      <c r="F6491" s="256" t="str">
        <f>IF(AND(A6491&lt;&gt;"",ISNUMBER(A6491)),VLOOKUP(A6491,Studies!A:BR,6,FALSE),"")</f>
        <v>Serum</v>
      </c>
      <c r="G6491" s="194">
        <v>24</v>
      </c>
      <c r="H6491" s="50" t="s">
        <v>60</v>
      </c>
      <c r="I6491" s="187">
        <v>0.98</v>
      </c>
      <c r="J6491" s="41" t="s">
        <v>959</v>
      </c>
      <c r="K6491" s="41" t="s">
        <v>116</v>
      </c>
      <c r="L6491" s="195">
        <v>0.64</v>
      </c>
      <c r="M6491" s="52" t="s">
        <v>959</v>
      </c>
      <c r="N6491" s="195" t="s">
        <v>117</v>
      </c>
    </row>
    <row r="6492" spans="1:14" x14ac:dyDescent="0.2">
      <c r="A6492" s="30">
        <v>628</v>
      </c>
      <c r="B6492" s="254" t="str">
        <f>IF(AND(A6492&lt;&gt;"",ISNUMBER(A6492)),VLOOKUP(A6492,Studies!A:BR,2,FALSE),"")</f>
        <v>Yakatan 1980</v>
      </c>
      <c r="C6492" s="255" t="str">
        <f>IF(AND(A6492&lt;&gt;"",ISNUMBER(A6492)),VLOOKUP(A6492,Studies!A:BR,3,FALSE),"")</f>
        <v>https://www.ncbi.nlm.nih.gov/pubmed/7229110</v>
      </c>
      <c r="D6492" s="255" t="str">
        <f>IF(AND(A6492&lt;&gt;"",ISNUMBER(A6492)),VLOOKUP(A6492,Studies!A:BR,4,FALSE),"")</f>
        <v>Base, five doses, every 6 h</v>
      </c>
      <c r="E6492" s="255" t="str">
        <f>IF(AND(A6492&lt;&gt;"",ISNUMBER(A6492)),VLOOKUP(A6492,Studies!A:BR,5,FALSE),"")</f>
        <v>Erythromycin</v>
      </c>
      <c r="F6492" s="256" t="str">
        <f>IF(AND(A6492&lt;&gt;"",ISNUMBER(A6492)),VLOOKUP(A6492,Studies!A:BR,6,FALSE),"")</f>
        <v>Serum</v>
      </c>
      <c r="G6492" s="194">
        <v>25</v>
      </c>
      <c r="H6492" s="50" t="s">
        <v>60</v>
      </c>
      <c r="I6492" s="187">
        <v>0.71</v>
      </c>
      <c r="J6492" s="41" t="s">
        <v>959</v>
      </c>
      <c r="K6492" s="41" t="s">
        <v>116</v>
      </c>
      <c r="L6492" s="195">
        <v>0.5</v>
      </c>
      <c r="M6492" s="52" t="s">
        <v>959</v>
      </c>
      <c r="N6492" s="195" t="s">
        <v>117</v>
      </c>
    </row>
    <row r="6493" spans="1:14" x14ac:dyDescent="0.2">
      <c r="A6493" s="30">
        <v>628</v>
      </c>
      <c r="B6493" s="254" t="str">
        <f>IF(AND(A6493&lt;&gt;"",ISNUMBER(A6493)),VLOOKUP(A6493,Studies!A:BR,2,FALSE),"")</f>
        <v>Yakatan 1980</v>
      </c>
      <c r="C6493" s="255" t="str">
        <f>IF(AND(A6493&lt;&gt;"",ISNUMBER(A6493)),VLOOKUP(A6493,Studies!A:BR,3,FALSE),"")</f>
        <v>https://www.ncbi.nlm.nih.gov/pubmed/7229110</v>
      </c>
      <c r="D6493" s="255" t="str">
        <f>IF(AND(A6493&lt;&gt;"",ISNUMBER(A6493)),VLOOKUP(A6493,Studies!A:BR,4,FALSE),"")</f>
        <v>Base, five doses, every 6 h</v>
      </c>
      <c r="E6493" s="255" t="str">
        <f>IF(AND(A6493&lt;&gt;"",ISNUMBER(A6493)),VLOOKUP(A6493,Studies!A:BR,5,FALSE),"")</f>
        <v>Erythromycin</v>
      </c>
      <c r="F6493" s="256" t="str">
        <f>IF(AND(A6493&lt;&gt;"",ISNUMBER(A6493)),VLOOKUP(A6493,Studies!A:BR,6,FALSE),"")</f>
        <v>Serum</v>
      </c>
      <c r="G6493" s="194">
        <v>26</v>
      </c>
      <c r="H6493" s="50" t="s">
        <v>60</v>
      </c>
      <c r="I6493" s="187">
        <v>1.03</v>
      </c>
      <c r="J6493" s="41" t="s">
        <v>959</v>
      </c>
      <c r="K6493" s="41" t="s">
        <v>116</v>
      </c>
      <c r="L6493" s="195">
        <v>0.75</v>
      </c>
      <c r="M6493" s="52" t="s">
        <v>959</v>
      </c>
      <c r="N6493" s="195" t="s">
        <v>117</v>
      </c>
    </row>
    <row r="6494" spans="1:14" x14ac:dyDescent="0.2">
      <c r="A6494" s="30">
        <v>628</v>
      </c>
      <c r="B6494" s="254" t="str">
        <f>IF(AND(A6494&lt;&gt;"",ISNUMBER(A6494)),VLOOKUP(A6494,Studies!A:BR,2,FALSE),"")</f>
        <v>Yakatan 1980</v>
      </c>
      <c r="C6494" s="255" t="str">
        <f>IF(AND(A6494&lt;&gt;"",ISNUMBER(A6494)),VLOOKUP(A6494,Studies!A:BR,3,FALSE),"")</f>
        <v>https://www.ncbi.nlm.nih.gov/pubmed/7229110</v>
      </c>
      <c r="D6494" s="255" t="str">
        <f>IF(AND(A6494&lt;&gt;"",ISNUMBER(A6494)),VLOOKUP(A6494,Studies!A:BR,4,FALSE),"")</f>
        <v>Base, five doses, every 6 h</v>
      </c>
      <c r="E6494" s="255" t="str">
        <f>IF(AND(A6494&lt;&gt;"",ISNUMBER(A6494)),VLOOKUP(A6494,Studies!A:BR,5,FALSE),"")</f>
        <v>Erythromycin</v>
      </c>
      <c r="F6494" s="256" t="str">
        <f>IF(AND(A6494&lt;&gt;"",ISNUMBER(A6494)),VLOOKUP(A6494,Studies!A:BR,6,FALSE),"")</f>
        <v>Serum</v>
      </c>
      <c r="G6494" s="194">
        <v>27</v>
      </c>
      <c r="H6494" s="50" t="s">
        <v>60</v>
      </c>
      <c r="I6494" s="187">
        <v>1.81</v>
      </c>
      <c r="J6494" s="41" t="s">
        <v>959</v>
      </c>
      <c r="K6494" s="41" t="s">
        <v>116</v>
      </c>
      <c r="L6494" s="195">
        <v>1.49</v>
      </c>
      <c r="M6494" s="52" t="s">
        <v>959</v>
      </c>
      <c r="N6494" s="195" t="s">
        <v>117</v>
      </c>
    </row>
    <row r="6495" spans="1:14" x14ac:dyDescent="0.2">
      <c r="A6495" s="30">
        <v>628</v>
      </c>
      <c r="B6495" s="254" t="str">
        <f>IF(AND(A6495&lt;&gt;"",ISNUMBER(A6495)),VLOOKUP(A6495,Studies!A:BR,2,FALSE),"")</f>
        <v>Yakatan 1980</v>
      </c>
      <c r="C6495" s="255" t="str">
        <f>IF(AND(A6495&lt;&gt;"",ISNUMBER(A6495)),VLOOKUP(A6495,Studies!A:BR,3,FALSE),"")</f>
        <v>https://www.ncbi.nlm.nih.gov/pubmed/7229110</v>
      </c>
      <c r="D6495" s="255" t="str">
        <f>IF(AND(A6495&lt;&gt;"",ISNUMBER(A6495)),VLOOKUP(A6495,Studies!A:BR,4,FALSE),"")</f>
        <v>Base, five doses, every 6 h</v>
      </c>
      <c r="E6495" s="255" t="str">
        <f>IF(AND(A6495&lt;&gt;"",ISNUMBER(A6495)),VLOOKUP(A6495,Studies!A:BR,5,FALSE),"")</f>
        <v>Erythromycin</v>
      </c>
      <c r="F6495" s="256" t="str">
        <f>IF(AND(A6495&lt;&gt;"",ISNUMBER(A6495)),VLOOKUP(A6495,Studies!A:BR,6,FALSE),"")</f>
        <v>Serum</v>
      </c>
      <c r="G6495" s="194">
        <v>28</v>
      </c>
      <c r="H6495" s="50" t="s">
        <v>60</v>
      </c>
      <c r="I6495" s="187">
        <v>1.7</v>
      </c>
      <c r="J6495" s="41" t="s">
        <v>959</v>
      </c>
      <c r="K6495" s="41" t="s">
        <v>116</v>
      </c>
      <c r="L6495" s="195">
        <v>0.8</v>
      </c>
      <c r="M6495" s="52" t="s">
        <v>959</v>
      </c>
      <c r="N6495" s="195" t="s">
        <v>117</v>
      </c>
    </row>
    <row r="6496" spans="1:14" x14ac:dyDescent="0.2">
      <c r="A6496" s="30">
        <v>628</v>
      </c>
      <c r="B6496" s="254" t="str">
        <f>IF(AND(A6496&lt;&gt;"",ISNUMBER(A6496)),VLOOKUP(A6496,Studies!A:BR,2,FALSE),"")</f>
        <v>Yakatan 1980</v>
      </c>
      <c r="C6496" s="255" t="str">
        <f>IF(AND(A6496&lt;&gt;"",ISNUMBER(A6496)),VLOOKUP(A6496,Studies!A:BR,3,FALSE),"")</f>
        <v>https://www.ncbi.nlm.nih.gov/pubmed/7229110</v>
      </c>
      <c r="D6496" s="255" t="str">
        <f>IF(AND(A6496&lt;&gt;"",ISNUMBER(A6496)),VLOOKUP(A6496,Studies!A:BR,4,FALSE),"")</f>
        <v>Base, five doses, every 6 h</v>
      </c>
      <c r="E6496" s="255" t="str">
        <f>IF(AND(A6496&lt;&gt;"",ISNUMBER(A6496)),VLOOKUP(A6496,Studies!A:BR,5,FALSE),"")</f>
        <v>Erythromycin</v>
      </c>
      <c r="F6496" s="256" t="str">
        <f>IF(AND(A6496&lt;&gt;"",ISNUMBER(A6496)),VLOOKUP(A6496,Studies!A:BR,6,FALSE),"")</f>
        <v>Serum</v>
      </c>
      <c r="G6496" s="194">
        <v>29</v>
      </c>
      <c r="H6496" s="50" t="s">
        <v>60</v>
      </c>
      <c r="I6496" s="187">
        <v>1.18</v>
      </c>
      <c r="J6496" s="41" t="s">
        <v>959</v>
      </c>
      <c r="K6496" s="41" t="s">
        <v>116</v>
      </c>
      <c r="L6496" s="195">
        <v>0.56999999999999995</v>
      </c>
      <c r="M6496" s="52" t="s">
        <v>959</v>
      </c>
      <c r="N6496" s="195" t="s">
        <v>117</v>
      </c>
    </row>
    <row r="6497" spans="1:16" x14ac:dyDescent="0.2">
      <c r="A6497" s="30">
        <v>628</v>
      </c>
      <c r="B6497" s="254" t="str">
        <f>IF(AND(A6497&lt;&gt;"",ISNUMBER(A6497)),VLOOKUP(A6497,Studies!A:BR,2,FALSE),"")</f>
        <v>Yakatan 1980</v>
      </c>
      <c r="C6497" s="255" t="str">
        <f>IF(AND(A6497&lt;&gt;"",ISNUMBER(A6497)),VLOOKUP(A6497,Studies!A:BR,3,FALSE),"")</f>
        <v>https://www.ncbi.nlm.nih.gov/pubmed/7229110</v>
      </c>
      <c r="D6497" s="255" t="str">
        <f>IF(AND(A6497&lt;&gt;"",ISNUMBER(A6497)),VLOOKUP(A6497,Studies!A:BR,4,FALSE),"")</f>
        <v>Base, five doses, every 6 h</v>
      </c>
      <c r="E6497" s="255" t="str">
        <f>IF(AND(A6497&lt;&gt;"",ISNUMBER(A6497)),VLOOKUP(A6497,Studies!A:BR,5,FALSE),"")</f>
        <v>Erythromycin</v>
      </c>
      <c r="F6497" s="256" t="str">
        <f>IF(AND(A6497&lt;&gt;"",ISNUMBER(A6497)),VLOOKUP(A6497,Studies!A:BR,6,FALSE),"")</f>
        <v>Serum</v>
      </c>
      <c r="G6497" s="194">
        <v>30</v>
      </c>
      <c r="H6497" s="50" t="s">
        <v>60</v>
      </c>
      <c r="I6497" s="187">
        <v>0.83</v>
      </c>
      <c r="J6497" s="41" t="s">
        <v>959</v>
      </c>
      <c r="K6497" s="41" t="s">
        <v>116</v>
      </c>
      <c r="L6497" s="195">
        <v>0.39</v>
      </c>
      <c r="M6497" s="52" t="s">
        <v>959</v>
      </c>
      <c r="N6497" s="195" t="s">
        <v>117</v>
      </c>
    </row>
    <row r="6498" spans="1:16" x14ac:dyDescent="0.2">
      <c r="A6498" s="30">
        <v>628</v>
      </c>
      <c r="B6498" s="254" t="str">
        <f>IF(AND(A6498&lt;&gt;"",ISNUMBER(A6498)),VLOOKUP(A6498,Studies!A:BR,2,FALSE),"")</f>
        <v>Yakatan 1980</v>
      </c>
      <c r="C6498" s="255" t="str">
        <f>IF(AND(A6498&lt;&gt;"",ISNUMBER(A6498)),VLOOKUP(A6498,Studies!A:BR,3,FALSE),"")</f>
        <v>https://www.ncbi.nlm.nih.gov/pubmed/7229110</v>
      </c>
      <c r="D6498" s="255" t="str">
        <f>IF(AND(A6498&lt;&gt;"",ISNUMBER(A6498)),VLOOKUP(A6498,Studies!A:BR,4,FALSE),"")</f>
        <v>Base, five doses, every 6 h</v>
      </c>
      <c r="E6498" s="255" t="str">
        <f>IF(AND(A6498&lt;&gt;"",ISNUMBER(A6498)),VLOOKUP(A6498,Studies!A:BR,5,FALSE),"")</f>
        <v>Erythromycin</v>
      </c>
      <c r="F6498" s="256" t="str">
        <f>IF(AND(A6498&lt;&gt;"",ISNUMBER(A6498)),VLOOKUP(A6498,Studies!A:BR,6,FALSE),"")</f>
        <v>Serum</v>
      </c>
      <c r="G6498" s="194">
        <v>32</v>
      </c>
      <c r="H6498" s="50" t="s">
        <v>60</v>
      </c>
      <c r="I6498" s="187">
        <v>0.43</v>
      </c>
      <c r="J6498" s="41" t="s">
        <v>959</v>
      </c>
      <c r="K6498" s="41" t="s">
        <v>116</v>
      </c>
      <c r="L6498" s="195">
        <v>0.19</v>
      </c>
      <c r="M6498" s="52" t="s">
        <v>959</v>
      </c>
      <c r="N6498" s="195" t="s">
        <v>117</v>
      </c>
    </row>
    <row r="6499" spans="1:16" x14ac:dyDescent="0.2">
      <c r="A6499" s="30">
        <v>628</v>
      </c>
      <c r="B6499" s="254" t="str">
        <f>IF(AND(A6499&lt;&gt;"",ISNUMBER(A6499)),VLOOKUP(A6499,Studies!A:BR,2,FALSE),"")</f>
        <v>Yakatan 1980</v>
      </c>
      <c r="C6499" s="255" t="str">
        <f>IF(AND(A6499&lt;&gt;"",ISNUMBER(A6499)),VLOOKUP(A6499,Studies!A:BR,3,FALSE),"")</f>
        <v>https://www.ncbi.nlm.nih.gov/pubmed/7229110</v>
      </c>
      <c r="D6499" s="255" t="str">
        <f>IF(AND(A6499&lt;&gt;"",ISNUMBER(A6499)),VLOOKUP(A6499,Studies!A:BR,4,FALSE),"")</f>
        <v>Base, five doses, every 6 h</v>
      </c>
      <c r="E6499" s="255" t="str">
        <f>IF(AND(A6499&lt;&gt;"",ISNUMBER(A6499)),VLOOKUP(A6499,Studies!A:BR,5,FALSE),"")</f>
        <v>Erythromycin</v>
      </c>
      <c r="F6499" s="256" t="str">
        <f>IF(AND(A6499&lt;&gt;"",ISNUMBER(A6499)),VLOOKUP(A6499,Studies!A:BR,6,FALSE),"")</f>
        <v>Serum</v>
      </c>
      <c r="G6499" s="194">
        <v>34</v>
      </c>
      <c r="H6499" s="50" t="s">
        <v>60</v>
      </c>
      <c r="I6499" s="187">
        <v>0.26</v>
      </c>
      <c r="J6499" s="41" t="s">
        <v>959</v>
      </c>
      <c r="K6499" s="41" t="s">
        <v>116</v>
      </c>
      <c r="L6499" s="195">
        <v>0.1</v>
      </c>
      <c r="M6499" s="52" t="s">
        <v>959</v>
      </c>
      <c r="N6499" s="195" t="s">
        <v>117</v>
      </c>
    </row>
    <row r="6500" spans="1:16" x14ac:dyDescent="0.2">
      <c r="A6500" s="30">
        <v>628</v>
      </c>
      <c r="B6500" s="254" t="str">
        <f>IF(AND(A6500&lt;&gt;"",ISNUMBER(A6500)),VLOOKUP(A6500,Studies!A:BR,2,FALSE),"")</f>
        <v>Yakatan 1980</v>
      </c>
      <c r="C6500" s="255" t="str">
        <f>IF(AND(A6500&lt;&gt;"",ISNUMBER(A6500)),VLOOKUP(A6500,Studies!A:BR,3,FALSE),"")</f>
        <v>https://www.ncbi.nlm.nih.gov/pubmed/7229110</v>
      </c>
      <c r="D6500" s="255" t="str">
        <f>IF(AND(A6500&lt;&gt;"",ISNUMBER(A6500)),VLOOKUP(A6500,Studies!A:BR,4,FALSE),"")</f>
        <v>Base, five doses, every 6 h</v>
      </c>
      <c r="E6500" s="255" t="str">
        <f>IF(AND(A6500&lt;&gt;"",ISNUMBER(A6500)),VLOOKUP(A6500,Studies!A:BR,5,FALSE),"")</f>
        <v>Erythromycin</v>
      </c>
      <c r="F6500" s="256" t="str">
        <f>IF(AND(A6500&lt;&gt;"",ISNUMBER(A6500)),VLOOKUP(A6500,Studies!A:BR,6,FALSE),"")</f>
        <v>Serum</v>
      </c>
      <c r="G6500" s="194">
        <v>36</v>
      </c>
      <c r="H6500" s="50" t="s">
        <v>60</v>
      </c>
      <c r="I6500" s="187">
        <v>0.16</v>
      </c>
      <c r="J6500" s="41" t="s">
        <v>959</v>
      </c>
      <c r="K6500" s="41" t="s">
        <v>116</v>
      </c>
      <c r="L6500" s="195">
        <v>7.0000000000000007E-2</v>
      </c>
      <c r="M6500" s="52" t="s">
        <v>959</v>
      </c>
      <c r="N6500" s="195" t="s">
        <v>117</v>
      </c>
    </row>
    <row r="6501" spans="1:16" x14ac:dyDescent="0.2">
      <c r="A6501" s="30">
        <v>599</v>
      </c>
      <c r="B6501" s="254" t="str">
        <f>IF(AND(A6501&lt;&gt;"",ISNUMBER(A6501)),VLOOKUP(A6501,Studies!A:BR,2,FALSE),"")</f>
        <v>Birkett 1990</v>
      </c>
      <c r="C6501" s="255" t="str">
        <f>IF(AND(A6501&lt;&gt;"",ISNUMBER(A6501)),VLOOKUP(A6501,Studies!A:BR,3,FALSE),"")</f>
        <v>https://www.ncbi.nlm.nih.gov/pubmed/2305423</v>
      </c>
      <c r="D6501" s="255" t="str">
        <f>IF(AND(A6501&lt;&gt;"",ISNUMBER(A6501)),VLOOKUP(A6501,Studies!A:BR,4,FALSE),"")</f>
        <v>250 mg erythromycin, single dose</v>
      </c>
      <c r="E6501" s="255" t="str">
        <f>IF(AND(A6501&lt;&gt;"",ISNUMBER(A6501)),VLOOKUP(A6501,Studies!A:BR,5,FALSE),"")</f>
        <v>Erythromycin</v>
      </c>
      <c r="F6501" s="256" t="str">
        <f>IF(AND(A6501&lt;&gt;"",ISNUMBER(A6501)),VLOOKUP(A6501,Studies!A:BR,6,FALSE),"")</f>
        <v>Plasma</v>
      </c>
      <c r="G6501" s="194">
        <v>2</v>
      </c>
      <c r="H6501" s="50" t="s">
        <v>60</v>
      </c>
      <c r="I6501" s="187">
        <v>0.44253725970192198</v>
      </c>
      <c r="J6501" s="41" t="s">
        <v>962</v>
      </c>
      <c r="K6501" s="41" t="s">
        <v>116</v>
      </c>
      <c r="O6501" s="59" t="s">
        <v>1971</v>
      </c>
    </row>
    <row r="6502" spans="1:16" x14ac:dyDescent="0.2">
      <c r="A6502" s="30">
        <v>599</v>
      </c>
      <c r="B6502" s="254" t="str">
        <f>IF(AND(A6502&lt;&gt;"",ISNUMBER(A6502)),VLOOKUP(A6502,Studies!A:BR,2,FALSE),"")</f>
        <v>Birkett 1990</v>
      </c>
      <c r="C6502" s="255" t="str">
        <f>IF(AND(A6502&lt;&gt;"",ISNUMBER(A6502)),VLOOKUP(A6502,Studies!A:BR,3,FALSE),"")</f>
        <v>https://www.ncbi.nlm.nih.gov/pubmed/2305423</v>
      </c>
      <c r="D6502" s="255" t="str">
        <f>IF(AND(A6502&lt;&gt;"",ISNUMBER(A6502)),VLOOKUP(A6502,Studies!A:BR,4,FALSE),"")</f>
        <v>250 mg erythromycin, single dose</v>
      </c>
      <c r="E6502" s="255" t="str">
        <f>IF(AND(A6502&lt;&gt;"",ISNUMBER(A6502)),VLOOKUP(A6502,Studies!A:BR,5,FALSE),"")</f>
        <v>Erythromycin</v>
      </c>
      <c r="F6502" s="256" t="str">
        <f>IF(AND(A6502&lt;&gt;"",ISNUMBER(A6502)),VLOOKUP(A6502,Studies!A:BR,6,FALSE),"")</f>
        <v>Plasma</v>
      </c>
      <c r="G6502" s="194">
        <v>2.5</v>
      </c>
      <c r="H6502" s="50" t="s">
        <v>60</v>
      </c>
      <c r="I6502" s="187">
        <v>1.3164446684426501</v>
      </c>
      <c r="J6502" s="41" t="s">
        <v>962</v>
      </c>
      <c r="K6502" s="41" t="s">
        <v>116</v>
      </c>
      <c r="O6502" s="59" t="s">
        <v>1971</v>
      </c>
    </row>
    <row r="6503" spans="1:16" x14ac:dyDescent="0.2">
      <c r="A6503" s="30">
        <v>599</v>
      </c>
      <c r="B6503" s="254" t="str">
        <f>IF(AND(A6503&lt;&gt;"",ISNUMBER(A6503)),VLOOKUP(A6503,Studies!A:BR,2,FALSE),"")</f>
        <v>Birkett 1990</v>
      </c>
      <c r="C6503" s="255" t="str">
        <f>IF(AND(A6503&lt;&gt;"",ISNUMBER(A6503)),VLOOKUP(A6503,Studies!A:BR,3,FALSE),"")</f>
        <v>https://www.ncbi.nlm.nih.gov/pubmed/2305423</v>
      </c>
      <c r="D6503" s="255" t="str">
        <f>IF(AND(A6503&lt;&gt;"",ISNUMBER(A6503)),VLOOKUP(A6503,Studies!A:BR,4,FALSE),"")</f>
        <v>250 mg erythromycin, single dose</v>
      </c>
      <c r="E6503" s="255" t="str">
        <f>IF(AND(A6503&lt;&gt;"",ISNUMBER(A6503)),VLOOKUP(A6503,Studies!A:BR,5,FALSE),"")</f>
        <v>Erythromycin</v>
      </c>
      <c r="F6503" s="256" t="str">
        <f>IF(AND(A6503&lt;&gt;"",ISNUMBER(A6503)),VLOOKUP(A6503,Studies!A:BR,6,FALSE),"")</f>
        <v>Plasma</v>
      </c>
      <c r="G6503" s="194">
        <v>3</v>
      </c>
      <c r="H6503" s="50" t="s">
        <v>60</v>
      </c>
      <c r="I6503" s="187">
        <v>1.3142846857225099</v>
      </c>
      <c r="J6503" s="41" t="s">
        <v>962</v>
      </c>
      <c r="K6503" s="41" t="s">
        <v>116</v>
      </c>
      <c r="O6503" s="59" t="s">
        <v>1971</v>
      </c>
    </row>
    <row r="6504" spans="1:16" x14ac:dyDescent="0.2">
      <c r="A6504" s="30">
        <v>599</v>
      </c>
      <c r="B6504" s="254" t="str">
        <f>IF(AND(A6504&lt;&gt;"",ISNUMBER(A6504)),VLOOKUP(A6504,Studies!A:BR,2,FALSE),"")</f>
        <v>Birkett 1990</v>
      </c>
      <c r="C6504" s="255" t="str">
        <f>IF(AND(A6504&lt;&gt;"",ISNUMBER(A6504)),VLOOKUP(A6504,Studies!A:BR,3,FALSE),"")</f>
        <v>https://www.ncbi.nlm.nih.gov/pubmed/2305423</v>
      </c>
      <c r="D6504" s="255" t="str">
        <f>IF(AND(A6504&lt;&gt;"",ISNUMBER(A6504)),VLOOKUP(A6504,Studies!A:BR,4,FALSE),"")</f>
        <v>250 mg erythromycin, single dose</v>
      </c>
      <c r="E6504" s="255" t="str">
        <f>IF(AND(A6504&lt;&gt;"",ISNUMBER(A6504)),VLOOKUP(A6504,Studies!A:BR,5,FALSE),"")</f>
        <v>Erythromycin</v>
      </c>
      <c r="F6504" s="256" t="str">
        <f>IF(AND(A6504&lt;&gt;"",ISNUMBER(A6504)),VLOOKUP(A6504,Studies!A:BR,6,FALSE),"")</f>
        <v>Plasma</v>
      </c>
      <c r="G6504" s="194">
        <v>4</v>
      </c>
      <c r="H6504" s="50" t="s">
        <v>60</v>
      </c>
      <c r="I6504" s="187">
        <v>0.91313269493843996</v>
      </c>
      <c r="J6504" s="41" t="s">
        <v>962</v>
      </c>
      <c r="K6504" s="41" t="s">
        <v>116</v>
      </c>
      <c r="O6504" s="59" t="s">
        <v>1971</v>
      </c>
    </row>
    <row r="6505" spans="1:16" x14ac:dyDescent="0.2">
      <c r="A6505" s="30">
        <v>599</v>
      </c>
      <c r="B6505" s="254" t="str">
        <f>IF(AND(A6505&lt;&gt;"",ISNUMBER(A6505)),VLOOKUP(A6505,Studies!A:BR,2,FALSE),"")</f>
        <v>Birkett 1990</v>
      </c>
      <c r="C6505" s="255" t="str">
        <f>IF(AND(A6505&lt;&gt;"",ISNUMBER(A6505)),VLOOKUP(A6505,Studies!A:BR,3,FALSE),"")</f>
        <v>https://www.ncbi.nlm.nih.gov/pubmed/2305423</v>
      </c>
      <c r="D6505" s="255" t="str">
        <f>IF(AND(A6505&lt;&gt;"",ISNUMBER(A6505)),VLOOKUP(A6505,Studies!A:BR,4,FALSE),"")</f>
        <v>250 mg erythromycin, single dose</v>
      </c>
      <c r="E6505" s="255" t="str">
        <f>IF(AND(A6505&lt;&gt;"",ISNUMBER(A6505)),VLOOKUP(A6505,Studies!A:BR,5,FALSE),"")</f>
        <v>Erythromycin</v>
      </c>
      <c r="F6505" s="256" t="str">
        <f>IF(AND(A6505&lt;&gt;"",ISNUMBER(A6505)),VLOOKUP(A6505,Studies!A:BR,6,FALSE),"")</f>
        <v>Plasma</v>
      </c>
      <c r="G6505" s="194">
        <v>6</v>
      </c>
      <c r="H6505" s="50" t="s">
        <v>60</v>
      </c>
      <c r="I6505" s="187">
        <v>0.37538339693282402</v>
      </c>
      <c r="J6505" s="41" t="s">
        <v>962</v>
      </c>
      <c r="K6505" s="41" t="s">
        <v>116</v>
      </c>
      <c r="O6505" s="59" t="s">
        <v>1971</v>
      </c>
    </row>
    <row r="6506" spans="1:16" x14ac:dyDescent="0.2">
      <c r="A6506" s="30">
        <v>599</v>
      </c>
      <c r="B6506" s="254" t="str">
        <f>IF(AND(A6506&lt;&gt;"",ISNUMBER(A6506)),VLOOKUP(A6506,Studies!A:BR,2,FALSE),"")</f>
        <v>Birkett 1990</v>
      </c>
      <c r="C6506" s="255" t="str">
        <f>IF(AND(A6506&lt;&gt;"",ISNUMBER(A6506)),VLOOKUP(A6506,Studies!A:BR,3,FALSE),"")</f>
        <v>https://www.ncbi.nlm.nih.gov/pubmed/2305423</v>
      </c>
      <c r="D6506" s="255" t="str">
        <f>IF(AND(A6506&lt;&gt;"",ISNUMBER(A6506)),VLOOKUP(A6506,Studies!A:BR,4,FALSE),"")</f>
        <v>250 mg erythromycin, single dose</v>
      </c>
      <c r="E6506" s="255" t="str">
        <f>IF(AND(A6506&lt;&gt;"",ISNUMBER(A6506)),VLOOKUP(A6506,Studies!A:BR,5,FALSE),"")</f>
        <v>Erythromycin</v>
      </c>
      <c r="F6506" s="256" t="str">
        <f>IF(AND(A6506&lt;&gt;"",ISNUMBER(A6506)),VLOOKUP(A6506,Studies!A:BR,6,FALSE),"")</f>
        <v>Plasma</v>
      </c>
      <c r="G6506" s="194">
        <v>8</v>
      </c>
      <c r="H6506" s="50" t="s">
        <v>60</v>
      </c>
      <c r="I6506" s="187">
        <v>0.121801425588595</v>
      </c>
      <c r="J6506" s="41" t="s">
        <v>962</v>
      </c>
      <c r="K6506" s="41" t="s">
        <v>116</v>
      </c>
      <c r="O6506" s="59" t="s">
        <v>1971</v>
      </c>
      <c r="P6506" s="188" t="s">
        <v>1973</v>
      </c>
    </row>
    <row r="6507" spans="1:16" x14ac:dyDescent="0.2">
      <c r="A6507" s="30">
        <v>600</v>
      </c>
      <c r="B6507" s="254" t="str">
        <f>IF(AND(A6507&lt;&gt;"",ISNUMBER(A6507)),VLOOKUP(A6507,Studies!A:BR,2,FALSE),"")</f>
        <v>Birkett 1990</v>
      </c>
      <c r="C6507" s="255" t="str">
        <f>IF(AND(A6507&lt;&gt;"",ISNUMBER(A6507)),VLOOKUP(A6507,Studies!A:BR,3,FALSE),"")</f>
        <v>https://www.ncbi.nlm.nih.gov/pubmed/2305423</v>
      </c>
      <c r="D6507" s="255" t="str">
        <f>IF(AND(A6507&lt;&gt;"",ISNUMBER(A6507)),VLOOKUP(A6507,Studies!A:BR,4,FALSE),"")</f>
        <v>250 mg erythromycin, multiple dose</v>
      </c>
      <c r="E6507" s="255" t="str">
        <f>IF(AND(A6507&lt;&gt;"",ISNUMBER(A6507)),VLOOKUP(A6507,Studies!A:BR,5,FALSE),"")</f>
        <v>Erythromycin</v>
      </c>
      <c r="F6507" s="256" t="str">
        <f>IF(AND(A6507&lt;&gt;"",ISNUMBER(A6507)),VLOOKUP(A6507,Studies!A:BR,6,FALSE),"")</f>
        <v>Plasma</v>
      </c>
      <c r="G6507" s="194">
        <v>96</v>
      </c>
      <c r="H6507" s="50" t="s">
        <v>60</v>
      </c>
      <c r="I6507" s="187">
        <v>0.83945727067890097</v>
      </c>
      <c r="J6507" s="41" t="s">
        <v>962</v>
      </c>
      <c r="K6507" s="41" t="s">
        <v>116</v>
      </c>
      <c r="O6507" s="59" t="s">
        <v>1971</v>
      </c>
    </row>
    <row r="6508" spans="1:16" x14ac:dyDescent="0.2">
      <c r="A6508" s="30">
        <v>600</v>
      </c>
      <c r="B6508" s="254" t="str">
        <f>IF(AND(A6508&lt;&gt;"",ISNUMBER(A6508)),VLOOKUP(A6508,Studies!A:BR,2,FALSE),"")</f>
        <v>Birkett 1990</v>
      </c>
      <c r="C6508" s="255" t="str">
        <f>IF(AND(A6508&lt;&gt;"",ISNUMBER(A6508)),VLOOKUP(A6508,Studies!A:BR,3,FALSE),"")</f>
        <v>https://www.ncbi.nlm.nih.gov/pubmed/2305423</v>
      </c>
      <c r="D6508" s="255" t="str">
        <f>IF(AND(A6508&lt;&gt;"",ISNUMBER(A6508)),VLOOKUP(A6508,Studies!A:BR,4,FALSE),"")</f>
        <v>250 mg erythromycin, multiple dose</v>
      </c>
      <c r="E6508" s="255" t="str">
        <f>IF(AND(A6508&lt;&gt;"",ISNUMBER(A6508)),VLOOKUP(A6508,Studies!A:BR,5,FALSE),"")</f>
        <v>Erythromycin</v>
      </c>
      <c r="F6508" s="256" t="str">
        <f>IF(AND(A6508&lt;&gt;"",ISNUMBER(A6508)),VLOOKUP(A6508,Studies!A:BR,6,FALSE),"")</f>
        <v>Plasma</v>
      </c>
      <c r="G6508" s="194">
        <v>96.25</v>
      </c>
      <c r="H6508" s="50" t="s">
        <v>60</v>
      </c>
      <c r="I6508" s="187">
        <v>0.80957123730529301</v>
      </c>
      <c r="J6508" s="41" t="s">
        <v>962</v>
      </c>
      <c r="K6508" s="41" t="s">
        <v>116</v>
      </c>
      <c r="O6508" s="59" t="s">
        <v>1971</v>
      </c>
    </row>
    <row r="6509" spans="1:16" x14ac:dyDescent="0.2">
      <c r="A6509" s="30">
        <v>600</v>
      </c>
      <c r="B6509" s="254" t="str">
        <f>IF(AND(A6509&lt;&gt;"",ISNUMBER(A6509)),VLOOKUP(A6509,Studies!A:BR,2,FALSE),"")</f>
        <v>Birkett 1990</v>
      </c>
      <c r="C6509" s="255" t="str">
        <f>IF(AND(A6509&lt;&gt;"",ISNUMBER(A6509)),VLOOKUP(A6509,Studies!A:BR,3,FALSE),"")</f>
        <v>https://www.ncbi.nlm.nih.gov/pubmed/2305423</v>
      </c>
      <c r="D6509" s="255" t="str">
        <f>IF(AND(A6509&lt;&gt;"",ISNUMBER(A6509)),VLOOKUP(A6509,Studies!A:BR,4,FALSE),"")</f>
        <v>250 mg erythromycin, multiple dose</v>
      </c>
      <c r="E6509" s="255" t="str">
        <f>IF(AND(A6509&lt;&gt;"",ISNUMBER(A6509)),VLOOKUP(A6509,Studies!A:BR,5,FALSE),"")</f>
        <v>Erythromycin</v>
      </c>
      <c r="F6509" s="256" t="str">
        <f>IF(AND(A6509&lt;&gt;"",ISNUMBER(A6509)),VLOOKUP(A6509,Studies!A:BR,6,FALSE),"")</f>
        <v>Plasma</v>
      </c>
      <c r="G6509" s="194">
        <v>96.5</v>
      </c>
      <c r="H6509" s="50" t="s">
        <v>60</v>
      </c>
      <c r="I6509" s="187">
        <v>0.80481664108676398</v>
      </c>
      <c r="J6509" s="41" t="s">
        <v>962</v>
      </c>
      <c r="K6509" s="41" t="s">
        <v>116</v>
      </c>
      <c r="O6509" s="59" t="s">
        <v>1971</v>
      </c>
    </row>
    <row r="6510" spans="1:16" x14ac:dyDescent="0.2">
      <c r="A6510" s="30">
        <v>600</v>
      </c>
      <c r="B6510" s="254" t="str">
        <f>IF(AND(A6510&lt;&gt;"",ISNUMBER(A6510)),VLOOKUP(A6510,Studies!A:BR,2,FALSE),"")</f>
        <v>Birkett 1990</v>
      </c>
      <c r="C6510" s="255" t="str">
        <f>IF(AND(A6510&lt;&gt;"",ISNUMBER(A6510)),VLOOKUP(A6510,Studies!A:BR,3,FALSE),"")</f>
        <v>https://www.ncbi.nlm.nih.gov/pubmed/2305423</v>
      </c>
      <c r="D6510" s="255" t="str">
        <f>IF(AND(A6510&lt;&gt;"",ISNUMBER(A6510)),VLOOKUP(A6510,Studies!A:BR,4,FALSE),"")</f>
        <v>250 mg erythromycin, multiple dose</v>
      </c>
      <c r="E6510" s="255" t="str">
        <f>IF(AND(A6510&lt;&gt;"",ISNUMBER(A6510)),VLOOKUP(A6510,Studies!A:BR,5,FALSE),"")</f>
        <v>Erythromycin</v>
      </c>
      <c r="F6510" s="256" t="str">
        <f>IF(AND(A6510&lt;&gt;"",ISNUMBER(A6510)),VLOOKUP(A6510,Studies!A:BR,6,FALSE),"")</f>
        <v>Plasma</v>
      </c>
      <c r="G6510" s="194">
        <v>96.75</v>
      </c>
      <c r="H6510" s="50" t="s">
        <v>60</v>
      </c>
      <c r="I6510" s="187">
        <v>0.78339483394833898</v>
      </c>
      <c r="J6510" s="41" t="s">
        <v>962</v>
      </c>
      <c r="K6510" s="41" t="s">
        <v>116</v>
      </c>
      <c r="O6510" s="59" t="s">
        <v>1971</v>
      </c>
    </row>
    <row r="6511" spans="1:16" x14ac:dyDescent="0.2">
      <c r="A6511" s="30">
        <v>600</v>
      </c>
      <c r="B6511" s="254" t="str">
        <f>IF(AND(A6511&lt;&gt;"",ISNUMBER(A6511)),VLOOKUP(A6511,Studies!A:BR,2,FALSE),"")</f>
        <v>Birkett 1990</v>
      </c>
      <c r="C6511" s="255" t="str">
        <f>IF(AND(A6511&lt;&gt;"",ISNUMBER(A6511)),VLOOKUP(A6511,Studies!A:BR,3,FALSE),"")</f>
        <v>https://www.ncbi.nlm.nih.gov/pubmed/2305423</v>
      </c>
      <c r="D6511" s="255" t="str">
        <f>IF(AND(A6511&lt;&gt;"",ISNUMBER(A6511)),VLOOKUP(A6511,Studies!A:BR,4,FALSE),"")</f>
        <v>250 mg erythromycin, multiple dose</v>
      </c>
      <c r="E6511" s="255" t="str">
        <f>IF(AND(A6511&lt;&gt;"",ISNUMBER(A6511)),VLOOKUP(A6511,Studies!A:BR,5,FALSE),"")</f>
        <v>Erythromycin</v>
      </c>
      <c r="F6511" s="256" t="str">
        <f>IF(AND(A6511&lt;&gt;"",ISNUMBER(A6511)),VLOOKUP(A6511,Studies!A:BR,6,FALSE),"")</f>
        <v>Plasma</v>
      </c>
      <c r="G6511" s="194">
        <v>97</v>
      </c>
      <c r="H6511" s="50" t="s">
        <v>60</v>
      </c>
      <c r="I6511" s="187">
        <v>0.77864023772980995</v>
      </c>
      <c r="J6511" s="41" t="s">
        <v>962</v>
      </c>
      <c r="K6511" s="41" t="s">
        <v>116</v>
      </c>
      <c r="O6511" s="59" t="s">
        <v>1971</v>
      </c>
    </row>
    <row r="6512" spans="1:16" x14ac:dyDescent="0.2">
      <c r="A6512" s="30">
        <v>600</v>
      </c>
      <c r="B6512" s="254" t="str">
        <f>IF(AND(A6512&lt;&gt;"",ISNUMBER(A6512)),VLOOKUP(A6512,Studies!A:BR,2,FALSE),"")</f>
        <v>Birkett 1990</v>
      </c>
      <c r="C6512" s="255" t="str">
        <f>IF(AND(A6512&lt;&gt;"",ISNUMBER(A6512)),VLOOKUP(A6512,Studies!A:BR,3,FALSE),"")</f>
        <v>https://www.ncbi.nlm.nih.gov/pubmed/2305423</v>
      </c>
      <c r="D6512" s="255" t="str">
        <f>IF(AND(A6512&lt;&gt;"",ISNUMBER(A6512)),VLOOKUP(A6512,Studies!A:BR,4,FALSE),"")</f>
        <v>250 mg erythromycin, multiple dose</v>
      </c>
      <c r="E6512" s="255" t="str">
        <f>IF(AND(A6512&lt;&gt;"",ISNUMBER(A6512)),VLOOKUP(A6512,Studies!A:BR,5,FALSE),"")</f>
        <v>Erythromycin</v>
      </c>
      <c r="F6512" s="256" t="str">
        <f>IF(AND(A6512&lt;&gt;"",ISNUMBER(A6512)),VLOOKUP(A6512,Studies!A:BR,6,FALSE),"")</f>
        <v>Plasma</v>
      </c>
      <c r="G6512" s="194">
        <v>97.5</v>
      </c>
      <c r="H6512" s="50" t="s">
        <v>60</v>
      </c>
      <c r="I6512" s="187">
        <v>1.0921039741370799</v>
      </c>
      <c r="J6512" s="41" t="s">
        <v>962</v>
      </c>
      <c r="K6512" s="41" t="s">
        <v>116</v>
      </c>
      <c r="O6512" s="59" t="s">
        <v>1971</v>
      </c>
    </row>
    <row r="6513" spans="1:15" x14ac:dyDescent="0.2">
      <c r="A6513" s="30">
        <v>600</v>
      </c>
      <c r="B6513" s="254" t="str">
        <f>IF(AND(A6513&lt;&gt;"",ISNUMBER(A6513)),VLOOKUP(A6513,Studies!A:BR,2,FALSE),"")</f>
        <v>Birkett 1990</v>
      </c>
      <c r="C6513" s="255" t="str">
        <f>IF(AND(A6513&lt;&gt;"",ISNUMBER(A6513)),VLOOKUP(A6513,Studies!A:BR,3,FALSE),"")</f>
        <v>https://www.ncbi.nlm.nih.gov/pubmed/2305423</v>
      </c>
      <c r="D6513" s="255" t="str">
        <f>IF(AND(A6513&lt;&gt;"",ISNUMBER(A6513)),VLOOKUP(A6513,Studies!A:BR,4,FALSE),"")</f>
        <v>250 mg erythromycin, multiple dose</v>
      </c>
      <c r="E6513" s="255" t="str">
        <f>IF(AND(A6513&lt;&gt;"",ISNUMBER(A6513)),VLOOKUP(A6513,Studies!A:BR,5,FALSE),"")</f>
        <v>Erythromycin</v>
      </c>
      <c r="F6513" s="256" t="str">
        <f>IF(AND(A6513&lt;&gt;"",ISNUMBER(A6513)),VLOOKUP(A6513,Studies!A:BR,6,FALSE),"")</f>
        <v>Plasma</v>
      </c>
      <c r="G6513" s="194">
        <v>98</v>
      </c>
      <c r="H6513" s="50" t="s">
        <v>60</v>
      </c>
      <c r="I6513" s="187">
        <v>2.01345067432975</v>
      </c>
      <c r="J6513" s="41" t="s">
        <v>962</v>
      </c>
      <c r="K6513" s="41" t="s">
        <v>116</v>
      </c>
      <c r="O6513" s="59" t="s">
        <v>1971</v>
      </c>
    </row>
    <row r="6514" spans="1:15" x14ac:dyDescent="0.2">
      <c r="A6514" s="30">
        <v>600</v>
      </c>
      <c r="B6514" s="254" t="str">
        <f>IF(AND(A6514&lt;&gt;"",ISNUMBER(A6514)),VLOOKUP(A6514,Studies!A:BR,2,FALSE),"")</f>
        <v>Birkett 1990</v>
      </c>
      <c r="C6514" s="255" t="str">
        <f>IF(AND(A6514&lt;&gt;"",ISNUMBER(A6514)),VLOOKUP(A6514,Studies!A:BR,3,FALSE),"")</f>
        <v>https://www.ncbi.nlm.nih.gov/pubmed/2305423</v>
      </c>
      <c r="D6514" s="255" t="str">
        <f>IF(AND(A6514&lt;&gt;"",ISNUMBER(A6514)),VLOOKUP(A6514,Studies!A:BR,4,FALSE),"")</f>
        <v>250 mg erythromycin, multiple dose</v>
      </c>
      <c r="E6514" s="255" t="str">
        <f>IF(AND(A6514&lt;&gt;"",ISNUMBER(A6514)),VLOOKUP(A6514,Studies!A:BR,5,FALSE),"")</f>
        <v>Erythromycin</v>
      </c>
      <c r="F6514" s="256" t="str">
        <f>IF(AND(A6514&lt;&gt;"",ISNUMBER(A6514)),VLOOKUP(A6514,Studies!A:BR,6,FALSE),"")</f>
        <v>Plasma</v>
      </c>
      <c r="G6514" s="194">
        <v>98.5</v>
      </c>
      <c r="H6514" s="50" t="s">
        <v>60</v>
      </c>
      <c r="I6514" s="187">
        <v>2.4904254971753201</v>
      </c>
      <c r="J6514" s="41" t="s">
        <v>962</v>
      </c>
      <c r="K6514" s="41" t="s">
        <v>116</v>
      </c>
      <c r="O6514" s="59" t="s">
        <v>1971</v>
      </c>
    </row>
    <row r="6515" spans="1:15" x14ac:dyDescent="0.2">
      <c r="A6515" s="30">
        <v>600</v>
      </c>
      <c r="B6515" s="254" t="str">
        <f>IF(AND(A6515&lt;&gt;"",ISNUMBER(A6515)),VLOOKUP(A6515,Studies!A:BR,2,FALSE),"")</f>
        <v>Birkett 1990</v>
      </c>
      <c r="C6515" s="255" t="str">
        <f>IF(AND(A6515&lt;&gt;"",ISNUMBER(A6515)),VLOOKUP(A6515,Studies!A:BR,3,FALSE),"")</f>
        <v>https://www.ncbi.nlm.nih.gov/pubmed/2305423</v>
      </c>
      <c r="D6515" s="255" t="str">
        <f>IF(AND(A6515&lt;&gt;"",ISNUMBER(A6515)),VLOOKUP(A6515,Studies!A:BR,4,FALSE),"")</f>
        <v>250 mg erythromycin, multiple dose</v>
      </c>
      <c r="E6515" s="255" t="str">
        <f>IF(AND(A6515&lt;&gt;"",ISNUMBER(A6515)),VLOOKUP(A6515,Studies!A:BR,5,FALSE),"")</f>
        <v>Erythromycin</v>
      </c>
      <c r="F6515" s="256" t="str">
        <f>IF(AND(A6515&lt;&gt;"",ISNUMBER(A6515)),VLOOKUP(A6515,Studies!A:BR,6,FALSE),"")</f>
        <v>Plasma</v>
      </c>
      <c r="G6515" s="194">
        <v>99</v>
      </c>
      <c r="H6515" s="50" t="s">
        <v>60</v>
      </c>
      <c r="I6515" s="187">
        <v>2.5690069555562798</v>
      </c>
      <c r="J6515" s="41" t="s">
        <v>962</v>
      </c>
      <c r="K6515" s="41" t="s">
        <v>116</v>
      </c>
      <c r="O6515" s="59" t="s">
        <v>1971</v>
      </c>
    </row>
    <row r="6516" spans="1:15" x14ac:dyDescent="0.2">
      <c r="A6516" s="30">
        <v>600</v>
      </c>
      <c r="B6516" s="254" t="str">
        <f>IF(AND(A6516&lt;&gt;"",ISNUMBER(A6516)),VLOOKUP(A6516,Studies!A:BR,2,FALSE),"")</f>
        <v>Birkett 1990</v>
      </c>
      <c r="C6516" s="255" t="str">
        <f>IF(AND(A6516&lt;&gt;"",ISNUMBER(A6516)),VLOOKUP(A6516,Studies!A:BR,3,FALSE),"")</f>
        <v>https://www.ncbi.nlm.nih.gov/pubmed/2305423</v>
      </c>
      <c r="D6516" s="255" t="str">
        <f>IF(AND(A6516&lt;&gt;"",ISNUMBER(A6516)),VLOOKUP(A6516,Studies!A:BR,4,FALSE),"")</f>
        <v>250 mg erythromycin, multiple dose</v>
      </c>
      <c r="E6516" s="255" t="str">
        <f>IF(AND(A6516&lt;&gt;"",ISNUMBER(A6516)),VLOOKUP(A6516,Studies!A:BR,5,FALSE),"")</f>
        <v>Erythromycin</v>
      </c>
      <c r="F6516" s="256" t="str">
        <f>IF(AND(A6516&lt;&gt;"",ISNUMBER(A6516)),VLOOKUP(A6516,Studies!A:BR,6,FALSE),"")</f>
        <v>Plasma</v>
      </c>
      <c r="G6516" s="194">
        <v>100</v>
      </c>
      <c r="H6516" s="50" t="s">
        <v>60</v>
      </c>
      <c r="I6516" s="187">
        <v>2.2607941743134199</v>
      </c>
      <c r="J6516" s="41" t="s">
        <v>962</v>
      </c>
      <c r="K6516" s="41" t="s">
        <v>116</v>
      </c>
      <c r="O6516" s="59" t="s">
        <v>1971</v>
      </c>
    </row>
    <row r="6517" spans="1:15" x14ac:dyDescent="0.2">
      <c r="A6517" s="30">
        <v>600</v>
      </c>
      <c r="B6517" s="254" t="str">
        <f>IF(AND(A6517&lt;&gt;"",ISNUMBER(A6517)),VLOOKUP(A6517,Studies!A:BR,2,FALSE),"")</f>
        <v>Birkett 1990</v>
      </c>
      <c r="C6517" s="255" t="str">
        <f>IF(AND(A6517&lt;&gt;"",ISNUMBER(A6517)),VLOOKUP(A6517,Studies!A:BR,3,FALSE),"")</f>
        <v>https://www.ncbi.nlm.nih.gov/pubmed/2305423</v>
      </c>
      <c r="D6517" s="255" t="str">
        <f>IF(AND(A6517&lt;&gt;"",ISNUMBER(A6517)),VLOOKUP(A6517,Studies!A:BR,4,FALSE),"")</f>
        <v>250 mg erythromycin, multiple dose</v>
      </c>
      <c r="E6517" s="255" t="str">
        <f>IF(AND(A6517&lt;&gt;"",ISNUMBER(A6517)),VLOOKUP(A6517,Studies!A:BR,5,FALSE),"")</f>
        <v>Erythromycin</v>
      </c>
      <c r="F6517" s="256" t="str">
        <f>IF(AND(A6517&lt;&gt;"",ISNUMBER(A6517)),VLOOKUP(A6517,Studies!A:BR,6,FALSE),"")</f>
        <v>Plasma</v>
      </c>
      <c r="G6517" s="194">
        <v>101</v>
      </c>
      <c r="H6517" s="50" t="s">
        <v>60</v>
      </c>
      <c r="I6517" s="187">
        <v>1.88115795317245</v>
      </c>
      <c r="J6517" s="41" t="s">
        <v>962</v>
      </c>
      <c r="K6517" s="41" t="s">
        <v>116</v>
      </c>
      <c r="O6517" s="59" t="s">
        <v>1971</v>
      </c>
    </row>
    <row r="6518" spans="1:15" x14ac:dyDescent="0.2">
      <c r="A6518" s="30">
        <v>600</v>
      </c>
      <c r="B6518" s="254" t="str">
        <f>IF(AND(A6518&lt;&gt;"",ISNUMBER(A6518)),VLOOKUP(A6518,Studies!A:BR,2,FALSE),"")</f>
        <v>Birkett 1990</v>
      </c>
      <c r="C6518" s="255" t="str">
        <f>IF(AND(A6518&lt;&gt;"",ISNUMBER(A6518)),VLOOKUP(A6518,Studies!A:BR,3,FALSE),"")</f>
        <v>https://www.ncbi.nlm.nih.gov/pubmed/2305423</v>
      </c>
      <c r="D6518" s="255" t="str">
        <f>IF(AND(A6518&lt;&gt;"",ISNUMBER(A6518)),VLOOKUP(A6518,Studies!A:BR,4,FALSE),"")</f>
        <v>250 mg erythromycin, multiple dose</v>
      </c>
      <c r="E6518" s="255" t="str">
        <f>IF(AND(A6518&lt;&gt;"",ISNUMBER(A6518)),VLOOKUP(A6518,Studies!A:BR,5,FALSE),"")</f>
        <v>Erythromycin</v>
      </c>
      <c r="F6518" s="256" t="str">
        <f>IF(AND(A6518&lt;&gt;"",ISNUMBER(A6518)),VLOOKUP(A6518,Studies!A:BR,6,FALSE),"")</f>
        <v>Plasma</v>
      </c>
      <c r="G6518" s="194">
        <v>102</v>
      </c>
      <c r="H6518" s="50" t="s">
        <v>60</v>
      </c>
      <c r="I6518" s="187">
        <v>1.3677660581915501</v>
      </c>
      <c r="J6518" s="41" t="s">
        <v>962</v>
      </c>
      <c r="K6518" s="41" t="s">
        <v>116</v>
      </c>
      <c r="O6518" s="59" t="s">
        <v>1971</v>
      </c>
    </row>
    <row r="6519" spans="1:15" x14ac:dyDescent="0.2">
      <c r="A6519" s="30">
        <v>605</v>
      </c>
      <c r="B6519" s="254" t="str">
        <f>IF(AND(A6519&lt;&gt;"",ISNUMBER(A6519)),VLOOKUP(A6519,Studies!A:BR,2,FALSE),"")</f>
        <v>Josefsson 1982a</v>
      </c>
      <c r="C6519" s="255" t="str">
        <f>IF(AND(A6519&lt;&gt;"",ISNUMBER(A6519)),VLOOKUP(A6519,Studies!A:BR,3,FALSE),"")</f>
        <v>https://www.ncbi.nlm.nih.gov/pubmed/7082537</v>
      </c>
      <c r="D6519" s="255" t="str">
        <f>IF(AND(A6519&lt;&gt;"",ISNUMBER(A6519)),VLOOKUP(A6519,Studies!A:BR,4,FALSE),"")</f>
        <v>erythromycin base 250 mg</v>
      </c>
      <c r="E6519" s="255" t="str">
        <f>IF(AND(A6519&lt;&gt;"",ISNUMBER(A6519)),VLOOKUP(A6519,Studies!A:BR,5,FALSE),"")</f>
        <v>Erythromycin</v>
      </c>
      <c r="F6519" s="256" t="str">
        <f>IF(AND(A6519&lt;&gt;"",ISNUMBER(A6519)),VLOOKUP(A6519,Studies!A:BR,6,FALSE),"")</f>
        <v>Serum</v>
      </c>
      <c r="G6519" s="194">
        <v>1</v>
      </c>
      <c r="H6519" s="50" t="s">
        <v>60</v>
      </c>
      <c r="I6519" s="187">
        <v>7.6784246094611305E-2</v>
      </c>
      <c r="J6519" s="41" t="s">
        <v>962</v>
      </c>
      <c r="K6519" s="41" t="s">
        <v>116</v>
      </c>
      <c r="O6519" s="59" t="s">
        <v>1974</v>
      </c>
    </row>
    <row r="6520" spans="1:15" x14ac:dyDescent="0.2">
      <c r="A6520" s="30">
        <v>605</v>
      </c>
      <c r="B6520" s="254" t="str">
        <f>IF(AND(A6520&lt;&gt;"",ISNUMBER(A6520)),VLOOKUP(A6520,Studies!A:BR,2,FALSE),"")</f>
        <v>Josefsson 1982a</v>
      </c>
      <c r="C6520" s="255" t="str">
        <f>IF(AND(A6520&lt;&gt;"",ISNUMBER(A6520)),VLOOKUP(A6520,Studies!A:BR,3,FALSE),"")</f>
        <v>https://www.ncbi.nlm.nih.gov/pubmed/7082537</v>
      </c>
      <c r="D6520" s="255" t="str">
        <f>IF(AND(A6520&lt;&gt;"",ISNUMBER(A6520)),VLOOKUP(A6520,Studies!A:BR,4,FALSE),"")</f>
        <v>erythromycin base 250 mg</v>
      </c>
      <c r="E6520" s="255" t="str">
        <f>IF(AND(A6520&lt;&gt;"",ISNUMBER(A6520)),VLOOKUP(A6520,Studies!A:BR,5,FALSE),"")</f>
        <v>Erythromycin</v>
      </c>
      <c r="F6520" s="256" t="str">
        <f>IF(AND(A6520&lt;&gt;"",ISNUMBER(A6520)),VLOOKUP(A6520,Studies!A:BR,6,FALSE),"")</f>
        <v>Serum</v>
      </c>
      <c r="G6520" s="194">
        <v>1.5</v>
      </c>
      <c r="H6520" s="50" t="s">
        <v>60</v>
      </c>
      <c r="I6520" s="187">
        <v>0.55702969899933796</v>
      </c>
      <c r="J6520" s="41" t="s">
        <v>962</v>
      </c>
      <c r="K6520" s="41" t="s">
        <v>116</v>
      </c>
      <c r="L6520" s="195">
        <v>0.15523893556861301</v>
      </c>
      <c r="M6520" s="195" t="s">
        <v>962</v>
      </c>
      <c r="N6520" s="195" t="s">
        <v>949</v>
      </c>
      <c r="O6520" s="59" t="s">
        <v>1974</v>
      </c>
    </row>
    <row r="6521" spans="1:15" x14ac:dyDescent="0.2">
      <c r="A6521" s="30">
        <v>605</v>
      </c>
      <c r="B6521" s="254" t="str">
        <f>IF(AND(A6521&lt;&gt;"",ISNUMBER(A6521)),VLOOKUP(A6521,Studies!A:BR,2,FALSE),"")</f>
        <v>Josefsson 1982a</v>
      </c>
      <c r="C6521" s="255" t="str">
        <f>IF(AND(A6521&lt;&gt;"",ISNUMBER(A6521)),VLOOKUP(A6521,Studies!A:BR,3,FALSE),"")</f>
        <v>https://www.ncbi.nlm.nih.gov/pubmed/7082537</v>
      </c>
      <c r="D6521" s="255" t="str">
        <f>IF(AND(A6521&lt;&gt;"",ISNUMBER(A6521)),VLOOKUP(A6521,Studies!A:BR,4,FALSE),"")</f>
        <v>erythromycin base 250 mg</v>
      </c>
      <c r="E6521" s="255" t="str">
        <f>IF(AND(A6521&lt;&gt;"",ISNUMBER(A6521)),VLOOKUP(A6521,Studies!A:BR,5,FALSE),"")</f>
        <v>Erythromycin</v>
      </c>
      <c r="F6521" s="256" t="str">
        <f>IF(AND(A6521&lt;&gt;"",ISNUMBER(A6521)),VLOOKUP(A6521,Studies!A:BR,6,FALSE),"")</f>
        <v>Serum</v>
      </c>
      <c r="G6521" s="194">
        <v>2</v>
      </c>
      <c r="H6521" s="50" t="s">
        <v>60</v>
      </c>
      <c r="I6521" s="187">
        <v>1.70618244530451</v>
      </c>
      <c r="J6521" s="41" t="s">
        <v>962</v>
      </c>
      <c r="K6521" s="41" t="s">
        <v>116</v>
      </c>
      <c r="L6521" s="195">
        <v>0.16718471133214008</v>
      </c>
      <c r="M6521" s="195" t="s">
        <v>962</v>
      </c>
      <c r="N6521" s="195" t="s">
        <v>949</v>
      </c>
      <c r="O6521" s="59" t="s">
        <v>1974</v>
      </c>
    </row>
    <row r="6522" spans="1:15" x14ac:dyDescent="0.2">
      <c r="A6522" s="30">
        <v>605</v>
      </c>
      <c r="B6522" s="254" t="str">
        <f>IF(AND(A6522&lt;&gt;"",ISNUMBER(A6522)),VLOOKUP(A6522,Studies!A:BR,2,FALSE),"")</f>
        <v>Josefsson 1982a</v>
      </c>
      <c r="C6522" s="255" t="str">
        <f>IF(AND(A6522&lt;&gt;"",ISNUMBER(A6522)),VLOOKUP(A6522,Studies!A:BR,3,FALSE),"")</f>
        <v>https://www.ncbi.nlm.nih.gov/pubmed/7082537</v>
      </c>
      <c r="D6522" s="255" t="str">
        <f>IF(AND(A6522&lt;&gt;"",ISNUMBER(A6522)),VLOOKUP(A6522,Studies!A:BR,4,FALSE),"")</f>
        <v>erythromycin base 250 mg</v>
      </c>
      <c r="E6522" s="255" t="str">
        <f>IF(AND(A6522&lt;&gt;"",ISNUMBER(A6522)),VLOOKUP(A6522,Studies!A:BR,5,FALSE),"")</f>
        <v>Erythromycin</v>
      </c>
      <c r="F6522" s="256" t="str">
        <f>IF(AND(A6522&lt;&gt;"",ISNUMBER(A6522)),VLOOKUP(A6522,Studies!A:BR,6,FALSE),"")</f>
        <v>Serum</v>
      </c>
      <c r="G6522" s="194">
        <v>2.5</v>
      </c>
      <c r="H6522" s="50" t="s">
        <v>60</v>
      </c>
      <c r="I6522" s="187">
        <v>1.2785489401808801</v>
      </c>
      <c r="J6522" s="41" t="s">
        <v>962</v>
      </c>
      <c r="K6522" s="41" t="s">
        <v>116</v>
      </c>
      <c r="L6522" s="195">
        <v>0.14329315980507995</v>
      </c>
      <c r="M6522" s="195" t="s">
        <v>962</v>
      </c>
      <c r="N6522" s="195" t="s">
        <v>949</v>
      </c>
      <c r="O6522" s="59" t="s">
        <v>1974</v>
      </c>
    </row>
    <row r="6523" spans="1:15" x14ac:dyDescent="0.2">
      <c r="A6523" s="30">
        <v>605</v>
      </c>
      <c r="B6523" s="254" t="str">
        <f>IF(AND(A6523&lt;&gt;"",ISNUMBER(A6523)),VLOOKUP(A6523,Studies!A:BR,2,FALSE),"")</f>
        <v>Josefsson 1982a</v>
      </c>
      <c r="C6523" s="255" t="str">
        <f>IF(AND(A6523&lt;&gt;"",ISNUMBER(A6523)),VLOOKUP(A6523,Studies!A:BR,3,FALSE),"")</f>
        <v>https://www.ncbi.nlm.nih.gov/pubmed/7082537</v>
      </c>
      <c r="D6523" s="255" t="str">
        <f>IF(AND(A6523&lt;&gt;"",ISNUMBER(A6523)),VLOOKUP(A6523,Studies!A:BR,4,FALSE),"")</f>
        <v>erythromycin base 250 mg</v>
      </c>
      <c r="E6523" s="255" t="str">
        <f>IF(AND(A6523&lt;&gt;"",ISNUMBER(A6523)),VLOOKUP(A6523,Studies!A:BR,5,FALSE),"")</f>
        <v>Erythromycin</v>
      </c>
      <c r="F6523" s="256" t="str">
        <f>IF(AND(A6523&lt;&gt;"",ISNUMBER(A6523)),VLOOKUP(A6523,Studies!A:BR,6,FALSE),"")</f>
        <v>Serum</v>
      </c>
      <c r="G6523" s="194">
        <v>3</v>
      </c>
      <c r="H6523" s="50" t="s">
        <v>60</v>
      </c>
      <c r="I6523" s="187">
        <v>0.94636934245091897</v>
      </c>
      <c r="J6523" s="41" t="s">
        <v>962</v>
      </c>
      <c r="K6523" s="41" t="s">
        <v>116</v>
      </c>
      <c r="L6523" s="195">
        <v>0.15518278621132109</v>
      </c>
      <c r="M6523" s="195" t="s">
        <v>962</v>
      </c>
      <c r="N6523" s="195" t="s">
        <v>949</v>
      </c>
      <c r="O6523" s="59" t="s">
        <v>1974</v>
      </c>
    </row>
    <row r="6524" spans="1:15" x14ac:dyDescent="0.2">
      <c r="A6524" s="30">
        <v>605</v>
      </c>
      <c r="B6524" s="254" t="str">
        <f>IF(AND(A6524&lt;&gt;"",ISNUMBER(A6524)),VLOOKUP(A6524,Studies!A:BR,2,FALSE),"")</f>
        <v>Josefsson 1982a</v>
      </c>
      <c r="C6524" s="255" t="str">
        <f>IF(AND(A6524&lt;&gt;"",ISNUMBER(A6524)),VLOOKUP(A6524,Studies!A:BR,3,FALSE),"")</f>
        <v>https://www.ncbi.nlm.nih.gov/pubmed/7082537</v>
      </c>
      <c r="D6524" s="255" t="str">
        <f>IF(AND(A6524&lt;&gt;"",ISNUMBER(A6524)),VLOOKUP(A6524,Studies!A:BR,4,FALSE),"")</f>
        <v>erythromycin base 250 mg</v>
      </c>
      <c r="E6524" s="255" t="str">
        <f>IF(AND(A6524&lt;&gt;"",ISNUMBER(A6524)),VLOOKUP(A6524,Studies!A:BR,5,FALSE),"")</f>
        <v>Erythromycin</v>
      </c>
      <c r="F6524" s="256" t="str">
        <f>IF(AND(A6524&lt;&gt;"",ISNUMBER(A6524)),VLOOKUP(A6524,Studies!A:BR,6,FALSE),"")</f>
        <v>Serum</v>
      </c>
      <c r="G6524" s="194">
        <v>3.5</v>
      </c>
      <c r="H6524" s="50" t="s">
        <v>60</v>
      </c>
      <c r="I6524" s="187">
        <v>0.72187017466460801</v>
      </c>
      <c r="J6524" s="41" t="s">
        <v>962</v>
      </c>
      <c r="K6524" s="41" t="s">
        <v>116</v>
      </c>
      <c r="L6524" s="195">
        <v>0.11945775763530897</v>
      </c>
      <c r="M6524" s="195" t="s">
        <v>962</v>
      </c>
      <c r="N6524" s="195" t="s">
        <v>949</v>
      </c>
      <c r="O6524" s="59" t="s">
        <v>1974</v>
      </c>
    </row>
    <row r="6525" spans="1:15" x14ac:dyDescent="0.2">
      <c r="A6525" s="30">
        <v>605</v>
      </c>
      <c r="B6525" s="254" t="str">
        <f>IF(AND(A6525&lt;&gt;"",ISNUMBER(A6525)),VLOOKUP(A6525,Studies!A:BR,2,FALSE),"")</f>
        <v>Josefsson 1982a</v>
      </c>
      <c r="C6525" s="255" t="str">
        <f>IF(AND(A6525&lt;&gt;"",ISNUMBER(A6525)),VLOOKUP(A6525,Studies!A:BR,3,FALSE),"")</f>
        <v>https://www.ncbi.nlm.nih.gov/pubmed/7082537</v>
      </c>
      <c r="D6525" s="255" t="str">
        <f>IF(AND(A6525&lt;&gt;"",ISNUMBER(A6525)),VLOOKUP(A6525,Studies!A:BR,4,FALSE),"")</f>
        <v>erythromycin base 250 mg</v>
      </c>
      <c r="E6525" s="255" t="str">
        <f>IF(AND(A6525&lt;&gt;"",ISNUMBER(A6525)),VLOOKUP(A6525,Studies!A:BR,5,FALSE),"")</f>
        <v>Erythromycin</v>
      </c>
      <c r="F6525" s="256" t="str">
        <f>IF(AND(A6525&lt;&gt;"",ISNUMBER(A6525)),VLOOKUP(A6525,Studies!A:BR,6,FALSE),"")</f>
        <v>Serum</v>
      </c>
      <c r="G6525" s="194">
        <v>4</v>
      </c>
      <c r="H6525" s="50" t="s">
        <v>60</v>
      </c>
      <c r="I6525" s="187">
        <v>0.604770690035493</v>
      </c>
      <c r="J6525" s="41" t="s">
        <v>962</v>
      </c>
      <c r="K6525" s="41" t="s">
        <v>116</v>
      </c>
      <c r="L6525" s="195">
        <v>9.5510056750958028E-2</v>
      </c>
      <c r="M6525" s="195" t="s">
        <v>962</v>
      </c>
      <c r="N6525" s="195" t="s">
        <v>949</v>
      </c>
      <c r="O6525" s="59" t="s">
        <v>1974</v>
      </c>
    </row>
    <row r="6526" spans="1:15" x14ac:dyDescent="0.2">
      <c r="A6526" s="30">
        <v>605</v>
      </c>
      <c r="B6526" s="254" t="str">
        <f>IF(AND(A6526&lt;&gt;"",ISNUMBER(A6526)),VLOOKUP(A6526,Studies!A:BR,2,FALSE),"")</f>
        <v>Josefsson 1982a</v>
      </c>
      <c r="C6526" s="255" t="str">
        <f>IF(AND(A6526&lt;&gt;"",ISNUMBER(A6526)),VLOOKUP(A6526,Studies!A:BR,3,FALSE),"")</f>
        <v>https://www.ncbi.nlm.nih.gov/pubmed/7082537</v>
      </c>
      <c r="D6526" s="255" t="str">
        <f>IF(AND(A6526&lt;&gt;"",ISNUMBER(A6526)),VLOOKUP(A6526,Studies!A:BR,4,FALSE),"")</f>
        <v>erythromycin base 250 mg</v>
      </c>
      <c r="E6526" s="255" t="str">
        <f>IF(AND(A6526&lt;&gt;"",ISNUMBER(A6526)),VLOOKUP(A6526,Studies!A:BR,5,FALSE),"")</f>
        <v>Erythromycin</v>
      </c>
      <c r="F6526" s="256" t="str">
        <f>IF(AND(A6526&lt;&gt;"",ISNUMBER(A6526)),VLOOKUP(A6526,Studies!A:BR,6,FALSE),"")</f>
        <v>Serum</v>
      </c>
      <c r="G6526" s="194">
        <v>5</v>
      </c>
      <c r="H6526" s="50" t="s">
        <v>60</v>
      </c>
      <c r="I6526" s="187">
        <v>0.34673631860749499</v>
      </c>
      <c r="J6526" s="41" t="s">
        <v>962</v>
      </c>
      <c r="K6526" s="41" t="s">
        <v>116</v>
      </c>
      <c r="O6526" s="59" t="s">
        <v>1974</v>
      </c>
    </row>
    <row r="6527" spans="1:15" x14ac:dyDescent="0.2">
      <c r="A6527" s="30">
        <v>605</v>
      </c>
      <c r="B6527" s="254" t="str">
        <f>IF(AND(A6527&lt;&gt;"",ISNUMBER(A6527)),VLOOKUP(A6527,Studies!A:BR,2,FALSE),"")</f>
        <v>Josefsson 1982a</v>
      </c>
      <c r="C6527" s="255" t="str">
        <f>IF(AND(A6527&lt;&gt;"",ISNUMBER(A6527)),VLOOKUP(A6527,Studies!A:BR,3,FALSE),"")</f>
        <v>https://www.ncbi.nlm.nih.gov/pubmed/7082537</v>
      </c>
      <c r="D6527" s="255" t="str">
        <f>IF(AND(A6527&lt;&gt;"",ISNUMBER(A6527)),VLOOKUP(A6527,Studies!A:BR,4,FALSE),"")</f>
        <v>erythromycin base 250 mg</v>
      </c>
      <c r="E6527" s="255" t="str">
        <f>IF(AND(A6527&lt;&gt;"",ISNUMBER(A6527)),VLOOKUP(A6527,Studies!A:BR,5,FALSE),"")</f>
        <v>Erythromycin</v>
      </c>
      <c r="F6527" s="256" t="str">
        <f>IF(AND(A6527&lt;&gt;"",ISNUMBER(A6527)),VLOOKUP(A6527,Studies!A:BR,6,FALSE),"")</f>
        <v>Serum</v>
      </c>
      <c r="G6527" s="194">
        <v>6</v>
      </c>
      <c r="H6527" s="50" t="s">
        <v>60</v>
      </c>
      <c r="I6527" s="187">
        <v>0.26783243427517101</v>
      </c>
      <c r="J6527" s="41" t="s">
        <v>962</v>
      </c>
      <c r="K6527" s="41" t="s">
        <v>116</v>
      </c>
      <c r="O6527" s="59" t="s">
        <v>1974</v>
      </c>
    </row>
    <row r="6528" spans="1:15" x14ac:dyDescent="0.2">
      <c r="A6528" s="30">
        <v>605</v>
      </c>
      <c r="B6528" s="254" t="str">
        <f>IF(AND(A6528&lt;&gt;"",ISNUMBER(A6528)),VLOOKUP(A6528,Studies!A:BR,2,FALSE),"")</f>
        <v>Josefsson 1982a</v>
      </c>
      <c r="C6528" s="255" t="str">
        <f>IF(AND(A6528&lt;&gt;"",ISNUMBER(A6528)),VLOOKUP(A6528,Studies!A:BR,3,FALSE),"")</f>
        <v>https://www.ncbi.nlm.nih.gov/pubmed/7082537</v>
      </c>
      <c r="D6528" s="255" t="str">
        <f>IF(AND(A6528&lt;&gt;"",ISNUMBER(A6528)),VLOOKUP(A6528,Studies!A:BR,4,FALSE),"")</f>
        <v>erythromycin base 250 mg</v>
      </c>
      <c r="E6528" s="255" t="str">
        <f>IF(AND(A6528&lt;&gt;"",ISNUMBER(A6528)),VLOOKUP(A6528,Studies!A:BR,5,FALSE),"")</f>
        <v>Erythromycin</v>
      </c>
      <c r="F6528" s="256" t="str">
        <f>IF(AND(A6528&lt;&gt;"",ISNUMBER(A6528)),VLOOKUP(A6528,Studies!A:BR,6,FALSE),"")</f>
        <v>Serum</v>
      </c>
      <c r="G6528" s="194">
        <v>7</v>
      </c>
      <c r="H6528" s="50" t="s">
        <v>60</v>
      </c>
      <c r="I6528" s="187">
        <v>0.201042773778249</v>
      </c>
      <c r="J6528" s="41" t="s">
        <v>962</v>
      </c>
      <c r="K6528" s="41" t="s">
        <v>116</v>
      </c>
      <c r="O6528" s="59" t="s">
        <v>1974</v>
      </c>
    </row>
    <row r="6529" spans="1:15" x14ac:dyDescent="0.2">
      <c r="A6529" s="30">
        <v>605</v>
      </c>
      <c r="B6529" s="254" t="str">
        <f>IF(AND(A6529&lt;&gt;"",ISNUMBER(A6529)),VLOOKUP(A6529,Studies!A:BR,2,FALSE),"")</f>
        <v>Josefsson 1982a</v>
      </c>
      <c r="C6529" s="255" t="str">
        <f>IF(AND(A6529&lt;&gt;"",ISNUMBER(A6529)),VLOOKUP(A6529,Studies!A:BR,3,FALSE),"")</f>
        <v>https://www.ncbi.nlm.nih.gov/pubmed/7082537</v>
      </c>
      <c r="D6529" s="255" t="str">
        <f>IF(AND(A6529&lt;&gt;"",ISNUMBER(A6529)),VLOOKUP(A6529,Studies!A:BR,4,FALSE),"")</f>
        <v>erythromycin base 250 mg</v>
      </c>
      <c r="E6529" s="255" t="str">
        <f>IF(AND(A6529&lt;&gt;"",ISNUMBER(A6529)),VLOOKUP(A6529,Studies!A:BR,5,FALSE),"")</f>
        <v>Erythromycin</v>
      </c>
      <c r="F6529" s="256" t="str">
        <f>IF(AND(A6529&lt;&gt;"",ISNUMBER(A6529)),VLOOKUP(A6529,Studies!A:BR,6,FALSE),"")</f>
        <v>Serum</v>
      </c>
      <c r="G6529" s="194">
        <v>9</v>
      </c>
      <c r="H6529" s="50" t="s">
        <v>60</v>
      </c>
      <c r="I6529" s="187">
        <v>0.115078107766658</v>
      </c>
      <c r="J6529" s="41" t="s">
        <v>962</v>
      </c>
      <c r="K6529" s="41" t="s">
        <v>116</v>
      </c>
      <c r="O6529" s="59" t="s">
        <v>1974</v>
      </c>
    </row>
    <row r="6530" spans="1:15" x14ac:dyDescent="0.2">
      <c r="A6530" s="30">
        <v>606</v>
      </c>
      <c r="B6530" s="254" t="str">
        <f>IF(AND(A6530&lt;&gt;"",ISNUMBER(A6530)),VLOOKUP(A6530,Studies!A:BR,2,FALSE),"")</f>
        <v>Josefsson 1982a</v>
      </c>
      <c r="C6530" s="255" t="str">
        <f>IF(AND(A6530&lt;&gt;"",ISNUMBER(A6530)),VLOOKUP(A6530,Studies!A:BR,3,FALSE),"")</f>
        <v>https://www.ncbi.nlm.nih.gov/pubmed/7082537</v>
      </c>
      <c r="D6530" s="255" t="str">
        <f>IF(AND(A6530&lt;&gt;"",ISNUMBER(A6530)),VLOOKUP(A6530,Studies!A:BR,4,FALSE),"")</f>
        <v>erythromycin base 500 mg</v>
      </c>
      <c r="E6530" s="255" t="str">
        <f>IF(AND(A6530&lt;&gt;"",ISNUMBER(A6530)),VLOOKUP(A6530,Studies!A:BR,5,FALSE),"")</f>
        <v>Erythromycin</v>
      </c>
      <c r="F6530" s="256" t="str">
        <f>IF(AND(A6530&lt;&gt;"",ISNUMBER(A6530)),VLOOKUP(A6530,Studies!A:BR,6,FALSE),"")</f>
        <v>Serum</v>
      </c>
      <c r="G6530" s="194">
        <v>1</v>
      </c>
      <c r="H6530" s="50" t="s">
        <v>60</v>
      </c>
      <c r="I6530" s="187">
        <v>8.8730021858142799E-2</v>
      </c>
      <c r="J6530" s="41" t="s">
        <v>962</v>
      </c>
      <c r="K6530" s="41" t="s">
        <v>116</v>
      </c>
      <c r="O6530" s="59" t="s">
        <v>1974</v>
      </c>
    </row>
    <row r="6531" spans="1:15" x14ac:dyDescent="0.2">
      <c r="A6531" s="30">
        <v>606</v>
      </c>
      <c r="B6531" s="254" t="str">
        <f>IF(AND(A6531&lt;&gt;"",ISNUMBER(A6531)),VLOOKUP(A6531,Studies!A:BR,2,FALSE),"")</f>
        <v>Josefsson 1982a</v>
      </c>
      <c r="C6531" s="255" t="str">
        <f>IF(AND(A6531&lt;&gt;"",ISNUMBER(A6531)),VLOOKUP(A6531,Studies!A:BR,3,FALSE),"")</f>
        <v>https://www.ncbi.nlm.nih.gov/pubmed/7082537</v>
      </c>
      <c r="D6531" s="255" t="str">
        <f>IF(AND(A6531&lt;&gt;"",ISNUMBER(A6531)),VLOOKUP(A6531,Studies!A:BR,4,FALSE),"")</f>
        <v>erythromycin base 500 mg</v>
      </c>
      <c r="E6531" s="255" t="str">
        <f>IF(AND(A6531&lt;&gt;"",ISNUMBER(A6531)),VLOOKUP(A6531,Studies!A:BR,5,FALSE),"")</f>
        <v>Erythromycin</v>
      </c>
      <c r="F6531" s="256" t="str">
        <f>IF(AND(A6531&lt;&gt;"",ISNUMBER(A6531)),VLOOKUP(A6531,Studies!A:BR,6,FALSE),"")</f>
        <v>Serum</v>
      </c>
      <c r="G6531" s="194">
        <v>1.5</v>
      </c>
      <c r="H6531" s="50" t="s">
        <v>60</v>
      </c>
      <c r="I6531" s="187">
        <v>1.52458138648805</v>
      </c>
      <c r="J6531" s="41" t="s">
        <v>962</v>
      </c>
      <c r="K6531" s="41" t="s">
        <v>116</v>
      </c>
      <c r="L6531" s="195">
        <v>0.41815830108088003</v>
      </c>
      <c r="M6531" s="195" t="s">
        <v>962</v>
      </c>
      <c r="N6531" s="195" t="s">
        <v>949</v>
      </c>
      <c r="O6531" s="59" t="s">
        <v>1974</v>
      </c>
    </row>
    <row r="6532" spans="1:15" x14ac:dyDescent="0.2">
      <c r="A6532" s="30">
        <v>606</v>
      </c>
      <c r="B6532" s="254" t="str">
        <f>IF(AND(A6532&lt;&gt;"",ISNUMBER(A6532)),VLOOKUP(A6532,Studies!A:BR,2,FALSE),"")</f>
        <v>Josefsson 1982a</v>
      </c>
      <c r="C6532" s="255" t="str">
        <f>IF(AND(A6532&lt;&gt;"",ISNUMBER(A6532)),VLOOKUP(A6532,Studies!A:BR,3,FALSE),"")</f>
        <v>https://www.ncbi.nlm.nih.gov/pubmed/7082537</v>
      </c>
      <c r="D6532" s="255" t="str">
        <f>IF(AND(A6532&lt;&gt;"",ISNUMBER(A6532)),VLOOKUP(A6532,Studies!A:BR,4,FALSE),"")</f>
        <v>erythromycin base 500 mg</v>
      </c>
      <c r="E6532" s="255" t="str">
        <f>IF(AND(A6532&lt;&gt;"",ISNUMBER(A6532)),VLOOKUP(A6532,Studies!A:BR,5,FALSE),"")</f>
        <v>Erythromycin</v>
      </c>
      <c r="F6532" s="256" t="str">
        <f>IF(AND(A6532&lt;&gt;"",ISNUMBER(A6532)),VLOOKUP(A6532,Studies!A:BR,6,FALSE),"")</f>
        <v>Serum</v>
      </c>
      <c r="G6532" s="194">
        <v>2</v>
      </c>
      <c r="H6532" s="50" t="s">
        <v>60</v>
      </c>
      <c r="I6532" s="187">
        <v>3.4382637816592099</v>
      </c>
      <c r="J6532" s="41" t="s">
        <v>962</v>
      </c>
      <c r="K6532" s="41" t="s">
        <v>116</v>
      </c>
      <c r="L6532" s="195">
        <v>0.35842942226322005</v>
      </c>
      <c r="M6532" s="195" t="s">
        <v>962</v>
      </c>
      <c r="N6532" s="195" t="s">
        <v>949</v>
      </c>
      <c r="O6532" s="59" t="s">
        <v>1974</v>
      </c>
    </row>
    <row r="6533" spans="1:15" x14ac:dyDescent="0.2">
      <c r="A6533" s="30">
        <v>606</v>
      </c>
      <c r="B6533" s="254" t="str">
        <f>IF(AND(A6533&lt;&gt;"",ISNUMBER(A6533)),VLOOKUP(A6533,Studies!A:BR,2,FALSE),"")</f>
        <v>Josefsson 1982a</v>
      </c>
      <c r="C6533" s="255" t="str">
        <f>IF(AND(A6533&lt;&gt;"",ISNUMBER(A6533)),VLOOKUP(A6533,Studies!A:BR,3,FALSE),"")</f>
        <v>https://www.ncbi.nlm.nih.gov/pubmed/7082537</v>
      </c>
      <c r="D6533" s="255" t="str">
        <f>IF(AND(A6533&lt;&gt;"",ISNUMBER(A6533)),VLOOKUP(A6533,Studies!A:BR,4,FALSE),"")</f>
        <v>erythromycin base 500 mg</v>
      </c>
      <c r="E6533" s="255" t="str">
        <f>IF(AND(A6533&lt;&gt;"",ISNUMBER(A6533)),VLOOKUP(A6533,Studies!A:BR,5,FALSE),"")</f>
        <v>Erythromycin</v>
      </c>
      <c r="F6533" s="256" t="str">
        <f>IF(AND(A6533&lt;&gt;"",ISNUMBER(A6533)),VLOOKUP(A6533,Studies!A:BR,6,FALSE),"")</f>
        <v>Serum</v>
      </c>
      <c r="G6533" s="194">
        <v>2.5</v>
      </c>
      <c r="H6533" s="50" t="s">
        <v>60</v>
      </c>
      <c r="I6533" s="187">
        <v>2.7119297330900101</v>
      </c>
      <c r="J6533" s="41" t="s">
        <v>962</v>
      </c>
      <c r="K6533" s="41" t="s">
        <v>116</v>
      </c>
      <c r="L6533" s="195">
        <v>0.28664246896746004</v>
      </c>
      <c r="M6533" s="195" t="s">
        <v>962</v>
      </c>
      <c r="N6533" s="195" t="s">
        <v>949</v>
      </c>
      <c r="O6533" s="59" t="s">
        <v>1974</v>
      </c>
    </row>
    <row r="6534" spans="1:15" x14ac:dyDescent="0.2">
      <c r="A6534" s="30">
        <v>606</v>
      </c>
      <c r="B6534" s="254" t="str">
        <f>IF(AND(A6534&lt;&gt;"",ISNUMBER(A6534)),VLOOKUP(A6534,Studies!A:BR,2,FALSE),"")</f>
        <v>Josefsson 1982a</v>
      </c>
      <c r="C6534" s="255" t="str">
        <f>IF(AND(A6534&lt;&gt;"",ISNUMBER(A6534)),VLOOKUP(A6534,Studies!A:BR,3,FALSE),"")</f>
        <v>https://www.ncbi.nlm.nih.gov/pubmed/7082537</v>
      </c>
      <c r="D6534" s="255" t="str">
        <f>IF(AND(A6534&lt;&gt;"",ISNUMBER(A6534)),VLOOKUP(A6534,Studies!A:BR,4,FALSE),"")</f>
        <v>erythromycin base 500 mg</v>
      </c>
      <c r="E6534" s="255" t="str">
        <f>IF(AND(A6534&lt;&gt;"",ISNUMBER(A6534)),VLOOKUP(A6534,Studies!A:BR,5,FALSE),"")</f>
        <v>Erythromycin</v>
      </c>
      <c r="F6534" s="256" t="str">
        <f>IF(AND(A6534&lt;&gt;"",ISNUMBER(A6534)),VLOOKUP(A6534,Studies!A:BR,6,FALSE),"")</f>
        <v>Serum</v>
      </c>
      <c r="G6534" s="194">
        <v>3</v>
      </c>
      <c r="H6534" s="50" t="s">
        <v>60</v>
      </c>
      <c r="I6534" s="187">
        <v>2.33202318166322</v>
      </c>
      <c r="J6534" s="41" t="s">
        <v>962</v>
      </c>
      <c r="K6534" s="41" t="s">
        <v>116</v>
      </c>
      <c r="L6534" s="195">
        <v>0.27480899191849995</v>
      </c>
      <c r="M6534" s="195" t="s">
        <v>962</v>
      </c>
      <c r="N6534" s="195" t="s">
        <v>949</v>
      </c>
      <c r="O6534" s="59" t="s">
        <v>1974</v>
      </c>
    </row>
    <row r="6535" spans="1:15" x14ac:dyDescent="0.2">
      <c r="A6535" s="30">
        <v>606</v>
      </c>
      <c r="B6535" s="254" t="str">
        <f>IF(AND(A6535&lt;&gt;"",ISNUMBER(A6535)),VLOOKUP(A6535,Studies!A:BR,2,FALSE),"")</f>
        <v>Josefsson 1982a</v>
      </c>
      <c r="C6535" s="255" t="str">
        <f>IF(AND(A6535&lt;&gt;"",ISNUMBER(A6535)),VLOOKUP(A6535,Studies!A:BR,3,FALSE),"")</f>
        <v>https://www.ncbi.nlm.nih.gov/pubmed/7082537</v>
      </c>
      <c r="D6535" s="255" t="str">
        <f>IF(AND(A6535&lt;&gt;"",ISNUMBER(A6535)),VLOOKUP(A6535,Studies!A:BR,4,FALSE),"")</f>
        <v>erythromycin base 500 mg</v>
      </c>
      <c r="E6535" s="255" t="str">
        <f>IF(AND(A6535&lt;&gt;"",ISNUMBER(A6535)),VLOOKUP(A6535,Studies!A:BR,5,FALSE),"")</f>
        <v>Erythromycin</v>
      </c>
      <c r="F6535" s="256" t="str">
        <f>IF(AND(A6535&lt;&gt;"",ISNUMBER(A6535)),VLOOKUP(A6535,Studies!A:BR,6,FALSE),"")</f>
        <v>Serum</v>
      </c>
      <c r="G6535" s="194">
        <v>3.5</v>
      </c>
      <c r="H6535" s="50" t="s">
        <v>60</v>
      </c>
      <c r="I6535" s="187">
        <v>1.7969338440250999</v>
      </c>
      <c r="J6535" s="41" t="s">
        <v>962</v>
      </c>
      <c r="K6535" s="41" t="s">
        <v>116</v>
      </c>
      <c r="L6535" s="195">
        <v>0.19113241221650012</v>
      </c>
      <c r="M6535" s="195" t="s">
        <v>962</v>
      </c>
      <c r="N6535" s="195" t="s">
        <v>949</v>
      </c>
      <c r="O6535" s="59" t="s">
        <v>1974</v>
      </c>
    </row>
    <row r="6536" spans="1:15" x14ac:dyDescent="0.2">
      <c r="A6536" s="30">
        <v>606</v>
      </c>
      <c r="B6536" s="254" t="str">
        <f>IF(AND(A6536&lt;&gt;"",ISNUMBER(A6536)),VLOOKUP(A6536,Studies!A:BR,2,FALSE),"")</f>
        <v>Josefsson 1982a</v>
      </c>
      <c r="C6536" s="255" t="str">
        <f>IF(AND(A6536&lt;&gt;"",ISNUMBER(A6536)),VLOOKUP(A6536,Studies!A:BR,3,FALSE),"")</f>
        <v>https://www.ncbi.nlm.nih.gov/pubmed/7082537</v>
      </c>
      <c r="D6536" s="255" t="str">
        <f>IF(AND(A6536&lt;&gt;"",ISNUMBER(A6536)),VLOOKUP(A6536,Studies!A:BR,4,FALSE),"")</f>
        <v>erythromycin base 500 mg</v>
      </c>
      <c r="E6536" s="255" t="str">
        <f>IF(AND(A6536&lt;&gt;"",ISNUMBER(A6536)),VLOOKUP(A6536,Studies!A:BR,5,FALSE),"")</f>
        <v>Erythromycin</v>
      </c>
      <c r="F6536" s="256" t="str">
        <f>IF(AND(A6536&lt;&gt;"",ISNUMBER(A6536)),VLOOKUP(A6536,Studies!A:BR,6,FALSE),"")</f>
        <v>Serum</v>
      </c>
      <c r="G6536" s="194">
        <v>4</v>
      </c>
      <c r="H6536" s="50" t="s">
        <v>60</v>
      </c>
      <c r="I6536" s="187">
        <v>1.50059157358573</v>
      </c>
      <c r="J6536" s="41" t="s">
        <v>962</v>
      </c>
      <c r="K6536" s="41" t="s">
        <v>116</v>
      </c>
      <c r="L6536" s="195">
        <v>0.16735315940402007</v>
      </c>
      <c r="M6536" s="195" t="s">
        <v>962</v>
      </c>
      <c r="N6536" s="195" t="s">
        <v>949</v>
      </c>
      <c r="O6536" s="59" t="s">
        <v>1974</v>
      </c>
    </row>
    <row r="6537" spans="1:15" x14ac:dyDescent="0.2">
      <c r="A6537" s="30">
        <v>606</v>
      </c>
      <c r="B6537" s="254" t="str">
        <f>IF(AND(A6537&lt;&gt;"",ISNUMBER(A6537)),VLOOKUP(A6537,Studies!A:BR,2,FALSE),"")</f>
        <v>Josefsson 1982a</v>
      </c>
      <c r="C6537" s="255" t="str">
        <f>IF(AND(A6537&lt;&gt;"",ISNUMBER(A6537)),VLOOKUP(A6537,Studies!A:BR,3,FALSE),"")</f>
        <v>https://www.ncbi.nlm.nih.gov/pubmed/7082537</v>
      </c>
      <c r="D6537" s="255" t="str">
        <f>IF(AND(A6537&lt;&gt;"",ISNUMBER(A6537)),VLOOKUP(A6537,Studies!A:BR,4,FALSE),"")</f>
        <v>erythromycin base 500 mg</v>
      </c>
      <c r="E6537" s="255" t="str">
        <f>IF(AND(A6537&lt;&gt;"",ISNUMBER(A6537)),VLOOKUP(A6537,Studies!A:BR,5,FALSE),"")</f>
        <v>Erythromycin</v>
      </c>
      <c r="F6537" s="256" t="str">
        <f>IF(AND(A6537&lt;&gt;"",ISNUMBER(A6537)),VLOOKUP(A6537,Studies!A:BR,6,FALSE),"")</f>
        <v>Serum</v>
      </c>
      <c r="G6537" s="194">
        <v>5</v>
      </c>
      <c r="H6537" s="50" t="s">
        <v>60</v>
      </c>
      <c r="I6537" s="187">
        <v>1.1351013696432499</v>
      </c>
      <c r="J6537" s="41" t="s">
        <v>962</v>
      </c>
      <c r="K6537" s="41" t="s">
        <v>116</v>
      </c>
      <c r="L6537" s="195">
        <v>0.13145968275613007</v>
      </c>
      <c r="M6537" s="195" t="s">
        <v>962</v>
      </c>
      <c r="N6537" s="195" t="s">
        <v>949</v>
      </c>
      <c r="O6537" s="59" t="s">
        <v>1974</v>
      </c>
    </row>
    <row r="6538" spans="1:15" x14ac:dyDescent="0.2">
      <c r="A6538" s="30">
        <v>606</v>
      </c>
      <c r="B6538" s="254" t="str">
        <f>IF(AND(A6538&lt;&gt;"",ISNUMBER(A6538)),VLOOKUP(A6538,Studies!A:BR,2,FALSE),"")</f>
        <v>Josefsson 1982a</v>
      </c>
      <c r="C6538" s="255" t="str">
        <f>IF(AND(A6538&lt;&gt;"",ISNUMBER(A6538)),VLOOKUP(A6538,Studies!A:BR,3,FALSE),"")</f>
        <v>https://www.ncbi.nlm.nih.gov/pubmed/7082537</v>
      </c>
      <c r="D6538" s="255" t="str">
        <f>IF(AND(A6538&lt;&gt;"",ISNUMBER(A6538)),VLOOKUP(A6538,Studies!A:BR,4,FALSE),"")</f>
        <v>erythromycin base 500 mg</v>
      </c>
      <c r="E6538" s="255" t="str">
        <f>IF(AND(A6538&lt;&gt;"",ISNUMBER(A6538)),VLOOKUP(A6538,Studies!A:BR,5,FALSE),"")</f>
        <v>Erythromycin</v>
      </c>
      <c r="F6538" s="256" t="str">
        <f>IF(AND(A6538&lt;&gt;"",ISNUMBER(A6538)),VLOOKUP(A6538,Studies!A:BR,6,FALSE),"")</f>
        <v>Serum</v>
      </c>
      <c r="G6538" s="194">
        <v>6</v>
      </c>
      <c r="H6538" s="50" t="s">
        <v>60</v>
      </c>
      <c r="I6538" s="187">
        <v>0.79344656787053502</v>
      </c>
      <c r="J6538" s="41" t="s">
        <v>962</v>
      </c>
      <c r="K6538" s="41" t="s">
        <v>116</v>
      </c>
      <c r="L6538" s="195">
        <v>0.11951390699259902</v>
      </c>
      <c r="M6538" s="195" t="s">
        <v>962</v>
      </c>
      <c r="N6538" s="195" t="s">
        <v>949</v>
      </c>
      <c r="O6538" s="59" t="s">
        <v>1974</v>
      </c>
    </row>
    <row r="6539" spans="1:15" x14ac:dyDescent="0.2">
      <c r="A6539" s="30">
        <v>606</v>
      </c>
      <c r="B6539" s="254" t="str">
        <f>IF(AND(A6539&lt;&gt;"",ISNUMBER(A6539)),VLOOKUP(A6539,Studies!A:BR,2,FALSE),"")</f>
        <v>Josefsson 1982a</v>
      </c>
      <c r="C6539" s="255" t="str">
        <f>IF(AND(A6539&lt;&gt;"",ISNUMBER(A6539)),VLOOKUP(A6539,Studies!A:BR,3,FALSE),"")</f>
        <v>https://www.ncbi.nlm.nih.gov/pubmed/7082537</v>
      </c>
      <c r="D6539" s="255" t="str">
        <f>IF(AND(A6539&lt;&gt;"",ISNUMBER(A6539)),VLOOKUP(A6539,Studies!A:BR,4,FALSE),"")</f>
        <v>erythromycin base 500 mg</v>
      </c>
      <c r="E6539" s="255" t="str">
        <f>IF(AND(A6539&lt;&gt;"",ISNUMBER(A6539)),VLOOKUP(A6539,Studies!A:BR,5,FALSE),"")</f>
        <v>Erythromycin</v>
      </c>
      <c r="F6539" s="256" t="str">
        <f>IF(AND(A6539&lt;&gt;"",ISNUMBER(A6539)),VLOOKUP(A6539,Studies!A:BR,6,FALSE),"")</f>
        <v>Serum</v>
      </c>
      <c r="G6539" s="194">
        <v>7</v>
      </c>
      <c r="H6539" s="50" t="s">
        <v>60</v>
      </c>
      <c r="I6539" s="187">
        <v>0.64292417831431603</v>
      </c>
      <c r="J6539" s="41" t="s">
        <v>962</v>
      </c>
      <c r="K6539" s="41" t="s">
        <v>116</v>
      </c>
      <c r="L6539" s="195">
        <v>0.13145968275613096</v>
      </c>
      <c r="M6539" s="195" t="s">
        <v>962</v>
      </c>
      <c r="N6539" s="195" t="s">
        <v>949</v>
      </c>
      <c r="O6539" s="59" t="s">
        <v>1974</v>
      </c>
    </row>
    <row r="6540" spans="1:15" x14ac:dyDescent="0.2">
      <c r="A6540" s="30">
        <v>606</v>
      </c>
      <c r="B6540" s="254" t="str">
        <f>IF(AND(A6540&lt;&gt;"",ISNUMBER(A6540)),VLOOKUP(A6540,Studies!A:BR,2,FALSE),"")</f>
        <v>Josefsson 1982a</v>
      </c>
      <c r="C6540" s="255" t="str">
        <f>IF(AND(A6540&lt;&gt;"",ISNUMBER(A6540)),VLOOKUP(A6540,Studies!A:BR,3,FALSE),"")</f>
        <v>https://www.ncbi.nlm.nih.gov/pubmed/7082537</v>
      </c>
      <c r="D6540" s="255" t="str">
        <f>IF(AND(A6540&lt;&gt;"",ISNUMBER(A6540)),VLOOKUP(A6540,Studies!A:BR,4,FALSE),"")</f>
        <v>erythromycin base 500 mg</v>
      </c>
      <c r="E6540" s="255" t="str">
        <f>IF(AND(A6540&lt;&gt;"",ISNUMBER(A6540)),VLOOKUP(A6540,Studies!A:BR,5,FALSE),"")</f>
        <v>Erythromycin</v>
      </c>
      <c r="F6540" s="256" t="str">
        <f>IF(AND(A6540&lt;&gt;"",ISNUMBER(A6540)),VLOOKUP(A6540,Studies!A:BR,6,FALSE),"")</f>
        <v>Serum</v>
      </c>
      <c r="G6540" s="194">
        <v>9</v>
      </c>
      <c r="H6540" s="50" t="s">
        <v>60</v>
      </c>
      <c r="I6540" s="187">
        <v>0.30615437062586398</v>
      </c>
      <c r="J6540" s="41" t="s">
        <v>962</v>
      </c>
      <c r="K6540" s="41" t="s">
        <v>116</v>
      </c>
      <c r="L6540" s="195">
        <v>9.5622355465538045E-2</v>
      </c>
      <c r="M6540" s="195" t="s">
        <v>962</v>
      </c>
      <c r="N6540" s="195" t="s">
        <v>949</v>
      </c>
      <c r="O6540" s="59" t="s">
        <v>1974</v>
      </c>
    </row>
    <row r="6541" spans="1:15" x14ac:dyDescent="0.2">
      <c r="A6541" s="30">
        <v>607</v>
      </c>
      <c r="B6541" s="254" t="str">
        <f>IF(AND(A6541&lt;&gt;"",ISNUMBER(A6541)),VLOOKUP(A6541,Studies!A:BR,2,FALSE),"")</f>
        <v>Josefsson 1982a</v>
      </c>
      <c r="C6541" s="255" t="str">
        <f>IF(AND(A6541&lt;&gt;"",ISNUMBER(A6541)),VLOOKUP(A6541,Studies!A:BR,3,FALSE),"")</f>
        <v>https://www.ncbi.nlm.nih.gov/pubmed/7082537</v>
      </c>
      <c r="D6541" s="255" t="str">
        <f>IF(AND(A6541&lt;&gt;"",ISNUMBER(A6541)),VLOOKUP(A6541,Studies!A:BR,4,FALSE),"")</f>
        <v>erythromycin base 1000 mg</v>
      </c>
      <c r="E6541" s="255" t="str">
        <f>IF(AND(A6541&lt;&gt;"",ISNUMBER(A6541)),VLOOKUP(A6541,Studies!A:BR,5,FALSE),"")</f>
        <v>Erythromycin</v>
      </c>
      <c r="F6541" s="256" t="str">
        <f>IF(AND(A6541&lt;&gt;"",ISNUMBER(A6541)),VLOOKUP(A6541,Studies!A:BR,6,FALSE),"")</f>
        <v>Serum</v>
      </c>
      <c r="G6541" s="194">
        <v>1</v>
      </c>
      <c r="H6541" s="50" t="s">
        <v>60</v>
      </c>
      <c r="I6541" s="187">
        <v>0.30381013495899001</v>
      </c>
      <c r="J6541" s="41" t="s">
        <v>962</v>
      </c>
      <c r="K6541" s="41" t="s">
        <v>116</v>
      </c>
      <c r="L6541" s="195">
        <v>7.1674654581185993E-2</v>
      </c>
      <c r="M6541" s="195" t="s">
        <v>962</v>
      </c>
      <c r="N6541" s="195" t="s">
        <v>949</v>
      </c>
      <c r="O6541" s="59" t="s">
        <v>1974</v>
      </c>
    </row>
    <row r="6542" spans="1:15" x14ac:dyDescent="0.2">
      <c r="A6542" s="30">
        <v>607</v>
      </c>
      <c r="B6542" s="254" t="str">
        <f>IF(AND(A6542&lt;&gt;"",ISNUMBER(A6542)),VLOOKUP(A6542,Studies!A:BR,2,FALSE),"")</f>
        <v>Josefsson 1982a</v>
      </c>
      <c r="C6542" s="255" t="str">
        <f>IF(AND(A6542&lt;&gt;"",ISNUMBER(A6542)),VLOOKUP(A6542,Studies!A:BR,3,FALSE),"")</f>
        <v>https://www.ncbi.nlm.nih.gov/pubmed/7082537</v>
      </c>
      <c r="D6542" s="255" t="str">
        <f>IF(AND(A6542&lt;&gt;"",ISNUMBER(A6542)),VLOOKUP(A6542,Studies!A:BR,4,FALSE),"")</f>
        <v>erythromycin base 1000 mg</v>
      </c>
      <c r="E6542" s="255" t="str">
        <f>IF(AND(A6542&lt;&gt;"",ISNUMBER(A6542)),VLOOKUP(A6542,Studies!A:BR,5,FALSE),"")</f>
        <v>Erythromycin</v>
      </c>
      <c r="F6542" s="256" t="str">
        <f>IF(AND(A6542&lt;&gt;"",ISNUMBER(A6542)),VLOOKUP(A6542,Studies!A:BR,6,FALSE),"")</f>
        <v>Serum</v>
      </c>
      <c r="G6542" s="194">
        <v>1.5</v>
      </c>
      <c r="H6542" s="50" t="s">
        <v>60</v>
      </c>
      <c r="I6542" s="187">
        <v>3.5433613411675</v>
      </c>
      <c r="J6542" s="41" t="s">
        <v>962</v>
      </c>
      <c r="K6542" s="41" t="s">
        <v>116</v>
      </c>
      <c r="L6542" s="195">
        <v>0.40610022660276002</v>
      </c>
      <c r="M6542" s="195" t="s">
        <v>962</v>
      </c>
      <c r="N6542" s="195" t="s">
        <v>949</v>
      </c>
      <c r="O6542" s="59" t="s">
        <v>1974</v>
      </c>
    </row>
    <row r="6543" spans="1:15" x14ac:dyDescent="0.2">
      <c r="A6543" s="30">
        <v>607</v>
      </c>
      <c r="B6543" s="254" t="str">
        <f>IF(AND(A6543&lt;&gt;"",ISNUMBER(A6543)),VLOOKUP(A6543,Studies!A:BR,2,FALSE),"")</f>
        <v>Josefsson 1982a</v>
      </c>
      <c r="C6543" s="255" t="str">
        <f>IF(AND(A6543&lt;&gt;"",ISNUMBER(A6543)),VLOOKUP(A6543,Studies!A:BR,3,FALSE),"")</f>
        <v>https://www.ncbi.nlm.nih.gov/pubmed/7082537</v>
      </c>
      <c r="D6543" s="255" t="str">
        <f>IF(AND(A6543&lt;&gt;"",ISNUMBER(A6543)),VLOOKUP(A6543,Studies!A:BR,4,FALSE),"")</f>
        <v>erythromycin base 1000 mg</v>
      </c>
      <c r="E6543" s="255" t="str">
        <f>IF(AND(A6543&lt;&gt;"",ISNUMBER(A6543)),VLOOKUP(A6543,Studies!A:BR,5,FALSE),"")</f>
        <v>Erythromycin</v>
      </c>
      <c r="F6543" s="256" t="str">
        <f>IF(AND(A6543&lt;&gt;"",ISNUMBER(A6543)),VLOOKUP(A6543,Studies!A:BR,6,FALSE),"")</f>
        <v>Serum</v>
      </c>
      <c r="G6543" s="194">
        <v>2</v>
      </c>
      <c r="H6543" s="50" t="s">
        <v>60</v>
      </c>
      <c r="I6543" s="187">
        <v>6.3289730683618401</v>
      </c>
      <c r="J6543" s="41" t="s">
        <v>962</v>
      </c>
      <c r="K6543" s="41" t="s">
        <v>116</v>
      </c>
      <c r="L6543" s="195">
        <v>0.63312611546713971</v>
      </c>
      <c r="M6543" s="195" t="s">
        <v>962</v>
      </c>
      <c r="N6543" s="195" t="s">
        <v>949</v>
      </c>
      <c r="O6543" s="59" t="s">
        <v>1974</v>
      </c>
    </row>
    <row r="6544" spans="1:15" x14ac:dyDescent="0.2">
      <c r="A6544" s="30">
        <v>607</v>
      </c>
      <c r="B6544" s="254" t="str">
        <f>IF(AND(A6544&lt;&gt;"",ISNUMBER(A6544)),VLOOKUP(A6544,Studies!A:BR,2,FALSE),"")</f>
        <v>Josefsson 1982a</v>
      </c>
      <c r="C6544" s="255" t="str">
        <f>IF(AND(A6544&lt;&gt;"",ISNUMBER(A6544)),VLOOKUP(A6544,Studies!A:BR,3,FALSE),"")</f>
        <v>https://www.ncbi.nlm.nih.gov/pubmed/7082537</v>
      </c>
      <c r="D6544" s="255" t="str">
        <f>IF(AND(A6544&lt;&gt;"",ISNUMBER(A6544)),VLOOKUP(A6544,Studies!A:BR,4,FALSE),"")</f>
        <v>erythromycin base 1000 mg</v>
      </c>
      <c r="E6544" s="255" t="str">
        <f>IF(AND(A6544&lt;&gt;"",ISNUMBER(A6544)),VLOOKUP(A6544,Studies!A:BR,5,FALSE),"")</f>
        <v>Erythromycin</v>
      </c>
      <c r="F6544" s="256" t="str">
        <f>IF(AND(A6544&lt;&gt;"",ISNUMBER(A6544)),VLOOKUP(A6544,Studies!A:BR,6,FALSE),"")</f>
        <v>Serum</v>
      </c>
      <c r="G6544" s="194">
        <v>2.5</v>
      </c>
      <c r="H6544" s="50" t="s">
        <v>60</v>
      </c>
      <c r="I6544" s="187">
        <v>5.1487556901357596</v>
      </c>
      <c r="J6544" s="41" t="s">
        <v>962</v>
      </c>
      <c r="K6544" s="41" t="s">
        <v>116</v>
      </c>
      <c r="L6544" s="195">
        <v>0.47777488118394995</v>
      </c>
      <c r="M6544" s="195" t="s">
        <v>962</v>
      </c>
      <c r="N6544" s="195" t="s">
        <v>949</v>
      </c>
      <c r="O6544" s="59" t="s">
        <v>1974</v>
      </c>
    </row>
    <row r="6545" spans="1:15" x14ac:dyDescent="0.2">
      <c r="A6545" s="30">
        <v>607</v>
      </c>
      <c r="B6545" s="254" t="str">
        <f>IF(AND(A6545&lt;&gt;"",ISNUMBER(A6545)),VLOOKUP(A6545,Studies!A:BR,2,FALSE),"")</f>
        <v>Josefsson 1982a</v>
      </c>
      <c r="C6545" s="255" t="str">
        <f>IF(AND(A6545&lt;&gt;"",ISNUMBER(A6545)),VLOOKUP(A6545,Studies!A:BR,3,FALSE),"")</f>
        <v>https://www.ncbi.nlm.nih.gov/pubmed/7082537</v>
      </c>
      <c r="D6545" s="255" t="str">
        <f>IF(AND(A6545&lt;&gt;"",ISNUMBER(A6545)),VLOOKUP(A6545,Studies!A:BR,4,FALSE),"")</f>
        <v>erythromycin base 1000 mg</v>
      </c>
      <c r="E6545" s="255" t="str">
        <f>IF(AND(A6545&lt;&gt;"",ISNUMBER(A6545)),VLOOKUP(A6545,Studies!A:BR,5,FALSE),"")</f>
        <v>Erythromycin</v>
      </c>
      <c r="F6545" s="256" t="str">
        <f>IF(AND(A6545&lt;&gt;"",ISNUMBER(A6545)),VLOOKUP(A6545,Studies!A:BR,6,FALSE),"")</f>
        <v>Serum</v>
      </c>
      <c r="G6545" s="194">
        <v>3</v>
      </c>
      <c r="H6545" s="50" t="s">
        <v>60</v>
      </c>
      <c r="I6545" s="187">
        <v>4.3866966129905496</v>
      </c>
      <c r="J6545" s="41" t="s">
        <v>962</v>
      </c>
      <c r="K6545" s="41" t="s">
        <v>116</v>
      </c>
      <c r="L6545" s="195">
        <v>0.43010407684440993</v>
      </c>
      <c r="M6545" s="195" t="s">
        <v>962</v>
      </c>
      <c r="N6545" s="195" t="s">
        <v>949</v>
      </c>
      <c r="O6545" s="59" t="s">
        <v>1974</v>
      </c>
    </row>
    <row r="6546" spans="1:15" x14ac:dyDescent="0.2">
      <c r="A6546" s="30">
        <v>607</v>
      </c>
      <c r="B6546" s="254" t="str">
        <f>IF(AND(A6546&lt;&gt;"",ISNUMBER(A6546)),VLOOKUP(A6546,Studies!A:BR,2,FALSE),"")</f>
        <v>Josefsson 1982a</v>
      </c>
      <c r="C6546" s="255" t="str">
        <f>IF(AND(A6546&lt;&gt;"",ISNUMBER(A6546)),VLOOKUP(A6546,Studies!A:BR,3,FALSE),"")</f>
        <v>https://www.ncbi.nlm.nih.gov/pubmed/7082537</v>
      </c>
      <c r="D6546" s="255" t="str">
        <f>IF(AND(A6546&lt;&gt;"",ISNUMBER(A6546)),VLOOKUP(A6546,Studies!A:BR,4,FALSE),"")</f>
        <v>erythromycin base 1000 mg</v>
      </c>
      <c r="E6546" s="255" t="str">
        <f>IF(AND(A6546&lt;&gt;"",ISNUMBER(A6546)),VLOOKUP(A6546,Studies!A:BR,5,FALSE),"")</f>
        <v>Erythromycin</v>
      </c>
      <c r="F6546" s="256" t="str">
        <f>IF(AND(A6546&lt;&gt;"",ISNUMBER(A6546)),VLOOKUP(A6546,Studies!A:BR,6,FALSE),"")</f>
        <v>Serum</v>
      </c>
      <c r="G6546" s="194">
        <v>3.5</v>
      </c>
      <c r="H6546" s="50" t="s">
        <v>60</v>
      </c>
      <c r="I6546" s="187">
        <v>3.8157137987045502</v>
      </c>
      <c r="J6546" s="41" t="s">
        <v>962</v>
      </c>
      <c r="K6546" s="41" t="s">
        <v>116</v>
      </c>
      <c r="L6546" s="195">
        <v>0.38220867507569967</v>
      </c>
      <c r="M6546" s="195" t="s">
        <v>962</v>
      </c>
      <c r="N6546" s="195" t="s">
        <v>949</v>
      </c>
      <c r="O6546" s="59" t="s">
        <v>1974</v>
      </c>
    </row>
    <row r="6547" spans="1:15" x14ac:dyDescent="0.2">
      <c r="A6547" s="30">
        <v>607</v>
      </c>
      <c r="B6547" s="254" t="str">
        <f>IF(AND(A6547&lt;&gt;"",ISNUMBER(A6547)),VLOOKUP(A6547,Studies!A:BR,2,FALSE),"")</f>
        <v>Josefsson 1982a</v>
      </c>
      <c r="C6547" s="255" t="str">
        <f>IF(AND(A6547&lt;&gt;"",ISNUMBER(A6547)),VLOOKUP(A6547,Studies!A:BR,3,FALSE),"")</f>
        <v>https://www.ncbi.nlm.nih.gov/pubmed/7082537</v>
      </c>
      <c r="D6547" s="255" t="str">
        <f>IF(AND(A6547&lt;&gt;"",ISNUMBER(A6547)),VLOOKUP(A6547,Studies!A:BR,4,FALSE),"")</f>
        <v>erythromycin base 1000 mg</v>
      </c>
      <c r="E6547" s="255" t="str">
        <f>IF(AND(A6547&lt;&gt;"",ISNUMBER(A6547)),VLOOKUP(A6547,Studies!A:BR,5,FALSE),"")</f>
        <v>Erythromycin</v>
      </c>
      <c r="F6547" s="256" t="str">
        <f>IF(AND(A6547&lt;&gt;"",ISNUMBER(A6547)),VLOOKUP(A6547,Studies!A:BR,6,FALSE),"")</f>
        <v>Serum</v>
      </c>
      <c r="G6547" s="194">
        <v>4</v>
      </c>
      <c r="H6547" s="50" t="s">
        <v>60</v>
      </c>
      <c r="I6547" s="187">
        <v>3.5792127057974201</v>
      </c>
      <c r="J6547" s="41" t="s">
        <v>962</v>
      </c>
      <c r="K6547" s="41" t="s">
        <v>116</v>
      </c>
      <c r="L6547" s="195">
        <v>0.28669861832473975</v>
      </c>
      <c r="M6547" s="195" t="s">
        <v>962</v>
      </c>
      <c r="N6547" s="195" t="s">
        <v>949</v>
      </c>
      <c r="O6547" s="59" t="s">
        <v>1974</v>
      </c>
    </row>
    <row r="6548" spans="1:15" x14ac:dyDescent="0.2">
      <c r="A6548" s="30">
        <v>607</v>
      </c>
      <c r="B6548" s="254" t="str">
        <f>IF(AND(A6548&lt;&gt;"",ISNUMBER(A6548)),VLOOKUP(A6548,Studies!A:BR,2,FALSE),"")</f>
        <v>Josefsson 1982a</v>
      </c>
      <c r="C6548" s="255" t="str">
        <f>IF(AND(A6548&lt;&gt;"",ISNUMBER(A6548)),VLOOKUP(A6548,Studies!A:BR,3,FALSE),"")</f>
        <v>https://www.ncbi.nlm.nih.gov/pubmed/7082537</v>
      </c>
      <c r="D6548" s="255" t="str">
        <f>IF(AND(A6548&lt;&gt;"",ISNUMBER(A6548)),VLOOKUP(A6548,Studies!A:BR,4,FALSE),"")</f>
        <v>erythromycin base 1000 mg</v>
      </c>
      <c r="E6548" s="255" t="str">
        <f>IF(AND(A6548&lt;&gt;"",ISNUMBER(A6548)),VLOOKUP(A6548,Studies!A:BR,5,FALSE),"")</f>
        <v>Erythromycin</v>
      </c>
      <c r="F6548" s="256" t="str">
        <f>IF(AND(A6548&lt;&gt;"",ISNUMBER(A6548)),VLOOKUP(A6548,Studies!A:BR,6,FALSE),"")</f>
        <v>Serum</v>
      </c>
      <c r="G6548" s="194">
        <v>5</v>
      </c>
      <c r="H6548" s="50" t="s">
        <v>60</v>
      </c>
      <c r="I6548" s="187">
        <v>2.8672388553552399</v>
      </c>
      <c r="J6548" s="41" t="s">
        <v>962</v>
      </c>
      <c r="K6548" s="41" t="s">
        <v>116</v>
      </c>
      <c r="L6548" s="195">
        <v>0.25091744039144004</v>
      </c>
      <c r="M6548" s="195" t="s">
        <v>962</v>
      </c>
      <c r="N6548" s="195" t="s">
        <v>949</v>
      </c>
      <c r="O6548" s="59" t="s">
        <v>1974</v>
      </c>
    </row>
    <row r="6549" spans="1:15" x14ac:dyDescent="0.2">
      <c r="A6549" s="30">
        <v>607</v>
      </c>
      <c r="B6549" s="254" t="str">
        <f>IF(AND(A6549&lt;&gt;"",ISNUMBER(A6549)),VLOOKUP(A6549,Studies!A:BR,2,FALSE),"")</f>
        <v>Josefsson 1982a</v>
      </c>
      <c r="C6549" s="255" t="str">
        <f>IF(AND(A6549&lt;&gt;"",ISNUMBER(A6549)),VLOOKUP(A6549,Studies!A:BR,3,FALSE),"")</f>
        <v>https://www.ncbi.nlm.nih.gov/pubmed/7082537</v>
      </c>
      <c r="D6549" s="255" t="str">
        <f>IF(AND(A6549&lt;&gt;"",ISNUMBER(A6549)),VLOOKUP(A6549,Studies!A:BR,4,FALSE),"")</f>
        <v>erythromycin base 1000 mg</v>
      </c>
      <c r="E6549" s="255" t="str">
        <f>IF(AND(A6549&lt;&gt;"",ISNUMBER(A6549)),VLOOKUP(A6549,Studies!A:BR,5,FALSE),"")</f>
        <v>Erythromycin</v>
      </c>
      <c r="F6549" s="256" t="str">
        <f>IF(AND(A6549&lt;&gt;"",ISNUMBER(A6549)),VLOOKUP(A6549,Studies!A:BR,6,FALSE),"")</f>
        <v>Serum</v>
      </c>
      <c r="G6549" s="194">
        <v>6</v>
      </c>
      <c r="H6549" s="50" t="s">
        <v>60</v>
      </c>
      <c r="I6549" s="187">
        <v>2.03580724727775</v>
      </c>
      <c r="J6549" s="41" t="s">
        <v>962</v>
      </c>
      <c r="K6549" s="41" t="s">
        <v>116</v>
      </c>
      <c r="L6549" s="195">
        <v>0.22702588886438013</v>
      </c>
      <c r="M6549" s="195" t="s">
        <v>962</v>
      </c>
      <c r="N6549" s="195" t="s">
        <v>949</v>
      </c>
      <c r="O6549" s="59" t="s">
        <v>1974</v>
      </c>
    </row>
    <row r="6550" spans="1:15" x14ac:dyDescent="0.2">
      <c r="A6550" s="30">
        <v>607</v>
      </c>
      <c r="B6550" s="254" t="str">
        <f>IF(AND(A6550&lt;&gt;"",ISNUMBER(A6550)),VLOOKUP(A6550,Studies!A:BR,2,FALSE),"")</f>
        <v>Josefsson 1982a</v>
      </c>
      <c r="C6550" s="255" t="str">
        <f>IF(AND(A6550&lt;&gt;"",ISNUMBER(A6550)),VLOOKUP(A6550,Studies!A:BR,3,FALSE),"")</f>
        <v>https://www.ncbi.nlm.nih.gov/pubmed/7082537</v>
      </c>
      <c r="D6550" s="255" t="str">
        <f>IF(AND(A6550&lt;&gt;"",ISNUMBER(A6550)),VLOOKUP(A6550,Studies!A:BR,4,FALSE),"")</f>
        <v>erythromycin base 1000 mg</v>
      </c>
      <c r="E6550" s="255" t="str">
        <f>IF(AND(A6550&lt;&gt;"",ISNUMBER(A6550)),VLOOKUP(A6550,Studies!A:BR,5,FALSE),"")</f>
        <v>Erythromycin</v>
      </c>
      <c r="F6550" s="256" t="str">
        <f>IF(AND(A6550&lt;&gt;"",ISNUMBER(A6550)),VLOOKUP(A6550,Studies!A:BR,6,FALSE),"")</f>
        <v>Serum</v>
      </c>
      <c r="G6550" s="194">
        <v>7</v>
      </c>
      <c r="H6550" s="50" t="s">
        <v>60</v>
      </c>
      <c r="I6550" s="187">
        <v>1.7538813243226901</v>
      </c>
      <c r="J6550" s="41" t="s">
        <v>962</v>
      </c>
      <c r="K6550" s="41" t="s">
        <v>116</v>
      </c>
      <c r="L6550" s="195">
        <v>0.20307818798002986</v>
      </c>
      <c r="M6550" s="195" t="s">
        <v>962</v>
      </c>
      <c r="N6550" s="195" t="s">
        <v>949</v>
      </c>
      <c r="O6550" s="59" t="s">
        <v>1974</v>
      </c>
    </row>
    <row r="6551" spans="1:15" x14ac:dyDescent="0.2">
      <c r="A6551" s="30">
        <v>607</v>
      </c>
      <c r="B6551" s="254" t="str">
        <f>IF(AND(A6551&lt;&gt;"",ISNUMBER(A6551)),VLOOKUP(A6551,Studies!A:BR,2,FALSE),"")</f>
        <v>Josefsson 1982a</v>
      </c>
      <c r="C6551" s="255" t="str">
        <f>IF(AND(A6551&lt;&gt;"",ISNUMBER(A6551)),VLOOKUP(A6551,Studies!A:BR,3,FALSE),"")</f>
        <v>https://www.ncbi.nlm.nih.gov/pubmed/7082537</v>
      </c>
      <c r="D6551" s="255" t="str">
        <f>IF(AND(A6551&lt;&gt;"",ISNUMBER(A6551)),VLOOKUP(A6551,Studies!A:BR,4,FALSE),"")</f>
        <v>erythromycin base 1000 mg</v>
      </c>
      <c r="E6551" s="255" t="str">
        <f>IF(AND(A6551&lt;&gt;"",ISNUMBER(A6551)),VLOOKUP(A6551,Studies!A:BR,5,FALSE),"")</f>
        <v>Erythromycin</v>
      </c>
      <c r="F6551" s="256" t="str">
        <f>IF(AND(A6551&lt;&gt;"",ISNUMBER(A6551)),VLOOKUP(A6551,Studies!A:BR,6,FALSE),"")</f>
        <v>Serum</v>
      </c>
      <c r="G6551" s="194">
        <v>9</v>
      </c>
      <c r="H6551" s="50" t="s">
        <v>60</v>
      </c>
      <c r="I6551" s="187">
        <v>1.10646519742515</v>
      </c>
      <c r="J6551" s="41" t="s">
        <v>962</v>
      </c>
      <c r="K6551" s="41" t="s">
        <v>116</v>
      </c>
      <c r="L6551" s="195">
        <v>0.16729701004671993</v>
      </c>
      <c r="M6551" s="195" t="s">
        <v>962</v>
      </c>
      <c r="N6551" s="195" t="s">
        <v>949</v>
      </c>
      <c r="O6551" s="59" t="s">
        <v>1974</v>
      </c>
    </row>
    <row r="6552" spans="1:15" x14ac:dyDescent="0.2">
      <c r="A6552" s="30">
        <v>607</v>
      </c>
      <c r="B6552" s="254" t="str">
        <f>IF(AND(A6552&lt;&gt;"",ISNUMBER(A6552)),VLOOKUP(A6552,Studies!A:BR,2,FALSE),"")</f>
        <v>Josefsson 1982a</v>
      </c>
      <c r="C6552" s="255" t="str">
        <f>IF(AND(A6552&lt;&gt;"",ISNUMBER(A6552)),VLOOKUP(A6552,Studies!A:BR,3,FALSE),"")</f>
        <v>https://www.ncbi.nlm.nih.gov/pubmed/7082537</v>
      </c>
      <c r="D6552" s="255" t="str">
        <f>IF(AND(A6552&lt;&gt;"",ISNUMBER(A6552)),VLOOKUP(A6552,Studies!A:BR,4,FALSE),"")</f>
        <v>erythromycin base 1000 mg</v>
      </c>
      <c r="E6552" s="255" t="str">
        <f>IF(AND(A6552&lt;&gt;"",ISNUMBER(A6552)),VLOOKUP(A6552,Studies!A:BR,5,FALSE),"")</f>
        <v>Erythromycin</v>
      </c>
      <c r="F6552" s="256" t="str">
        <f>IF(AND(A6552&lt;&gt;"",ISNUMBER(A6552)),VLOOKUP(A6552,Studies!A:BR,6,FALSE),"")</f>
        <v>Serum</v>
      </c>
      <c r="G6552" s="194">
        <v>11</v>
      </c>
      <c r="H6552" s="50" t="s">
        <v>60</v>
      </c>
      <c r="I6552" s="187">
        <v>0.62623378185974499</v>
      </c>
      <c r="J6552" s="41" t="s">
        <v>962</v>
      </c>
      <c r="K6552" s="41" t="s">
        <v>116</v>
      </c>
      <c r="M6552" s="195"/>
      <c r="N6552" s="195"/>
      <c r="O6552" s="59" t="s">
        <v>1974</v>
      </c>
    </row>
    <row r="6553" spans="1:15" x14ac:dyDescent="0.2">
      <c r="A6553" s="30">
        <v>608</v>
      </c>
      <c r="B6553" s="254" t="str">
        <f>IF(AND(A6553&lt;&gt;"",ISNUMBER(A6553)),VLOOKUP(A6553,Studies!A:BR,2,FALSE),"")</f>
        <v>Josefsson 1982a</v>
      </c>
      <c r="C6553" s="255" t="str">
        <f>IF(AND(A6553&lt;&gt;"",ISNUMBER(A6553)),VLOOKUP(A6553,Studies!A:BR,3,FALSE),"")</f>
        <v>https://www.ncbi.nlm.nih.gov/pubmed/7082537</v>
      </c>
      <c r="D6553" s="255" t="str">
        <f>IF(AND(A6553&lt;&gt;"",ISNUMBER(A6553)),VLOOKUP(A6553,Studies!A:BR,4,FALSE),"")</f>
        <v>erythromycin stearate 500 mg (base equivalent)</v>
      </c>
      <c r="E6553" s="255" t="str">
        <f>IF(AND(A6553&lt;&gt;"",ISNUMBER(A6553)),VLOOKUP(A6553,Studies!A:BR,5,FALSE),"")</f>
        <v>Erythromycin</v>
      </c>
      <c r="F6553" s="256" t="str">
        <f>IF(AND(A6553&lt;&gt;"",ISNUMBER(A6553)),VLOOKUP(A6553,Studies!A:BR,6,FALSE),"")</f>
        <v>Serum</v>
      </c>
      <c r="G6553" s="194">
        <v>1</v>
      </c>
      <c r="H6553" s="50" t="s">
        <v>60</v>
      </c>
      <c r="I6553" s="187">
        <v>0.44710329476407201</v>
      </c>
      <c r="J6553" s="41" t="s">
        <v>962</v>
      </c>
      <c r="K6553" s="41" t="s">
        <v>116</v>
      </c>
      <c r="M6553" s="195"/>
      <c r="N6553" s="195"/>
      <c r="O6553" s="59" t="s">
        <v>1974</v>
      </c>
    </row>
    <row r="6554" spans="1:15" x14ac:dyDescent="0.2">
      <c r="A6554" s="30">
        <v>608</v>
      </c>
      <c r="B6554" s="254" t="str">
        <f>IF(AND(A6554&lt;&gt;"",ISNUMBER(A6554)),VLOOKUP(A6554,Studies!A:BR,2,FALSE),"")</f>
        <v>Josefsson 1982a</v>
      </c>
      <c r="C6554" s="255" t="str">
        <f>IF(AND(A6554&lt;&gt;"",ISNUMBER(A6554)),VLOOKUP(A6554,Studies!A:BR,3,FALSE),"")</f>
        <v>https://www.ncbi.nlm.nih.gov/pubmed/7082537</v>
      </c>
      <c r="D6554" s="255" t="str">
        <f>IF(AND(A6554&lt;&gt;"",ISNUMBER(A6554)),VLOOKUP(A6554,Studies!A:BR,4,FALSE),"")</f>
        <v>erythromycin stearate 500 mg (base equivalent)</v>
      </c>
      <c r="E6554" s="255" t="str">
        <f>IF(AND(A6554&lt;&gt;"",ISNUMBER(A6554)),VLOOKUP(A6554,Studies!A:BR,5,FALSE),"")</f>
        <v>Erythromycin</v>
      </c>
      <c r="F6554" s="256" t="str">
        <f>IF(AND(A6554&lt;&gt;"",ISNUMBER(A6554)),VLOOKUP(A6554,Studies!A:BR,6,FALSE),"")</f>
        <v>Serum</v>
      </c>
      <c r="G6554" s="194">
        <v>1.5</v>
      </c>
      <c r="H6554" s="50" t="s">
        <v>60</v>
      </c>
      <c r="I6554" s="187">
        <v>2.0979786231375401</v>
      </c>
      <c r="J6554" s="41" t="s">
        <v>962</v>
      </c>
      <c r="K6554" s="41" t="s">
        <v>116</v>
      </c>
      <c r="L6554" s="195">
        <v>0.4180460023662898</v>
      </c>
      <c r="M6554" s="195" t="s">
        <v>962</v>
      </c>
      <c r="N6554" s="195" t="s">
        <v>949</v>
      </c>
      <c r="O6554" s="59" t="s">
        <v>1974</v>
      </c>
    </row>
    <row r="6555" spans="1:15" x14ac:dyDescent="0.2">
      <c r="A6555" s="30">
        <v>608</v>
      </c>
      <c r="B6555" s="254" t="str">
        <f>IF(AND(A6555&lt;&gt;"",ISNUMBER(A6555)),VLOOKUP(A6555,Studies!A:BR,2,FALSE),"")</f>
        <v>Josefsson 1982a</v>
      </c>
      <c r="C6555" s="255" t="str">
        <f>IF(AND(A6555&lt;&gt;"",ISNUMBER(A6555)),VLOOKUP(A6555,Studies!A:BR,3,FALSE),"")</f>
        <v>https://www.ncbi.nlm.nih.gov/pubmed/7082537</v>
      </c>
      <c r="D6555" s="255" t="str">
        <f>IF(AND(A6555&lt;&gt;"",ISNUMBER(A6555)),VLOOKUP(A6555,Studies!A:BR,4,FALSE),"")</f>
        <v>erythromycin stearate 500 mg (base equivalent)</v>
      </c>
      <c r="E6555" s="255" t="str">
        <f>IF(AND(A6555&lt;&gt;"",ISNUMBER(A6555)),VLOOKUP(A6555,Studies!A:BR,5,FALSE),"")</f>
        <v>Erythromycin</v>
      </c>
      <c r="F6555" s="256" t="str">
        <f>IF(AND(A6555&lt;&gt;"",ISNUMBER(A6555)),VLOOKUP(A6555,Studies!A:BR,6,FALSE),"")</f>
        <v>Serum</v>
      </c>
      <c r="G6555" s="194">
        <v>2</v>
      </c>
      <c r="H6555" s="50" t="s">
        <v>60</v>
      </c>
      <c r="I6555" s="187">
        <v>2.4348747668798998</v>
      </c>
      <c r="J6555" s="41" t="s">
        <v>962</v>
      </c>
      <c r="K6555" s="41" t="s">
        <v>116</v>
      </c>
      <c r="L6555" s="195">
        <v>0.32253594561533028</v>
      </c>
      <c r="M6555" s="195" t="s">
        <v>962</v>
      </c>
      <c r="N6555" s="195" t="s">
        <v>949</v>
      </c>
      <c r="O6555" s="59" t="s">
        <v>1974</v>
      </c>
    </row>
    <row r="6556" spans="1:15" x14ac:dyDescent="0.2">
      <c r="A6556" s="30">
        <v>608</v>
      </c>
      <c r="B6556" s="254" t="str">
        <f>IF(AND(A6556&lt;&gt;"",ISNUMBER(A6556)),VLOOKUP(A6556,Studies!A:BR,2,FALSE),"")</f>
        <v>Josefsson 1982a</v>
      </c>
      <c r="C6556" s="255" t="str">
        <f>IF(AND(A6556&lt;&gt;"",ISNUMBER(A6556)),VLOOKUP(A6556,Studies!A:BR,3,FALSE),"")</f>
        <v>https://www.ncbi.nlm.nih.gov/pubmed/7082537</v>
      </c>
      <c r="D6556" s="255" t="str">
        <f>IF(AND(A6556&lt;&gt;"",ISNUMBER(A6556)),VLOOKUP(A6556,Studies!A:BR,4,FALSE),"")</f>
        <v>erythromycin stearate 500 mg (base equivalent)</v>
      </c>
      <c r="E6556" s="255" t="str">
        <f>IF(AND(A6556&lt;&gt;"",ISNUMBER(A6556)),VLOOKUP(A6556,Studies!A:BR,5,FALSE),"")</f>
        <v>Erythromycin</v>
      </c>
      <c r="F6556" s="256" t="str">
        <f>IF(AND(A6556&lt;&gt;"",ISNUMBER(A6556)),VLOOKUP(A6556,Studies!A:BR,6,FALSE),"")</f>
        <v>Serum</v>
      </c>
      <c r="G6556" s="194">
        <v>2.5</v>
      </c>
      <c r="H6556" s="50" t="s">
        <v>60</v>
      </c>
      <c r="I6556" s="187">
        <v>1.9354543084605</v>
      </c>
      <c r="J6556" s="41" t="s">
        <v>962</v>
      </c>
      <c r="K6556" s="41" t="s">
        <v>116</v>
      </c>
      <c r="L6556" s="195">
        <v>0.25086129103414989</v>
      </c>
      <c r="M6556" s="195" t="s">
        <v>962</v>
      </c>
      <c r="N6556" s="195" t="s">
        <v>949</v>
      </c>
      <c r="O6556" s="59" t="s">
        <v>1974</v>
      </c>
    </row>
    <row r="6557" spans="1:15" x14ac:dyDescent="0.2">
      <c r="A6557" s="30">
        <v>608</v>
      </c>
      <c r="B6557" s="254" t="str">
        <f>IF(AND(A6557&lt;&gt;"",ISNUMBER(A6557)),VLOOKUP(A6557,Studies!A:BR,2,FALSE),"")</f>
        <v>Josefsson 1982a</v>
      </c>
      <c r="C6557" s="255" t="str">
        <f>IF(AND(A6557&lt;&gt;"",ISNUMBER(A6557)),VLOOKUP(A6557,Studies!A:BR,3,FALSE),"")</f>
        <v>https://www.ncbi.nlm.nih.gov/pubmed/7082537</v>
      </c>
      <c r="D6557" s="255" t="str">
        <f>IF(AND(A6557&lt;&gt;"",ISNUMBER(A6557)),VLOOKUP(A6557,Studies!A:BR,4,FALSE),"")</f>
        <v>erythromycin stearate 500 mg (base equivalent)</v>
      </c>
      <c r="E6557" s="255" t="str">
        <f>IF(AND(A6557&lt;&gt;"",ISNUMBER(A6557)),VLOOKUP(A6557,Studies!A:BR,5,FALSE),"")</f>
        <v>Erythromycin</v>
      </c>
      <c r="F6557" s="256" t="str">
        <f>IF(AND(A6557&lt;&gt;"",ISNUMBER(A6557)),VLOOKUP(A6557,Studies!A:BR,6,FALSE),"")</f>
        <v>Serum</v>
      </c>
      <c r="G6557" s="194">
        <v>3</v>
      </c>
      <c r="H6557" s="50" t="s">
        <v>60</v>
      </c>
      <c r="I6557" s="187">
        <v>1.6631158882627699</v>
      </c>
      <c r="J6557" s="41" t="s">
        <v>962</v>
      </c>
      <c r="K6557" s="41" t="s">
        <v>116</v>
      </c>
      <c r="L6557" s="195">
        <v>0.19113241221650012</v>
      </c>
      <c r="M6557" s="195" t="s">
        <v>962</v>
      </c>
      <c r="N6557" s="195" t="s">
        <v>949</v>
      </c>
      <c r="O6557" s="59" t="s">
        <v>1974</v>
      </c>
    </row>
    <row r="6558" spans="1:15" x14ac:dyDescent="0.2">
      <c r="A6558" s="30">
        <v>608</v>
      </c>
      <c r="B6558" s="254" t="str">
        <f>IF(AND(A6558&lt;&gt;"",ISNUMBER(A6558)),VLOOKUP(A6558,Studies!A:BR,2,FALSE),"")</f>
        <v>Josefsson 1982a</v>
      </c>
      <c r="C6558" s="255" t="str">
        <f>IF(AND(A6558&lt;&gt;"",ISNUMBER(A6558)),VLOOKUP(A6558,Studies!A:BR,3,FALSE),"")</f>
        <v>https://www.ncbi.nlm.nih.gov/pubmed/7082537</v>
      </c>
      <c r="D6558" s="255" t="str">
        <f>IF(AND(A6558&lt;&gt;"",ISNUMBER(A6558)),VLOOKUP(A6558,Studies!A:BR,4,FALSE),"")</f>
        <v>erythromycin stearate 500 mg (base equivalent)</v>
      </c>
      <c r="E6558" s="255" t="str">
        <f>IF(AND(A6558&lt;&gt;"",ISNUMBER(A6558)),VLOOKUP(A6558,Studies!A:BR,5,FALSE),"")</f>
        <v>Erythromycin</v>
      </c>
      <c r="F6558" s="256" t="str">
        <f>IF(AND(A6558&lt;&gt;"",ISNUMBER(A6558)),VLOOKUP(A6558,Studies!A:BR,6,FALSE),"")</f>
        <v>Serum</v>
      </c>
      <c r="G6558" s="194">
        <v>3.5</v>
      </c>
      <c r="H6558" s="50" t="s">
        <v>60</v>
      </c>
      <c r="I6558" s="187">
        <v>1.13997232638819</v>
      </c>
      <c r="J6558" s="41" t="s">
        <v>962</v>
      </c>
      <c r="K6558" s="41" t="s">
        <v>116</v>
      </c>
      <c r="L6558" s="195">
        <v>0.10751198187178002</v>
      </c>
      <c r="M6558" s="195" t="s">
        <v>962</v>
      </c>
      <c r="N6558" s="195" t="s">
        <v>949</v>
      </c>
      <c r="O6558" s="59" t="s">
        <v>1974</v>
      </c>
    </row>
    <row r="6559" spans="1:15" x14ac:dyDescent="0.2">
      <c r="A6559" s="30">
        <v>608</v>
      </c>
      <c r="B6559" s="254" t="str">
        <f>IF(AND(A6559&lt;&gt;"",ISNUMBER(A6559)),VLOOKUP(A6559,Studies!A:BR,2,FALSE),"")</f>
        <v>Josefsson 1982a</v>
      </c>
      <c r="C6559" s="255" t="str">
        <f>IF(AND(A6559&lt;&gt;"",ISNUMBER(A6559)),VLOOKUP(A6559,Studies!A:BR,3,FALSE),"")</f>
        <v>https://www.ncbi.nlm.nih.gov/pubmed/7082537</v>
      </c>
      <c r="D6559" s="255" t="str">
        <f>IF(AND(A6559&lt;&gt;"",ISNUMBER(A6559)),VLOOKUP(A6559,Studies!A:BR,4,FALSE),"")</f>
        <v>erythromycin stearate 500 mg (base equivalent)</v>
      </c>
      <c r="E6559" s="255" t="str">
        <f>IF(AND(A6559&lt;&gt;"",ISNUMBER(A6559)),VLOOKUP(A6559,Studies!A:BR,5,FALSE),"")</f>
        <v>Erythromycin</v>
      </c>
      <c r="F6559" s="256" t="str">
        <f>IF(AND(A6559&lt;&gt;"",ISNUMBER(A6559)),VLOOKUP(A6559,Studies!A:BR,6,FALSE),"")</f>
        <v>Serum</v>
      </c>
      <c r="G6559" s="194">
        <v>4</v>
      </c>
      <c r="H6559" s="50" t="s">
        <v>60</v>
      </c>
      <c r="I6559" s="187">
        <v>0.93919626205707096</v>
      </c>
      <c r="J6559" s="41" t="s">
        <v>962</v>
      </c>
      <c r="K6559" s="41" t="s">
        <v>116</v>
      </c>
      <c r="L6559" s="195">
        <v>0.10756813122906894</v>
      </c>
      <c r="M6559" s="195" t="s">
        <v>962</v>
      </c>
      <c r="N6559" s="195" t="s">
        <v>949</v>
      </c>
      <c r="O6559" s="59" t="s">
        <v>1974</v>
      </c>
    </row>
    <row r="6560" spans="1:15" x14ac:dyDescent="0.2">
      <c r="A6560" s="30">
        <v>608</v>
      </c>
      <c r="B6560" s="254" t="str">
        <f>IF(AND(A6560&lt;&gt;"",ISNUMBER(A6560)),VLOOKUP(A6560,Studies!A:BR,2,FALSE),"")</f>
        <v>Josefsson 1982a</v>
      </c>
      <c r="C6560" s="255" t="str">
        <f>IF(AND(A6560&lt;&gt;"",ISNUMBER(A6560)),VLOOKUP(A6560,Studies!A:BR,3,FALSE),"")</f>
        <v>https://www.ncbi.nlm.nih.gov/pubmed/7082537</v>
      </c>
      <c r="D6560" s="255" t="str">
        <f>IF(AND(A6560&lt;&gt;"",ISNUMBER(A6560)),VLOOKUP(A6560,Studies!A:BR,4,FALSE),"")</f>
        <v>erythromycin stearate 500 mg (base equivalent)</v>
      </c>
      <c r="E6560" s="255" t="str">
        <f>IF(AND(A6560&lt;&gt;"",ISNUMBER(A6560)),VLOOKUP(A6560,Studies!A:BR,5,FALSE),"")</f>
        <v>Erythromycin</v>
      </c>
      <c r="F6560" s="256" t="str">
        <f>IF(AND(A6560&lt;&gt;"",ISNUMBER(A6560)),VLOOKUP(A6560,Studies!A:BR,6,FALSE),"")</f>
        <v>Serum</v>
      </c>
      <c r="G6560" s="194">
        <v>5</v>
      </c>
      <c r="H6560" s="50" t="s">
        <v>60</v>
      </c>
      <c r="I6560" s="187">
        <v>0.56181643170834406</v>
      </c>
      <c r="J6560" s="41" t="s">
        <v>962</v>
      </c>
      <c r="K6560" s="41" t="s">
        <v>116</v>
      </c>
      <c r="L6560" s="195">
        <v>8.362043034471589E-2</v>
      </c>
      <c r="M6560" s="195" t="s">
        <v>962</v>
      </c>
      <c r="N6560" s="195" t="s">
        <v>949</v>
      </c>
      <c r="O6560" s="59" t="s">
        <v>1974</v>
      </c>
    </row>
    <row r="6561" spans="1:16" x14ac:dyDescent="0.2">
      <c r="A6561" s="30">
        <v>608</v>
      </c>
      <c r="B6561" s="254" t="str">
        <f>IF(AND(A6561&lt;&gt;"",ISNUMBER(A6561)),VLOOKUP(A6561,Studies!A:BR,2,FALSE),"")</f>
        <v>Josefsson 1982a</v>
      </c>
      <c r="C6561" s="255" t="str">
        <f>IF(AND(A6561&lt;&gt;"",ISNUMBER(A6561)),VLOOKUP(A6561,Studies!A:BR,3,FALSE),"")</f>
        <v>https://www.ncbi.nlm.nih.gov/pubmed/7082537</v>
      </c>
      <c r="D6561" s="255" t="str">
        <f>IF(AND(A6561&lt;&gt;"",ISNUMBER(A6561)),VLOOKUP(A6561,Studies!A:BR,4,FALSE),"")</f>
        <v>erythromycin stearate 500 mg (base equivalent)</v>
      </c>
      <c r="E6561" s="255" t="str">
        <f>IF(AND(A6561&lt;&gt;"",ISNUMBER(A6561)),VLOOKUP(A6561,Studies!A:BR,5,FALSE),"")</f>
        <v>Erythromycin</v>
      </c>
      <c r="F6561" s="256" t="str">
        <f>IF(AND(A6561&lt;&gt;"",ISNUMBER(A6561)),VLOOKUP(A6561,Studies!A:BR,6,FALSE),"")</f>
        <v>Serum</v>
      </c>
      <c r="G6561" s="194">
        <v>6</v>
      </c>
      <c r="H6561" s="50" t="s">
        <v>60</v>
      </c>
      <c r="I6561" s="187">
        <v>0.36345478974070999</v>
      </c>
      <c r="J6561" s="41" t="s">
        <v>962</v>
      </c>
      <c r="K6561" s="41" t="s">
        <v>116</v>
      </c>
      <c r="L6561" s="195">
        <v>7.1674654581184993E-2</v>
      </c>
      <c r="M6561" s="195" t="s">
        <v>962</v>
      </c>
      <c r="N6561" s="195" t="s">
        <v>949</v>
      </c>
      <c r="O6561" s="59" t="s">
        <v>1974</v>
      </c>
    </row>
    <row r="6562" spans="1:16" x14ac:dyDescent="0.2">
      <c r="A6562" s="30">
        <v>608</v>
      </c>
      <c r="B6562" s="254" t="str">
        <f>IF(AND(A6562&lt;&gt;"",ISNUMBER(A6562)),VLOOKUP(A6562,Studies!A:BR,2,FALSE),"")</f>
        <v>Josefsson 1982a</v>
      </c>
      <c r="C6562" s="255" t="str">
        <f>IF(AND(A6562&lt;&gt;"",ISNUMBER(A6562)),VLOOKUP(A6562,Studies!A:BR,3,FALSE),"")</f>
        <v>https://www.ncbi.nlm.nih.gov/pubmed/7082537</v>
      </c>
      <c r="D6562" s="255" t="str">
        <f>IF(AND(A6562&lt;&gt;"",ISNUMBER(A6562)),VLOOKUP(A6562,Studies!A:BR,4,FALSE),"")</f>
        <v>erythromycin stearate 500 mg (base equivalent)</v>
      </c>
      <c r="E6562" s="255" t="str">
        <f>IF(AND(A6562&lt;&gt;"",ISNUMBER(A6562)),VLOOKUP(A6562,Studies!A:BR,5,FALSE),"")</f>
        <v>Erythromycin</v>
      </c>
      <c r="F6562" s="256" t="str">
        <f>IF(AND(A6562&lt;&gt;"",ISNUMBER(A6562)),VLOOKUP(A6562,Studies!A:BR,6,FALSE),"")</f>
        <v>Serum</v>
      </c>
      <c r="G6562" s="194">
        <v>7</v>
      </c>
      <c r="H6562" s="50" t="s">
        <v>60</v>
      </c>
      <c r="I6562" s="187">
        <v>0.27271742835943502</v>
      </c>
      <c r="J6562" s="41" t="s">
        <v>962</v>
      </c>
      <c r="K6562" s="41" t="s">
        <v>116</v>
      </c>
      <c r="M6562" s="195"/>
      <c r="N6562" s="195"/>
      <c r="O6562" s="59" t="s">
        <v>1974</v>
      </c>
    </row>
    <row r="6563" spans="1:16" x14ac:dyDescent="0.2">
      <c r="A6563" s="30">
        <v>608</v>
      </c>
      <c r="B6563" s="254" t="str">
        <f>IF(AND(A6563&lt;&gt;"",ISNUMBER(A6563)),VLOOKUP(A6563,Studies!A:BR,2,FALSE),"")</f>
        <v>Josefsson 1982a</v>
      </c>
      <c r="C6563" s="255" t="str">
        <f>IF(AND(A6563&lt;&gt;"",ISNUMBER(A6563)),VLOOKUP(A6563,Studies!A:BR,3,FALSE),"")</f>
        <v>https://www.ncbi.nlm.nih.gov/pubmed/7082537</v>
      </c>
      <c r="D6563" s="255" t="str">
        <f>IF(AND(A6563&lt;&gt;"",ISNUMBER(A6563)),VLOOKUP(A6563,Studies!A:BR,4,FALSE),"")</f>
        <v>erythromycin stearate 500 mg (base equivalent)</v>
      </c>
      <c r="E6563" s="255" t="str">
        <f>IF(AND(A6563&lt;&gt;"",ISNUMBER(A6563)),VLOOKUP(A6563,Studies!A:BR,5,FALSE),"")</f>
        <v>Erythromycin</v>
      </c>
      <c r="F6563" s="256" t="str">
        <f>IF(AND(A6563&lt;&gt;"",ISNUMBER(A6563)),VLOOKUP(A6563,Studies!A:BR,6,FALSE),"")</f>
        <v>Serum</v>
      </c>
      <c r="G6563" s="194">
        <v>9</v>
      </c>
      <c r="H6563" s="194" t="s">
        <v>60</v>
      </c>
      <c r="I6563" s="187">
        <v>0.17480698658431301</v>
      </c>
      <c r="J6563" s="41" t="s">
        <v>962</v>
      </c>
      <c r="K6563" s="41" t="s">
        <v>116</v>
      </c>
      <c r="M6563" s="195"/>
      <c r="N6563" s="195"/>
      <c r="O6563" s="59" t="s">
        <v>1974</v>
      </c>
    </row>
    <row r="6564" spans="1:16" x14ac:dyDescent="0.2">
      <c r="A6564" s="30">
        <v>691</v>
      </c>
      <c r="B6564" s="254" t="str">
        <f>IF(AND(A6564&lt;&gt;"",ISNUMBER(A6564)),VLOOKUP(A6564,Studies!A:BR,2,FALSE),"")</f>
        <v>Austin 1980</v>
      </c>
      <c r="C6564" s="255" t="str">
        <f>IF(AND(A6564&lt;&gt;"",ISNUMBER(A6564)),VLOOKUP(A6564,Studies!A:BR,3,FALSE),"")</f>
        <v>https://www.ncbi.nlm.nih.gov/pubmed/7437245</v>
      </c>
      <c r="D6564" s="255" t="str">
        <f>IF(AND(A6564&lt;&gt;"",ISNUMBER(A6564)),VLOOKUP(A6564,Studies!A:BR,4,FALSE),"")</f>
        <v>250 mg over 3 min (Regimen 1)</v>
      </c>
      <c r="E6564" s="255" t="str">
        <f>IF(AND(A6564&lt;&gt;"",ISNUMBER(A6564)),VLOOKUP(A6564,Studies!A:BR,5,FALSE),"")</f>
        <v>Erythromycin</v>
      </c>
      <c r="F6564" s="256" t="str">
        <f>IF(AND(A6564&lt;&gt;"",ISNUMBER(A6564)),VLOOKUP(A6564,Studies!A:BR,6,FALSE),"")</f>
        <v>Urine</v>
      </c>
      <c r="G6564" s="194">
        <v>7</v>
      </c>
      <c r="H6564" s="194" t="s">
        <v>60</v>
      </c>
      <c r="I6564" s="187">
        <v>12</v>
      </c>
      <c r="J6564" s="41" t="s">
        <v>447</v>
      </c>
      <c r="K6564" s="187" t="s">
        <v>116</v>
      </c>
      <c r="L6564" s="195">
        <v>7</v>
      </c>
      <c r="M6564" s="52" t="s">
        <v>447</v>
      </c>
      <c r="N6564" s="195" t="s">
        <v>117</v>
      </c>
      <c r="P6564" s="42" t="s">
        <v>1976</v>
      </c>
    </row>
    <row r="6565" spans="1:16" x14ac:dyDescent="0.2">
      <c r="A6565" s="30">
        <v>692</v>
      </c>
      <c r="B6565" s="254" t="str">
        <f>IF(AND(A6565&lt;&gt;"",ISNUMBER(A6565)),VLOOKUP(A6565,Studies!A:BR,2,FALSE),"")</f>
        <v>Austin 1980</v>
      </c>
      <c r="C6565" s="255" t="str">
        <f>IF(AND(A6565&lt;&gt;"",ISNUMBER(A6565)),VLOOKUP(A6565,Studies!A:BR,3,FALSE),"")</f>
        <v>https://www.ncbi.nlm.nih.gov/pubmed/7437245</v>
      </c>
      <c r="D6565" s="255" t="str">
        <f>IF(AND(A6565&lt;&gt;"",ISNUMBER(A6565)),VLOOKUP(A6565,Studies!A:BR,4,FALSE),"")</f>
        <v>125 mg over 15 min (Regimen 2)</v>
      </c>
      <c r="E6565" s="255" t="str">
        <f>IF(AND(A6565&lt;&gt;"",ISNUMBER(A6565)),VLOOKUP(A6565,Studies!A:BR,5,FALSE),"")</f>
        <v>Erythromycin</v>
      </c>
      <c r="F6565" s="256" t="str">
        <f>IF(AND(A6565&lt;&gt;"",ISNUMBER(A6565)),VLOOKUP(A6565,Studies!A:BR,6,FALSE),"")</f>
        <v>Urine</v>
      </c>
      <c r="G6565" s="194">
        <v>7</v>
      </c>
      <c r="H6565" s="194" t="s">
        <v>60</v>
      </c>
      <c r="I6565" s="187">
        <v>5.6</v>
      </c>
      <c r="J6565" s="41" t="s">
        <v>447</v>
      </c>
      <c r="K6565" s="187" t="s">
        <v>116</v>
      </c>
      <c r="L6565" s="195">
        <v>2.2999999999999998</v>
      </c>
      <c r="M6565" s="52" t="s">
        <v>447</v>
      </c>
      <c r="N6565" s="195" t="s">
        <v>117</v>
      </c>
      <c r="P6565" s="188" t="s">
        <v>1976</v>
      </c>
    </row>
    <row r="6566" spans="1:16" x14ac:dyDescent="0.2">
      <c r="A6566" s="183">
        <v>693</v>
      </c>
      <c r="B6566" s="254" t="str">
        <f>IF(AND(A6566&lt;&gt;"",ISNUMBER(A6566)),VLOOKUP(A6566,Studies!A:BR,2,FALSE),"")</f>
        <v>Austin 1980</v>
      </c>
      <c r="C6566" s="255" t="str">
        <f>IF(AND(A6566&lt;&gt;"",ISNUMBER(A6566)),VLOOKUP(A6566,Studies!A:BR,3,FALSE),"")</f>
        <v>https://www.ncbi.nlm.nih.gov/pubmed/7437245</v>
      </c>
      <c r="D6566" s="255" t="str">
        <f>IF(AND(A6566&lt;&gt;"",ISNUMBER(A6566)),VLOOKUP(A6566,Studies!A:BR,4,FALSE),"")</f>
        <v>250 mg over 15 min (Regimen 2)</v>
      </c>
      <c r="E6566" s="255" t="str">
        <f>IF(AND(A6566&lt;&gt;"",ISNUMBER(A6566)),VLOOKUP(A6566,Studies!A:BR,5,FALSE),"")</f>
        <v>Erythromycin</v>
      </c>
      <c r="F6566" s="256" t="str">
        <f>IF(AND(A6566&lt;&gt;"",ISNUMBER(A6566)),VLOOKUP(A6566,Studies!A:BR,6,FALSE),"")</f>
        <v>Urine</v>
      </c>
      <c r="G6566" s="194">
        <v>7</v>
      </c>
      <c r="H6566" s="194" t="s">
        <v>60</v>
      </c>
      <c r="I6566" s="187">
        <v>4.8</v>
      </c>
      <c r="J6566" s="187" t="s">
        <v>447</v>
      </c>
      <c r="K6566" s="187" t="s">
        <v>116</v>
      </c>
      <c r="L6566" s="195">
        <v>1.2</v>
      </c>
      <c r="M6566" s="195" t="s">
        <v>447</v>
      </c>
      <c r="N6566" s="195" t="s">
        <v>117</v>
      </c>
      <c r="P6566" s="188" t="s">
        <v>1976</v>
      </c>
    </row>
    <row r="6567" spans="1:16" x14ac:dyDescent="0.2">
      <c r="A6567" s="183">
        <v>694</v>
      </c>
      <c r="B6567" s="254" t="str">
        <f>IF(AND(A6567&lt;&gt;"",ISNUMBER(A6567)),VLOOKUP(A6567,Studies!A:BR,2,FALSE),"")</f>
        <v>Austin 1980</v>
      </c>
      <c r="C6567" s="255" t="str">
        <f>IF(AND(A6567&lt;&gt;"",ISNUMBER(A6567)),VLOOKUP(A6567,Studies!A:BR,3,FALSE),"")</f>
        <v>https://www.ncbi.nlm.nih.gov/pubmed/7437245</v>
      </c>
      <c r="D6567" s="255" t="str">
        <f>IF(AND(A6567&lt;&gt;"",ISNUMBER(A6567)),VLOOKUP(A6567,Studies!A:BR,4,FALSE),"")</f>
        <v>500 mg over 15 min (Regimen 2)</v>
      </c>
      <c r="E6567" s="255" t="str">
        <f>IF(AND(A6567&lt;&gt;"",ISNUMBER(A6567)),VLOOKUP(A6567,Studies!A:BR,5,FALSE),"")</f>
        <v>Erythromycin</v>
      </c>
      <c r="F6567" s="256" t="str">
        <f>IF(AND(A6567&lt;&gt;"",ISNUMBER(A6567)),VLOOKUP(A6567,Studies!A:BR,6,FALSE),"")</f>
        <v>Urine</v>
      </c>
      <c r="G6567" s="194">
        <v>7</v>
      </c>
      <c r="H6567" s="194" t="s">
        <v>60</v>
      </c>
      <c r="I6567" s="187">
        <v>10.3</v>
      </c>
      <c r="J6567" s="187" t="s">
        <v>447</v>
      </c>
      <c r="K6567" s="187" t="s">
        <v>116</v>
      </c>
      <c r="L6567" s="195">
        <v>2.2999999999999998</v>
      </c>
      <c r="M6567" s="195" t="s">
        <v>447</v>
      </c>
      <c r="N6567" s="195" t="s">
        <v>117</v>
      </c>
      <c r="P6567" s="188" t="s">
        <v>1976</v>
      </c>
    </row>
    <row r="6568" spans="1:16" x14ac:dyDescent="0.2">
      <c r="A6568" s="183">
        <v>695</v>
      </c>
      <c r="B6568" s="254" t="str">
        <f>IF(AND(A6568&lt;&gt;"",ISNUMBER(A6568)),VLOOKUP(A6568,Studies!A:BR,2,FALSE),"")</f>
        <v>Austin 1980</v>
      </c>
      <c r="C6568" s="255" t="str">
        <f>IF(AND(A6568&lt;&gt;"",ISNUMBER(A6568)),VLOOKUP(A6568,Studies!A:BR,3,FALSE),"")</f>
        <v>https://www.ncbi.nlm.nih.gov/pubmed/7437245</v>
      </c>
      <c r="D6568" s="255" t="str">
        <f>IF(AND(A6568&lt;&gt;"",ISNUMBER(A6568)),VLOOKUP(A6568,Studies!A:BR,4,FALSE),"")</f>
        <v>900 mg over 15 min (Regimen 2)</v>
      </c>
      <c r="E6568" s="255" t="str">
        <f>IF(AND(A6568&lt;&gt;"",ISNUMBER(A6568)),VLOOKUP(A6568,Studies!A:BR,5,FALSE),"")</f>
        <v>Erythromycin</v>
      </c>
      <c r="F6568" s="256" t="str">
        <f>IF(AND(A6568&lt;&gt;"",ISNUMBER(A6568)),VLOOKUP(A6568,Studies!A:BR,6,FALSE),"")</f>
        <v>Urine</v>
      </c>
      <c r="G6568" s="194">
        <v>7</v>
      </c>
      <c r="H6568" s="194" t="s">
        <v>60</v>
      </c>
      <c r="I6568" s="187">
        <v>17.100000000000001</v>
      </c>
      <c r="J6568" s="187" t="s">
        <v>447</v>
      </c>
      <c r="K6568" s="187" t="s">
        <v>116</v>
      </c>
      <c r="L6568" s="195">
        <v>11</v>
      </c>
      <c r="M6568" s="195" t="s">
        <v>447</v>
      </c>
      <c r="N6568" s="195" t="s">
        <v>117</v>
      </c>
      <c r="P6568" s="188" t="s">
        <v>1976</v>
      </c>
    </row>
    <row r="6569" spans="1:16" x14ac:dyDescent="0.2">
      <c r="A6569" s="183">
        <v>696</v>
      </c>
      <c r="B6569" s="254" t="str">
        <f>IF(AND(A6569&lt;&gt;"",ISNUMBER(A6569)),VLOOKUP(A6569,Studies!A:BR,2,FALSE),"")</f>
        <v>Barre 1987</v>
      </c>
      <c r="C6569" s="255" t="str">
        <f>IF(AND(A6569&lt;&gt;"",ISNUMBER(A6569)),VLOOKUP(A6569,Studies!A:BR,3,FALSE),"")</f>
        <v>https://www.ncbi.nlm.nih.gov/pubmed/3606934</v>
      </c>
      <c r="D6569" s="255" t="str">
        <f>IF(AND(A6569&lt;&gt;"",ISNUMBER(A6569)),VLOOKUP(A6569,Studies!A:BR,4,FALSE),"")</f>
        <v>500 mg over 30 min, total concentrations</v>
      </c>
      <c r="E6569" s="255" t="str">
        <f>IF(AND(A6569&lt;&gt;"",ISNUMBER(A6569)),VLOOKUP(A6569,Studies!A:BR,5,FALSE),"")</f>
        <v>Erythromycin</v>
      </c>
      <c r="F6569" s="256" t="str">
        <f>IF(AND(A6569&lt;&gt;"",ISNUMBER(A6569)),VLOOKUP(A6569,Studies!A:BR,6,FALSE),"")</f>
        <v>Urine</v>
      </c>
      <c r="G6569" s="194">
        <v>48</v>
      </c>
      <c r="H6569" s="50" t="s">
        <v>60</v>
      </c>
      <c r="I6569" s="187">
        <v>12.809189999999999</v>
      </c>
      <c r="J6569" s="187" t="s">
        <v>447</v>
      </c>
      <c r="K6569" s="187" t="s">
        <v>116</v>
      </c>
      <c r="M6569" s="195"/>
      <c r="N6569" s="195"/>
      <c r="P6569" s="188" t="s">
        <v>1977</v>
      </c>
    </row>
    <row r="6570" spans="1:16" x14ac:dyDescent="0.2">
      <c r="A6570" s="183">
        <v>697</v>
      </c>
      <c r="B6570" s="254" t="str">
        <f>IF(AND(A6570&lt;&gt;"",ISNUMBER(A6570)),VLOOKUP(A6570,Studies!A:BR,2,FALSE),"")</f>
        <v>Pasic 1987</v>
      </c>
      <c r="C6570" s="255" t="str">
        <f>IF(AND(A6570&lt;&gt;"",ISNUMBER(A6570)),VLOOKUP(A6570,Studies!A:BR,3,FALSE),"")</f>
        <v>https://www.ncbi.nlm.nih.gov/pubmed/3604256</v>
      </c>
      <c r="D6570" s="255" t="str">
        <f>IF(AND(A6570&lt;&gt;"",ISNUMBER(A6570)),VLOOKUP(A6570,Studies!A:BR,4,FALSE),"")</f>
        <v>Without oral theophylline co-administration</v>
      </c>
      <c r="E6570" s="255" t="str">
        <f>IF(AND(A6570&lt;&gt;"",ISNUMBER(A6570)),VLOOKUP(A6570,Studies!A:BR,5,FALSE),"")</f>
        <v>Erythromycin</v>
      </c>
      <c r="F6570" s="256" t="str">
        <f>IF(AND(A6570&lt;&gt;"",ISNUMBER(A6570)),VLOOKUP(A6570,Studies!A:BR,6,FALSE),"")</f>
        <v>Urine</v>
      </c>
      <c r="G6570" s="194">
        <v>12</v>
      </c>
      <c r="H6570" s="50" t="s">
        <v>60</v>
      </c>
      <c r="I6570" s="187">
        <v>1.8333299999999999</v>
      </c>
      <c r="J6570" s="41" t="s">
        <v>447</v>
      </c>
      <c r="K6570" s="187" t="s">
        <v>116</v>
      </c>
      <c r="L6570" s="195">
        <v>0.466667</v>
      </c>
      <c r="M6570" s="52" t="s">
        <v>447</v>
      </c>
      <c r="N6570" s="195" t="s">
        <v>949</v>
      </c>
      <c r="P6570" s="42" t="s">
        <v>1978</v>
      </c>
    </row>
    <row r="6571" spans="1:16" x14ac:dyDescent="0.2">
      <c r="A6571" s="183">
        <v>698</v>
      </c>
      <c r="B6571" s="254" t="str">
        <f>IF(AND(A6571&lt;&gt;"",ISNUMBER(A6571)),VLOOKUP(A6571,Studies!A:BR,2,FALSE),"")</f>
        <v>Sun 2010</v>
      </c>
      <c r="C6571" s="255" t="str">
        <f>IF(AND(A6571&lt;&gt;"",ISNUMBER(A6571)),VLOOKUP(A6571,Studies!A:BR,3,FALSE),"")</f>
        <v>https://www.ncbi.nlm.nih.gov/pubmed/20090676</v>
      </c>
      <c r="D6571" s="255" t="str">
        <f>IF(AND(A6571&lt;&gt;"",ISNUMBER(A6571)),VLOOKUP(A6571,Studies!A:BR,4,FALSE),"")</f>
        <v>Subjects with normal renal function</v>
      </c>
      <c r="E6571" s="255" t="str">
        <f>IF(AND(A6571&lt;&gt;"",ISNUMBER(A6571)),VLOOKUP(A6571,Studies!A:BR,5,FALSE),"")</f>
        <v>Erythromycin</v>
      </c>
      <c r="F6571" s="256" t="str">
        <f>IF(AND(A6571&lt;&gt;"",ISNUMBER(A6571)),VLOOKUP(A6571,Studies!A:BR,6,FALSE),"")</f>
        <v>Urine</v>
      </c>
      <c r="G6571" s="194">
        <v>24</v>
      </c>
      <c r="H6571" s="50" t="s">
        <v>60</v>
      </c>
      <c r="I6571" s="187">
        <v>5.6603770000000004</v>
      </c>
      <c r="J6571" s="41" t="s">
        <v>447</v>
      </c>
      <c r="K6571" s="41" t="s">
        <v>116</v>
      </c>
      <c r="P6571" s="42" t="s">
        <v>1980</v>
      </c>
    </row>
    <row r="6572" spans="1:16" x14ac:dyDescent="0.2">
      <c r="A6572" s="30">
        <v>699</v>
      </c>
      <c r="B6572" s="254" t="str">
        <f>IF(AND(A6572&lt;&gt;"",ISNUMBER(A6572)),VLOOKUP(A6572,Studies!A:BR,2,FALSE),"")</f>
        <v>Friedman 1986</v>
      </c>
      <c r="C6572" s="255" t="str">
        <f>IF(AND(A6572&lt;&gt;"",ISNUMBER(A6572)),VLOOKUP(A6572,Studies!A:BR,3,FALSE),"")</f>
        <v>https://www.ncbi.nlm.nih.gov/pubmed/3567010</v>
      </c>
      <c r="D6572" s="255" t="str">
        <f>IF(AND(A6572&lt;&gt;"",ISNUMBER(A6572)),VLOOKUP(A6572,Studies!A:BR,4,FALSE),"")</f>
        <v>Figure 1</v>
      </c>
      <c r="E6572" s="255" t="str">
        <f>IF(AND(A6572&lt;&gt;"",ISNUMBER(A6572)),VLOOKUP(A6572,Studies!A:BR,5,FALSE),"")</f>
        <v>Triazolam</v>
      </c>
      <c r="F6572" s="256" t="str">
        <f>IF(AND(A6572&lt;&gt;"",ISNUMBER(A6572)),VLOOKUP(A6572,Studies!A:BR,6,FALSE),"")</f>
        <v>Plasma</v>
      </c>
      <c r="G6572" s="194">
        <v>0.25</v>
      </c>
      <c r="H6572" s="50" t="s">
        <v>60</v>
      </c>
      <c r="I6572" s="187">
        <v>0.4195353</v>
      </c>
      <c r="J6572" s="41" t="s">
        <v>941</v>
      </c>
      <c r="K6572" s="41" t="s">
        <v>116</v>
      </c>
      <c r="L6572" s="195">
        <v>6.6400000000000001E-2</v>
      </c>
      <c r="M6572" s="52" t="s">
        <v>941</v>
      </c>
      <c r="N6572" s="52" t="s">
        <v>949</v>
      </c>
    </row>
    <row r="6573" spans="1:16" x14ac:dyDescent="0.2">
      <c r="A6573" s="30">
        <v>699</v>
      </c>
      <c r="B6573" s="254" t="str">
        <f>IF(AND(A6573&lt;&gt;"",ISNUMBER(A6573)),VLOOKUP(A6573,Studies!A:BR,2,FALSE),"")</f>
        <v>Friedman 1986</v>
      </c>
      <c r="C6573" s="255" t="str">
        <f>IF(AND(A6573&lt;&gt;"",ISNUMBER(A6573)),VLOOKUP(A6573,Studies!A:BR,3,FALSE),"")</f>
        <v>https://www.ncbi.nlm.nih.gov/pubmed/3567010</v>
      </c>
      <c r="D6573" s="255" t="str">
        <f>IF(AND(A6573&lt;&gt;"",ISNUMBER(A6573)),VLOOKUP(A6573,Studies!A:BR,4,FALSE),"")</f>
        <v>Figure 1</v>
      </c>
      <c r="E6573" s="255" t="str">
        <f>IF(AND(A6573&lt;&gt;"",ISNUMBER(A6573)),VLOOKUP(A6573,Studies!A:BR,5,FALSE),"")</f>
        <v>Triazolam</v>
      </c>
      <c r="F6573" s="256" t="str">
        <f>IF(AND(A6573&lt;&gt;"",ISNUMBER(A6573)),VLOOKUP(A6573,Studies!A:BR,6,FALSE),"")</f>
        <v>Plasma</v>
      </c>
      <c r="G6573" s="194">
        <v>0.5</v>
      </c>
      <c r="H6573" s="50" t="s">
        <v>60</v>
      </c>
      <c r="I6573" s="187">
        <v>2.98088</v>
      </c>
      <c r="J6573" s="41" t="s">
        <v>941</v>
      </c>
      <c r="K6573" s="41" t="s">
        <v>116</v>
      </c>
      <c r="L6573" s="195">
        <v>0.29973499999999997</v>
      </c>
      <c r="M6573" s="52" t="s">
        <v>941</v>
      </c>
      <c r="N6573" s="52" t="s">
        <v>949</v>
      </c>
    </row>
    <row r="6574" spans="1:16" x14ac:dyDescent="0.2">
      <c r="A6574" s="30">
        <v>699</v>
      </c>
      <c r="B6574" s="254" t="str">
        <f>IF(AND(A6574&lt;&gt;"",ISNUMBER(A6574)),VLOOKUP(A6574,Studies!A:BR,2,FALSE),"")</f>
        <v>Friedman 1986</v>
      </c>
      <c r="C6574" s="255" t="str">
        <f>IF(AND(A6574&lt;&gt;"",ISNUMBER(A6574)),VLOOKUP(A6574,Studies!A:BR,3,FALSE),"")</f>
        <v>https://www.ncbi.nlm.nih.gov/pubmed/3567010</v>
      </c>
      <c r="D6574" s="255" t="str">
        <f>IF(AND(A6574&lt;&gt;"",ISNUMBER(A6574)),VLOOKUP(A6574,Studies!A:BR,4,FALSE),"")</f>
        <v>Figure 1</v>
      </c>
      <c r="E6574" s="255" t="str">
        <f>IF(AND(A6574&lt;&gt;"",ISNUMBER(A6574)),VLOOKUP(A6574,Studies!A:BR,5,FALSE),"")</f>
        <v>Triazolam</v>
      </c>
      <c r="F6574" s="256" t="str">
        <f>IF(AND(A6574&lt;&gt;"",ISNUMBER(A6574)),VLOOKUP(A6574,Studies!A:BR,6,FALSE),"")</f>
        <v>Plasma</v>
      </c>
      <c r="G6574" s="194">
        <v>0.75</v>
      </c>
      <c r="H6574" s="50" t="s">
        <v>60</v>
      </c>
      <c r="I6574" s="187">
        <v>3.6797430000000002</v>
      </c>
      <c r="J6574" s="41" t="s">
        <v>941</v>
      </c>
      <c r="K6574" s="41" t="s">
        <v>116</v>
      </c>
      <c r="L6574" s="195">
        <v>0.29320200000000002</v>
      </c>
      <c r="M6574" s="52" t="s">
        <v>941</v>
      </c>
      <c r="N6574" s="52" t="s">
        <v>949</v>
      </c>
    </row>
    <row r="6575" spans="1:16" x14ac:dyDescent="0.2">
      <c r="A6575" s="30">
        <v>699</v>
      </c>
      <c r="B6575" s="254" t="str">
        <f>IF(AND(A6575&lt;&gt;"",ISNUMBER(A6575)),VLOOKUP(A6575,Studies!A:BR,2,FALSE),"")</f>
        <v>Friedman 1986</v>
      </c>
      <c r="C6575" s="255" t="str">
        <f>IF(AND(A6575&lt;&gt;"",ISNUMBER(A6575)),VLOOKUP(A6575,Studies!A:BR,3,FALSE),"")</f>
        <v>https://www.ncbi.nlm.nih.gov/pubmed/3567010</v>
      </c>
      <c r="D6575" s="255" t="str">
        <f>IF(AND(A6575&lt;&gt;"",ISNUMBER(A6575)),VLOOKUP(A6575,Studies!A:BR,4,FALSE),"")</f>
        <v>Figure 1</v>
      </c>
      <c r="E6575" s="255" t="str">
        <f>IF(AND(A6575&lt;&gt;"",ISNUMBER(A6575)),VLOOKUP(A6575,Studies!A:BR,5,FALSE),"")</f>
        <v>Triazolam</v>
      </c>
      <c r="F6575" s="256" t="str">
        <f>IF(AND(A6575&lt;&gt;"",ISNUMBER(A6575)),VLOOKUP(A6575,Studies!A:BR,6,FALSE),"")</f>
        <v>Plasma</v>
      </c>
      <c r="G6575" s="194">
        <v>1</v>
      </c>
      <c r="H6575" s="50" t="s">
        <v>60</v>
      </c>
      <c r="I6575" s="187">
        <v>3.496019</v>
      </c>
      <c r="J6575" s="41" t="s">
        <v>941</v>
      </c>
      <c r="K6575" s="41" t="s">
        <v>116</v>
      </c>
      <c r="L6575" s="195">
        <v>0.20692099999999999</v>
      </c>
      <c r="M6575" s="52" t="s">
        <v>941</v>
      </c>
      <c r="N6575" s="52" t="s">
        <v>949</v>
      </c>
    </row>
    <row r="6576" spans="1:16" x14ac:dyDescent="0.2">
      <c r="A6576" s="183">
        <v>699</v>
      </c>
      <c r="B6576" s="254" t="str">
        <f>IF(AND(A6576&lt;&gt;"",ISNUMBER(A6576)),VLOOKUP(A6576,Studies!A:BR,2,FALSE),"")</f>
        <v>Friedman 1986</v>
      </c>
      <c r="C6576" s="255" t="str">
        <f>IF(AND(A6576&lt;&gt;"",ISNUMBER(A6576)),VLOOKUP(A6576,Studies!A:BR,3,FALSE),"")</f>
        <v>https://www.ncbi.nlm.nih.gov/pubmed/3567010</v>
      </c>
      <c r="D6576" s="255" t="str">
        <f>IF(AND(A6576&lt;&gt;"",ISNUMBER(A6576)),VLOOKUP(A6576,Studies!A:BR,4,FALSE),"")</f>
        <v>Figure 1</v>
      </c>
      <c r="E6576" s="255" t="str">
        <f>IF(AND(A6576&lt;&gt;"",ISNUMBER(A6576)),VLOOKUP(A6576,Studies!A:BR,5,FALSE),"")</f>
        <v>Triazolam</v>
      </c>
      <c r="F6576" s="256" t="str">
        <f>IF(AND(A6576&lt;&gt;"",ISNUMBER(A6576)),VLOOKUP(A6576,Studies!A:BR,6,FALSE),"")</f>
        <v>Plasma</v>
      </c>
      <c r="G6576" s="194">
        <v>1.5</v>
      </c>
      <c r="H6576" s="50" t="s">
        <v>60</v>
      </c>
      <c r="I6576" s="187">
        <v>3.4728859999999999</v>
      </c>
      <c r="J6576" s="41" t="s">
        <v>941</v>
      </c>
      <c r="K6576" s="41" t="s">
        <v>116</v>
      </c>
      <c r="L6576" s="195">
        <v>0.25273499999999999</v>
      </c>
      <c r="M6576" s="52" t="s">
        <v>941</v>
      </c>
      <c r="N6576" s="52" t="s">
        <v>949</v>
      </c>
    </row>
    <row r="6577" spans="1:14" x14ac:dyDescent="0.2">
      <c r="A6577" s="183">
        <v>699</v>
      </c>
      <c r="B6577" s="254" t="str">
        <f>IF(AND(A6577&lt;&gt;"",ISNUMBER(A6577)),VLOOKUP(A6577,Studies!A:BR,2,FALSE),"")</f>
        <v>Friedman 1986</v>
      </c>
      <c r="C6577" s="255" t="str">
        <f>IF(AND(A6577&lt;&gt;"",ISNUMBER(A6577)),VLOOKUP(A6577,Studies!A:BR,3,FALSE),"")</f>
        <v>https://www.ncbi.nlm.nih.gov/pubmed/3567010</v>
      </c>
      <c r="D6577" s="255" t="str">
        <f>IF(AND(A6577&lt;&gt;"",ISNUMBER(A6577)),VLOOKUP(A6577,Studies!A:BR,4,FALSE),"")</f>
        <v>Figure 1</v>
      </c>
      <c r="E6577" s="255" t="str">
        <f>IF(AND(A6577&lt;&gt;"",ISNUMBER(A6577)),VLOOKUP(A6577,Studies!A:BR,5,FALSE),"")</f>
        <v>Triazolam</v>
      </c>
      <c r="F6577" s="256" t="str">
        <f>IF(AND(A6577&lt;&gt;"",ISNUMBER(A6577)),VLOOKUP(A6577,Studies!A:BR,6,FALSE),"")</f>
        <v>Plasma</v>
      </c>
      <c r="G6577" s="194">
        <v>2</v>
      </c>
      <c r="H6577" s="50" t="s">
        <v>60</v>
      </c>
      <c r="I6577" s="187">
        <v>3.2778999999999998</v>
      </c>
      <c r="J6577" s="41" t="s">
        <v>941</v>
      </c>
      <c r="K6577" s="41" t="s">
        <v>116</v>
      </c>
      <c r="L6577" s="195">
        <v>0.21625800000000001</v>
      </c>
      <c r="M6577" s="52" t="s">
        <v>941</v>
      </c>
      <c r="N6577" s="52" t="s">
        <v>949</v>
      </c>
    </row>
    <row r="6578" spans="1:14" x14ac:dyDescent="0.2">
      <c r="A6578" s="183">
        <v>699</v>
      </c>
      <c r="B6578" s="254" t="str">
        <f>IF(AND(A6578&lt;&gt;"",ISNUMBER(A6578)),VLOOKUP(A6578,Studies!A:BR,2,FALSE),"")</f>
        <v>Friedman 1986</v>
      </c>
      <c r="C6578" s="255" t="str">
        <f>IF(AND(A6578&lt;&gt;"",ISNUMBER(A6578)),VLOOKUP(A6578,Studies!A:BR,3,FALSE),"")</f>
        <v>https://www.ncbi.nlm.nih.gov/pubmed/3567010</v>
      </c>
      <c r="D6578" s="255" t="str">
        <f>IF(AND(A6578&lt;&gt;"",ISNUMBER(A6578)),VLOOKUP(A6578,Studies!A:BR,4,FALSE),"")</f>
        <v>Figure 1</v>
      </c>
      <c r="E6578" s="255" t="str">
        <f>IF(AND(A6578&lt;&gt;"",ISNUMBER(A6578)),VLOOKUP(A6578,Studies!A:BR,5,FALSE),"")</f>
        <v>Triazolam</v>
      </c>
      <c r="F6578" s="256" t="str">
        <f>IF(AND(A6578&lt;&gt;"",ISNUMBER(A6578)),VLOOKUP(A6578,Studies!A:BR,6,FALSE),"")</f>
        <v>Plasma</v>
      </c>
      <c r="G6578" s="194">
        <v>2.5</v>
      </c>
      <c r="H6578" s="50" t="s">
        <v>60</v>
      </c>
      <c r="I6578" s="187">
        <v>3.0352739999999998</v>
      </c>
      <c r="J6578" s="41" t="s">
        <v>941</v>
      </c>
      <c r="K6578" s="41" t="s">
        <v>116</v>
      </c>
      <c r="L6578" s="195">
        <v>0.159133</v>
      </c>
      <c r="M6578" s="52" t="s">
        <v>941</v>
      </c>
      <c r="N6578" s="52" t="s">
        <v>949</v>
      </c>
    </row>
    <row r="6579" spans="1:14" x14ac:dyDescent="0.2">
      <c r="A6579" s="183">
        <v>699</v>
      </c>
      <c r="B6579" s="254" t="str">
        <f>IF(AND(A6579&lt;&gt;"",ISNUMBER(A6579)),VLOOKUP(A6579,Studies!A:BR,2,FALSE),"")</f>
        <v>Friedman 1986</v>
      </c>
      <c r="C6579" s="255" t="str">
        <f>IF(AND(A6579&lt;&gt;"",ISNUMBER(A6579)),VLOOKUP(A6579,Studies!A:BR,3,FALSE),"")</f>
        <v>https://www.ncbi.nlm.nih.gov/pubmed/3567010</v>
      </c>
      <c r="D6579" s="255" t="str">
        <f>IF(AND(A6579&lt;&gt;"",ISNUMBER(A6579)),VLOOKUP(A6579,Studies!A:BR,4,FALSE),"")</f>
        <v>Figure 1</v>
      </c>
      <c r="E6579" s="255" t="str">
        <f>IF(AND(A6579&lt;&gt;"",ISNUMBER(A6579)),VLOOKUP(A6579,Studies!A:BR,5,FALSE),"")</f>
        <v>Triazolam</v>
      </c>
      <c r="F6579" s="256" t="str">
        <f>IF(AND(A6579&lt;&gt;"",ISNUMBER(A6579)),VLOOKUP(A6579,Studies!A:BR,6,FALSE),"")</f>
        <v>Plasma</v>
      </c>
      <c r="G6579" s="194">
        <v>3</v>
      </c>
      <c r="H6579" s="50" t="s">
        <v>60</v>
      </c>
      <c r="I6579" s="187">
        <v>2.6876259999999998</v>
      </c>
      <c r="J6579" s="41" t="s">
        <v>941</v>
      </c>
      <c r="K6579" s="41" t="s">
        <v>116</v>
      </c>
      <c r="L6579" s="195">
        <v>0.14094899999999999</v>
      </c>
      <c r="M6579" s="52" t="s">
        <v>941</v>
      </c>
      <c r="N6579" s="52" t="s">
        <v>949</v>
      </c>
    </row>
    <row r="6580" spans="1:14" x14ac:dyDescent="0.2">
      <c r="A6580" s="183">
        <v>699</v>
      </c>
      <c r="B6580" s="254" t="str">
        <f>IF(AND(A6580&lt;&gt;"",ISNUMBER(A6580)),VLOOKUP(A6580,Studies!A:BR,2,FALSE),"")</f>
        <v>Friedman 1986</v>
      </c>
      <c r="C6580" s="255" t="str">
        <f>IF(AND(A6580&lt;&gt;"",ISNUMBER(A6580)),VLOOKUP(A6580,Studies!A:BR,3,FALSE),"")</f>
        <v>https://www.ncbi.nlm.nih.gov/pubmed/3567010</v>
      </c>
      <c r="D6580" s="255" t="str">
        <f>IF(AND(A6580&lt;&gt;"",ISNUMBER(A6580)),VLOOKUP(A6580,Studies!A:BR,4,FALSE),"")</f>
        <v>Figure 1</v>
      </c>
      <c r="E6580" s="255" t="str">
        <f>IF(AND(A6580&lt;&gt;"",ISNUMBER(A6580)),VLOOKUP(A6580,Studies!A:BR,5,FALSE),"")</f>
        <v>Triazolam</v>
      </c>
      <c r="F6580" s="256" t="str">
        <f>IF(AND(A6580&lt;&gt;"",ISNUMBER(A6580)),VLOOKUP(A6580,Studies!A:BR,6,FALSE),"")</f>
        <v>Plasma</v>
      </c>
      <c r="G6580" s="194">
        <v>4</v>
      </c>
      <c r="H6580" s="50" t="s">
        <v>60</v>
      </c>
      <c r="I6580" s="187">
        <v>2.0541589999999998</v>
      </c>
      <c r="J6580" s="41" t="s">
        <v>941</v>
      </c>
      <c r="K6580" s="41" t="s">
        <v>116</v>
      </c>
      <c r="L6580" s="195">
        <v>0.16361000000000001</v>
      </c>
      <c r="M6580" s="52" t="s">
        <v>941</v>
      </c>
      <c r="N6580" s="52" t="s">
        <v>949</v>
      </c>
    </row>
    <row r="6581" spans="1:14" x14ac:dyDescent="0.2">
      <c r="A6581" s="183">
        <v>699</v>
      </c>
      <c r="B6581" s="254" t="str">
        <f>IF(AND(A6581&lt;&gt;"",ISNUMBER(A6581)),VLOOKUP(A6581,Studies!A:BR,2,FALSE),"")</f>
        <v>Friedman 1986</v>
      </c>
      <c r="C6581" s="255" t="str">
        <f>IF(AND(A6581&lt;&gt;"",ISNUMBER(A6581)),VLOOKUP(A6581,Studies!A:BR,3,FALSE),"")</f>
        <v>https://www.ncbi.nlm.nih.gov/pubmed/3567010</v>
      </c>
      <c r="D6581" s="255" t="str">
        <f>IF(AND(A6581&lt;&gt;"",ISNUMBER(A6581)),VLOOKUP(A6581,Studies!A:BR,4,FALSE),"")</f>
        <v>Figure 1</v>
      </c>
      <c r="E6581" s="255" t="str">
        <f>IF(AND(A6581&lt;&gt;"",ISNUMBER(A6581)),VLOOKUP(A6581,Studies!A:BR,5,FALSE),"")</f>
        <v>Triazolam</v>
      </c>
      <c r="F6581" s="256" t="str">
        <f>IF(AND(A6581&lt;&gt;"",ISNUMBER(A6581)),VLOOKUP(A6581,Studies!A:BR,6,FALSE),"")</f>
        <v>Plasma</v>
      </c>
      <c r="G6581" s="194">
        <v>5</v>
      </c>
      <c r="H6581" s="50" t="s">
        <v>60</v>
      </c>
      <c r="I6581" s="187">
        <v>1.5401769999999999</v>
      </c>
      <c r="J6581" s="41" t="s">
        <v>941</v>
      </c>
      <c r="K6581" s="41" t="s">
        <v>116</v>
      </c>
      <c r="L6581" s="195">
        <v>0.112109</v>
      </c>
      <c r="M6581" s="52" t="s">
        <v>941</v>
      </c>
      <c r="N6581" s="52" t="s">
        <v>949</v>
      </c>
    </row>
    <row r="6582" spans="1:14" x14ac:dyDescent="0.2">
      <c r="A6582" s="183">
        <v>699</v>
      </c>
      <c r="B6582" s="254" t="str">
        <f>IF(AND(A6582&lt;&gt;"",ISNUMBER(A6582)),VLOOKUP(A6582,Studies!A:BR,2,FALSE),"")</f>
        <v>Friedman 1986</v>
      </c>
      <c r="C6582" s="255" t="str">
        <f>IF(AND(A6582&lt;&gt;"",ISNUMBER(A6582)),VLOOKUP(A6582,Studies!A:BR,3,FALSE),"")</f>
        <v>https://www.ncbi.nlm.nih.gov/pubmed/3567010</v>
      </c>
      <c r="D6582" s="255" t="str">
        <f>IF(AND(A6582&lt;&gt;"",ISNUMBER(A6582)),VLOOKUP(A6582,Studies!A:BR,4,FALSE),"")</f>
        <v>Figure 1</v>
      </c>
      <c r="E6582" s="255" t="str">
        <f>IF(AND(A6582&lt;&gt;"",ISNUMBER(A6582)),VLOOKUP(A6582,Studies!A:BR,5,FALSE),"")</f>
        <v>Triazolam</v>
      </c>
      <c r="F6582" s="256" t="str">
        <f>IF(AND(A6582&lt;&gt;"",ISNUMBER(A6582)),VLOOKUP(A6582,Studies!A:BR,6,FALSE),"")</f>
        <v>Plasma</v>
      </c>
      <c r="G6582" s="194">
        <v>6</v>
      </c>
      <c r="H6582" s="50" t="s">
        <v>60</v>
      </c>
      <c r="I6582" s="187">
        <v>1.169665</v>
      </c>
      <c r="J6582" s="41" t="s">
        <v>941</v>
      </c>
      <c r="K6582" s="41" t="s">
        <v>116</v>
      </c>
      <c r="L6582" s="195">
        <v>8.5121000000000002E-2</v>
      </c>
      <c r="M6582" s="52" t="s">
        <v>941</v>
      </c>
      <c r="N6582" s="52" t="s">
        <v>949</v>
      </c>
    </row>
    <row r="6583" spans="1:14" x14ac:dyDescent="0.2">
      <c r="A6583" s="183">
        <v>699</v>
      </c>
      <c r="B6583" s="254" t="str">
        <f>IF(AND(A6583&lt;&gt;"",ISNUMBER(A6583)),VLOOKUP(A6583,Studies!A:BR,2,FALSE),"")</f>
        <v>Friedman 1986</v>
      </c>
      <c r="C6583" s="255" t="str">
        <f>IF(AND(A6583&lt;&gt;"",ISNUMBER(A6583)),VLOOKUP(A6583,Studies!A:BR,3,FALSE),"")</f>
        <v>https://www.ncbi.nlm.nih.gov/pubmed/3567010</v>
      </c>
      <c r="D6583" s="255" t="str">
        <f>IF(AND(A6583&lt;&gt;"",ISNUMBER(A6583)),VLOOKUP(A6583,Studies!A:BR,4,FALSE),"")</f>
        <v>Figure 1</v>
      </c>
      <c r="E6583" s="255" t="str">
        <f>IF(AND(A6583&lt;&gt;"",ISNUMBER(A6583)),VLOOKUP(A6583,Studies!A:BR,5,FALSE),"")</f>
        <v>Triazolam</v>
      </c>
      <c r="F6583" s="256" t="str">
        <f>IF(AND(A6583&lt;&gt;"",ISNUMBER(A6583)),VLOOKUP(A6583,Studies!A:BR,6,FALSE),"")</f>
        <v>Plasma</v>
      </c>
      <c r="G6583" s="194">
        <v>7</v>
      </c>
      <c r="H6583" s="50" t="s">
        <v>60</v>
      </c>
      <c r="I6583" s="187">
        <v>0.87699689999999997</v>
      </c>
      <c r="J6583" s="41" t="s">
        <v>941</v>
      </c>
      <c r="K6583" s="41" t="s">
        <v>116</v>
      </c>
      <c r="L6583" s="195">
        <v>6.9864999999999997E-2</v>
      </c>
      <c r="M6583" s="52" t="s">
        <v>941</v>
      </c>
      <c r="N6583" s="52" t="s">
        <v>949</v>
      </c>
    </row>
    <row r="6584" spans="1:14" x14ac:dyDescent="0.2">
      <c r="A6584" s="183">
        <v>699</v>
      </c>
      <c r="B6584" s="254" t="str">
        <f>IF(AND(A6584&lt;&gt;"",ISNUMBER(A6584)),VLOOKUP(A6584,Studies!A:BR,2,FALSE),"")</f>
        <v>Friedman 1986</v>
      </c>
      <c r="C6584" s="255" t="str">
        <f>IF(AND(A6584&lt;&gt;"",ISNUMBER(A6584)),VLOOKUP(A6584,Studies!A:BR,3,FALSE),"")</f>
        <v>https://www.ncbi.nlm.nih.gov/pubmed/3567010</v>
      </c>
      <c r="D6584" s="255" t="str">
        <f>IF(AND(A6584&lt;&gt;"",ISNUMBER(A6584)),VLOOKUP(A6584,Studies!A:BR,4,FALSE),"")</f>
        <v>Figure 1</v>
      </c>
      <c r="E6584" s="255" t="str">
        <f>IF(AND(A6584&lt;&gt;"",ISNUMBER(A6584)),VLOOKUP(A6584,Studies!A:BR,5,FALSE),"")</f>
        <v>Triazolam</v>
      </c>
      <c r="F6584" s="256" t="str">
        <f>IF(AND(A6584&lt;&gt;"",ISNUMBER(A6584)),VLOOKUP(A6584,Studies!A:BR,6,FALSE),"")</f>
        <v>Plasma</v>
      </c>
      <c r="G6584" s="194">
        <v>8</v>
      </c>
      <c r="H6584" s="50" t="s">
        <v>60</v>
      </c>
      <c r="I6584" s="187">
        <v>0.6575588</v>
      </c>
      <c r="J6584" s="41" t="s">
        <v>941</v>
      </c>
      <c r="K6584" s="41" t="s">
        <v>116</v>
      </c>
      <c r="L6584" s="195">
        <v>6.6118999999999997E-2</v>
      </c>
      <c r="M6584" s="52" t="s">
        <v>941</v>
      </c>
      <c r="N6584" s="52" t="s">
        <v>949</v>
      </c>
    </row>
    <row r="6585" spans="1:14" x14ac:dyDescent="0.2">
      <c r="A6585" s="183">
        <v>699</v>
      </c>
      <c r="B6585" s="254" t="str">
        <f>IF(AND(A6585&lt;&gt;"",ISNUMBER(A6585)),VLOOKUP(A6585,Studies!A:BR,2,FALSE),"")</f>
        <v>Friedman 1986</v>
      </c>
      <c r="C6585" s="255" t="str">
        <f>IF(AND(A6585&lt;&gt;"",ISNUMBER(A6585)),VLOOKUP(A6585,Studies!A:BR,3,FALSE),"")</f>
        <v>https://www.ncbi.nlm.nih.gov/pubmed/3567010</v>
      </c>
      <c r="D6585" s="255" t="str">
        <f>IF(AND(A6585&lt;&gt;"",ISNUMBER(A6585)),VLOOKUP(A6585,Studies!A:BR,4,FALSE),"")</f>
        <v>Figure 1</v>
      </c>
      <c r="E6585" s="255" t="str">
        <f>IF(AND(A6585&lt;&gt;"",ISNUMBER(A6585)),VLOOKUP(A6585,Studies!A:BR,5,FALSE),"")</f>
        <v>Triazolam</v>
      </c>
      <c r="F6585" s="256" t="str">
        <f>IF(AND(A6585&lt;&gt;"",ISNUMBER(A6585)),VLOOKUP(A6585,Studies!A:BR,6,FALSE),"")</f>
        <v>Plasma</v>
      </c>
      <c r="G6585" s="194">
        <v>10</v>
      </c>
      <c r="H6585" s="50" t="s">
        <v>60</v>
      </c>
      <c r="I6585" s="187">
        <v>0.38656810000000003</v>
      </c>
      <c r="J6585" s="41" t="s">
        <v>941</v>
      </c>
      <c r="K6585" s="41" t="s">
        <v>116</v>
      </c>
      <c r="L6585" s="195">
        <v>3.8877000000000002E-2</v>
      </c>
      <c r="M6585" s="52" t="s">
        <v>941</v>
      </c>
      <c r="N6585" s="52" t="s">
        <v>949</v>
      </c>
    </row>
    <row r="6586" spans="1:14" x14ac:dyDescent="0.2">
      <c r="A6586" s="183">
        <v>699</v>
      </c>
      <c r="B6586" s="254" t="str">
        <f>IF(AND(A6586&lt;&gt;"",ISNUMBER(A6586)),VLOOKUP(A6586,Studies!A:BR,2,FALSE),"")</f>
        <v>Friedman 1986</v>
      </c>
      <c r="C6586" s="255" t="str">
        <f>IF(AND(A6586&lt;&gt;"",ISNUMBER(A6586)),VLOOKUP(A6586,Studies!A:BR,3,FALSE),"")</f>
        <v>https://www.ncbi.nlm.nih.gov/pubmed/3567010</v>
      </c>
      <c r="D6586" s="255" t="str">
        <f>IF(AND(A6586&lt;&gt;"",ISNUMBER(A6586)),VLOOKUP(A6586,Studies!A:BR,4,FALSE),"")</f>
        <v>Figure 1</v>
      </c>
      <c r="E6586" s="255" t="str">
        <f>IF(AND(A6586&lt;&gt;"",ISNUMBER(A6586)),VLOOKUP(A6586,Studies!A:BR,5,FALSE),"")</f>
        <v>Triazolam</v>
      </c>
      <c r="F6586" s="256" t="str">
        <f>IF(AND(A6586&lt;&gt;"",ISNUMBER(A6586)),VLOOKUP(A6586,Studies!A:BR,6,FALSE),"")</f>
        <v>Plasma</v>
      </c>
      <c r="G6586" s="194">
        <v>12</v>
      </c>
      <c r="H6586" s="50" t="s">
        <v>60</v>
      </c>
      <c r="I6586" s="187">
        <v>0.20257439999999999</v>
      </c>
      <c r="J6586" s="41" t="s">
        <v>941</v>
      </c>
      <c r="K6586" s="41" t="s">
        <v>116</v>
      </c>
      <c r="L6586" s="195">
        <v>3.056E-2</v>
      </c>
      <c r="M6586" s="52" t="s">
        <v>941</v>
      </c>
      <c r="N6586" s="52" t="s">
        <v>949</v>
      </c>
    </row>
    <row r="6587" spans="1:14" x14ac:dyDescent="0.2">
      <c r="A6587" s="30">
        <v>700</v>
      </c>
      <c r="B6587" s="254" t="str">
        <f>IF(AND(A6587&lt;&gt;"",ISNUMBER(A6587)),VLOOKUP(A6587,Studies!A:BR,2,FALSE),"")</f>
        <v>Friedman 1988</v>
      </c>
      <c r="C6587" s="255" t="str">
        <f>IF(AND(A6587&lt;&gt;"",ISNUMBER(A6587)),VLOOKUP(A6587,Studies!A:BR,3,FALSE),"")</f>
        <v>https://www.ncbi.nlm.nih.gov/pubmed/3360971</v>
      </c>
      <c r="D6587" s="255" t="str">
        <f>IF(AND(A6587&lt;&gt;"",ISNUMBER(A6587)),VLOOKUP(A6587,Studies!A:BR,4,FALSE),"")</f>
        <v>Control</v>
      </c>
      <c r="E6587" s="255" t="str">
        <f>IF(AND(A6587&lt;&gt;"",ISNUMBER(A6587)),VLOOKUP(A6587,Studies!A:BR,5,FALSE),"")</f>
        <v>Triazolam</v>
      </c>
      <c r="F6587" s="256" t="str">
        <f>IF(AND(A6587&lt;&gt;"",ISNUMBER(A6587)),VLOOKUP(A6587,Studies!A:BR,6,FALSE),"")</f>
        <v>Plasma</v>
      </c>
      <c r="G6587" s="194">
        <v>0.25</v>
      </c>
      <c r="H6587" s="50" t="s">
        <v>60</v>
      </c>
      <c r="I6587" s="187">
        <v>0.56371150000000003</v>
      </c>
      <c r="J6587" s="41" t="s">
        <v>941</v>
      </c>
      <c r="K6587" s="41" t="s">
        <v>116</v>
      </c>
    </row>
    <row r="6588" spans="1:14" x14ac:dyDescent="0.2">
      <c r="A6588" s="30">
        <v>700</v>
      </c>
      <c r="B6588" s="254" t="str">
        <f>IF(AND(A6588&lt;&gt;"",ISNUMBER(A6588)),VLOOKUP(A6588,Studies!A:BR,2,FALSE),"")</f>
        <v>Friedman 1988</v>
      </c>
      <c r="C6588" s="255" t="str">
        <f>IF(AND(A6588&lt;&gt;"",ISNUMBER(A6588)),VLOOKUP(A6588,Studies!A:BR,3,FALSE),"")</f>
        <v>https://www.ncbi.nlm.nih.gov/pubmed/3360971</v>
      </c>
      <c r="D6588" s="255" t="str">
        <f>IF(AND(A6588&lt;&gt;"",ISNUMBER(A6588)),VLOOKUP(A6588,Studies!A:BR,4,FALSE),"")</f>
        <v>Control</v>
      </c>
      <c r="E6588" s="255" t="str">
        <f>IF(AND(A6588&lt;&gt;"",ISNUMBER(A6588)),VLOOKUP(A6588,Studies!A:BR,5,FALSE),"")</f>
        <v>Triazolam</v>
      </c>
      <c r="F6588" s="256" t="str">
        <f>IF(AND(A6588&lt;&gt;"",ISNUMBER(A6588)),VLOOKUP(A6588,Studies!A:BR,6,FALSE),"")</f>
        <v>Plasma</v>
      </c>
      <c r="G6588" s="194">
        <v>0.5</v>
      </c>
      <c r="H6588" s="50" t="s">
        <v>60</v>
      </c>
      <c r="I6588" s="187">
        <v>2.3148520000000001</v>
      </c>
      <c r="J6588" s="41" t="s">
        <v>941</v>
      </c>
      <c r="K6588" s="41" t="s">
        <v>116</v>
      </c>
    </row>
    <row r="6589" spans="1:14" x14ac:dyDescent="0.2">
      <c r="A6589" s="183">
        <v>700</v>
      </c>
      <c r="B6589" s="254" t="str">
        <f>IF(AND(A6589&lt;&gt;"",ISNUMBER(A6589)),VLOOKUP(A6589,Studies!A:BR,2,FALSE),"")</f>
        <v>Friedman 1988</v>
      </c>
      <c r="C6589" s="255" t="str">
        <f>IF(AND(A6589&lt;&gt;"",ISNUMBER(A6589)),VLOOKUP(A6589,Studies!A:BR,3,FALSE),"")</f>
        <v>https://www.ncbi.nlm.nih.gov/pubmed/3360971</v>
      </c>
      <c r="D6589" s="255" t="str">
        <f>IF(AND(A6589&lt;&gt;"",ISNUMBER(A6589)),VLOOKUP(A6589,Studies!A:BR,4,FALSE),"")</f>
        <v>Control</v>
      </c>
      <c r="E6589" s="255" t="str">
        <f>IF(AND(A6589&lt;&gt;"",ISNUMBER(A6589)),VLOOKUP(A6589,Studies!A:BR,5,FALSE),"")</f>
        <v>Triazolam</v>
      </c>
      <c r="F6589" s="256" t="str">
        <f>IF(AND(A6589&lt;&gt;"",ISNUMBER(A6589)),VLOOKUP(A6589,Studies!A:BR,6,FALSE),"")</f>
        <v>Plasma</v>
      </c>
      <c r="G6589" s="194">
        <v>0.75</v>
      </c>
      <c r="H6589" s="50" t="s">
        <v>60</v>
      </c>
      <c r="I6589" s="187">
        <v>2.4864830000000002</v>
      </c>
      <c r="J6589" s="41" t="s">
        <v>941</v>
      </c>
      <c r="K6589" s="41" t="s">
        <v>116</v>
      </c>
    </row>
    <row r="6590" spans="1:14" x14ac:dyDescent="0.2">
      <c r="A6590" s="183">
        <v>700</v>
      </c>
      <c r="B6590" s="254" t="str">
        <f>IF(AND(A6590&lt;&gt;"",ISNUMBER(A6590)),VLOOKUP(A6590,Studies!A:BR,2,FALSE),"")</f>
        <v>Friedman 1988</v>
      </c>
      <c r="C6590" s="255" t="str">
        <f>IF(AND(A6590&lt;&gt;"",ISNUMBER(A6590)),VLOOKUP(A6590,Studies!A:BR,3,FALSE),"")</f>
        <v>https://www.ncbi.nlm.nih.gov/pubmed/3360971</v>
      </c>
      <c r="D6590" s="255" t="str">
        <f>IF(AND(A6590&lt;&gt;"",ISNUMBER(A6590)),VLOOKUP(A6590,Studies!A:BR,4,FALSE),"")</f>
        <v>Control</v>
      </c>
      <c r="E6590" s="255" t="str">
        <f>IF(AND(A6590&lt;&gt;"",ISNUMBER(A6590)),VLOOKUP(A6590,Studies!A:BR,5,FALSE),"")</f>
        <v>Triazolam</v>
      </c>
      <c r="F6590" s="256" t="str">
        <f>IF(AND(A6590&lt;&gt;"",ISNUMBER(A6590)),VLOOKUP(A6590,Studies!A:BR,6,FALSE),"")</f>
        <v>Plasma</v>
      </c>
      <c r="G6590" s="194">
        <v>1</v>
      </c>
      <c r="H6590" s="50" t="s">
        <v>60</v>
      </c>
      <c r="I6590" s="187">
        <v>2.9334959999999999</v>
      </c>
      <c r="J6590" s="41" t="s">
        <v>941</v>
      </c>
      <c r="K6590" s="41" t="s">
        <v>116</v>
      </c>
    </row>
    <row r="6591" spans="1:14" x14ac:dyDescent="0.2">
      <c r="A6591" s="183">
        <v>700</v>
      </c>
      <c r="B6591" s="254" t="str">
        <f>IF(AND(A6591&lt;&gt;"",ISNUMBER(A6591)),VLOOKUP(A6591,Studies!A:BR,2,FALSE),"")</f>
        <v>Friedman 1988</v>
      </c>
      <c r="C6591" s="255" t="str">
        <f>IF(AND(A6591&lt;&gt;"",ISNUMBER(A6591)),VLOOKUP(A6591,Studies!A:BR,3,FALSE),"")</f>
        <v>https://www.ncbi.nlm.nih.gov/pubmed/3360971</v>
      </c>
      <c r="D6591" s="255" t="str">
        <f>IF(AND(A6591&lt;&gt;"",ISNUMBER(A6591)),VLOOKUP(A6591,Studies!A:BR,4,FALSE),"")</f>
        <v>Control</v>
      </c>
      <c r="E6591" s="255" t="str">
        <f>IF(AND(A6591&lt;&gt;"",ISNUMBER(A6591)),VLOOKUP(A6591,Studies!A:BR,5,FALSE),"")</f>
        <v>Triazolam</v>
      </c>
      <c r="F6591" s="256" t="str">
        <f>IF(AND(A6591&lt;&gt;"",ISNUMBER(A6591)),VLOOKUP(A6591,Studies!A:BR,6,FALSE),"")</f>
        <v>Plasma</v>
      </c>
      <c r="G6591" s="194">
        <v>1.5</v>
      </c>
      <c r="H6591" s="50" t="s">
        <v>60</v>
      </c>
      <c r="I6591" s="187">
        <v>2.7993649999999999</v>
      </c>
      <c r="J6591" s="41" t="s">
        <v>941</v>
      </c>
      <c r="K6591" s="41" t="s">
        <v>116</v>
      </c>
    </row>
    <row r="6592" spans="1:14" x14ac:dyDescent="0.2">
      <c r="A6592" s="183">
        <v>700</v>
      </c>
      <c r="B6592" s="254" t="str">
        <f>IF(AND(A6592&lt;&gt;"",ISNUMBER(A6592)),VLOOKUP(A6592,Studies!A:BR,2,FALSE),"")</f>
        <v>Friedman 1988</v>
      </c>
      <c r="C6592" s="255" t="str">
        <f>IF(AND(A6592&lt;&gt;"",ISNUMBER(A6592)),VLOOKUP(A6592,Studies!A:BR,3,FALSE),"")</f>
        <v>https://www.ncbi.nlm.nih.gov/pubmed/3360971</v>
      </c>
      <c r="D6592" s="255" t="str">
        <f>IF(AND(A6592&lt;&gt;"",ISNUMBER(A6592)),VLOOKUP(A6592,Studies!A:BR,4,FALSE),"")</f>
        <v>Control</v>
      </c>
      <c r="E6592" s="255" t="str">
        <f>IF(AND(A6592&lt;&gt;"",ISNUMBER(A6592)),VLOOKUP(A6592,Studies!A:BR,5,FALSE),"")</f>
        <v>Triazolam</v>
      </c>
      <c r="F6592" s="256" t="str">
        <f>IF(AND(A6592&lt;&gt;"",ISNUMBER(A6592)),VLOOKUP(A6592,Studies!A:BR,6,FALSE),"")</f>
        <v>Plasma</v>
      </c>
      <c r="G6592" s="194">
        <v>2</v>
      </c>
      <c r="H6592" s="50" t="s">
        <v>60</v>
      </c>
      <c r="I6592" s="187">
        <v>2.569906</v>
      </c>
      <c r="J6592" s="41" t="s">
        <v>941</v>
      </c>
      <c r="K6592" s="41" t="s">
        <v>116</v>
      </c>
    </row>
    <row r="6593" spans="1:11" x14ac:dyDescent="0.2">
      <c r="A6593" s="183">
        <v>700</v>
      </c>
      <c r="B6593" s="254" t="str">
        <f>IF(AND(A6593&lt;&gt;"",ISNUMBER(A6593)),VLOOKUP(A6593,Studies!A:BR,2,FALSE),"")</f>
        <v>Friedman 1988</v>
      </c>
      <c r="C6593" s="255" t="str">
        <f>IF(AND(A6593&lt;&gt;"",ISNUMBER(A6593)),VLOOKUP(A6593,Studies!A:BR,3,FALSE),"")</f>
        <v>https://www.ncbi.nlm.nih.gov/pubmed/3360971</v>
      </c>
      <c r="D6593" s="255" t="str">
        <f>IF(AND(A6593&lt;&gt;"",ISNUMBER(A6593)),VLOOKUP(A6593,Studies!A:BR,4,FALSE),"")</f>
        <v>Control</v>
      </c>
      <c r="E6593" s="255" t="str">
        <f>IF(AND(A6593&lt;&gt;"",ISNUMBER(A6593)),VLOOKUP(A6593,Studies!A:BR,5,FALSE),"")</f>
        <v>Triazolam</v>
      </c>
      <c r="F6593" s="256" t="str">
        <f>IF(AND(A6593&lt;&gt;"",ISNUMBER(A6593)),VLOOKUP(A6593,Studies!A:BR,6,FALSE),"")</f>
        <v>Plasma</v>
      </c>
      <c r="G6593" s="194">
        <v>2.5</v>
      </c>
      <c r="H6593" s="50" t="s">
        <v>60</v>
      </c>
      <c r="I6593" s="187">
        <v>2.255636</v>
      </c>
      <c r="J6593" s="41" t="s">
        <v>941</v>
      </c>
      <c r="K6593" s="41" t="s">
        <v>116</v>
      </c>
    </row>
    <row r="6594" spans="1:11" x14ac:dyDescent="0.2">
      <c r="A6594" s="183">
        <v>700</v>
      </c>
      <c r="B6594" s="254" t="str">
        <f>IF(AND(A6594&lt;&gt;"",ISNUMBER(A6594)),VLOOKUP(A6594,Studies!A:BR,2,FALSE),"")</f>
        <v>Friedman 1988</v>
      </c>
      <c r="C6594" s="255" t="str">
        <f>IF(AND(A6594&lt;&gt;"",ISNUMBER(A6594)),VLOOKUP(A6594,Studies!A:BR,3,FALSE),"")</f>
        <v>https://www.ncbi.nlm.nih.gov/pubmed/3360971</v>
      </c>
      <c r="D6594" s="255" t="str">
        <f>IF(AND(A6594&lt;&gt;"",ISNUMBER(A6594)),VLOOKUP(A6594,Studies!A:BR,4,FALSE),"")</f>
        <v>Control</v>
      </c>
      <c r="E6594" s="255" t="str">
        <f>IF(AND(A6594&lt;&gt;"",ISNUMBER(A6594)),VLOOKUP(A6594,Studies!A:BR,5,FALSE),"")</f>
        <v>Triazolam</v>
      </c>
      <c r="F6594" s="256" t="str">
        <f>IF(AND(A6594&lt;&gt;"",ISNUMBER(A6594)),VLOOKUP(A6594,Studies!A:BR,6,FALSE),"")</f>
        <v>Plasma</v>
      </c>
      <c r="G6594" s="194">
        <v>3</v>
      </c>
      <c r="H6594" s="50" t="s">
        <v>60</v>
      </c>
      <c r="I6594" s="187">
        <v>2.2169159999999999</v>
      </c>
      <c r="J6594" s="41" t="s">
        <v>941</v>
      </c>
      <c r="K6594" s="41" t="s">
        <v>116</v>
      </c>
    </row>
    <row r="6595" spans="1:11" x14ac:dyDescent="0.2">
      <c r="A6595" s="183">
        <v>700</v>
      </c>
      <c r="B6595" s="254" t="str">
        <f>IF(AND(A6595&lt;&gt;"",ISNUMBER(A6595)),VLOOKUP(A6595,Studies!A:BR,2,FALSE),"")</f>
        <v>Friedman 1988</v>
      </c>
      <c r="C6595" s="255" t="str">
        <f>IF(AND(A6595&lt;&gt;"",ISNUMBER(A6595)),VLOOKUP(A6595,Studies!A:BR,3,FALSE),"")</f>
        <v>https://www.ncbi.nlm.nih.gov/pubmed/3360971</v>
      </c>
      <c r="D6595" s="255" t="str">
        <f>IF(AND(A6595&lt;&gt;"",ISNUMBER(A6595)),VLOOKUP(A6595,Studies!A:BR,4,FALSE),"")</f>
        <v>Control</v>
      </c>
      <c r="E6595" s="255" t="str">
        <f>IF(AND(A6595&lt;&gt;"",ISNUMBER(A6595)),VLOOKUP(A6595,Studies!A:BR,5,FALSE),"")</f>
        <v>Triazolam</v>
      </c>
      <c r="F6595" s="256" t="str">
        <f>IF(AND(A6595&lt;&gt;"",ISNUMBER(A6595)),VLOOKUP(A6595,Studies!A:BR,6,FALSE),"")</f>
        <v>Plasma</v>
      </c>
      <c r="G6595" s="194">
        <v>4</v>
      </c>
      <c r="H6595" s="50" t="s">
        <v>60</v>
      </c>
      <c r="I6595" s="187">
        <v>1.620012</v>
      </c>
      <c r="J6595" s="41" t="s">
        <v>941</v>
      </c>
      <c r="K6595" s="41" t="s">
        <v>116</v>
      </c>
    </row>
    <row r="6596" spans="1:11" x14ac:dyDescent="0.2">
      <c r="A6596" s="183">
        <v>700</v>
      </c>
      <c r="B6596" s="254" t="str">
        <f>IF(AND(A6596&lt;&gt;"",ISNUMBER(A6596)),VLOOKUP(A6596,Studies!A:BR,2,FALSE),"")</f>
        <v>Friedman 1988</v>
      </c>
      <c r="C6596" s="255" t="str">
        <f>IF(AND(A6596&lt;&gt;"",ISNUMBER(A6596)),VLOOKUP(A6596,Studies!A:BR,3,FALSE),"")</f>
        <v>https://www.ncbi.nlm.nih.gov/pubmed/3360971</v>
      </c>
      <c r="D6596" s="255" t="str">
        <f>IF(AND(A6596&lt;&gt;"",ISNUMBER(A6596)),VLOOKUP(A6596,Studies!A:BR,4,FALSE),"")</f>
        <v>Control</v>
      </c>
      <c r="E6596" s="255" t="str">
        <f>IF(AND(A6596&lt;&gt;"",ISNUMBER(A6596)),VLOOKUP(A6596,Studies!A:BR,5,FALSE),"")</f>
        <v>Triazolam</v>
      </c>
      <c r="F6596" s="256" t="str">
        <f>IF(AND(A6596&lt;&gt;"",ISNUMBER(A6596)),VLOOKUP(A6596,Studies!A:BR,6,FALSE),"")</f>
        <v>Plasma</v>
      </c>
      <c r="G6596" s="194">
        <v>5</v>
      </c>
      <c r="H6596" s="50" t="s">
        <v>60</v>
      </c>
      <c r="I6596" s="187">
        <v>1.309428</v>
      </c>
      <c r="J6596" s="41" t="s">
        <v>941</v>
      </c>
      <c r="K6596" s="41" t="s">
        <v>116</v>
      </c>
    </row>
    <row r="6597" spans="1:11" x14ac:dyDescent="0.2">
      <c r="A6597" s="183">
        <v>700</v>
      </c>
      <c r="B6597" s="254" t="str">
        <f>IF(AND(A6597&lt;&gt;"",ISNUMBER(A6597)),VLOOKUP(A6597,Studies!A:BR,2,FALSE),"")</f>
        <v>Friedman 1988</v>
      </c>
      <c r="C6597" s="255" t="str">
        <f>IF(AND(A6597&lt;&gt;"",ISNUMBER(A6597)),VLOOKUP(A6597,Studies!A:BR,3,FALSE),"")</f>
        <v>https://www.ncbi.nlm.nih.gov/pubmed/3360971</v>
      </c>
      <c r="D6597" s="255" t="str">
        <f>IF(AND(A6597&lt;&gt;"",ISNUMBER(A6597)),VLOOKUP(A6597,Studies!A:BR,4,FALSE),"")</f>
        <v>Control</v>
      </c>
      <c r="E6597" s="255" t="str">
        <f>IF(AND(A6597&lt;&gt;"",ISNUMBER(A6597)),VLOOKUP(A6597,Studies!A:BR,5,FALSE),"")</f>
        <v>Triazolam</v>
      </c>
      <c r="F6597" s="256" t="str">
        <f>IF(AND(A6597&lt;&gt;"",ISNUMBER(A6597)),VLOOKUP(A6597,Studies!A:BR,6,FALSE),"")</f>
        <v>Plasma</v>
      </c>
      <c r="G6597" s="194">
        <v>6</v>
      </c>
      <c r="H6597" s="50" t="s">
        <v>60</v>
      </c>
      <c r="I6597" s="187">
        <v>1.0836539999999999</v>
      </c>
      <c r="J6597" s="41" t="s">
        <v>941</v>
      </c>
      <c r="K6597" s="41" t="s">
        <v>116</v>
      </c>
    </row>
    <row r="6598" spans="1:11" x14ac:dyDescent="0.2">
      <c r="A6598" s="183">
        <v>700</v>
      </c>
      <c r="B6598" s="254" t="str">
        <f>IF(AND(A6598&lt;&gt;"",ISNUMBER(A6598)),VLOOKUP(A6598,Studies!A:BR,2,FALSE),"")</f>
        <v>Friedman 1988</v>
      </c>
      <c r="C6598" s="255" t="str">
        <f>IF(AND(A6598&lt;&gt;"",ISNUMBER(A6598)),VLOOKUP(A6598,Studies!A:BR,3,FALSE),"")</f>
        <v>https://www.ncbi.nlm.nih.gov/pubmed/3360971</v>
      </c>
      <c r="D6598" s="255" t="str">
        <f>IF(AND(A6598&lt;&gt;"",ISNUMBER(A6598)),VLOOKUP(A6598,Studies!A:BR,4,FALSE),"")</f>
        <v>Control</v>
      </c>
      <c r="E6598" s="255" t="str">
        <f>IF(AND(A6598&lt;&gt;"",ISNUMBER(A6598)),VLOOKUP(A6598,Studies!A:BR,5,FALSE),"")</f>
        <v>Triazolam</v>
      </c>
      <c r="F6598" s="256" t="str">
        <f>IF(AND(A6598&lt;&gt;"",ISNUMBER(A6598)),VLOOKUP(A6598,Studies!A:BR,6,FALSE),"")</f>
        <v>Plasma</v>
      </c>
      <c r="G6598" s="194">
        <v>8</v>
      </c>
      <c r="H6598" s="50" t="s">
        <v>60</v>
      </c>
      <c r="I6598" s="187">
        <v>0.60013399999999995</v>
      </c>
      <c r="J6598" s="41" t="s">
        <v>941</v>
      </c>
      <c r="K6598" s="41" t="s">
        <v>116</v>
      </c>
    </row>
    <row r="6599" spans="1:11" x14ac:dyDescent="0.2">
      <c r="A6599" s="183">
        <v>700</v>
      </c>
      <c r="B6599" s="254" t="str">
        <f>IF(AND(A6599&lt;&gt;"",ISNUMBER(A6599)),VLOOKUP(A6599,Studies!A:BR,2,FALSE),"")</f>
        <v>Friedman 1988</v>
      </c>
      <c r="C6599" s="255" t="str">
        <f>IF(AND(A6599&lt;&gt;"",ISNUMBER(A6599)),VLOOKUP(A6599,Studies!A:BR,3,FALSE),"")</f>
        <v>https://www.ncbi.nlm.nih.gov/pubmed/3360971</v>
      </c>
      <c r="D6599" s="255" t="str">
        <f>IF(AND(A6599&lt;&gt;"",ISNUMBER(A6599)),VLOOKUP(A6599,Studies!A:BR,4,FALSE),"")</f>
        <v>Control</v>
      </c>
      <c r="E6599" s="255" t="str">
        <f>IF(AND(A6599&lt;&gt;"",ISNUMBER(A6599)),VLOOKUP(A6599,Studies!A:BR,5,FALSE),"")</f>
        <v>Triazolam</v>
      </c>
      <c r="F6599" s="256" t="str">
        <f>IF(AND(A6599&lt;&gt;"",ISNUMBER(A6599)),VLOOKUP(A6599,Studies!A:BR,6,FALSE),"")</f>
        <v>Plasma</v>
      </c>
      <c r="G6599" s="194">
        <v>10</v>
      </c>
      <c r="H6599" s="50" t="s">
        <v>60</v>
      </c>
      <c r="I6599" s="187">
        <v>0.3286403</v>
      </c>
      <c r="J6599" s="41" t="s">
        <v>941</v>
      </c>
      <c r="K6599" s="41" t="s">
        <v>116</v>
      </c>
    </row>
    <row r="6600" spans="1:11" x14ac:dyDescent="0.2">
      <c r="A6600" s="30">
        <v>701</v>
      </c>
      <c r="B6600" s="254" t="str">
        <f>IF(AND(A6600&lt;&gt;"",ISNUMBER(A6600)),VLOOKUP(A6600,Studies!A:BR,2,FALSE),"")</f>
        <v>Greenblatt 1991</v>
      </c>
      <c r="C6600" s="255" t="str">
        <f>IF(AND(A6600&lt;&gt;"",ISNUMBER(A6600)),VLOOKUP(A6600,Studies!A:BR,3,FALSE),"")</f>
        <v>https://www.ncbi.nlm.nih.gov/pubmed/2034245</v>
      </c>
      <c r="D6600" s="255" t="str">
        <f>IF(AND(A6600&lt;&gt;"",ISNUMBER(A6600)),VLOOKUP(A6600,Studies!A:BR,4,FALSE),"")</f>
        <v>Young subjects, 0.125 mg</v>
      </c>
      <c r="E6600" s="255" t="str">
        <f>IF(AND(A6600&lt;&gt;"",ISNUMBER(A6600)),VLOOKUP(A6600,Studies!A:BR,5,FALSE),"")</f>
        <v>Triazolam</v>
      </c>
      <c r="F6600" s="256" t="str">
        <f>IF(AND(A6600&lt;&gt;"",ISNUMBER(A6600)),VLOOKUP(A6600,Studies!A:BR,6,FALSE),"")</f>
        <v>Plasma</v>
      </c>
      <c r="G6600" s="194">
        <v>0.5</v>
      </c>
      <c r="H6600" s="50" t="s">
        <v>60</v>
      </c>
      <c r="I6600" s="187">
        <v>0.7602409</v>
      </c>
      <c r="J6600" s="41" t="s">
        <v>941</v>
      </c>
      <c r="K6600" s="41" t="s">
        <v>116</v>
      </c>
    </row>
    <row r="6601" spans="1:11" x14ac:dyDescent="0.2">
      <c r="A6601" s="30">
        <v>701</v>
      </c>
      <c r="B6601" s="254" t="str">
        <f>IF(AND(A6601&lt;&gt;"",ISNUMBER(A6601)),VLOOKUP(A6601,Studies!A:BR,2,FALSE),"")</f>
        <v>Greenblatt 1991</v>
      </c>
      <c r="C6601" s="255" t="str">
        <f>IF(AND(A6601&lt;&gt;"",ISNUMBER(A6601)),VLOOKUP(A6601,Studies!A:BR,3,FALSE),"")</f>
        <v>https://www.ncbi.nlm.nih.gov/pubmed/2034245</v>
      </c>
      <c r="D6601" s="255" t="str">
        <f>IF(AND(A6601&lt;&gt;"",ISNUMBER(A6601)),VLOOKUP(A6601,Studies!A:BR,4,FALSE),"")</f>
        <v>Young subjects, 0.125 mg</v>
      </c>
      <c r="E6601" s="255" t="str">
        <f>IF(AND(A6601&lt;&gt;"",ISNUMBER(A6601)),VLOOKUP(A6601,Studies!A:BR,5,FALSE),"")</f>
        <v>Triazolam</v>
      </c>
      <c r="F6601" s="256" t="str">
        <f>IF(AND(A6601&lt;&gt;"",ISNUMBER(A6601)),VLOOKUP(A6601,Studies!A:BR,6,FALSE),"")</f>
        <v>Plasma</v>
      </c>
      <c r="G6601" s="194">
        <v>1</v>
      </c>
      <c r="H6601" s="50" t="s">
        <v>60</v>
      </c>
      <c r="I6601" s="187">
        <v>0.97014889999999998</v>
      </c>
      <c r="J6601" s="41" t="s">
        <v>941</v>
      </c>
      <c r="K6601" s="41" t="s">
        <v>116</v>
      </c>
    </row>
    <row r="6602" spans="1:11" x14ac:dyDescent="0.2">
      <c r="A6602" s="30">
        <v>701</v>
      </c>
      <c r="B6602" s="254" t="str">
        <f>IF(AND(A6602&lt;&gt;"",ISNUMBER(A6602)),VLOOKUP(A6602,Studies!A:BR,2,FALSE),"")</f>
        <v>Greenblatt 1991</v>
      </c>
      <c r="C6602" s="255" t="str">
        <f>IF(AND(A6602&lt;&gt;"",ISNUMBER(A6602)),VLOOKUP(A6602,Studies!A:BR,3,FALSE),"")</f>
        <v>https://www.ncbi.nlm.nih.gov/pubmed/2034245</v>
      </c>
      <c r="D6602" s="255" t="str">
        <f>IF(AND(A6602&lt;&gt;"",ISNUMBER(A6602)),VLOOKUP(A6602,Studies!A:BR,4,FALSE),"")</f>
        <v>Young subjects, 0.125 mg</v>
      </c>
      <c r="E6602" s="255" t="str">
        <f>IF(AND(A6602&lt;&gt;"",ISNUMBER(A6602)),VLOOKUP(A6602,Studies!A:BR,5,FALSE),"")</f>
        <v>Triazolam</v>
      </c>
      <c r="F6602" s="256" t="str">
        <f>IF(AND(A6602&lt;&gt;"",ISNUMBER(A6602)),VLOOKUP(A6602,Studies!A:BR,6,FALSE),"")</f>
        <v>Plasma</v>
      </c>
      <c r="G6602" s="194">
        <v>1.5</v>
      </c>
      <c r="H6602" s="50" t="s">
        <v>60</v>
      </c>
      <c r="I6602" s="187">
        <v>0.78014380000000005</v>
      </c>
      <c r="J6602" s="41" t="s">
        <v>941</v>
      </c>
      <c r="K6602" s="41" t="s">
        <v>116</v>
      </c>
    </row>
    <row r="6603" spans="1:11" x14ac:dyDescent="0.2">
      <c r="A6603" s="30">
        <v>701</v>
      </c>
      <c r="B6603" s="254" t="str">
        <f>IF(AND(A6603&lt;&gt;"",ISNUMBER(A6603)),VLOOKUP(A6603,Studies!A:BR,2,FALSE),"")</f>
        <v>Greenblatt 1991</v>
      </c>
      <c r="C6603" s="255" t="str">
        <f>IF(AND(A6603&lt;&gt;"",ISNUMBER(A6603)),VLOOKUP(A6603,Studies!A:BR,3,FALSE),"")</f>
        <v>https://www.ncbi.nlm.nih.gov/pubmed/2034245</v>
      </c>
      <c r="D6603" s="255" t="str">
        <f>IF(AND(A6603&lt;&gt;"",ISNUMBER(A6603)),VLOOKUP(A6603,Studies!A:BR,4,FALSE),"")</f>
        <v>Young subjects, 0.125 mg</v>
      </c>
      <c r="E6603" s="255" t="str">
        <f>IF(AND(A6603&lt;&gt;"",ISNUMBER(A6603)),VLOOKUP(A6603,Studies!A:BR,5,FALSE),"")</f>
        <v>Triazolam</v>
      </c>
      <c r="F6603" s="256" t="str">
        <f>IF(AND(A6603&lt;&gt;"",ISNUMBER(A6603)),VLOOKUP(A6603,Studies!A:BR,6,FALSE),"")</f>
        <v>Plasma</v>
      </c>
      <c r="G6603" s="194">
        <v>2</v>
      </c>
      <c r="H6603" s="50" t="s">
        <v>60</v>
      </c>
      <c r="I6603" s="187">
        <v>0.67194370000000003</v>
      </c>
      <c r="J6603" s="41" t="s">
        <v>941</v>
      </c>
      <c r="K6603" s="41" t="s">
        <v>116</v>
      </c>
    </row>
    <row r="6604" spans="1:11" x14ac:dyDescent="0.2">
      <c r="A6604" s="30">
        <v>701</v>
      </c>
      <c r="B6604" s="254" t="str">
        <f>IF(AND(A6604&lt;&gt;"",ISNUMBER(A6604)),VLOOKUP(A6604,Studies!A:BR,2,FALSE),"")</f>
        <v>Greenblatt 1991</v>
      </c>
      <c r="C6604" s="255" t="str">
        <f>IF(AND(A6604&lt;&gt;"",ISNUMBER(A6604)),VLOOKUP(A6604,Studies!A:BR,3,FALSE),"")</f>
        <v>https://www.ncbi.nlm.nih.gov/pubmed/2034245</v>
      </c>
      <c r="D6604" s="255" t="str">
        <f>IF(AND(A6604&lt;&gt;"",ISNUMBER(A6604)),VLOOKUP(A6604,Studies!A:BR,4,FALSE),"")</f>
        <v>Young subjects, 0.125 mg</v>
      </c>
      <c r="E6604" s="255" t="str">
        <f>IF(AND(A6604&lt;&gt;"",ISNUMBER(A6604)),VLOOKUP(A6604,Studies!A:BR,5,FALSE),"")</f>
        <v>Triazolam</v>
      </c>
      <c r="F6604" s="256" t="str">
        <f>IF(AND(A6604&lt;&gt;"",ISNUMBER(A6604)),VLOOKUP(A6604,Studies!A:BR,6,FALSE),"")</f>
        <v>Plasma</v>
      </c>
      <c r="G6604" s="194">
        <v>2.5</v>
      </c>
      <c r="H6604" s="50" t="s">
        <v>60</v>
      </c>
      <c r="I6604" s="187">
        <v>0.57873520000000001</v>
      </c>
      <c r="J6604" s="41" t="s">
        <v>941</v>
      </c>
      <c r="K6604" s="41" t="s">
        <v>116</v>
      </c>
    </row>
    <row r="6605" spans="1:11" x14ac:dyDescent="0.2">
      <c r="A6605" s="30">
        <v>701</v>
      </c>
      <c r="B6605" s="254" t="str">
        <f>IF(AND(A6605&lt;&gt;"",ISNUMBER(A6605)),VLOOKUP(A6605,Studies!A:BR,2,FALSE),"")</f>
        <v>Greenblatt 1991</v>
      </c>
      <c r="C6605" s="255" t="str">
        <f>IF(AND(A6605&lt;&gt;"",ISNUMBER(A6605)),VLOOKUP(A6605,Studies!A:BR,3,FALSE),"")</f>
        <v>https://www.ncbi.nlm.nih.gov/pubmed/2034245</v>
      </c>
      <c r="D6605" s="255" t="str">
        <f>IF(AND(A6605&lt;&gt;"",ISNUMBER(A6605)),VLOOKUP(A6605,Studies!A:BR,4,FALSE),"")</f>
        <v>Young subjects, 0.125 mg</v>
      </c>
      <c r="E6605" s="255" t="str">
        <f>IF(AND(A6605&lt;&gt;"",ISNUMBER(A6605)),VLOOKUP(A6605,Studies!A:BR,5,FALSE),"")</f>
        <v>Triazolam</v>
      </c>
      <c r="F6605" s="256" t="str">
        <f>IF(AND(A6605&lt;&gt;"",ISNUMBER(A6605)),VLOOKUP(A6605,Studies!A:BR,6,FALSE),"")</f>
        <v>Plasma</v>
      </c>
      <c r="G6605" s="194">
        <v>3</v>
      </c>
      <c r="H6605" s="50" t="s">
        <v>60</v>
      </c>
      <c r="I6605" s="187">
        <v>0.45109280000000002</v>
      </c>
      <c r="J6605" s="41" t="s">
        <v>941</v>
      </c>
      <c r="K6605" s="41" t="s">
        <v>116</v>
      </c>
    </row>
    <row r="6606" spans="1:11" x14ac:dyDescent="0.2">
      <c r="A6606" s="30">
        <v>701</v>
      </c>
      <c r="B6606" s="254" t="str">
        <f>IF(AND(A6606&lt;&gt;"",ISNUMBER(A6606)),VLOOKUP(A6606,Studies!A:BR,2,FALSE),"")</f>
        <v>Greenblatt 1991</v>
      </c>
      <c r="C6606" s="255" t="str">
        <f>IF(AND(A6606&lt;&gt;"",ISNUMBER(A6606)),VLOOKUP(A6606,Studies!A:BR,3,FALSE),"")</f>
        <v>https://www.ncbi.nlm.nih.gov/pubmed/2034245</v>
      </c>
      <c r="D6606" s="255" t="str">
        <f>IF(AND(A6606&lt;&gt;"",ISNUMBER(A6606)),VLOOKUP(A6606,Studies!A:BR,4,FALSE),"")</f>
        <v>Young subjects, 0.125 mg</v>
      </c>
      <c r="E6606" s="255" t="str">
        <f>IF(AND(A6606&lt;&gt;"",ISNUMBER(A6606)),VLOOKUP(A6606,Studies!A:BR,5,FALSE),"")</f>
        <v>Triazolam</v>
      </c>
      <c r="F6606" s="256" t="str">
        <f>IF(AND(A6606&lt;&gt;"",ISNUMBER(A6606)),VLOOKUP(A6606,Studies!A:BR,6,FALSE),"")</f>
        <v>Plasma</v>
      </c>
      <c r="G6606" s="194">
        <v>4</v>
      </c>
      <c r="H6606" s="50" t="s">
        <v>60</v>
      </c>
      <c r="I6606" s="187">
        <v>0.35396620000000001</v>
      </c>
      <c r="J6606" s="41" t="s">
        <v>941</v>
      </c>
      <c r="K6606" s="41" t="s">
        <v>116</v>
      </c>
    </row>
    <row r="6607" spans="1:11" x14ac:dyDescent="0.2">
      <c r="A6607" s="30">
        <v>701</v>
      </c>
      <c r="B6607" s="254" t="str">
        <f>IF(AND(A6607&lt;&gt;"",ISNUMBER(A6607)),VLOOKUP(A6607,Studies!A:BR,2,FALSE),"")</f>
        <v>Greenblatt 1991</v>
      </c>
      <c r="C6607" s="255" t="str">
        <f>IF(AND(A6607&lt;&gt;"",ISNUMBER(A6607)),VLOOKUP(A6607,Studies!A:BR,3,FALSE),"")</f>
        <v>https://www.ncbi.nlm.nih.gov/pubmed/2034245</v>
      </c>
      <c r="D6607" s="255" t="str">
        <f>IF(AND(A6607&lt;&gt;"",ISNUMBER(A6607)),VLOOKUP(A6607,Studies!A:BR,4,FALSE),"")</f>
        <v>Young subjects, 0.125 mg</v>
      </c>
      <c r="E6607" s="255" t="str">
        <f>IF(AND(A6607&lt;&gt;"",ISNUMBER(A6607)),VLOOKUP(A6607,Studies!A:BR,5,FALSE),"")</f>
        <v>Triazolam</v>
      </c>
      <c r="F6607" s="256" t="str">
        <f>IF(AND(A6607&lt;&gt;"",ISNUMBER(A6607)),VLOOKUP(A6607,Studies!A:BR,6,FALSE),"")</f>
        <v>Plasma</v>
      </c>
      <c r="G6607" s="194">
        <v>6</v>
      </c>
      <c r="H6607" s="50" t="s">
        <v>60</v>
      </c>
      <c r="I6607" s="187">
        <v>0.2034899</v>
      </c>
      <c r="J6607" s="41" t="s">
        <v>941</v>
      </c>
      <c r="K6607" s="41" t="s">
        <v>116</v>
      </c>
    </row>
    <row r="6608" spans="1:11" x14ac:dyDescent="0.2">
      <c r="A6608" s="30">
        <v>701</v>
      </c>
      <c r="B6608" s="254" t="str">
        <f>IF(AND(A6608&lt;&gt;"",ISNUMBER(A6608)),VLOOKUP(A6608,Studies!A:BR,2,FALSE),"")</f>
        <v>Greenblatt 1991</v>
      </c>
      <c r="C6608" s="255" t="str">
        <f>IF(AND(A6608&lt;&gt;"",ISNUMBER(A6608)),VLOOKUP(A6608,Studies!A:BR,3,FALSE),"")</f>
        <v>https://www.ncbi.nlm.nih.gov/pubmed/2034245</v>
      </c>
      <c r="D6608" s="255" t="str">
        <f>IF(AND(A6608&lt;&gt;"",ISNUMBER(A6608)),VLOOKUP(A6608,Studies!A:BR,4,FALSE),"")</f>
        <v>Young subjects, 0.125 mg</v>
      </c>
      <c r="E6608" s="255" t="str">
        <f>IF(AND(A6608&lt;&gt;"",ISNUMBER(A6608)),VLOOKUP(A6608,Studies!A:BR,5,FALSE),"")</f>
        <v>Triazolam</v>
      </c>
      <c r="F6608" s="256" t="str">
        <f>IF(AND(A6608&lt;&gt;"",ISNUMBER(A6608)),VLOOKUP(A6608,Studies!A:BR,6,FALSE),"")</f>
        <v>Plasma</v>
      </c>
      <c r="G6608" s="194">
        <v>8</v>
      </c>
      <c r="H6608" s="50" t="s">
        <v>60</v>
      </c>
      <c r="I6608" s="187">
        <v>0.13089129999999999</v>
      </c>
      <c r="J6608" s="41" t="s">
        <v>941</v>
      </c>
      <c r="K6608" s="41" t="s">
        <v>116</v>
      </c>
    </row>
    <row r="6609" spans="1:14" x14ac:dyDescent="0.2">
      <c r="A6609" s="30">
        <v>702</v>
      </c>
      <c r="B6609" s="254" t="str">
        <f>IF(AND(A6609&lt;&gt;"",ISNUMBER(A6609)),VLOOKUP(A6609,Studies!A:BR,2,FALSE),"")</f>
        <v>Greenblatt 1991</v>
      </c>
      <c r="C6609" s="255" t="str">
        <f>IF(AND(A6609&lt;&gt;"",ISNUMBER(A6609)),VLOOKUP(A6609,Studies!A:BR,3,FALSE),"")</f>
        <v>https://www.ncbi.nlm.nih.gov/pubmed/2034245</v>
      </c>
      <c r="D6609" s="255" t="str">
        <f>IF(AND(A6609&lt;&gt;"",ISNUMBER(A6609)),VLOOKUP(A6609,Studies!A:BR,4,FALSE),"")</f>
        <v>Young subjects, 0.25 mg</v>
      </c>
      <c r="E6609" s="255" t="str">
        <f>IF(AND(A6609&lt;&gt;"",ISNUMBER(A6609)),VLOOKUP(A6609,Studies!A:BR,5,FALSE),"")</f>
        <v>Triazolam</v>
      </c>
      <c r="F6609" s="256" t="str">
        <f>IF(AND(A6609&lt;&gt;"",ISNUMBER(A6609)),VLOOKUP(A6609,Studies!A:BR,6,FALSE),"")</f>
        <v>Plasma</v>
      </c>
      <c r="G6609" s="194">
        <v>0.5</v>
      </c>
      <c r="H6609" s="50" t="s">
        <v>60</v>
      </c>
      <c r="I6609" s="187">
        <v>1.4451909999999999</v>
      </c>
      <c r="J6609" s="41" t="s">
        <v>941</v>
      </c>
      <c r="K6609" s="41" t="s">
        <v>116</v>
      </c>
    </row>
    <row r="6610" spans="1:14" x14ac:dyDescent="0.2">
      <c r="A6610" s="30">
        <v>702</v>
      </c>
      <c r="B6610" s="254" t="str">
        <f>IF(AND(A6610&lt;&gt;"",ISNUMBER(A6610)),VLOOKUP(A6610,Studies!A:BR,2,FALSE),"")</f>
        <v>Greenblatt 1991</v>
      </c>
      <c r="C6610" s="255" t="str">
        <f>IF(AND(A6610&lt;&gt;"",ISNUMBER(A6610)),VLOOKUP(A6610,Studies!A:BR,3,FALSE),"")</f>
        <v>https://www.ncbi.nlm.nih.gov/pubmed/2034245</v>
      </c>
      <c r="D6610" s="255" t="str">
        <f>IF(AND(A6610&lt;&gt;"",ISNUMBER(A6610)),VLOOKUP(A6610,Studies!A:BR,4,FALSE),"")</f>
        <v>Young subjects, 0.25 mg</v>
      </c>
      <c r="E6610" s="255" t="str">
        <f>IF(AND(A6610&lt;&gt;"",ISNUMBER(A6610)),VLOOKUP(A6610,Studies!A:BR,5,FALSE),"")</f>
        <v>Triazolam</v>
      </c>
      <c r="F6610" s="256" t="str">
        <f>IF(AND(A6610&lt;&gt;"",ISNUMBER(A6610)),VLOOKUP(A6610,Studies!A:BR,6,FALSE),"")</f>
        <v>Plasma</v>
      </c>
      <c r="G6610" s="194">
        <v>1</v>
      </c>
      <c r="H6610" s="50" t="s">
        <v>60</v>
      </c>
      <c r="I6610" s="187">
        <v>1.606182</v>
      </c>
      <c r="J6610" s="41" t="s">
        <v>941</v>
      </c>
      <c r="K6610" s="41" t="s">
        <v>116</v>
      </c>
    </row>
    <row r="6611" spans="1:14" x14ac:dyDescent="0.2">
      <c r="A6611" s="30">
        <v>702</v>
      </c>
      <c r="B6611" s="254" t="str">
        <f>IF(AND(A6611&lt;&gt;"",ISNUMBER(A6611)),VLOOKUP(A6611,Studies!A:BR,2,FALSE),"")</f>
        <v>Greenblatt 1991</v>
      </c>
      <c r="C6611" s="255" t="str">
        <f>IF(AND(A6611&lt;&gt;"",ISNUMBER(A6611)),VLOOKUP(A6611,Studies!A:BR,3,FALSE),"")</f>
        <v>https://www.ncbi.nlm.nih.gov/pubmed/2034245</v>
      </c>
      <c r="D6611" s="255" t="str">
        <f>IF(AND(A6611&lt;&gt;"",ISNUMBER(A6611)),VLOOKUP(A6611,Studies!A:BR,4,FALSE),"")</f>
        <v>Young subjects, 0.25 mg</v>
      </c>
      <c r="E6611" s="255" t="str">
        <f>IF(AND(A6611&lt;&gt;"",ISNUMBER(A6611)),VLOOKUP(A6611,Studies!A:BR,5,FALSE),"")</f>
        <v>Triazolam</v>
      </c>
      <c r="F6611" s="256" t="str">
        <f>IF(AND(A6611&lt;&gt;"",ISNUMBER(A6611)),VLOOKUP(A6611,Studies!A:BR,6,FALSE),"")</f>
        <v>Plasma</v>
      </c>
      <c r="G6611" s="194">
        <v>1.5</v>
      </c>
      <c r="H6611" s="50" t="s">
        <v>60</v>
      </c>
      <c r="I6611" s="187">
        <v>1.5083219999999999</v>
      </c>
      <c r="J6611" s="41" t="s">
        <v>941</v>
      </c>
      <c r="K6611" s="41" t="s">
        <v>116</v>
      </c>
    </row>
    <row r="6612" spans="1:14" x14ac:dyDescent="0.2">
      <c r="A6612" s="30">
        <v>702</v>
      </c>
      <c r="B6612" s="254" t="str">
        <f>IF(AND(A6612&lt;&gt;"",ISNUMBER(A6612)),VLOOKUP(A6612,Studies!A:BR,2,FALSE),"")</f>
        <v>Greenblatt 1991</v>
      </c>
      <c r="C6612" s="255" t="str">
        <f>IF(AND(A6612&lt;&gt;"",ISNUMBER(A6612)),VLOOKUP(A6612,Studies!A:BR,3,FALSE),"")</f>
        <v>https://www.ncbi.nlm.nih.gov/pubmed/2034245</v>
      </c>
      <c r="D6612" s="255" t="str">
        <f>IF(AND(A6612&lt;&gt;"",ISNUMBER(A6612)),VLOOKUP(A6612,Studies!A:BR,4,FALSE),"")</f>
        <v>Young subjects, 0.25 mg</v>
      </c>
      <c r="E6612" s="255" t="str">
        <f>IF(AND(A6612&lt;&gt;"",ISNUMBER(A6612)),VLOOKUP(A6612,Studies!A:BR,5,FALSE),"")</f>
        <v>Triazolam</v>
      </c>
      <c r="F6612" s="256" t="str">
        <f>IF(AND(A6612&lt;&gt;"",ISNUMBER(A6612)),VLOOKUP(A6612,Studies!A:BR,6,FALSE),"")</f>
        <v>Plasma</v>
      </c>
      <c r="G6612" s="194">
        <v>2</v>
      </c>
      <c r="H6612" s="50" t="s">
        <v>60</v>
      </c>
      <c r="I6612" s="187">
        <v>1.2502549999999999</v>
      </c>
      <c r="J6612" s="41" t="s">
        <v>941</v>
      </c>
      <c r="K6612" s="41" t="s">
        <v>116</v>
      </c>
    </row>
    <row r="6613" spans="1:14" x14ac:dyDescent="0.2">
      <c r="A6613" s="30">
        <v>702</v>
      </c>
      <c r="B6613" s="254" t="str">
        <f>IF(AND(A6613&lt;&gt;"",ISNUMBER(A6613)),VLOOKUP(A6613,Studies!A:BR,2,FALSE),"")</f>
        <v>Greenblatt 1991</v>
      </c>
      <c r="C6613" s="255" t="str">
        <f>IF(AND(A6613&lt;&gt;"",ISNUMBER(A6613)),VLOOKUP(A6613,Studies!A:BR,3,FALSE),"")</f>
        <v>https://www.ncbi.nlm.nih.gov/pubmed/2034245</v>
      </c>
      <c r="D6613" s="255" t="str">
        <f>IF(AND(A6613&lt;&gt;"",ISNUMBER(A6613)),VLOOKUP(A6613,Studies!A:BR,4,FALSE),"")</f>
        <v>Young subjects, 0.25 mg</v>
      </c>
      <c r="E6613" s="255" t="str">
        <f>IF(AND(A6613&lt;&gt;"",ISNUMBER(A6613)),VLOOKUP(A6613,Studies!A:BR,5,FALSE),"")</f>
        <v>Triazolam</v>
      </c>
      <c r="F6613" s="256" t="str">
        <f>IF(AND(A6613&lt;&gt;"",ISNUMBER(A6613)),VLOOKUP(A6613,Studies!A:BR,6,FALSE),"")</f>
        <v>Plasma</v>
      </c>
      <c r="G6613" s="194">
        <v>2.5</v>
      </c>
      <c r="H6613" s="50" t="s">
        <v>60</v>
      </c>
      <c r="I6613" s="187">
        <v>1.1309640000000001</v>
      </c>
      <c r="J6613" s="41" t="s">
        <v>941</v>
      </c>
      <c r="K6613" s="41" t="s">
        <v>116</v>
      </c>
    </row>
    <row r="6614" spans="1:14" x14ac:dyDescent="0.2">
      <c r="A6614" s="30">
        <v>702</v>
      </c>
      <c r="B6614" s="254" t="str">
        <f>IF(AND(A6614&lt;&gt;"",ISNUMBER(A6614)),VLOOKUP(A6614,Studies!A:BR,2,FALSE),"")</f>
        <v>Greenblatt 1991</v>
      </c>
      <c r="C6614" s="255" t="str">
        <f>IF(AND(A6614&lt;&gt;"",ISNUMBER(A6614)),VLOOKUP(A6614,Studies!A:BR,3,FALSE),"")</f>
        <v>https://www.ncbi.nlm.nih.gov/pubmed/2034245</v>
      </c>
      <c r="D6614" s="255" t="str">
        <f>IF(AND(A6614&lt;&gt;"",ISNUMBER(A6614)),VLOOKUP(A6614,Studies!A:BR,4,FALSE),"")</f>
        <v>Young subjects, 0.25 mg</v>
      </c>
      <c r="E6614" s="255" t="str">
        <f>IF(AND(A6614&lt;&gt;"",ISNUMBER(A6614)),VLOOKUP(A6614,Studies!A:BR,5,FALSE),"")</f>
        <v>Triazolam</v>
      </c>
      <c r="F6614" s="256" t="str">
        <f>IF(AND(A6614&lt;&gt;"",ISNUMBER(A6614)),VLOOKUP(A6614,Studies!A:BR,6,FALSE),"")</f>
        <v>Plasma</v>
      </c>
      <c r="G6614" s="194">
        <v>3</v>
      </c>
      <c r="H6614" s="50" t="s">
        <v>60</v>
      </c>
      <c r="I6614" s="187">
        <v>0.9671708</v>
      </c>
      <c r="J6614" s="41" t="s">
        <v>941</v>
      </c>
      <c r="K6614" s="41" t="s">
        <v>116</v>
      </c>
    </row>
    <row r="6615" spans="1:14" x14ac:dyDescent="0.2">
      <c r="A6615" s="30">
        <v>702</v>
      </c>
      <c r="B6615" s="254" t="str">
        <f>IF(AND(A6615&lt;&gt;"",ISNUMBER(A6615)),VLOOKUP(A6615,Studies!A:BR,2,FALSE),"")</f>
        <v>Greenblatt 1991</v>
      </c>
      <c r="C6615" s="255" t="str">
        <f>IF(AND(A6615&lt;&gt;"",ISNUMBER(A6615)),VLOOKUP(A6615,Studies!A:BR,3,FALSE),"")</f>
        <v>https://www.ncbi.nlm.nih.gov/pubmed/2034245</v>
      </c>
      <c r="D6615" s="255" t="str">
        <f>IF(AND(A6615&lt;&gt;"",ISNUMBER(A6615)),VLOOKUP(A6615,Studies!A:BR,4,FALSE),"")</f>
        <v>Young subjects, 0.25 mg</v>
      </c>
      <c r="E6615" s="255" t="str">
        <f>IF(AND(A6615&lt;&gt;"",ISNUMBER(A6615)),VLOOKUP(A6615,Studies!A:BR,5,FALSE),"")</f>
        <v>Triazolam</v>
      </c>
      <c r="F6615" s="256" t="str">
        <f>IF(AND(A6615&lt;&gt;"",ISNUMBER(A6615)),VLOOKUP(A6615,Studies!A:BR,6,FALSE),"")</f>
        <v>Plasma</v>
      </c>
      <c r="G6615" s="194">
        <v>4</v>
      </c>
      <c r="H6615" s="50" t="s">
        <v>60</v>
      </c>
      <c r="I6615" s="187">
        <v>0.69419620000000004</v>
      </c>
      <c r="J6615" s="41" t="s">
        <v>941</v>
      </c>
      <c r="K6615" s="41" t="s">
        <v>116</v>
      </c>
    </row>
    <row r="6616" spans="1:14" x14ac:dyDescent="0.2">
      <c r="A6616" s="30">
        <v>702</v>
      </c>
      <c r="B6616" s="254" t="str">
        <f>IF(AND(A6616&lt;&gt;"",ISNUMBER(A6616)),VLOOKUP(A6616,Studies!A:BR,2,FALSE),"")</f>
        <v>Greenblatt 1991</v>
      </c>
      <c r="C6616" s="255" t="str">
        <f>IF(AND(A6616&lt;&gt;"",ISNUMBER(A6616)),VLOOKUP(A6616,Studies!A:BR,3,FALSE),"")</f>
        <v>https://www.ncbi.nlm.nih.gov/pubmed/2034245</v>
      </c>
      <c r="D6616" s="255" t="str">
        <f>IF(AND(A6616&lt;&gt;"",ISNUMBER(A6616)),VLOOKUP(A6616,Studies!A:BR,4,FALSE),"")</f>
        <v>Young subjects, 0.25 mg</v>
      </c>
      <c r="E6616" s="255" t="str">
        <f>IF(AND(A6616&lt;&gt;"",ISNUMBER(A6616)),VLOOKUP(A6616,Studies!A:BR,5,FALSE),"")</f>
        <v>Triazolam</v>
      </c>
      <c r="F6616" s="256" t="str">
        <f>IF(AND(A6616&lt;&gt;"",ISNUMBER(A6616)),VLOOKUP(A6616,Studies!A:BR,6,FALSE),"")</f>
        <v>Plasma</v>
      </c>
      <c r="G6616" s="194">
        <v>6</v>
      </c>
      <c r="H6616" s="50" t="s">
        <v>60</v>
      </c>
      <c r="I6616" s="187">
        <v>0.36667420000000001</v>
      </c>
      <c r="J6616" s="41" t="s">
        <v>941</v>
      </c>
      <c r="K6616" s="41" t="s">
        <v>116</v>
      </c>
    </row>
    <row r="6617" spans="1:14" x14ac:dyDescent="0.2">
      <c r="A6617" s="30">
        <v>702</v>
      </c>
      <c r="B6617" s="254" t="str">
        <f>IF(AND(A6617&lt;&gt;"",ISNUMBER(A6617)),VLOOKUP(A6617,Studies!A:BR,2,FALSE),"")</f>
        <v>Greenblatt 1991</v>
      </c>
      <c r="C6617" s="255" t="str">
        <f>IF(AND(A6617&lt;&gt;"",ISNUMBER(A6617)),VLOOKUP(A6617,Studies!A:BR,3,FALSE),"")</f>
        <v>https://www.ncbi.nlm.nih.gov/pubmed/2034245</v>
      </c>
      <c r="D6617" s="255" t="str">
        <f>IF(AND(A6617&lt;&gt;"",ISNUMBER(A6617)),VLOOKUP(A6617,Studies!A:BR,4,FALSE),"")</f>
        <v>Young subjects, 0.25 mg</v>
      </c>
      <c r="E6617" s="255" t="str">
        <f>IF(AND(A6617&lt;&gt;"",ISNUMBER(A6617)),VLOOKUP(A6617,Studies!A:BR,5,FALSE),"")</f>
        <v>Triazolam</v>
      </c>
      <c r="F6617" s="256" t="str">
        <f>IF(AND(A6617&lt;&gt;"",ISNUMBER(A6617)),VLOOKUP(A6617,Studies!A:BR,6,FALSE),"")</f>
        <v>Plasma</v>
      </c>
      <c r="G6617" s="194">
        <v>8</v>
      </c>
      <c r="H6617" s="50" t="s">
        <v>60</v>
      </c>
      <c r="I6617" s="187">
        <v>0.23796880000000001</v>
      </c>
      <c r="J6617" s="41" t="s">
        <v>941</v>
      </c>
      <c r="K6617" s="41" t="s">
        <v>116</v>
      </c>
    </row>
    <row r="6618" spans="1:14" x14ac:dyDescent="0.2">
      <c r="A6618" s="30">
        <v>703</v>
      </c>
      <c r="B6618" s="254" t="str">
        <f>IF(AND(A6618&lt;&gt;"",ISNUMBER(A6618)),VLOOKUP(A6618,Studies!A:BR,2,FALSE),"")</f>
        <v>Greenblatt 1989</v>
      </c>
      <c r="C6618" s="255" t="str">
        <f>IF(AND(A6618&lt;&gt;"",ISNUMBER(A6618)),VLOOKUP(A6618,Studies!A:BR,3,FALSE),"")</f>
        <v>https://www.ncbi.nlm.nih.gov/pubmed/2564763</v>
      </c>
      <c r="D6618" s="255" t="str">
        <f>IF(AND(A6618&lt;&gt;"",ISNUMBER(A6618)),VLOOKUP(A6618,Studies!A:BR,4,FALSE),"")</f>
        <v>Triazolam group</v>
      </c>
      <c r="E6618" s="255" t="str">
        <f>IF(AND(A6618&lt;&gt;"",ISNUMBER(A6618)),VLOOKUP(A6618,Studies!A:BR,5,FALSE),"")</f>
        <v>Triazolam</v>
      </c>
      <c r="F6618" s="256" t="str">
        <f>IF(AND(A6618&lt;&gt;"",ISNUMBER(A6618)),VLOOKUP(A6618,Studies!A:BR,6,FALSE),"")</f>
        <v>Plasma</v>
      </c>
      <c r="G6618" s="194">
        <v>0.5</v>
      </c>
      <c r="H6618" s="50" t="s">
        <v>60</v>
      </c>
      <c r="I6618" s="187">
        <v>1.4351849999999999</v>
      </c>
      <c r="J6618" s="41" t="s">
        <v>941</v>
      </c>
      <c r="K6618" s="41" t="s">
        <v>116</v>
      </c>
      <c r="L6618" s="195">
        <v>0.25215100000000001</v>
      </c>
      <c r="M6618" s="52" t="s">
        <v>941</v>
      </c>
      <c r="N6618" s="52" t="s">
        <v>949</v>
      </c>
    </row>
    <row r="6619" spans="1:14" x14ac:dyDescent="0.2">
      <c r="A6619" s="30">
        <v>703</v>
      </c>
      <c r="B6619" s="254" t="str">
        <f>IF(AND(A6619&lt;&gt;"",ISNUMBER(A6619)),VLOOKUP(A6619,Studies!A:BR,2,FALSE),"")</f>
        <v>Greenblatt 1989</v>
      </c>
      <c r="C6619" s="255" t="str">
        <f>IF(AND(A6619&lt;&gt;"",ISNUMBER(A6619)),VLOOKUP(A6619,Studies!A:BR,3,FALSE),"")</f>
        <v>https://www.ncbi.nlm.nih.gov/pubmed/2564763</v>
      </c>
      <c r="D6619" s="255" t="str">
        <f>IF(AND(A6619&lt;&gt;"",ISNUMBER(A6619)),VLOOKUP(A6619,Studies!A:BR,4,FALSE),"")</f>
        <v>Triazolam group</v>
      </c>
      <c r="E6619" s="255" t="str">
        <f>IF(AND(A6619&lt;&gt;"",ISNUMBER(A6619)),VLOOKUP(A6619,Studies!A:BR,5,FALSE),"")</f>
        <v>Triazolam</v>
      </c>
      <c r="F6619" s="256" t="str">
        <f>IF(AND(A6619&lt;&gt;"",ISNUMBER(A6619)),VLOOKUP(A6619,Studies!A:BR,6,FALSE),"")</f>
        <v>Plasma</v>
      </c>
      <c r="G6619" s="194">
        <v>1</v>
      </c>
      <c r="H6619" s="50" t="s">
        <v>60</v>
      </c>
      <c r="I6619" s="187">
        <v>1.9538530000000001</v>
      </c>
      <c r="J6619" s="41" t="s">
        <v>941</v>
      </c>
      <c r="K6619" s="41" t="s">
        <v>116</v>
      </c>
      <c r="L6619" s="195">
        <v>0.32640799999999998</v>
      </c>
      <c r="M6619" s="52" t="s">
        <v>941</v>
      </c>
      <c r="N6619" s="52" t="s">
        <v>949</v>
      </c>
    </row>
    <row r="6620" spans="1:14" x14ac:dyDescent="0.2">
      <c r="A6620" s="30">
        <v>703</v>
      </c>
      <c r="B6620" s="254" t="str">
        <f>IF(AND(A6620&lt;&gt;"",ISNUMBER(A6620)),VLOOKUP(A6620,Studies!A:BR,2,FALSE),"")</f>
        <v>Greenblatt 1989</v>
      </c>
      <c r="C6620" s="255" t="str">
        <f>IF(AND(A6620&lt;&gt;"",ISNUMBER(A6620)),VLOOKUP(A6620,Studies!A:BR,3,FALSE),"")</f>
        <v>https://www.ncbi.nlm.nih.gov/pubmed/2564763</v>
      </c>
      <c r="D6620" s="255" t="str">
        <f>IF(AND(A6620&lt;&gt;"",ISNUMBER(A6620)),VLOOKUP(A6620,Studies!A:BR,4,FALSE),"")</f>
        <v>Triazolam group</v>
      </c>
      <c r="E6620" s="255" t="str">
        <f>IF(AND(A6620&lt;&gt;"",ISNUMBER(A6620)),VLOOKUP(A6620,Studies!A:BR,5,FALSE),"")</f>
        <v>Triazolam</v>
      </c>
      <c r="F6620" s="256" t="str">
        <f>IF(AND(A6620&lt;&gt;"",ISNUMBER(A6620)),VLOOKUP(A6620,Studies!A:BR,6,FALSE),"")</f>
        <v>Plasma</v>
      </c>
      <c r="G6620" s="194">
        <v>1.5</v>
      </c>
      <c r="H6620" s="50" t="s">
        <v>60</v>
      </c>
      <c r="I6620" s="187">
        <v>1.554686</v>
      </c>
      <c r="J6620" s="41" t="s">
        <v>941</v>
      </c>
      <c r="K6620" s="41" t="s">
        <v>116</v>
      </c>
      <c r="L6620" s="195">
        <v>0.155999</v>
      </c>
      <c r="M6620" s="52" t="s">
        <v>941</v>
      </c>
      <c r="N6620" s="52" t="s">
        <v>949</v>
      </c>
    </row>
    <row r="6621" spans="1:14" x14ac:dyDescent="0.2">
      <c r="A6621" s="30">
        <v>703</v>
      </c>
      <c r="B6621" s="254" t="str">
        <f>IF(AND(A6621&lt;&gt;"",ISNUMBER(A6621)),VLOOKUP(A6621,Studies!A:BR,2,FALSE),"")</f>
        <v>Greenblatt 1989</v>
      </c>
      <c r="C6621" s="255" t="str">
        <f>IF(AND(A6621&lt;&gt;"",ISNUMBER(A6621)),VLOOKUP(A6621,Studies!A:BR,3,FALSE),"")</f>
        <v>https://www.ncbi.nlm.nih.gov/pubmed/2564763</v>
      </c>
      <c r="D6621" s="255" t="str">
        <f>IF(AND(A6621&lt;&gt;"",ISNUMBER(A6621)),VLOOKUP(A6621,Studies!A:BR,4,FALSE),"")</f>
        <v>Triazolam group</v>
      </c>
      <c r="E6621" s="255" t="str">
        <f>IF(AND(A6621&lt;&gt;"",ISNUMBER(A6621)),VLOOKUP(A6621,Studies!A:BR,5,FALSE),"")</f>
        <v>Triazolam</v>
      </c>
      <c r="F6621" s="256" t="str">
        <f>IF(AND(A6621&lt;&gt;"",ISNUMBER(A6621)),VLOOKUP(A6621,Studies!A:BR,6,FALSE),"")</f>
        <v>Plasma</v>
      </c>
      <c r="G6621" s="194">
        <v>2</v>
      </c>
      <c r="H6621" s="50" t="s">
        <v>60</v>
      </c>
      <c r="I6621" s="187">
        <v>1.3613150000000001</v>
      </c>
      <c r="J6621" s="41" t="s">
        <v>941</v>
      </c>
      <c r="K6621" s="41" t="s">
        <v>116</v>
      </c>
      <c r="L6621" s="195">
        <v>0.15879799999999999</v>
      </c>
      <c r="M6621" s="52" t="s">
        <v>941</v>
      </c>
      <c r="N6621" s="52" t="s">
        <v>949</v>
      </c>
    </row>
    <row r="6622" spans="1:14" x14ac:dyDescent="0.2">
      <c r="A6622" s="30">
        <v>703</v>
      </c>
      <c r="B6622" s="254" t="str">
        <f>IF(AND(A6622&lt;&gt;"",ISNUMBER(A6622)),VLOOKUP(A6622,Studies!A:BR,2,FALSE),"")</f>
        <v>Greenblatt 1989</v>
      </c>
      <c r="C6622" s="255" t="str">
        <f>IF(AND(A6622&lt;&gt;"",ISNUMBER(A6622)),VLOOKUP(A6622,Studies!A:BR,3,FALSE),"")</f>
        <v>https://www.ncbi.nlm.nih.gov/pubmed/2564763</v>
      </c>
      <c r="D6622" s="255" t="str">
        <f>IF(AND(A6622&lt;&gt;"",ISNUMBER(A6622)),VLOOKUP(A6622,Studies!A:BR,4,FALSE),"")</f>
        <v>Triazolam group</v>
      </c>
      <c r="E6622" s="255" t="str">
        <f>IF(AND(A6622&lt;&gt;"",ISNUMBER(A6622)),VLOOKUP(A6622,Studies!A:BR,5,FALSE),"")</f>
        <v>Triazolam</v>
      </c>
      <c r="F6622" s="256" t="str">
        <f>IF(AND(A6622&lt;&gt;"",ISNUMBER(A6622)),VLOOKUP(A6622,Studies!A:BR,6,FALSE),"")</f>
        <v>Plasma</v>
      </c>
      <c r="G6622" s="194">
        <v>2.5</v>
      </c>
      <c r="H6622" s="50" t="s">
        <v>60</v>
      </c>
      <c r="I6622" s="187">
        <v>1.115486</v>
      </c>
      <c r="J6622" s="41" t="s">
        <v>941</v>
      </c>
      <c r="K6622" s="41" t="s">
        <v>116</v>
      </c>
      <c r="L6622" s="195">
        <v>0.14862</v>
      </c>
      <c r="M6622" s="52" t="s">
        <v>941</v>
      </c>
      <c r="N6622" s="52" t="s">
        <v>949</v>
      </c>
    </row>
    <row r="6623" spans="1:14" x14ac:dyDescent="0.2">
      <c r="A6623" s="30">
        <v>703</v>
      </c>
      <c r="B6623" s="254" t="str">
        <f>IF(AND(A6623&lt;&gt;"",ISNUMBER(A6623)),VLOOKUP(A6623,Studies!A:BR,2,FALSE),"")</f>
        <v>Greenblatt 1989</v>
      </c>
      <c r="C6623" s="255" t="str">
        <f>IF(AND(A6623&lt;&gt;"",ISNUMBER(A6623)),VLOOKUP(A6623,Studies!A:BR,3,FALSE),"")</f>
        <v>https://www.ncbi.nlm.nih.gov/pubmed/2564763</v>
      </c>
      <c r="D6623" s="255" t="str">
        <f>IF(AND(A6623&lt;&gt;"",ISNUMBER(A6623)),VLOOKUP(A6623,Studies!A:BR,4,FALSE),"")</f>
        <v>Triazolam group</v>
      </c>
      <c r="E6623" s="255" t="str">
        <f>IF(AND(A6623&lt;&gt;"",ISNUMBER(A6623)),VLOOKUP(A6623,Studies!A:BR,5,FALSE),"")</f>
        <v>Triazolam</v>
      </c>
      <c r="F6623" s="256" t="str">
        <f>IF(AND(A6623&lt;&gt;"",ISNUMBER(A6623)),VLOOKUP(A6623,Studies!A:BR,6,FALSE),"")</f>
        <v>Plasma</v>
      </c>
      <c r="G6623" s="194">
        <v>3</v>
      </c>
      <c r="H6623" s="50" t="s">
        <v>60</v>
      </c>
      <c r="I6623" s="187">
        <v>0.96958319999999998</v>
      </c>
      <c r="J6623" s="41" t="s">
        <v>941</v>
      </c>
      <c r="K6623" s="41" t="s">
        <v>116</v>
      </c>
      <c r="L6623" s="195">
        <v>9.7304000000000002E-2</v>
      </c>
      <c r="M6623" s="52" t="s">
        <v>941</v>
      </c>
      <c r="N6623" s="52" t="s">
        <v>949</v>
      </c>
    </row>
    <row r="6624" spans="1:14" x14ac:dyDescent="0.2">
      <c r="A6624" s="30">
        <v>703</v>
      </c>
      <c r="B6624" s="254" t="str">
        <f>IF(AND(A6624&lt;&gt;"",ISNUMBER(A6624)),VLOOKUP(A6624,Studies!A:BR,2,FALSE),"")</f>
        <v>Greenblatt 1989</v>
      </c>
      <c r="C6624" s="255" t="str">
        <f>IF(AND(A6624&lt;&gt;"",ISNUMBER(A6624)),VLOOKUP(A6624,Studies!A:BR,3,FALSE),"")</f>
        <v>https://www.ncbi.nlm.nih.gov/pubmed/2564763</v>
      </c>
      <c r="D6624" s="255" t="str">
        <f>IF(AND(A6624&lt;&gt;"",ISNUMBER(A6624)),VLOOKUP(A6624,Studies!A:BR,4,FALSE),"")</f>
        <v>Triazolam group</v>
      </c>
      <c r="E6624" s="255" t="str">
        <f>IF(AND(A6624&lt;&gt;"",ISNUMBER(A6624)),VLOOKUP(A6624,Studies!A:BR,5,FALSE),"")</f>
        <v>Triazolam</v>
      </c>
      <c r="F6624" s="256" t="str">
        <f>IF(AND(A6624&lt;&gt;"",ISNUMBER(A6624)),VLOOKUP(A6624,Studies!A:BR,6,FALSE),"")</f>
        <v>Plasma</v>
      </c>
      <c r="G6624" s="194">
        <v>4</v>
      </c>
      <c r="H6624" s="50" t="s">
        <v>60</v>
      </c>
      <c r="I6624" s="187">
        <v>0.73247989999999996</v>
      </c>
      <c r="J6624" s="41" t="s">
        <v>941</v>
      </c>
      <c r="K6624" s="41" t="s">
        <v>116</v>
      </c>
      <c r="L6624" s="195">
        <v>0.10988199999999999</v>
      </c>
      <c r="M6624" s="52" t="s">
        <v>941</v>
      </c>
      <c r="N6624" s="52" t="s">
        <v>949</v>
      </c>
    </row>
    <row r="6625" spans="1:14" x14ac:dyDescent="0.2">
      <c r="A6625" s="30">
        <v>703</v>
      </c>
      <c r="B6625" s="254" t="str">
        <f>IF(AND(A6625&lt;&gt;"",ISNUMBER(A6625)),VLOOKUP(A6625,Studies!A:BR,2,FALSE),"")</f>
        <v>Greenblatt 1989</v>
      </c>
      <c r="C6625" s="255" t="str">
        <f>IF(AND(A6625&lt;&gt;"",ISNUMBER(A6625)),VLOOKUP(A6625,Studies!A:BR,3,FALSE),"")</f>
        <v>https://www.ncbi.nlm.nih.gov/pubmed/2564763</v>
      </c>
      <c r="D6625" s="255" t="str">
        <f>IF(AND(A6625&lt;&gt;"",ISNUMBER(A6625)),VLOOKUP(A6625,Studies!A:BR,4,FALSE),"")</f>
        <v>Triazolam group</v>
      </c>
      <c r="E6625" s="255" t="str">
        <f>IF(AND(A6625&lt;&gt;"",ISNUMBER(A6625)),VLOOKUP(A6625,Studies!A:BR,5,FALSE),"")</f>
        <v>Triazolam</v>
      </c>
      <c r="F6625" s="256" t="str">
        <f>IF(AND(A6625&lt;&gt;"",ISNUMBER(A6625)),VLOOKUP(A6625,Studies!A:BR,6,FALSE),"")</f>
        <v>Plasma</v>
      </c>
      <c r="G6625" s="194">
        <v>6</v>
      </c>
      <c r="H6625" s="50" t="s">
        <v>60</v>
      </c>
      <c r="I6625" s="187">
        <v>0.34779700000000002</v>
      </c>
      <c r="J6625" s="41" t="s">
        <v>941</v>
      </c>
      <c r="K6625" s="41" t="s">
        <v>116</v>
      </c>
      <c r="L6625" s="195">
        <v>6.4125000000000001E-2</v>
      </c>
      <c r="M6625" s="52" t="s">
        <v>941</v>
      </c>
      <c r="N6625" s="52" t="s">
        <v>949</v>
      </c>
    </row>
    <row r="6626" spans="1:14" x14ac:dyDescent="0.2">
      <c r="A6626" s="30">
        <v>703</v>
      </c>
      <c r="B6626" s="254" t="str">
        <f>IF(AND(A6626&lt;&gt;"",ISNUMBER(A6626)),VLOOKUP(A6626,Studies!A:BR,2,FALSE),"")</f>
        <v>Greenblatt 1989</v>
      </c>
      <c r="C6626" s="255" t="str">
        <f>IF(AND(A6626&lt;&gt;"",ISNUMBER(A6626)),VLOOKUP(A6626,Studies!A:BR,3,FALSE),"")</f>
        <v>https://www.ncbi.nlm.nih.gov/pubmed/2564763</v>
      </c>
      <c r="D6626" s="255" t="str">
        <f>IF(AND(A6626&lt;&gt;"",ISNUMBER(A6626)),VLOOKUP(A6626,Studies!A:BR,4,FALSE),"")</f>
        <v>Triazolam group</v>
      </c>
      <c r="E6626" s="255" t="str">
        <f>IF(AND(A6626&lt;&gt;"",ISNUMBER(A6626)),VLOOKUP(A6626,Studies!A:BR,5,FALSE),"")</f>
        <v>Triazolam</v>
      </c>
      <c r="F6626" s="256" t="str">
        <f>IF(AND(A6626&lt;&gt;"",ISNUMBER(A6626)),VLOOKUP(A6626,Studies!A:BR,6,FALSE),"")</f>
        <v>Plasma</v>
      </c>
      <c r="G6626" s="194">
        <v>8</v>
      </c>
      <c r="H6626" s="50" t="s">
        <v>60</v>
      </c>
      <c r="I6626" s="187">
        <v>0.17386570000000001</v>
      </c>
      <c r="J6626" s="41" t="s">
        <v>941</v>
      </c>
      <c r="K6626" s="41" t="s">
        <v>116</v>
      </c>
      <c r="L6626" s="195">
        <v>5.1061000000000002E-2</v>
      </c>
      <c r="M6626" s="52" t="s">
        <v>941</v>
      </c>
      <c r="N6626" s="52" t="s">
        <v>949</v>
      </c>
    </row>
    <row r="6627" spans="1:14" x14ac:dyDescent="0.2">
      <c r="A6627" s="30">
        <v>704</v>
      </c>
      <c r="B6627" s="254" t="str">
        <f>IF(AND(A6627&lt;&gt;"",ISNUMBER(A6627)),VLOOKUP(A6627,Studies!A:BR,2,FALSE),"")</f>
        <v>Greenblatt 1998</v>
      </c>
      <c r="C6627" s="255" t="str">
        <f>IF(AND(A6627&lt;&gt;"",ISNUMBER(A6627)),VLOOKUP(A6627,Studies!A:BR,3,FALSE),"")</f>
        <v>https://www.ncbi.nlm.nih.gov/pubmed/9757151</v>
      </c>
      <c r="D6627" s="255" t="str">
        <f>IF(AND(A6627&lt;&gt;"",ISNUMBER(A6627)),VLOOKUP(A6627,Studies!A:BR,4,FALSE),"")</f>
        <v>Triazolam + Placebo (Trial B)</v>
      </c>
      <c r="E6627" s="255" t="str">
        <f>IF(AND(A6627&lt;&gt;"",ISNUMBER(A6627)),VLOOKUP(A6627,Studies!A:BR,5,FALSE),"")</f>
        <v>Triazolam</v>
      </c>
      <c r="F6627" s="256" t="str">
        <f>IF(AND(A6627&lt;&gt;"",ISNUMBER(A6627)),VLOOKUP(A6627,Studies!A:BR,6,FALSE),"")</f>
        <v>Plasma</v>
      </c>
      <c r="G6627" s="194">
        <v>0.5</v>
      </c>
      <c r="H6627" s="50" t="s">
        <v>60</v>
      </c>
      <c r="I6627" s="187">
        <v>0.54638359999999997</v>
      </c>
      <c r="J6627" s="41" t="s">
        <v>941</v>
      </c>
      <c r="K6627" s="41" t="s">
        <v>116</v>
      </c>
    </row>
    <row r="6628" spans="1:14" x14ac:dyDescent="0.2">
      <c r="A6628" s="30">
        <v>704</v>
      </c>
      <c r="B6628" s="254" t="str">
        <f>IF(AND(A6628&lt;&gt;"",ISNUMBER(A6628)),VLOOKUP(A6628,Studies!A:BR,2,FALSE),"")</f>
        <v>Greenblatt 1998</v>
      </c>
      <c r="C6628" s="255" t="str">
        <f>IF(AND(A6628&lt;&gt;"",ISNUMBER(A6628)),VLOOKUP(A6628,Studies!A:BR,3,FALSE),"")</f>
        <v>https://www.ncbi.nlm.nih.gov/pubmed/9757151</v>
      </c>
      <c r="D6628" s="255" t="str">
        <f>IF(AND(A6628&lt;&gt;"",ISNUMBER(A6628)),VLOOKUP(A6628,Studies!A:BR,4,FALSE),"")</f>
        <v>Triazolam + Placebo (Trial B)</v>
      </c>
      <c r="E6628" s="255" t="str">
        <f>IF(AND(A6628&lt;&gt;"",ISNUMBER(A6628)),VLOOKUP(A6628,Studies!A:BR,5,FALSE),"")</f>
        <v>Triazolam</v>
      </c>
      <c r="F6628" s="256" t="str">
        <f>IF(AND(A6628&lt;&gt;"",ISNUMBER(A6628)),VLOOKUP(A6628,Studies!A:BR,6,FALSE),"")</f>
        <v>Plasma</v>
      </c>
      <c r="G6628" s="194">
        <v>1</v>
      </c>
      <c r="H6628" s="50" t="s">
        <v>60</v>
      </c>
      <c r="I6628" s="187">
        <v>1.1438680000000001</v>
      </c>
      <c r="J6628" s="41" t="s">
        <v>941</v>
      </c>
      <c r="K6628" s="41" t="s">
        <v>116</v>
      </c>
    </row>
    <row r="6629" spans="1:14" x14ac:dyDescent="0.2">
      <c r="A6629" s="30">
        <v>704</v>
      </c>
      <c r="B6629" s="254" t="str">
        <f>IF(AND(A6629&lt;&gt;"",ISNUMBER(A6629)),VLOOKUP(A6629,Studies!A:BR,2,FALSE),"")</f>
        <v>Greenblatt 1998</v>
      </c>
      <c r="C6629" s="255" t="str">
        <f>IF(AND(A6629&lt;&gt;"",ISNUMBER(A6629)),VLOOKUP(A6629,Studies!A:BR,3,FALSE),"")</f>
        <v>https://www.ncbi.nlm.nih.gov/pubmed/9757151</v>
      </c>
      <c r="D6629" s="255" t="str">
        <f>IF(AND(A6629&lt;&gt;"",ISNUMBER(A6629)),VLOOKUP(A6629,Studies!A:BR,4,FALSE),"")</f>
        <v>Triazolam + Placebo (Trial B)</v>
      </c>
      <c r="E6629" s="255" t="str">
        <f>IF(AND(A6629&lt;&gt;"",ISNUMBER(A6629)),VLOOKUP(A6629,Studies!A:BR,5,FALSE),"")</f>
        <v>Triazolam</v>
      </c>
      <c r="F6629" s="256" t="str">
        <f>IF(AND(A6629&lt;&gt;"",ISNUMBER(A6629)),VLOOKUP(A6629,Studies!A:BR,6,FALSE),"")</f>
        <v>Plasma</v>
      </c>
      <c r="G6629" s="194">
        <v>1.5</v>
      </c>
      <c r="H6629" s="50" t="s">
        <v>60</v>
      </c>
      <c r="I6629" s="187">
        <v>1.0770439999999999</v>
      </c>
      <c r="J6629" s="41" t="s">
        <v>941</v>
      </c>
      <c r="K6629" s="41" t="s">
        <v>116</v>
      </c>
    </row>
    <row r="6630" spans="1:14" x14ac:dyDescent="0.2">
      <c r="A6630" s="30">
        <v>704</v>
      </c>
      <c r="B6630" s="254" t="str">
        <f>IF(AND(A6630&lt;&gt;"",ISNUMBER(A6630)),VLOOKUP(A6630,Studies!A:BR,2,FALSE),"")</f>
        <v>Greenblatt 1998</v>
      </c>
      <c r="C6630" s="255" t="str">
        <f>IF(AND(A6630&lt;&gt;"",ISNUMBER(A6630)),VLOOKUP(A6630,Studies!A:BR,3,FALSE),"")</f>
        <v>https://www.ncbi.nlm.nih.gov/pubmed/9757151</v>
      </c>
      <c r="D6630" s="255" t="str">
        <f>IF(AND(A6630&lt;&gt;"",ISNUMBER(A6630)),VLOOKUP(A6630,Studies!A:BR,4,FALSE),"")</f>
        <v>Triazolam + Placebo (Trial B)</v>
      </c>
      <c r="E6630" s="255" t="str">
        <f>IF(AND(A6630&lt;&gt;"",ISNUMBER(A6630)),VLOOKUP(A6630,Studies!A:BR,5,FALSE),"")</f>
        <v>Triazolam</v>
      </c>
      <c r="F6630" s="256" t="str">
        <f>IF(AND(A6630&lt;&gt;"",ISNUMBER(A6630)),VLOOKUP(A6630,Studies!A:BR,6,FALSE),"")</f>
        <v>Plasma</v>
      </c>
      <c r="G6630" s="194">
        <v>2</v>
      </c>
      <c r="H6630" s="50" t="s">
        <v>60</v>
      </c>
      <c r="I6630" s="187">
        <v>0.96698110000000004</v>
      </c>
      <c r="J6630" s="41" t="s">
        <v>941</v>
      </c>
      <c r="K6630" s="41" t="s">
        <v>116</v>
      </c>
    </row>
    <row r="6631" spans="1:14" x14ac:dyDescent="0.2">
      <c r="A6631" s="30">
        <v>704</v>
      </c>
      <c r="B6631" s="254" t="str">
        <f>IF(AND(A6631&lt;&gt;"",ISNUMBER(A6631)),VLOOKUP(A6631,Studies!A:BR,2,FALSE),"")</f>
        <v>Greenblatt 1998</v>
      </c>
      <c r="C6631" s="255" t="str">
        <f>IF(AND(A6631&lt;&gt;"",ISNUMBER(A6631)),VLOOKUP(A6631,Studies!A:BR,3,FALSE),"")</f>
        <v>https://www.ncbi.nlm.nih.gov/pubmed/9757151</v>
      </c>
      <c r="D6631" s="255" t="str">
        <f>IF(AND(A6631&lt;&gt;"",ISNUMBER(A6631)),VLOOKUP(A6631,Studies!A:BR,4,FALSE),"")</f>
        <v>Triazolam + Placebo (Trial B)</v>
      </c>
      <c r="E6631" s="255" t="str">
        <f>IF(AND(A6631&lt;&gt;"",ISNUMBER(A6631)),VLOOKUP(A6631,Studies!A:BR,5,FALSE),"")</f>
        <v>Triazolam</v>
      </c>
      <c r="F6631" s="256" t="str">
        <f>IF(AND(A6631&lt;&gt;"",ISNUMBER(A6631)),VLOOKUP(A6631,Studies!A:BR,6,FALSE),"")</f>
        <v>Plasma</v>
      </c>
      <c r="G6631" s="194">
        <v>2.5</v>
      </c>
      <c r="H6631" s="50" t="s">
        <v>60</v>
      </c>
      <c r="I6631" s="187">
        <v>0.83726420000000001</v>
      </c>
      <c r="J6631" s="41" t="s">
        <v>941</v>
      </c>
      <c r="K6631" s="41" t="s">
        <v>116</v>
      </c>
    </row>
    <row r="6632" spans="1:14" x14ac:dyDescent="0.2">
      <c r="A6632" s="30">
        <v>704</v>
      </c>
      <c r="B6632" s="254" t="str">
        <f>IF(AND(A6632&lt;&gt;"",ISNUMBER(A6632)),VLOOKUP(A6632,Studies!A:BR,2,FALSE),"")</f>
        <v>Greenblatt 1998</v>
      </c>
      <c r="C6632" s="255" t="str">
        <f>IF(AND(A6632&lt;&gt;"",ISNUMBER(A6632)),VLOOKUP(A6632,Studies!A:BR,3,FALSE),"")</f>
        <v>https://www.ncbi.nlm.nih.gov/pubmed/9757151</v>
      </c>
      <c r="D6632" s="255" t="str">
        <f>IF(AND(A6632&lt;&gt;"",ISNUMBER(A6632)),VLOOKUP(A6632,Studies!A:BR,4,FALSE),"")</f>
        <v>Triazolam + Placebo (Trial B)</v>
      </c>
      <c r="E6632" s="255" t="str">
        <f>IF(AND(A6632&lt;&gt;"",ISNUMBER(A6632)),VLOOKUP(A6632,Studies!A:BR,5,FALSE),"")</f>
        <v>Triazolam</v>
      </c>
      <c r="F6632" s="256" t="str">
        <f>IF(AND(A6632&lt;&gt;"",ISNUMBER(A6632)),VLOOKUP(A6632,Studies!A:BR,6,FALSE),"")</f>
        <v>Plasma</v>
      </c>
      <c r="G6632" s="194">
        <v>3</v>
      </c>
      <c r="H6632" s="50" t="s">
        <v>60</v>
      </c>
      <c r="I6632" s="187">
        <v>0.75078619999999996</v>
      </c>
      <c r="J6632" s="41" t="s">
        <v>941</v>
      </c>
      <c r="K6632" s="41" t="s">
        <v>116</v>
      </c>
    </row>
    <row r="6633" spans="1:14" x14ac:dyDescent="0.2">
      <c r="A6633" s="30">
        <v>704</v>
      </c>
      <c r="B6633" s="254" t="str">
        <f>IF(AND(A6633&lt;&gt;"",ISNUMBER(A6633)),VLOOKUP(A6633,Studies!A:BR,2,FALSE),"")</f>
        <v>Greenblatt 1998</v>
      </c>
      <c r="C6633" s="255" t="str">
        <f>IF(AND(A6633&lt;&gt;"",ISNUMBER(A6633)),VLOOKUP(A6633,Studies!A:BR,3,FALSE),"")</f>
        <v>https://www.ncbi.nlm.nih.gov/pubmed/9757151</v>
      </c>
      <c r="D6633" s="255" t="str">
        <f>IF(AND(A6633&lt;&gt;"",ISNUMBER(A6633)),VLOOKUP(A6633,Studies!A:BR,4,FALSE),"")</f>
        <v>Triazolam + Placebo (Trial B)</v>
      </c>
      <c r="E6633" s="255" t="str">
        <f>IF(AND(A6633&lt;&gt;"",ISNUMBER(A6633)),VLOOKUP(A6633,Studies!A:BR,5,FALSE),"")</f>
        <v>Triazolam</v>
      </c>
      <c r="F6633" s="256" t="str">
        <f>IF(AND(A6633&lt;&gt;"",ISNUMBER(A6633)),VLOOKUP(A6633,Studies!A:BR,6,FALSE),"")</f>
        <v>Plasma</v>
      </c>
      <c r="G6633" s="194">
        <v>4</v>
      </c>
      <c r="H6633" s="50" t="s">
        <v>60</v>
      </c>
      <c r="I6633" s="187">
        <v>0.57389939999999995</v>
      </c>
      <c r="J6633" s="41" t="s">
        <v>941</v>
      </c>
      <c r="K6633" s="41" t="s">
        <v>116</v>
      </c>
    </row>
    <row r="6634" spans="1:14" x14ac:dyDescent="0.2">
      <c r="A6634" s="30">
        <v>704</v>
      </c>
      <c r="B6634" s="254" t="str">
        <f>IF(AND(A6634&lt;&gt;"",ISNUMBER(A6634)),VLOOKUP(A6634,Studies!A:BR,2,FALSE),"")</f>
        <v>Greenblatt 1998</v>
      </c>
      <c r="C6634" s="255" t="str">
        <f>IF(AND(A6634&lt;&gt;"",ISNUMBER(A6634)),VLOOKUP(A6634,Studies!A:BR,3,FALSE),"")</f>
        <v>https://www.ncbi.nlm.nih.gov/pubmed/9757151</v>
      </c>
      <c r="D6634" s="255" t="str">
        <f>IF(AND(A6634&lt;&gt;"",ISNUMBER(A6634)),VLOOKUP(A6634,Studies!A:BR,4,FALSE),"")</f>
        <v>Triazolam + Placebo (Trial B)</v>
      </c>
      <c r="E6634" s="255" t="str">
        <f>IF(AND(A6634&lt;&gt;"",ISNUMBER(A6634)),VLOOKUP(A6634,Studies!A:BR,5,FALSE),"")</f>
        <v>Triazolam</v>
      </c>
      <c r="F6634" s="256" t="str">
        <f>IF(AND(A6634&lt;&gt;"",ISNUMBER(A6634)),VLOOKUP(A6634,Studies!A:BR,6,FALSE),"")</f>
        <v>Plasma</v>
      </c>
      <c r="G6634" s="194">
        <v>5</v>
      </c>
      <c r="H6634" s="50" t="s">
        <v>60</v>
      </c>
      <c r="I6634" s="187">
        <v>0.40487420000000002</v>
      </c>
      <c r="J6634" s="41" t="s">
        <v>941</v>
      </c>
      <c r="K6634" s="41" t="s">
        <v>116</v>
      </c>
    </row>
    <row r="6635" spans="1:14" x14ac:dyDescent="0.2">
      <c r="A6635" s="30">
        <v>704</v>
      </c>
      <c r="B6635" s="254" t="str">
        <f>IF(AND(A6635&lt;&gt;"",ISNUMBER(A6635)),VLOOKUP(A6635,Studies!A:BR,2,FALSE),"")</f>
        <v>Greenblatt 1998</v>
      </c>
      <c r="C6635" s="255" t="str">
        <f>IF(AND(A6635&lt;&gt;"",ISNUMBER(A6635)),VLOOKUP(A6635,Studies!A:BR,3,FALSE),"")</f>
        <v>https://www.ncbi.nlm.nih.gov/pubmed/9757151</v>
      </c>
      <c r="D6635" s="255" t="str">
        <f>IF(AND(A6635&lt;&gt;"",ISNUMBER(A6635)),VLOOKUP(A6635,Studies!A:BR,4,FALSE),"")</f>
        <v>Triazolam + Placebo (Trial B)</v>
      </c>
      <c r="E6635" s="255" t="str">
        <f>IF(AND(A6635&lt;&gt;"",ISNUMBER(A6635)),VLOOKUP(A6635,Studies!A:BR,5,FALSE),"")</f>
        <v>Triazolam</v>
      </c>
      <c r="F6635" s="256" t="str">
        <f>IF(AND(A6635&lt;&gt;"",ISNUMBER(A6635)),VLOOKUP(A6635,Studies!A:BR,6,FALSE),"")</f>
        <v>Plasma</v>
      </c>
      <c r="G6635" s="194">
        <v>6</v>
      </c>
      <c r="H6635" s="50" t="s">
        <v>60</v>
      </c>
      <c r="I6635" s="187">
        <v>0.31446540000000001</v>
      </c>
      <c r="J6635" s="41" t="s">
        <v>941</v>
      </c>
      <c r="K6635" s="41" t="s">
        <v>116</v>
      </c>
    </row>
    <row r="6636" spans="1:14" x14ac:dyDescent="0.2">
      <c r="A6636" s="30">
        <v>704</v>
      </c>
      <c r="B6636" s="254" t="str">
        <f>IF(AND(A6636&lt;&gt;"",ISNUMBER(A6636)),VLOOKUP(A6636,Studies!A:BR,2,FALSE),"")</f>
        <v>Greenblatt 1998</v>
      </c>
      <c r="C6636" s="255" t="str">
        <f>IF(AND(A6636&lt;&gt;"",ISNUMBER(A6636)),VLOOKUP(A6636,Studies!A:BR,3,FALSE),"")</f>
        <v>https://www.ncbi.nlm.nih.gov/pubmed/9757151</v>
      </c>
      <c r="D6636" s="255" t="str">
        <f>IF(AND(A6636&lt;&gt;"",ISNUMBER(A6636)),VLOOKUP(A6636,Studies!A:BR,4,FALSE),"")</f>
        <v>Triazolam + Placebo (Trial B)</v>
      </c>
      <c r="E6636" s="255" t="str">
        <f>IF(AND(A6636&lt;&gt;"",ISNUMBER(A6636)),VLOOKUP(A6636,Studies!A:BR,5,FALSE),"")</f>
        <v>Triazolam</v>
      </c>
      <c r="F6636" s="256" t="str">
        <f>IF(AND(A6636&lt;&gt;"",ISNUMBER(A6636)),VLOOKUP(A6636,Studies!A:BR,6,FALSE),"")</f>
        <v>Plasma</v>
      </c>
      <c r="G6636" s="194">
        <v>8</v>
      </c>
      <c r="H6636" s="50" t="s">
        <v>60</v>
      </c>
      <c r="I6636" s="187">
        <v>0.19654089999999999</v>
      </c>
      <c r="J6636" s="41" t="s">
        <v>941</v>
      </c>
      <c r="K6636" s="41" t="s">
        <v>116</v>
      </c>
    </row>
    <row r="6637" spans="1:14" x14ac:dyDescent="0.2">
      <c r="A6637" s="30">
        <v>705</v>
      </c>
      <c r="B6637" s="254" t="str">
        <f>IF(AND(A6637&lt;&gt;"",ISNUMBER(A6637)),VLOOKUP(A6637,Studies!A:BR,2,FALSE),"")</f>
        <v>Greenblatt 2000</v>
      </c>
      <c r="C6637" s="255" t="str">
        <f>IF(AND(A6637&lt;&gt;"",ISNUMBER(A6637)),VLOOKUP(A6637,Studies!A:BR,3,FALSE),"")</f>
        <v>https://www.ncbi.nlm.nih.gov/pubmed/10773013</v>
      </c>
      <c r="D6637" s="255" t="str">
        <f>IF(AND(A6637&lt;&gt;"",ISNUMBER(A6637)),VLOOKUP(A6637,Studies!A:BR,4,FALSE),"")</f>
        <v>Triazolam males</v>
      </c>
      <c r="E6637" s="255" t="str">
        <f>IF(AND(A6637&lt;&gt;"",ISNUMBER(A6637)),VLOOKUP(A6637,Studies!A:BR,5,FALSE),"")</f>
        <v>Triazolam</v>
      </c>
      <c r="F6637" s="256" t="str">
        <f>IF(AND(A6637&lt;&gt;"",ISNUMBER(A6637)),VLOOKUP(A6637,Studies!A:BR,6,FALSE),"")</f>
        <v>Plasma</v>
      </c>
      <c r="G6637" s="194">
        <v>0.25</v>
      </c>
      <c r="H6637" s="50" t="s">
        <v>60</v>
      </c>
      <c r="I6637" s="187">
        <v>1.8080000000000001</v>
      </c>
      <c r="J6637" s="41" t="s">
        <v>941</v>
      </c>
      <c r="K6637" s="41" t="s">
        <v>116</v>
      </c>
    </row>
    <row r="6638" spans="1:14" x14ac:dyDescent="0.2">
      <c r="A6638" s="30">
        <v>705</v>
      </c>
      <c r="B6638" s="254" t="str">
        <f>IF(AND(A6638&lt;&gt;"",ISNUMBER(A6638)),VLOOKUP(A6638,Studies!A:BR,2,FALSE),"")</f>
        <v>Greenblatt 2000</v>
      </c>
      <c r="C6638" s="255" t="str">
        <f>IF(AND(A6638&lt;&gt;"",ISNUMBER(A6638)),VLOOKUP(A6638,Studies!A:BR,3,FALSE),"")</f>
        <v>https://www.ncbi.nlm.nih.gov/pubmed/10773013</v>
      </c>
      <c r="D6638" s="255" t="str">
        <f>IF(AND(A6638&lt;&gt;"",ISNUMBER(A6638)),VLOOKUP(A6638,Studies!A:BR,4,FALSE),"")</f>
        <v>Triazolam males</v>
      </c>
      <c r="E6638" s="255" t="str">
        <f>IF(AND(A6638&lt;&gt;"",ISNUMBER(A6638)),VLOOKUP(A6638,Studies!A:BR,5,FALSE),"")</f>
        <v>Triazolam</v>
      </c>
      <c r="F6638" s="256" t="str">
        <f>IF(AND(A6638&lt;&gt;"",ISNUMBER(A6638)),VLOOKUP(A6638,Studies!A:BR,6,FALSE),"")</f>
        <v>Plasma</v>
      </c>
      <c r="G6638" s="194">
        <v>0.5</v>
      </c>
      <c r="H6638" s="50" t="s">
        <v>60</v>
      </c>
      <c r="I6638" s="187">
        <v>2.234</v>
      </c>
      <c r="J6638" s="41" t="s">
        <v>941</v>
      </c>
      <c r="K6638" s="41" t="s">
        <v>116</v>
      </c>
      <c r="L6638" s="195">
        <v>0.59075999999999995</v>
      </c>
      <c r="M6638" s="52" t="s">
        <v>941</v>
      </c>
      <c r="N6638" s="52" t="s">
        <v>949</v>
      </c>
    </row>
    <row r="6639" spans="1:14" x14ac:dyDescent="0.2">
      <c r="A6639" s="30">
        <v>705</v>
      </c>
      <c r="B6639" s="254" t="str">
        <f>IF(AND(A6639&lt;&gt;"",ISNUMBER(A6639)),VLOOKUP(A6639,Studies!A:BR,2,FALSE),"")</f>
        <v>Greenblatt 2000</v>
      </c>
      <c r="C6639" s="255" t="str">
        <f>IF(AND(A6639&lt;&gt;"",ISNUMBER(A6639)),VLOOKUP(A6639,Studies!A:BR,3,FALSE),"")</f>
        <v>https://www.ncbi.nlm.nih.gov/pubmed/10773013</v>
      </c>
      <c r="D6639" s="255" t="str">
        <f>IF(AND(A6639&lt;&gt;"",ISNUMBER(A6639)),VLOOKUP(A6639,Studies!A:BR,4,FALSE),"")</f>
        <v>Triazolam males</v>
      </c>
      <c r="E6639" s="255" t="str">
        <f>IF(AND(A6639&lt;&gt;"",ISNUMBER(A6639)),VLOOKUP(A6639,Studies!A:BR,5,FALSE),"")</f>
        <v>Triazolam</v>
      </c>
      <c r="F6639" s="256" t="str">
        <f>IF(AND(A6639&lt;&gt;"",ISNUMBER(A6639)),VLOOKUP(A6639,Studies!A:BR,6,FALSE),"")</f>
        <v>Plasma</v>
      </c>
      <c r="G6639" s="194">
        <v>1</v>
      </c>
      <c r="H6639" s="50" t="s">
        <v>60</v>
      </c>
      <c r="I6639" s="187">
        <v>2.085</v>
      </c>
      <c r="J6639" s="41" t="s">
        <v>941</v>
      </c>
      <c r="K6639" s="41" t="s">
        <v>116</v>
      </c>
      <c r="L6639" s="195">
        <v>0.31953399999999998</v>
      </c>
      <c r="M6639" s="52" t="s">
        <v>941</v>
      </c>
      <c r="N6639" s="52" t="s">
        <v>949</v>
      </c>
    </row>
    <row r="6640" spans="1:14" x14ac:dyDescent="0.2">
      <c r="A6640" s="30">
        <v>705</v>
      </c>
      <c r="B6640" s="254" t="str">
        <f>IF(AND(A6640&lt;&gt;"",ISNUMBER(A6640)),VLOOKUP(A6640,Studies!A:BR,2,FALSE),"")</f>
        <v>Greenblatt 2000</v>
      </c>
      <c r="C6640" s="255" t="str">
        <f>IF(AND(A6640&lt;&gt;"",ISNUMBER(A6640)),VLOOKUP(A6640,Studies!A:BR,3,FALSE),"")</f>
        <v>https://www.ncbi.nlm.nih.gov/pubmed/10773013</v>
      </c>
      <c r="D6640" s="255" t="str">
        <f>IF(AND(A6640&lt;&gt;"",ISNUMBER(A6640)),VLOOKUP(A6640,Studies!A:BR,4,FALSE),"")</f>
        <v>Triazolam males</v>
      </c>
      <c r="E6640" s="255" t="str">
        <f>IF(AND(A6640&lt;&gt;"",ISNUMBER(A6640)),VLOOKUP(A6640,Studies!A:BR,5,FALSE),"")</f>
        <v>Triazolam</v>
      </c>
      <c r="F6640" s="256" t="str">
        <f>IF(AND(A6640&lt;&gt;"",ISNUMBER(A6640)),VLOOKUP(A6640,Studies!A:BR,6,FALSE),"")</f>
        <v>Plasma</v>
      </c>
      <c r="G6640" s="194">
        <v>1.5</v>
      </c>
      <c r="H6640" s="50" t="s">
        <v>60</v>
      </c>
      <c r="I6640" s="187">
        <v>2.0089999999999999</v>
      </c>
      <c r="J6640" s="41" t="s">
        <v>941</v>
      </c>
      <c r="K6640" s="41" t="s">
        <v>116</v>
      </c>
      <c r="L6640" s="195">
        <v>0.35088399999999997</v>
      </c>
      <c r="M6640" s="52" t="s">
        <v>941</v>
      </c>
      <c r="N6640" s="52" t="s">
        <v>949</v>
      </c>
    </row>
    <row r="6641" spans="1:14" x14ac:dyDescent="0.2">
      <c r="A6641" s="30">
        <v>705</v>
      </c>
      <c r="B6641" s="254" t="str">
        <f>IF(AND(A6641&lt;&gt;"",ISNUMBER(A6641)),VLOOKUP(A6641,Studies!A:BR,2,FALSE),"")</f>
        <v>Greenblatt 2000</v>
      </c>
      <c r="C6641" s="255" t="str">
        <f>IF(AND(A6641&lt;&gt;"",ISNUMBER(A6641)),VLOOKUP(A6641,Studies!A:BR,3,FALSE),"")</f>
        <v>https://www.ncbi.nlm.nih.gov/pubmed/10773013</v>
      </c>
      <c r="D6641" s="255" t="str">
        <f>IF(AND(A6641&lt;&gt;"",ISNUMBER(A6641)),VLOOKUP(A6641,Studies!A:BR,4,FALSE),"")</f>
        <v>Triazolam males</v>
      </c>
      <c r="E6641" s="255" t="str">
        <f>IF(AND(A6641&lt;&gt;"",ISNUMBER(A6641)),VLOOKUP(A6641,Studies!A:BR,5,FALSE),"")</f>
        <v>Triazolam</v>
      </c>
      <c r="F6641" s="256" t="str">
        <f>IF(AND(A6641&lt;&gt;"",ISNUMBER(A6641)),VLOOKUP(A6641,Studies!A:BR,6,FALSE),"")</f>
        <v>Plasma</v>
      </c>
      <c r="G6641" s="194">
        <v>2</v>
      </c>
      <c r="H6641" s="50" t="s">
        <v>60</v>
      </c>
      <c r="I6641" s="187">
        <v>1.9179999999999999</v>
      </c>
      <c r="J6641" s="41" t="s">
        <v>941</v>
      </c>
      <c r="K6641" s="41" t="s">
        <v>116</v>
      </c>
    </row>
    <row r="6642" spans="1:14" x14ac:dyDescent="0.2">
      <c r="A6642" s="30">
        <v>705</v>
      </c>
      <c r="B6642" s="254" t="str">
        <f>IF(AND(A6642&lt;&gt;"",ISNUMBER(A6642)),VLOOKUP(A6642,Studies!A:BR,2,FALSE),"")</f>
        <v>Greenblatt 2000</v>
      </c>
      <c r="C6642" s="255" t="str">
        <f>IF(AND(A6642&lt;&gt;"",ISNUMBER(A6642)),VLOOKUP(A6642,Studies!A:BR,3,FALSE),"")</f>
        <v>https://www.ncbi.nlm.nih.gov/pubmed/10773013</v>
      </c>
      <c r="D6642" s="255" t="str">
        <f>IF(AND(A6642&lt;&gt;"",ISNUMBER(A6642)),VLOOKUP(A6642,Studies!A:BR,4,FALSE),"")</f>
        <v>Triazolam males</v>
      </c>
      <c r="E6642" s="255" t="str">
        <f>IF(AND(A6642&lt;&gt;"",ISNUMBER(A6642)),VLOOKUP(A6642,Studies!A:BR,5,FALSE),"")</f>
        <v>Triazolam</v>
      </c>
      <c r="F6642" s="256" t="str">
        <f>IF(AND(A6642&lt;&gt;"",ISNUMBER(A6642)),VLOOKUP(A6642,Studies!A:BR,6,FALSE),"")</f>
        <v>Plasma</v>
      </c>
      <c r="G6642" s="194">
        <v>2.5</v>
      </c>
      <c r="H6642" s="50" t="s">
        <v>60</v>
      </c>
      <c r="I6642" s="187">
        <v>1.6930000000000001</v>
      </c>
      <c r="J6642" s="41" t="s">
        <v>941</v>
      </c>
      <c r="K6642" s="41" t="s">
        <v>116</v>
      </c>
      <c r="L6642" s="195">
        <v>0.20463400000000001</v>
      </c>
      <c r="M6642" s="52" t="s">
        <v>941</v>
      </c>
      <c r="N6642" s="52" t="s">
        <v>949</v>
      </c>
    </row>
    <row r="6643" spans="1:14" x14ac:dyDescent="0.2">
      <c r="A6643" s="30">
        <v>705</v>
      </c>
      <c r="B6643" s="254" t="str">
        <f>IF(AND(A6643&lt;&gt;"",ISNUMBER(A6643)),VLOOKUP(A6643,Studies!A:BR,2,FALSE),"")</f>
        <v>Greenblatt 2000</v>
      </c>
      <c r="C6643" s="255" t="str">
        <f>IF(AND(A6643&lt;&gt;"",ISNUMBER(A6643)),VLOOKUP(A6643,Studies!A:BR,3,FALSE),"")</f>
        <v>https://www.ncbi.nlm.nih.gov/pubmed/10773013</v>
      </c>
      <c r="D6643" s="255" t="str">
        <f>IF(AND(A6643&lt;&gt;"",ISNUMBER(A6643)),VLOOKUP(A6643,Studies!A:BR,4,FALSE),"")</f>
        <v>Triazolam males</v>
      </c>
      <c r="E6643" s="255" t="str">
        <f>IF(AND(A6643&lt;&gt;"",ISNUMBER(A6643)),VLOOKUP(A6643,Studies!A:BR,5,FALSE),"")</f>
        <v>Triazolam</v>
      </c>
      <c r="F6643" s="256" t="str">
        <f>IF(AND(A6643&lt;&gt;"",ISNUMBER(A6643)),VLOOKUP(A6643,Studies!A:BR,6,FALSE),"")</f>
        <v>Plasma</v>
      </c>
      <c r="G6643" s="194">
        <v>3</v>
      </c>
      <c r="H6643" s="50" t="s">
        <v>60</v>
      </c>
      <c r="I6643" s="187">
        <v>1.6240000000000001</v>
      </c>
      <c r="J6643" s="41" t="s">
        <v>941</v>
      </c>
      <c r="K6643" s="41" t="s">
        <v>116</v>
      </c>
      <c r="L6643" s="195">
        <v>0.108025</v>
      </c>
      <c r="M6643" s="52" t="s">
        <v>941</v>
      </c>
      <c r="N6643" s="52" t="s">
        <v>949</v>
      </c>
    </row>
    <row r="6644" spans="1:14" x14ac:dyDescent="0.2">
      <c r="A6644" s="30">
        <v>705</v>
      </c>
      <c r="B6644" s="254" t="str">
        <f>IF(AND(A6644&lt;&gt;"",ISNUMBER(A6644)),VLOOKUP(A6644,Studies!A:BR,2,FALSE),"")</f>
        <v>Greenblatt 2000</v>
      </c>
      <c r="C6644" s="255" t="str">
        <f>IF(AND(A6644&lt;&gt;"",ISNUMBER(A6644)),VLOOKUP(A6644,Studies!A:BR,3,FALSE),"")</f>
        <v>https://www.ncbi.nlm.nih.gov/pubmed/10773013</v>
      </c>
      <c r="D6644" s="255" t="str">
        <f>IF(AND(A6644&lt;&gt;"",ISNUMBER(A6644)),VLOOKUP(A6644,Studies!A:BR,4,FALSE),"")</f>
        <v>Triazolam males</v>
      </c>
      <c r="E6644" s="255" t="str">
        <f>IF(AND(A6644&lt;&gt;"",ISNUMBER(A6644)),VLOOKUP(A6644,Studies!A:BR,5,FALSE),"")</f>
        <v>Triazolam</v>
      </c>
      <c r="F6644" s="256" t="str">
        <f>IF(AND(A6644&lt;&gt;"",ISNUMBER(A6644)),VLOOKUP(A6644,Studies!A:BR,6,FALSE),"")</f>
        <v>Plasma</v>
      </c>
      <c r="G6644" s="194">
        <v>4</v>
      </c>
      <c r="H6644" s="50" t="s">
        <v>60</v>
      </c>
      <c r="I6644" s="187">
        <v>1.2090000000000001</v>
      </c>
      <c r="J6644" s="41" t="s">
        <v>941</v>
      </c>
      <c r="K6644" s="41" t="s">
        <v>116</v>
      </c>
      <c r="L6644" s="195">
        <v>0.10438</v>
      </c>
      <c r="M6644" s="52" t="s">
        <v>941</v>
      </c>
      <c r="N6644" s="52" t="s">
        <v>949</v>
      </c>
    </row>
    <row r="6645" spans="1:14" x14ac:dyDescent="0.2">
      <c r="A6645" s="30">
        <v>705</v>
      </c>
      <c r="B6645" s="254" t="str">
        <f>IF(AND(A6645&lt;&gt;"",ISNUMBER(A6645)),VLOOKUP(A6645,Studies!A:BR,2,FALSE),"")</f>
        <v>Greenblatt 2000</v>
      </c>
      <c r="C6645" s="255" t="str">
        <f>IF(AND(A6645&lt;&gt;"",ISNUMBER(A6645)),VLOOKUP(A6645,Studies!A:BR,3,FALSE),"")</f>
        <v>https://www.ncbi.nlm.nih.gov/pubmed/10773013</v>
      </c>
      <c r="D6645" s="255" t="str">
        <f>IF(AND(A6645&lt;&gt;"",ISNUMBER(A6645)),VLOOKUP(A6645,Studies!A:BR,4,FALSE),"")</f>
        <v>Triazolam males</v>
      </c>
      <c r="E6645" s="255" t="str">
        <f>IF(AND(A6645&lt;&gt;"",ISNUMBER(A6645)),VLOOKUP(A6645,Studies!A:BR,5,FALSE),"")</f>
        <v>Triazolam</v>
      </c>
      <c r="F6645" s="256" t="str">
        <f>IF(AND(A6645&lt;&gt;"",ISNUMBER(A6645)),VLOOKUP(A6645,Studies!A:BR,6,FALSE),"")</f>
        <v>Plasma</v>
      </c>
      <c r="G6645" s="194">
        <v>5</v>
      </c>
      <c r="H6645" s="50" t="s">
        <v>60</v>
      </c>
      <c r="I6645" s="187">
        <v>0.94699999999999995</v>
      </c>
      <c r="J6645" s="41" t="s">
        <v>941</v>
      </c>
      <c r="K6645" s="41" t="s">
        <v>116</v>
      </c>
      <c r="L6645" s="195">
        <v>8.1741999999999995E-2</v>
      </c>
      <c r="M6645" s="52" t="s">
        <v>941</v>
      </c>
      <c r="N6645" s="52" t="s">
        <v>949</v>
      </c>
    </row>
    <row r="6646" spans="1:14" x14ac:dyDescent="0.2">
      <c r="A6646" s="30">
        <v>705</v>
      </c>
      <c r="B6646" s="254" t="str">
        <f>IF(AND(A6646&lt;&gt;"",ISNUMBER(A6646)),VLOOKUP(A6646,Studies!A:BR,2,FALSE),"")</f>
        <v>Greenblatt 2000</v>
      </c>
      <c r="C6646" s="255" t="str">
        <f>IF(AND(A6646&lt;&gt;"",ISNUMBER(A6646)),VLOOKUP(A6646,Studies!A:BR,3,FALSE),"")</f>
        <v>https://www.ncbi.nlm.nih.gov/pubmed/10773013</v>
      </c>
      <c r="D6646" s="255" t="str">
        <f>IF(AND(A6646&lt;&gt;"",ISNUMBER(A6646)),VLOOKUP(A6646,Studies!A:BR,4,FALSE),"")</f>
        <v>Triazolam males</v>
      </c>
      <c r="E6646" s="255" t="str">
        <f>IF(AND(A6646&lt;&gt;"",ISNUMBER(A6646)),VLOOKUP(A6646,Studies!A:BR,5,FALSE),"")</f>
        <v>Triazolam</v>
      </c>
      <c r="F6646" s="256" t="str">
        <f>IF(AND(A6646&lt;&gt;"",ISNUMBER(A6646)),VLOOKUP(A6646,Studies!A:BR,6,FALSE),"")</f>
        <v>Plasma</v>
      </c>
      <c r="G6646" s="194">
        <v>6</v>
      </c>
      <c r="H6646" s="50" t="s">
        <v>60</v>
      </c>
      <c r="I6646" s="187">
        <v>0.72099999999999997</v>
      </c>
      <c r="J6646" s="41" t="s">
        <v>941</v>
      </c>
      <c r="K6646" s="41" t="s">
        <v>116</v>
      </c>
      <c r="L6646" s="195">
        <v>6.037E-2</v>
      </c>
      <c r="M6646" s="52" t="s">
        <v>941</v>
      </c>
      <c r="N6646" s="52" t="s">
        <v>949</v>
      </c>
    </row>
    <row r="6647" spans="1:14" x14ac:dyDescent="0.2">
      <c r="A6647" s="30">
        <v>705</v>
      </c>
      <c r="B6647" s="254" t="str">
        <f>IF(AND(A6647&lt;&gt;"",ISNUMBER(A6647)),VLOOKUP(A6647,Studies!A:BR,2,FALSE),"")</f>
        <v>Greenblatt 2000</v>
      </c>
      <c r="C6647" s="255" t="str">
        <f>IF(AND(A6647&lt;&gt;"",ISNUMBER(A6647)),VLOOKUP(A6647,Studies!A:BR,3,FALSE),"")</f>
        <v>https://www.ncbi.nlm.nih.gov/pubmed/10773013</v>
      </c>
      <c r="D6647" s="255" t="str">
        <f>IF(AND(A6647&lt;&gt;"",ISNUMBER(A6647)),VLOOKUP(A6647,Studies!A:BR,4,FALSE),"")</f>
        <v>Triazolam males</v>
      </c>
      <c r="E6647" s="255" t="str">
        <f>IF(AND(A6647&lt;&gt;"",ISNUMBER(A6647)),VLOOKUP(A6647,Studies!A:BR,5,FALSE),"")</f>
        <v>Triazolam</v>
      </c>
      <c r="F6647" s="256" t="str">
        <f>IF(AND(A6647&lt;&gt;"",ISNUMBER(A6647)),VLOOKUP(A6647,Studies!A:BR,6,FALSE),"")</f>
        <v>Plasma</v>
      </c>
      <c r="G6647" s="194">
        <v>8</v>
      </c>
      <c r="H6647" s="50" t="s">
        <v>60</v>
      </c>
      <c r="I6647" s="187">
        <v>0.436</v>
      </c>
      <c r="J6647" s="41" t="s">
        <v>941</v>
      </c>
      <c r="K6647" s="41" t="s">
        <v>116</v>
      </c>
      <c r="L6647" s="195">
        <v>4.7393999999999999E-2</v>
      </c>
      <c r="M6647" s="52" t="s">
        <v>941</v>
      </c>
      <c r="N6647" s="52" t="s">
        <v>949</v>
      </c>
    </row>
    <row r="6648" spans="1:14" x14ac:dyDescent="0.2">
      <c r="A6648" s="30">
        <v>706</v>
      </c>
      <c r="B6648" s="254" t="str">
        <f>IF(AND(A6648&lt;&gt;"",ISNUMBER(A6648)),VLOOKUP(A6648,Studies!A:BR,2,FALSE),"")</f>
        <v>Greenblatt 2000</v>
      </c>
      <c r="C6648" s="255" t="str">
        <f>IF(AND(A6648&lt;&gt;"",ISNUMBER(A6648)),VLOOKUP(A6648,Studies!A:BR,3,FALSE),"")</f>
        <v>https://www.ncbi.nlm.nih.gov/pubmed/10773013</v>
      </c>
      <c r="D6648" s="255" t="str">
        <f>IF(AND(A6648&lt;&gt;"",ISNUMBER(A6648)),VLOOKUP(A6648,Studies!A:BR,4,FALSE),"")</f>
        <v>Triazolam females</v>
      </c>
      <c r="E6648" s="255" t="str">
        <f>IF(AND(A6648&lt;&gt;"",ISNUMBER(A6648)),VLOOKUP(A6648,Studies!A:BR,5,FALSE),"")</f>
        <v>Triazolam</v>
      </c>
      <c r="F6648" s="256" t="str">
        <f>IF(AND(A6648&lt;&gt;"",ISNUMBER(A6648)),VLOOKUP(A6648,Studies!A:BR,6,FALSE),"")</f>
        <v>Plasma</v>
      </c>
      <c r="G6648" s="194">
        <v>0.5</v>
      </c>
      <c r="H6648" s="50" t="s">
        <v>60</v>
      </c>
      <c r="I6648" s="187">
        <v>1.6719999999999999</v>
      </c>
      <c r="J6648" s="41" t="s">
        <v>941</v>
      </c>
      <c r="K6648" s="41" t="s">
        <v>116</v>
      </c>
      <c r="L6648" s="195">
        <v>0.60678699999999997</v>
      </c>
      <c r="M6648" s="52" t="s">
        <v>941</v>
      </c>
      <c r="N6648" s="52" t="s">
        <v>949</v>
      </c>
    </row>
    <row r="6649" spans="1:14" x14ac:dyDescent="0.2">
      <c r="A6649" s="30">
        <v>706</v>
      </c>
      <c r="B6649" s="254" t="str">
        <f>IF(AND(A6649&lt;&gt;"",ISNUMBER(A6649)),VLOOKUP(A6649,Studies!A:BR,2,FALSE),"")</f>
        <v>Greenblatt 2000</v>
      </c>
      <c r="C6649" s="255" t="str">
        <f>IF(AND(A6649&lt;&gt;"",ISNUMBER(A6649)),VLOOKUP(A6649,Studies!A:BR,3,FALSE),"")</f>
        <v>https://www.ncbi.nlm.nih.gov/pubmed/10773013</v>
      </c>
      <c r="D6649" s="255" t="str">
        <f>IF(AND(A6649&lt;&gt;"",ISNUMBER(A6649)),VLOOKUP(A6649,Studies!A:BR,4,FALSE),"")</f>
        <v>Triazolam females</v>
      </c>
      <c r="E6649" s="255" t="str">
        <f>IF(AND(A6649&lt;&gt;"",ISNUMBER(A6649)),VLOOKUP(A6649,Studies!A:BR,5,FALSE),"")</f>
        <v>Triazolam</v>
      </c>
      <c r="F6649" s="256" t="str">
        <f>IF(AND(A6649&lt;&gt;"",ISNUMBER(A6649)),VLOOKUP(A6649,Studies!A:BR,6,FALSE),"")</f>
        <v>Plasma</v>
      </c>
      <c r="G6649" s="194">
        <v>1</v>
      </c>
      <c r="H6649" s="50" t="s">
        <v>60</v>
      </c>
      <c r="I6649" s="187">
        <v>1.9279999999999999</v>
      </c>
      <c r="J6649" s="41" t="s">
        <v>941</v>
      </c>
      <c r="K6649" s="41" t="s">
        <v>116</v>
      </c>
      <c r="L6649" s="195">
        <v>0.40314800000000001</v>
      </c>
      <c r="M6649" s="52" t="s">
        <v>941</v>
      </c>
      <c r="N6649" s="52" t="s">
        <v>949</v>
      </c>
    </row>
    <row r="6650" spans="1:14" x14ac:dyDescent="0.2">
      <c r="A6650" s="30">
        <v>706</v>
      </c>
      <c r="B6650" s="254" t="str">
        <f>IF(AND(A6650&lt;&gt;"",ISNUMBER(A6650)),VLOOKUP(A6650,Studies!A:BR,2,FALSE),"")</f>
        <v>Greenblatt 2000</v>
      </c>
      <c r="C6650" s="255" t="str">
        <f>IF(AND(A6650&lt;&gt;"",ISNUMBER(A6650)),VLOOKUP(A6650,Studies!A:BR,3,FALSE),"")</f>
        <v>https://www.ncbi.nlm.nih.gov/pubmed/10773013</v>
      </c>
      <c r="D6650" s="255" t="str">
        <f>IF(AND(A6650&lt;&gt;"",ISNUMBER(A6650)),VLOOKUP(A6650,Studies!A:BR,4,FALSE),"")</f>
        <v>Triazolam females</v>
      </c>
      <c r="E6650" s="255" t="str">
        <f>IF(AND(A6650&lt;&gt;"",ISNUMBER(A6650)),VLOOKUP(A6650,Studies!A:BR,5,FALSE),"")</f>
        <v>Triazolam</v>
      </c>
      <c r="F6650" s="256" t="str">
        <f>IF(AND(A6650&lt;&gt;"",ISNUMBER(A6650)),VLOOKUP(A6650,Studies!A:BR,6,FALSE),"")</f>
        <v>Plasma</v>
      </c>
      <c r="G6650" s="194">
        <v>1.5</v>
      </c>
      <c r="H6650" s="50" t="s">
        <v>60</v>
      </c>
      <c r="I6650" s="187">
        <v>1.9990000000000001</v>
      </c>
      <c r="J6650" s="41" t="s">
        <v>941</v>
      </c>
      <c r="K6650" s="41" t="s">
        <v>116</v>
      </c>
      <c r="L6650" s="195">
        <v>0.25772600000000001</v>
      </c>
      <c r="M6650" s="52" t="s">
        <v>941</v>
      </c>
      <c r="N6650" s="52" t="s">
        <v>949</v>
      </c>
    </row>
    <row r="6651" spans="1:14" x14ac:dyDescent="0.2">
      <c r="A6651" s="30">
        <v>706</v>
      </c>
      <c r="B6651" s="254" t="str">
        <f>IF(AND(A6651&lt;&gt;"",ISNUMBER(A6651)),VLOOKUP(A6651,Studies!A:BR,2,FALSE),"")</f>
        <v>Greenblatt 2000</v>
      </c>
      <c r="C6651" s="255" t="str">
        <f>IF(AND(A6651&lt;&gt;"",ISNUMBER(A6651)),VLOOKUP(A6651,Studies!A:BR,3,FALSE),"")</f>
        <v>https://www.ncbi.nlm.nih.gov/pubmed/10773013</v>
      </c>
      <c r="D6651" s="255" t="str">
        <f>IF(AND(A6651&lt;&gt;"",ISNUMBER(A6651)),VLOOKUP(A6651,Studies!A:BR,4,FALSE),"")</f>
        <v>Triazolam females</v>
      </c>
      <c r="E6651" s="255" t="str">
        <f>IF(AND(A6651&lt;&gt;"",ISNUMBER(A6651)),VLOOKUP(A6651,Studies!A:BR,5,FALSE),"")</f>
        <v>Triazolam</v>
      </c>
      <c r="F6651" s="256" t="str">
        <f>IF(AND(A6651&lt;&gt;"",ISNUMBER(A6651)),VLOOKUP(A6651,Studies!A:BR,6,FALSE),"")</f>
        <v>Plasma</v>
      </c>
      <c r="G6651" s="194">
        <v>2</v>
      </c>
      <c r="H6651" s="50" t="s">
        <v>60</v>
      </c>
      <c r="I6651" s="187">
        <v>1.9179999999999999</v>
      </c>
      <c r="J6651" s="41" t="s">
        <v>941</v>
      </c>
      <c r="K6651" s="41" t="s">
        <v>116</v>
      </c>
    </row>
    <row r="6652" spans="1:14" x14ac:dyDescent="0.2">
      <c r="A6652" s="30">
        <v>706</v>
      </c>
      <c r="B6652" s="254" t="str">
        <f>IF(AND(A6652&lt;&gt;"",ISNUMBER(A6652)),VLOOKUP(A6652,Studies!A:BR,2,FALSE),"")</f>
        <v>Greenblatt 2000</v>
      </c>
      <c r="C6652" s="255" t="str">
        <f>IF(AND(A6652&lt;&gt;"",ISNUMBER(A6652)),VLOOKUP(A6652,Studies!A:BR,3,FALSE),"")</f>
        <v>https://www.ncbi.nlm.nih.gov/pubmed/10773013</v>
      </c>
      <c r="D6652" s="255" t="str">
        <f>IF(AND(A6652&lt;&gt;"",ISNUMBER(A6652)),VLOOKUP(A6652,Studies!A:BR,4,FALSE),"")</f>
        <v>Triazolam females</v>
      </c>
      <c r="E6652" s="255" t="str">
        <f>IF(AND(A6652&lt;&gt;"",ISNUMBER(A6652)),VLOOKUP(A6652,Studies!A:BR,5,FALSE),"")</f>
        <v>Triazolam</v>
      </c>
      <c r="F6652" s="256" t="str">
        <f>IF(AND(A6652&lt;&gt;"",ISNUMBER(A6652)),VLOOKUP(A6652,Studies!A:BR,6,FALSE),"")</f>
        <v>Plasma</v>
      </c>
      <c r="G6652" s="194">
        <v>2.5</v>
      </c>
      <c r="H6652" s="50" t="s">
        <v>60</v>
      </c>
      <c r="I6652" s="187">
        <v>1.724</v>
      </c>
      <c r="J6652" s="41" t="s">
        <v>941</v>
      </c>
      <c r="K6652" s="41" t="s">
        <v>116</v>
      </c>
      <c r="L6652" s="195">
        <v>0.32945099999999999</v>
      </c>
      <c r="M6652" s="52" t="s">
        <v>941</v>
      </c>
      <c r="N6652" s="52" t="s">
        <v>949</v>
      </c>
    </row>
    <row r="6653" spans="1:14" x14ac:dyDescent="0.2">
      <c r="A6653" s="30">
        <v>706</v>
      </c>
      <c r="B6653" s="254" t="str">
        <f>IF(AND(A6653&lt;&gt;"",ISNUMBER(A6653)),VLOOKUP(A6653,Studies!A:BR,2,FALSE),"")</f>
        <v>Greenblatt 2000</v>
      </c>
      <c r="C6653" s="255" t="str">
        <f>IF(AND(A6653&lt;&gt;"",ISNUMBER(A6653)),VLOOKUP(A6653,Studies!A:BR,3,FALSE),"")</f>
        <v>https://www.ncbi.nlm.nih.gov/pubmed/10773013</v>
      </c>
      <c r="D6653" s="255" t="str">
        <f>IF(AND(A6653&lt;&gt;"",ISNUMBER(A6653)),VLOOKUP(A6653,Studies!A:BR,4,FALSE),"")</f>
        <v>Triazolam females</v>
      </c>
      <c r="E6653" s="255" t="str">
        <f>IF(AND(A6653&lt;&gt;"",ISNUMBER(A6653)),VLOOKUP(A6653,Studies!A:BR,5,FALSE),"")</f>
        <v>Triazolam</v>
      </c>
      <c r="F6653" s="256" t="str">
        <f>IF(AND(A6653&lt;&gt;"",ISNUMBER(A6653)),VLOOKUP(A6653,Studies!A:BR,6,FALSE),"")</f>
        <v>Plasma</v>
      </c>
      <c r="G6653" s="194">
        <v>3</v>
      </c>
      <c r="H6653" s="50" t="s">
        <v>60</v>
      </c>
      <c r="I6653" s="187">
        <v>1.5509999999999999</v>
      </c>
      <c r="J6653" s="41" t="s">
        <v>941</v>
      </c>
      <c r="K6653" s="41" t="s">
        <v>116</v>
      </c>
      <c r="L6653" s="195">
        <v>0.31865399999999999</v>
      </c>
      <c r="M6653" s="52" t="s">
        <v>941</v>
      </c>
      <c r="N6653" s="52" t="s">
        <v>949</v>
      </c>
    </row>
    <row r="6654" spans="1:14" x14ac:dyDescent="0.2">
      <c r="A6654" s="30">
        <v>706</v>
      </c>
      <c r="B6654" s="254" t="str">
        <f>IF(AND(A6654&lt;&gt;"",ISNUMBER(A6654)),VLOOKUP(A6654,Studies!A:BR,2,FALSE),"")</f>
        <v>Greenblatt 2000</v>
      </c>
      <c r="C6654" s="255" t="str">
        <f>IF(AND(A6654&lt;&gt;"",ISNUMBER(A6654)),VLOOKUP(A6654,Studies!A:BR,3,FALSE),"")</f>
        <v>https://www.ncbi.nlm.nih.gov/pubmed/10773013</v>
      </c>
      <c r="D6654" s="255" t="str">
        <f>IF(AND(A6654&lt;&gt;"",ISNUMBER(A6654)),VLOOKUP(A6654,Studies!A:BR,4,FALSE),"")</f>
        <v>Triazolam females</v>
      </c>
      <c r="E6654" s="255" t="str">
        <f>IF(AND(A6654&lt;&gt;"",ISNUMBER(A6654)),VLOOKUP(A6654,Studies!A:BR,5,FALSE),"")</f>
        <v>Triazolam</v>
      </c>
      <c r="F6654" s="256" t="str">
        <f>IF(AND(A6654&lt;&gt;"",ISNUMBER(A6654)),VLOOKUP(A6654,Studies!A:BR,6,FALSE),"")</f>
        <v>Plasma</v>
      </c>
      <c r="G6654" s="194">
        <v>4</v>
      </c>
      <c r="H6654" s="50" t="s">
        <v>60</v>
      </c>
      <c r="I6654" s="187">
        <v>1.1919999999999999</v>
      </c>
      <c r="J6654" s="41" t="s">
        <v>941</v>
      </c>
      <c r="K6654" s="41" t="s">
        <v>116</v>
      </c>
      <c r="L6654" s="195">
        <v>0.28758899999999998</v>
      </c>
      <c r="M6654" s="52" t="s">
        <v>941</v>
      </c>
      <c r="N6654" s="52" t="s">
        <v>949</v>
      </c>
    </row>
    <row r="6655" spans="1:14" x14ac:dyDescent="0.2">
      <c r="A6655" s="30">
        <v>706</v>
      </c>
      <c r="B6655" s="254" t="str">
        <f>IF(AND(A6655&lt;&gt;"",ISNUMBER(A6655)),VLOOKUP(A6655,Studies!A:BR,2,FALSE),"")</f>
        <v>Greenblatt 2000</v>
      </c>
      <c r="C6655" s="255" t="str">
        <f>IF(AND(A6655&lt;&gt;"",ISNUMBER(A6655)),VLOOKUP(A6655,Studies!A:BR,3,FALSE),"")</f>
        <v>https://www.ncbi.nlm.nih.gov/pubmed/10773013</v>
      </c>
      <c r="D6655" s="255" t="str">
        <f>IF(AND(A6655&lt;&gt;"",ISNUMBER(A6655)),VLOOKUP(A6655,Studies!A:BR,4,FALSE),"")</f>
        <v>Triazolam females</v>
      </c>
      <c r="E6655" s="255" t="str">
        <f>IF(AND(A6655&lt;&gt;"",ISNUMBER(A6655)),VLOOKUP(A6655,Studies!A:BR,5,FALSE),"")</f>
        <v>Triazolam</v>
      </c>
      <c r="F6655" s="256" t="str">
        <f>IF(AND(A6655&lt;&gt;"",ISNUMBER(A6655)),VLOOKUP(A6655,Studies!A:BR,6,FALSE),"")</f>
        <v>Plasma</v>
      </c>
      <c r="G6655" s="194">
        <v>5</v>
      </c>
      <c r="H6655" s="50" t="s">
        <v>60</v>
      </c>
      <c r="I6655" s="187">
        <v>0.91700000000000004</v>
      </c>
      <c r="J6655" s="41" t="s">
        <v>941</v>
      </c>
      <c r="K6655" s="41" t="s">
        <v>116</v>
      </c>
      <c r="L6655" s="195">
        <v>0.236928</v>
      </c>
      <c r="M6655" s="52" t="s">
        <v>941</v>
      </c>
      <c r="N6655" s="52" t="s">
        <v>949</v>
      </c>
    </row>
    <row r="6656" spans="1:14" x14ac:dyDescent="0.2">
      <c r="A6656" s="30">
        <v>706</v>
      </c>
      <c r="B6656" s="254" t="str">
        <f>IF(AND(A6656&lt;&gt;"",ISNUMBER(A6656)),VLOOKUP(A6656,Studies!A:BR,2,FALSE),"")</f>
        <v>Greenblatt 2000</v>
      </c>
      <c r="C6656" s="255" t="str">
        <f>IF(AND(A6656&lt;&gt;"",ISNUMBER(A6656)),VLOOKUP(A6656,Studies!A:BR,3,FALSE),"")</f>
        <v>https://www.ncbi.nlm.nih.gov/pubmed/10773013</v>
      </c>
      <c r="D6656" s="255" t="str">
        <f>IF(AND(A6656&lt;&gt;"",ISNUMBER(A6656)),VLOOKUP(A6656,Studies!A:BR,4,FALSE),"")</f>
        <v>Triazolam females</v>
      </c>
      <c r="E6656" s="255" t="str">
        <f>IF(AND(A6656&lt;&gt;"",ISNUMBER(A6656)),VLOOKUP(A6656,Studies!A:BR,5,FALSE),"")</f>
        <v>Triazolam</v>
      </c>
      <c r="F6656" s="256" t="str">
        <f>IF(AND(A6656&lt;&gt;"",ISNUMBER(A6656)),VLOOKUP(A6656,Studies!A:BR,6,FALSE),"")</f>
        <v>Plasma</v>
      </c>
      <c r="G6656" s="194">
        <v>6</v>
      </c>
      <c r="H6656" s="50" t="s">
        <v>60</v>
      </c>
      <c r="I6656" s="187">
        <v>0.76600000000000001</v>
      </c>
      <c r="J6656" s="41" t="s">
        <v>941</v>
      </c>
      <c r="K6656" s="41" t="s">
        <v>116</v>
      </c>
      <c r="L6656" s="195">
        <v>0.206924</v>
      </c>
      <c r="M6656" s="52" t="s">
        <v>941</v>
      </c>
      <c r="N6656" s="52" t="s">
        <v>949</v>
      </c>
    </row>
    <row r="6657" spans="1:14" x14ac:dyDescent="0.2">
      <c r="A6657" s="30">
        <v>706</v>
      </c>
      <c r="B6657" s="254" t="str">
        <f>IF(AND(A6657&lt;&gt;"",ISNUMBER(A6657)),VLOOKUP(A6657,Studies!A:BR,2,FALSE),"")</f>
        <v>Greenblatt 2000</v>
      </c>
      <c r="C6657" s="255" t="str">
        <f>IF(AND(A6657&lt;&gt;"",ISNUMBER(A6657)),VLOOKUP(A6657,Studies!A:BR,3,FALSE),"")</f>
        <v>https://www.ncbi.nlm.nih.gov/pubmed/10773013</v>
      </c>
      <c r="D6657" s="255" t="str">
        <f>IF(AND(A6657&lt;&gt;"",ISNUMBER(A6657)),VLOOKUP(A6657,Studies!A:BR,4,FALSE),"")</f>
        <v>Triazolam females</v>
      </c>
      <c r="E6657" s="255" t="str">
        <f>IF(AND(A6657&lt;&gt;"",ISNUMBER(A6657)),VLOOKUP(A6657,Studies!A:BR,5,FALSE),"")</f>
        <v>Triazolam</v>
      </c>
      <c r="F6657" s="256" t="str">
        <f>IF(AND(A6657&lt;&gt;"",ISNUMBER(A6657)),VLOOKUP(A6657,Studies!A:BR,6,FALSE),"")</f>
        <v>Plasma</v>
      </c>
      <c r="G6657" s="194">
        <v>8</v>
      </c>
      <c r="H6657" s="50" t="s">
        <v>60</v>
      </c>
      <c r="I6657" s="187">
        <v>0.48699999999999999</v>
      </c>
      <c r="J6657" s="41" t="s">
        <v>941</v>
      </c>
      <c r="K6657" s="41" t="s">
        <v>116</v>
      </c>
      <c r="L6657" s="195">
        <v>0.172821</v>
      </c>
      <c r="M6657" s="52" t="s">
        <v>941</v>
      </c>
      <c r="N6657" s="52" t="s">
        <v>949</v>
      </c>
    </row>
    <row r="6658" spans="1:14" x14ac:dyDescent="0.2">
      <c r="A6658" s="30">
        <v>707</v>
      </c>
      <c r="B6658" s="254" t="str">
        <f>IF(AND(A6658&lt;&gt;"",ISNUMBER(A6658)),VLOOKUP(A6658,Studies!A:BR,2,FALSE),"")</f>
        <v>Greenblatt 2004</v>
      </c>
      <c r="C6658" s="255" t="str">
        <f>IF(AND(A6658&lt;&gt;"",ISNUMBER(A6658)),VLOOKUP(A6658,Studies!A:BR,3,FALSE),"")</f>
        <v>https://www.ncbi.nlm.nih.gov/pubmed/15536461</v>
      </c>
      <c r="D6658" s="255" t="str">
        <f>IF(AND(A6658&lt;&gt;"",ISNUMBER(A6658)),VLOOKUP(A6658,Studies!A:BR,4,FALSE),"")</f>
        <v>Young males</v>
      </c>
      <c r="E6658" s="255" t="str">
        <f>IF(AND(A6658&lt;&gt;"",ISNUMBER(A6658)),VLOOKUP(A6658,Studies!A:BR,5,FALSE),"")</f>
        <v>Triazolam</v>
      </c>
      <c r="F6658" s="256" t="str">
        <f>IF(AND(A6658&lt;&gt;"",ISNUMBER(A6658)),VLOOKUP(A6658,Studies!A:BR,6,FALSE),"")</f>
        <v>Plasma</v>
      </c>
      <c r="G6658" s="194">
        <v>0.5</v>
      </c>
      <c r="H6658" s="50" t="s">
        <v>60</v>
      </c>
      <c r="I6658" s="187">
        <v>1.657486</v>
      </c>
      <c r="J6658" s="41" t="s">
        <v>941</v>
      </c>
      <c r="K6658" s="41" t="s">
        <v>116</v>
      </c>
    </row>
    <row r="6659" spans="1:14" x14ac:dyDescent="0.2">
      <c r="A6659" s="30">
        <v>707</v>
      </c>
      <c r="B6659" s="254" t="str">
        <f>IF(AND(A6659&lt;&gt;"",ISNUMBER(A6659)),VLOOKUP(A6659,Studies!A:BR,2,FALSE),"")</f>
        <v>Greenblatt 2004</v>
      </c>
      <c r="C6659" s="255" t="str">
        <f>IF(AND(A6659&lt;&gt;"",ISNUMBER(A6659)),VLOOKUP(A6659,Studies!A:BR,3,FALSE),"")</f>
        <v>https://www.ncbi.nlm.nih.gov/pubmed/15536461</v>
      </c>
      <c r="D6659" s="255" t="str">
        <f>IF(AND(A6659&lt;&gt;"",ISNUMBER(A6659)),VLOOKUP(A6659,Studies!A:BR,4,FALSE),"")</f>
        <v>Young males</v>
      </c>
      <c r="E6659" s="255" t="str">
        <f>IF(AND(A6659&lt;&gt;"",ISNUMBER(A6659)),VLOOKUP(A6659,Studies!A:BR,5,FALSE),"")</f>
        <v>Triazolam</v>
      </c>
      <c r="F6659" s="256" t="str">
        <f>IF(AND(A6659&lt;&gt;"",ISNUMBER(A6659)),VLOOKUP(A6659,Studies!A:BR,6,FALSE),"")</f>
        <v>Plasma</v>
      </c>
      <c r="G6659" s="194">
        <v>1</v>
      </c>
      <c r="H6659" s="50" t="s">
        <v>60</v>
      </c>
      <c r="I6659" s="187">
        <v>2.097855</v>
      </c>
      <c r="J6659" s="41" t="s">
        <v>941</v>
      </c>
      <c r="K6659" s="41" t="s">
        <v>116</v>
      </c>
    </row>
    <row r="6660" spans="1:14" x14ac:dyDescent="0.2">
      <c r="A6660" s="30">
        <v>707</v>
      </c>
      <c r="B6660" s="254" t="str">
        <f>IF(AND(A6660&lt;&gt;"",ISNUMBER(A6660)),VLOOKUP(A6660,Studies!A:BR,2,FALSE),"")</f>
        <v>Greenblatt 2004</v>
      </c>
      <c r="C6660" s="255" t="str">
        <f>IF(AND(A6660&lt;&gt;"",ISNUMBER(A6660)),VLOOKUP(A6660,Studies!A:BR,3,FALSE),"")</f>
        <v>https://www.ncbi.nlm.nih.gov/pubmed/15536461</v>
      </c>
      <c r="D6660" s="255" t="str">
        <f>IF(AND(A6660&lt;&gt;"",ISNUMBER(A6660)),VLOOKUP(A6660,Studies!A:BR,4,FALSE),"")</f>
        <v>Young males</v>
      </c>
      <c r="E6660" s="255" t="str">
        <f>IF(AND(A6660&lt;&gt;"",ISNUMBER(A6660)),VLOOKUP(A6660,Studies!A:BR,5,FALSE),"")</f>
        <v>Triazolam</v>
      </c>
      <c r="F6660" s="256" t="str">
        <f>IF(AND(A6660&lt;&gt;"",ISNUMBER(A6660)),VLOOKUP(A6660,Studies!A:BR,6,FALSE),"")</f>
        <v>Plasma</v>
      </c>
      <c r="G6660" s="194">
        <v>1.5</v>
      </c>
      <c r="H6660" s="50" t="s">
        <v>60</v>
      </c>
      <c r="I6660" s="187">
        <v>1.83429</v>
      </c>
      <c r="J6660" s="41" t="s">
        <v>941</v>
      </c>
      <c r="K6660" s="41" t="s">
        <v>116</v>
      </c>
      <c r="L6660" s="195">
        <v>0.15131600000000001</v>
      </c>
      <c r="M6660" s="52" t="s">
        <v>941</v>
      </c>
      <c r="N6660" s="52" t="s">
        <v>949</v>
      </c>
    </row>
    <row r="6661" spans="1:14" x14ac:dyDescent="0.2">
      <c r="A6661" s="30">
        <v>707</v>
      </c>
      <c r="B6661" s="254" t="str">
        <f>IF(AND(A6661&lt;&gt;"",ISNUMBER(A6661)),VLOOKUP(A6661,Studies!A:BR,2,FALSE),"")</f>
        <v>Greenblatt 2004</v>
      </c>
      <c r="C6661" s="255" t="str">
        <f>IF(AND(A6661&lt;&gt;"",ISNUMBER(A6661)),VLOOKUP(A6661,Studies!A:BR,3,FALSE),"")</f>
        <v>https://www.ncbi.nlm.nih.gov/pubmed/15536461</v>
      </c>
      <c r="D6661" s="255" t="str">
        <f>IF(AND(A6661&lt;&gt;"",ISNUMBER(A6661)),VLOOKUP(A6661,Studies!A:BR,4,FALSE),"")</f>
        <v>Young males</v>
      </c>
      <c r="E6661" s="255" t="str">
        <f>IF(AND(A6661&lt;&gt;"",ISNUMBER(A6661)),VLOOKUP(A6661,Studies!A:BR,5,FALSE),"")</f>
        <v>Triazolam</v>
      </c>
      <c r="F6661" s="256" t="str">
        <f>IF(AND(A6661&lt;&gt;"",ISNUMBER(A6661)),VLOOKUP(A6661,Studies!A:BR,6,FALSE),"")</f>
        <v>Plasma</v>
      </c>
      <c r="G6661" s="194">
        <v>2</v>
      </c>
      <c r="H6661" s="50" t="s">
        <v>60</v>
      </c>
      <c r="I6661" s="187">
        <v>1.603612</v>
      </c>
      <c r="J6661" s="41" t="s">
        <v>941</v>
      </c>
      <c r="K6661" s="41" t="s">
        <v>116</v>
      </c>
      <c r="L6661" s="195">
        <v>0.17763200000000001</v>
      </c>
      <c r="M6661" s="52" t="s">
        <v>941</v>
      </c>
      <c r="N6661" s="52" t="s">
        <v>949</v>
      </c>
    </row>
    <row r="6662" spans="1:14" x14ac:dyDescent="0.2">
      <c r="A6662" s="30">
        <v>707</v>
      </c>
      <c r="B6662" s="254" t="str">
        <f>IF(AND(A6662&lt;&gt;"",ISNUMBER(A6662)),VLOOKUP(A6662,Studies!A:BR,2,FALSE),"")</f>
        <v>Greenblatt 2004</v>
      </c>
      <c r="C6662" s="255" t="str">
        <f>IF(AND(A6662&lt;&gt;"",ISNUMBER(A6662)),VLOOKUP(A6662,Studies!A:BR,3,FALSE),"")</f>
        <v>https://www.ncbi.nlm.nih.gov/pubmed/15536461</v>
      </c>
      <c r="D6662" s="255" t="str">
        <f>IF(AND(A6662&lt;&gt;"",ISNUMBER(A6662)),VLOOKUP(A6662,Studies!A:BR,4,FALSE),"")</f>
        <v>Young males</v>
      </c>
      <c r="E6662" s="255" t="str">
        <f>IF(AND(A6662&lt;&gt;"",ISNUMBER(A6662)),VLOOKUP(A6662,Studies!A:BR,5,FALSE),"")</f>
        <v>Triazolam</v>
      </c>
      <c r="F6662" s="256" t="str">
        <f>IF(AND(A6662&lt;&gt;"",ISNUMBER(A6662)),VLOOKUP(A6662,Studies!A:BR,6,FALSE),"")</f>
        <v>Plasma</v>
      </c>
      <c r="G6662" s="194">
        <v>2.5</v>
      </c>
      <c r="H6662" s="50" t="s">
        <v>60</v>
      </c>
      <c r="I6662" s="187">
        <v>1.5834619999999999</v>
      </c>
      <c r="J6662" s="41" t="s">
        <v>941</v>
      </c>
      <c r="K6662" s="41" t="s">
        <v>116</v>
      </c>
      <c r="L6662" s="195">
        <v>0.17763300000000001</v>
      </c>
      <c r="M6662" s="52" t="s">
        <v>941</v>
      </c>
      <c r="N6662" s="52" t="s">
        <v>949</v>
      </c>
    </row>
    <row r="6663" spans="1:14" x14ac:dyDescent="0.2">
      <c r="A6663" s="30">
        <v>707</v>
      </c>
      <c r="B6663" s="254" t="str">
        <f>IF(AND(A6663&lt;&gt;"",ISNUMBER(A6663)),VLOOKUP(A6663,Studies!A:BR,2,FALSE),"")</f>
        <v>Greenblatt 2004</v>
      </c>
      <c r="C6663" s="255" t="str">
        <f>IF(AND(A6663&lt;&gt;"",ISNUMBER(A6663)),VLOOKUP(A6663,Studies!A:BR,3,FALSE),"")</f>
        <v>https://www.ncbi.nlm.nih.gov/pubmed/15536461</v>
      </c>
      <c r="D6663" s="255" t="str">
        <f>IF(AND(A6663&lt;&gt;"",ISNUMBER(A6663)),VLOOKUP(A6663,Studies!A:BR,4,FALSE),"")</f>
        <v>Young males</v>
      </c>
      <c r="E6663" s="255" t="str">
        <f>IF(AND(A6663&lt;&gt;"",ISNUMBER(A6663)),VLOOKUP(A6663,Studies!A:BR,5,FALSE),"")</f>
        <v>Triazolam</v>
      </c>
      <c r="F6663" s="256" t="str">
        <f>IF(AND(A6663&lt;&gt;"",ISNUMBER(A6663)),VLOOKUP(A6663,Studies!A:BR,6,FALSE),"")</f>
        <v>Plasma</v>
      </c>
      <c r="G6663" s="194">
        <v>3</v>
      </c>
      <c r="H6663" s="50" t="s">
        <v>60</v>
      </c>
      <c r="I6663" s="187">
        <v>1.2409410000000001</v>
      </c>
      <c r="J6663" s="41" t="s">
        <v>941</v>
      </c>
      <c r="K6663" s="41" t="s">
        <v>116</v>
      </c>
      <c r="L6663" s="195">
        <v>0.16447500000000001</v>
      </c>
      <c r="M6663" s="52" t="s">
        <v>941</v>
      </c>
      <c r="N6663" s="52" t="s">
        <v>949</v>
      </c>
    </row>
    <row r="6664" spans="1:14" x14ac:dyDescent="0.2">
      <c r="A6664" s="30">
        <v>707</v>
      </c>
      <c r="B6664" s="254" t="str">
        <f>IF(AND(A6664&lt;&gt;"",ISNUMBER(A6664)),VLOOKUP(A6664,Studies!A:BR,2,FALSE),"")</f>
        <v>Greenblatt 2004</v>
      </c>
      <c r="C6664" s="255" t="str">
        <f>IF(AND(A6664&lt;&gt;"",ISNUMBER(A6664)),VLOOKUP(A6664,Studies!A:BR,3,FALSE),"")</f>
        <v>https://www.ncbi.nlm.nih.gov/pubmed/15536461</v>
      </c>
      <c r="D6664" s="255" t="str">
        <f>IF(AND(A6664&lt;&gt;"",ISNUMBER(A6664)),VLOOKUP(A6664,Studies!A:BR,4,FALSE),"")</f>
        <v>Young males</v>
      </c>
      <c r="E6664" s="255" t="str">
        <f>IF(AND(A6664&lt;&gt;"",ISNUMBER(A6664)),VLOOKUP(A6664,Studies!A:BR,5,FALSE),"")</f>
        <v>Triazolam</v>
      </c>
      <c r="F6664" s="256" t="str">
        <f>IF(AND(A6664&lt;&gt;"",ISNUMBER(A6664)),VLOOKUP(A6664,Studies!A:BR,6,FALSE),"")</f>
        <v>Plasma</v>
      </c>
      <c r="G6664" s="194">
        <v>4</v>
      </c>
      <c r="H6664" s="50" t="s">
        <v>60</v>
      </c>
      <c r="I6664" s="187">
        <v>1.003279</v>
      </c>
      <c r="J6664" s="41" t="s">
        <v>941</v>
      </c>
      <c r="K6664" s="41" t="s">
        <v>116</v>
      </c>
      <c r="L6664" s="195">
        <v>0.118439</v>
      </c>
      <c r="M6664" s="52" t="s">
        <v>941</v>
      </c>
      <c r="N6664" s="52" t="s">
        <v>949</v>
      </c>
    </row>
    <row r="6665" spans="1:14" x14ac:dyDescent="0.2">
      <c r="A6665" s="30">
        <v>707</v>
      </c>
      <c r="B6665" s="254" t="str">
        <f>IF(AND(A6665&lt;&gt;"",ISNUMBER(A6665)),VLOOKUP(A6665,Studies!A:BR,2,FALSE),"")</f>
        <v>Greenblatt 2004</v>
      </c>
      <c r="C6665" s="255" t="str">
        <f>IF(AND(A6665&lt;&gt;"",ISNUMBER(A6665)),VLOOKUP(A6665,Studies!A:BR,3,FALSE),"")</f>
        <v>https://www.ncbi.nlm.nih.gov/pubmed/15536461</v>
      </c>
      <c r="D6665" s="255" t="str">
        <f>IF(AND(A6665&lt;&gt;"",ISNUMBER(A6665)),VLOOKUP(A6665,Studies!A:BR,4,FALSE),"")</f>
        <v>Young males</v>
      </c>
      <c r="E6665" s="255" t="str">
        <f>IF(AND(A6665&lt;&gt;"",ISNUMBER(A6665)),VLOOKUP(A6665,Studies!A:BR,5,FALSE),"")</f>
        <v>Triazolam</v>
      </c>
      <c r="F6665" s="256" t="str">
        <f>IF(AND(A6665&lt;&gt;"",ISNUMBER(A6665)),VLOOKUP(A6665,Studies!A:BR,6,FALSE),"")</f>
        <v>Plasma</v>
      </c>
      <c r="G6665" s="194">
        <v>6</v>
      </c>
      <c r="H6665" s="50" t="s">
        <v>60</v>
      </c>
      <c r="I6665" s="187">
        <v>0.59372670000000005</v>
      </c>
      <c r="J6665" s="41" t="s">
        <v>941</v>
      </c>
      <c r="K6665" s="41" t="s">
        <v>116</v>
      </c>
      <c r="L6665" s="195">
        <v>9.2105999999999993E-2</v>
      </c>
      <c r="M6665" s="52" t="s">
        <v>941</v>
      </c>
      <c r="N6665" s="52" t="s">
        <v>949</v>
      </c>
    </row>
    <row r="6666" spans="1:14" x14ac:dyDescent="0.2">
      <c r="A6666" s="30">
        <v>707</v>
      </c>
      <c r="B6666" s="254" t="str">
        <f>IF(AND(A6666&lt;&gt;"",ISNUMBER(A6666)),VLOOKUP(A6666,Studies!A:BR,2,FALSE),"")</f>
        <v>Greenblatt 2004</v>
      </c>
      <c r="C6666" s="255" t="str">
        <f>IF(AND(A6666&lt;&gt;"",ISNUMBER(A6666)),VLOOKUP(A6666,Studies!A:BR,3,FALSE),"")</f>
        <v>https://www.ncbi.nlm.nih.gov/pubmed/15536461</v>
      </c>
      <c r="D6666" s="255" t="str">
        <f>IF(AND(A6666&lt;&gt;"",ISNUMBER(A6666)),VLOOKUP(A6666,Studies!A:BR,4,FALSE),"")</f>
        <v>Young males</v>
      </c>
      <c r="E6666" s="255" t="str">
        <f>IF(AND(A6666&lt;&gt;"",ISNUMBER(A6666)),VLOOKUP(A6666,Studies!A:BR,5,FALSE),"")</f>
        <v>Triazolam</v>
      </c>
      <c r="F6666" s="256" t="str">
        <f>IF(AND(A6666&lt;&gt;"",ISNUMBER(A6666)),VLOOKUP(A6666,Studies!A:BR,6,FALSE),"")</f>
        <v>Plasma</v>
      </c>
      <c r="G6666" s="194">
        <v>8</v>
      </c>
      <c r="H6666" s="50" t="s">
        <v>60</v>
      </c>
      <c r="I6666" s="187">
        <v>0.38156119999999999</v>
      </c>
      <c r="J6666" s="41" t="s">
        <v>941</v>
      </c>
      <c r="K6666" s="41" t="s">
        <v>116</v>
      </c>
      <c r="L6666" s="195">
        <v>7.8955999999999998E-2</v>
      </c>
      <c r="M6666" s="52" t="s">
        <v>941</v>
      </c>
      <c r="N6666" s="52" t="s">
        <v>949</v>
      </c>
    </row>
    <row r="6667" spans="1:14" x14ac:dyDescent="0.2">
      <c r="A6667" s="30">
        <v>708</v>
      </c>
      <c r="B6667" s="254" t="str">
        <f>IF(AND(A6667&lt;&gt;"",ISNUMBER(A6667)),VLOOKUP(A6667,Studies!A:BR,2,FALSE),"")</f>
        <v>Greenblatt 2004</v>
      </c>
      <c r="C6667" s="255" t="str">
        <f>IF(AND(A6667&lt;&gt;"",ISNUMBER(A6667)),VLOOKUP(A6667,Studies!A:BR,3,FALSE),"")</f>
        <v>https://www.ncbi.nlm.nih.gov/pubmed/15536461</v>
      </c>
      <c r="D6667" s="255" t="str">
        <f>IF(AND(A6667&lt;&gt;"",ISNUMBER(A6667)),VLOOKUP(A6667,Studies!A:BR,4,FALSE),"")</f>
        <v>Young females</v>
      </c>
      <c r="E6667" s="255" t="str">
        <f>IF(AND(A6667&lt;&gt;"",ISNUMBER(A6667)),VLOOKUP(A6667,Studies!A:BR,5,FALSE),"")</f>
        <v>Triazolam</v>
      </c>
      <c r="F6667" s="256" t="str">
        <f>IF(AND(A6667&lt;&gt;"",ISNUMBER(A6667)),VLOOKUP(A6667,Studies!A:BR,6,FALSE),"")</f>
        <v>Plasma</v>
      </c>
      <c r="G6667" s="194">
        <v>0.5</v>
      </c>
      <c r="H6667" s="50" t="s">
        <v>60</v>
      </c>
      <c r="I6667" s="187">
        <v>1.598271</v>
      </c>
      <c r="J6667" s="41" t="s">
        <v>941</v>
      </c>
      <c r="K6667" s="41" t="s">
        <v>116</v>
      </c>
    </row>
    <row r="6668" spans="1:14" x14ac:dyDescent="0.2">
      <c r="A6668" s="30">
        <v>708</v>
      </c>
      <c r="B6668" s="254" t="str">
        <f>IF(AND(A6668&lt;&gt;"",ISNUMBER(A6668)),VLOOKUP(A6668,Studies!A:BR,2,FALSE),"")</f>
        <v>Greenblatt 2004</v>
      </c>
      <c r="C6668" s="255" t="str">
        <f>IF(AND(A6668&lt;&gt;"",ISNUMBER(A6668)),VLOOKUP(A6668,Studies!A:BR,3,FALSE),"")</f>
        <v>https://www.ncbi.nlm.nih.gov/pubmed/15536461</v>
      </c>
      <c r="D6668" s="255" t="str">
        <f>IF(AND(A6668&lt;&gt;"",ISNUMBER(A6668)),VLOOKUP(A6668,Studies!A:BR,4,FALSE),"")</f>
        <v>Young females</v>
      </c>
      <c r="E6668" s="255" t="str">
        <f>IF(AND(A6668&lt;&gt;"",ISNUMBER(A6668)),VLOOKUP(A6668,Studies!A:BR,5,FALSE),"")</f>
        <v>Triazolam</v>
      </c>
      <c r="F6668" s="256" t="str">
        <f>IF(AND(A6668&lt;&gt;"",ISNUMBER(A6668)),VLOOKUP(A6668,Studies!A:BR,6,FALSE),"")</f>
        <v>Plasma</v>
      </c>
      <c r="G6668" s="194">
        <v>1</v>
      </c>
      <c r="H6668" s="50" t="s">
        <v>60</v>
      </c>
      <c r="I6668" s="187">
        <v>2.4399549999999999</v>
      </c>
      <c r="J6668" s="41" t="s">
        <v>941</v>
      </c>
      <c r="K6668" s="41" t="s">
        <v>116</v>
      </c>
      <c r="L6668" s="195">
        <v>0.27754299999999998</v>
      </c>
      <c r="M6668" s="52" t="s">
        <v>941</v>
      </c>
      <c r="N6668" s="52" t="s">
        <v>949</v>
      </c>
    </row>
    <row r="6669" spans="1:14" x14ac:dyDescent="0.2">
      <c r="A6669" s="30">
        <v>708</v>
      </c>
      <c r="B6669" s="254" t="str">
        <f>IF(AND(A6669&lt;&gt;"",ISNUMBER(A6669)),VLOOKUP(A6669,Studies!A:BR,2,FALSE),"")</f>
        <v>Greenblatt 2004</v>
      </c>
      <c r="C6669" s="255" t="str">
        <f>IF(AND(A6669&lt;&gt;"",ISNUMBER(A6669)),VLOOKUP(A6669,Studies!A:BR,3,FALSE),"")</f>
        <v>https://www.ncbi.nlm.nih.gov/pubmed/15536461</v>
      </c>
      <c r="D6669" s="255" t="str">
        <f>IF(AND(A6669&lt;&gt;"",ISNUMBER(A6669)),VLOOKUP(A6669,Studies!A:BR,4,FALSE),"")</f>
        <v>Young females</v>
      </c>
      <c r="E6669" s="255" t="str">
        <f>IF(AND(A6669&lt;&gt;"",ISNUMBER(A6669)),VLOOKUP(A6669,Studies!A:BR,5,FALSE),"")</f>
        <v>Triazolam</v>
      </c>
      <c r="F6669" s="256" t="str">
        <f>IF(AND(A6669&lt;&gt;"",ISNUMBER(A6669)),VLOOKUP(A6669,Studies!A:BR,6,FALSE),"")</f>
        <v>Plasma</v>
      </c>
      <c r="G6669" s="194">
        <v>1.5</v>
      </c>
      <c r="H6669" s="50" t="s">
        <v>60</v>
      </c>
      <c r="I6669" s="187">
        <v>2.3869189999999998</v>
      </c>
      <c r="J6669" s="41" t="s">
        <v>941</v>
      </c>
      <c r="K6669" s="41" t="s">
        <v>116</v>
      </c>
      <c r="L6669" s="195">
        <v>0.240037</v>
      </c>
      <c r="M6669" s="52" t="s">
        <v>941</v>
      </c>
      <c r="N6669" s="52" t="s">
        <v>949</v>
      </c>
    </row>
    <row r="6670" spans="1:14" x14ac:dyDescent="0.2">
      <c r="A6670" s="30">
        <v>708</v>
      </c>
      <c r="B6670" s="254" t="str">
        <f>IF(AND(A6670&lt;&gt;"",ISNUMBER(A6670)),VLOOKUP(A6670,Studies!A:BR,2,FALSE),"")</f>
        <v>Greenblatt 2004</v>
      </c>
      <c r="C6670" s="255" t="str">
        <f>IF(AND(A6670&lt;&gt;"",ISNUMBER(A6670)),VLOOKUP(A6670,Studies!A:BR,3,FALSE),"")</f>
        <v>https://www.ncbi.nlm.nih.gov/pubmed/15536461</v>
      </c>
      <c r="D6670" s="255" t="str">
        <f>IF(AND(A6670&lt;&gt;"",ISNUMBER(A6670)),VLOOKUP(A6670,Studies!A:BR,4,FALSE),"")</f>
        <v>Young females</v>
      </c>
      <c r="E6670" s="255" t="str">
        <f>IF(AND(A6670&lt;&gt;"",ISNUMBER(A6670)),VLOOKUP(A6670,Studies!A:BR,5,FALSE),"")</f>
        <v>Triazolam</v>
      </c>
      <c r="F6670" s="256" t="str">
        <f>IF(AND(A6670&lt;&gt;"",ISNUMBER(A6670)),VLOOKUP(A6670,Studies!A:BR,6,FALSE),"")</f>
        <v>Plasma</v>
      </c>
      <c r="G6670" s="194">
        <v>2</v>
      </c>
      <c r="H6670" s="50" t="s">
        <v>60</v>
      </c>
      <c r="I6670" s="187">
        <v>2.1694100000000001</v>
      </c>
      <c r="J6670" s="41" t="s">
        <v>941</v>
      </c>
      <c r="K6670" s="41" t="s">
        <v>116</v>
      </c>
      <c r="L6670" s="195">
        <v>0.25502999999999998</v>
      </c>
      <c r="M6670" s="52" t="s">
        <v>941</v>
      </c>
      <c r="N6670" s="52" t="s">
        <v>949</v>
      </c>
    </row>
    <row r="6671" spans="1:14" x14ac:dyDescent="0.2">
      <c r="A6671" s="30">
        <v>708</v>
      </c>
      <c r="B6671" s="254" t="str">
        <f>IF(AND(A6671&lt;&gt;"",ISNUMBER(A6671)),VLOOKUP(A6671,Studies!A:BR,2,FALSE),"")</f>
        <v>Greenblatt 2004</v>
      </c>
      <c r="C6671" s="255" t="str">
        <f>IF(AND(A6671&lt;&gt;"",ISNUMBER(A6671)),VLOOKUP(A6671,Studies!A:BR,3,FALSE),"")</f>
        <v>https://www.ncbi.nlm.nih.gov/pubmed/15536461</v>
      </c>
      <c r="D6671" s="255" t="str">
        <f>IF(AND(A6671&lt;&gt;"",ISNUMBER(A6671)),VLOOKUP(A6671,Studies!A:BR,4,FALSE),"")</f>
        <v>Young females</v>
      </c>
      <c r="E6671" s="255" t="str">
        <f>IF(AND(A6671&lt;&gt;"",ISNUMBER(A6671)),VLOOKUP(A6671,Studies!A:BR,5,FALSE),"")</f>
        <v>Triazolam</v>
      </c>
      <c r="F6671" s="256" t="str">
        <f>IF(AND(A6671&lt;&gt;"",ISNUMBER(A6671)),VLOOKUP(A6671,Studies!A:BR,6,FALSE),"")</f>
        <v>Plasma</v>
      </c>
      <c r="G6671" s="194">
        <v>2.5</v>
      </c>
      <c r="H6671" s="50" t="s">
        <v>60</v>
      </c>
      <c r="I6671" s="187">
        <v>1.826883</v>
      </c>
      <c r="J6671" s="41" t="s">
        <v>941</v>
      </c>
      <c r="K6671" s="41" t="s">
        <v>116</v>
      </c>
      <c r="L6671" s="195">
        <v>0.232546</v>
      </c>
      <c r="M6671" s="52" t="s">
        <v>941</v>
      </c>
      <c r="N6671" s="52" t="s">
        <v>949</v>
      </c>
    </row>
    <row r="6672" spans="1:14" x14ac:dyDescent="0.2">
      <c r="A6672" s="30">
        <v>708</v>
      </c>
      <c r="B6672" s="254" t="str">
        <f>IF(AND(A6672&lt;&gt;"",ISNUMBER(A6672)),VLOOKUP(A6672,Studies!A:BR,2,FALSE),"")</f>
        <v>Greenblatt 2004</v>
      </c>
      <c r="C6672" s="255" t="str">
        <f>IF(AND(A6672&lt;&gt;"",ISNUMBER(A6672)),VLOOKUP(A6672,Studies!A:BR,3,FALSE),"")</f>
        <v>https://www.ncbi.nlm.nih.gov/pubmed/15536461</v>
      </c>
      <c r="D6672" s="255" t="str">
        <f>IF(AND(A6672&lt;&gt;"",ISNUMBER(A6672)),VLOOKUP(A6672,Studies!A:BR,4,FALSE),"")</f>
        <v>Young females</v>
      </c>
      <c r="E6672" s="255" t="str">
        <f>IF(AND(A6672&lt;&gt;"",ISNUMBER(A6672)),VLOOKUP(A6672,Studies!A:BR,5,FALSE),"")</f>
        <v>Triazolam</v>
      </c>
      <c r="F6672" s="256" t="str">
        <f>IF(AND(A6672&lt;&gt;"",ISNUMBER(A6672)),VLOOKUP(A6672,Studies!A:BR,6,FALSE),"")</f>
        <v>Plasma</v>
      </c>
      <c r="G6672" s="194">
        <v>3</v>
      </c>
      <c r="H6672" s="50" t="s">
        <v>60</v>
      </c>
      <c r="I6672" s="187">
        <v>1.688321</v>
      </c>
      <c r="J6672" s="41" t="s">
        <v>941</v>
      </c>
      <c r="K6672" s="41" t="s">
        <v>116</v>
      </c>
      <c r="L6672" s="195">
        <v>0.23253599999999999</v>
      </c>
      <c r="M6672" s="52" t="s">
        <v>941</v>
      </c>
      <c r="N6672" s="52" t="s">
        <v>949</v>
      </c>
    </row>
    <row r="6673" spans="1:14" x14ac:dyDescent="0.2">
      <c r="A6673" s="30">
        <v>708</v>
      </c>
      <c r="B6673" s="254" t="str">
        <f>IF(AND(A6673&lt;&gt;"",ISNUMBER(A6673)),VLOOKUP(A6673,Studies!A:BR,2,FALSE),"")</f>
        <v>Greenblatt 2004</v>
      </c>
      <c r="C6673" s="255" t="str">
        <f>IF(AND(A6673&lt;&gt;"",ISNUMBER(A6673)),VLOOKUP(A6673,Studies!A:BR,3,FALSE),"")</f>
        <v>https://www.ncbi.nlm.nih.gov/pubmed/15536461</v>
      </c>
      <c r="D6673" s="255" t="str">
        <f>IF(AND(A6673&lt;&gt;"",ISNUMBER(A6673)),VLOOKUP(A6673,Studies!A:BR,4,FALSE),"")</f>
        <v>Young females</v>
      </c>
      <c r="E6673" s="255" t="str">
        <f>IF(AND(A6673&lt;&gt;"",ISNUMBER(A6673)),VLOOKUP(A6673,Studies!A:BR,5,FALSE),"")</f>
        <v>Triazolam</v>
      </c>
      <c r="F6673" s="256" t="str">
        <f>IF(AND(A6673&lt;&gt;"",ISNUMBER(A6673)),VLOOKUP(A6673,Studies!A:BR,6,FALSE),"")</f>
        <v>Plasma</v>
      </c>
      <c r="G6673" s="194">
        <v>4</v>
      </c>
      <c r="H6673" s="50" t="s">
        <v>60</v>
      </c>
      <c r="I6673" s="187">
        <v>1.226969</v>
      </c>
      <c r="J6673" s="41" t="s">
        <v>941</v>
      </c>
      <c r="K6673" s="41" t="s">
        <v>116</v>
      </c>
    </row>
    <row r="6674" spans="1:14" x14ac:dyDescent="0.2">
      <c r="A6674" s="30">
        <v>708</v>
      </c>
      <c r="B6674" s="254" t="str">
        <f>IF(AND(A6674&lt;&gt;"",ISNUMBER(A6674)),VLOOKUP(A6674,Studies!A:BR,2,FALSE),"")</f>
        <v>Greenblatt 2004</v>
      </c>
      <c r="C6674" s="255" t="str">
        <f>IF(AND(A6674&lt;&gt;"",ISNUMBER(A6674)),VLOOKUP(A6674,Studies!A:BR,3,FALSE),"")</f>
        <v>https://www.ncbi.nlm.nih.gov/pubmed/15536461</v>
      </c>
      <c r="D6674" s="255" t="str">
        <f>IF(AND(A6674&lt;&gt;"",ISNUMBER(A6674)),VLOOKUP(A6674,Studies!A:BR,4,FALSE),"")</f>
        <v>Young females</v>
      </c>
      <c r="E6674" s="255" t="str">
        <f>IF(AND(A6674&lt;&gt;"",ISNUMBER(A6674)),VLOOKUP(A6674,Studies!A:BR,5,FALSE),"")</f>
        <v>Triazolam</v>
      </c>
      <c r="F6674" s="256" t="str">
        <f>IF(AND(A6674&lt;&gt;"",ISNUMBER(A6674)),VLOOKUP(A6674,Studies!A:BR,6,FALSE),"")</f>
        <v>Plasma</v>
      </c>
      <c r="G6674" s="194">
        <v>6</v>
      </c>
      <c r="H6674" s="50" t="s">
        <v>60</v>
      </c>
      <c r="I6674" s="187">
        <v>0.72532680000000005</v>
      </c>
      <c r="J6674" s="41" t="s">
        <v>941</v>
      </c>
      <c r="K6674" s="41" t="s">
        <v>116</v>
      </c>
      <c r="L6674" s="195">
        <v>0.14252200000000001</v>
      </c>
      <c r="M6674" s="52" t="s">
        <v>941</v>
      </c>
      <c r="N6674" s="52" t="s">
        <v>949</v>
      </c>
    </row>
    <row r="6675" spans="1:14" x14ac:dyDescent="0.2">
      <c r="A6675" s="30">
        <v>708</v>
      </c>
      <c r="B6675" s="254" t="str">
        <f>IF(AND(A6675&lt;&gt;"",ISNUMBER(A6675)),VLOOKUP(A6675,Studies!A:BR,2,FALSE),"")</f>
        <v>Greenblatt 2004</v>
      </c>
      <c r="C6675" s="255" t="str">
        <f>IF(AND(A6675&lt;&gt;"",ISNUMBER(A6675)),VLOOKUP(A6675,Studies!A:BR,3,FALSE),"")</f>
        <v>https://www.ncbi.nlm.nih.gov/pubmed/15536461</v>
      </c>
      <c r="D6675" s="255" t="str">
        <f>IF(AND(A6675&lt;&gt;"",ISNUMBER(A6675)),VLOOKUP(A6675,Studies!A:BR,4,FALSE),"")</f>
        <v>Young females</v>
      </c>
      <c r="E6675" s="255" t="str">
        <f>IF(AND(A6675&lt;&gt;"",ISNUMBER(A6675)),VLOOKUP(A6675,Studies!A:BR,5,FALSE),"")</f>
        <v>Triazolam</v>
      </c>
      <c r="F6675" s="256" t="str">
        <f>IF(AND(A6675&lt;&gt;"",ISNUMBER(A6675)),VLOOKUP(A6675,Studies!A:BR,6,FALSE),"")</f>
        <v>Plasma</v>
      </c>
      <c r="G6675" s="194">
        <v>8</v>
      </c>
      <c r="H6675" s="50" t="s">
        <v>60</v>
      </c>
      <c r="I6675" s="187">
        <v>0.43420189999999997</v>
      </c>
      <c r="J6675" s="41" t="s">
        <v>941</v>
      </c>
      <c r="K6675" s="41" t="s">
        <v>116</v>
      </c>
      <c r="L6675" s="195">
        <v>0.120018</v>
      </c>
      <c r="M6675" s="52" t="s">
        <v>941</v>
      </c>
      <c r="N6675" s="52" t="s">
        <v>949</v>
      </c>
    </row>
    <row r="6676" spans="1:14" x14ac:dyDescent="0.2">
      <c r="A6676" s="30">
        <v>709</v>
      </c>
      <c r="B6676" s="254" t="str">
        <f>IF(AND(A6676&lt;&gt;"",ISNUMBER(A6676)),VLOOKUP(A6676,Studies!A:BR,2,FALSE),"")</f>
        <v>Hukkinen 1995</v>
      </c>
      <c r="C6676" s="255" t="str">
        <f>IF(AND(A6676&lt;&gt;"",ISNUMBER(A6676)),VLOOKUP(A6676,Studies!A:BR,3,FALSE),"")</f>
        <v>https://www.ncbi.nlm.nih.gov/pubmed/7648762</v>
      </c>
      <c r="D6676" s="255" t="str">
        <f>IF(AND(A6676&lt;&gt;"",ISNUMBER(A6676)),VLOOKUP(A6676,Studies!A:BR,4,FALSE),"")</f>
        <v>Triazolam with 250 mL water</v>
      </c>
      <c r="E6676" s="255" t="str">
        <f>IF(AND(A6676&lt;&gt;"",ISNUMBER(A6676)),VLOOKUP(A6676,Studies!A:BR,5,FALSE),"")</f>
        <v>Triazolam</v>
      </c>
      <c r="F6676" s="256" t="str">
        <f>IF(AND(A6676&lt;&gt;"",ISNUMBER(A6676)),VLOOKUP(A6676,Studies!A:BR,6,FALSE),"")</f>
        <v>Plasma</v>
      </c>
      <c r="G6676" s="194">
        <v>0.5</v>
      </c>
      <c r="H6676" s="50" t="s">
        <v>60</v>
      </c>
      <c r="I6676" s="187">
        <v>0.80779809999999996</v>
      </c>
      <c r="J6676" s="41" t="s">
        <v>941</v>
      </c>
      <c r="K6676" s="41" t="s">
        <v>116</v>
      </c>
      <c r="L6676" s="195">
        <v>0.360462</v>
      </c>
      <c r="M6676" s="52" t="s">
        <v>941</v>
      </c>
      <c r="N6676" s="52" t="s">
        <v>949</v>
      </c>
    </row>
    <row r="6677" spans="1:14" x14ac:dyDescent="0.2">
      <c r="A6677" s="30">
        <v>709</v>
      </c>
      <c r="B6677" s="254" t="str">
        <f>IF(AND(A6677&lt;&gt;"",ISNUMBER(A6677)),VLOOKUP(A6677,Studies!A:BR,2,FALSE),"")</f>
        <v>Hukkinen 1995</v>
      </c>
      <c r="C6677" s="255" t="str">
        <f>IF(AND(A6677&lt;&gt;"",ISNUMBER(A6677)),VLOOKUP(A6677,Studies!A:BR,3,FALSE),"")</f>
        <v>https://www.ncbi.nlm.nih.gov/pubmed/7648762</v>
      </c>
      <c r="D6677" s="255" t="str">
        <f>IF(AND(A6677&lt;&gt;"",ISNUMBER(A6677)),VLOOKUP(A6677,Studies!A:BR,4,FALSE),"")</f>
        <v>Triazolam with 250 mL water</v>
      </c>
      <c r="E6677" s="255" t="str">
        <f>IF(AND(A6677&lt;&gt;"",ISNUMBER(A6677)),VLOOKUP(A6677,Studies!A:BR,5,FALSE),"")</f>
        <v>Triazolam</v>
      </c>
      <c r="F6677" s="256" t="str">
        <f>IF(AND(A6677&lt;&gt;"",ISNUMBER(A6677)),VLOOKUP(A6677,Studies!A:BR,6,FALSE),"")</f>
        <v>Plasma</v>
      </c>
      <c r="G6677" s="194">
        <v>1</v>
      </c>
      <c r="H6677" s="50" t="s">
        <v>60</v>
      </c>
      <c r="I6677" s="187">
        <v>1.185535</v>
      </c>
      <c r="J6677" s="41" t="s">
        <v>941</v>
      </c>
      <c r="K6677" s="41" t="s">
        <v>116</v>
      </c>
      <c r="L6677" s="195">
        <v>0.401175</v>
      </c>
      <c r="M6677" s="52" t="s">
        <v>941</v>
      </c>
      <c r="N6677" s="52" t="s">
        <v>949</v>
      </c>
    </row>
    <row r="6678" spans="1:14" x14ac:dyDescent="0.2">
      <c r="A6678" s="30">
        <v>709</v>
      </c>
      <c r="B6678" s="254" t="str">
        <f>IF(AND(A6678&lt;&gt;"",ISNUMBER(A6678)),VLOOKUP(A6678,Studies!A:BR,2,FALSE),"")</f>
        <v>Hukkinen 1995</v>
      </c>
      <c r="C6678" s="255" t="str">
        <f>IF(AND(A6678&lt;&gt;"",ISNUMBER(A6678)),VLOOKUP(A6678,Studies!A:BR,3,FALSE),"")</f>
        <v>https://www.ncbi.nlm.nih.gov/pubmed/7648762</v>
      </c>
      <c r="D6678" s="255" t="str">
        <f>IF(AND(A6678&lt;&gt;"",ISNUMBER(A6678)),VLOOKUP(A6678,Studies!A:BR,4,FALSE),"")</f>
        <v>Triazolam with 250 mL water</v>
      </c>
      <c r="E6678" s="255" t="str">
        <f>IF(AND(A6678&lt;&gt;"",ISNUMBER(A6678)),VLOOKUP(A6678,Studies!A:BR,5,FALSE),"")</f>
        <v>Triazolam</v>
      </c>
      <c r="F6678" s="256" t="str">
        <f>IF(AND(A6678&lt;&gt;"",ISNUMBER(A6678)),VLOOKUP(A6678,Studies!A:BR,6,FALSE),"")</f>
        <v>Plasma</v>
      </c>
      <c r="G6678" s="194">
        <v>1.5</v>
      </c>
      <c r="H6678" s="50" t="s">
        <v>60</v>
      </c>
      <c r="I6678" s="187">
        <v>1.3016449999999999</v>
      </c>
      <c r="J6678" s="41" t="s">
        <v>941</v>
      </c>
      <c r="K6678" s="41" t="s">
        <v>116</v>
      </c>
      <c r="L6678" s="195">
        <v>0.26744699999999999</v>
      </c>
      <c r="M6678" s="52" t="s">
        <v>941</v>
      </c>
      <c r="N6678" s="52" t="s">
        <v>949</v>
      </c>
    </row>
    <row r="6679" spans="1:14" x14ac:dyDescent="0.2">
      <c r="A6679" s="30">
        <v>709</v>
      </c>
      <c r="B6679" s="254" t="str">
        <f>IF(AND(A6679&lt;&gt;"",ISNUMBER(A6679)),VLOOKUP(A6679,Studies!A:BR,2,FALSE),"")</f>
        <v>Hukkinen 1995</v>
      </c>
      <c r="C6679" s="255" t="str">
        <f>IF(AND(A6679&lt;&gt;"",ISNUMBER(A6679)),VLOOKUP(A6679,Studies!A:BR,3,FALSE),"")</f>
        <v>https://www.ncbi.nlm.nih.gov/pubmed/7648762</v>
      </c>
      <c r="D6679" s="255" t="str">
        <f>IF(AND(A6679&lt;&gt;"",ISNUMBER(A6679)),VLOOKUP(A6679,Studies!A:BR,4,FALSE),"")</f>
        <v>Triazolam with 250 mL water</v>
      </c>
      <c r="E6679" s="255" t="str">
        <f>IF(AND(A6679&lt;&gt;"",ISNUMBER(A6679)),VLOOKUP(A6679,Studies!A:BR,5,FALSE),"")</f>
        <v>Triazolam</v>
      </c>
      <c r="F6679" s="256" t="str">
        <f>IF(AND(A6679&lt;&gt;"",ISNUMBER(A6679)),VLOOKUP(A6679,Studies!A:BR,6,FALSE),"")</f>
        <v>Plasma</v>
      </c>
      <c r="G6679" s="194">
        <v>2</v>
      </c>
      <c r="H6679" s="50" t="s">
        <v>60</v>
      </c>
      <c r="I6679" s="187">
        <v>1.3189040000000001</v>
      </c>
      <c r="J6679" s="41" t="s">
        <v>941</v>
      </c>
      <c r="K6679" s="41" t="s">
        <v>116</v>
      </c>
      <c r="L6679" s="195">
        <v>0.215115</v>
      </c>
      <c r="M6679" s="52" t="s">
        <v>941</v>
      </c>
      <c r="N6679" s="52" t="s">
        <v>949</v>
      </c>
    </row>
    <row r="6680" spans="1:14" x14ac:dyDescent="0.2">
      <c r="A6680" s="30">
        <v>709</v>
      </c>
      <c r="B6680" s="254" t="str">
        <f>IF(AND(A6680&lt;&gt;"",ISNUMBER(A6680)),VLOOKUP(A6680,Studies!A:BR,2,FALSE),"")</f>
        <v>Hukkinen 1995</v>
      </c>
      <c r="C6680" s="255" t="str">
        <f>IF(AND(A6680&lt;&gt;"",ISNUMBER(A6680)),VLOOKUP(A6680,Studies!A:BR,3,FALSE),"")</f>
        <v>https://www.ncbi.nlm.nih.gov/pubmed/7648762</v>
      </c>
      <c r="D6680" s="255" t="str">
        <f>IF(AND(A6680&lt;&gt;"",ISNUMBER(A6680)),VLOOKUP(A6680,Studies!A:BR,4,FALSE),"")</f>
        <v>Triazolam with 250 mL water</v>
      </c>
      <c r="E6680" s="255" t="str">
        <f>IF(AND(A6680&lt;&gt;"",ISNUMBER(A6680)),VLOOKUP(A6680,Studies!A:BR,5,FALSE),"")</f>
        <v>Triazolam</v>
      </c>
      <c r="F6680" s="256" t="str">
        <f>IF(AND(A6680&lt;&gt;"",ISNUMBER(A6680)),VLOOKUP(A6680,Studies!A:BR,6,FALSE),"")</f>
        <v>Plasma</v>
      </c>
      <c r="G6680" s="194">
        <v>2.5</v>
      </c>
      <c r="H6680" s="50" t="s">
        <v>60</v>
      </c>
      <c r="I6680" s="187">
        <v>1.248969</v>
      </c>
      <c r="J6680" s="41" t="s">
        <v>941</v>
      </c>
      <c r="K6680" s="41" t="s">
        <v>116</v>
      </c>
      <c r="L6680" s="195">
        <v>0.197657</v>
      </c>
      <c r="M6680" s="52" t="s">
        <v>941</v>
      </c>
      <c r="N6680" s="52" t="s">
        <v>949</v>
      </c>
    </row>
    <row r="6681" spans="1:14" x14ac:dyDescent="0.2">
      <c r="A6681" s="30">
        <v>709</v>
      </c>
      <c r="B6681" s="254" t="str">
        <f>IF(AND(A6681&lt;&gt;"",ISNUMBER(A6681)),VLOOKUP(A6681,Studies!A:BR,2,FALSE),"")</f>
        <v>Hukkinen 1995</v>
      </c>
      <c r="C6681" s="255" t="str">
        <f>IF(AND(A6681&lt;&gt;"",ISNUMBER(A6681)),VLOOKUP(A6681,Studies!A:BR,3,FALSE),"")</f>
        <v>https://www.ncbi.nlm.nih.gov/pubmed/7648762</v>
      </c>
      <c r="D6681" s="255" t="str">
        <f>IF(AND(A6681&lt;&gt;"",ISNUMBER(A6681)),VLOOKUP(A6681,Studies!A:BR,4,FALSE),"")</f>
        <v>Triazolam with 250 mL water</v>
      </c>
      <c r="E6681" s="255" t="str">
        <f>IF(AND(A6681&lt;&gt;"",ISNUMBER(A6681)),VLOOKUP(A6681,Studies!A:BR,5,FALSE),"")</f>
        <v>Triazolam</v>
      </c>
      <c r="F6681" s="256" t="str">
        <f>IF(AND(A6681&lt;&gt;"",ISNUMBER(A6681)),VLOOKUP(A6681,Studies!A:BR,6,FALSE),"")</f>
        <v>Plasma</v>
      </c>
      <c r="G6681" s="194">
        <v>3</v>
      </c>
      <c r="H6681" s="50" t="s">
        <v>60</v>
      </c>
      <c r="I6681" s="187">
        <v>1.1441509999999999</v>
      </c>
      <c r="J6681" s="41" t="s">
        <v>941</v>
      </c>
      <c r="K6681" s="41" t="s">
        <v>116</v>
      </c>
      <c r="L6681" s="195">
        <v>0.180231</v>
      </c>
      <c r="M6681" s="52" t="s">
        <v>941</v>
      </c>
      <c r="N6681" s="52" t="s">
        <v>949</v>
      </c>
    </row>
    <row r="6682" spans="1:14" x14ac:dyDescent="0.2">
      <c r="A6682" s="30">
        <v>709</v>
      </c>
      <c r="B6682" s="254" t="str">
        <f>IF(AND(A6682&lt;&gt;"",ISNUMBER(A6682)),VLOOKUP(A6682,Studies!A:BR,2,FALSE),"")</f>
        <v>Hukkinen 1995</v>
      </c>
      <c r="C6682" s="255" t="str">
        <f>IF(AND(A6682&lt;&gt;"",ISNUMBER(A6682)),VLOOKUP(A6682,Studies!A:BR,3,FALSE),"")</f>
        <v>https://www.ncbi.nlm.nih.gov/pubmed/7648762</v>
      </c>
      <c r="D6682" s="255" t="str">
        <f>IF(AND(A6682&lt;&gt;"",ISNUMBER(A6682)),VLOOKUP(A6682,Studies!A:BR,4,FALSE),"")</f>
        <v>Triazolam with 250 mL water</v>
      </c>
      <c r="E6682" s="255" t="str">
        <f>IF(AND(A6682&lt;&gt;"",ISNUMBER(A6682)),VLOOKUP(A6682,Studies!A:BR,5,FALSE),"")</f>
        <v>Triazolam</v>
      </c>
      <c r="F6682" s="256" t="str">
        <f>IF(AND(A6682&lt;&gt;"",ISNUMBER(A6682)),VLOOKUP(A6682,Studies!A:BR,6,FALSE),"")</f>
        <v>Plasma</v>
      </c>
      <c r="G6682" s="194">
        <v>4</v>
      </c>
      <c r="H6682" s="50" t="s">
        <v>60</v>
      </c>
      <c r="I6682" s="187">
        <v>0.91125979999999995</v>
      </c>
      <c r="J6682" s="41" t="s">
        <v>941</v>
      </c>
      <c r="K6682" s="41" t="s">
        <v>116</v>
      </c>
      <c r="L6682" s="195">
        <v>0.12792100000000001</v>
      </c>
      <c r="M6682" s="52" t="s">
        <v>941</v>
      </c>
      <c r="N6682" s="52" t="s">
        <v>949</v>
      </c>
    </row>
    <row r="6683" spans="1:14" x14ac:dyDescent="0.2">
      <c r="A6683" s="30">
        <v>709</v>
      </c>
      <c r="B6683" s="254" t="str">
        <f>IF(AND(A6683&lt;&gt;"",ISNUMBER(A6683)),VLOOKUP(A6683,Studies!A:BR,2,FALSE),"")</f>
        <v>Hukkinen 1995</v>
      </c>
      <c r="C6683" s="255" t="str">
        <f>IF(AND(A6683&lt;&gt;"",ISNUMBER(A6683)),VLOOKUP(A6683,Studies!A:BR,3,FALSE),"")</f>
        <v>https://www.ncbi.nlm.nih.gov/pubmed/7648762</v>
      </c>
      <c r="D6683" s="255" t="str">
        <f>IF(AND(A6683&lt;&gt;"",ISNUMBER(A6683)),VLOOKUP(A6683,Studies!A:BR,4,FALSE),"")</f>
        <v>Triazolam with 250 mL water</v>
      </c>
      <c r="E6683" s="255" t="str">
        <f>IF(AND(A6683&lt;&gt;"",ISNUMBER(A6683)),VLOOKUP(A6683,Studies!A:BR,5,FALSE),"")</f>
        <v>Triazolam</v>
      </c>
      <c r="F6683" s="256" t="str">
        <f>IF(AND(A6683&lt;&gt;"",ISNUMBER(A6683)),VLOOKUP(A6683,Studies!A:BR,6,FALSE),"")</f>
        <v>Plasma</v>
      </c>
      <c r="G6683" s="194">
        <v>5</v>
      </c>
      <c r="H6683" s="50" t="s">
        <v>60</v>
      </c>
      <c r="I6683" s="187">
        <v>0.73649200000000004</v>
      </c>
      <c r="J6683" s="41" t="s">
        <v>941</v>
      </c>
      <c r="K6683" s="41" t="s">
        <v>116</v>
      </c>
      <c r="L6683" s="195">
        <v>0.122084</v>
      </c>
      <c r="M6683" s="52" t="s">
        <v>941</v>
      </c>
      <c r="N6683" s="52" t="s">
        <v>949</v>
      </c>
    </row>
    <row r="6684" spans="1:14" x14ac:dyDescent="0.2">
      <c r="A6684" s="30">
        <v>709</v>
      </c>
      <c r="B6684" s="254" t="str">
        <f>IF(AND(A6684&lt;&gt;"",ISNUMBER(A6684)),VLOOKUP(A6684,Studies!A:BR,2,FALSE),"")</f>
        <v>Hukkinen 1995</v>
      </c>
      <c r="C6684" s="255" t="str">
        <f>IF(AND(A6684&lt;&gt;"",ISNUMBER(A6684)),VLOOKUP(A6684,Studies!A:BR,3,FALSE),"")</f>
        <v>https://www.ncbi.nlm.nih.gov/pubmed/7648762</v>
      </c>
      <c r="D6684" s="255" t="str">
        <f>IF(AND(A6684&lt;&gt;"",ISNUMBER(A6684)),VLOOKUP(A6684,Studies!A:BR,4,FALSE),"")</f>
        <v>Triazolam with 250 mL water</v>
      </c>
      <c r="E6684" s="255" t="str">
        <f>IF(AND(A6684&lt;&gt;"",ISNUMBER(A6684)),VLOOKUP(A6684,Studies!A:BR,5,FALSE),"")</f>
        <v>Triazolam</v>
      </c>
      <c r="F6684" s="256" t="str">
        <f>IF(AND(A6684&lt;&gt;"",ISNUMBER(A6684)),VLOOKUP(A6684,Studies!A:BR,6,FALSE),"")</f>
        <v>Plasma</v>
      </c>
      <c r="G6684" s="194">
        <v>6</v>
      </c>
      <c r="H6684" s="50" t="s">
        <v>60</v>
      </c>
      <c r="I6684" s="187">
        <v>0.61406459999999996</v>
      </c>
      <c r="J6684" s="41" t="s">
        <v>941</v>
      </c>
      <c r="K6684" s="41" t="s">
        <v>116</v>
      </c>
      <c r="L6684" s="195">
        <v>0.10465000000000001</v>
      </c>
      <c r="M6684" s="52" t="s">
        <v>941</v>
      </c>
      <c r="N6684" s="52" t="s">
        <v>949</v>
      </c>
    </row>
    <row r="6685" spans="1:14" x14ac:dyDescent="0.2">
      <c r="A6685" s="30">
        <v>709</v>
      </c>
      <c r="B6685" s="254" t="str">
        <f>IF(AND(A6685&lt;&gt;"",ISNUMBER(A6685)),VLOOKUP(A6685,Studies!A:BR,2,FALSE),"")</f>
        <v>Hukkinen 1995</v>
      </c>
      <c r="C6685" s="255" t="str">
        <f>IF(AND(A6685&lt;&gt;"",ISNUMBER(A6685)),VLOOKUP(A6685,Studies!A:BR,3,FALSE),"")</f>
        <v>https://www.ncbi.nlm.nih.gov/pubmed/7648762</v>
      </c>
      <c r="D6685" s="255" t="str">
        <f>IF(AND(A6685&lt;&gt;"",ISNUMBER(A6685)),VLOOKUP(A6685,Studies!A:BR,4,FALSE),"")</f>
        <v>Triazolam with 250 mL water</v>
      </c>
      <c r="E6685" s="255" t="str">
        <f>IF(AND(A6685&lt;&gt;"",ISNUMBER(A6685)),VLOOKUP(A6685,Studies!A:BR,5,FALSE),"")</f>
        <v>Triazolam</v>
      </c>
      <c r="F6685" s="256" t="str">
        <f>IF(AND(A6685&lt;&gt;"",ISNUMBER(A6685)),VLOOKUP(A6685,Studies!A:BR,6,FALSE),"")</f>
        <v>Plasma</v>
      </c>
      <c r="G6685" s="194">
        <v>7</v>
      </c>
      <c r="H6685" s="50" t="s">
        <v>60</v>
      </c>
      <c r="I6685" s="187">
        <v>0.47419549999999999</v>
      </c>
      <c r="J6685" s="41" t="s">
        <v>941</v>
      </c>
      <c r="K6685" s="41" t="s">
        <v>116</v>
      </c>
      <c r="L6685" s="195">
        <v>0.11627800000000001</v>
      </c>
      <c r="M6685" s="52" t="s">
        <v>941</v>
      </c>
      <c r="N6685" s="52" t="s">
        <v>949</v>
      </c>
    </row>
    <row r="6686" spans="1:14" x14ac:dyDescent="0.2">
      <c r="A6686" s="30">
        <v>709</v>
      </c>
      <c r="B6686" s="254" t="str">
        <f>IF(AND(A6686&lt;&gt;"",ISNUMBER(A6686)),VLOOKUP(A6686,Studies!A:BR,2,FALSE),"")</f>
        <v>Hukkinen 1995</v>
      </c>
      <c r="C6686" s="255" t="str">
        <f>IF(AND(A6686&lt;&gt;"",ISNUMBER(A6686)),VLOOKUP(A6686,Studies!A:BR,3,FALSE),"")</f>
        <v>https://www.ncbi.nlm.nih.gov/pubmed/7648762</v>
      </c>
      <c r="D6686" s="255" t="str">
        <f>IF(AND(A6686&lt;&gt;"",ISNUMBER(A6686)),VLOOKUP(A6686,Studies!A:BR,4,FALSE),"")</f>
        <v>Triazolam with 250 mL water</v>
      </c>
      <c r="E6686" s="255" t="str">
        <f>IF(AND(A6686&lt;&gt;"",ISNUMBER(A6686)),VLOOKUP(A6686,Studies!A:BR,5,FALSE),"")</f>
        <v>Triazolam</v>
      </c>
      <c r="F6686" s="256" t="str">
        <f>IF(AND(A6686&lt;&gt;"",ISNUMBER(A6686)),VLOOKUP(A6686,Studies!A:BR,6,FALSE),"")</f>
        <v>Plasma</v>
      </c>
      <c r="G6686" s="194">
        <v>17</v>
      </c>
      <c r="H6686" s="50" t="s">
        <v>60</v>
      </c>
      <c r="I6686" s="187">
        <v>2.3095620000000001E-2</v>
      </c>
      <c r="J6686" s="41" t="s">
        <v>941</v>
      </c>
      <c r="K6686" s="41" t="s">
        <v>116</v>
      </c>
    </row>
    <row r="6687" spans="1:14" x14ac:dyDescent="0.2">
      <c r="A6687" s="30">
        <v>710</v>
      </c>
      <c r="B6687" s="254" t="str">
        <f>IF(AND(A6687&lt;&gt;"",ISNUMBER(A6687)),VLOOKUP(A6687,Studies!A:BR,2,FALSE),"")</f>
        <v>Kroboth 1995</v>
      </c>
      <c r="C6687" s="255" t="str">
        <f>IF(AND(A6687&lt;&gt;"",ISNUMBER(A6687)),VLOOKUP(A6687,Studies!A:BR,3,FALSE),"")</f>
        <v>https://www.ncbi.nlm.nih.gov/pubmed/7593708</v>
      </c>
      <c r="D6687" s="255" t="str">
        <f>IF(AND(A6687&lt;&gt;"",ISNUMBER(A6687)),VLOOKUP(A6687,Studies!A:BR,4,FALSE),"")</f>
        <v>IV administration</v>
      </c>
      <c r="E6687" s="255" t="str">
        <f>IF(AND(A6687&lt;&gt;"",ISNUMBER(A6687)),VLOOKUP(A6687,Studies!A:BR,5,FALSE),"")</f>
        <v>Triazolam</v>
      </c>
      <c r="F6687" s="256" t="str">
        <f>IF(AND(A6687&lt;&gt;"",ISNUMBER(A6687)),VLOOKUP(A6687,Studies!A:BR,6,FALSE),"")</f>
        <v>Plasma</v>
      </c>
      <c r="G6687" s="194">
        <v>1.6670000000000001E-2</v>
      </c>
      <c r="H6687" s="50" t="s">
        <v>60</v>
      </c>
      <c r="I6687" s="187">
        <v>14.833299999999999</v>
      </c>
      <c r="J6687" s="41" t="s">
        <v>941</v>
      </c>
      <c r="K6687" s="41" t="s">
        <v>116</v>
      </c>
    </row>
    <row r="6688" spans="1:14" x14ac:dyDescent="0.2">
      <c r="A6688" s="30">
        <v>710</v>
      </c>
      <c r="B6688" s="254" t="str">
        <f>IF(AND(A6688&lt;&gt;"",ISNUMBER(A6688)),VLOOKUP(A6688,Studies!A:BR,2,FALSE),"")</f>
        <v>Kroboth 1995</v>
      </c>
      <c r="C6688" s="255" t="str">
        <f>IF(AND(A6688&lt;&gt;"",ISNUMBER(A6688)),VLOOKUP(A6688,Studies!A:BR,3,FALSE),"")</f>
        <v>https://www.ncbi.nlm.nih.gov/pubmed/7593708</v>
      </c>
      <c r="D6688" s="255" t="str">
        <f>IF(AND(A6688&lt;&gt;"",ISNUMBER(A6688)),VLOOKUP(A6688,Studies!A:BR,4,FALSE),"")</f>
        <v>IV administration</v>
      </c>
      <c r="E6688" s="255" t="str">
        <f>IF(AND(A6688&lt;&gt;"",ISNUMBER(A6688)),VLOOKUP(A6688,Studies!A:BR,5,FALSE),"")</f>
        <v>Triazolam</v>
      </c>
      <c r="F6688" s="256" t="str">
        <f>IF(AND(A6688&lt;&gt;"",ISNUMBER(A6688)),VLOOKUP(A6688,Studies!A:BR,6,FALSE),"")</f>
        <v>Plasma</v>
      </c>
      <c r="G6688" s="194">
        <v>4.1669999999999999E-2</v>
      </c>
      <c r="H6688" s="50" t="s">
        <v>60</v>
      </c>
      <c r="I6688" s="187">
        <v>11.916700000000001</v>
      </c>
      <c r="J6688" s="41" t="s">
        <v>941</v>
      </c>
      <c r="K6688" s="41" t="s">
        <v>116</v>
      </c>
    </row>
    <row r="6689" spans="1:11" x14ac:dyDescent="0.2">
      <c r="A6689" s="30">
        <v>710</v>
      </c>
      <c r="B6689" s="254" t="str">
        <f>IF(AND(A6689&lt;&gt;"",ISNUMBER(A6689)),VLOOKUP(A6689,Studies!A:BR,2,FALSE),"")</f>
        <v>Kroboth 1995</v>
      </c>
      <c r="C6689" s="255" t="str">
        <f>IF(AND(A6689&lt;&gt;"",ISNUMBER(A6689)),VLOOKUP(A6689,Studies!A:BR,3,FALSE),"")</f>
        <v>https://www.ncbi.nlm.nih.gov/pubmed/7593708</v>
      </c>
      <c r="D6689" s="255" t="str">
        <f>IF(AND(A6689&lt;&gt;"",ISNUMBER(A6689)),VLOOKUP(A6689,Studies!A:BR,4,FALSE),"")</f>
        <v>IV administration</v>
      </c>
      <c r="E6689" s="255" t="str">
        <f>IF(AND(A6689&lt;&gt;"",ISNUMBER(A6689)),VLOOKUP(A6689,Studies!A:BR,5,FALSE),"")</f>
        <v>Triazolam</v>
      </c>
      <c r="F6689" s="256" t="str">
        <f>IF(AND(A6689&lt;&gt;"",ISNUMBER(A6689)),VLOOKUP(A6689,Studies!A:BR,6,FALSE),"")</f>
        <v>Plasma</v>
      </c>
      <c r="G6689" s="194">
        <v>0.1</v>
      </c>
      <c r="H6689" s="50" t="s">
        <v>60</v>
      </c>
      <c r="I6689" s="187">
        <v>6.3604000000000003</v>
      </c>
      <c r="J6689" s="41" t="s">
        <v>941</v>
      </c>
      <c r="K6689" s="41" t="s">
        <v>116</v>
      </c>
    </row>
    <row r="6690" spans="1:11" x14ac:dyDescent="0.2">
      <c r="A6690" s="30">
        <v>710</v>
      </c>
      <c r="B6690" s="254" t="str">
        <f>IF(AND(A6690&lt;&gt;"",ISNUMBER(A6690)),VLOOKUP(A6690,Studies!A:BR,2,FALSE),"")</f>
        <v>Kroboth 1995</v>
      </c>
      <c r="C6690" s="255" t="str">
        <f>IF(AND(A6690&lt;&gt;"",ISNUMBER(A6690)),VLOOKUP(A6690,Studies!A:BR,3,FALSE),"")</f>
        <v>https://www.ncbi.nlm.nih.gov/pubmed/7593708</v>
      </c>
      <c r="D6690" s="255" t="str">
        <f>IF(AND(A6690&lt;&gt;"",ISNUMBER(A6690)),VLOOKUP(A6690,Studies!A:BR,4,FALSE),"")</f>
        <v>IV administration</v>
      </c>
      <c r="E6690" s="255" t="str">
        <f>IF(AND(A6690&lt;&gt;"",ISNUMBER(A6690)),VLOOKUP(A6690,Studies!A:BR,5,FALSE),"")</f>
        <v>Triazolam</v>
      </c>
      <c r="F6690" s="256" t="str">
        <f>IF(AND(A6690&lt;&gt;"",ISNUMBER(A6690)),VLOOKUP(A6690,Studies!A:BR,6,FALSE),"")</f>
        <v>Plasma</v>
      </c>
      <c r="G6690" s="194">
        <v>0.25</v>
      </c>
      <c r="H6690" s="50" t="s">
        <v>60</v>
      </c>
      <c r="I6690" s="187">
        <v>4.9356</v>
      </c>
      <c r="J6690" s="41" t="s">
        <v>941</v>
      </c>
      <c r="K6690" s="41" t="s">
        <v>116</v>
      </c>
    </row>
    <row r="6691" spans="1:11" x14ac:dyDescent="0.2">
      <c r="A6691" s="30">
        <v>710</v>
      </c>
      <c r="B6691" s="254" t="str">
        <f>IF(AND(A6691&lt;&gt;"",ISNUMBER(A6691)),VLOOKUP(A6691,Studies!A:BR,2,FALSE),"")</f>
        <v>Kroboth 1995</v>
      </c>
      <c r="C6691" s="255" t="str">
        <f>IF(AND(A6691&lt;&gt;"",ISNUMBER(A6691)),VLOOKUP(A6691,Studies!A:BR,3,FALSE),"")</f>
        <v>https://www.ncbi.nlm.nih.gov/pubmed/7593708</v>
      </c>
      <c r="D6691" s="255" t="str">
        <f>IF(AND(A6691&lt;&gt;"",ISNUMBER(A6691)),VLOOKUP(A6691,Studies!A:BR,4,FALSE),"")</f>
        <v>IV administration</v>
      </c>
      <c r="E6691" s="255" t="str">
        <f>IF(AND(A6691&lt;&gt;"",ISNUMBER(A6691)),VLOOKUP(A6691,Studies!A:BR,5,FALSE),"")</f>
        <v>Triazolam</v>
      </c>
      <c r="F6691" s="256" t="str">
        <f>IF(AND(A6691&lt;&gt;"",ISNUMBER(A6691)),VLOOKUP(A6691,Studies!A:BR,6,FALSE),"")</f>
        <v>Plasma</v>
      </c>
      <c r="G6691" s="194">
        <v>0.5</v>
      </c>
      <c r="H6691" s="50" t="s">
        <v>60</v>
      </c>
      <c r="I6691" s="187">
        <v>4.1523000000000003</v>
      </c>
      <c r="J6691" s="41" t="s">
        <v>941</v>
      </c>
      <c r="K6691" s="41" t="s">
        <v>116</v>
      </c>
    </row>
    <row r="6692" spans="1:11" x14ac:dyDescent="0.2">
      <c r="A6692" s="30">
        <v>710</v>
      </c>
      <c r="B6692" s="254" t="str">
        <f>IF(AND(A6692&lt;&gt;"",ISNUMBER(A6692)),VLOOKUP(A6692,Studies!A:BR,2,FALSE),"")</f>
        <v>Kroboth 1995</v>
      </c>
      <c r="C6692" s="255" t="str">
        <f>IF(AND(A6692&lt;&gt;"",ISNUMBER(A6692)),VLOOKUP(A6692,Studies!A:BR,3,FALSE),"")</f>
        <v>https://www.ncbi.nlm.nih.gov/pubmed/7593708</v>
      </c>
      <c r="D6692" s="255" t="str">
        <f>IF(AND(A6692&lt;&gt;"",ISNUMBER(A6692)),VLOOKUP(A6692,Studies!A:BR,4,FALSE),"")</f>
        <v>IV administration</v>
      </c>
      <c r="E6692" s="255" t="str">
        <f>IF(AND(A6692&lt;&gt;"",ISNUMBER(A6692)),VLOOKUP(A6692,Studies!A:BR,5,FALSE),"")</f>
        <v>Triazolam</v>
      </c>
      <c r="F6692" s="256" t="str">
        <f>IF(AND(A6692&lt;&gt;"",ISNUMBER(A6692)),VLOOKUP(A6692,Studies!A:BR,6,FALSE),"")</f>
        <v>Plasma</v>
      </c>
      <c r="G6692" s="194">
        <v>0.75</v>
      </c>
      <c r="H6692" s="50" t="s">
        <v>60</v>
      </c>
      <c r="I6692" s="187">
        <v>3.7964000000000002</v>
      </c>
      <c r="J6692" s="41" t="s">
        <v>941</v>
      </c>
      <c r="K6692" s="41" t="s">
        <v>116</v>
      </c>
    </row>
    <row r="6693" spans="1:11" x14ac:dyDescent="0.2">
      <c r="A6693" s="30">
        <v>710</v>
      </c>
      <c r="B6693" s="254" t="str">
        <f>IF(AND(A6693&lt;&gt;"",ISNUMBER(A6693)),VLOOKUP(A6693,Studies!A:BR,2,FALSE),"")</f>
        <v>Kroboth 1995</v>
      </c>
      <c r="C6693" s="255" t="str">
        <f>IF(AND(A6693&lt;&gt;"",ISNUMBER(A6693)),VLOOKUP(A6693,Studies!A:BR,3,FALSE),"")</f>
        <v>https://www.ncbi.nlm.nih.gov/pubmed/7593708</v>
      </c>
      <c r="D6693" s="255" t="str">
        <f>IF(AND(A6693&lt;&gt;"",ISNUMBER(A6693)),VLOOKUP(A6693,Studies!A:BR,4,FALSE),"")</f>
        <v>IV administration</v>
      </c>
      <c r="E6693" s="255" t="str">
        <f>IF(AND(A6693&lt;&gt;"",ISNUMBER(A6693)),VLOOKUP(A6693,Studies!A:BR,5,FALSE),"")</f>
        <v>Triazolam</v>
      </c>
      <c r="F6693" s="256" t="str">
        <f>IF(AND(A6693&lt;&gt;"",ISNUMBER(A6693)),VLOOKUP(A6693,Studies!A:BR,6,FALSE),"")</f>
        <v>Plasma</v>
      </c>
      <c r="G6693" s="194">
        <v>1</v>
      </c>
      <c r="H6693" s="50" t="s">
        <v>60</v>
      </c>
      <c r="I6693" s="187">
        <v>3.5118</v>
      </c>
      <c r="J6693" s="41" t="s">
        <v>941</v>
      </c>
      <c r="K6693" s="41" t="s">
        <v>116</v>
      </c>
    </row>
    <row r="6694" spans="1:11" x14ac:dyDescent="0.2">
      <c r="A6694" s="30">
        <v>710</v>
      </c>
      <c r="B6694" s="254" t="str">
        <f>IF(AND(A6694&lt;&gt;"",ISNUMBER(A6694)),VLOOKUP(A6694,Studies!A:BR,2,FALSE),"")</f>
        <v>Kroboth 1995</v>
      </c>
      <c r="C6694" s="255" t="str">
        <f>IF(AND(A6694&lt;&gt;"",ISNUMBER(A6694)),VLOOKUP(A6694,Studies!A:BR,3,FALSE),"")</f>
        <v>https://www.ncbi.nlm.nih.gov/pubmed/7593708</v>
      </c>
      <c r="D6694" s="255" t="str">
        <f>IF(AND(A6694&lt;&gt;"",ISNUMBER(A6694)),VLOOKUP(A6694,Studies!A:BR,4,FALSE),"")</f>
        <v>IV administration</v>
      </c>
      <c r="E6694" s="255" t="str">
        <f>IF(AND(A6694&lt;&gt;"",ISNUMBER(A6694)),VLOOKUP(A6694,Studies!A:BR,5,FALSE),"")</f>
        <v>Triazolam</v>
      </c>
      <c r="F6694" s="256" t="str">
        <f>IF(AND(A6694&lt;&gt;"",ISNUMBER(A6694)),VLOOKUP(A6694,Studies!A:BR,6,FALSE),"")</f>
        <v>Plasma</v>
      </c>
      <c r="G6694" s="194">
        <v>1.5</v>
      </c>
      <c r="H6694" s="50" t="s">
        <v>60</v>
      </c>
      <c r="I6694" s="187">
        <v>3.4056999999999999</v>
      </c>
      <c r="J6694" s="41" t="s">
        <v>941</v>
      </c>
      <c r="K6694" s="41" t="s">
        <v>116</v>
      </c>
    </row>
    <row r="6695" spans="1:11" x14ac:dyDescent="0.2">
      <c r="A6695" s="30">
        <v>710</v>
      </c>
      <c r="B6695" s="254" t="str">
        <f>IF(AND(A6695&lt;&gt;"",ISNUMBER(A6695)),VLOOKUP(A6695,Studies!A:BR,2,FALSE),"")</f>
        <v>Kroboth 1995</v>
      </c>
      <c r="C6695" s="255" t="str">
        <f>IF(AND(A6695&lt;&gt;"",ISNUMBER(A6695)),VLOOKUP(A6695,Studies!A:BR,3,FALSE),"")</f>
        <v>https://www.ncbi.nlm.nih.gov/pubmed/7593708</v>
      </c>
      <c r="D6695" s="255" t="str">
        <f>IF(AND(A6695&lt;&gt;"",ISNUMBER(A6695)),VLOOKUP(A6695,Studies!A:BR,4,FALSE),"")</f>
        <v>IV administration</v>
      </c>
      <c r="E6695" s="255" t="str">
        <f>IF(AND(A6695&lt;&gt;"",ISNUMBER(A6695)),VLOOKUP(A6695,Studies!A:BR,5,FALSE),"")</f>
        <v>Triazolam</v>
      </c>
      <c r="F6695" s="256" t="str">
        <f>IF(AND(A6695&lt;&gt;"",ISNUMBER(A6695)),VLOOKUP(A6695,Studies!A:BR,6,FALSE),"")</f>
        <v>Plasma</v>
      </c>
      <c r="G6695" s="194">
        <v>2</v>
      </c>
      <c r="H6695" s="50" t="s">
        <v>60</v>
      </c>
      <c r="I6695" s="187">
        <v>3.0680000000000001</v>
      </c>
      <c r="J6695" s="41" t="s">
        <v>941</v>
      </c>
      <c r="K6695" s="41" t="s">
        <v>116</v>
      </c>
    </row>
    <row r="6696" spans="1:11" x14ac:dyDescent="0.2">
      <c r="A6696" s="30">
        <v>710</v>
      </c>
      <c r="B6696" s="254" t="str">
        <f>IF(AND(A6696&lt;&gt;"",ISNUMBER(A6696)),VLOOKUP(A6696,Studies!A:BR,2,FALSE),"")</f>
        <v>Kroboth 1995</v>
      </c>
      <c r="C6696" s="255" t="str">
        <f>IF(AND(A6696&lt;&gt;"",ISNUMBER(A6696)),VLOOKUP(A6696,Studies!A:BR,3,FALSE),"")</f>
        <v>https://www.ncbi.nlm.nih.gov/pubmed/7593708</v>
      </c>
      <c r="D6696" s="255" t="str">
        <f>IF(AND(A6696&lt;&gt;"",ISNUMBER(A6696)),VLOOKUP(A6696,Studies!A:BR,4,FALSE),"")</f>
        <v>IV administration</v>
      </c>
      <c r="E6696" s="255" t="str">
        <f>IF(AND(A6696&lt;&gt;"",ISNUMBER(A6696)),VLOOKUP(A6696,Studies!A:BR,5,FALSE),"")</f>
        <v>Triazolam</v>
      </c>
      <c r="F6696" s="256" t="str">
        <f>IF(AND(A6696&lt;&gt;"",ISNUMBER(A6696)),VLOOKUP(A6696,Studies!A:BR,6,FALSE),"")</f>
        <v>Plasma</v>
      </c>
      <c r="G6696" s="194">
        <v>3</v>
      </c>
      <c r="H6696" s="50" t="s">
        <v>60</v>
      </c>
      <c r="I6696" s="187">
        <v>2.6063999999999998</v>
      </c>
      <c r="J6696" s="41" t="s">
        <v>941</v>
      </c>
      <c r="K6696" s="41" t="s">
        <v>116</v>
      </c>
    </row>
    <row r="6697" spans="1:11" x14ac:dyDescent="0.2">
      <c r="A6697" s="30">
        <v>710</v>
      </c>
      <c r="B6697" s="254" t="str">
        <f>IF(AND(A6697&lt;&gt;"",ISNUMBER(A6697)),VLOOKUP(A6697,Studies!A:BR,2,FALSE),"")</f>
        <v>Kroboth 1995</v>
      </c>
      <c r="C6697" s="255" t="str">
        <f>IF(AND(A6697&lt;&gt;"",ISNUMBER(A6697)),VLOOKUP(A6697,Studies!A:BR,3,FALSE),"")</f>
        <v>https://www.ncbi.nlm.nih.gov/pubmed/7593708</v>
      </c>
      <c r="D6697" s="255" t="str">
        <f>IF(AND(A6697&lt;&gt;"",ISNUMBER(A6697)),VLOOKUP(A6697,Studies!A:BR,4,FALSE),"")</f>
        <v>IV administration</v>
      </c>
      <c r="E6697" s="255" t="str">
        <f>IF(AND(A6697&lt;&gt;"",ISNUMBER(A6697)),VLOOKUP(A6697,Studies!A:BR,5,FALSE),"")</f>
        <v>Triazolam</v>
      </c>
      <c r="F6697" s="256" t="str">
        <f>IF(AND(A6697&lt;&gt;"",ISNUMBER(A6697)),VLOOKUP(A6697,Studies!A:BR,6,FALSE),"")</f>
        <v>Plasma</v>
      </c>
      <c r="G6697" s="194">
        <v>4</v>
      </c>
      <c r="H6697" s="50" t="s">
        <v>60</v>
      </c>
      <c r="I6697" s="187">
        <v>2.1625999999999999</v>
      </c>
      <c r="J6697" s="41" t="s">
        <v>941</v>
      </c>
      <c r="K6697" s="41" t="s">
        <v>116</v>
      </c>
    </row>
    <row r="6698" spans="1:11" x14ac:dyDescent="0.2">
      <c r="A6698" s="30">
        <v>710</v>
      </c>
      <c r="B6698" s="254" t="str">
        <f>IF(AND(A6698&lt;&gt;"",ISNUMBER(A6698)),VLOOKUP(A6698,Studies!A:BR,2,FALSE),"")</f>
        <v>Kroboth 1995</v>
      </c>
      <c r="C6698" s="255" t="str">
        <f>IF(AND(A6698&lt;&gt;"",ISNUMBER(A6698)),VLOOKUP(A6698,Studies!A:BR,3,FALSE),"")</f>
        <v>https://www.ncbi.nlm.nih.gov/pubmed/7593708</v>
      </c>
      <c r="D6698" s="255" t="str">
        <f>IF(AND(A6698&lt;&gt;"",ISNUMBER(A6698)),VLOOKUP(A6698,Studies!A:BR,4,FALSE),"")</f>
        <v>IV administration</v>
      </c>
      <c r="E6698" s="255" t="str">
        <f>IF(AND(A6698&lt;&gt;"",ISNUMBER(A6698)),VLOOKUP(A6698,Studies!A:BR,5,FALSE),"")</f>
        <v>Triazolam</v>
      </c>
      <c r="F6698" s="256" t="str">
        <f>IF(AND(A6698&lt;&gt;"",ISNUMBER(A6698)),VLOOKUP(A6698,Studies!A:BR,6,FALSE),"")</f>
        <v>Plasma</v>
      </c>
      <c r="G6698" s="194">
        <v>6</v>
      </c>
      <c r="H6698" s="50" t="s">
        <v>60</v>
      </c>
      <c r="I6698" s="187">
        <v>1.2749999999999999</v>
      </c>
      <c r="J6698" s="41" t="s">
        <v>941</v>
      </c>
      <c r="K6698" s="41" t="s">
        <v>116</v>
      </c>
    </row>
    <row r="6699" spans="1:11" x14ac:dyDescent="0.2">
      <c r="A6699" s="30">
        <v>710</v>
      </c>
      <c r="B6699" s="254" t="str">
        <f>IF(AND(A6699&lt;&gt;"",ISNUMBER(A6699)),VLOOKUP(A6699,Studies!A:BR,2,FALSE),"")</f>
        <v>Kroboth 1995</v>
      </c>
      <c r="C6699" s="255" t="str">
        <f>IF(AND(A6699&lt;&gt;"",ISNUMBER(A6699)),VLOOKUP(A6699,Studies!A:BR,3,FALSE),"")</f>
        <v>https://www.ncbi.nlm.nih.gov/pubmed/7593708</v>
      </c>
      <c r="D6699" s="255" t="str">
        <f>IF(AND(A6699&lt;&gt;"",ISNUMBER(A6699)),VLOOKUP(A6699,Studies!A:BR,4,FALSE),"")</f>
        <v>IV administration</v>
      </c>
      <c r="E6699" s="255" t="str">
        <f>IF(AND(A6699&lt;&gt;"",ISNUMBER(A6699)),VLOOKUP(A6699,Studies!A:BR,5,FALSE),"")</f>
        <v>Triazolam</v>
      </c>
      <c r="F6699" s="256" t="str">
        <f>IF(AND(A6699&lt;&gt;"",ISNUMBER(A6699)),VLOOKUP(A6699,Studies!A:BR,6,FALSE),"")</f>
        <v>Plasma</v>
      </c>
      <c r="G6699" s="194">
        <v>8</v>
      </c>
      <c r="H6699" s="50" t="s">
        <v>60</v>
      </c>
      <c r="I6699" s="187">
        <v>0.86829999999999996</v>
      </c>
      <c r="J6699" s="41" t="s">
        <v>941</v>
      </c>
      <c r="K6699" s="41" t="s">
        <v>116</v>
      </c>
    </row>
    <row r="6700" spans="1:11" x14ac:dyDescent="0.2">
      <c r="A6700" s="30">
        <v>710</v>
      </c>
      <c r="B6700" s="254" t="str">
        <f>IF(AND(A6700&lt;&gt;"",ISNUMBER(A6700)),VLOOKUP(A6700,Studies!A:BR,2,FALSE),"")</f>
        <v>Kroboth 1995</v>
      </c>
      <c r="C6700" s="255" t="str">
        <f>IF(AND(A6700&lt;&gt;"",ISNUMBER(A6700)),VLOOKUP(A6700,Studies!A:BR,3,FALSE),"")</f>
        <v>https://www.ncbi.nlm.nih.gov/pubmed/7593708</v>
      </c>
      <c r="D6700" s="255" t="str">
        <f>IF(AND(A6700&lt;&gt;"",ISNUMBER(A6700)),VLOOKUP(A6700,Studies!A:BR,4,FALSE),"")</f>
        <v>IV administration</v>
      </c>
      <c r="E6700" s="255" t="str">
        <f>IF(AND(A6700&lt;&gt;"",ISNUMBER(A6700)),VLOOKUP(A6700,Studies!A:BR,5,FALSE),"")</f>
        <v>Triazolam</v>
      </c>
      <c r="F6700" s="256" t="str">
        <f>IF(AND(A6700&lt;&gt;"",ISNUMBER(A6700)),VLOOKUP(A6700,Studies!A:BR,6,FALSE),"")</f>
        <v>Plasma</v>
      </c>
      <c r="G6700" s="194">
        <v>10</v>
      </c>
      <c r="H6700" s="50" t="s">
        <v>60</v>
      </c>
      <c r="I6700" s="187">
        <v>0.47939999999999999</v>
      </c>
      <c r="J6700" s="41" t="s">
        <v>941</v>
      </c>
      <c r="K6700" s="41" t="s">
        <v>116</v>
      </c>
    </row>
    <row r="6701" spans="1:11" x14ac:dyDescent="0.2">
      <c r="A6701" s="30">
        <v>710</v>
      </c>
      <c r="B6701" s="254" t="str">
        <f>IF(AND(A6701&lt;&gt;"",ISNUMBER(A6701)),VLOOKUP(A6701,Studies!A:BR,2,FALSE),"")</f>
        <v>Kroboth 1995</v>
      </c>
      <c r="C6701" s="255" t="str">
        <f>IF(AND(A6701&lt;&gt;"",ISNUMBER(A6701)),VLOOKUP(A6701,Studies!A:BR,3,FALSE),"")</f>
        <v>https://www.ncbi.nlm.nih.gov/pubmed/7593708</v>
      </c>
      <c r="D6701" s="255" t="str">
        <f>IF(AND(A6701&lt;&gt;"",ISNUMBER(A6701)),VLOOKUP(A6701,Studies!A:BR,4,FALSE),"")</f>
        <v>IV administration</v>
      </c>
      <c r="E6701" s="255" t="str">
        <f>IF(AND(A6701&lt;&gt;"",ISNUMBER(A6701)),VLOOKUP(A6701,Studies!A:BR,5,FALSE),"")</f>
        <v>Triazolam</v>
      </c>
      <c r="F6701" s="256" t="str">
        <f>IF(AND(A6701&lt;&gt;"",ISNUMBER(A6701)),VLOOKUP(A6701,Studies!A:BR,6,FALSE),"")</f>
        <v>Plasma</v>
      </c>
      <c r="G6701" s="194">
        <v>12</v>
      </c>
      <c r="H6701" s="50" t="s">
        <v>60</v>
      </c>
      <c r="I6701" s="187">
        <v>0.26860000000000001</v>
      </c>
      <c r="J6701" s="41" t="s">
        <v>941</v>
      </c>
      <c r="K6701" s="41" t="s">
        <v>116</v>
      </c>
    </row>
    <row r="6702" spans="1:11" x14ac:dyDescent="0.2">
      <c r="A6702" s="30">
        <v>711</v>
      </c>
      <c r="B6702" s="254" t="str">
        <f>IF(AND(A6702&lt;&gt;"",ISNUMBER(A6702)),VLOOKUP(A6702,Studies!A:BR,2,FALSE),"")</f>
        <v>Kroboth 1995</v>
      </c>
      <c r="C6702" s="255" t="str">
        <f>IF(AND(A6702&lt;&gt;"",ISNUMBER(A6702)),VLOOKUP(A6702,Studies!A:BR,3,FALSE),"")</f>
        <v>https://www.ncbi.nlm.nih.gov/pubmed/7593708</v>
      </c>
      <c r="D6702" s="255" t="str">
        <f>IF(AND(A6702&lt;&gt;"",ISNUMBER(A6702)),VLOOKUP(A6702,Studies!A:BR,4,FALSE),"")</f>
        <v>Oral administration</v>
      </c>
      <c r="E6702" s="255" t="str">
        <f>IF(AND(A6702&lt;&gt;"",ISNUMBER(A6702)),VLOOKUP(A6702,Studies!A:BR,5,FALSE),"")</f>
        <v>Triazolam</v>
      </c>
      <c r="F6702" s="256" t="str">
        <f>IF(AND(A6702&lt;&gt;"",ISNUMBER(A6702)),VLOOKUP(A6702,Studies!A:BR,6,FALSE),"")</f>
        <v>Plasma</v>
      </c>
      <c r="G6702" s="194">
        <v>0.25</v>
      </c>
      <c r="H6702" s="50" t="s">
        <v>60</v>
      </c>
      <c r="I6702" s="187">
        <v>0.26900000000000002</v>
      </c>
      <c r="J6702" s="41" t="s">
        <v>941</v>
      </c>
      <c r="K6702" s="41" t="s">
        <v>116</v>
      </c>
    </row>
    <row r="6703" spans="1:11" x14ac:dyDescent="0.2">
      <c r="A6703" s="30">
        <v>711</v>
      </c>
      <c r="B6703" s="254" t="str">
        <f>IF(AND(A6703&lt;&gt;"",ISNUMBER(A6703)),VLOOKUP(A6703,Studies!A:BR,2,FALSE),"")</f>
        <v>Kroboth 1995</v>
      </c>
      <c r="C6703" s="255" t="str">
        <f>IF(AND(A6703&lt;&gt;"",ISNUMBER(A6703)),VLOOKUP(A6703,Studies!A:BR,3,FALSE),"")</f>
        <v>https://www.ncbi.nlm.nih.gov/pubmed/7593708</v>
      </c>
      <c r="D6703" s="255" t="str">
        <f>IF(AND(A6703&lt;&gt;"",ISNUMBER(A6703)),VLOOKUP(A6703,Studies!A:BR,4,FALSE),"")</f>
        <v>Oral administration</v>
      </c>
      <c r="E6703" s="255" t="str">
        <f>IF(AND(A6703&lt;&gt;"",ISNUMBER(A6703)),VLOOKUP(A6703,Studies!A:BR,5,FALSE),"")</f>
        <v>Triazolam</v>
      </c>
      <c r="F6703" s="256" t="str">
        <f>IF(AND(A6703&lt;&gt;"",ISNUMBER(A6703)),VLOOKUP(A6703,Studies!A:BR,6,FALSE),"")</f>
        <v>Plasma</v>
      </c>
      <c r="G6703" s="194">
        <v>0.5</v>
      </c>
      <c r="H6703" s="50" t="s">
        <v>60</v>
      </c>
      <c r="I6703" s="187">
        <v>1.2133</v>
      </c>
      <c r="J6703" s="41" t="s">
        <v>941</v>
      </c>
      <c r="K6703" s="41" t="s">
        <v>116</v>
      </c>
    </row>
    <row r="6704" spans="1:11" x14ac:dyDescent="0.2">
      <c r="A6704" s="30">
        <v>711</v>
      </c>
      <c r="B6704" s="254" t="str">
        <f>IF(AND(A6704&lt;&gt;"",ISNUMBER(A6704)),VLOOKUP(A6704,Studies!A:BR,2,FALSE),"")</f>
        <v>Kroboth 1995</v>
      </c>
      <c r="C6704" s="255" t="str">
        <f>IF(AND(A6704&lt;&gt;"",ISNUMBER(A6704)),VLOOKUP(A6704,Studies!A:BR,3,FALSE),"")</f>
        <v>https://www.ncbi.nlm.nih.gov/pubmed/7593708</v>
      </c>
      <c r="D6704" s="255" t="str">
        <f>IF(AND(A6704&lt;&gt;"",ISNUMBER(A6704)),VLOOKUP(A6704,Studies!A:BR,4,FALSE),"")</f>
        <v>Oral administration</v>
      </c>
      <c r="E6704" s="255" t="str">
        <f>IF(AND(A6704&lt;&gt;"",ISNUMBER(A6704)),VLOOKUP(A6704,Studies!A:BR,5,FALSE),"")</f>
        <v>Triazolam</v>
      </c>
      <c r="F6704" s="256" t="str">
        <f>IF(AND(A6704&lt;&gt;"",ISNUMBER(A6704)),VLOOKUP(A6704,Studies!A:BR,6,FALSE),"")</f>
        <v>Plasma</v>
      </c>
      <c r="G6704" s="194">
        <v>0.75</v>
      </c>
      <c r="H6704" s="50" t="s">
        <v>60</v>
      </c>
      <c r="I6704" s="187">
        <v>1.4275</v>
      </c>
      <c r="J6704" s="41" t="s">
        <v>941</v>
      </c>
      <c r="K6704" s="41" t="s">
        <v>116</v>
      </c>
    </row>
    <row r="6705" spans="1:11" x14ac:dyDescent="0.2">
      <c r="A6705" s="30">
        <v>711</v>
      </c>
      <c r="B6705" s="254" t="str">
        <f>IF(AND(A6705&lt;&gt;"",ISNUMBER(A6705)),VLOOKUP(A6705,Studies!A:BR,2,FALSE),"")</f>
        <v>Kroboth 1995</v>
      </c>
      <c r="C6705" s="255" t="str">
        <f>IF(AND(A6705&lt;&gt;"",ISNUMBER(A6705)),VLOOKUP(A6705,Studies!A:BR,3,FALSE),"")</f>
        <v>https://www.ncbi.nlm.nih.gov/pubmed/7593708</v>
      </c>
      <c r="D6705" s="255" t="str">
        <f>IF(AND(A6705&lt;&gt;"",ISNUMBER(A6705)),VLOOKUP(A6705,Studies!A:BR,4,FALSE),"")</f>
        <v>Oral administration</v>
      </c>
      <c r="E6705" s="255" t="str">
        <f>IF(AND(A6705&lt;&gt;"",ISNUMBER(A6705)),VLOOKUP(A6705,Studies!A:BR,5,FALSE),"")</f>
        <v>Triazolam</v>
      </c>
      <c r="F6705" s="256" t="str">
        <f>IF(AND(A6705&lt;&gt;"",ISNUMBER(A6705)),VLOOKUP(A6705,Studies!A:BR,6,FALSE),"")</f>
        <v>Plasma</v>
      </c>
      <c r="G6705" s="194">
        <v>1</v>
      </c>
      <c r="H6705" s="50" t="s">
        <v>60</v>
      </c>
      <c r="I6705" s="187">
        <v>1.3922000000000001</v>
      </c>
      <c r="J6705" s="41" t="s">
        <v>941</v>
      </c>
      <c r="K6705" s="41" t="s">
        <v>116</v>
      </c>
    </row>
    <row r="6706" spans="1:11" x14ac:dyDescent="0.2">
      <c r="A6706" s="30">
        <v>711</v>
      </c>
      <c r="B6706" s="254" t="str">
        <f>IF(AND(A6706&lt;&gt;"",ISNUMBER(A6706)),VLOOKUP(A6706,Studies!A:BR,2,FALSE),"")</f>
        <v>Kroboth 1995</v>
      </c>
      <c r="C6706" s="255" t="str">
        <f>IF(AND(A6706&lt;&gt;"",ISNUMBER(A6706)),VLOOKUP(A6706,Studies!A:BR,3,FALSE),"")</f>
        <v>https://www.ncbi.nlm.nih.gov/pubmed/7593708</v>
      </c>
      <c r="D6706" s="255" t="str">
        <f>IF(AND(A6706&lt;&gt;"",ISNUMBER(A6706)),VLOOKUP(A6706,Studies!A:BR,4,FALSE),"")</f>
        <v>Oral administration</v>
      </c>
      <c r="E6706" s="255" t="str">
        <f>IF(AND(A6706&lt;&gt;"",ISNUMBER(A6706)),VLOOKUP(A6706,Studies!A:BR,5,FALSE),"")</f>
        <v>Triazolam</v>
      </c>
      <c r="F6706" s="256" t="str">
        <f>IF(AND(A6706&lt;&gt;"",ISNUMBER(A6706)),VLOOKUP(A6706,Studies!A:BR,6,FALSE),"")</f>
        <v>Plasma</v>
      </c>
      <c r="G6706" s="194">
        <v>1.5</v>
      </c>
      <c r="H6706" s="50" t="s">
        <v>60</v>
      </c>
      <c r="I6706" s="187">
        <v>1.4286000000000001</v>
      </c>
      <c r="J6706" s="41" t="s">
        <v>941</v>
      </c>
      <c r="K6706" s="41" t="s">
        <v>116</v>
      </c>
    </row>
    <row r="6707" spans="1:11" x14ac:dyDescent="0.2">
      <c r="A6707" s="30">
        <v>711</v>
      </c>
      <c r="B6707" s="254" t="str">
        <f>IF(AND(A6707&lt;&gt;"",ISNUMBER(A6707)),VLOOKUP(A6707,Studies!A:BR,2,FALSE),"")</f>
        <v>Kroboth 1995</v>
      </c>
      <c r="C6707" s="255" t="str">
        <f>IF(AND(A6707&lt;&gt;"",ISNUMBER(A6707)),VLOOKUP(A6707,Studies!A:BR,3,FALSE),"")</f>
        <v>https://www.ncbi.nlm.nih.gov/pubmed/7593708</v>
      </c>
      <c r="D6707" s="255" t="str">
        <f>IF(AND(A6707&lt;&gt;"",ISNUMBER(A6707)),VLOOKUP(A6707,Studies!A:BR,4,FALSE),"")</f>
        <v>Oral administration</v>
      </c>
      <c r="E6707" s="255" t="str">
        <f>IF(AND(A6707&lt;&gt;"",ISNUMBER(A6707)),VLOOKUP(A6707,Studies!A:BR,5,FALSE),"")</f>
        <v>Triazolam</v>
      </c>
      <c r="F6707" s="256" t="str">
        <f>IF(AND(A6707&lt;&gt;"",ISNUMBER(A6707)),VLOOKUP(A6707,Studies!A:BR,6,FALSE),"")</f>
        <v>Plasma</v>
      </c>
      <c r="G6707" s="194">
        <v>2</v>
      </c>
      <c r="H6707" s="50" t="s">
        <v>60</v>
      </c>
      <c r="I6707" s="187">
        <v>1.4827999999999999</v>
      </c>
      <c r="J6707" s="41" t="s">
        <v>941</v>
      </c>
      <c r="K6707" s="41" t="s">
        <v>116</v>
      </c>
    </row>
    <row r="6708" spans="1:11" x14ac:dyDescent="0.2">
      <c r="A6708" s="30">
        <v>711</v>
      </c>
      <c r="B6708" s="254" t="str">
        <f>IF(AND(A6708&lt;&gt;"",ISNUMBER(A6708)),VLOOKUP(A6708,Studies!A:BR,2,FALSE),"")</f>
        <v>Kroboth 1995</v>
      </c>
      <c r="C6708" s="255" t="str">
        <f>IF(AND(A6708&lt;&gt;"",ISNUMBER(A6708)),VLOOKUP(A6708,Studies!A:BR,3,FALSE),"")</f>
        <v>https://www.ncbi.nlm.nih.gov/pubmed/7593708</v>
      </c>
      <c r="D6708" s="255" t="str">
        <f>IF(AND(A6708&lt;&gt;"",ISNUMBER(A6708)),VLOOKUP(A6708,Studies!A:BR,4,FALSE),"")</f>
        <v>Oral administration</v>
      </c>
      <c r="E6708" s="255" t="str">
        <f>IF(AND(A6708&lt;&gt;"",ISNUMBER(A6708)),VLOOKUP(A6708,Studies!A:BR,5,FALSE),"")</f>
        <v>Triazolam</v>
      </c>
      <c r="F6708" s="256" t="str">
        <f>IF(AND(A6708&lt;&gt;"",ISNUMBER(A6708)),VLOOKUP(A6708,Studies!A:BR,6,FALSE),"")</f>
        <v>Plasma</v>
      </c>
      <c r="G6708" s="194">
        <v>3</v>
      </c>
      <c r="H6708" s="50" t="s">
        <v>60</v>
      </c>
      <c r="I6708" s="187">
        <v>1.3239000000000001</v>
      </c>
      <c r="J6708" s="41" t="s">
        <v>941</v>
      </c>
      <c r="K6708" s="41" t="s">
        <v>116</v>
      </c>
    </row>
    <row r="6709" spans="1:11" x14ac:dyDescent="0.2">
      <c r="A6709" s="30">
        <v>711</v>
      </c>
      <c r="B6709" s="254" t="str">
        <f>IF(AND(A6709&lt;&gt;"",ISNUMBER(A6709)),VLOOKUP(A6709,Studies!A:BR,2,FALSE),"")</f>
        <v>Kroboth 1995</v>
      </c>
      <c r="C6709" s="255" t="str">
        <f>IF(AND(A6709&lt;&gt;"",ISNUMBER(A6709)),VLOOKUP(A6709,Studies!A:BR,3,FALSE),"")</f>
        <v>https://www.ncbi.nlm.nih.gov/pubmed/7593708</v>
      </c>
      <c r="D6709" s="255" t="str">
        <f>IF(AND(A6709&lt;&gt;"",ISNUMBER(A6709)),VLOOKUP(A6709,Studies!A:BR,4,FALSE),"")</f>
        <v>Oral administration</v>
      </c>
      <c r="E6709" s="255" t="str">
        <f>IF(AND(A6709&lt;&gt;"",ISNUMBER(A6709)),VLOOKUP(A6709,Studies!A:BR,5,FALSE),"")</f>
        <v>Triazolam</v>
      </c>
      <c r="F6709" s="256" t="str">
        <f>IF(AND(A6709&lt;&gt;"",ISNUMBER(A6709)),VLOOKUP(A6709,Studies!A:BR,6,FALSE),"")</f>
        <v>Plasma</v>
      </c>
      <c r="G6709" s="194">
        <v>4</v>
      </c>
      <c r="H6709" s="50" t="s">
        <v>60</v>
      </c>
      <c r="I6709" s="187">
        <v>1.1651</v>
      </c>
      <c r="J6709" s="41" t="s">
        <v>941</v>
      </c>
      <c r="K6709" s="41" t="s">
        <v>116</v>
      </c>
    </row>
    <row r="6710" spans="1:11" x14ac:dyDescent="0.2">
      <c r="A6710" s="30">
        <v>711</v>
      </c>
      <c r="B6710" s="254" t="str">
        <f>IF(AND(A6710&lt;&gt;"",ISNUMBER(A6710)),VLOOKUP(A6710,Studies!A:BR,2,FALSE),"")</f>
        <v>Kroboth 1995</v>
      </c>
      <c r="C6710" s="255" t="str">
        <f>IF(AND(A6710&lt;&gt;"",ISNUMBER(A6710)),VLOOKUP(A6710,Studies!A:BR,3,FALSE),"")</f>
        <v>https://www.ncbi.nlm.nih.gov/pubmed/7593708</v>
      </c>
      <c r="D6710" s="255" t="str">
        <f>IF(AND(A6710&lt;&gt;"",ISNUMBER(A6710)),VLOOKUP(A6710,Studies!A:BR,4,FALSE),"")</f>
        <v>Oral administration</v>
      </c>
      <c r="E6710" s="255" t="str">
        <f>IF(AND(A6710&lt;&gt;"",ISNUMBER(A6710)),VLOOKUP(A6710,Studies!A:BR,5,FALSE),"")</f>
        <v>Triazolam</v>
      </c>
      <c r="F6710" s="256" t="str">
        <f>IF(AND(A6710&lt;&gt;"",ISNUMBER(A6710)),VLOOKUP(A6710,Studies!A:BR,6,FALSE),"")</f>
        <v>Plasma</v>
      </c>
      <c r="G6710" s="194">
        <v>6</v>
      </c>
      <c r="H6710" s="50" t="s">
        <v>60</v>
      </c>
      <c r="I6710" s="187">
        <v>0.70499999999999996</v>
      </c>
      <c r="J6710" s="41" t="s">
        <v>941</v>
      </c>
      <c r="K6710" s="41" t="s">
        <v>116</v>
      </c>
    </row>
    <row r="6711" spans="1:11" x14ac:dyDescent="0.2">
      <c r="A6711" s="30">
        <v>711</v>
      </c>
      <c r="B6711" s="254" t="str">
        <f>IF(AND(A6711&lt;&gt;"",ISNUMBER(A6711)),VLOOKUP(A6711,Studies!A:BR,2,FALSE),"")</f>
        <v>Kroboth 1995</v>
      </c>
      <c r="C6711" s="255" t="str">
        <f>IF(AND(A6711&lt;&gt;"",ISNUMBER(A6711)),VLOOKUP(A6711,Studies!A:BR,3,FALSE),"")</f>
        <v>https://www.ncbi.nlm.nih.gov/pubmed/7593708</v>
      </c>
      <c r="D6711" s="255" t="str">
        <f>IF(AND(A6711&lt;&gt;"",ISNUMBER(A6711)),VLOOKUP(A6711,Studies!A:BR,4,FALSE),"")</f>
        <v>Oral administration</v>
      </c>
      <c r="E6711" s="255" t="str">
        <f>IF(AND(A6711&lt;&gt;"",ISNUMBER(A6711)),VLOOKUP(A6711,Studies!A:BR,5,FALSE),"")</f>
        <v>Triazolam</v>
      </c>
      <c r="F6711" s="256" t="str">
        <f>IF(AND(A6711&lt;&gt;"",ISNUMBER(A6711)),VLOOKUP(A6711,Studies!A:BR,6,FALSE),"")</f>
        <v>Plasma</v>
      </c>
      <c r="G6711" s="194">
        <v>8</v>
      </c>
      <c r="H6711" s="50" t="s">
        <v>60</v>
      </c>
      <c r="I6711" s="187">
        <v>0.3518</v>
      </c>
      <c r="J6711" s="41" t="s">
        <v>941</v>
      </c>
      <c r="K6711" s="41" t="s">
        <v>116</v>
      </c>
    </row>
    <row r="6712" spans="1:11" x14ac:dyDescent="0.2">
      <c r="A6712" s="30">
        <v>711</v>
      </c>
      <c r="B6712" s="254" t="str">
        <f>IF(AND(A6712&lt;&gt;"",ISNUMBER(A6712)),VLOOKUP(A6712,Studies!A:BR,2,FALSE),"")</f>
        <v>Kroboth 1995</v>
      </c>
      <c r="C6712" s="255" t="str">
        <f>IF(AND(A6712&lt;&gt;"",ISNUMBER(A6712)),VLOOKUP(A6712,Studies!A:BR,3,FALSE),"")</f>
        <v>https://www.ncbi.nlm.nih.gov/pubmed/7593708</v>
      </c>
      <c r="D6712" s="255" t="str">
        <f>IF(AND(A6712&lt;&gt;"",ISNUMBER(A6712)),VLOOKUP(A6712,Studies!A:BR,4,FALSE),"")</f>
        <v>Oral administration</v>
      </c>
      <c r="E6712" s="255" t="str">
        <f>IF(AND(A6712&lt;&gt;"",ISNUMBER(A6712)),VLOOKUP(A6712,Studies!A:BR,5,FALSE),"")</f>
        <v>Triazolam</v>
      </c>
      <c r="F6712" s="256" t="str">
        <f>IF(AND(A6712&lt;&gt;"",ISNUMBER(A6712)),VLOOKUP(A6712,Studies!A:BR,6,FALSE),"")</f>
        <v>Plasma</v>
      </c>
      <c r="G6712" s="194">
        <v>10</v>
      </c>
      <c r="H6712" s="50" t="s">
        <v>60</v>
      </c>
      <c r="I6712" s="187">
        <v>0.15870000000000001</v>
      </c>
      <c r="J6712" s="41" t="s">
        <v>941</v>
      </c>
      <c r="K6712" s="41" t="s">
        <v>116</v>
      </c>
    </row>
    <row r="6713" spans="1:11" x14ac:dyDescent="0.2">
      <c r="A6713" s="30">
        <v>711</v>
      </c>
      <c r="B6713" s="254" t="str">
        <f>IF(AND(A6713&lt;&gt;"",ISNUMBER(A6713)),VLOOKUP(A6713,Studies!A:BR,2,FALSE),"")</f>
        <v>Kroboth 1995</v>
      </c>
      <c r="C6713" s="255" t="str">
        <f>IF(AND(A6713&lt;&gt;"",ISNUMBER(A6713)),VLOOKUP(A6713,Studies!A:BR,3,FALSE),"")</f>
        <v>https://www.ncbi.nlm.nih.gov/pubmed/7593708</v>
      </c>
      <c r="D6713" s="255" t="str">
        <f>IF(AND(A6713&lt;&gt;"",ISNUMBER(A6713)),VLOOKUP(A6713,Studies!A:BR,4,FALSE),"")</f>
        <v>Oral administration</v>
      </c>
      <c r="E6713" s="255" t="str">
        <f>IF(AND(A6713&lt;&gt;"",ISNUMBER(A6713)),VLOOKUP(A6713,Studies!A:BR,5,FALSE),"")</f>
        <v>Triazolam</v>
      </c>
      <c r="F6713" s="256" t="str">
        <f>IF(AND(A6713&lt;&gt;"",ISNUMBER(A6713)),VLOOKUP(A6713,Studies!A:BR,6,FALSE),"")</f>
        <v>Plasma</v>
      </c>
      <c r="G6713" s="194">
        <v>12</v>
      </c>
      <c r="H6713" s="50" t="s">
        <v>60</v>
      </c>
      <c r="I6713" s="187">
        <v>7.2700000000000001E-2</v>
      </c>
      <c r="J6713" s="41" t="s">
        <v>941</v>
      </c>
      <c r="K6713" s="41" t="s">
        <v>116</v>
      </c>
    </row>
    <row r="6714" spans="1:11" x14ac:dyDescent="0.2">
      <c r="A6714" s="30">
        <v>712</v>
      </c>
      <c r="B6714" s="254" t="str">
        <f>IF(AND(A6714&lt;&gt;"",ISNUMBER(A6714)),VLOOKUP(A6714,Studies!A:BR,2,FALSE),"")</f>
        <v>Lilja 2000</v>
      </c>
      <c r="C6714" s="255" t="str">
        <f>IF(AND(A6714&lt;&gt;"",ISNUMBER(A6714)),VLOOKUP(A6714,Studies!A:BR,3,FALSE),"")</f>
        <v>https://www.ncbi.nlm.nih.gov/pubmed/11009051</v>
      </c>
      <c r="D6714" s="255" t="str">
        <f>IF(AND(A6714&lt;&gt;"",ISNUMBER(A6714)),VLOOKUP(A6714,Studies!A:BR,4,FALSE),"")</f>
        <v>Triazolam with 200 mL water</v>
      </c>
      <c r="E6714" s="255" t="str">
        <f>IF(AND(A6714&lt;&gt;"",ISNUMBER(A6714)),VLOOKUP(A6714,Studies!A:BR,5,FALSE),"")</f>
        <v>Triazolam</v>
      </c>
      <c r="F6714" s="256" t="str">
        <f>IF(AND(A6714&lt;&gt;"",ISNUMBER(A6714)),VLOOKUP(A6714,Studies!A:BR,6,FALSE),"")</f>
        <v>Plasma</v>
      </c>
      <c r="G6714" s="194">
        <v>0.5</v>
      </c>
      <c r="H6714" s="50" t="s">
        <v>60</v>
      </c>
      <c r="I6714" s="187">
        <v>0.59999259999999999</v>
      </c>
      <c r="J6714" s="41" t="s">
        <v>941</v>
      </c>
      <c r="K6714" s="41" t="s">
        <v>116</v>
      </c>
    </row>
    <row r="6715" spans="1:11" x14ac:dyDescent="0.2">
      <c r="A6715" s="30">
        <v>712</v>
      </c>
      <c r="B6715" s="254" t="str">
        <f>IF(AND(A6715&lt;&gt;"",ISNUMBER(A6715)),VLOOKUP(A6715,Studies!A:BR,2,FALSE),"")</f>
        <v>Lilja 2000</v>
      </c>
      <c r="C6715" s="255" t="str">
        <f>IF(AND(A6715&lt;&gt;"",ISNUMBER(A6715)),VLOOKUP(A6715,Studies!A:BR,3,FALSE),"")</f>
        <v>https://www.ncbi.nlm.nih.gov/pubmed/11009051</v>
      </c>
      <c r="D6715" s="255" t="str">
        <f>IF(AND(A6715&lt;&gt;"",ISNUMBER(A6715)),VLOOKUP(A6715,Studies!A:BR,4,FALSE),"")</f>
        <v>Triazolam with 200 mL water</v>
      </c>
      <c r="E6715" s="255" t="str">
        <f>IF(AND(A6715&lt;&gt;"",ISNUMBER(A6715)),VLOOKUP(A6715,Studies!A:BR,5,FALSE),"")</f>
        <v>Triazolam</v>
      </c>
      <c r="F6715" s="256" t="str">
        <f>IF(AND(A6715&lt;&gt;"",ISNUMBER(A6715)),VLOOKUP(A6715,Studies!A:BR,6,FALSE),"")</f>
        <v>Plasma</v>
      </c>
      <c r="G6715" s="194">
        <v>1</v>
      </c>
      <c r="H6715" s="50" t="s">
        <v>60</v>
      </c>
      <c r="I6715" s="187">
        <v>1.4551609999999999</v>
      </c>
      <c r="J6715" s="41" t="s">
        <v>941</v>
      </c>
      <c r="K6715" s="41" t="s">
        <v>116</v>
      </c>
    </row>
    <row r="6716" spans="1:11" x14ac:dyDescent="0.2">
      <c r="A6716" s="30">
        <v>712</v>
      </c>
      <c r="B6716" s="254" t="str">
        <f>IF(AND(A6716&lt;&gt;"",ISNUMBER(A6716)),VLOOKUP(A6716,Studies!A:BR,2,FALSE),"")</f>
        <v>Lilja 2000</v>
      </c>
      <c r="C6716" s="255" t="str">
        <f>IF(AND(A6716&lt;&gt;"",ISNUMBER(A6716)),VLOOKUP(A6716,Studies!A:BR,3,FALSE),"")</f>
        <v>https://www.ncbi.nlm.nih.gov/pubmed/11009051</v>
      </c>
      <c r="D6716" s="255" t="str">
        <f>IF(AND(A6716&lt;&gt;"",ISNUMBER(A6716)),VLOOKUP(A6716,Studies!A:BR,4,FALSE),"")</f>
        <v>Triazolam with 200 mL water</v>
      </c>
      <c r="E6716" s="255" t="str">
        <f>IF(AND(A6716&lt;&gt;"",ISNUMBER(A6716)),VLOOKUP(A6716,Studies!A:BR,5,FALSE),"")</f>
        <v>Triazolam</v>
      </c>
      <c r="F6716" s="256" t="str">
        <f>IF(AND(A6716&lt;&gt;"",ISNUMBER(A6716)),VLOOKUP(A6716,Studies!A:BR,6,FALSE),"")</f>
        <v>Plasma</v>
      </c>
      <c r="G6716" s="194">
        <v>1.5</v>
      </c>
      <c r="H6716" s="50" t="s">
        <v>60</v>
      </c>
      <c r="I6716" s="187">
        <v>1.5232749999999999</v>
      </c>
      <c r="J6716" s="41" t="s">
        <v>941</v>
      </c>
      <c r="K6716" s="41" t="s">
        <v>116</v>
      </c>
    </row>
    <row r="6717" spans="1:11" x14ac:dyDescent="0.2">
      <c r="A6717" s="30">
        <v>712</v>
      </c>
      <c r="B6717" s="254" t="str">
        <f>IF(AND(A6717&lt;&gt;"",ISNUMBER(A6717)),VLOOKUP(A6717,Studies!A:BR,2,FALSE),"")</f>
        <v>Lilja 2000</v>
      </c>
      <c r="C6717" s="255" t="str">
        <f>IF(AND(A6717&lt;&gt;"",ISNUMBER(A6717)),VLOOKUP(A6717,Studies!A:BR,3,FALSE),"")</f>
        <v>https://www.ncbi.nlm.nih.gov/pubmed/11009051</v>
      </c>
      <c r="D6717" s="255" t="str">
        <f>IF(AND(A6717&lt;&gt;"",ISNUMBER(A6717)),VLOOKUP(A6717,Studies!A:BR,4,FALSE),"")</f>
        <v>Triazolam with 200 mL water</v>
      </c>
      <c r="E6717" s="255" t="str">
        <f>IF(AND(A6717&lt;&gt;"",ISNUMBER(A6717)),VLOOKUP(A6717,Studies!A:BR,5,FALSE),"")</f>
        <v>Triazolam</v>
      </c>
      <c r="F6717" s="256" t="str">
        <f>IF(AND(A6717&lt;&gt;"",ISNUMBER(A6717)),VLOOKUP(A6717,Studies!A:BR,6,FALSE),"")</f>
        <v>Plasma</v>
      </c>
      <c r="G6717" s="194">
        <v>2</v>
      </c>
      <c r="H6717" s="50" t="s">
        <v>60</v>
      </c>
      <c r="I6717" s="187">
        <v>1.42788</v>
      </c>
      <c r="J6717" s="41" t="s">
        <v>941</v>
      </c>
      <c r="K6717" s="41" t="s">
        <v>116</v>
      </c>
    </row>
    <row r="6718" spans="1:11" x14ac:dyDescent="0.2">
      <c r="A6718" s="30">
        <v>712</v>
      </c>
      <c r="B6718" s="254" t="str">
        <f>IF(AND(A6718&lt;&gt;"",ISNUMBER(A6718)),VLOOKUP(A6718,Studies!A:BR,2,FALSE),"")</f>
        <v>Lilja 2000</v>
      </c>
      <c r="C6718" s="255" t="str">
        <f>IF(AND(A6718&lt;&gt;"",ISNUMBER(A6718)),VLOOKUP(A6718,Studies!A:BR,3,FALSE),"")</f>
        <v>https://www.ncbi.nlm.nih.gov/pubmed/11009051</v>
      </c>
      <c r="D6718" s="255" t="str">
        <f>IF(AND(A6718&lt;&gt;"",ISNUMBER(A6718)),VLOOKUP(A6718,Studies!A:BR,4,FALSE),"")</f>
        <v>Triazolam with 200 mL water</v>
      </c>
      <c r="E6718" s="255" t="str">
        <f>IF(AND(A6718&lt;&gt;"",ISNUMBER(A6718)),VLOOKUP(A6718,Studies!A:BR,5,FALSE),"")</f>
        <v>Triazolam</v>
      </c>
      <c r="F6718" s="256" t="str">
        <f>IF(AND(A6718&lt;&gt;"",ISNUMBER(A6718)),VLOOKUP(A6718,Studies!A:BR,6,FALSE),"")</f>
        <v>Plasma</v>
      </c>
      <c r="G6718" s="194">
        <v>3</v>
      </c>
      <c r="H6718" s="50" t="s">
        <v>60</v>
      </c>
      <c r="I6718" s="187">
        <v>1.1724669999999999</v>
      </c>
      <c r="J6718" s="41" t="s">
        <v>941</v>
      </c>
      <c r="K6718" s="41" t="s">
        <v>116</v>
      </c>
    </row>
    <row r="6719" spans="1:11" x14ac:dyDescent="0.2">
      <c r="A6719" s="30">
        <v>712</v>
      </c>
      <c r="B6719" s="254" t="str">
        <f>IF(AND(A6719&lt;&gt;"",ISNUMBER(A6719)),VLOOKUP(A6719,Studies!A:BR,2,FALSE),"")</f>
        <v>Lilja 2000</v>
      </c>
      <c r="C6719" s="255" t="str">
        <f>IF(AND(A6719&lt;&gt;"",ISNUMBER(A6719)),VLOOKUP(A6719,Studies!A:BR,3,FALSE),"")</f>
        <v>https://www.ncbi.nlm.nih.gov/pubmed/11009051</v>
      </c>
      <c r="D6719" s="255" t="str">
        <f>IF(AND(A6719&lt;&gt;"",ISNUMBER(A6719)),VLOOKUP(A6719,Studies!A:BR,4,FALSE),"")</f>
        <v>Triazolam with 200 mL water</v>
      </c>
      <c r="E6719" s="255" t="str">
        <f>IF(AND(A6719&lt;&gt;"",ISNUMBER(A6719)),VLOOKUP(A6719,Studies!A:BR,5,FALSE),"")</f>
        <v>Triazolam</v>
      </c>
      <c r="F6719" s="256" t="str">
        <f>IF(AND(A6719&lt;&gt;"",ISNUMBER(A6719)),VLOOKUP(A6719,Studies!A:BR,6,FALSE),"")</f>
        <v>Plasma</v>
      </c>
      <c r="G6719" s="194">
        <v>4</v>
      </c>
      <c r="H6719" s="50" t="s">
        <v>60</v>
      </c>
      <c r="I6719" s="187">
        <v>0.86764059999999998</v>
      </c>
      <c r="J6719" s="41" t="s">
        <v>941</v>
      </c>
      <c r="K6719" s="41" t="s">
        <v>116</v>
      </c>
    </row>
    <row r="6720" spans="1:11" x14ac:dyDescent="0.2">
      <c r="A6720" s="30">
        <v>712</v>
      </c>
      <c r="B6720" s="254" t="str">
        <f>IF(AND(A6720&lt;&gt;"",ISNUMBER(A6720)),VLOOKUP(A6720,Studies!A:BR,2,FALSE),"")</f>
        <v>Lilja 2000</v>
      </c>
      <c r="C6720" s="255" t="str">
        <f>IF(AND(A6720&lt;&gt;"",ISNUMBER(A6720)),VLOOKUP(A6720,Studies!A:BR,3,FALSE),"")</f>
        <v>https://www.ncbi.nlm.nih.gov/pubmed/11009051</v>
      </c>
      <c r="D6720" s="255" t="str">
        <f>IF(AND(A6720&lt;&gt;"",ISNUMBER(A6720)),VLOOKUP(A6720,Studies!A:BR,4,FALSE),"")</f>
        <v>Triazolam with 200 mL water</v>
      </c>
      <c r="E6720" s="255" t="str">
        <f>IF(AND(A6720&lt;&gt;"",ISNUMBER(A6720)),VLOOKUP(A6720,Studies!A:BR,5,FALSE),"")</f>
        <v>Triazolam</v>
      </c>
      <c r="F6720" s="256" t="str">
        <f>IF(AND(A6720&lt;&gt;"",ISNUMBER(A6720)),VLOOKUP(A6720,Studies!A:BR,6,FALSE),"")</f>
        <v>Plasma</v>
      </c>
      <c r="G6720" s="194">
        <v>5</v>
      </c>
      <c r="H6720" s="50" t="s">
        <v>60</v>
      </c>
      <c r="I6720" s="187">
        <v>0.73008099999999998</v>
      </c>
      <c r="J6720" s="41" t="s">
        <v>941</v>
      </c>
      <c r="K6720" s="41" t="s">
        <v>116</v>
      </c>
    </row>
    <row r="6721" spans="1:14" x14ac:dyDescent="0.2">
      <c r="A6721" s="30">
        <v>712</v>
      </c>
      <c r="B6721" s="254" t="str">
        <f>IF(AND(A6721&lt;&gt;"",ISNUMBER(A6721)),VLOOKUP(A6721,Studies!A:BR,2,FALSE),"")</f>
        <v>Lilja 2000</v>
      </c>
      <c r="C6721" s="255" t="str">
        <f>IF(AND(A6721&lt;&gt;"",ISNUMBER(A6721)),VLOOKUP(A6721,Studies!A:BR,3,FALSE),"")</f>
        <v>https://www.ncbi.nlm.nih.gov/pubmed/11009051</v>
      </c>
      <c r="D6721" s="255" t="str">
        <f>IF(AND(A6721&lt;&gt;"",ISNUMBER(A6721)),VLOOKUP(A6721,Studies!A:BR,4,FALSE),"")</f>
        <v>Triazolam with 200 mL water</v>
      </c>
      <c r="E6721" s="255" t="str">
        <f>IF(AND(A6721&lt;&gt;"",ISNUMBER(A6721)),VLOOKUP(A6721,Studies!A:BR,5,FALSE),"")</f>
        <v>Triazolam</v>
      </c>
      <c r="F6721" s="256" t="str">
        <f>IF(AND(A6721&lt;&gt;"",ISNUMBER(A6721)),VLOOKUP(A6721,Studies!A:BR,6,FALSE),"")</f>
        <v>Plasma</v>
      </c>
      <c r="G6721" s="194">
        <v>6</v>
      </c>
      <c r="H6721" s="50" t="s">
        <v>60</v>
      </c>
      <c r="I6721" s="187">
        <v>0.57734220000000003</v>
      </c>
      <c r="J6721" s="41" t="s">
        <v>941</v>
      </c>
      <c r="K6721" s="41" t="s">
        <v>116</v>
      </c>
    </row>
    <row r="6722" spans="1:14" x14ac:dyDescent="0.2">
      <c r="A6722" s="30">
        <v>712</v>
      </c>
      <c r="B6722" s="254" t="str">
        <f>IF(AND(A6722&lt;&gt;"",ISNUMBER(A6722)),VLOOKUP(A6722,Studies!A:BR,2,FALSE),"")</f>
        <v>Lilja 2000</v>
      </c>
      <c r="C6722" s="255" t="str">
        <f>IF(AND(A6722&lt;&gt;"",ISNUMBER(A6722)),VLOOKUP(A6722,Studies!A:BR,3,FALSE),"")</f>
        <v>https://www.ncbi.nlm.nih.gov/pubmed/11009051</v>
      </c>
      <c r="D6722" s="255" t="str">
        <f>IF(AND(A6722&lt;&gt;"",ISNUMBER(A6722)),VLOOKUP(A6722,Studies!A:BR,4,FALSE),"")</f>
        <v>Triazolam with 200 mL water</v>
      </c>
      <c r="E6722" s="255" t="str">
        <f>IF(AND(A6722&lt;&gt;"",ISNUMBER(A6722)),VLOOKUP(A6722,Studies!A:BR,5,FALSE),"")</f>
        <v>Triazolam</v>
      </c>
      <c r="F6722" s="256" t="str">
        <f>IF(AND(A6722&lt;&gt;"",ISNUMBER(A6722)),VLOOKUP(A6722,Studies!A:BR,6,FALSE),"")</f>
        <v>Plasma</v>
      </c>
      <c r="G6722" s="194">
        <v>8</v>
      </c>
      <c r="H6722" s="50" t="s">
        <v>60</v>
      </c>
      <c r="I6722" s="187">
        <v>0.38968819999999998</v>
      </c>
      <c r="J6722" s="41" t="s">
        <v>941</v>
      </c>
      <c r="K6722" s="41" t="s">
        <v>116</v>
      </c>
    </row>
    <row r="6723" spans="1:14" x14ac:dyDescent="0.2">
      <c r="A6723" s="30">
        <v>712</v>
      </c>
      <c r="B6723" s="254" t="str">
        <f>IF(AND(A6723&lt;&gt;"",ISNUMBER(A6723)),VLOOKUP(A6723,Studies!A:BR,2,FALSE),"")</f>
        <v>Lilja 2000</v>
      </c>
      <c r="C6723" s="255" t="str">
        <f>IF(AND(A6723&lt;&gt;"",ISNUMBER(A6723)),VLOOKUP(A6723,Studies!A:BR,3,FALSE),"")</f>
        <v>https://www.ncbi.nlm.nih.gov/pubmed/11009051</v>
      </c>
      <c r="D6723" s="255" t="str">
        <f>IF(AND(A6723&lt;&gt;"",ISNUMBER(A6723)),VLOOKUP(A6723,Studies!A:BR,4,FALSE),"")</f>
        <v>Triazolam with 200 mL water</v>
      </c>
      <c r="E6723" s="255" t="str">
        <f>IF(AND(A6723&lt;&gt;"",ISNUMBER(A6723)),VLOOKUP(A6723,Studies!A:BR,5,FALSE),"")</f>
        <v>Triazolam</v>
      </c>
      <c r="F6723" s="256" t="str">
        <f>IF(AND(A6723&lt;&gt;"",ISNUMBER(A6723)),VLOOKUP(A6723,Studies!A:BR,6,FALSE),"")</f>
        <v>Plasma</v>
      </c>
      <c r="G6723" s="194">
        <v>10</v>
      </c>
      <c r="H6723" s="50" t="s">
        <v>60</v>
      </c>
      <c r="I6723" s="187">
        <v>0.28951440000000001</v>
      </c>
      <c r="J6723" s="41" t="s">
        <v>941</v>
      </c>
      <c r="K6723" s="41" t="s">
        <v>116</v>
      </c>
    </row>
    <row r="6724" spans="1:14" x14ac:dyDescent="0.2">
      <c r="A6724" s="30">
        <v>712</v>
      </c>
      <c r="B6724" s="254" t="str">
        <f>IF(AND(A6724&lt;&gt;"",ISNUMBER(A6724)),VLOOKUP(A6724,Studies!A:BR,2,FALSE),"")</f>
        <v>Lilja 2000</v>
      </c>
      <c r="C6724" s="255" t="str">
        <f>IF(AND(A6724&lt;&gt;"",ISNUMBER(A6724)),VLOOKUP(A6724,Studies!A:BR,3,FALSE),"")</f>
        <v>https://www.ncbi.nlm.nih.gov/pubmed/11009051</v>
      </c>
      <c r="D6724" s="255" t="str">
        <f>IF(AND(A6724&lt;&gt;"",ISNUMBER(A6724)),VLOOKUP(A6724,Studies!A:BR,4,FALSE),"")</f>
        <v>Triazolam with 200 mL water</v>
      </c>
      <c r="E6724" s="255" t="str">
        <f>IF(AND(A6724&lt;&gt;"",ISNUMBER(A6724)),VLOOKUP(A6724,Studies!A:BR,5,FALSE),"")</f>
        <v>Triazolam</v>
      </c>
      <c r="F6724" s="256" t="str">
        <f>IF(AND(A6724&lt;&gt;"",ISNUMBER(A6724)),VLOOKUP(A6724,Studies!A:BR,6,FALSE),"")</f>
        <v>Plasma</v>
      </c>
      <c r="G6724" s="194">
        <v>23</v>
      </c>
      <c r="H6724" s="50" t="s">
        <v>60</v>
      </c>
      <c r="I6724" s="187">
        <v>4.8984729999999997E-2</v>
      </c>
      <c r="J6724" s="41" t="s">
        <v>941</v>
      </c>
      <c r="K6724" s="41" t="s">
        <v>116</v>
      </c>
    </row>
    <row r="6725" spans="1:14" x14ac:dyDescent="0.2">
      <c r="A6725" s="30">
        <v>713</v>
      </c>
      <c r="B6725" s="254" t="str">
        <f>IF(AND(A6725&lt;&gt;"",ISNUMBER(A6725)),VLOOKUP(A6725,Studies!A:BR,2,FALSE),"")</f>
        <v>Moltke 1996</v>
      </c>
      <c r="C6725" s="255" t="str">
        <f>IF(AND(A6725&lt;&gt;"",ISNUMBER(A6725)),VLOOKUP(A6725,Studies!A:BR,3,FALSE),"")</f>
        <v>https://www.ncbi.nlm.nih.gov/pubmed/8632299</v>
      </c>
      <c r="D6725" s="255" t="str">
        <f>IF(AND(A6725&lt;&gt;"",ISNUMBER(A6725)),VLOOKUP(A6725,Studies!A:BR,4,FALSE),"")</f>
        <v>Triazolam + Placebo (Trial 2)</v>
      </c>
      <c r="E6725" s="255" t="str">
        <f>IF(AND(A6725&lt;&gt;"",ISNUMBER(A6725)),VLOOKUP(A6725,Studies!A:BR,5,FALSE),"")</f>
        <v>Triazolam</v>
      </c>
      <c r="F6725" s="256" t="str">
        <f>IF(AND(A6725&lt;&gt;"",ISNUMBER(A6725)),VLOOKUP(A6725,Studies!A:BR,6,FALSE),"")</f>
        <v>Plasma</v>
      </c>
      <c r="G6725" s="194">
        <v>0.5</v>
      </c>
      <c r="H6725" s="50" t="s">
        <v>60</v>
      </c>
      <c r="I6725" s="187">
        <v>0.75246369999999996</v>
      </c>
      <c r="J6725" s="41" t="s">
        <v>941</v>
      </c>
      <c r="K6725" s="41" t="s">
        <v>116</v>
      </c>
      <c r="L6725" s="195">
        <v>0.23969399999999999</v>
      </c>
      <c r="M6725" s="52" t="s">
        <v>941</v>
      </c>
      <c r="N6725" s="52" t="s">
        <v>949</v>
      </c>
    </row>
    <row r="6726" spans="1:14" x14ac:dyDescent="0.2">
      <c r="A6726" s="30">
        <v>713</v>
      </c>
      <c r="B6726" s="254" t="str">
        <f>IF(AND(A6726&lt;&gt;"",ISNUMBER(A6726)),VLOOKUP(A6726,Studies!A:BR,2,FALSE),"")</f>
        <v>Moltke 1996</v>
      </c>
      <c r="C6726" s="255" t="str">
        <f>IF(AND(A6726&lt;&gt;"",ISNUMBER(A6726)),VLOOKUP(A6726,Studies!A:BR,3,FALSE),"")</f>
        <v>https://www.ncbi.nlm.nih.gov/pubmed/8632299</v>
      </c>
      <c r="D6726" s="255" t="str">
        <f>IF(AND(A6726&lt;&gt;"",ISNUMBER(A6726)),VLOOKUP(A6726,Studies!A:BR,4,FALSE),"")</f>
        <v>Triazolam + Placebo (Trial 2)</v>
      </c>
      <c r="E6726" s="255" t="str">
        <f>IF(AND(A6726&lt;&gt;"",ISNUMBER(A6726)),VLOOKUP(A6726,Studies!A:BR,5,FALSE),"")</f>
        <v>Triazolam</v>
      </c>
      <c r="F6726" s="256" t="str">
        <f>IF(AND(A6726&lt;&gt;"",ISNUMBER(A6726)),VLOOKUP(A6726,Studies!A:BR,6,FALSE),"")</f>
        <v>Plasma</v>
      </c>
      <c r="G6726" s="194">
        <v>1</v>
      </c>
      <c r="H6726" s="50" t="s">
        <v>60</v>
      </c>
      <c r="I6726" s="187">
        <v>1.1262220000000001</v>
      </c>
      <c r="J6726" s="41" t="s">
        <v>941</v>
      </c>
      <c r="K6726" s="41" t="s">
        <v>116</v>
      </c>
      <c r="L6726" s="195">
        <v>0.130276</v>
      </c>
      <c r="M6726" s="52" t="s">
        <v>941</v>
      </c>
      <c r="N6726" s="52" t="s">
        <v>949</v>
      </c>
    </row>
    <row r="6727" spans="1:14" x14ac:dyDescent="0.2">
      <c r="A6727" s="30">
        <v>713</v>
      </c>
      <c r="B6727" s="254" t="str">
        <f>IF(AND(A6727&lt;&gt;"",ISNUMBER(A6727)),VLOOKUP(A6727,Studies!A:BR,2,FALSE),"")</f>
        <v>Moltke 1996</v>
      </c>
      <c r="C6727" s="255" t="str">
        <f>IF(AND(A6727&lt;&gt;"",ISNUMBER(A6727)),VLOOKUP(A6727,Studies!A:BR,3,FALSE),"")</f>
        <v>https://www.ncbi.nlm.nih.gov/pubmed/8632299</v>
      </c>
      <c r="D6727" s="255" t="str">
        <f>IF(AND(A6727&lt;&gt;"",ISNUMBER(A6727)),VLOOKUP(A6727,Studies!A:BR,4,FALSE),"")</f>
        <v>Triazolam + Placebo (Trial 2)</v>
      </c>
      <c r="E6727" s="255" t="str">
        <f>IF(AND(A6727&lt;&gt;"",ISNUMBER(A6727)),VLOOKUP(A6727,Studies!A:BR,5,FALSE),"")</f>
        <v>Triazolam</v>
      </c>
      <c r="F6727" s="256" t="str">
        <f>IF(AND(A6727&lt;&gt;"",ISNUMBER(A6727)),VLOOKUP(A6727,Studies!A:BR,6,FALSE),"")</f>
        <v>Plasma</v>
      </c>
      <c r="G6727" s="194">
        <v>1.5</v>
      </c>
      <c r="H6727" s="50" t="s">
        <v>60</v>
      </c>
      <c r="I6727" s="187">
        <v>1.152477</v>
      </c>
      <c r="J6727" s="41" t="s">
        <v>941</v>
      </c>
      <c r="K6727" s="41" t="s">
        <v>116</v>
      </c>
      <c r="L6727" s="195">
        <v>8.2491999999999996E-2</v>
      </c>
      <c r="M6727" s="52" t="s">
        <v>941</v>
      </c>
      <c r="N6727" s="52" t="s">
        <v>949</v>
      </c>
    </row>
    <row r="6728" spans="1:14" x14ac:dyDescent="0.2">
      <c r="A6728" s="30">
        <v>713</v>
      </c>
      <c r="B6728" s="254" t="str">
        <f>IF(AND(A6728&lt;&gt;"",ISNUMBER(A6728)),VLOOKUP(A6728,Studies!A:BR,2,FALSE),"")</f>
        <v>Moltke 1996</v>
      </c>
      <c r="C6728" s="255" t="str">
        <f>IF(AND(A6728&lt;&gt;"",ISNUMBER(A6728)),VLOOKUP(A6728,Studies!A:BR,3,FALSE),"")</f>
        <v>https://www.ncbi.nlm.nih.gov/pubmed/8632299</v>
      </c>
      <c r="D6728" s="255" t="str">
        <f>IF(AND(A6728&lt;&gt;"",ISNUMBER(A6728)),VLOOKUP(A6728,Studies!A:BR,4,FALSE),"")</f>
        <v>Triazolam + Placebo (Trial 2)</v>
      </c>
      <c r="E6728" s="255" t="str">
        <f>IF(AND(A6728&lt;&gt;"",ISNUMBER(A6728)),VLOOKUP(A6728,Studies!A:BR,5,FALSE),"")</f>
        <v>Triazolam</v>
      </c>
      <c r="F6728" s="256" t="str">
        <f>IF(AND(A6728&lt;&gt;"",ISNUMBER(A6728)),VLOOKUP(A6728,Studies!A:BR,6,FALSE),"")</f>
        <v>Plasma</v>
      </c>
      <c r="G6728" s="194">
        <v>2</v>
      </c>
      <c r="H6728" s="50" t="s">
        <v>60</v>
      </c>
      <c r="I6728" s="187">
        <v>1.003655</v>
      </c>
      <c r="J6728" s="41" t="s">
        <v>941</v>
      </c>
      <c r="K6728" s="41" t="s">
        <v>116</v>
      </c>
      <c r="L6728" s="195">
        <v>7.1840000000000001E-2</v>
      </c>
      <c r="M6728" s="52" t="s">
        <v>941</v>
      </c>
      <c r="N6728" s="52" t="s">
        <v>949</v>
      </c>
    </row>
    <row r="6729" spans="1:14" x14ac:dyDescent="0.2">
      <c r="A6729" s="30">
        <v>713</v>
      </c>
      <c r="B6729" s="254" t="str">
        <f>IF(AND(A6729&lt;&gt;"",ISNUMBER(A6729)),VLOOKUP(A6729,Studies!A:BR,2,FALSE),"")</f>
        <v>Moltke 1996</v>
      </c>
      <c r="C6729" s="255" t="str">
        <f>IF(AND(A6729&lt;&gt;"",ISNUMBER(A6729)),VLOOKUP(A6729,Studies!A:BR,3,FALSE),"")</f>
        <v>https://www.ncbi.nlm.nih.gov/pubmed/8632299</v>
      </c>
      <c r="D6729" s="255" t="str">
        <f>IF(AND(A6729&lt;&gt;"",ISNUMBER(A6729)),VLOOKUP(A6729,Studies!A:BR,4,FALSE),"")</f>
        <v>Triazolam + Placebo (Trial 2)</v>
      </c>
      <c r="E6729" s="255" t="str">
        <f>IF(AND(A6729&lt;&gt;"",ISNUMBER(A6729)),VLOOKUP(A6729,Studies!A:BR,5,FALSE),"")</f>
        <v>Triazolam</v>
      </c>
      <c r="F6729" s="256" t="str">
        <f>IF(AND(A6729&lt;&gt;"",ISNUMBER(A6729)),VLOOKUP(A6729,Studies!A:BR,6,FALSE),"")</f>
        <v>Plasma</v>
      </c>
      <c r="G6729" s="194">
        <v>2.5</v>
      </c>
      <c r="H6729" s="50" t="s">
        <v>60</v>
      </c>
      <c r="I6729" s="187">
        <v>0.91002000000000005</v>
      </c>
      <c r="J6729" s="41" t="s">
        <v>941</v>
      </c>
      <c r="K6729" s="41" t="s">
        <v>116</v>
      </c>
      <c r="L6729" s="195">
        <v>8.2138000000000003E-2</v>
      </c>
      <c r="M6729" s="52" t="s">
        <v>941</v>
      </c>
      <c r="N6729" s="52" t="s">
        <v>949</v>
      </c>
    </row>
    <row r="6730" spans="1:14" x14ac:dyDescent="0.2">
      <c r="A6730" s="30">
        <v>713</v>
      </c>
      <c r="B6730" s="254" t="str">
        <f>IF(AND(A6730&lt;&gt;"",ISNUMBER(A6730)),VLOOKUP(A6730,Studies!A:BR,2,FALSE),"")</f>
        <v>Moltke 1996</v>
      </c>
      <c r="C6730" s="255" t="str">
        <f>IF(AND(A6730&lt;&gt;"",ISNUMBER(A6730)),VLOOKUP(A6730,Studies!A:BR,3,FALSE),"")</f>
        <v>https://www.ncbi.nlm.nih.gov/pubmed/8632299</v>
      </c>
      <c r="D6730" s="255" t="str">
        <f>IF(AND(A6730&lt;&gt;"",ISNUMBER(A6730)),VLOOKUP(A6730,Studies!A:BR,4,FALSE),"")</f>
        <v>Triazolam + Placebo (Trial 2)</v>
      </c>
      <c r="E6730" s="255" t="str">
        <f>IF(AND(A6730&lt;&gt;"",ISNUMBER(A6730)),VLOOKUP(A6730,Studies!A:BR,5,FALSE),"")</f>
        <v>Triazolam</v>
      </c>
      <c r="F6730" s="256" t="str">
        <f>IF(AND(A6730&lt;&gt;"",ISNUMBER(A6730)),VLOOKUP(A6730,Studies!A:BR,6,FALSE),"")</f>
        <v>Plasma</v>
      </c>
      <c r="G6730" s="194">
        <v>3</v>
      </c>
      <c r="H6730" s="50" t="s">
        <v>60</v>
      </c>
      <c r="I6730" s="187">
        <v>0.80632349999999997</v>
      </c>
      <c r="J6730" s="41" t="s">
        <v>941</v>
      </c>
      <c r="K6730" s="41" t="s">
        <v>116</v>
      </c>
      <c r="L6730" s="195">
        <v>8.2965999999999998E-2</v>
      </c>
      <c r="M6730" s="52" t="s">
        <v>941</v>
      </c>
      <c r="N6730" s="52" t="s">
        <v>949</v>
      </c>
    </row>
    <row r="6731" spans="1:14" x14ac:dyDescent="0.2">
      <c r="A6731" s="30">
        <v>713</v>
      </c>
      <c r="B6731" s="254" t="str">
        <f>IF(AND(A6731&lt;&gt;"",ISNUMBER(A6731)),VLOOKUP(A6731,Studies!A:BR,2,FALSE),"")</f>
        <v>Moltke 1996</v>
      </c>
      <c r="C6731" s="255" t="str">
        <f>IF(AND(A6731&lt;&gt;"",ISNUMBER(A6731)),VLOOKUP(A6731,Studies!A:BR,3,FALSE),"")</f>
        <v>https://www.ncbi.nlm.nih.gov/pubmed/8632299</v>
      </c>
      <c r="D6731" s="255" t="str">
        <f>IF(AND(A6731&lt;&gt;"",ISNUMBER(A6731)),VLOOKUP(A6731,Studies!A:BR,4,FALSE),"")</f>
        <v>Triazolam + Placebo (Trial 2)</v>
      </c>
      <c r="E6731" s="255" t="str">
        <f>IF(AND(A6731&lt;&gt;"",ISNUMBER(A6731)),VLOOKUP(A6731,Studies!A:BR,5,FALSE),"")</f>
        <v>Triazolam</v>
      </c>
      <c r="F6731" s="256" t="str">
        <f>IF(AND(A6731&lt;&gt;"",ISNUMBER(A6731)),VLOOKUP(A6731,Studies!A:BR,6,FALSE),"")</f>
        <v>Plasma</v>
      </c>
      <c r="G6731" s="194">
        <v>4</v>
      </c>
      <c r="H6731" s="50" t="s">
        <v>60</v>
      </c>
      <c r="I6731" s="187">
        <v>0.63669010000000004</v>
      </c>
      <c r="J6731" s="41" t="s">
        <v>941</v>
      </c>
      <c r="K6731" s="41" t="s">
        <v>116</v>
      </c>
      <c r="L6731" s="195">
        <v>5.7466999999999997E-2</v>
      </c>
      <c r="M6731" s="52" t="s">
        <v>941</v>
      </c>
      <c r="N6731" s="52" t="s">
        <v>949</v>
      </c>
    </row>
    <row r="6732" spans="1:14" x14ac:dyDescent="0.2">
      <c r="A6732" s="30">
        <v>713</v>
      </c>
      <c r="B6732" s="254" t="str">
        <f>IF(AND(A6732&lt;&gt;"",ISNUMBER(A6732)),VLOOKUP(A6732,Studies!A:BR,2,FALSE),"")</f>
        <v>Moltke 1996</v>
      </c>
      <c r="C6732" s="255" t="str">
        <f>IF(AND(A6732&lt;&gt;"",ISNUMBER(A6732)),VLOOKUP(A6732,Studies!A:BR,3,FALSE),"")</f>
        <v>https://www.ncbi.nlm.nih.gov/pubmed/8632299</v>
      </c>
      <c r="D6732" s="255" t="str">
        <f>IF(AND(A6732&lt;&gt;"",ISNUMBER(A6732)),VLOOKUP(A6732,Studies!A:BR,4,FALSE),"")</f>
        <v>Triazolam + Placebo (Trial 2)</v>
      </c>
      <c r="E6732" s="255" t="str">
        <f>IF(AND(A6732&lt;&gt;"",ISNUMBER(A6732)),VLOOKUP(A6732,Studies!A:BR,5,FALSE),"")</f>
        <v>Triazolam</v>
      </c>
      <c r="F6732" s="256" t="str">
        <f>IF(AND(A6732&lt;&gt;"",ISNUMBER(A6732)),VLOOKUP(A6732,Studies!A:BR,6,FALSE),"")</f>
        <v>Plasma</v>
      </c>
      <c r="G6732" s="194">
        <v>5</v>
      </c>
      <c r="H6732" s="50" t="s">
        <v>60</v>
      </c>
      <c r="I6732" s="187">
        <v>0.55767679999999997</v>
      </c>
      <c r="J6732" s="41" t="s">
        <v>941</v>
      </c>
      <c r="K6732" s="41" t="s">
        <v>116</v>
      </c>
      <c r="L6732" s="195">
        <v>5.7381000000000001E-2</v>
      </c>
      <c r="M6732" s="52" t="s">
        <v>941</v>
      </c>
      <c r="N6732" s="52" t="s">
        <v>949</v>
      </c>
    </row>
    <row r="6733" spans="1:14" x14ac:dyDescent="0.2">
      <c r="A6733" s="30">
        <v>713</v>
      </c>
      <c r="B6733" s="254" t="str">
        <f>IF(AND(A6733&lt;&gt;"",ISNUMBER(A6733)),VLOOKUP(A6733,Studies!A:BR,2,FALSE),"")</f>
        <v>Moltke 1996</v>
      </c>
      <c r="C6733" s="255" t="str">
        <f>IF(AND(A6733&lt;&gt;"",ISNUMBER(A6733)),VLOOKUP(A6733,Studies!A:BR,3,FALSE),"")</f>
        <v>https://www.ncbi.nlm.nih.gov/pubmed/8632299</v>
      </c>
      <c r="D6733" s="255" t="str">
        <f>IF(AND(A6733&lt;&gt;"",ISNUMBER(A6733)),VLOOKUP(A6733,Studies!A:BR,4,FALSE),"")</f>
        <v>Triazolam + Placebo (Trial 2)</v>
      </c>
      <c r="E6733" s="255" t="str">
        <f>IF(AND(A6733&lt;&gt;"",ISNUMBER(A6733)),VLOOKUP(A6733,Studies!A:BR,5,FALSE),"")</f>
        <v>Triazolam</v>
      </c>
      <c r="F6733" s="256" t="str">
        <f>IF(AND(A6733&lt;&gt;"",ISNUMBER(A6733)),VLOOKUP(A6733,Studies!A:BR,6,FALSE),"")</f>
        <v>Plasma</v>
      </c>
      <c r="G6733" s="194">
        <v>6</v>
      </c>
      <c r="H6733" s="50" t="s">
        <v>60</v>
      </c>
      <c r="I6733" s="187">
        <v>0.42051889999999997</v>
      </c>
      <c r="J6733" s="41" t="s">
        <v>941</v>
      </c>
      <c r="K6733" s="41" t="s">
        <v>116</v>
      </c>
      <c r="L6733" s="195">
        <v>4.8642999999999999E-2</v>
      </c>
      <c r="M6733" s="52" t="s">
        <v>941</v>
      </c>
      <c r="N6733" s="52" t="s">
        <v>949</v>
      </c>
    </row>
    <row r="6734" spans="1:14" x14ac:dyDescent="0.2">
      <c r="A6734" s="30">
        <v>713</v>
      </c>
      <c r="B6734" s="254" t="str">
        <f>IF(AND(A6734&lt;&gt;"",ISNUMBER(A6734)),VLOOKUP(A6734,Studies!A:BR,2,FALSE),"")</f>
        <v>Moltke 1996</v>
      </c>
      <c r="C6734" s="255" t="str">
        <f>IF(AND(A6734&lt;&gt;"",ISNUMBER(A6734)),VLOOKUP(A6734,Studies!A:BR,3,FALSE),"")</f>
        <v>https://www.ncbi.nlm.nih.gov/pubmed/8632299</v>
      </c>
      <c r="D6734" s="255" t="str">
        <f>IF(AND(A6734&lt;&gt;"",ISNUMBER(A6734)),VLOOKUP(A6734,Studies!A:BR,4,FALSE),"")</f>
        <v>Triazolam + Placebo (Trial 2)</v>
      </c>
      <c r="E6734" s="255" t="str">
        <f>IF(AND(A6734&lt;&gt;"",ISNUMBER(A6734)),VLOOKUP(A6734,Studies!A:BR,5,FALSE),"")</f>
        <v>Triazolam</v>
      </c>
      <c r="F6734" s="256" t="str">
        <f>IF(AND(A6734&lt;&gt;"",ISNUMBER(A6734)),VLOOKUP(A6734,Studies!A:BR,6,FALSE),"")</f>
        <v>Plasma</v>
      </c>
      <c r="G6734" s="194">
        <v>8</v>
      </c>
      <c r="H6734" s="50" t="s">
        <v>60</v>
      </c>
      <c r="I6734" s="187">
        <v>0.3098707</v>
      </c>
      <c r="J6734" s="41" t="s">
        <v>941</v>
      </c>
      <c r="K6734" s="41" t="s">
        <v>116</v>
      </c>
      <c r="L6734" s="195">
        <v>3.9850999999999998E-2</v>
      </c>
      <c r="M6734" s="52" t="s">
        <v>941</v>
      </c>
      <c r="N6734" s="52" t="s">
        <v>949</v>
      </c>
    </row>
    <row r="6735" spans="1:14" x14ac:dyDescent="0.2">
      <c r="A6735" s="30">
        <v>714</v>
      </c>
      <c r="B6735" s="254" t="str">
        <f>IF(AND(A6735&lt;&gt;"",ISNUMBER(A6735)),VLOOKUP(A6735,Studies!A:BR,2,FALSE),"")</f>
        <v>O'Connor-Semmes 2001</v>
      </c>
      <c r="C6735" s="255" t="str">
        <f>IF(AND(A6735&lt;&gt;"",ISNUMBER(A6735)),VLOOKUP(A6735,Studies!A:BR,3,FALSE),"")</f>
        <v>https://www.ncbi.nlm.nih.gov/pubmed/11503006</v>
      </c>
      <c r="D6735" s="255" t="str">
        <f>IF(AND(A6735&lt;&gt;"",ISNUMBER(A6735)),VLOOKUP(A6735,Studies!A:BR,4,FALSE),"")</f>
        <v>Young group, triazolam alone</v>
      </c>
      <c r="E6735" s="255" t="str">
        <f>IF(AND(A6735&lt;&gt;"",ISNUMBER(A6735)),VLOOKUP(A6735,Studies!A:BR,5,FALSE),"")</f>
        <v>Triazolam</v>
      </c>
      <c r="F6735" s="256" t="str">
        <f>IF(AND(A6735&lt;&gt;"",ISNUMBER(A6735)),VLOOKUP(A6735,Studies!A:BR,6,FALSE),"")</f>
        <v>Plasma</v>
      </c>
      <c r="G6735" s="194">
        <v>0.25</v>
      </c>
      <c r="H6735" s="50" t="s">
        <v>60</v>
      </c>
      <c r="I6735" s="187">
        <v>0.18352940000000001</v>
      </c>
      <c r="J6735" s="41" t="s">
        <v>941</v>
      </c>
      <c r="K6735" s="41" t="s">
        <v>116</v>
      </c>
    </row>
    <row r="6736" spans="1:14" x14ac:dyDescent="0.2">
      <c r="A6736" s="30">
        <v>714</v>
      </c>
      <c r="B6736" s="254" t="str">
        <f>IF(AND(A6736&lt;&gt;"",ISNUMBER(A6736)),VLOOKUP(A6736,Studies!A:BR,2,FALSE),"")</f>
        <v>O'Connor-Semmes 2001</v>
      </c>
      <c r="C6736" s="255" t="str">
        <f>IF(AND(A6736&lt;&gt;"",ISNUMBER(A6736)),VLOOKUP(A6736,Studies!A:BR,3,FALSE),"")</f>
        <v>https://www.ncbi.nlm.nih.gov/pubmed/11503006</v>
      </c>
      <c r="D6736" s="255" t="str">
        <f>IF(AND(A6736&lt;&gt;"",ISNUMBER(A6736)),VLOOKUP(A6736,Studies!A:BR,4,FALSE),"")</f>
        <v>Young group, triazolam alone</v>
      </c>
      <c r="E6736" s="255" t="str">
        <f>IF(AND(A6736&lt;&gt;"",ISNUMBER(A6736)),VLOOKUP(A6736,Studies!A:BR,5,FALSE),"")</f>
        <v>Triazolam</v>
      </c>
      <c r="F6736" s="256" t="str">
        <f>IF(AND(A6736&lt;&gt;"",ISNUMBER(A6736)),VLOOKUP(A6736,Studies!A:BR,6,FALSE),"")</f>
        <v>Plasma</v>
      </c>
      <c r="G6736" s="194">
        <v>0.5</v>
      </c>
      <c r="H6736" s="50" t="s">
        <v>60</v>
      </c>
      <c r="I6736" s="187">
        <v>0.86470590000000003</v>
      </c>
      <c r="J6736" s="41" t="s">
        <v>941</v>
      </c>
      <c r="K6736" s="41" t="s">
        <v>116</v>
      </c>
    </row>
    <row r="6737" spans="1:14" x14ac:dyDescent="0.2">
      <c r="A6737" s="30">
        <v>714</v>
      </c>
      <c r="B6737" s="254" t="str">
        <f>IF(AND(A6737&lt;&gt;"",ISNUMBER(A6737)),VLOOKUP(A6737,Studies!A:BR,2,FALSE),"")</f>
        <v>O'Connor-Semmes 2001</v>
      </c>
      <c r="C6737" s="255" t="str">
        <f>IF(AND(A6737&lt;&gt;"",ISNUMBER(A6737)),VLOOKUP(A6737,Studies!A:BR,3,FALSE),"")</f>
        <v>https://www.ncbi.nlm.nih.gov/pubmed/11503006</v>
      </c>
      <c r="D6737" s="255" t="str">
        <f>IF(AND(A6737&lt;&gt;"",ISNUMBER(A6737)),VLOOKUP(A6737,Studies!A:BR,4,FALSE),"")</f>
        <v>Young group, triazolam alone</v>
      </c>
      <c r="E6737" s="255" t="str">
        <f>IF(AND(A6737&lt;&gt;"",ISNUMBER(A6737)),VLOOKUP(A6737,Studies!A:BR,5,FALSE),"")</f>
        <v>Triazolam</v>
      </c>
      <c r="F6737" s="256" t="str">
        <f>IF(AND(A6737&lt;&gt;"",ISNUMBER(A6737)),VLOOKUP(A6737,Studies!A:BR,6,FALSE),"")</f>
        <v>Plasma</v>
      </c>
      <c r="G6737" s="194">
        <v>0.75</v>
      </c>
      <c r="H6737" s="50" t="s">
        <v>60</v>
      </c>
      <c r="I6737" s="187">
        <v>1.192941</v>
      </c>
      <c r="J6737" s="41" t="s">
        <v>941</v>
      </c>
      <c r="K6737" s="41" t="s">
        <v>116</v>
      </c>
    </row>
    <row r="6738" spans="1:14" x14ac:dyDescent="0.2">
      <c r="A6738" s="30">
        <v>714</v>
      </c>
      <c r="B6738" s="254" t="str">
        <f>IF(AND(A6738&lt;&gt;"",ISNUMBER(A6738)),VLOOKUP(A6738,Studies!A:BR,2,FALSE),"")</f>
        <v>O'Connor-Semmes 2001</v>
      </c>
      <c r="C6738" s="255" t="str">
        <f>IF(AND(A6738&lt;&gt;"",ISNUMBER(A6738)),VLOOKUP(A6738,Studies!A:BR,3,FALSE),"")</f>
        <v>https://www.ncbi.nlm.nih.gov/pubmed/11503006</v>
      </c>
      <c r="D6738" s="255" t="str">
        <f>IF(AND(A6738&lt;&gt;"",ISNUMBER(A6738)),VLOOKUP(A6738,Studies!A:BR,4,FALSE),"")</f>
        <v>Young group, triazolam alone</v>
      </c>
      <c r="E6738" s="255" t="str">
        <f>IF(AND(A6738&lt;&gt;"",ISNUMBER(A6738)),VLOOKUP(A6738,Studies!A:BR,5,FALSE),"")</f>
        <v>Triazolam</v>
      </c>
      <c r="F6738" s="256" t="str">
        <f>IF(AND(A6738&lt;&gt;"",ISNUMBER(A6738)),VLOOKUP(A6738,Studies!A:BR,6,FALSE),"")</f>
        <v>Plasma</v>
      </c>
      <c r="G6738" s="194">
        <v>1</v>
      </c>
      <c r="H6738" s="50" t="s">
        <v>60</v>
      </c>
      <c r="I6738" s="187">
        <v>1.401176</v>
      </c>
      <c r="J6738" s="41" t="s">
        <v>941</v>
      </c>
      <c r="K6738" s="41" t="s">
        <v>116</v>
      </c>
    </row>
    <row r="6739" spans="1:14" x14ac:dyDescent="0.2">
      <c r="A6739" s="30">
        <v>714</v>
      </c>
      <c r="B6739" s="254" t="str">
        <f>IF(AND(A6739&lt;&gt;"",ISNUMBER(A6739)),VLOOKUP(A6739,Studies!A:BR,2,FALSE),"")</f>
        <v>O'Connor-Semmes 2001</v>
      </c>
      <c r="C6739" s="255" t="str">
        <f>IF(AND(A6739&lt;&gt;"",ISNUMBER(A6739)),VLOOKUP(A6739,Studies!A:BR,3,FALSE),"")</f>
        <v>https://www.ncbi.nlm.nih.gov/pubmed/11503006</v>
      </c>
      <c r="D6739" s="255" t="str">
        <f>IF(AND(A6739&lt;&gt;"",ISNUMBER(A6739)),VLOOKUP(A6739,Studies!A:BR,4,FALSE),"")</f>
        <v>Young group, triazolam alone</v>
      </c>
      <c r="E6739" s="255" t="str">
        <f>IF(AND(A6739&lt;&gt;"",ISNUMBER(A6739)),VLOOKUP(A6739,Studies!A:BR,5,FALSE),"")</f>
        <v>Triazolam</v>
      </c>
      <c r="F6739" s="256" t="str">
        <f>IF(AND(A6739&lt;&gt;"",ISNUMBER(A6739)),VLOOKUP(A6739,Studies!A:BR,6,FALSE),"")</f>
        <v>Plasma</v>
      </c>
      <c r="G6739" s="194">
        <v>1.5</v>
      </c>
      <c r="H6739" s="50" t="s">
        <v>60</v>
      </c>
      <c r="I6739" s="187">
        <v>1.549412</v>
      </c>
      <c r="J6739" s="41" t="s">
        <v>941</v>
      </c>
      <c r="K6739" s="41" t="s">
        <v>116</v>
      </c>
    </row>
    <row r="6740" spans="1:14" x14ac:dyDescent="0.2">
      <c r="A6740" s="30">
        <v>714</v>
      </c>
      <c r="B6740" s="254" t="str">
        <f>IF(AND(A6740&lt;&gt;"",ISNUMBER(A6740)),VLOOKUP(A6740,Studies!A:BR,2,FALSE),"")</f>
        <v>O'Connor-Semmes 2001</v>
      </c>
      <c r="C6740" s="255" t="str">
        <f>IF(AND(A6740&lt;&gt;"",ISNUMBER(A6740)),VLOOKUP(A6740,Studies!A:BR,3,FALSE),"")</f>
        <v>https://www.ncbi.nlm.nih.gov/pubmed/11503006</v>
      </c>
      <c r="D6740" s="255" t="str">
        <f>IF(AND(A6740&lt;&gt;"",ISNUMBER(A6740)),VLOOKUP(A6740,Studies!A:BR,4,FALSE),"")</f>
        <v>Young group, triazolam alone</v>
      </c>
      <c r="E6740" s="255" t="str">
        <f>IF(AND(A6740&lt;&gt;"",ISNUMBER(A6740)),VLOOKUP(A6740,Studies!A:BR,5,FALSE),"")</f>
        <v>Triazolam</v>
      </c>
      <c r="F6740" s="256" t="str">
        <f>IF(AND(A6740&lt;&gt;"",ISNUMBER(A6740)),VLOOKUP(A6740,Studies!A:BR,6,FALSE),"")</f>
        <v>Plasma</v>
      </c>
      <c r="G6740" s="194">
        <v>2</v>
      </c>
      <c r="H6740" s="50" t="s">
        <v>60</v>
      </c>
      <c r="I6740" s="187">
        <v>1.531765</v>
      </c>
      <c r="J6740" s="41" t="s">
        <v>941</v>
      </c>
      <c r="K6740" s="41" t="s">
        <v>116</v>
      </c>
    </row>
    <row r="6741" spans="1:14" x14ac:dyDescent="0.2">
      <c r="A6741" s="30">
        <v>714</v>
      </c>
      <c r="B6741" s="254" t="str">
        <f>IF(AND(A6741&lt;&gt;"",ISNUMBER(A6741)),VLOOKUP(A6741,Studies!A:BR,2,FALSE),"")</f>
        <v>O'Connor-Semmes 2001</v>
      </c>
      <c r="C6741" s="255" t="str">
        <f>IF(AND(A6741&lt;&gt;"",ISNUMBER(A6741)),VLOOKUP(A6741,Studies!A:BR,3,FALSE),"")</f>
        <v>https://www.ncbi.nlm.nih.gov/pubmed/11503006</v>
      </c>
      <c r="D6741" s="255" t="str">
        <f>IF(AND(A6741&lt;&gt;"",ISNUMBER(A6741)),VLOOKUP(A6741,Studies!A:BR,4,FALSE),"")</f>
        <v>Young group, triazolam alone</v>
      </c>
      <c r="E6741" s="255" t="str">
        <f>IF(AND(A6741&lt;&gt;"",ISNUMBER(A6741)),VLOOKUP(A6741,Studies!A:BR,5,FALSE),"")</f>
        <v>Triazolam</v>
      </c>
      <c r="F6741" s="256" t="str">
        <f>IF(AND(A6741&lt;&gt;"",ISNUMBER(A6741)),VLOOKUP(A6741,Studies!A:BR,6,FALSE),"")</f>
        <v>Plasma</v>
      </c>
      <c r="G6741" s="194">
        <v>2.5</v>
      </c>
      <c r="H6741" s="50" t="s">
        <v>60</v>
      </c>
      <c r="I6741" s="187">
        <v>1.394118</v>
      </c>
      <c r="J6741" s="41" t="s">
        <v>941</v>
      </c>
      <c r="K6741" s="41" t="s">
        <v>116</v>
      </c>
    </row>
    <row r="6742" spans="1:14" x14ac:dyDescent="0.2">
      <c r="A6742" s="30">
        <v>714</v>
      </c>
      <c r="B6742" s="254" t="str">
        <f>IF(AND(A6742&lt;&gt;"",ISNUMBER(A6742)),VLOOKUP(A6742,Studies!A:BR,2,FALSE),"")</f>
        <v>O'Connor-Semmes 2001</v>
      </c>
      <c r="C6742" s="255" t="str">
        <f>IF(AND(A6742&lt;&gt;"",ISNUMBER(A6742)),VLOOKUP(A6742,Studies!A:BR,3,FALSE),"")</f>
        <v>https://www.ncbi.nlm.nih.gov/pubmed/11503006</v>
      </c>
      <c r="D6742" s="255" t="str">
        <f>IF(AND(A6742&lt;&gt;"",ISNUMBER(A6742)),VLOOKUP(A6742,Studies!A:BR,4,FALSE),"")</f>
        <v>Young group, triazolam alone</v>
      </c>
      <c r="E6742" s="255" t="str">
        <f>IF(AND(A6742&lt;&gt;"",ISNUMBER(A6742)),VLOOKUP(A6742,Studies!A:BR,5,FALSE),"")</f>
        <v>Triazolam</v>
      </c>
      <c r="F6742" s="256" t="str">
        <f>IF(AND(A6742&lt;&gt;"",ISNUMBER(A6742)),VLOOKUP(A6742,Studies!A:BR,6,FALSE),"")</f>
        <v>Plasma</v>
      </c>
      <c r="G6742" s="194">
        <v>3</v>
      </c>
      <c r="H6742" s="50" t="s">
        <v>60</v>
      </c>
      <c r="I6742" s="187">
        <v>1.2988230000000001</v>
      </c>
      <c r="J6742" s="41" t="s">
        <v>941</v>
      </c>
      <c r="K6742" s="41" t="s">
        <v>116</v>
      </c>
    </row>
    <row r="6743" spans="1:14" x14ac:dyDescent="0.2">
      <c r="A6743" s="30">
        <v>714</v>
      </c>
      <c r="B6743" s="254" t="str">
        <f>IF(AND(A6743&lt;&gt;"",ISNUMBER(A6743)),VLOOKUP(A6743,Studies!A:BR,2,FALSE),"")</f>
        <v>O'Connor-Semmes 2001</v>
      </c>
      <c r="C6743" s="255" t="str">
        <f>IF(AND(A6743&lt;&gt;"",ISNUMBER(A6743)),VLOOKUP(A6743,Studies!A:BR,3,FALSE),"")</f>
        <v>https://www.ncbi.nlm.nih.gov/pubmed/11503006</v>
      </c>
      <c r="D6743" s="255" t="str">
        <f>IF(AND(A6743&lt;&gt;"",ISNUMBER(A6743)),VLOOKUP(A6743,Studies!A:BR,4,FALSE),"")</f>
        <v>Young group, triazolam alone</v>
      </c>
      <c r="E6743" s="255" t="str">
        <f>IF(AND(A6743&lt;&gt;"",ISNUMBER(A6743)),VLOOKUP(A6743,Studies!A:BR,5,FALSE),"")</f>
        <v>Triazolam</v>
      </c>
      <c r="F6743" s="256" t="str">
        <f>IF(AND(A6743&lt;&gt;"",ISNUMBER(A6743)),VLOOKUP(A6743,Studies!A:BR,6,FALSE),"")</f>
        <v>Plasma</v>
      </c>
      <c r="G6743" s="194">
        <v>4</v>
      </c>
      <c r="H6743" s="50" t="s">
        <v>60</v>
      </c>
      <c r="I6743" s="187">
        <v>1.0623530000000001</v>
      </c>
      <c r="J6743" s="41" t="s">
        <v>941</v>
      </c>
      <c r="K6743" s="41" t="s">
        <v>116</v>
      </c>
    </row>
    <row r="6744" spans="1:14" x14ac:dyDescent="0.2">
      <c r="A6744" s="30">
        <v>714</v>
      </c>
      <c r="B6744" s="254" t="str">
        <f>IF(AND(A6744&lt;&gt;"",ISNUMBER(A6744)),VLOOKUP(A6744,Studies!A:BR,2,FALSE),"")</f>
        <v>O'Connor-Semmes 2001</v>
      </c>
      <c r="C6744" s="255" t="str">
        <f>IF(AND(A6744&lt;&gt;"",ISNUMBER(A6744)),VLOOKUP(A6744,Studies!A:BR,3,FALSE),"")</f>
        <v>https://www.ncbi.nlm.nih.gov/pubmed/11503006</v>
      </c>
      <c r="D6744" s="255" t="str">
        <f>IF(AND(A6744&lt;&gt;"",ISNUMBER(A6744)),VLOOKUP(A6744,Studies!A:BR,4,FALSE),"")</f>
        <v>Young group, triazolam alone</v>
      </c>
      <c r="E6744" s="255" t="str">
        <f>IF(AND(A6744&lt;&gt;"",ISNUMBER(A6744)),VLOOKUP(A6744,Studies!A:BR,5,FALSE),"")</f>
        <v>Triazolam</v>
      </c>
      <c r="F6744" s="256" t="str">
        <f>IF(AND(A6744&lt;&gt;"",ISNUMBER(A6744)),VLOOKUP(A6744,Studies!A:BR,6,FALSE),"")</f>
        <v>Plasma</v>
      </c>
      <c r="G6744" s="194">
        <v>6</v>
      </c>
      <c r="H6744" s="50" t="s">
        <v>60</v>
      </c>
      <c r="I6744" s="187">
        <v>0.74823530000000005</v>
      </c>
      <c r="J6744" s="41" t="s">
        <v>941</v>
      </c>
      <c r="K6744" s="41" t="s">
        <v>116</v>
      </c>
    </row>
    <row r="6745" spans="1:14" x14ac:dyDescent="0.2">
      <c r="A6745" s="30">
        <v>714</v>
      </c>
      <c r="B6745" s="254" t="str">
        <f>IF(AND(A6745&lt;&gt;"",ISNUMBER(A6745)),VLOOKUP(A6745,Studies!A:BR,2,FALSE),"")</f>
        <v>O'Connor-Semmes 2001</v>
      </c>
      <c r="C6745" s="255" t="str">
        <f>IF(AND(A6745&lt;&gt;"",ISNUMBER(A6745)),VLOOKUP(A6745,Studies!A:BR,3,FALSE),"")</f>
        <v>https://www.ncbi.nlm.nih.gov/pubmed/11503006</v>
      </c>
      <c r="D6745" s="255" t="str">
        <f>IF(AND(A6745&lt;&gt;"",ISNUMBER(A6745)),VLOOKUP(A6745,Studies!A:BR,4,FALSE),"")</f>
        <v>Young group, triazolam alone</v>
      </c>
      <c r="E6745" s="255" t="str">
        <f>IF(AND(A6745&lt;&gt;"",ISNUMBER(A6745)),VLOOKUP(A6745,Studies!A:BR,5,FALSE),"")</f>
        <v>Triazolam</v>
      </c>
      <c r="F6745" s="256" t="str">
        <f>IF(AND(A6745&lt;&gt;"",ISNUMBER(A6745)),VLOOKUP(A6745,Studies!A:BR,6,FALSE),"")</f>
        <v>Plasma</v>
      </c>
      <c r="G6745" s="194">
        <v>8</v>
      </c>
      <c r="H6745" s="50" t="s">
        <v>60</v>
      </c>
      <c r="I6745" s="187">
        <v>0.51176469999999996</v>
      </c>
      <c r="J6745" s="41" t="s">
        <v>941</v>
      </c>
      <c r="K6745" s="41" t="s">
        <v>116</v>
      </c>
    </row>
    <row r="6746" spans="1:14" x14ac:dyDescent="0.2">
      <c r="A6746" s="30">
        <v>714</v>
      </c>
      <c r="B6746" s="254" t="str">
        <f>IF(AND(A6746&lt;&gt;"",ISNUMBER(A6746)),VLOOKUP(A6746,Studies!A:BR,2,FALSE),"")</f>
        <v>O'Connor-Semmes 2001</v>
      </c>
      <c r="C6746" s="255" t="str">
        <f>IF(AND(A6746&lt;&gt;"",ISNUMBER(A6746)),VLOOKUP(A6746,Studies!A:BR,3,FALSE),"")</f>
        <v>https://www.ncbi.nlm.nih.gov/pubmed/11503006</v>
      </c>
      <c r="D6746" s="255" t="str">
        <f>IF(AND(A6746&lt;&gt;"",ISNUMBER(A6746)),VLOOKUP(A6746,Studies!A:BR,4,FALSE),"")</f>
        <v>Young group, triazolam alone</v>
      </c>
      <c r="E6746" s="255" t="str">
        <f>IF(AND(A6746&lt;&gt;"",ISNUMBER(A6746)),VLOOKUP(A6746,Studies!A:BR,5,FALSE),"")</f>
        <v>Triazolam</v>
      </c>
      <c r="F6746" s="256" t="str">
        <f>IF(AND(A6746&lt;&gt;"",ISNUMBER(A6746)),VLOOKUP(A6746,Studies!A:BR,6,FALSE),"")</f>
        <v>Plasma</v>
      </c>
      <c r="G6746" s="194">
        <v>10</v>
      </c>
      <c r="H6746" s="50" t="s">
        <v>60</v>
      </c>
      <c r="I6746" s="187">
        <v>0.37411759999999999</v>
      </c>
      <c r="J6746" s="41" t="s">
        <v>941</v>
      </c>
      <c r="K6746" s="41" t="s">
        <v>116</v>
      </c>
    </row>
    <row r="6747" spans="1:14" x14ac:dyDescent="0.2">
      <c r="A6747" s="30">
        <v>714</v>
      </c>
      <c r="B6747" s="254" t="str">
        <f>IF(AND(A6747&lt;&gt;"",ISNUMBER(A6747)),VLOOKUP(A6747,Studies!A:BR,2,FALSE),"")</f>
        <v>O'Connor-Semmes 2001</v>
      </c>
      <c r="C6747" s="255" t="str">
        <f>IF(AND(A6747&lt;&gt;"",ISNUMBER(A6747)),VLOOKUP(A6747,Studies!A:BR,3,FALSE),"")</f>
        <v>https://www.ncbi.nlm.nih.gov/pubmed/11503006</v>
      </c>
      <c r="D6747" s="255" t="str">
        <f>IF(AND(A6747&lt;&gt;"",ISNUMBER(A6747)),VLOOKUP(A6747,Studies!A:BR,4,FALSE),"")</f>
        <v>Young group, triazolam alone</v>
      </c>
      <c r="E6747" s="255" t="str">
        <f>IF(AND(A6747&lt;&gt;"",ISNUMBER(A6747)),VLOOKUP(A6747,Studies!A:BR,5,FALSE),"")</f>
        <v>Triazolam</v>
      </c>
      <c r="F6747" s="256" t="str">
        <f>IF(AND(A6747&lt;&gt;"",ISNUMBER(A6747)),VLOOKUP(A6747,Studies!A:BR,6,FALSE),"")</f>
        <v>Plasma</v>
      </c>
      <c r="G6747" s="194">
        <v>12</v>
      </c>
      <c r="H6747" s="50" t="s">
        <v>60</v>
      </c>
      <c r="I6747" s="187">
        <v>0.24</v>
      </c>
      <c r="J6747" s="41" t="s">
        <v>941</v>
      </c>
      <c r="K6747" s="41" t="s">
        <v>116</v>
      </c>
    </row>
    <row r="6748" spans="1:14" x14ac:dyDescent="0.2">
      <c r="A6748" s="30">
        <v>714</v>
      </c>
      <c r="B6748" s="254" t="str">
        <f>IF(AND(A6748&lt;&gt;"",ISNUMBER(A6748)),VLOOKUP(A6748,Studies!A:BR,2,FALSE),"")</f>
        <v>O'Connor-Semmes 2001</v>
      </c>
      <c r="C6748" s="255" t="str">
        <f>IF(AND(A6748&lt;&gt;"",ISNUMBER(A6748)),VLOOKUP(A6748,Studies!A:BR,3,FALSE),"")</f>
        <v>https://www.ncbi.nlm.nih.gov/pubmed/11503006</v>
      </c>
      <c r="D6748" s="255" t="str">
        <f>IF(AND(A6748&lt;&gt;"",ISNUMBER(A6748)),VLOOKUP(A6748,Studies!A:BR,4,FALSE),"")</f>
        <v>Young group, triazolam alone</v>
      </c>
      <c r="E6748" s="255" t="str">
        <f>IF(AND(A6748&lt;&gt;"",ISNUMBER(A6748)),VLOOKUP(A6748,Studies!A:BR,5,FALSE),"")</f>
        <v>Triazolam</v>
      </c>
      <c r="F6748" s="256" t="str">
        <f>IF(AND(A6748&lt;&gt;"",ISNUMBER(A6748)),VLOOKUP(A6748,Studies!A:BR,6,FALSE),"")</f>
        <v>Plasma</v>
      </c>
      <c r="G6748" s="194">
        <v>15</v>
      </c>
      <c r="H6748" s="50" t="s">
        <v>60</v>
      </c>
      <c r="I6748" s="187">
        <v>0.1235294</v>
      </c>
      <c r="J6748" s="41" t="s">
        <v>941</v>
      </c>
      <c r="K6748" s="41" t="s">
        <v>116</v>
      </c>
    </row>
    <row r="6749" spans="1:14" x14ac:dyDescent="0.2">
      <c r="A6749" s="30">
        <v>715</v>
      </c>
      <c r="B6749" s="254" t="str">
        <f>IF(AND(A6749&lt;&gt;"",ISNUMBER(A6749)),VLOOKUP(A6749,Studies!A:BR,2,FALSE),"")</f>
        <v>Ochs 1984</v>
      </c>
      <c r="C6749" s="255" t="str">
        <f>IF(AND(A6749&lt;&gt;"",ISNUMBER(A6749)),VLOOKUP(A6749,Studies!A:BR,3,FALSE),"")</f>
        <v>https://www.ncbi.nlm.nih.gov/pubmed/6142906</v>
      </c>
      <c r="D6749" s="255" t="str">
        <f>IF(AND(A6749&lt;&gt;"",ISNUMBER(A6749)),VLOOKUP(A6749,Studies!A:BR,4,FALSE),"")</f>
        <v>Control</v>
      </c>
      <c r="E6749" s="255" t="str">
        <f>IF(AND(A6749&lt;&gt;"",ISNUMBER(A6749)),VLOOKUP(A6749,Studies!A:BR,5,FALSE),"")</f>
        <v>Triazolam</v>
      </c>
      <c r="F6749" s="256" t="str">
        <f>IF(AND(A6749&lt;&gt;"",ISNUMBER(A6749)),VLOOKUP(A6749,Studies!A:BR,6,FALSE),"")</f>
        <v>Plasma</v>
      </c>
      <c r="G6749" s="194">
        <v>0.25</v>
      </c>
      <c r="H6749" s="50" t="s">
        <v>60</v>
      </c>
      <c r="I6749" s="187">
        <v>0.313</v>
      </c>
      <c r="J6749" s="41" t="s">
        <v>941</v>
      </c>
      <c r="K6749" s="41" t="s">
        <v>116</v>
      </c>
      <c r="L6749" s="195">
        <v>0.27156400000000003</v>
      </c>
      <c r="M6749" s="52" t="s">
        <v>941</v>
      </c>
      <c r="N6749" s="52" t="s">
        <v>949</v>
      </c>
    </row>
    <row r="6750" spans="1:14" x14ac:dyDescent="0.2">
      <c r="A6750" s="30">
        <v>715</v>
      </c>
      <c r="B6750" s="254" t="str">
        <f>IF(AND(A6750&lt;&gt;"",ISNUMBER(A6750)),VLOOKUP(A6750,Studies!A:BR,2,FALSE),"")</f>
        <v>Ochs 1984</v>
      </c>
      <c r="C6750" s="255" t="str">
        <f>IF(AND(A6750&lt;&gt;"",ISNUMBER(A6750)),VLOOKUP(A6750,Studies!A:BR,3,FALSE),"")</f>
        <v>https://www.ncbi.nlm.nih.gov/pubmed/6142906</v>
      </c>
      <c r="D6750" s="255" t="str">
        <f>IF(AND(A6750&lt;&gt;"",ISNUMBER(A6750)),VLOOKUP(A6750,Studies!A:BR,4,FALSE),"")</f>
        <v>Control</v>
      </c>
      <c r="E6750" s="255" t="str">
        <f>IF(AND(A6750&lt;&gt;"",ISNUMBER(A6750)),VLOOKUP(A6750,Studies!A:BR,5,FALSE),"")</f>
        <v>Triazolam</v>
      </c>
      <c r="F6750" s="256" t="str">
        <f>IF(AND(A6750&lt;&gt;"",ISNUMBER(A6750)),VLOOKUP(A6750,Studies!A:BR,6,FALSE),"")</f>
        <v>Plasma</v>
      </c>
      <c r="G6750" s="194">
        <v>0.5</v>
      </c>
      <c r="H6750" s="50" t="s">
        <v>60</v>
      </c>
      <c r="I6750" s="187">
        <v>3.67</v>
      </c>
      <c r="J6750" s="41" t="s">
        <v>941</v>
      </c>
      <c r="K6750" s="41" t="s">
        <v>116</v>
      </c>
      <c r="L6750" s="195">
        <v>1.3954580000000001</v>
      </c>
      <c r="M6750" s="52" t="s">
        <v>941</v>
      </c>
      <c r="N6750" s="52" t="s">
        <v>949</v>
      </c>
    </row>
    <row r="6751" spans="1:14" x14ac:dyDescent="0.2">
      <c r="A6751" s="30">
        <v>715</v>
      </c>
      <c r="B6751" s="254" t="str">
        <f>IF(AND(A6751&lt;&gt;"",ISNUMBER(A6751)),VLOOKUP(A6751,Studies!A:BR,2,FALSE),"")</f>
        <v>Ochs 1984</v>
      </c>
      <c r="C6751" s="255" t="str">
        <f>IF(AND(A6751&lt;&gt;"",ISNUMBER(A6751)),VLOOKUP(A6751,Studies!A:BR,3,FALSE),"")</f>
        <v>https://www.ncbi.nlm.nih.gov/pubmed/6142906</v>
      </c>
      <c r="D6751" s="255" t="str">
        <f>IF(AND(A6751&lt;&gt;"",ISNUMBER(A6751)),VLOOKUP(A6751,Studies!A:BR,4,FALSE),"")</f>
        <v>Control</v>
      </c>
      <c r="E6751" s="255" t="str">
        <f>IF(AND(A6751&lt;&gt;"",ISNUMBER(A6751)),VLOOKUP(A6751,Studies!A:BR,5,FALSE),"")</f>
        <v>Triazolam</v>
      </c>
      <c r="F6751" s="256" t="str">
        <f>IF(AND(A6751&lt;&gt;"",ISNUMBER(A6751)),VLOOKUP(A6751,Studies!A:BR,6,FALSE),"")</f>
        <v>Plasma</v>
      </c>
      <c r="G6751" s="194">
        <v>0.75</v>
      </c>
      <c r="H6751" s="50" t="s">
        <v>60</v>
      </c>
      <c r="I6751" s="187">
        <v>4.57</v>
      </c>
      <c r="J6751" s="41" t="s">
        <v>941</v>
      </c>
      <c r="K6751" s="41" t="s">
        <v>116</v>
      </c>
      <c r="L6751" s="195">
        <v>1.209692</v>
      </c>
      <c r="M6751" s="52" t="s">
        <v>941</v>
      </c>
      <c r="N6751" s="52" t="s">
        <v>949</v>
      </c>
    </row>
    <row r="6752" spans="1:14" x14ac:dyDescent="0.2">
      <c r="A6752" s="30">
        <v>715</v>
      </c>
      <c r="B6752" s="254" t="str">
        <f>IF(AND(A6752&lt;&gt;"",ISNUMBER(A6752)),VLOOKUP(A6752,Studies!A:BR,2,FALSE),"")</f>
        <v>Ochs 1984</v>
      </c>
      <c r="C6752" s="255" t="str">
        <f>IF(AND(A6752&lt;&gt;"",ISNUMBER(A6752)),VLOOKUP(A6752,Studies!A:BR,3,FALSE),"")</f>
        <v>https://www.ncbi.nlm.nih.gov/pubmed/6142906</v>
      </c>
      <c r="D6752" s="255" t="str">
        <f>IF(AND(A6752&lt;&gt;"",ISNUMBER(A6752)),VLOOKUP(A6752,Studies!A:BR,4,FALSE),"")</f>
        <v>Control</v>
      </c>
      <c r="E6752" s="255" t="str">
        <f>IF(AND(A6752&lt;&gt;"",ISNUMBER(A6752)),VLOOKUP(A6752,Studies!A:BR,5,FALSE),"")</f>
        <v>Triazolam</v>
      </c>
      <c r="F6752" s="256" t="str">
        <f>IF(AND(A6752&lt;&gt;"",ISNUMBER(A6752)),VLOOKUP(A6752,Studies!A:BR,6,FALSE),"")</f>
        <v>Plasma</v>
      </c>
      <c r="G6752" s="194">
        <v>1</v>
      </c>
      <c r="H6752" s="50" t="s">
        <v>60</v>
      </c>
      <c r="I6752" s="187">
        <v>4.63</v>
      </c>
      <c r="J6752" s="41" t="s">
        <v>941</v>
      </c>
      <c r="K6752" s="41" t="s">
        <v>116</v>
      </c>
      <c r="L6752" s="195">
        <v>1.0984449999999999</v>
      </c>
      <c r="M6752" s="52" t="s">
        <v>941</v>
      </c>
      <c r="N6752" s="52" t="s">
        <v>949</v>
      </c>
    </row>
    <row r="6753" spans="1:14" x14ac:dyDescent="0.2">
      <c r="A6753" s="30">
        <v>715</v>
      </c>
      <c r="B6753" s="254" t="str">
        <f>IF(AND(A6753&lt;&gt;"",ISNUMBER(A6753)),VLOOKUP(A6753,Studies!A:BR,2,FALSE),"")</f>
        <v>Ochs 1984</v>
      </c>
      <c r="C6753" s="255" t="str">
        <f>IF(AND(A6753&lt;&gt;"",ISNUMBER(A6753)),VLOOKUP(A6753,Studies!A:BR,3,FALSE),"")</f>
        <v>https://www.ncbi.nlm.nih.gov/pubmed/6142906</v>
      </c>
      <c r="D6753" s="255" t="str">
        <f>IF(AND(A6753&lt;&gt;"",ISNUMBER(A6753)),VLOOKUP(A6753,Studies!A:BR,4,FALSE),"")</f>
        <v>Control</v>
      </c>
      <c r="E6753" s="255" t="str">
        <f>IF(AND(A6753&lt;&gt;"",ISNUMBER(A6753)),VLOOKUP(A6753,Studies!A:BR,5,FALSE),"")</f>
        <v>Triazolam</v>
      </c>
      <c r="F6753" s="256" t="str">
        <f>IF(AND(A6753&lt;&gt;"",ISNUMBER(A6753)),VLOOKUP(A6753,Studies!A:BR,6,FALSE),"")</f>
        <v>Plasma</v>
      </c>
      <c r="G6753" s="194">
        <v>2</v>
      </c>
      <c r="H6753" s="50" t="s">
        <v>60</v>
      </c>
      <c r="I6753" s="187">
        <v>4.4009999999999998</v>
      </c>
      <c r="J6753" s="41" t="s">
        <v>941</v>
      </c>
      <c r="K6753" s="41" t="s">
        <v>116</v>
      </c>
      <c r="L6753" s="195">
        <v>0.61749600000000004</v>
      </c>
      <c r="M6753" s="52" t="s">
        <v>941</v>
      </c>
      <c r="N6753" s="52" t="s">
        <v>949</v>
      </c>
    </row>
    <row r="6754" spans="1:14" x14ac:dyDescent="0.2">
      <c r="A6754" s="30">
        <v>715</v>
      </c>
      <c r="B6754" s="254" t="str">
        <f>IF(AND(A6754&lt;&gt;"",ISNUMBER(A6754)),VLOOKUP(A6754,Studies!A:BR,2,FALSE),"")</f>
        <v>Ochs 1984</v>
      </c>
      <c r="C6754" s="255" t="str">
        <f>IF(AND(A6754&lt;&gt;"",ISNUMBER(A6754)),VLOOKUP(A6754,Studies!A:BR,3,FALSE),"")</f>
        <v>https://www.ncbi.nlm.nih.gov/pubmed/6142906</v>
      </c>
      <c r="D6754" s="255" t="str">
        <f>IF(AND(A6754&lt;&gt;"",ISNUMBER(A6754)),VLOOKUP(A6754,Studies!A:BR,4,FALSE),"")</f>
        <v>Control</v>
      </c>
      <c r="E6754" s="255" t="str">
        <f>IF(AND(A6754&lt;&gt;"",ISNUMBER(A6754)),VLOOKUP(A6754,Studies!A:BR,5,FALSE),"")</f>
        <v>Triazolam</v>
      </c>
      <c r="F6754" s="256" t="str">
        <f>IF(AND(A6754&lt;&gt;"",ISNUMBER(A6754)),VLOOKUP(A6754,Studies!A:BR,6,FALSE),"")</f>
        <v>Plasma</v>
      </c>
      <c r="G6754" s="194">
        <v>3</v>
      </c>
      <c r="H6754" s="50" t="s">
        <v>60</v>
      </c>
      <c r="I6754" s="187">
        <v>3.4319999999999999</v>
      </c>
      <c r="J6754" s="41" t="s">
        <v>941</v>
      </c>
      <c r="K6754" s="41" t="s">
        <v>116</v>
      </c>
      <c r="L6754" s="195">
        <v>0.49359900000000001</v>
      </c>
      <c r="M6754" s="52" t="s">
        <v>941</v>
      </c>
      <c r="N6754" s="52" t="s">
        <v>949</v>
      </c>
    </row>
    <row r="6755" spans="1:14" x14ac:dyDescent="0.2">
      <c r="A6755" s="30">
        <v>715</v>
      </c>
      <c r="B6755" s="254" t="str">
        <f>IF(AND(A6755&lt;&gt;"",ISNUMBER(A6755)),VLOOKUP(A6755,Studies!A:BR,2,FALSE),"")</f>
        <v>Ochs 1984</v>
      </c>
      <c r="C6755" s="255" t="str">
        <f>IF(AND(A6755&lt;&gt;"",ISNUMBER(A6755)),VLOOKUP(A6755,Studies!A:BR,3,FALSE),"")</f>
        <v>https://www.ncbi.nlm.nih.gov/pubmed/6142906</v>
      </c>
      <c r="D6755" s="255" t="str">
        <f>IF(AND(A6755&lt;&gt;"",ISNUMBER(A6755)),VLOOKUP(A6755,Studies!A:BR,4,FALSE),"")</f>
        <v>Control</v>
      </c>
      <c r="E6755" s="255" t="str">
        <f>IF(AND(A6755&lt;&gt;"",ISNUMBER(A6755)),VLOOKUP(A6755,Studies!A:BR,5,FALSE),"")</f>
        <v>Triazolam</v>
      </c>
      <c r="F6755" s="256" t="str">
        <f>IF(AND(A6755&lt;&gt;"",ISNUMBER(A6755)),VLOOKUP(A6755,Studies!A:BR,6,FALSE),"")</f>
        <v>Plasma</v>
      </c>
      <c r="G6755" s="194">
        <v>4</v>
      </c>
      <c r="H6755" s="50" t="s">
        <v>60</v>
      </c>
      <c r="I6755" s="187">
        <v>2.722</v>
      </c>
      <c r="J6755" s="41" t="s">
        <v>941</v>
      </c>
      <c r="K6755" s="41" t="s">
        <v>116</v>
      </c>
      <c r="L6755" s="195">
        <v>0.55562400000000001</v>
      </c>
      <c r="M6755" s="52" t="s">
        <v>941</v>
      </c>
      <c r="N6755" s="52" t="s">
        <v>949</v>
      </c>
    </row>
    <row r="6756" spans="1:14" x14ac:dyDescent="0.2">
      <c r="A6756" s="30">
        <v>715</v>
      </c>
      <c r="B6756" s="254" t="str">
        <f>IF(AND(A6756&lt;&gt;"",ISNUMBER(A6756)),VLOOKUP(A6756,Studies!A:BR,2,FALSE),"")</f>
        <v>Ochs 1984</v>
      </c>
      <c r="C6756" s="255" t="str">
        <f>IF(AND(A6756&lt;&gt;"",ISNUMBER(A6756)),VLOOKUP(A6756,Studies!A:BR,3,FALSE),"")</f>
        <v>https://www.ncbi.nlm.nih.gov/pubmed/6142906</v>
      </c>
      <c r="D6756" s="255" t="str">
        <f>IF(AND(A6756&lt;&gt;"",ISNUMBER(A6756)),VLOOKUP(A6756,Studies!A:BR,4,FALSE),"")</f>
        <v>Control</v>
      </c>
      <c r="E6756" s="255" t="str">
        <f>IF(AND(A6756&lt;&gt;"",ISNUMBER(A6756)),VLOOKUP(A6756,Studies!A:BR,5,FALSE),"")</f>
        <v>Triazolam</v>
      </c>
      <c r="F6756" s="256" t="str">
        <f>IF(AND(A6756&lt;&gt;"",ISNUMBER(A6756)),VLOOKUP(A6756,Studies!A:BR,6,FALSE),"")</f>
        <v>Plasma</v>
      </c>
      <c r="G6756" s="194">
        <v>6</v>
      </c>
      <c r="H6756" s="50" t="s">
        <v>60</v>
      </c>
      <c r="I6756" s="187">
        <v>1.6479999999999999</v>
      </c>
      <c r="J6756" s="41" t="s">
        <v>941</v>
      </c>
      <c r="K6756" s="41" t="s">
        <v>116</v>
      </c>
      <c r="L6756" s="195">
        <v>0.48155999999999999</v>
      </c>
      <c r="M6756" s="52" t="s">
        <v>941</v>
      </c>
      <c r="N6756" s="52" t="s">
        <v>949</v>
      </c>
    </row>
    <row r="6757" spans="1:14" x14ac:dyDescent="0.2">
      <c r="A6757" s="30">
        <v>715</v>
      </c>
      <c r="B6757" s="254" t="str">
        <f>IF(AND(A6757&lt;&gt;"",ISNUMBER(A6757)),VLOOKUP(A6757,Studies!A:BR,2,FALSE),"")</f>
        <v>Ochs 1984</v>
      </c>
      <c r="C6757" s="255" t="str">
        <f>IF(AND(A6757&lt;&gt;"",ISNUMBER(A6757)),VLOOKUP(A6757,Studies!A:BR,3,FALSE),"")</f>
        <v>https://www.ncbi.nlm.nih.gov/pubmed/6142906</v>
      </c>
      <c r="D6757" s="255" t="str">
        <f>IF(AND(A6757&lt;&gt;"",ISNUMBER(A6757)),VLOOKUP(A6757,Studies!A:BR,4,FALSE),"")</f>
        <v>Control</v>
      </c>
      <c r="E6757" s="255" t="str">
        <f>IF(AND(A6757&lt;&gt;"",ISNUMBER(A6757)),VLOOKUP(A6757,Studies!A:BR,5,FALSE),"")</f>
        <v>Triazolam</v>
      </c>
      <c r="F6757" s="256" t="str">
        <f>IF(AND(A6757&lt;&gt;"",ISNUMBER(A6757)),VLOOKUP(A6757,Studies!A:BR,6,FALSE),"")</f>
        <v>Plasma</v>
      </c>
      <c r="G6757" s="194">
        <v>8</v>
      </c>
      <c r="H6757" s="50" t="s">
        <v>60</v>
      </c>
      <c r="I6757" s="187">
        <v>0.94499999999999995</v>
      </c>
      <c r="J6757" s="41" t="s">
        <v>941</v>
      </c>
      <c r="K6757" s="41" t="s">
        <v>116</v>
      </c>
      <c r="L6757" s="195">
        <v>0.382658</v>
      </c>
      <c r="M6757" s="52" t="s">
        <v>941</v>
      </c>
      <c r="N6757" s="52" t="s">
        <v>949</v>
      </c>
    </row>
    <row r="6758" spans="1:14" x14ac:dyDescent="0.2">
      <c r="A6758" s="30">
        <v>715</v>
      </c>
      <c r="B6758" s="254" t="str">
        <f>IF(AND(A6758&lt;&gt;"",ISNUMBER(A6758)),VLOOKUP(A6758,Studies!A:BR,2,FALSE),"")</f>
        <v>Ochs 1984</v>
      </c>
      <c r="C6758" s="255" t="str">
        <f>IF(AND(A6758&lt;&gt;"",ISNUMBER(A6758)),VLOOKUP(A6758,Studies!A:BR,3,FALSE),"")</f>
        <v>https://www.ncbi.nlm.nih.gov/pubmed/6142906</v>
      </c>
      <c r="D6758" s="255" t="str">
        <f>IF(AND(A6758&lt;&gt;"",ISNUMBER(A6758)),VLOOKUP(A6758,Studies!A:BR,4,FALSE),"")</f>
        <v>Control</v>
      </c>
      <c r="E6758" s="255" t="str">
        <f>IF(AND(A6758&lt;&gt;"",ISNUMBER(A6758)),VLOOKUP(A6758,Studies!A:BR,5,FALSE),"")</f>
        <v>Triazolam</v>
      </c>
      <c r="F6758" s="256" t="str">
        <f>IF(AND(A6758&lt;&gt;"",ISNUMBER(A6758)),VLOOKUP(A6758,Studies!A:BR,6,FALSE),"")</f>
        <v>Plasma</v>
      </c>
      <c r="G6758" s="194">
        <v>12</v>
      </c>
      <c r="H6758" s="50" t="s">
        <v>60</v>
      </c>
      <c r="I6758" s="187">
        <v>0.377</v>
      </c>
      <c r="J6758" s="41" t="s">
        <v>941</v>
      </c>
      <c r="K6758" s="41" t="s">
        <v>116</v>
      </c>
      <c r="L6758" s="195">
        <v>0.19750100000000001</v>
      </c>
      <c r="M6758" s="52" t="s">
        <v>941</v>
      </c>
      <c r="N6758" s="52" t="s">
        <v>949</v>
      </c>
    </row>
    <row r="6759" spans="1:14" x14ac:dyDescent="0.2">
      <c r="A6759" s="30">
        <v>716</v>
      </c>
      <c r="B6759" s="254" t="str">
        <f>IF(AND(A6759&lt;&gt;"",ISNUMBER(A6759)),VLOOKUP(A6759,Studies!A:BR,2,FALSE),"")</f>
        <v>Phillips 1986</v>
      </c>
      <c r="C6759" s="255" t="str">
        <f>IF(AND(A6759&lt;&gt;"",ISNUMBER(A6759)),VLOOKUP(A6759,Studies!A:BR,3,FALSE),"")</f>
        <v>https://www.ncbi.nlm.nih.gov/pubmed/3771812</v>
      </c>
      <c r="D6759" s="255" t="str">
        <f>IF(AND(A6759&lt;&gt;"",ISNUMBER(A6759)),VLOOKUP(A6759,Studies!A:BR,4,FALSE),"")</f>
        <v>Triazolam alone</v>
      </c>
      <c r="E6759" s="255" t="str">
        <f>IF(AND(A6759&lt;&gt;"",ISNUMBER(A6759)),VLOOKUP(A6759,Studies!A:BR,5,FALSE),"")</f>
        <v>Triazolam</v>
      </c>
      <c r="F6759" s="256" t="str">
        <f>IF(AND(A6759&lt;&gt;"",ISNUMBER(A6759)),VLOOKUP(A6759,Studies!A:BR,6,FALSE),"")</f>
        <v>Plasma</v>
      </c>
      <c r="G6759" s="194">
        <v>0.31064000000000003</v>
      </c>
      <c r="H6759" s="50" t="s">
        <v>60</v>
      </c>
      <c r="I6759" s="187">
        <v>0.17795839999999999</v>
      </c>
      <c r="J6759" s="41" t="s">
        <v>941</v>
      </c>
      <c r="K6759" s="41" t="s">
        <v>116</v>
      </c>
    </row>
    <row r="6760" spans="1:14" x14ac:dyDescent="0.2">
      <c r="A6760" s="30">
        <v>716</v>
      </c>
      <c r="B6760" s="254" t="str">
        <f>IF(AND(A6760&lt;&gt;"",ISNUMBER(A6760)),VLOOKUP(A6760,Studies!A:BR,2,FALSE),"")</f>
        <v>Phillips 1986</v>
      </c>
      <c r="C6760" s="255" t="str">
        <f>IF(AND(A6760&lt;&gt;"",ISNUMBER(A6760)),VLOOKUP(A6760,Studies!A:BR,3,FALSE),"")</f>
        <v>https://www.ncbi.nlm.nih.gov/pubmed/3771812</v>
      </c>
      <c r="D6760" s="255" t="str">
        <f>IF(AND(A6760&lt;&gt;"",ISNUMBER(A6760)),VLOOKUP(A6760,Studies!A:BR,4,FALSE),"")</f>
        <v>Triazolam alone</v>
      </c>
      <c r="E6760" s="255" t="str">
        <f>IF(AND(A6760&lt;&gt;"",ISNUMBER(A6760)),VLOOKUP(A6760,Studies!A:BR,5,FALSE),"")</f>
        <v>Triazolam</v>
      </c>
      <c r="F6760" s="256" t="str">
        <f>IF(AND(A6760&lt;&gt;"",ISNUMBER(A6760)),VLOOKUP(A6760,Studies!A:BR,6,FALSE),"")</f>
        <v>Plasma</v>
      </c>
      <c r="G6760" s="194">
        <v>0.59257300000000002</v>
      </c>
      <c r="H6760" s="50" t="s">
        <v>60</v>
      </c>
      <c r="I6760" s="187">
        <v>1.46451</v>
      </c>
      <c r="J6760" s="41" t="s">
        <v>941</v>
      </c>
      <c r="K6760" s="41" t="s">
        <v>116</v>
      </c>
      <c r="L6760" s="195">
        <v>1.375</v>
      </c>
      <c r="M6760" s="52" t="s">
        <v>941</v>
      </c>
      <c r="N6760" s="52" t="s">
        <v>117</v>
      </c>
    </row>
    <row r="6761" spans="1:14" x14ac:dyDescent="0.2">
      <c r="A6761" s="30">
        <v>716</v>
      </c>
      <c r="B6761" s="254" t="str">
        <f>IF(AND(A6761&lt;&gt;"",ISNUMBER(A6761)),VLOOKUP(A6761,Studies!A:BR,2,FALSE),"")</f>
        <v>Phillips 1986</v>
      </c>
      <c r="C6761" s="255" t="str">
        <f>IF(AND(A6761&lt;&gt;"",ISNUMBER(A6761)),VLOOKUP(A6761,Studies!A:BR,3,FALSE),"")</f>
        <v>https://www.ncbi.nlm.nih.gov/pubmed/3771812</v>
      </c>
      <c r="D6761" s="255" t="str">
        <f>IF(AND(A6761&lt;&gt;"",ISNUMBER(A6761)),VLOOKUP(A6761,Studies!A:BR,4,FALSE),"")</f>
        <v>Triazolam alone</v>
      </c>
      <c r="E6761" s="255" t="str">
        <f>IF(AND(A6761&lt;&gt;"",ISNUMBER(A6761)),VLOOKUP(A6761,Studies!A:BR,5,FALSE),"")</f>
        <v>Triazolam</v>
      </c>
      <c r="F6761" s="256" t="str">
        <f>IF(AND(A6761&lt;&gt;"",ISNUMBER(A6761)),VLOOKUP(A6761,Studies!A:BR,6,FALSE),"")</f>
        <v>Plasma</v>
      </c>
      <c r="G6761" s="194">
        <v>0.89457699999999996</v>
      </c>
      <c r="H6761" s="50" t="s">
        <v>60</v>
      </c>
      <c r="I6761" s="187">
        <v>1.9883500000000001</v>
      </c>
      <c r="J6761" s="41" t="s">
        <v>941</v>
      </c>
      <c r="K6761" s="41" t="s">
        <v>116</v>
      </c>
      <c r="L6761" s="195">
        <v>1.401</v>
      </c>
      <c r="M6761" s="52" t="s">
        <v>941</v>
      </c>
      <c r="N6761" s="52" t="s">
        <v>117</v>
      </c>
    </row>
    <row r="6762" spans="1:14" x14ac:dyDescent="0.2">
      <c r="A6762" s="30">
        <v>716</v>
      </c>
      <c r="B6762" s="254" t="str">
        <f>IF(AND(A6762&lt;&gt;"",ISNUMBER(A6762)),VLOOKUP(A6762,Studies!A:BR,2,FALSE),"")</f>
        <v>Phillips 1986</v>
      </c>
      <c r="C6762" s="255" t="str">
        <f>IF(AND(A6762&lt;&gt;"",ISNUMBER(A6762)),VLOOKUP(A6762,Studies!A:BR,3,FALSE),"")</f>
        <v>https://www.ncbi.nlm.nih.gov/pubmed/3771812</v>
      </c>
      <c r="D6762" s="255" t="str">
        <f>IF(AND(A6762&lt;&gt;"",ISNUMBER(A6762)),VLOOKUP(A6762,Studies!A:BR,4,FALSE),"")</f>
        <v>Triazolam alone</v>
      </c>
      <c r="E6762" s="255" t="str">
        <f>IF(AND(A6762&lt;&gt;"",ISNUMBER(A6762)),VLOOKUP(A6762,Studies!A:BR,5,FALSE),"")</f>
        <v>Triazolam</v>
      </c>
      <c r="F6762" s="256" t="str">
        <f>IF(AND(A6762&lt;&gt;"",ISNUMBER(A6762)),VLOOKUP(A6762,Studies!A:BR,6,FALSE),"")</f>
        <v>Plasma</v>
      </c>
      <c r="G6762" s="194">
        <v>1.099491</v>
      </c>
      <c r="H6762" s="50" t="s">
        <v>60</v>
      </c>
      <c r="I6762" s="187">
        <v>2.2015889999999998</v>
      </c>
      <c r="J6762" s="41" t="s">
        <v>941</v>
      </c>
      <c r="K6762" s="41" t="s">
        <v>116</v>
      </c>
      <c r="L6762" s="195">
        <v>1.304</v>
      </c>
      <c r="M6762" s="52" t="s">
        <v>941</v>
      </c>
      <c r="N6762" s="52" t="s">
        <v>117</v>
      </c>
    </row>
    <row r="6763" spans="1:14" x14ac:dyDescent="0.2">
      <c r="A6763" s="30">
        <v>716</v>
      </c>
      <c r="B6763" s="254" t="str">
        <f>IF(AND(A6763&lt;&gt;"",ISNUMBER(A6763)),VLOOKUP(A6763,Studies!A:BR,2,FALSE),"")</f>
        <v>Phillips 1986</v>
      </c>
      <c r="C6763" s="255" t="str">
        <f>IF(AND(A6763&lt;&gt;"",ISNUMBER(A6763)),VLOOKUP(A6763,Studies!A:BR,3,FALSE),"")</f>
        <v>https://www.ncbi.nlm.nih.gov/pubmed/3771812</v>
      </c>
      <c r="D6763" s="255" t="str">
        <f>IF(AND(A6763&lt;&gt;"",ISNUMBER(A6763)),VLOOKUP(A6763,Studies!A:BR,4,FALSE),"")</f>
        <v>Triazolam alone</v>
      </c>
      <c r="E6763" s="255" t="str">
        <f>IF(AND(A6763&lt;&gt;"",ISNUMBER(A6763)),VLOOKUP(A6763,Studies!A:BR,5,FALSE),"")</f>
        <v>Triazolam</v>
      </c>
      <c r="F6763" s="256" t="str">
        <f>IF(AND(A6763&lt;&gt;"",ISNUMBER(A6763)),VLOOKUP(A6763,Studies!A:BR,6,FALSE),"")</f>
        <v>Plasma</v>
      </c>
      <c r="G6763" s="194">
        <v>1.586028</v>
      </c>
      <c r="H6763" s="50" t="s">
        <v>60</v>
      </c>
      <c r="I6763" s="187">
        <v>2.3798720000000002</v>
      </c>
      <c r="J6763" s="41" t="s">
        <v>941</v>
      </c>
      <c r="K6763" s="41" t="s">
        <v>116</v>
      </c>
      <c r="L6763" s="195">
        <v>1.1970000000000001</v>
      </c>
      <c r="M6763" s="52" t="s">
        <v>941</v>
      </c>
      <c r="N6763" s="52" t="s">
        <v>117</v>
      </c>
    </row>
    <row r="6764" spans="1:14" x14ac:dyDescent="0.2">
      <c r="A6764" s="30">
        <v>716</v>
      </c>
      <c r="B6764" s="254" t="str">
        <f>IF(AND(A6764&lt;&gt;"",ISNUMBER(A6764)),VLOOKUP(A6764,Studies!A:BR,2,FALSE),"")</f>
        <v>Phillips 1986</v>
      </c>
      <c r="C6764" s="255" t="str">
        <f>IF(AND(A6764&lt;&gt;"",ISNUMBER(A6764)),VLOOKUP(A6764,Studies!A:BR,3,FALSE),"")</f>
        <v>https://www.ncbi.nlm.nih.gov/pubmed/3771812</v>
      </c>
      <c r="D6764" s="255" t="str">
        <f>IF(AND(A6764&lt;&gt;"",ISNUMBER(A6764)),VLOOKUP(A6764,Studies!A:BR,4,FALSE),"")</f>
        <v>Triazolam alone</v>
      </c>
      <c r="E6764" s="255" t="str">
        <f>IF(AND(A6764&lt;&gt;"",ISNUMBER(A6764)),VLOOKUP(A6764,Studies!A:BR,5,FALSE),"")</f>
        <v>Triazolam</v>
      </c>
      <c r="F6764" s="256" t="str">
        <f>IF(AND(A6764&lt;&gt;"",ISNUMBER(A6764)),VLOOKUP(A6764,Studies!A:BR,6,FALSE),"")</f>
        <v>Plasma</v>
      </c>
      <c r="G6764" s="194">
        <v>2.1125509999999998</v>
      </c>
      <c r="H6764" s="50" t="s">
        <v>60</v>
      </c>
      <c r="I6764" s="187">
        <v>2.3719749999999999</v>
      </c>
      <c r="J6764" s="41" t="s">
        <v>941</v>
      </c>
      <c r="K6764" s="41" t="s">
        <v>116</v>
      </c>
      <c r="L6764" s="195">
        <v>1.091</v>
      </c>
      <c r="M6764" s="52" t="s">
        <v>941</v>
      </c>
      <c r="N6764" s="52" t="s">
        <v>117</v>
      </c>
    </row>
    <row r="6765" spans="1:14" x14ac:dyDescent="0.2">
      <c r="A6765" s="30">
        <v>716</v>
      </c>
      <c r="B6765" s="254" t="str">
        <f>IF(AND(A6765&lt;&gt;"",ISNUMBER(A6765)),VLOOKUP(A6765,Studies!A:BR,2,FALSE),"")</f>
        <v>Phillips 1986</v>
      </c>
      <c r="C6765" s="255" t="str">
        <f>IF(AND(A6765&lt;&gt;"",ISNUMBER(A6765)),VLOOKUP(A6765,Studies!A:BR,3,FALSE),"")</f>
        <v>https://www.ncbi.nlm.nih.gov/pubmed/3771812</v>
      </c>
      <c r="D6765" s="255" t="str">
        <f>IF(AND(A6765&lt;&gt;"",ISNUMBER(A6765)),VLOOKUP(A6765,Studies!A:BR,4,FALSE),"")</f>
        <v>Triazolam alone</v>
      </c>
      <c r="E6765" s="255" t="str">
        <f>IF(AND(A6765&lt;&gt;"",ISNUMBER(A6765)),VLOOKUP(A6765,Studies!A:BR,5,FALSE),"")</f>
        <v>Triazolam</v>
      </c>
      <c r="F6765" s="256" t="str">
        <f>IF(AND(A6765&lt;&gt;"",ISNUMBER(A6765)),VLOOKUP(A6765,Studies!A:BR,6,FALSE),"")</f>
        <v>Plasma</v>
      </c>
      <c r="G6765" s="194">
        <v>3.0970599999999999</v>
      </c>
      <c r="H6765" s="50" t="s">
        <v>60</v>
      </c>
      <c r="I6765" s="187">
        <v>2.2939720000000001</v>
      </c>
      <c r="J6765" s="41" t="s">
        <v>941</v>
      </c>
      <c r="K6765" s="41" t="s">
        <v>116</v>
      </c>
      <c r="L6765" s="195">
        <v>0.79800000000000004</v>
      </c>
      <c r="M6765" s="52" t="s">
        <v>941</v>
      </c>
      <c r="N6765" s="52" t="s">
        <v>117</v>
      </c>
    </row>
    <row r="6766" spans="1:14" x14ac:dyDescent="0.2">
      <c r="A6766" s="30">
        <v>716</v>
      </c>
      <c r="B6766" s="254" t="str">
        <f>IF(AND(A6766&lt;&gt;"",ISNUMBER(A6766)),VLOOKUP(A6766,Studies!A:BR,2,FALSE),"")</f>
        <v>Phillips 1986</v>
      </c>
      <c r="C6766" s="255" t="str">
        <f>IF(AND(A6766&lt;&gt;"",ISNUMBER(A6766)),VLOOKUP(A6766,Studies!A:BR,3,FALSE),"")</f>
        <v>https://www.ncbi.nlm.nih.gov/pubmed/3771812</v>
      </c>
      <c r="D6766" s="255" t="str">
        <f>IF(AND(A6766&lt;&gt;"",ISNUMBER(A6766)),VLOOKUP(A6766,Studies!A:BR,4,FALSE),"")</f>
        <v>Triazolam alone</v>
      </c>
      <c r="E6766" s="255" t="str">
        <f>IF(AND(A6766&lt;&gt;"",ISNUMBER(A6766)),VLOOKUP(A6766,Studies!A:BR,5,FALSE),"")</f>
        <v>Triazolam</v>
      </c>
      <c r="F6766" s="256" t="str">
        <f>IF(AND(A6766&lt;&gt;"",ISNUMBER(A6766)),VLOOKUP(A6766,Studies!A:BR,6,FALSE),"")</f>
        <v>Plasma</v>
      </c>
      <c r="G6766" s="194">
        <v>4.0527839999999999</v>
      </c>
      <c r="H6766" s="50" t="s">
        <v>60</v>
      </c>
      <c r="I6766" s="187">
        <v>1.9764470000000001</v>
      </c>
      <c r="J6766" s="41" t="s">
        <v>941</v>
      </c>
      <c r="K6766" s="41" t="s">
        <v>116</v>
      </c>
      <c r="L6766" s="195">
        <v>0.78900000000000003</v>
      </c>
      <c r="M6766" s="52" t="s">
        <v>941</v>
      </c>
      <c r="N6766" s="52" t="s">
        <v>117</v>
      </c>
    </row>
    <row r="6767" spans="1:14" x14ac:dyDescent="0.2">
      <c r="A6767" s="30">
        <v>716</v>
      </c>
      <c r="B6767" s="254" t="str">
        <f>IF(AND(A6767&lt;&gt;"",ISNUMBER(A6767)),VLOOKUP(A6767,Studies!A:BR,2,FALSE),"")</f>
        <v>Phillips 1986</v>
      </c>
      <c r="C6767" s="255" t="str">
        <f>IF(AND(A6767&lt;&gt;"",ISNUMBER(A6767)),VLOOKUP(A6767,Studies!A:BR,3,FALSE),"")</f>
        <v>https://www.ncbi.nlm.nih.gov/pubmed/3771812</v>
      </c>
      <c r="D6767" s="255" t="str">
        <f>IF(AND(A6767&lt;&gt;"",ISNUMBER(A6767)),VLOOKUP(A6767,Studies!A:BR,4,FALSE),"")</f>
        <v>Triazolam alone</v>
      </c>
      <c r="E6767" s="255" t="str">
        <f>IF(AND(A6767&lt;&gt;"",ISNUMBER(A6767)),VLOOKUP(A6767,Studies!A:BR,5,FALSE),"")</f>
        <v>Triazolam</v>
      </c>
      <c r="F6767" s="256" t="str">
        <f>IF(AND(A6767&lt;&gt;"",ISNUMBER(A6767)),VLOOKUP(A6767,Studies!A:BR,6,FALSE),"")</f>
        <v>Plasma</v>
      </c>
      <c r="G6767" s="194">
        <v>6.0659900000000002</v>
      </c>
      <c r="H6767" s="50" t="s">
        <v>60</v>
      </c>
      <c r="I6767" s="187">
        <v>1.4746239999999999</v>
      </c>
      <c r="J6767" s="41" t="s">
        <v>941</v>
      </c>
      <c r="K6767" s="41" t="s">
        <v>116</v>
      </c>
      <c r="L6767" s="195">
        <v>0.69199999999999995</v>
      </c>
      <c r="M6767" s="52" t="s">
        <v>941</v>
      </c>
      <c r="N6767" s="52" t="s">
        <v>117</v>
      </c>
    </row>
    <row r="6768" spans="1:14" x14ac:dyDescent="0.2">
      <c r="A6768" s="30">
        <v>716</v>
      </c>
      <c r="B6768" s="254" t="str">
        <f>IF(AND(A6768&lt;&gt;"",ISNUMBER(A6768)),VLOOKUP(A6768,Studies!A:BR,2,FALSE),"")</f>
        <v>Phillips 1986</v>
      </c>
      <c r="C6768" s="255" t="str">
        <f>IF(AND(A6768&lt;&gt;"",ISNUMBER(A6768)),VLOOKUP(A6768,Studies!A:BR,3,FALSE),"")</f>
        <v>https://www.ncbi.nlm.nih.gov/pubmed/3771812</v>
      </c>
      <c r="D6768" s="255" t="str">
        <f>IF(AND(A6768&lt;&gt;"",ISNUMBER(A6768)),VLOOKUP(A6768,Studies!A:BR,4,FALSE),"")</f>
        <v>Triazolam alone</v>
      </c>
      <c r="E6768" s="255" t="str">
        <f>IF(AND(A6768&lt;&gt;"",ISNUMBER(A6768)),VLOOKUP(A6768,Studies!A:BR,5,FALSE),"")</f>
        <v>Triazolam</v>
      </c>
      <c r="F6768" s="256" t="str">
        <f>IF(AND(A6768&lt;&gt;"",ISNUMBER(A6768)),VLOOKUP(A6768,Studies!A:BR,6,FALSE),"")</f>
        <v>Plasma</v>
      </c>
      <c r="G6768" s="194">
        <v>8.0062239999999996</v>
      </c>
      <c r="H6768" s="50" t="s">
        <v>60</v>
      </c>
      <c r="I6768" s="187">
        <v>1.0790960000000001</v>
      </c>
      <c r="J6768" s="41" t="s">
        <v>941</v>
      </c>
      <c r="K6768" s="41" t="s">
        <v>116</v>
      </c>
      <c r="L6768" s="195">
        <v>0.58499999999999996</v>
      </c>
      <c r="M6768" s="52" t="s">
        <v>941</v>
      </c>
      <c r="N6768" s="52" t="s">
        <v>117</v>
      </c>
    </row>
    <row r="6769" spans="1:14" x14ac:dyDescent="0.2">
      <c r="A6769" s="30">
        <v>716</v>
      </c>
      <c r="B6769" s="254" t="str">
        <f>IF(AND(A6769&lt;&gt;"",ISNUMBER(A6769)),VLOOKUP(A6769,Studies!A:BR,2,FALSE),"")</f>
        <v>Phillips 1986</v>
      </c>
      <c r="C6769" s="255" t="str">
        <f>IF(AND(A6769&lt;&gt;"",ISNUMBER(A6769)),VLOOKUP(A6769,Studies!A:BR,3,FALSE),"")</f>
        <v>https://www.ncbi.nlm.nih.gov/pubmed/3771812</v>
      </c>
      <c r="D6769" s="255" t="str">
        <f>IF(AND(A6769&lt;&gt;"",ISNUMBER(A6769)),VLOOKUP(A6769,Studies!A:BR,4,FALSE),"")</f>
        <v>Triazolam alone</v>
      </c>
      <c r="E6769" s="255" t="str">
        <f>IF(AND(A6769&lt;&gt;"",ISNUMBER(A6769)),VLOOKUP(A6769,Studies!A:BR,5,FALSE),"")</f>
        <v>Triazolam</v>
      </c>
      <c r="F6769" s="256" t="str">
        <f>IF(AND(A6769&lt;&gt;"",ISNUMBER(A6769)),VLOOKUP(A6769,Studies!A:BR,6,FALSE),"")</f>
        <v>Plasma</v>
      </c>
      <c r="G6769" s="194">
        <v>9.9462229999999998</v>
      </c>
      <c r="H6769" s="50" t="s">
        <v>60</v>
      </c>
      <c r="I6769" s="187">
        <v>0.69243659999999996</v>
      </c>
      <c r="J6769" s="41" t="s">
        <v>941</v>
      </c>
      <c r="K6769" s="41" t="s">
        <v>116</v>
      </c>
      <c r="L6769" s="195">
        <v>0.57599999999999996</v>
      </c>
      <c r="M6769" s="52" t="s">
        <v>941</v>
      </c>
      <c r="N6769" s="52" t="s">
        <v>117</v>
      </c>
    </row>
    <row r="6770" spans="1:14" x14ac:dyDescent="0.2">
      <c r="A6770" s="30">
        <v>716</v>
      </c>
      <c r="B6770" s="254" t="str">
        <f>IF(AND(A6770&lt;&gt;"",ISNUMBER(A6770)),VLOOKUP(A6770,Studies!A:BR,2,FALSE),"")</f>
        <v>Phillips 1986</v>
      </c>
      <c r="C6770" s="255" t="str">
        <f>IF(AND(A6770&lt;&gt;"",ISNUMBER(A6770)),VLOOKUP(A6770,Studies!A:BR,3,FALSE),"")</f>
        <v>https://www.ncbi.nlm.nih.gov/pubmed/3771812</v>
      </c>
      <c r="D6770" s="255" t="str">
        <f>IF(AND(A6770&lt;&gt;"",ISNUMBER(A6770)),VLOOKUP(A6770,Studies!A:BR,4,FALSE),"")</f>
        <v>Triazolam alone</v>
      </c>
      <c r="E6770" s="255" t="str">
        <f>IF(AND(A6770&lt;&gt;"",ISNUMBER(A6770)),VLOOKUP(A6770,Studies!A:BR,5,FALSE),"")</f>
        <v>Triazolam</v>
      </c>
      <c r="F6770" s="256" t="str">
        <f>IF(AND(A6770&lt;&gt;"",ISNUMBER(A6770)),VLOOKUP(A6770,Studies!A:BR,6,FALSE),"")</f>
        <v>Plasma</v>
      </c>
      <c r="G6770" s="194">
        <v>11.95173</v>
      </c>
      <c r="H6770" s="50" t="s">
        <v>60</v>
      </c>
      <c r="I6770" s="187">
        <v>0.48328199999999999</v>
      </c>
      <c r="J6770" s="41" t="s">
        <v>941</v>
      </c>
      <c r="K6770" s="41" t="s">
        <v>116</v>
      </c>
      <c r="L6770" s="195">
        <v>0.39</v>
      </c>
      <c r="M6770" s="52" t="s">
        <v>941</v>
      </c>
      <c r="N6770" s="52" t="s">
        <v>117</v>
      </c>
    </row>
    <row r="6771" spans="1:14" x14ac:dyDescent="0.2">
      <c r="A6771" s="30">
        <v>716</v>
      </c>
      <c r="B6771" s="254" t="str">
        <f>IF(AND(A6771&lt;&gt;"",ISNUMBER(A6771)),VLOOKUP(A6771,Studies!A:BR,2,FALSE),"")</f>
        <v>Phillips 1986</v>
      </c>
      <c r="C6771" s="255" t="str">
        <f>IF(AND(A6771&lt;&gt;"",ISNUMBER(A6771)),VLOOKUP(A6771,Studies!A:BR,3,FALSE),"")</f>
        <v>https://www.ncbi.nlm.nih.gov/pubmed/3771812</v>
      </c>
      <c r="D6771" s="255" t="str">
        <f>IF(AND(A6771&lt;&gt;"",ISNUMBER(A6771)),VLOOKUP(A6771,Studies!A:BR,4,FALSE),"")</f>
        <v>Triazolam alone</v>
      </c>
      <c r="E6771" s="255" t="str">
        <f>IF(AND(A6771&lt;&gt;"",ISNUMBER(A6771)),VLOOKUP(A6771,Studies!A:BR,5,FALSE),"")</f>
        <v>Triazolam</v>
      </c>
      <c r="F6771" s="256" t="str">
        <f>IF(AND(A6771&lt;&gt;"",ISNUMBER(A6771)),VLOOKUP(A6771,Studies!A:BR,6,FALSE),"")</f>
        <v>Plasma</v>
      </c>
      <c r="G6771" s="194">
        <v>13.92191</v>
      </c>
      <c r="H6771" s="50" t="s">
        <v>60</v>
      </c>
      <c r="I6771" s="187">
        <v>0.28293119999999999</v>
      </c>
      <c r="J6771" s="41" t="s">
        <v>941</v>
      </c>
      <c r="K6771" s="41" t="s">
        <v>116</v>
      </c>
    </row>
    <row r="6772" spans="1:14" x14ac:dyDescent="0.2">
      <c r="A6772" s="30">
        <v>716</v>
      </c>
      <c r="B6772" s="254" t="str">
        <f>IF(AND(A6772&lt;&gt;"",ISNUMBER(A6772)),VLOOKUP(A6772,Studies!A:BR,2,FALSE),"")</f>
        <v>Phillips 1986</v>
      </c>
      <c r="C6772" s="255" t="str">
        <f>IF(AND(A6772&lt;&gt;"",ISNUMBER(A6772)),VLOOKUP(A6772,Studies!A:BR,3,FALSE),"")</f>
        <v>https://www.ncbi.nlm.nih.gov/pubmed/3771812</v>
      </c>
      <c r="D6772" s="255" t="str">
        <f>IF(AND(A6772&lt;&gt;"",ISNUMBER(A6772)),VLOOKUP(A6772,Studies!A:BR,4,FALSE),"")</f>
        <v>Triazolam alone</v>
      </c>
      <c r="E6772" s="255" t="str">
        <f>IF(AND(A6772&lt;&gt;"",ISNUMBER(A6772)),VLOOKUP(A6772,Studies!A:BR,5,FALSE),"")</f>
        <v>Triazolam</v>
      </c>
      <c r="F6772" s="256" t="str">
        <f>IF(AND(A6772&lt;&gt;"",ISNUMBER(A6772)),VLOOKUP(A6772,Studies!A:BR,6,FALSE),"")</f>
        <v>Plasma</v>
      </c>
      <c r="G6772" s="194">
        <v>17.926390000000001</v>
      </c>
      <c r="H6772" s="50" t="s">
        <v>60</v>
      </c>
      <c r="I6772" s="187">
        <v>0.1129469</v>
      </c>
      <c r="J6772" s="41" t="s">
        <v>941</v>
      </c>
      <c r="K6772" s="41" t="s">
        <v>116</v>
      </c>
    </row>
    <row r="6773" spans="1:14" x14ac:dyDescent="0.2">
      <c r="A6773" s="30">
        <v>717</v>
      </c>
      <c r="B6773" s="254" t="str">
        <f>IF(AND(A6773&lt;&gt;"",ISNUMBER(A6773)),VLOOKUP(A6773,Studies!A:BR,2,FALSE),"")</f>
        <v>Smith 1987</v>
      </c>
      <c r="C6773" s="255" t="str">
        <f>IF(AND(A6773&lt;&gt;"",ISNUMBER(A6773)),VLOOKUP(A6773,Studies!A:BR,3,FALSE),"")</f>
        <v>https://www.ncbi.nlm.nih.gov/pubmed/3437069</v>
      </c>
      <c r="D6773" s="255" t="str">
        <f>IF(AND(A6773&lt;&gt;"",ISNUMBER(A6773)),VLOOKUP(A6773,Studies!A:BR,4,FALSE),"")</f>
        <v>0.125 mg</v>
      </c>
      <c r="E6773" s="255" t="str">
        <f>IF(AND(A6773&lt;&gt;"",ISNUMBER(A6773)),VLOOKUP(A6773,Studies!A:BR,5,FALSE),"")</f>
        <v>Triazolam</v>
      </c>
      <c r="F6773" s="256" t="str">
        <f>IF(AND(A6773&lt;&gt;"",ISNUMBER(A6773)),VLOOKUP(A6773,Studies!A:BR,6,FALSE),"")</f>
        <v>Plasma</v>
      </c>
      <c r="G6773" s="194">
        <v>4.1667000000000003E-2</v>
      </c>
      <c r="H6773" s="50" t="s">
        <v>60</v>
      </c>
      <c r="I6773" s="187">
        <v>7.2903000000000002</v>
      </c>
      <c r="J6773" s="41" t="s">
        <v>941</v>
      </c>
      <c r="K6773" s="41" t="s">
        <v>116</v>
      </c>
    </row>
    <row r="6774" spans="1:14" x14ac:dyDescent="0.2">
      <c r="A6774" s="30">
        <v>717</v>
      </c>
      <c r="B6774" s="254" t="str">
        <f>IF(AND(A6774&lt;&gt;"",ISNUMBER(A6774)),VLOOKUP(A6774,Studies!A:BR,2,FALSE),"")</f>
        <v>Smith 1987</v>
      </c>
      <c r="C6774" s="255" t="str">
        <f>IF(AND(A6774&lt;&gt;"",ISNUMBER(A6774)),VLOOKUP(A6774,Studies!A:BR,3,FALSE),"")</f>
        <v>https://www.ncbi.nlm.nih.gov/pubmed/3437069</v>
      </c>
      <c r="D6774" s="255" t="str">
        <f>IF(AND(A6774&lt;&gt;"",ISNUMBER(A6774)),VLOOKUP(A6774,Studies!A:BR,4,FALSE),"")</f>
        <v>0.125 mg</v>
      </c>
      <c r="E6774" s="255" t="str">
        <f>IF(AND(A6774&lt;&gt;"",ISNUMBER(A6774)),VLOOKUP(A6774,Studies!A:BR,5,FALSE),"")</f>
        <v>Triazolam</v>
      </c>
      <c r="F6774" s="256" t="str">
        <f>IF(AND(A6774&lt;&gt;"",ISNUMBER(A6774)),VLOOKUP(A6774,Studies!A:BR,6,FALSE),"")</f>
        <v>Plasma</v>
      </c>
      <c r="G6774" s="194">
        <v>0.1</v>
      </c>
      <c r="H6774" s="50" t="s">
        <v>60</v>
      </c>
      <c r="I6774" s="187">
        <v>3.8746999999999998</v>
      </c>
      <c r="J6774" s="41" t="s">
        <v>941</v>
      </c>
      <c r="K6774" s="41" t="s">
        <v>116</v>
      </c>
    </row>
    <row r="6775" spans="1:14" x14ac:dyDescent="0.2">
      <c r="A6775" s="30">
        <v>717</v>
      </c>
      <c r="B6775" s="254" t="str">
        <f>IF(AND(A6775&lt;&gt;"",ISNUMBER(A6775)),VLOOKUP(A6775,Studies!A:BR,2,FALSE),"")</f>
        <v>Smith 1987</v>
      </c>
      <c r="C6775" s="255" t="str">
        <f>IF(AND(A6775&lt;&gt;"",ISNUMBER(A6775)),VLOOKUP(A6775,Studies!A:BR,3,FALSE),"")</f>
        <v>https://www.ncbi.nlm.nih.gov/pubmed/3437069</v>
      </c>
      <c r="D6775" s="255" t="str">
        <f>IF(AND(A6775&lt;&gt;"",ISNUMBER(A6775)),VLOOKUP(A6775,Studies!A:BR,4,FALSE),"")</f>
        <v>0.125 mg</v>
      </c>
      <c r="E6775" s="255" t="str">
        <f>IF(AND(A6775&lt;&gt;"",ISNUMBER(A6775)),VLOOKUP(A6775,Studies!A:BR,5,FALSE),"")</f>
        <v>Triazolam</v>
      </c>
      <c r="F6775" s="256" t="str">
        <f>IF(AND(A6775&lt;&gt;"",ISNUMBER(A6775)),VLOOKUP(A6775,Studies!A:BR,6,FALSE),"")</f>
        <v>Plasma</v>
      </c>
      <c r="G6775" s="194">
        <v>0.25</v>
      </c>
      <c r="H6775" s="50" t="s">
        <v>60</v>
      </c>
      <c r="I6775" s="187">
        <v>3.0916999999999999</v>
      </c>
      <c r="J6775" s="41" t="s">
        <v>941</v>
      </c>
      <c r="K6775" s="41" t="s">
        <v>116</v>
      </c>
    </row>
    <row r="6776" spans="1:14" x14ac:dyDescent="0.2">
      <c r="A6776" s="30">
        <v>717</v>
      </c>
      <c r="B6776" s="254" t="str">
        <f>IF(AND(A6776&lt;&gt;"",ISNUMBER(A6776)),VLOOKUP(A6776,Studies!A:BR,2,FALSE),"")</f>
        <v>Smith 1987</v>
      </c>
      <c r="C6776" s="255" t="str">
        <f>IF(AND(A6776&lt;&gt;"",ISNUMBER(A6776)),VLOOKUP(A6776,Studies!A:BR,3,FALSE),"")</f>
        <v>https://www.ncbi.nlm.nih.gov/pubmed/3437069</v>
      </c>
      <c r="D6776" s="255" t="str">
        <f>IF(AND(A6776&lt;&gt;"",ISNUMBER(A6776)),VLOOKUP(A6776,Studies!A:BR,4,FALSE),"")</f>
        <v>0.125 mg</v>
      </c>
      <c r="E6776" s="255" t="str">
        <f>IF(AND(A6776&lt;&gt;"",ISNUMBER(A6776)),VLOOKUP(A6776,Studies!A:BR,5,FALSE),"")</f>
        <v>Triazolam</v>
      </c>
      <c r="F6776" s="256" t="str">
        <f>IF(AND(A6776&lt;&gt;"",ISNUMBER(A6776)),VLOOKUP(A6776,Studies!A:BR,6,FALSE),"")</f>
        <v>Plasma</v>
      </c>
      <c r="G6776" s="194">
        <v>0.5</v>
      </c>
      <c r="H6776" s="50" t="s">
        <v>60</v>
      </c>
      <c r="I6776" s="187">
        <v>2.4300999999999999</v>
      </c>
      <c r="J6776" s="41" t="s">
        <v>941</v>
      </c>
      <c r="K6776" s="41" t="s">
        <v>116</v>
      </c>
    </row>
    <row r="6777" spans="1:14" x14ac:dyDescent="0.2">
      <c r="A6777" s="30">
        <v>717</v>
      </c>
      <c r="B6777" s="254" t="str">
        <f>IF(AND(A6777&lt;&gt;"",ISNUMBER(A6777)),VLOOKUP(A6777,Studies!A:BR,2,FALSE),"")</f>
        <v>Smith 1987</v>
      </c>
      <c r="C6777" s="255" t="str">
        <f>IF(AND(A6777&lt;&gt;"",ISNUMBER(A6777)),VLOOKUP(A6777,Studies!A:BR,3,FALSE),"")</f>
        <v>https://www.ncbi.nlm.nih.gov/pubmed/3437069</v>
      </c>
      <c r="D6777" s="255" t="str">
        <f>IF(AND(A6777&lt;&gt;"",ISNUMBER(A6777)),VLOOKUP(A6777,Studies!A:BR,4,FALSE),"")</f>
        <v>0.125 mg</v>
      </c>
      <c r="E6777" s="255" t="str">
        <f>IF(AND(A6777&lt;&gt;"",ISNUMBER(A6777)),VLOOKUP(A6777,Studies!A:BR,5,FALSE),"")</f>
        <v>Triazolam</v>
      </c>
      <c r="F6777" s="256" t="str">
        <f>IF(AND(A6777&lt;&gt;"",ISNUMBER(A6777)),VLOOKUP(A6777,Studies!A:BR,6,FALSE),"")</f>
        <v>Plasma</v>
      </c>
      <c r="G6777" s="194">
        <v>1</v>
      </c>
      <c r="H6777" s="50" t="s">
        <v>60</v>
      </c>
      <c r="I6777" s="187">
        <v>2.0592999999999999</v>
      </c>
      <c r="J6777" s="41" t="s">
        <v>941</v>
      </c>
      <c r="K6777" s="41" t="s">
        <v>116</v>
      </c>
    </row>
    <row r="6778" spans="1:14" x14ac:dyDescent="0.2">
      <c r="A6778" s="30">
        <v>717</v>
      </c>
      <c r="B6778" s="254" t="str">
        <f>IF(AND(A6778&lt;&gt;"",ISNUMBER(A6778)),VLOOKUP(A6778,Studies!A:BR,2,FALSE),"")</f>
        <v>Smith 1987</v>
      </c>
      <c r="C6778" s="255" t="str">
        <f>IF(AND(A6778&lt;&gt;"",ISNUMBER(A6778)),VLOOKUP(A6778,Studies!A:BR,3,FALSE),"")</f>
        <v>https://www.ncbi.nlm.nih.gov/pubmed/3437069</v>
      </c>
      <c r="D6778" s="255" t="str">
        <f>IF(AND(A6778&lt;&gt;"",ISNUMBER(A6778)),VLOOKUP(A6778,Studies!A:BR,4,FALSE),"")</f>
        <v>0.125 mg</v>
      </c>
      <c r="E6778" s="255" t="str">
        <f>IF(AND(A6778&lt;&gt;"",ISNUMBER(A6778)),VLOOKUP(A6778,Studies!A:BR,5,FALSE),"")</f>
        <v>Triazolam</v>
      </c>
      <c r="F6778" s="256" t="str">
        <f>IF(AND(A6778&lt;&gt;"",ISNUMBER(A6778)),VLOOKUP(A6778,Studies!A:BR,6,FALSE),"")</f>
        <v>Plasma</v>
      </c>
      <c r="G6778" s="194">
        <v>1.5</v>
      </c>
      <c r="H6778" s="50" t="s">
        <v>60</v>
      </c>
      <c r="I6778" s="187">
        <v>1.7451000000000001</v>
      </c>
      <c r="J6778" s="41" t="s">
        <v>941</v>
      </c>
      <c r="K6778" s="41" t="s">
        <v>116</v>
      </c>
    </row>
    <row r="6779" spans="1:14" x14ac:dyDescent="0.2">
      <c r="A6779" s="30">
        <v>717</v>
      </c>
      <c r="B6779" s="254" t="str">
        <f>IF(AND(A6779&lt;&gt;"",ISNUMBER(A6779)),VLOOKUP(A6779,Studies!A:BR,2,FALSE),"")</f>
        <v>Smith 1987</v>
      </c>
      <c r="C6779" s="255" t="str">
        <f>IF(AND(A6779&lt;&gt;"",ISNUMBER(A6779)),VLOOKUP(A6779,Studies!A:BR,3,FALSE),"")</f>
        <v>https://www.ncbi.nlm.nih.gov/pubmed/3437069</v>
      </c>
      <c r="D6779" s="255" t="str">
        <f>IF(AND(A6779&lt;&gt;"",ISNUMBER(A6779)),VLOOKUP(A6779,Studies!A:BR,4,FALSE),"")</f>
        <v>0.125 mg</v>
      </c>
      <c r="E6779" s="255" t="str">
        <f>IF(AND(A6779&lt;&gt;"",ISNUMBER(A6779)),VLOOKUP(A6779,Studies!A:BR,5,FALSE),"")</f>
        <v>Triazolam</v>
      </c>
      <c r="F6779" s="256" t="str">
        <f>IF(AND(A6779&lt;&gt;"",ISNUMBER(A6779)),VLOOKUP(A6779,Studies!A:BR,6,FALSE),"")</f>
        <v>Plasma</v>
      </c>
      <c r="G6779" s="194">
        <v>2</v>
      </c>
      <c r="H6779" s="50" t="s">
        <v>60</v>
      </c>
      <c r="I6779" s="187">
        <v>1.4789000000000001</v>
      </c>
      <c r="J6779" s="41" t="s">
        <v>941</v>
      </c>
      <c r="K6779" s="41" t="s">
        <v>116</v>
      </c>
    </row>
    <row r="6780" spans="1:14" x14ac:dyDescent="0.2">
      <c r="A6780" s="30">
        <v>717</v>
      </c>
      <c r="B6780" s="254" t="str">
        <f>IF(AND(A6780&lt;&gt;"",ISNUMBER(A6780)),VLOOKUP(A6780,Studies!A:BR,2,FALSE),"")</f>
        <v>Smith 1987</v>
      </c>
      <c r="C6780" s="255" t="str">
        <f>IF(AND(A6780&lt;&gt;"",ISNUMBER(A6780)),VLOOKUP(A6780,Studies!A:BR,3,FALSE),"")</f>
        <v>https://www.ncbi.nlm.nih.gov/pubmed/3437069</v>
      </c>
      <c r="D6780" s="255" t="str">
        <f>IF(AND(A6780&lt;&gt;"",ISNUMBER(A6780)),VLOOKUP(A6780,Studies!A:BR,4,FALSE),"")</f>
        <v>0.125 mg</v>
      </c>
      <c r="E6780" s="255" t="str">
        <f>IF(AND(A6780&lt;&gt;"",ISNUMBER(A6780)),VLOOKUP(A6780,Studies!A:BR,5,FALSE),"")</f>
        <v>Triazolam</v>
      </c>
      <c r="F6780" s="256" t="str">
        <f>IF(AND(A6780&lt;&gt;"",ISNUMBER(A6780)),VLOOKUP(A6780,Studies!A:BR,6,FALSE),"")</f>
        <v>Plasma</v>
      </c>
      <c r="G6780" s="194">
        <v>3</v>
      </c>
      <c r="H6780" s="50" t="s">
        <v>60</v>
      </c>
      <c r="I6780" s="187">
        <v>1.2723</v>
      </c>
      <c r="J6780" s="41" t="s">
        <v>941</v>
      </c>
      <c r="K6780" s="41" t="s">
        <v>116</v>
      </c>
    </row>
    <row r="6781" spans="1:14" x14ac:dyDescent="0.2">
      <c r="A6781" s="30">
        <v>717</v>
      </c>
      <c r="B6781" s="254" t="str">
        <f>IF(AND(A6781&lt;&gt;"",ISNUMBER(A6781)),VLOOKUP(A6781,Studies!A:BR,2,FALSE),"")</f>
        <v>Smith 1987</v>
      </c>
      <c r="C6781" s="255" t="str">
        <f>IF(AND(A6781&lt;&gt;"",ISNUMBER(A6781)),VLOOKUP(A6781,Studies!A:BR,3,FALSE),"")</f>
        <v>https://www.ncbi.nlm.nih.gov/pubmed/3437069</v>
      </c>
      <c r="D6781" s="255" t="str">
        <f>IF(AND(A6781&lt;&gt;"",ISNUMBER(A6781)),VLOOKUP(A6781,Studies!A:BR,4,FALSE),"")</f>
        <v>0.125 mg</v>
      </c>
      <c r="E6781" s="255" t="str">
        <f>IF(AND(A6781&lt;&gt;"",ISNUMBER(A6781)),VLOOKUP(A6781,Studies!A:BR,5,FALSE),"")</f>
        <v>Triazolam</v>
      </c>
      <c r="F6781" s="256" t="str">
        <f>IF(AND(A6781&lt;&gt;"",ISNUMBER(A6781)),VLOOKUP(A6781,Studies!A:BR,6,FALSE),"")</f>
        <v>Plasma</v>
      </c>
      <c r="G6781" s="194">
        <v>4</v>
      </c>
      <c r="H6781" s="50" t="s">
        <v>60</v>
      </c>
      <c r="I6781" s="187">
        <v>1.0945</v>
      </c>
      <c r="J6781" s="41" t="s">
        <v>941</v>
      </c>
      <c r="K6781" s="41" t="s">
        <v>116</v>
      </c>
    </row>
    <row r="6782" spans="1:14" x14ac:dyDescent="0.2">
      <c r="A6782" s="30">
        <v>717</v>
      </c>
      <c r="B6782" s="254" t="str">
        <f>IF(AND(A6782&lt;&gt;"",ISNUMBER(A6782)),VLOOKUP(A6782,Studies!A:BR,2,FALSE),"")</f>
        <v>Smith 1987</v>
      </c>
      <c r="C6782" s="255" t="str">
        <f>IF(AND(A6782&lt;&gt;"",ISNUMBER(A6782)),VLOOKUP(A6782,Studies!A:BR,3,FALSE),"")</f>
        <v>https://www.ncbi.nlm.nih.gov/pubmed/3437069</v>
      </c>
      <c r="D6782" s="255" t="str">
        <f>IF(AND(A6782&lt;&gt;"",ISNUMBER(A6782)),VLOOKUP(A6782,Studies!A:BR,4,FALSE),"")</f>
        <v>0.125 mg</v>
      </c>
      <c r="E6782" s="255" t="str">
        <f>IF(AND(A6782&lt;&gt;"",ISNUMBER(A6782)),VLOOKUP(A6782,Studies!A:BR,5,FALSE),"")</f>
        <v>Triazolam</v>
      </c>
      <c r="F6782" s="256" t="str">
        <f>IF(AND(A6782&lt;&gt;"",ISNUMBER(A6782)),VLOOKUP(A6782,Studies!A:BR,6,FALSE),"")</f>
        <v>Plasma</v>
      </c>
      <c r="G6782" s="194">
        <v>6</v>
      </c>
      <c r="H6782" s="50" t="s">
        <v>60</v>
      </c>
      <c r="I6782" s="187">
        <v>0.76270000000000004</v>
      </c>
      <c r="J6782" s="41" t="s">
        <v>941</v>
      </c>
      <c r="K6782" s="41" t="s">
        <v>116</v>
      </c>
    </row>
    <row r="6783" spans="1:14" x14ac:dyDescent="0.2">
      <c r="A6783" s="30">
        <v>717</v>
      </c>
      <c r="B6783" s="254" t="str">
        <f>IF(AND(A6783&lt;&gt;"",ISNUMBER(A6783)),VLOOKUP(A6783,Studies!A:BR,2,FALSE),"")</f>
        <v>Smith 1987</v>
      </c>
      <c r="C6783" s="255" t="str">
        <f>IF(AND(A6783&lt;&gt;"",ISNUMBER(A6783)),VLOOKUP(A6783,Studies!A:BR,3,FALSE),"")</f>
        <v>https://www.ncbi.nlm.nih.gov/pubmed/3437069</v>
      </c>
      <c r="D6783" s="255" t="str">
        <f>IF(AND(A6783&lt;&gt;"",ISNUMBER(A6783)),VLOOKUP(A6783,Studies!A:BR,4,FALSE),"")</f>
        <v>0.125 mg</v>
      </c>
      <c r="E6783" s="255" t="str">
        <f>IF(AND(A6783&lt;&gt;"",ISNUMBER(A6783)),VLOOKUP(A6783,Studies!A:BR,5,FALSE),"")</f>
        <v>Triazolam</v>
      </c>
      <c r="F6783" s="256" t="str">
        <f>IF(AND(A6783&lt;&gt;"",ISNUMBER(A6783)),VLOOKUP(A6783,Studies!A:BR,6,FALSE),"")</f>
        <v>Plasma</v>
      </c>
      <c r="G6783" s="194">
        <v>8</v>
      </c>
      <c r="H6783" s="50" t="s">
        <v>60</v>
      </c>
      <c r="I6783" s="187">
        <v>0.44369999999999998</v>
      </c>
      <c r="J6783" s="41" t="s">
        <v>941</v>
      </c>
      <c r="K6783" s="41" t="s">
        <v>116</v>
      </c>
    </row>
    <row r="6784" spans="1:14" x14ac:dyDescent="0.2">
      <c r="A6784" s="30">
        <v>717</v>
      </c>
      <c r="B6784" s="254" t="str">
        <f>IF(AND(A6784&lt;&gt;"",ISNUMBER(A6784)),VLOOKUP(A6784,Studies!A:BR,2,FALSE),"")</f>
        <v>Smith 1987</v>
      </c>
      <c r="C6784" s="255" t="str">
        <f>IF(AND(A6784&lt;&gt;"",ISNUMBER(A6784)),VLOOKUP(A6784,Studies!A:BR,3,FALSE),"")</f>
        <v>https://www.ncbi.nlm.nih.gov/pubmed/3437069</v>
      </c>
      <c r="D6784" s="255" t="str">
        <f>IF(AND(A6784&lt;&gt;"",ISNUMBER(A6784)),VLOOKUP(A6784,Studies!A:BR,4,FALSE),"")</f>
        <v>0.125 mg</v>
      </c>
      <c r="E6784" s="255" t="str">
        <f>IF(AND(A6784&lt;&gt;"",ISNUMBER(A6784)),VLOOKUP(A6784,Studies!A:BR,5,FALSE),"")</f>
        <v>Triazolam</v>
      </c>
      <c r="F6784" s="256" t="str">
        <f>IF(AND(A6784&lt;&gt;"",ISNUMBER(A6784)),VLOOKUP(A6784,Studies!A:BR,6,FALSE),"")</f>
        <v>Plasma</v>
      </c>
      <c r="G6784" s="194">
        <v>12</v>
      </c>
      <c r="H6784" s="50" t="s">
        <v>60</v>
      </c>
      <c r="I6784" s="187">
        <v>0.2394</v>
      </c>
      <c r="J6784" s="41" t="s">
        <v>941</v>
      </c>
      <c r="K6784" s="41" t="s">
        <v>116</v>
      </c>
    </row>
    <row r="6785" spans="1:11" x14ac:dyDescent="0.2">
      <c r="A6785" s="30">
        <v>718</v>
      </c>
      <c r="B6785" s="254" t="str">
        <f>IF(AND(A6785&lt;&gt;"",ISNUMBER(A6785)),VLOOKUP(A6785,Studies!A:BR,2,FALSE),"")</f>
        <v>Smith 1987</v>
      </c>
      <c r="C6785" s="255" t="str">
        <f>IF(AND(A6785&lt;&gt;"",ISNUMBER(A6785)),VLOOKUP(A6785,Studies!A:BR,3,FALSE),"")</f>
        <v>https://www.ncbi.nlm.nih.gov/pubmed/3437069</v>
      </c>
      <c r="D6785" s="255" t="str">
        <f>IF(AND(A6785&lt;&gt;"",ISNUMBER(A6785)),VLOOKUP(A6785,Studies!A:BR,4,FALSE),"")</f>
        <v>0.25 mg</v>
      </c>
      <c r="E6785" s="255" t="str">
        <f>IF(AND(A6785&lt;&gt;"",ISNUMBER(A6785)),VLOOKUP(A6785,Studies!A:BR,5,FALSE),"")</f>
        <v>Triazolam</v>
      </c>
      <c r="F6785" s="256" t="str">
        <f>IF(AND(A6785&lt;&gt;"",ISNUMBER(A6785)),VLOOKUP(A6785,Studies!A:BR,6,FALSE),"")</f>
        <v>Plasma</v>
      </c>
      <c r="G6785" s="194">
        <v>4.1667000000000003E-2</v>
      </c>
      <c r="H6785" s="50" t="s">
        <v>60</v>
      </c>
      <c r="I6785" s="187">
        <v>12.1609</v>
      </c>
      <c r="J6785" s="41" t="s">
        <v>941</v>
      </c>
      <c r="K6785" s="41" t="s">
        <v>116</v>
      </c>
    </row>
    <row r="6786" spans="1:11" x14ac:dyDescent="0.2">
      <c r="A6786" s="30">
        <v>718</v>
      </c>
      <c r="B6786" s="254" t="str">
        <f>IF(AND(A6786&lt;&gt;"",ISNUMBER(A6786)),VLOOKUP(A6786,Studies!A:BR,2,FALSE),"")</f>
        <v>Smith 1987</v>
      </c>
      <c r="C6786" s="255" t="str">
        <f>IF(AND(A6786&lt;&gt;"",ISNUMBER(A6786)),VLOOKUP(A6786,Studies!A:BR,3,FALSE),"")</f>
        <v>https://www.ncbi.nlm.nih.gov/pubmed/3437069</v>
      </c>
      <c r="D6786" s="255" t="str">
        <f>IF(AND(A6786&lt;&gt;"",ISNUMBER(A6786)),VLOOKUP(A6786,Studies!A:BR,4,FALSE),"")</f>
        <v>0.25 mg</v>
      </c>
      <c r="E6786" s="255" t="str">
        <f>IF(AND(A6786&lt;&gt;"",ISNUMBER(A6786)),VLOOKUP(A6786,Studies!A:BR,5,FALSE),"")</f>
        <v>Triazolam</v>
      </c>
      <c r="F6786" s="256" t="str">
        <f>IF(AND(A6786&lt;&gt;"",ISNUMBER(A6786)),VLOOKUP(A6786,Studies!A:BR,6,FALSE),"")</f>
        <v>Plasma</v>
      </c>
      <c r="G6786" s="194">
        <v>0.1</v>
      </c>
      <c r="H6786" s="50" t="s">
        <v>60</v>
      </c>
      <c r="I6786" s="187">
        <v>8.1001999999999992</v>
      </c>
      <c r="J6786" s="41" t="s">
        <v>941</v>
      </c>
      <c r="K6786" s="41" t="s">
        <v>116</v>
      </c>
    </row>
    <row r="6787" spans="1:11" x14ac:dyDescent="0.2">
      <c r="A6787" s="30">
        <v>718</v>
      </c>
      <c r="B6787" s="254" t="str">
        <f>IF(AND(A6787&lt;&gt;"",ISNUMBER(A6787)),VLOOKUP(A6787,Studies!A:BR,2,FALSE),"")</f>
        <v>Smith 1987</v>
      </c>
      <c r="C6787" s="255" t="str">
        <f>IF(AND(A6787&lt;&gt;"",ISNUMBER(A6787)),VLOOKUP(A6787,Studies!A:BR,3,FALSE),"")</f>
        <v>https://www.ncbi.nlm.nih.gov/pubmed/3437069</v>
      </c>
      <c r="D6787" s="255" t="str">
        <f>IF(AND(A6787&lt;&gt;"",ISNUMBER(A6787)),VLOOKUP(A6787,Studies!A:BR,4,FALSE),"")</f>
        <v>0.25 mg</v>
      </c>
      <c r="E6787" s="255" t="str">
        <f>IF(AND(A6787&lt;&gt;"",ISNUMBER(A6787)),VLOOKUP(A6787,Studies!A:BR,5,FALSE),"")</f>
        <v>Triazolam</v>
      </c>
      <c r="F6787" s="256" t="str">
        <f>IF(AND(A6787&lt;&gt;"",ISNUMBER(A6787)),VLOOKUP(A6787,Studies!A:BR,6,FALSE),"")</f>
        <v>Plasma</v>
      </c>
      <c r="G6787" s="194">
        <v>0.25</v>
      </c>
      <c r="H6787" s="50" t="s">
        <v>60</v>
      </c>
      <c r="I6787" s="187">
        <v>5.8170999999999999</v>
      </c>
      <c r="J6787" s="41" t="s">
        <v>941</v>
      </c>
      <c r="K6787" s="41" t="s">
        <v>116</v>
      </c>
    </row>
    <row r="6788" spans="1:11" x14ac:dyDescent="0.2">
      <c r="A6788" s="30">
        <v>718</v>
      </c>
      <c r="B6788" s="254" t="str">
        <f>IF(AND(A6788&lt;&gt;"",ISNUMBER(A6788)),VLOOKUP(A6788,Studies!A:BR,2,FALSE),"")</f>
        <v>Smith 1987</v>
      </c>
      <c r="C6788" s="255" t="str">
        <f>IF(AND(A6788&lt;&gt;"",ISNUMBER(A6788)),VLOOKUP(A6788,Studies!A:BR,3,FALSE),"")</f>
        <v>https://www.ncbi.nlm.nih.gov/pubmed/3437069</v>
      </c>
      <c r="D6788" s="255" t="str">
        <f>IF(AND(A6788&lt;&gt;"",ISNUMBER(A6788)),VLOOKUP(A6788,Studies!A:BR,4,FALSE),"")</f>
        <v>0.25 mg</v>
      </c>
      <c r="E6788" s="255" t="str">
        <f>IF(AND(A6788&lt;&gt;"",ISNUMBER(A6788)),VLOOKUP(A6788,Studies!A:BR,5,FALSE),"")</f>
        <v>Triazolam</v>
      </c>
      <c r="F6788" s="256" t="str">
        <f>IF(AND(A6788&lt;&gt;"",ISNUMBER(A6788)),VLOOKUP(A6788,Studies!A:BR,6,FALSE),"")</f>
        <v>Plasma</v>
      </c>
      <c r="G6788" s="194">
        <v>0.5</v>
      </c>
      <c r="H6788" s="50" t="s">
        <v>60</v>
      </c>
      <c r="I6788" s="187">
        <v>4.7834000000000003</v>
      </c>
      <c r="J6788" s="41" t="s">
        <v>941</v>
      </c>
      <c r="K6788" s="41" t="s">
        <v>116</v>
      </c>
    </row>
    <row r="6789" spans="1:11" x14ac:dyDescent="0.2">
      <c r="A6789" s="30">
        <v>718</v>
      </c>
      <c r="B6789" s="254" t="str">
        <f>IF(AND(A6789&lt;&gt;"",ISNUMBER(A6789)),VLOOKUP(A6789,Studies!A:BR,2,FALSE),"")</f>
        <v>Smith 1987</v>
      </c>
      <c r="C6789" s="255" t="str">
        <f>IF(AND(A6789&lt;&gt;"",ISNUMBER(A6789)),VLOOKUP(A6789,Studies!A:BR,3,FALSE),"")</f>
        <v>https://www.ncbi.nlm.nih.gov/pubmed/3437069</v>
      </c>
      <c r="D6789" s="255" t="str">
        <f>IF(AND(A6789&lt;&gt;"",ISNUMBER(A6789)),VLOOKUP(A6789,Studies!A:BR,4,FALSE),"")</f>
        <v>0.25 mg</v>
      </c>
      <c r="E6789" s="255" t="str">
        <f>IF(AND(A6789&lt;&gt;"",ISNUMBER(A6789)),VLOOKUP(A6789,Studies!A:BR,5,FALSE),"")</f>
        <v>Triazolam</v>
      </c>
      <c r="F6789" s="256" t="str">
        <f>IF(AND(A6789&lt;&gt;"",ISNUMBER(A6789)),VLOOKUP(A6789,Studies!A:BR,6,FALSE),"")</f>
        <v>Plasma</v>
      </c>
      <c r="G6789" s="194">
        <v>1</v>
      </c>
      <c r="H6789" s="50" t="s">
        <v>60</v>
      </c>
      <c r="I6789" s="187">
        <v>4.0536000000000003</v>
      </c>
      <c r="J6789" s="41" t="s">
        <v>941</v>
      </c>
      <c r="K6789" s="41" t="s">
        <v>116</v>
      </c>
    </row>
    <row r="6790" spans="1:11" x14ac:dyDescent="0.2">
      <c r="A6790" s="30">
        <v>718</v>
      </c>
      <c r="B6790" s="254" t="str">
        <f>IF(AND(A6790&lt;&gt;"",ISNUMBER(A6790)),VLOOKUP(A6790,Studies!A:BR,2,FALSE),"")</f>
        <v>Smith 1987</v>
      </c>
      <c r="C6790" s="255" t="str">
        <f>IF(AND(A6790&lt;&gt;"",ISNUMBER(A6790)),VLOOKUP(A6790,Studies!A:BR,3,FALSE),"")</f>
        <v>https://www.ncbi.nlm.nih.gov/pubmed/3437069</v>
      </c>
      <c r="D6790" s="255" t="str">
        <f>IF(AND(A6790&lt;&gt;"",ISNUMBER(A6790)),VLOOKUP(A6790,Studies!A:BR,4,FALSE),"")</f>
        <v>0.25 mg</v>
      </c>
      <c r="E6790" s="255" t="str">
        <f>IF(AND(A6790&lt;&gt;"",ISNUMBER(A6790)),VLOOKUP(A6790,Studies!A:BR,5,FALSE),"")</f>
        <v>Triazolam</v>
      </c>
      <c r="F6790" s="256" t="str">
        <f>IF(AND(A6790&lt;&gt;"",ISNUMBER(A6790)),VLOOKUP(A6790,Studies!A:BR,6,FALSE),"")</f>
        <v>Plasma</v>
      </c>
      <c r="G6790" s="194">
        <v>1.5</v>
      </c>
      <c r="H6790" s="50" t="s">
        <v>60</v>
      </c>
      <c r="I6790" s="187">
        <v>3.8746999999999998</v>
      </c>
      <c r="J6790" s="41" t="s">
        <v>941</v>
      </c>
      <c r="K6790" s="41" t="s">
        <v>116</v>
      </c>
    </row>
    <row r="6791" spans="1:11" x14ac:dyDescent="0.2">
      <c r="A6791" s="30">
        <v>718</v>
      </c>
      <c r="B6791" s="254" t="str">
        <f>IF(AND(A6791&lt;&gt;"",ISNUMBER(A6791)),VLOOKUP(A6791,Studies!A:BR,2,FALSE),"")</f>
        <v>Smith 1987</v>
      </c>
      <c r="C6791" s="255" t="str">
        <f>IF(AND(A6791&lt;&gt;"",ISNUMBER(A6791)),VLOOKUP(A6791,Studies!A:BR,3,FALSE),"")</f>
        <v>https://www.ncbi.nlm.nih.gov/pubmed/3437069</v>
      </c>
      <c r="D6791" s="255" t="str">
        <f>IF(AND(A6791&lt;&gt;"",ISNUMBER(A6791)),VLOOKUP(A6791,Studies!A:BR,4,FALSE),"")</f>
        <v>0.25 mg</v>
      </c>
      <c r="E6791" s="255" t="str">
        <f>IF(AND(A6791&lt;&gt;"",ISNUMBER(A6791)),VLOOKUP(A6791,Studies!A:BR,5,FALSE),"")</f>
        <v>Triazolam</v>
      </c>
      <c r="F6791" s="256" t="str">
        <f>IF(AND(A6791&lt;&gt;"",ISNUMBER(A6791)),VLOOKUP(A6791,Studies!A:BR,6,FALSE),"")</f>
        <v>Plasma</v>
      </c>
      <c r="G6791" s="194">
        <v>2</v>
      </c>
      <c r="H6791" s="50" t="s">
        <v>60</v>
      </c>
      <c r="I6791" s="187">
        <v>3.6482999999999999</v>
      </c>
      <c r="J6791" s="41" t="s">
        <v>941</v>
      </c>
      <c r="K6791" s="41" t="s">
        <v>116</v>
      </c>
    </row>
    <row r="6792" spans="1:11" x14ac:dyDescent="0.2">
      <c r="A6792" s="30">
        <v>718</v>
      </c>
      <c r="B6792" s="254" t="str">
        <f>IF(AND(A6792&lt;&gt;"",ISNUMBER(A6792)),VLOOKUP(A6792,Studies!A:BR,2,FALSE),"")</f>
        <v>Smith 1987</v>
      </c>
      <c r="C6792" s="255" t="str">
        <f>IF(AND(A6792&lt;&gt;"",ISNUMBER(A6792)),VLOOKUP(A6792,Studies!A:BR,3,FALSE),"")</f>
        <v>https://www.ncbi.nlm.nih.gov/pubmed/3437069</v>
      </c>
      <c r="D6792" s="255" t="str">
        <f>IF(AND(A6792&lt;&gt;"",ISNUMBER(A6792)),VLOOKUP(A6792,Studies!A:BR,4,FALSE),"")</f>
        <v>0.25 mg</v>
      </c>
      <c r="E6792" s="255" t="str">
        <f>IF(AND(A6792&lt;&gt;"",ISNUMBER(A6792)),VLOOKUP(A6792,Studies!A:BR,5,FALSE),"")</f>
        <v>Triazolam</v>
      </c>
      <c r="F6792" s="256" t="str">
        <f>IF(AND(A6792&lt;&gt;"",ISNUMBER(A6792)),VLOOKUP(A6792,Studies!A:BR,6,FALSE),"")</f>
        <v>Plasma</v>
      </c>
      <c r="G6792" s="194">
        <v>3</v>
      </c>
      <c r="H6792" s="50" t="s">
        <v>60</v>
      </c>
      <c r="I6792" s="187">
        <v>3.2345000000000002</v>
      </c>
      <c r="J6792" s="41" t="s">
        <v>941</v>
      </c>
      <c r="K6792" s="41" t="s">
        <v>116</v>
      </c>
    </row>
    <row r="6793" spans="1:11" x14ac:dyDescent="0.2">
      <c r="A6793" s="30">
        <v>718</v>
      </c>
      <c r="B6793" s="254" t="str">
        <f>IF(AND(A6793&lt;&gt;"",ISNUMBER(A6793)),VLOOKUP(A6793,Studies!A:BR,2,FALSE),"")</f>
        <v>Smith 1987</v>
      </c>
      <c r="C6793" s="255" t="str">
        <f>IF(AND(A6793&lt;&gt;"",ISNUMBER(A6793)),VLOOKUP(A6793,Studies!A:BR,3,FALSE),"")</f>
        <v>https://www.ncbi.nlm.nih.gov/pubmed/3437069</v>
      </c>
      <c r="D6793" s="255" t="str">
        <f>IF(AND(A6793&lt;&gt;"",ISNUMBER(A6793)),VLOOKUP(A6793,Studies!A:BR,4,FALSE),"")</f>
        <v>0.25 mg</v>
      </c>
      <c r="E6793" s="255" t="str">
        <f>IF(AND(A6793&lt;&gt;"",ISNUMBER(A6793)),VLOOKUP(A6793,Studies!A:BR,5,FALSE),"")</f>
        <v>Triazolam</v>
      </c>
      <c r="F6793" s="256" t="str">
        <f>IF(AND(A6793&lt;&gt;"",ISNUMBER(A6793)),VLOOKUP(A6793,Studies!A:BR,6,FALSE),"")</f>
        <v>Plasma</v>
      </c>
      <c r="G6793" s="194">
        <v>4</v>
      </c>
      <c r="H6793" s="50" t="s">
        <v>60</v>
      </c>
      <c r="I6793" s="187">
        <v>2.3228</v>
      </c>
      <c r="J6793" s="41" t="s">
        <v>941</v>
      </c>
      <c r="K6793" s="41" t="s">
        <v>116</v>
      </c>
    </row>
    <row r="6794" spans="1:11" x14ac:dyDescent="0.2">
      <c r="A6794" s="30">
        <v>718</v>
      </c>
      <c r="B6794" s="254" t="str">
        <f>IF(AND(A6794&lt;&gt;"",ISNUMBER(A6794)),VLOOKUP(A6794,Studies!A:BR,2,FALSE),"")</f>
        <v>Smith 1987</v>
      </c>
      <c r="C6794" s="255" t="str">
        <f>IF(AND(A6794&lt;&gt;"",ISNUMBER(A6794)),VLOOKUP(A6794,Studies!A:BR,3,FALSE),"")</f>
        <v>https://www.ncbi.nlm.nih.gov/pubmed/3437069</v>
      </c>
      <c r="D6794" s="255" t="str">
        <f>IF(AND(A6794&lt;&gt;"",ISNUMBER(A6794)),VLOOKUP(A6794,Studies!A:BR,4,FALSE),"")</f>
        <v>0.25 mg</v>
      </c>
      <c r="E6794" s="255" t="str">
        <f>IF(AND(A6794&lt;&gt;"",ISNUMBER(A6794)),VLOOKUP(A6794,Studies!A:BR,5,FALSE),"")</f>
        <v>Triazolam</v>
      </c>
      <c r="F6794" s="256" t="str">
        <f>IF(AND(A6794&lt;&gt;"",ISNUMBER(A6794)),VLOOKUP(A6794,Studies!A:BR,6,FALSE),"")</f>
        <v>Plasma</v>
      </c>
      <c r="G6794" s="194">
        <v>6</v>
      </c>
      <c r="H6794" s="50" t="s">
        <v>60</v>
      </c>
      <c r="I6794" s="187">
        <v>1.7985</v>
      </c>
      <c r="J6794" s="41" t="s">
        <v>941</v>
      </c>
      <c r="K6794" s="41" t="s">
        <v>116</v>
      </c>
    </row>
    <row r="6795" spans="1:11" x14ac:dyDescent="0.2">
      <c r="A6795" s="30">
        <v>718</v>
      </c>
      <c r="B6795" s="254" t="str">
        <f>IF(AND(A6795&lt;&gt;"",ISNUMBER(A6795)),VLOOKUP(A6795,Studies!A:BR,2,FALSE),"")</f>
        <v>Smith 1987</v>
      </c>
      <c r="C6795" s="255" t="str">
        <f>IF(AND(A6795&lt;&gt;"",ISNUMBER(A6795)),VLOOKUP(A6795,Studies!A:BR,3,FALSE),"")</f>
        <v>https://www.ncbi.nlm.nih.gov/pubmed/3437069</v>
      </c>
      <c r="D6795" s="255" t="str">
        <f>IF(AND(A6795&lt;&gt;"",ISNUMBER(A6795)),VLOOKUP(A6795,Studies!A:BR,4,FALSE),"")</f>
        <v>0.25 mg</v>
      </c>
      <c r="E6795" s="255" t="str">
        <f>IF(AND(A6795&lt;&gt;"",ISNUMBER(A6795)),VLOOKUP(A6795,Studies!A:BR,5,FALSE),"")</f>
        <v>Triazolam</v>
      </c>
      <c r="F6795" s="256" t="str">
        <f>IF(AND(A6795&lt;&gt;"",ISNUMBER(A6795)),VLOOKUP(A6795,Studies!A:BR,6,FALSE),"")</f>
        <v>Plasma</v>
      </c>
      <c r="G6795" s="194">
        <v>8</v>
      </c>
      <c r="H6795" s="50" t="s">
        <v>60</v>
      </c>
      <c r="I6795" s="187">
        <v>1.1979</v>
      </c>
      <c r="J6795" s="41" t="s">
        <v>941</v>
      </c>
      <c r="K6795" s="41" t="s">
        <v>116</v>
      </c>
    </row>
    <row r="6796" spans="1:11" x14ac:dyDescent="0.2">
      <c r="A6796" s="30">
        <v>719</v>
      </c>
      <c r="B6796" s="254" t="str">
        <f>IF(AND(A6796&lt;&gt;"",ISNUMBER(A6796)),VLOOKUP(A6796,Studies!A:BR,2,FALSE),"")</f>
        <v>Smith 1987</v>
      </c>
      <c r="C6796" s="255" t="str">
        <f>IF(AND(A6796&lt;&gt;"",ISNUMBER(A6796)),VLOOKUP(A6796,Studies!A:BR,3,FALSE),"")</f>
        <v>https://www.ncbi.nlm.nih.gov/pubmed/3437069</v>
      </c>
      <c r="D6796" s="255" t="str">
        <f>IF(AND(A6796&lt;&gt;"",ISNUMBER(A6796)),VLOOKUP(A6796,Studies!A:BR,4,FALSE),"")</f>
        <v>0.5 mg</v>
      </c>
      <c r="E6796" s="255" t="str">
        <f>IF(AND(A6796&lt;&gt;"",ISNUMBER(A6796)),VLOOKUP(A6796,Studies!A:BR,5,FALSE),"")</f>
        <v>Triazolam</v>
      </c>
      <c r="F6796" s="256" t="str">
        <f>IF(AND(A6796&lt;&gt;"",ISNUMBER(A6796)),VLOOKUP(A6796,Studies!A:BR,6,FALSE),"")</f>
        <v>Plasma</v>
      </c>
      <c r="G6796" s="194">
        <v>12</v>
      </c>
      <c r="H6796" s="50" t="s">
        <v>60</v>
      </c>
      <c r="I6796" s="187">
        <v>0.72899999999999998</v>
      </c>
      <c r="J6796" s="41" t="s">
        <v>941</v>
      </c>
      <c r="K6796" s="41" t="s">
        <v>116</v>
      </c>
    </row>
    <row r="6797" spans="1:11" x14ac:dyDescent="0.2">
      <c r="A6797" s="30">
        <v>719</v>
      </c>
      <c r="B6797" s="254" t="str">
        <f>IF(AND(A6797&lt;&gt;"",ISNUMBER(A6797)),VLOOKUP(A6797,Studies!A:BR,2,FALSE),"")</f>
        <v>Smith 1987</v>
      </c>
      <c r="C6797" s="255" t="str">
        <f>IF(AND(A6797&lt;&gt;"",ISNUMBER(A6797)),VLOOKUP(A6797,Studies!A:BR,3,FALSE),"")</f>
        <v>https://www.ncbi.nlm.nih.gov/pubmed/3437069</v>
      </c>
      <c r="D6797" s="255" t="str">
        <f>IF(AND(A6797&lt;&gt;"",ISNUMBER(A6797)),VLOOKUP(A6797,Studies!A:BR,4,FALSE),"")</f>
        <v>0.5 mg</v>
      </c>
      <c r="E6797" s="255" t="str">
        <f>IF(AND(A6797&lt;&gt;"",ISNUMBER(A6797)),VLOOKUP(A6797,Studies!A:BR,5,FALSE),"")</f>
        <v>Triazolam</v>
      </c>
      <c r="F6797" s="256" t="str">
        <f>IF(AND(A6797&lt;&gt;"",ISNUMBER(A6797)),VLOOKUP(A6797,Studies!A:BR,6,FALSE),"")</f>
        <v>Plasma</v>
      </c>
      <c r="G6797" s="194">
        <v>4.1667000000000003E-2</v>
      </c>
      <c r="H6797" s="50" t="s">
        <v>60</v>
      </c>
      <c r="I6797" s="187">
        <v>19.10054311</v>
      </c>
      <c r="J6797" s="41" t="s">
        <v>941</v>
      </c>
      <c r="K6797" s="41" t="s">
        <v>116</v>
      </c>
    </row>
    <row r="6798" spans="1:11" x14ac:dyDescent="0.2">
      <c r="A6798" s="30">
        <v>719</v>
      </c>
      <c r="B6798" s="254" t="str">
        <f>IF(AND(A6798&lt;&gt;"",ISNUMBER(A6798)),VLOOKUP(A6798,Studies!A:BR,2,FALSE),"")</f>
        <v>Smith 1987</v>
      </c>
      <c r="C6798" s="255" t="str">
        <f>IF(AND(A6798&lt;&gt;"",ISNUMBER(A6798)),VLOOKUP(A6798,Studies!A:BR,3,FALSE),"")</f>
        <v>https://www.ncbi.nlm.nih.gov/pubmed/3437069</v>
      </c>
      <c r="D6798" s="255" t="str">
        <f>IF(AND(A6798&lt;&gt;"",ISNUMBER(A6798)),VLOOKUP(A6798,Studies!A:BR,4,FALSE),"")</f>
        <v>0.5 mg</v>
      </c>
      <c r="E6798" s="255" t="str">
        <f>IF(AND(A6798&lt;&gt;"",ISNUMBER(A6798)),VLOOKUP(A6798,Studies!A:BR,5,FALSE),"")</f>
        <v>Triazolam</v>
      </c>
      <c r="F6798" s="256" t="str">
        <f>IF(AND(A6798&lt;&gt;"",ISNUMBER(A6798)),VLOOKUP(A6798,Studies!A:BR,6,FALSE),"")</f>
        <v>Plasma</v>
      </c>
      <c r="G6798" s="194">
        <v>0.1</v>
      </c>
      <c r="H6798" s="50" t="s">
        <v>60</v>
      </c>
      <c r="I6798" s="187">
        <v>13.111339879999999</v>
      </c>
      <c r="J6798" s="41" t="s">
        <v>941</v>
      </c>
      <c r="K6798" s="41" t="s">
        <v>116</v>
      </c>
    </row>
    <row r="6799" spans="1:11" x14ac:dyDescent="0.2">
      <c r="A6799" s="30">
        <v>719</v>
      </c>
      <c r="B6799" s="254" t="str">
        <f>IF(AND(A6799&lt;&gt;"",ISNUMBER(A6799)),VLOOKUP(A6799,Studies!A:BR,2,FALSE),"")</f>
        <v>Smith 1987</v>
      </c>
      <c r="C6799" s="255" t="str">
        <f>IF(AND(A6799&lt;&gt;"",ISNUMBER(A6799)),VLOOKUP(A6799,Studies!A:BR,3,FALSE),"")</f>
        <v>https://www.ncbi.nlm.nih.gov/pubmed/3437069</v>
      </c>
      <c r="D6799" s="255" t="str">
        <f>IF(AND(A6799&lt;&gt;"",ISNUMBER(A6799)),VLOOKUP(A6799,Studies!A:BR,4,FALSE),"")</f>
        <v>0.5 mg</v>
      </c>
      <c r="E6799" s="255" t="str">
        <f>IF(AND(A6799&lt;&gt;"",ISNUMBER(A6799)),VLOOKUP(A6799,Studies!A:BR,5,FALSE),"")</f>
        <v>Triazolam</v>
      </c>
      <c r="F6799" s="256" t="str">
        <f>IF(AND(A6799&lt;&gt;"",ISNUMBER(A6799)),VLOOKUP(A6799,Studies!A:BR,6,FALSE),"")</f>
        <v>Plasma</v>
      </c>
      <c r="G6799" s="194">
        <v>0.25</v>
      </c>
      <c r="H6799" s="50" t="s">
        <v>60</v>
      </c>
      <c r="I6799" s="187">
        <v>12.915495780000001</v>
      </c>
      <c r="J6799" s="41" t="s">
        <v>941</v>
      </c>
      <c r="K6799" s="41" t="s">
        <v>116</v>
      </c>
    </row>
    <row r="6800" spans="1:11" x14ac:dyDescent="0.2">
      <c r="A6800" s="30">
        <v>719</v>
      </c>
      <c r="B6800" s="254" t="str">
        <f>IF(AND(A6800&lt;&gt;"",ISNUMBER(A6800)),VLOOKUP(A6800,Studies!A:BR,2,FALSE),"")</f>
        <v>Smith 1987</v>
      </c>
      <c r="C6800" s="255" t="str">
        <f>IF(AND(A6800&lt;&gt;"",ISNUMBER(A6800)),VLOOKUP(A6800,Studies!A:BR,3,FALSE),"")</f>
        <v>https://www.ncbi.nlm.nih.gov/pubmed/3437069</v>
      </c>
      <c r="D6800" s="255" t="str">
        <f>IF(AND(A6800&lt;&gt;"",ISNUMBER(A6800)),VLOOKUP(A6800,Studies!A:BR,4,FALSE),"")</f>
        <v>0.5 mg</v>
      </c>
      <c r="E6800" s="255" t="str">
        <f>IF(AND(A6800&lt;&gt;"",ISNUMBER(A6800)),VLOOKUP(A6800,Studies!A:BR,5,FALSE),"")</f>
        <v>Triazolam</v>
      </c>
      <c r="F6800" s="256" t="str">
        <f>IF(AND(A6800&lt;&gt;"",ISNUMBER(A6800)),VLOOKUP(A6800,Studies!A:BR,6,FALSE),"")</f>
        <v>Plasma</v>
      </c>
      <c r="G6800" s="194">
        <v>0.5</v>
      </c>
      <c r="H6800" s="50" t="s">
        <v>60</v>
      </c>
      <c r="I6800" s="187">
        <v>10.46183426</v>
      </c>
      <c r="J6800" s="41" t="s">
        <v>941</v>
      </c>
      <c r="K6800" s="41" t="s">
        <v>116</v>
      </c>
    </row>
    <row r="6801" spans="1:11" x14ac:dyDescent="0.2">
      <c r="A6801" s="30">
        <v>719</v>
      </c>
      <c r="B6801" s="254" t="str">
        <f>IF(AND(A6801&lt;&gt;"",ISNUMBER(A6801)),VLOOKUP(A6801,Studies!A:BR,2,FALSE),"")</f>
        <v>Smith 1987</v>
      </c>
      <c r="C6801" s="255" t="str">
        <f>IF(AND(A6801&lt;&gt;"",ISNUMBER(A6801)),VLOOKUP(A6801,Studies!A:BR,3,FALSE),"")</f>
        <v>https://www.ncbi.nlm.nih.gov/pubmed/3437069</v>
      </c>
      <c r="D6801" s="255" t="str">
        <f>IF(AND(A6801&lt;&gt;"",ISNUMBER(A6801)),VLOOKUP(A6801,Studies!A:BR,4,FALSE),"")</f>
        <v>0.5 mg</v>
      </c>
      <c r="E6801" s="255" t="str">
        <f>IF(AND(A6801&lt;&gt;"",ISNUMBER(A6801)),VLOOKUP(A6801,Studies!A:BR,5,FALSE),"")</f>
        <v>Triazolam</v>
      </c>
      <c r="F6801" s="256" t="str">
        <f>IF(AND(A6801&lt;&gt;"",ISNUMBER(A6801)),VLOOKUP(A6801,Studies!A:BR,6,FALSE),"")</f>
        <v>Plasma</v>
      </c>
      <c r="G6801" s="194">
        <v>1</v>
      </c>
      <c r="H6801" s="50" t="s">
        <v>60</v>
      </c>
      <c r="I6801" s="187">
        <v>8.4743136539999995</v>
      </c>
      <c r="J6801" s="41" t="s">
        <v>941</v>
      </c>
      <c r="K6801" s="41" t="s">
        <v>116</v>
      </c>
    </row>
    <row r="6802" spans="1:11" x14ac:dyDescent="0.2">
      <c r="A6802" s="30">
        <v>719</v>
      </c>
      <c r="B6802" s="254" t="str">
        <f>IF(AND(A6802&lt;&gt;"",ISNUMBER(A6802)),VLOOKUP(A6802,Studies!A:BR,2,FALSE),"")</f>
        <v>Smith 1987</v>
      </c>
      <c r="C6802" s="255" t="str">
        <f>IF(AND(A6802&lt;&gt;"",ISNUMBER(A6802)),VLOOKUP(A6802,Studies!A:BR,3,FALSE),"")</f>
        <v>https://www.ncbi.nlm.nih.gov/pubmed/3437069</v>
      </c>
      <c r="D6802" s="255" t="str">
        <f>IF(AND(A6802&lt;&gt;"",ISNUMBER(A6802)),VLOOKUP(A6802,Studies!A:BR,4,FALSE),"")</f>
        <v>0.5 mg</v>
      </c>
      <c r="E6802" s="255" t="str">
        <f>IF(AND(A6802&lt;&gt;"",ISNUMBER(A6802)),VLOOKUP(A6802,Studies!A:BR,5,FALSE),"")</f>
        <v>Triazolam</v>
      </c>
      <c r="F6802" s="256" t="str">
        <f>IF(AND(A6802&lt;&gt;"",ISNUMBER(A6802)),VLOOKUP(A6802,Studies!A:BR,6,FALSE),"")</f>
        <v>Plasma</v>
      </c>
      <c r="G6802" s="194">
        <v>1.5</v>
      </c>
      <c r="H6802" s="50" t="s">
        <v>60</v>
      </c>
      <c r="I6802" s="187">
        <v>8.2230446859999997</v>
      </c>
      <c r="J6802" s="41" t="s">
        <v>941</v>
      </c>
      <c r="K6802" s="41" t="s">
        <v>116</v>
      </c>
    </row>
    <row r="6803" spans="1:11" x14ac:dyDescent="0.2">
      <c r="A6803" s="30">
        <v>719</v>
      </c>
      <c r="B6803" s="254" t="str">
        <f>IF(AND(A6803&lt;&gt;"",ISNUMBER(A6803)),VLOOKUP(A6803,Studies!A:BR,2,FALSE),"")</f>
        <v>Smith 1987</v>
      </c>
      <c r="C6803" s="255" t="str">
        <f>IF(AND(A6803&lt;&gt;"",ISNUMBER(A6803)),VLOOKUP(A6803,Studies!A:BR,3,FALSE),"")</f>
        <v>https://www.ncbi.nlm.nih.gov/pubmed/3437069</v>
      </c>
      <c r="D6803" s="255" t="str">
        <f>IF(AND(A6803&lt;&gt;"",ISNUMBER(A6803)),VLOOKUP(A6803,Studies!A:BR,4,FALSE),"")</f>
        <v>0.5 mg</v>
      </c>
      <c r="E6803" s="255" t="str">
        <f>IF(AND(A6803&lt;&gt;"",ISNUMBER(A6803)),VLOOKUP(A6803,Studies!A:BR,5,FALSE),"")</f>
        <v>Triazolam</v>
      </c>
      <c r="F6803" s="256" t="str">
        <f>IF(AND(A6803&lt;&gt;"",ISNUMBER(A6803)),VLOOKUP(A6803,Studies!A:BR,6,FALSE),"")</f>
        <v>Plasma</v>
      </c>
      <c r="G6803" s="194">
        <v>2</v>
      </c>
      <c r="H6803" s="50" t="s">
        <v>60</v>
      </c>
      <c r="I6803" s="187">
        <v>7.2902948600000004</v>
      </c>
      <c r="J6803" s="41" t="s">
        <v>941</v>
      </c>
      <c r="K6803" s="41" t="s">
        <v>116</v>
      </c>
    </row>
    <row r="6804" spans="1:11" x14ac:dyDescent="0.2">
      <c r="A6804" s="30">
        <v>719</v>
      </c>
      <c r="B6804" s="254" t="str">
        <f>IF(AND(A6804&lt;&gt;"",ISNUMBER(A6804)),VLOOKUP(A6804,Studies!A:BR,2,FALSE),"")</f>
        <v>Smith 1987</v>
      </c>
      <c r="C6804" s="255" t="str">
        <f>IF(AND(A6804&lt;&gt;"",ISNUMBER(A6804)),VLOOKUP(A6804,Studies!A:BR,3,FALSE),"")</f>
        <v>https://www.ncbi.nlm.nih.gov/pubmed/3437069</v>
      </c>
      <c r="D6804" s="255" t="str">
        <f>IF(AND(A6804&lt;&gt;"",ISNUMBER(A6804)),VLOOKUP(A6804,Studies!A:BR,4,FALSE),"")</f>
        <v>0.5 mg</v>
      </c>
      <c r="E6804" s="255" t="str">
        <f>IF(AND(A6804&lt;&gt;"",ISNUMBER(A6804)),VLOOKUP(A6804,Studies!A:BR,5,FALSE),"")</f>
        <v>Triazolam</v>
      </c>
      <c r="F6804" s="256" t="str">
        <f>IF(AND(A6804&lt;&gt;"",ISNUMBER(A6804)),VLOOKUP(A6804,Studies!A:BR,6,FALSE),"")</f>
        <v>Plasma</v>
      </c>
      <c r="G6804" s="194">
        <v>3</v>
      </c>
      <c r="H6804" s="50" t="s">
        <v>60</v>
      </c>
      <c r="I6804" s="187">
        <v>5.7302019560000002</v>
      </c>
      <c r="J6804" s="41" t="s">
        <v>941</v>
      </c>
      <c r="K6804" s="41" t="s">
        <v>116</v>
      </c>
    </row>
    <row r="6805" spans="1:11" x14ac:dyDescent="0.2">
      <c r="A6805" s="30">
        <v>719</v>
      </c>
      <c r="B6805" s="254" t="str">
        <f>IF(AND(A6805&lt;&gt;"",ISNUMBER(A6805)),VLOOKUP(A6805,Studies!A:BR,2,FALSE),"")</f>
        <v>Smith 1987</v>
      </c>
      <c r="C6805" s="255" t="str">
        <f>IF(AND(A6805&lt;&gt;"",ISNUMBER(A6805)),VLOOKUP(A6805,Studies!A:BR,3,FALSE),"")</f>
        <v>https://www.ncbi.nlm.nih.gov/pubmed/3437069</v>
      </c>
      <c r="D6805" s="255" t="str">
        <f>IF(AND(A6805&lt;&gt;"",ISNUMBER(A6805)),VLOOKUP(A6805,Studies!A:BR,4,FALSE),"")</f>
        <v>0.5 mg</v>
      </c>
      <c r="E6805" s="255" t="str">
        <f>IF(AND(A6805&lt;&gt;"",ISNUMBER(A6805)),VLOOKUP(A6805,Studies!A:BR,5,FALSE),"")</f>
        <v>Triazolam</v>
      </c>
      <c r="F6805" s="256" t="str">
        <f>IF(AND(A6805&lt;&gt;"",ISNUMBER(A6805)),VLOOKUP(A6805,Studies!A:BR,6,FALSE),"")</f>
        <v>Plasma</v>
      </c>
      <c r="G6805" s="194">
        <v>4</v>
      </c>
      <c r="H6805" s="50" t="s">
        <v>60</v>
      </c>
      <c r="I6805" s="187">
        <v>5.0043356599999997</v>
      </c>
      <c r="J6805" s="41" t="s">
        <v>941</v>
      </c>
      <c r="K6805" s="41" t="s">
        <v>116</v>
      </c>
    </row>
    <row r="6806" spans="1:11" x14ac:dyDescent="0.2">
      <c r="A6806" s="30">
        <v>719</v>
      </c>
      <c r="B6806" s="254" t="str">
        <f>IF(AND(A6806&lt;&gt;"",ISNUMBER(A6806)),VLOOKUP(A6806,Studies!A:BR,2,FALSE),"")</f>
        <v>Smith 1987</v>
      </c>
      <c r="C6806" s="255" t="str">
        <f>IF(AND(A6806&lt;&gt;"",ISNUMBER(A6806)),VLOOKUP(A6806,Studies!A:BR,3,FALSE),"")</f>
        <v>https://www.ncbi.nlm.nih.gov/pubmed/3437069</v>
      </c>
      <c r="D6806" s="255" t="str">
        <f>IF(AND(A6806&lt;&gt;"",ISNUMBER(A6806)),VLOOKUP(A6806,Studies!A:BR,4,FALSE),"")</f>
        <v>0.5 mg</v>
      </c>
      <c r="E6806" s="255" t="str">
        <f>IF(AND(A6806&lt;&gt;"",ISNUMBER(A6806)),VLOOKUP(A6806,Studies!A:BR,5,FALSE),"")</f>
        <v>Triazolam</v>
      </c>
      <c r="F6806" s="256" t="str">
        <f>IF(AND(A6806&lt;&gt;"",ISNUMBER(A6806)),VLOOKUP(A6806,Studies!A:BR,6,FALSE),"")</f>
        <v>Plasma</v>
      </c>
      <c r="G6806" s="194">
        <v>6</v>
      </c>
      <c r="H6806" s="50" t="s">
        <v>60</v>
      </c>
      <c r="I6806" s="187">
        <v>3.5938133950000002</v>
      </c>
      <c r="J6806" s="41" t="s">
        <v>941</v>
      </c>
      <c r="K6806" s="41" t="s">
        <v>116</v>
      </c>
    </row>
    <row r="6807" spans="1:11" x14ac:dyDescent="0.2">
      <c r="A6807" s="30">
        <v>719</v>
      </c>
      <c r="B6807" s="254" t="str">
        <f>IF(AND(A6807&lt;&gt;"",ISNUMBER(A6807)),VLOOKUP(A6807,Studies!A:BR,2,FALSE),"")</f>
        <v>Smith 1987</v>
      </c>
      <c r="C6807" s="255" t="str">
        <f>IF(AND(A6807&lt;&gt;"",ISNUMBER(A6807)),VLOOKUP(A6807,Studies!A:BR,3,FALSE),"")</f>
        <v>https://www.ncbi.nlm.nih.gov/pubmed/3437069</v>
      </c>
      <c r="D6807" s="255" t="str">
        <f>IF(AND(A6807&lt;&gt;"",ISNUMBER(A6807)),VLOOKUP(A6807,Studies!A:BR,4,FALSE),"")</f>
        <v>0.5 mg</v>
      </c>
      <c r="E6807" s="255" t="str">
        <f>IF(AND(A6807&lt;&gt;"",ISNUMBER(A6807)),VLOOKUP(A6807,Studies!A:BR,5,FALSE),"")</f>
        <v>Triazolam</v>
      </c>
      <c r="F6807" s="256" t="str">
        <f>IF(AND(A6807&lt;&gt;"",ISNUMBER(A6807)),VLOOKUP(A6807,Studies!A:BR,6,FALSE),"")</f>
        <v>Plasma</v>
      </c>
      <c r="G6807" s="194">
        <v>8</v>
      </c>
      <c r="H6807" s="50" t="s">
        <v>60</v>
      </c>
      <c r="I6807" s="187">
        <v>2.3580284319999998</v>
      </c>
      <c r="J6807" s="41" t="s">
        <v>941</v>
      </c>
      <c r="K6807" s="41" t="s">
        <v>116</v>
      </c>
    </row>
    <row r="6808" spans="1:11" x14ac:dyDescent="0.2">
      <c r="A6808" s="30">
        <v>719</v>
      </c>
      <c r="B6808" s="254" t="str">
        <f>IF(AND(A6808&lt;&gt;"",ISNUMBER(A6808)),VLOOKUP(A6808,Studies!A:BR,2,FALSE),"")</f>
        <v>Smith 1987</v>
      </c>
      <c r="C6808" s="255" t="str">
        <f>IF(AND(A6808&lt;&gt;"",ISNUMBER(A6808)),VLOOKUP(A6808,Studies!A:BR,3,FALSE),"")</f>
        <v>https://www.ncbi.nlm.nih.gov/pubmed/3437069</v>
      </c>
      <c r="D6808" s="255" t="str">
        <f>IF(AND(A6808&lt;&gt;"",ISNUMBER(A6808)),VLOOKUP(A6808,Studies!A:BR,4,FALSE),"")</f>
        <v>0.5 mg</v>
      </c>
      <c r="E6808" s="255" t="str">
        <f>IF(AND(A6808&lt;&gt;"",ISNUMBER(A6808)),VLOOKUP(A6808,Studies!A:BR,5,FALSE),"")</f>
        <v>Triazolam</v>
      </c>
      <c r="F6808" s="256" t="str">
        <f>IF(AND(A6808&lt;&gt;"",ISNUMBER(A6808)),VLOOKUP(A6808,Studies!A:BR,6,FALSE),"")</f>
        <v>Plasma</v>
      </c>
      <c r="G6808" s="194">
        <v>12</v>
      </c>
      <c r="H6808" s="50" t="s">
        <v>60</v>
      </c>
      <c r="I6808" s="187">
        <v>1.5706464179999999</v>
      </c>
      <c r="J6808" s="41" t="s">
        <v>941</v>
      </c>
      <c r="K6808" s="41" t="s">
        <v>116</v>
      </c>
    </row>
    <row r="6809" spans="1:11" x14ac:dyDescent="0.2">
      <c r="A6809" s="30">
        <v>720</v>
      </c>
      <c r="B6809" s="254" t="str">
        <f>IF(AND(A6809&lt;&gt;"",ISNUMBER(A6809)),VLOOKUP(A6809,Studies!A:BR,2,FALSE),"")</f>
        <v>Smith 1987</v>
      </c>
      <c r="C6809" s="255" t="str">
        <f>IF(AND(A6809&lt;&gt;"",ISNUMBER(A6809)),VLOOKUP(A6809,Studies!A:BR,3,FALSE),"")</f>
        <v>https://www.ncbi.nlm.nih.gov/pubmed/3437069</v>
      </c>
      <c r="D6809" s="255" t="str">
        <f>IF(AND(A6809&lt;&gt;"",ISNUMBER(A6809)),VLOOKUP(A6809,Studies!A:BR,4,FALSE),"")</f>
        <v>0.75 mg</v>
      </c>
      <c r="E6809" s="255" t="str">
        <f>IF(AND(A6809&lt;&gt;"",ISNUMBER(A6809)),VLOOKUP(A6809,Studies!A:BR,5,FALSE),"")</f>
        <v>Triazolam</v>
      </c>
      <c r="F6809" s="256" t="str">
        <f>IF(AND(A6809&lt;&gt;"",ISNUMBER(A6809)),VLOOKUP(A6809,Studies!A:BR,6,FALSE),"")</f>
        <v>Plasma</v>
      </c>
      <c r="G6809" s="194">
        <v>4.1667000000000003E-2</v>
      </c>
      <c r="H6809" s="50" t="s">
        <v>60</v>
      </c>
      <c r="I6809" s="187">
        <v>21.222542969999999</v>
      </c>
      <c r="J6809" s="41" t="s">
        <v>941</v>
      </c>
      <c r="K6809" s="41" t="s">
        <v>116</v>
      </c>
    </row>
    <row r="6810" spans="1:11" x14ac:dyDescent="0.2">
      <c r="A6810" s="30">
        <v>720</v>
      </c>
      <c r="B6810" s="254" t="str">
        <f>IF(AND(A6810&lt;&gt;"",ISNUMBER(A6810)),VLOOKUP(A6810,Studies!A:BR,2,FALSE),"")</f>
        <v>Smith 1987</v>
      </c>
      <c r="C6810" s="255" t="str">
        <f>IF(AND(A6810&lt;&gt;"",ISNUMBER(A6810)),VLOOKUP(A6810,Studies!A:BR,3,FALSE),"")</f>
        <v>https://www.ncbi.nlm.nih.gov/pubmed/3437069</v>
      </c>
      <c r="D6810" s="255" t="str">
        <f>IF(AND(A6810&lt;&gt;"",ISNUMBER(A6810)),VLOOKUP(A6810,Studies!A:BR,4,FALSE),"")</f>
        <v>0.75 mg</v>
      </c>
      <c r="E6810" s="255" t="str">
        <f>IF(AND(A6810&lt;&gt;"",ISNUMBER(A6810)),VLOOKUP(A6810,Studies!A:BR,5,FALSE),"")</f>
        <v>Triazolam</v>
      </c>
      <c r="F6810" s="256" t="str">
        <f>IF(AND(A6810&lt;&gt;"",ISNUMBER(A6810)),VLOOKUP(A6810,Studies!A:BR,6,FALSE),"")</f>
        <v>Plasma</v>
      </c>
      <c r="G6810" s="194">
        <v>0.1</v>
      </c>
      <c r="H6810" s="50" t="s">
        <v>60</v>
      </c>
      <c r="I6810" s="187">
        <v>20.90554126</v>
      </c>
      <c r="J6810" s="41" t="s">
        <v>941</v>
      </c>
      <c r="K6810" s="41" t="s">
        <v>116</v>
      </c>
    </row>
    <row r="6811" spans="1:11" x14ac:dyDescent="0.2">
      <c r="A6811" s="30">
        <v>720</v>
      </c>
      <c r="B6811" s="254" t="str">
        <f>IF(AND(A6811&lt;&gt;"",ISNUMBER(A6811)),VLOOKUP(A6811,Studies!A:BR,2,FALSE),"")</f>
        <v>Smith 1987</v>
      </c>
      <c r="C6811" s="255" t="str">
        <f>IF(AND(A6811&lt;&gt;"",ISNUMBER(A6811)),VLOOKUP(A6811,Studies!A:BR,3,FALSE),"")</f>
        <v>https://www.ncbi.nlm.nih.gov/pubmed/3437069</v>
      </c>
      <c r="D6811" s="255" t="str">
        <f>IF(AND(A6811&lt;&gt;"",ISNUMBER(A6811)),VLOOKUP(A6811,Studies!A:BR,4,FALSE),"")</f>
        <v>0.75 mg</v>
      </c>
      <c r="E6811" s="255" t="str">
        <f>IF(AND(A6811&lt;&gt;"",ISNUMBER(A6811)),VLOOKUP(A6811,Studies!A:BR,5,FALSE),"")</f>
        <v>Triazolam</v>
      </c>
      <c r="F6811" s="256" t="str">
        <f>IF(AND(A6811&lt;&gt;"",ISNUMBER(A6811)),VLOOKUP(A6811,Studies!A:BR,6,FALSE),"")</f>
        <v>Plasma</v>
      </c>
      <c r="G6811" s="194">
        <v>0.25</v>
      </c>
      <c r="H6811" s="50" t="s">
        <v>60</v>
      </c>
      <c r="I6811" s="187">
        <v>13.310151169999999</v>
      </c>
      <c r="J6811" s="41" t="s">
        <v>941</v>
      </c>
      <c r="K6811" s="41" t="s">
        <v>116</v>
      </c>
    </row>
    <row r="6812" spans="1:11" x14ac:dyDescent="0.2">
      <c r="A6812" s="30">
        <v>720</v>
      </c>
      <c r="B6812" s="254" t="str">
        <f>IF(AND(A6812&lt;&gt;"",ISNUMBER(A6812)),VLOOKUP(A6812,Studies!A:BR,2,FALSE),"")</f>
        <v>Smith 1987</v>
      </c>
      <c r="C6812" s="255" t="str">
        <f>IF(AND(A6812&lt;&gt;"",ISNUMBER(A6812)),VLOOKUP(A6812,Studies!A:BR,3,FALSE),"")</f>
        <v>https://www.ncbi.nlm.nih.gov/pubmed/3437069</v>
      </c>
      <c r="D6812" s="255" t="str">
        <f>IF(AND(A6812&lt;&gt;"",ISNUMBER(A6812)),VLOOKUP(A6812,Studies!A:BR,4,FALSE),"")</f>
        <v>0.75 mg</v>
      </c>
      <c r="E6812" s="255" t="str">
        <f>IF(AND(A6812&lt;&gt;"",ISNUMBER(A6812)),VLOOKUP(A6812,Studies!A:BR,5,FALSE),"")</f>
        <v>Triazolam</v>
      </c>
      <c r="F6812" s="256" t="str">
        <f>IF(AND(A6812&lt;&gt;"",ISNUMBER(A6812)),VLOOKUP(A6812,Studies!A:BR,6,FALSE),"")</f>
        <v>Plasma</v>
      </c>
      <c r="G6812" s="194">
        <v>0.5</v>
      </c>
      <c r="H6812" s="50" t="s">
        <v>60</v>
      </c>
      <c r="I6812" s="187">
        <v>11.979299599999999</v>
      </c>
      <c r="J6812" s="41" t="s">
        <v>941</v>
      </c>
      <c r="K6812" s="41" t="s">
        <v>116</v>
      </c>
    </row>
    <row r="6813" spans="1:11" x14ac:dyDescent="0.2">
      <c r="A6813" s="30">
        <v>720</v>
      </c>
      <c r="B6813" s="254" t="str">
        <f>IF(AND(A6813&lt;&gt;"",ISNUMBER(A6813)),VLOOKUP(A6813,Studies!A:BR,2,FALSE),"")</f>
        <v>Smith 1987</v>
      </c>
      <c r="C6813" s="255" t="str">
        <f>IF(AND(A6813&lt;&gt;"",ISNUMBER(A6813)),VLOOKUP(A6813,Studies!A:BR,3,FALSE),"")</f>
        <v>https://www.ncbi.nlm.nih.gov/pubmed/3437069</v>
      </c>
      <c r="D6813" s="255" t="str">
        <f>IF(AND(A6813&lt;&gt;"",ISNUMBER(A6813)),VLOOKUP(A6813,Studies!A:BR,4,FALSE),"")</f>
        <v>0.75 mg</v>
      </c>
      <c r="E6813" s="255" t="str">
        <f>IF(AND(A6813&lt;&gt;"",ISNUMBER(A6813)),VLOOKUP(A6813,Studies!A:BR,5,FALSE),"")</f>
        <v>Triazolam</v>
      </c>
      <c r="F6813" s="256" t="str">
        <f>IF(AND(A6813&lt;&gt;"",ISNUMBER(A6813)),VLOOKUP(A6813,Studies!A:BR,6,FALSE),"")</f>
        <v>Plasma</v>
      </c>
      <c r="G6813" s="194">
        <v>1</v>
      </c>
      <c r="H6813" s="50" t="s">
        <v>60</v>
      </c>
      <c r="I6813" s="187">
        <v>10.781512599999999</v>
      </c>
      <c r="J6813" s="41" t="s">
        <v>941</v>
      </c>
      <c r="K6813" s="41" t="s">
        <v>116</v>
      </c>
    </row>
    <row r="6814" spans="1:11" x14ac:dyDescent="0.2">
      <c r="A6814" s="30">
        <v>720</v>
      </c>
      <c r="B6814" s="254" t="str">
        <f>IF(AND(A6814&lt;&gt;"",ISNUMBER(A6814)),VLOOKUP(A6814,Studies!A:BR,2,FALSE),"")</f>
        <v>Smith 1987</v>
      </c>
      <c r="C6814" s="255" t="str">
        <f>IF(AND(A6814&lt;&gt;"",ISNUMBER(A6814)),VLOOKUP(A6814,Studies!A:BR,3,FALSE),"")</f>
        <v>https://www.ncbi.nlm.nih.gov/pubmed/3437069</v>
      </c>
      <c r="D6814" s="255" t="str">
        <f>IF(AND(A6814&lt;&gt;"",ISNUMBER(A6814)),VLOOKUP(A6814,Studies!A:BR,4,FALSE),"")</f>
        <v>0.75 mg</v>
      </c>
      <c r="E6814" s="255" t="str">
        <f>IF(AND(A6814&lt;&gt;"",ISNUMBER(A6814)),VLOOKUP(A6814,Studies!A:BR,5,FALSE),"")</f>
        <v>Triazolam</v>
      </c>
      <c r="F6814" s="256" t="str">
        <f>IF(AND(A6814&lt;&gt;"",ISNUMBER(A6814)),VLOOKUP(A6814,Studies!A:BR,6,FALSE),"")</f>
        <v>Plasma</v>
      </c>
      <c r="G6814" s="194">
        <v>1.5</v>
      </c>
      <c r="H6814" s="50" t="s">
        <v>60</v>
      </c>
      <c r="I6814" s="187">
        <v>9.850629605</v>
      </c>
      <c r="J6814" s="41" t="s">
        <v>941</v>
      </c>
      <c r="K6814" s="41" t="s">
        <v>116</v>
      </c>
    </row>
    <row r="6815" spans="1:11" x14ac:dyDescent="0.2">
      <c r="A6815" s="30">
        <v>720</v>
      </c>
      <c r="B6815" s="254" t="str">
        <f>IF(AND(A6815&lt;&gt;"",ISNUMBER(A6815)),VLOOKUP(A6815,Studies!A:BR,2,FALSE),"")</f>
        <v>Smith 1987</v>
      </c>
      <c r="C6815" s="255" t="str">
        <f>IF(AND(A6815&lt;&gt;"",ISNUMBER(A6815)),VLOOKUP(A6815,Studies!A:BR,3,FALSE),"")</f>
        <v>https://www.ncbi.nlm.nih.gov/pubmed/3437069</v>
      </c>
      <c r="D6815" s="255" t="str">
        <f>IF(AND(A6815&lt;&gt;"",ISNUMBER(A6815)),VLOOKUP(A6815,Studies!A:BR,4,FALSE),"")</f>
        <v>0.75 mg</v>
      </c>
      <c r="E6815" s="255" t="str">
        <f>IF(AND(A6815&lt;&gt;"",ISNUMBER(A6815)),VLOOKUP(A6815,Studies!A:BR,5,FALSE),"")</f>
        <v>Triazolam</v>
      </c>
      <c r="F6815" s="256" t="str">
        <f>IF(AND(A6815&lt;&gt;"",ISNUMBER(A6815)),VLOOKUP(A6815,Studies!A:BR,6,FALSE),"")</f>
        <v>Plasma</v>
      </c>
      <c r="G6815" s="194">
        <v>2</v>
      </c>
      <c r="H6815" s="50" t="s">
        <v>60</v>
      </c>
      <c r="I6815" s="187">
        <v>8.8656879960000001</v>
      </c>
      <c r="J6815" s="41" t="s">
        <v>941</v>
      </c>
      <c r="K6815" s="41" t="s">
        <v>116</v>
      </c>
    </row>
    <row r="6816" spans="1:11" x14ac:dyDescent="0.2">
      <c r="A6816" s="30">
        <v>720</v>
      </c>
      <c r="B6816" s="254" t="str">
        <f>IF(AND(A6816&lt;&gt;"",ISNUMBER(A6816)),VLOOKUP(A6816,Studies!A:BR,2,FALSE),"")</f>
        <v>Smith 1987</v>
      </c>
      <c r="C6816" s="255" t="str">
        <f>IF(AND(A6816&lt;&gt;"",ISNUMBER(A6816)),VLOOKUP(A6816,Studies!A:BR,3,FALSE),"")</f>
        <v>https://www.ncbi.nlm.nih.gov/pubmed/3437069</v>
      </c>
      <c r="D6816" s="255" t="str">
        <f>IF(AND(A6816&lt;&gt;"",ISNUMBER(A6816)),VLOOKUP(A6816,Studies!A:BR,4,FALSE),"")</f>
        <v>0.75 mg</v>
      </c>
      <c r="E6816" s="255" t="str">
        <f>IF(AND(A6816&lt;&gt;"",ISNUMBER(A6816)),VLOOKUP(A6816,Studies!A:BR,5,FALSE),"")</f>
        <v>Triazolam</v>
      </c>
      <c r="F6816" s="256" t="str">
        <f>IF(AND(A6816&lt;&gt;"",ISNUMBER(A6816)),VLOOKUP(A6816,Studies!A:BR,6,FALSE),"")</f>
        <v>Plasma</v>
      </c>
      <c r="G6816" s="194">
        <v>3</v>
      </c>
      <c r="H6816" s="50" t="s">
        <v>60</v>
      </c>
      <c r="I6816" s="187">
        <v>7.9792253669999997</v>
      </c>
      <c r="J6816" s="41" t="s">
        <v>941</v>
      </c>
      <c r="K6816" s="41" t="s">
        <v>116</v>
      </c>
    </row>
    <row r="6817" spans="1:11" x14ac:dyDescent="0.2">
      <c r="A6817" s="30">
        <v>720</v>
      </c>
      <c r="B6817" s="254" t="str">
        <f>IF(AND(A6817&lt;&gt;"",ISNUMBER(A6817)),VLOOKUP(A6817,Studies!A:BR,2,FALSE),"")</f>
        <v>Smith 1987</v>
      </c>
      <c r="C6817" s="255" t="str">
        <f>IF(AND(A6817&lt;&gt;"",ISNUMBER(A6817)),VLOOKUP(A6817,Studies!A:BR,3,FALSE),"")</f>
        <v>https://www.ncbi.nlm.nih.gov/pubmed/3437069</v>
      </c>
      <c r="D6817" s="255" t="str">
        <f>IF(AND(A6817&lt;&gt;"",ISNUMBER(A6817)),VLOOKUP(A6817,Studies!A:BR,4,FALSE),"")</f>
        <v>0.75 mg</v>
      </c>
      <c r="E6817" s="255" t="str">
        <f>IF(AND(A6817&lt;&gt;"",ISNUMBER(A6817)),VLOOKUP(A6817,Studies!A:BR,5,FALSE),"")</f>
        <v>Triazolam</v>
      </c>
      <c r="F6817" s="256" t="str">
        <f>IF(AND(A6817&lt;&gt;"",ISNUMBER(A6817)),VLOOKUP(A6817,Studies!A:BR,6,FALSE),"")</f>
        <v>Plasma</v>
      </c>
      <c r="G6817" s="194">
        <v>4</v>
      </c>
      <c r="H6817" s="50" t="s">
        <v>60</v>
      </c>
      <c r="I6817" s="187">
        <v>5.9052980499999999</v>
      </c>
      <c r="J6817" s="41" t="s">
        <v>941</v>
      </c>
      <c r="K6817" s="41" t="s">
        <v>116</v>
      </c>
    </row>
    <row r="6818" spans="1:11" x14ac:dyDescent="0.2">
      <c r="A6818" s="30">
        <v>720</v>
      </c>
      <c r="B6818" s="254" t="str">
        <f>IF(AND(A6818&lt;&gt;"",ISNUMBER(A6818)),VLOOKUP(A6818,Studies!A:BR,2,FALSE),"")</f>
        <v>Smith 1987</v>
      </c>
      <c r="C6818" s="255" t="str">
        <f>IF(AND(A6818&lt;&gt;"",ISNUMBER(A6818)),VLOOKUP(A6818,Studies!A:BR,3,FALSE),"")</f>
        <v>https://www.ncbi.nlm.nih.gov/pubmed/3437069</v>
      </c>
      <c r="D6818" s="255" t="str">
        <f>IF(AND(A6818&lt;&gt;"",ISNUMBER(A6818)),VLOOKUP(A6818,Studies!A:BR,4,FALSE),"")</f>
        <v>0.75 mg</v>
      </c>
      <c r="E6818" s="255" t="str">
        <f>IF(AND(A6818&lt;&gt;"",ISNUMBER(A6818)),VLOOKUP(A6818,Studies!A:BR,5,FALSE),"")</f>
        <v>Triazolam</v>
      </c>
      <c r="F6818" s="256" t="str">
        <f>IF(AND(A6818&lt;&gt;"",ISNUMBER(A6818)),VLOOKUP(A6818,Studies!A:BR,6,FALSE),"")</f>
        <v>Plasma</v>
      </c>
      <c r="G6818" s="194">
        <v>6</v>
      </c>
      <c r="H6818" s="50" t="s">
        <v>60</v>
      </c>
      <c r="I6818" s="187">
        <v>4.3051363900000004</v>
      </c>
      <c r="J6818" s="41" t="s">
        <v>941</v>
      </c>
      <c r="K6818" s="41" t="s">
        <v>116</v>
      </c>
    </row>
    <row r="6819" spans="1:11" x14ac:dyDescent="0.2">
      <c r="A6819" s="30">
        <v>720</v>
      </c>
      <c r="B6819" s="254" t="str">
        <f>IF(AND(A6819&lt;&gt;"",ISNUMBER(A6819)),VLOOKUP(A6819,Studies!A:BR,2,FALSE),"")</f>
        <v>Smith 1987</v>
      </c>
      <c r="C6819" s="255" t="str">
        <f>IF(AND(A6819&lt;&gt;"",ISNUMBER(A6819)),VLOOKUP(A6819,Studies!A:BR,3,FALSE),"")</f>
        <v>https://www.ncbi.nlm.nih.gov/pubmed/3437069</v>
      </c>
      <c r="D6819" s="255" t="str">
        <f>IF(AND(A6819&lt;&gt;"",ISNUMBER(A6819)),VLOOKUP(A6819,Studies!A:BR,4,FALSE),"")</f>
        <v>0.75 mg</v>
      </c>
      <c r="E6819" s="255" t="str">
        <f>IF(AND(A6819&lt;&gt;"",ISNUMBER(A6819)),VLOOKUP(A6819,Studies!A:BR,5,FALSE),"")</f>
        <v>Triazolam</v>
      </c>
      <c r="F6819" s="256" t="str">
        <f>IF(AND(A6819&lt;&gt;"",ISNUMBER(A6819)),VLOOKUP(A6819,Studies!A:BR,6,FALSE),"")</f>
        <v>Plasma</v>
      </c>
      <c r="G6819" s="194">
        <v>8</v>
      </c>
      <c r="H6819" s="50" t="s">
        <v>60</v>
      </c>
      <c r="I6819" s="187">
        <v>2.3937840010000002</v>
      </c>
      <c r="J6819" s="41" t="s">
        <v>941</v>
      </c>
      <c r="K6819" s="41" t="s">
        <v>116</v>
      </c>
    </row>
    <row r="6820" spans="1:11" x14ac:dyDescent="0.2">
      <c r="A6820" s="30">
        <v>720</v>
      </c>
      <c r="B6820" s="254" t="str">
        <f>IF(AND(A6820&lt;&gt;"",ISNUMBER(A6820)),VLOOKUP(A6820,Studies!A:BR,2,FALSE),"")</f>
        <v>Smith 1987</v>
      </c>
      <c r="C6820" s="255" t="str">
        <f>IF(AND(A6820&lt;&gt;"",ISNUMBER(A6820)),VLOOKUP(A6820,Studies!A:BR,3,FALSE),"")</f>
        <v>https://www.ncbi.nlm.nih.gov/pubmed/3437069</v>
      </c>
      <c r="D6820" s="255" t="str">
        <f>IF(AND(A6820&lt;&gt;"",ISNUMBER(A6820)),VLOOKUP(A6820,Studies!A:BR,4,FALSE),"")</f>
        <v>0.75 mg</v>
      </c>
      <c r="E6820" s="255" t="str">
        <f>IF(AND(A6820&lt;&gt;"",ISNUMBER(A6820)),VLOOKUP(A6820,Studies!A:BR,5,FALSE),"")</f>
        <v>Triazolam</v>
      </c>
      <c r="F6820" s="256" t="str">
        <f>IF(AND(A6820&lt;&gt;"",ISNUMBER(A6820)),VLOOKUP(A6820,Studies!A:BR,6,FALSE),"")</f>
        <v>Plasma</v>
      </c>
      <c r="G6820" s="194">
        <v>12</v>
      </c>
      <c r="H6820" s="50" t="s">
        <v>60</v>
      </c>
      <c r="I6820" s="187">
        <v>1.371686696</v>
      </c>
      <c r="J6820" s="41" t="s">
        <v>941</v>
      </c>
      <c r="K6820" s="41" t="s">
        <v>116</v>
      </c>
    </row>
    <row r="6821" spans="1:11" x14ac:dyDescent="0.2">
      <c r="A6821" s="30">
        <v>721</v>
      </c>
      <c r="B6821" s="254" t="str">
        <f>IF(AND(A6821&lt;&gt;"",ISNUMBER(A6821)),VLOOKUP(A6821,Studies!A:BR,2,FALSE),"")</f>
        <v>Smith 1987</v>
      </c>
      <c r="C6821" s="255" t="str">
        <f>IF(AND(A6821&lt;&gt;"",ISNUMBER(A6821)),VLOOKUP(A6821,Studies!A:BR,3,FALSE),"")</f>
        <v>https://www.ncbi.nlm.nih.gov/pubmed/3437069</v>
      </c>
      <c r="D6821" s="255" t="str">
        <f>IF(AND(A6821&lt;&gt;"",ISNUMBER(A6821)),VLOOKUP(A6821,Studies!A:BR,4,FALSE),"")</f>
        <v>1.0 mg</v>
      </c>
      <c r="E6821" s="255" t="str">
        <f>IF(AND(A6821&lt;&gt;"",ISNUMBER(A6821)),VLOOKUP(A6821,Studies!A:BR,5,FALSE),"")</f>
        <v>Triazolam</v>
      </c>
      <c r="F6821" s="256" t="str">
        <f>IF(AND(A6821&lt;&gt;"",ISNUMBER(A6821)),VLOOKUP(A6821,Studies!A:BR,6,FALSE),"")</f>
        <v>Plasma</v>
      </c>
      <c r="G6821" s="194">
        <v>4.1667000000000003E-2</v>
      </c>
      <c r="H6821" s="50" t="s">
        <v>60</v>
      </c>
      <c r="I6821" s="187">
        <v>47.834202650000002</v>
      </c>
      <c r="J6821" s="41" t="s">
        <v>941</v>
      </c>
      <c r="K6821" s="41" t="s">
        <v>116</v>
      </c>
    </row>
    <row r="6822" spans="1:11" x14ac:dyDescent="0.2">
      <c r="A6822" s="30">
        <v>721</v>
      </c>
      <c r="B6822" s="254" t="str">
        <f>IF(AND(A6822&lt;&gt;"",ISNUMBER(A6822)),VLOOKUP(A6822,Studies!A:BR,2,FALSE),"")</f>
        <v>Smith 1987</v>
      </c>
      <c r="C6822" s="255" t="str">
        <f>IF(AND(A6822&lt;&gt;"",ISNUMBER(A6822)),VLOOKUP(A6822,Studies!A:BR,3,FALSE),"")</f>
        <v>https://www.ncbi.nlm.nih.gov/pubmed/3437069</v>
      </c>
      <c r="D6822" s="255" t="str">
        <f>IF(AND(A6822&lt;&gt;"",ISNUMBER(A6822)),VLOOKUP(A6822,Studies!A:BR,4,FALSE),"")</f>
        <v>1.0 mg</v>
      </c>
      <c r="E6822" s="255" t="str">
        <f>IF(AND(A6822&lt;&gt;"",ISNUMBER(A6822)),VLOOKUP(A6822,Studies!A:BR,5,FALSE),"")</f>
        <v>Triazolam</v>
      </c>
      <c r="F6822" s="256" t="str">
        <f>IF(AND(A6822&lt;&gt;"",ISNUMBER(A6822)),VLOOKUP(A6822,Studies!A:BR,6,FALSE),"")</f>
        <v>Plasma</v>
      </c>
      <c r="G6822" s="194">
        <v>0.1</v>
      </c>
      <c r="H6822" s="50" t="s">
        <v>60</v>
      </c>
      <c r="I6822" s="187">
        <v>31.385716049999999</v>
      </c>
      <c r="J6822" s="41" t="s">
        <v>941</v>
      </c>
      <c r="K6822" s="41" t="s">
        <v>116</v>
      </c>
    </row>
    <row r="6823" spans="1:11" x14ac:dyDescent="0.2">
      <c r="A6823" s="30">
        <v>721</v>
      </c>
      <c r="B6823" s="254" t="str">
        <f>IF(AND(A6823&lt;&gt;"",ISNUMBER(A6823)),VLOOKUP(A6823,Studies!A:BR,2,FALSE),"")</f>
        <v>Smith 1987</v>
      </c>
      <c r="C6823" s="255" t="str">
        <f>IF(AND(A6823&lt;&gt;"",ISNUMBER(A6823)),VLOOKUP(A6823,Studies!A:BR,3,FALSE),"")</f>
        <v>https://www.ncbi.nlm.nih.gov/pubmed/3437069</v>
      </c>
      <c r="D6823" s="255" t="str">
        <f>IF(AND(A6823&lt;&gt;"",ISNUMBER(A6823)),VLOOKUP(A6823,Studies!A:BR,4,FALSE),"")</f>
        <v>1.0 mg</v>
      </c>
      <c r="E6823" s="255" t="str">
        <f>IF(AND(A6823&lt;&gt;"",ISNUMBER(A6823)),VLOOKUP(A6823,Studies!A:BR,5,FALSE),"")</f>
        <v>Triazolam</v>
      </c>
      <c r="F6823" s="256" t="str">
        <f>IF(AND(A6823&lt;&gt;"",ISNUMBER(A6823)),VLOOKUP(A6823,Studies!A:BR,6,FALSE),"")</f>
        <v>Plasma</v>
      </c>
      <c r="G6823" s="194">
        <v>0.25</v>
      </c>
      <c r="H6823" s="50" t="s">
        <v>60</v>
      </c>
      <c r="I6823" s="187">
        <v>24.669304489999998</v>
      </c>
      <c r="J6823" s="41" t="s">
        <v>941</v>
      </c>
      <c r="K6823" s="41" t="s">
        <v>116</v>
      </c>
    </row>
    <row r="6824" spans="1:11" x14ac:dyDescent="0.2">
      <c r="A6824" s="30">
        <v>721</v>
      </c>
      <c r="B6824" s="254" t="str">
        <f>IF(AND(A6824&lt;&gt;"",ISNUMBER(A6824)),VLOOKUP(A6824,Studies!A:BR,2,FALSE),"")</f>
        <v>Smith 1987</v>
      </c>
      <c r="C6824" s="255" t="str">
        <f>IF(AND(A6824&lt;&gt;"",ISNUMBER(A6824)),VLOOKUP(A6824,Studies!A:BR,3,FALSE),"")</f>
        <v>https://www.ncbi.nlm.nih.gov/pubmed/3437069</v>
      </c>
      <c r="D6824" s="255" t="str">
        <f>IF(AND(A6824&lt;&gt;"",ISNUMBER(A6824)),VLOOKUP(A6824,Studies!A:BR,4,FALSE),"")</f>
        <v>1.0 mg</v>
      </c>
      <c r="E6824" s="255" t="str">
        <f>IF(AND(A6824&lt;&gt;"",ISNUMBER(A6824)),VLOOKUP(A6824,Studies!A:BR,5,FALSE),"")</f>
        <v>Triazolam</v>
      </c>
      <c r="F6824" s="256" t="str">
        <f>IF(AND(A6824&lt;&gt;"",ISNUMBER(A6824)),VLOOKUP(A6824,Studies!A:BR,6,FALSE),"")</f>
        <v>Plasma</v>
      </c>
      <c r="G6824" s="194">
        <v>0.5</v>
      </c>
      <c r="H6824" s="50" t="s">
        <v>60</v>
      </c>
      <c r="I6824" s="187">
        <v>17.984649170000001</v>
      </c>
      <c r="J6824" s="41" t="s">
        <v>941</v>
      </c>
      <c r="K6824" s="41" t="s">
        <v>116</v>
      </c>
    </row>
    <row r="6825" spans="1:11" x14ac:dyDescent="0.2">
      <c r="A6825" s="30">
        <v>721</v>
      </c>
      <c r="B6825" s="254" t="str">
        <f>IF(AND(A6825&lt;&gt;"",ISNUMBER(A6825)),VLOOKUP(A6825,Studies!A:BR,2,FALSE),"")</f>
        <v>Smith 1987</v>
      </c>
      <c r="C6825" s="255" t="str">
        <f>IF(AND(A6825&lt;&gt;"",ISNUMBER(A6825)),VLOOKUP(A6825,Studies!A:BR,3,FALSE),"")</f>
        <v>https://www.ncbi.nlm.nih.gov/pubmed/3437069</v>
      </c>
      <c r="D6825" s="255" t="str">
        <f>IF(AND(A6825&lt;&gt;"",ISNUMBER(A6825)),VLOOKUP(A6825,Studies!A:BR,4,FALSE),"")</f>
        <v>1.0 mg</v>
      </c>
      <c r="E6825" s="255" t="str">
        <f>IF(AND(A6825&lt;&gt;"",ISNUMBER(A6825)),VLOOKUP(A6825,Studies!A:BR,5,FALSE),"")</f>
        <v>Triazolam</v>
      </c>
      <c r="F6825" s="256" t="str">
        <f>IF(AND(A6825&lt;&gt;"",ISNUMBER(A6825)),VLOOKUP(A6825,Studies!A:BR,6,FALSE),"")</f>
        <v>Plasma</v>
      </c>
      <c r="G6825" s="194">
        <v>1</v>
      </c>
      <c r="H6825" s="50" t="s">
        <v>60</v>
      </c>
      <c r="I6825" s="187">
        <v>16.431842</v>
      </c>
      <c r="J6825" s="41" t="s">
        <v>941</v>
      </c>
      <c r="K6825" s="41" t="s">
        <v>116</v>
      </c>
    </row>
    <row r="6826" spans="1:11" x14ac:dyDescent="0.2">
      <c r="A6826" s="30">
        <v>721</v>
      </c>
      <c r="B6826" s="254" t="str">
        <f>IF(AND(A6826&lt;&gt;"",ISNUMBER(A6826)),VLOOKUP(A6826,Studies!A:BR,2,FALSE),"")</f>
        <v>Smith 1987</v>
      </c>
      <c r="C6826" s="255" t="str">
        <f>IF(AND(A6826&lt;&gt;"",ISNUMBER(A6826)),VLOOKUP(A6826,Studies!A:BR,3,FALSE),"")</f>
        <v>https://www.ncbi.nlm.nih.gov/pubmed/3437069</v>
      </c>
      <c r="D6826" s="255" t="str">
        <f>IF(AND(A6826&lt;&gt;"",ISNUMBER(A6826)),VLOOKUP(A6826,Studies!A:BR,4,FALSE),"")</f>
        <v>1.0 mg</v>
      </c>
      <c r="E6826" s="255" t="str">
        <f>IF(AND(A6826&lt;&gt;"",ISNUMBER(A6826)),VLOOKUP(A6826,Studies!A:BR,5,FALSE),"")</f>
        <v>Triazolam</v>
      </c>
      <c r="F6826" s="256" t="str">
        <f>IF(AND(A6826&lt;&gt;"",ISNUMBER(A6826)),VLOOKUP(A6826,Studies!A:BR,6,FALSE),"")</f>
        <v>Plasma</v>
      </c>
      <c r="G6826" s="194">
        <v>1.5</v>
      </c>
      <c r="H6826" s="50" t="s">
        <v>60</v>
      </c>
      <c r="I6826" s="187">
        <v>15.24075773</v>
      </c>
      <c r="J6826" s="41" t="s">
        <v>941</v>
      </c>
      <c r="K6826" s="41" t="s">
        <v>116</v>
      </c>
    </row>
    <row r="6827" spans="1:11" x14ac:dyDescent="0.2">
      <c r="A6827" s="30">
        <v>721</v>
      </c>
      <c r="B6827" s="254" t="str">
        <f>IF(AND(A6827&lt;&gt;"",ISNUMBER(A6827)),VLOOKUP(A6827,Studies!A:BR,2,FALSE),"")</f>
        <v>Smith 1987</v>
      </c>
      <c r="C6827" s="255" t="str">
        <f>IF(AND(A6827&lt;&gt;"",ISNUMBER(A6827)),VLOOKUP(A6827,Studies!A:BR,3,FALSE),"")</f>
        <v>https://www.ncbi.nlm.nih.gov/pubmed/3437069</v>
      </c>
      <c r="D6827" s="255" t="str">
        <f>IF(AND(A6827&lt;&gt;"",ISNUMBER(A6827)),VLOOKUP(A6827,Studies!A:BR,4,FALSE),"")</f>
        <v>1.0 mg</v>
      </c>
      <c r="E6827" s="255" t="str">
        <f>IF(AND(A6827&lt;&gt;"",ISNUMBER(A6827)),VLOOKUP(A6827,Studies!A:BR,5,FALSE),"")</f>
        <v>Triazolam</v>
      </c>
      <c r="F6827" s="256" t="str">
        <f>IF(AND(A6827&lt;&gt;"",ISNUMBER(A6827)),VLOOKUP(A6827,Studies!A:BR,6,FALSE),"")</f>
        <v>Plasma</v>
      </c>
      <c r="G6827" s="194">
        <v>2</v>
      </c>
      <c r="H6827" s="50" t="s">
        <v>60</v>
      </c>
      <c r="I6827" s="187">
        <v>12.34534569</v>
      </c>
      <c r="J6827" s="41" t="s">
        <v>941</v>
      </c>
      <c r="K6827" s="41" t="s">
        <v>116</v>
      </c>
    </row>
    <row r="6828" spans="1:11" x14ac:dyDescent="0.2">
      <c r="A6828" s="30">
        <v>721</v>
      </c>
      <c r="B6828" s="254" t="str">
        <f>IF(AND(A6828&lt;&gt;"",ISNUMBER(A6828)),VLOOKUP(A6828,Studies!A:BR,2,FALSE),"")</f>
        <v>Smith 1987</v>
      </c>
      <c r="C6828" s="255" t="str">
        <f>IF(AND(A6828&lt;&gt;"",ISNUMBER(A6828)),VLOOKUP(A6828,Studies!A:BR,3,FALSE),"")</f>
        <v>https://www.ncbi.nlm.nih.gov/pubmed/3437069</v>
      </c>
      <c r="D6828" s="255" t="str">
        <f>IF(AND(A6828&lt;&gt;"",ISNUMBER(A6828)),VLOOKUP(A6828,Studies!A:BR,4,FALSE),"")</f>
        <v>1.0 mg</v>
      </c>
      <c r="E6828" s="255" t="str">
        <f>IF(AND(A6828&lt;&gt;"",ISNUMBER(A6828)),VLOOKUP(A6828,Studies!A:BR,5,FALSE),"")</f>
        <v>Triazolam</v>
      </c>
      <c r="F6828" s="256" t="str">
        <f>IF(AND(A6828&lt;&gt;"",ISNUMBER(A6828)),VLOOKUP(A6828,Studies!A:BR,6,FALSE),"")</f>
        <v>Plasma</v>
      </c>
      <c r="G6828" s="194">
        <v>3</v>
      </c>
      <c r="H6828" s="50" t="s">
        <v>60</v>
      </c>
      <c r="I6828" s="187">
        <v>11.11096051</v>
      </c>
      <c r="J6828" s="41" t="s">
        <v>941</v>
      </c>
      <c r="K6828" s="41" t="s">
        <v>116</v>
      </c>
    </row>
    <row r="6829" spans="1:11" x14ac:dyDescent="0.2">
      <c r="A6829" s="30">
        <v>721</v>
      </c>
      <c r="B6829" s="254" t="str">
        <f>IF(AND(A6829&lt;&gt;"",ISNUMBER(A6829)),VLOOKUP(A6829,Studies!A:BR,2,FALSE),"")</f>
        <v>Smith 1987</v>
      </c>
      <c r="C6829" s="255" t="str">
        <f>IF(AND(A6829&lt;&gt;"",ISNUMBER(A6829)),VLOOKUP(A6829,Studies!A:BR,3,FALSE),"")</f>
        <v>https://www.ncbi.nlm.nih.gov/pubmed/3437069</v>
      </c>
      <c r="D6829" s="255" t="str">
        <f>IF(AND(A6829&lt;&gt;"",ISNUMBER(A6829)),VLOOKUP(A6829,Studies!A:BR,4,FALSE),"")</f>
        <v>1.0 mg</v>
      </c>
      <c r="E6829" s="255" t="str">
        <f>IF(AND(A6829&lt;&gt;"",ISNUMBER(A6829)),VLOOKUP(A6829,Studies!A:BR,5,FALSE),"")</f>
        <v>Triazolam</v>
      </c>
      <c r="F6829" s="256" t="str">
        <f>IF(AND(A6829&lt;&gt;"",ISNUMBER(A6829)),VLOOKUP(A6829,Studies!A:BR,6,FALSE),"")</f>
        <v>Plasma</v>
      </c>
      <c r="G6829" s="194">
        <v>4</v>
      </c>
      <c r="H6829" s="50" t="s">
        <v>60</v>
      </c>
      <c r="I6829" s="187">
        <v>9.4157783310000003</v>
      </c>
      <c r="J6829" s="41" t="s">
        <v>941</v>
      </c>
      <c r="K6829" s="41" t="s">
        <v>116</v>
      </c>
    </row>
    <row r="6830" spans="1:11" x14ac:dyDescent="0.2">
      <c r="A6830" s="30">
        <v>721</v>
      </c>
      <c r="B6830" s="254" t="str">
        <f>IF(AND(A6830&lt;&gt;"",ISNUMBER(A6830)),VLOOKUP(A6830,Studies!A:BR,2,FALSE),"")</f>
        <v>Smith 1987</v>
      </c>
      <c r="C6830" s="255" t="str">
        <f>IF(AND(A6830&lt;&gt;"",ISNUMBER(A6830)),VLOOKUP(A6830,Studies!A:BR,3,FALSE),"")</f>
        <v>https://www.ncbi.nlm.nih.gov/pubmed/3437069</v>
      </c>
      <c r="D6830" s="255" t="str">
        <f>IF(AND(A6830&lt;&gt;"",ISNUMBER(A6830)),VLOOKUP(A6830,Studies!A:BR,4,FALSE),"")</f>
        <v>1.0 mg</v>
      </c>
      <c r="E6830" s="255" t="str">
        <f>IF(AND(A6830&lt;&gt;"",ISNUMBER(A6830)),VLOOKUP(A6830,Studies!A:BR,5,FALSE),"")</f>
        <v>Triazolam</v>
      </c>
      <c r="F6830" s="256" t="str">
        <f>IF(AND(A6830&lt;&gt;"",ISNUMBER(A6830)),VLOOKUP(A6830,Studies!A:BR,6,FALSE),"")</f>
        <v>Plasma</v>
      </c>
      <c r="G6830" s="194">
        <v>6</v>
      </c>
      <c r="H6830" s="50" t="s">
        <v>60</v>
      </c>
      <c r="I6830" s="187">
        <v>7.2902948600000004</v>
      </c>
      <c r="J6830" s="41" t="s">
        <v>941</v>
      </c>
      <c r="K6830" s="41" t="s">
        <v>116</v>
      </c>
    </row>
    <row r="6831" spans="1:11" x14ac:dyDescent="0.2">
      <c r="A6831" s="30">
        <v>721</v>
      </c>
      <c r="B6831" s="254" t="str">
        <f>IF(AND(A6831&lt;&gt;"",ISNUMBER(A6831)),VLOOKUP(A6831,Studies!A:BR,2,FALSE),"")</f>
        <v>Smith 1987</v>
      </c>
      <c r="C6831" s="255" t="str">
        <f>IF(AND(A6831&lt;&gt;"",ISNUMBER(A6831)),VLOOKUP(A6831,Studies!A:BR,3,FALSE),"")</f>
        <v>https://www.ncbi.nlm.nih.gov/pubmed/3437069</v>
      </c>
      <c r="D6831" s="255" t="str">
        <f>IF(AND(A6831&lt;&gt;"",ISNUMBER(A6831)),VLOOKUP(A6831,Studies!A:BR,4,FALSE),"")</f>
        <v>1.0 mg</v>
      </c>
      <c r="E6831" s="255" t="str">
        <f>IF(AND(A6831&lt;&gt;"",ISNUMBER(A6831)),VLOOKUP(A6831,Studies!A:BR,5,FALSE),"")</f>
        <v>Triazolam</v>
      </c>
      <c r="F6831" s="256" t="str">
        <f>IF(AND(A6831&lt;&gt;"",ISNUMBER(A6831)),VLOOKUP(A6831,Studies!A:BR,6,FALSE),"")</f>
        <v>Plasma</v>
      </c>
      <c r="G6831" s="194">
        <v>8</v>
      </c>
      <c r="H6831" s="50" t="s">
        <v>60</v>
      </c>
      <c r="I6831" s="187">
        <v>4.5722583309999996</v>
      </c>
      <c r="J6831" s="41" t="s">
        <v>941</v>
      </c>
      <c r="K6831" s="41" t="s">
        <v>116</v>
      </c>
    </row>
    <row r="6832" spans="1:11" x14ac:dyDescent="0.2">
      <c r="A6832" s="30">
        <v>721</v>
      </c>
      <c r="B6832" s="254" t="str">
        <f>IF(AND(A6832&lt;&gt;"",ISNUMBER(A6832)),VLOOKUP(A6832,Studies!A:BR,2,FALSE),"")</f>
        <v>Smith 1987</v>
      </c>
      <c r="C6832" s="255" t="str">
        <f>IF(AND(A6832&lt;&gt;"",ISNUMBER(A6832)),VLOOKUP(A6832,Studies!A:BR,3,FALSE),"")</f>
        <v>https://www.ncbi.nlm.nih.gov/pubmed/3437069</v>
      </c>
      <c r="D6832" s="255" t="str">
        <f>IF(AND(A6832&lt;&gt;"",ISNUMBER(A6832)),VLOOKUP(A6832,Studies!A:BR,4,FALSE),"")</f>
        <v>1.0 mg</v>
      </c>
      <c r="E6832" s="255" t="str">
        <f>IF(AND(A6832&lt;&gt;"",ISNUMBER(A6832)),VLOOKUP(A6832,Studies!A:BR,5,FALSE),"")</f>
        <v>Triazolam</v>
      </c>
      <c r="F6832" s="256" t="str">
        <f>IF(AND(A6832&lt;&gt;"",ISNUMBER(A6832)),VLOOKUP(A6832,Studies!A:BR,6,FALSE),"")</f>
        <v>Plasma</v>
      </c>
      <c r="G6832" s="194">
        <v>12</v>
      </c>
      <c r="H6832" s="50" t="s">
        <v>60</v>
      </c>
      <c r="I6832" s="187">
        <v>2.8675852810000002</v>
      </c>
      <c r="J6832" s="41" t="s">
        <v>941</v>
      </c>
      <c r="K6832" s="41" t="s">
        <v>116</v>
      </c>
    </row>
    <row r="6833" spans="1:14" x14ac:dyDescent="0.2">
      <c r="A6833" s="30">
        <v>722</v>
      </c>
      <c r="B6833" s="254" t="str">
        <f>IF(AND(A6833&lt;&gt;"",ISNUMBER(A6833)),VLOOKUP(A6833,Studies!A:BR,2,FALSE),"")</f>
        <v>Varhe 1994</v>
      </c>
      <c r="C6833" s="255" t="str">
        <f>IF(AND(A6833&lt;&gt;"",ISNUMBER(A6833)),VLOOKUP(A6833,Studies!A:BR,3,FALSE),"")</f>
        <v>https://www.ncbi.nlm.nih.gov/pubmed/7995001</v>
      </c>
      <c r="D6833" s="255" t="str">
        <f>IF(AND(A6833&lt;&gt;"",ISNUMBER(A6833)),VLOOKUP(A6833,Studies!A:BR,4,FALSE),"")</f>
        <v>Triazolam + placebo</v>
      </c>
      <c r="E6833" s="255" t="str">
        <f>IF(AND(A6833&lt;&gt;"",ISNUMBER(A6833)),VLOOKUP(A6833,Studies!A:BR,5,FALSE),"")</f>
        <v>Triazolam</v>
      </c>
      <c r="F6833" s="256" t="str">
        <f>IF(AND(A6833&lt;&gt;"",ISNUMBER(A6833)),VLOOKUP(A6833,Studies!A:BR,6,FALSE),"")</f>
        <v>Plasma</v>
      </c>
      <c r="G6833" s="194">
        <v>0.66666669999999995</v>
      </c>
      <c r="H6833" s="50" t="s">
        <v>60</v>
      </c>
      <c r="I6833" s="187">
        <v>0.78594249999999999</v>
      </c>
      <c r="J6833" s="41" t="s">
        <v>941</v>
      </c>
      <c r="K6833" s="41" t="s">
        <v>116</v>
      </c>
      <c r="L6833" s="195">
        <v>0.23642199999999999</v>
      </c>
      <c r="M6833" s="52" t="s">
        <v>941</v>
      </c>
      <c r="N6833" s="52" t="s">
        <v>949</v>
      </c>
    </row>
    <row r="6834" spans="1:14" x14ac:dyDescent="0.2">
      <c r="A6834" s="30">
        <v>722</v>
      </c>
      <c r="B6834" s="254" t="str">
        <f>IF(AND(A6834&lt;&gt;"",ISNUMBER(A6834)),VLOOKUP(A6834,Studies!A:BR,2,FALSE),"")</f>
        <v>Varhe 1994</v>
      </c>
      <c r="C6834" s="255" t="str">
        <f>IF(AND(A6834&lt;&gt;"",ISNUMBER(A6834)),VLOOKUP(A6834,Studies!A:BR,3,FALSE),"")</f>
        <v>https://www.ncbi.nlm.nih.gov/pubmed/7995001</v>
      </c>
      <c r="D6834" s="255" t="str">
        <f>IF(AND(A6834&lt;&gt;"",ISNUMBER(A6834)),VLOOKUP(A6834,Studies!A:BR,4,FALSE),"")</f>
        <v>Triazolam + placebo</v>
      </c>
      <c r="E6834" s="255" t="str">
        <f>IF(AND(A6834&lt;&gt;"",ISNUMBER(A6834)),VLOOKUP(A6834,Studies!A:BR,5,FALSE),"")</f>
        <v>Triazolam</v>
      </c>
      <c r="F6834" s="256" t="str">
        <f>IF(AND(A6834&lt;&gt;"",ISNUMBER(A6834)),VLOOKUP(A6834,Studies!A:BR,6,FALSE),"")</f>
        <v>Plasma</v>
      </c>
      <c r="G6834" s="194">
        <v>1</v>
      </c>
      <c r="H6834" s="50" t="s">
        <v>60</v>
      </c>
      <c r="I6834" s="187">
        <v>1.15655</v>
      </c>
      <c r="J6834" s="41" t="s">
        <v>941</v>
      </c>
      <c r="K6834" s="41" t="s">
        <v>116</v>
      </c>
      <c r="L6834" s="195">
        <v>0.185303</v>
      </c>
      <c r="M6834" s="52" t="s">
        <v>941</v>
      </c>
      <c r="N6834" s="52" t="s">
        <v>949</v>
      </c>
    </row>
    <row r="6835" spans="1:14" x14ac:dyDescent="0.2">
      <c r="A6835" s="30">
        <v>722</v>
      </c>
      <c r="B6835" s="254" t="str">
        <f>IF(AND(A6835&lt;&gt;"",ISNUMBER(A6835)),VLOOKUP(A6835,Studies!A:BR,2,FALSE),"")</f>
        <v>Varhe 1994</v>
      </c>
      <c r="C6835" s="255" t="str">
        <f>IF(AND(A6835&lt;&gt;"",ISNUMBER(A6835)),VLOOKUP(A6835,Studies!A:BR,3,FALSE),"")</f>
        <v>https://www.ncbi.nlm.nih.gov/pubmed/7995001</v>
      </c>
      <c r="D6835" s="255" t="str">
        <f>IF(AND(A6835&lt;&gt;"",ISNUMBER(A6835)),VLOOKUP(A6835,Studies!A:BR,4,FALSE),"")</f>
        <v>Triazolam + placebo</v>
      </c>
      <c r="E6835" s="255" t="str">
        <f>IF(AND(A6835&lt;&gt;"",ISNUMBER(A6835)),VLOOKUP(A6835,Studies!A:BR,5,FALSE),"")</f>
        <v>Triazolam</v>
      </c>
      <c r="F6835" s="256" t="str">
        <f>IF(AND(A6835&lt;&gt;"",ISNUMBER(A6835)),VLOOKUP(A6835,Studies!A:BR,6,FALSE),"")</f>
        <v>Plasma</v>
      </c>
      <c r="G6835" s="194">
        <v>1.5</v>
      </c>
      <c r="H6835" s="50" t="s">
        <v>60</v>
      </c>
      <c r="I6835" s="187">
        <v>1.354633</v>
      </c>
      <c r="J6835" s="41" t="s">
        <v>941</v>
      </c>
      <c r="K6835" s="41" t="s">
        <v>116</v>
      </c>
      <c r="L6835" s="195">
        <v>0.17252400000000001</v>
      </c>
      <c r="M6835" s="52" t="s">
        <v>941</v>
      </c>
      <c r="N6835" s="52" t="s">
        <v>949</v>
      </c>
    </row>
    <row r="6836" spans="1:14" x14ac:dyDescent="0.2">
      <c r="A6836" s="30">
        <v>722</v>
      </c>
      <c r="B6836" s="254" t="str">
        <f>IF(AND(A6836&lt;&gt;"",ISNUMBER(A6836)),VLOOKUP(A6836,Studies!A:BR,2,FALSE),"")</f>
        <v>Varhe 1994</v>
      </c>
      <c r="C6836" s="255" t="str">
        <f>IF(AND(A6836&lt;&gt;"",ISNUMBER(A6836)),VLOOKUP(A6836,Studies!A:BR,3,FALSE),"")</f>
        <v>https://www.ncbi.nlm.nih.gov/pubmed/7995001</v>
      </c>
      <c r="D6836" s="255" t="str">
        <f>IF(AND(A6836&lt;&gt;"",ISNUMBER(A6836)),VLOOKUP(A6836,Studies!A:BR,4,FALSE),"")</f>
        <v>Triazolam + placebo</v>
      </c>
      <c r="E6836" s="255" t="str">
        <f>IF(AND(A6836&lt;&gt;"",ISNUMBER(A6836)),VLOOKUP(A6836,Studies!A:BR,5,FALSE),"")</f>
        <v>Triazolam</v>
      </c>
      <c r="F6836" s="256" t="str">
        <f>IF(AND(A6836&lt;&gt;"",ISNUMBER(A6836)),VLOOKUP(A6836,Studies!A:BR,6,FALSE),"")</f>
        <v>Plasma</v>
      </c>
      <c r="G6836" s="194">
        <v>2</v>
      </c>
      <c r="H6836" s="50" t="s">
        <v>60</v>
      </c>
      <c r="I6836" s="187">
        <v>1.322684</v>
      </c>
      <c r="J6836" s="41" t="s">
        <v>941</v>
      </c>
      <c r="K6836" s="41" t="s">
        <v>116</v>
      </c>
      <c r="L6836" s="195">
        <v>0.166134</v>
      </c>
      <c r="M6836" s="52" t="s">
        <v>941</v>
      </c>
      <c r="N6836" s="52" t="s">
        <v>949</v>
      </c>
    </row>
    <row r="6837" spans="1:14" x14ac:dyDescent="0.2">
      <c r="A6837" s="30">
        <v>722</v>
      </c>
      <c r="B6837" s="254" t="str">
        <f>IF(AND(A6837&lt;&gt;"",ISNUMBER(A6837)),VLOOKUP(A6837,Studies!A:BR,2,FALSE),"")</f>
        <v>Varhe 1994</v>
      </c>
      <c r="C6837" s="255" t="str">
        <f>IF(AND(A6837&lt;&gt;"",ISNUMBER(A6837)),VLOOKUP(A6837,Studies!A:BR,3,FALSE),"")</f>
        <v>https://www.ncbi.nlm.nih.gov/pubmed/7995001</v>
      </c>
      <c r="D6837" s="255" t="str">
        <f>IF(AND(A6837&lt;&gt;"",ISNUMBER(A6837)),VLOOKUP(A6837,Studies!A:BR,4,FALSE),"")</f>
        <v>Triazolam + placebo</v>
      </c>
      <c r="E6837" s="255" t="str">
        <f>IF(AND(A6837&lt;&gt;"",ISNUMBER(A6837)),VLOOKUP(A6837,Studies!A:BR,5,FALSE),"")</f>
        <v>Triazolam</v>
      </c>
      <c r="F6837" s="256" t="str">
        <f>IF(AND(A6837&lt;&gt;"",ISNUMBER(A6837)),VLOOKUP(A6837,Studies!A:BR,6,FALSE),"")</f>
        <v>Plasma</v>
      </c>
      <c r="G6837" s="194">
        <v>2.5</v>
      </c>
      <c r="H6837" s="50" t="s">
        <v>60</v>
      </c>
      <c r="I6837" s="187">
        <v>1.1884980000000001</v>
      </c>
      <c r="J6837" s="41" t="s">
        <v>941</v>
      </c>
      <c r="K6837" s="41" t="s">
        <v>116</v>
      </c>
      <c r="L6837" s="195">
        <v>0.14057500000000001</v>
      </c>
      <c r="M6837" s="52" t="s">
        <v>941</v>
      </c>
      <c r="N6837" s="52" t="s">
        <v>949</v>
      </c>
    </row>
    <row r="6838" spans="1:14" x14ac:dyDescent="0.2">
      <c r="A6838" s="30">
        <v>722</v>
      </c>
      <c r="B6838" s="254" t="str">
        <f>IF(AND(A6838&lt;&gt;"",ISNUMBER(A6838)),VLOOKUP(A6838,Studies!A:BR,2,FALSE),"")</f>
        <v>Varhe 1994</v>
      </c>
      <c r="C6838" s="255" t="str">
        <f>IF(AND(A6838&lt;&gt;"",ISNUMBER(A6838)),VLOOKUP(A6838,Studies!A:BR,3,FALSE),"")</f>
        <v>https://www.ncbi.nlm.nih.gov/pubmed/7995001</v>
      </c>
      <c r="D6838" s="255" t="str">
        <f>IF(AND(A6838&lt;&gt;"",ISNUMBER(A6838)),VLOOKUP(A6838,Studies!A:BR,4,FALSE),"")</f>
        <v>Triazolam + placebo</v>
      </c>
      <c r="E6838" s="255" t="str">
        <f>IF(AND(A6838&lt;&gt;"",ISNUMBER(A6838)),VLOOKUP(A6838,Studies!A:BR,5,FALSE),"")</f>
        <v>Triazolam</v>
      </c>
      <c r="F6838" s="256" t="str">
        <f>IF(AND(A6838&lt;&gt;"",ISNUMBER(A6838)),VLOOKUP(A6838,Studies!A:BR,6,FALSE),"")</f>
        <v>Plasma</v>
      </c>
      <c r="G6838" s="194">
        <v>3</v>
      </c>
      <c r="H6838" s="50" t="s">
        <v>60</v>
      </c>
      <c r="I6838" s="187">
        <v>1.1182110000000001</v>
      </c>
      <c r="J6838" s="41" t="s">
        <v>941</v>
      </c>
      <c r="K6838" s="41" t="s">
        <v>116</v>
      </c>
      <c r="L6838" s="195">
        <v>0.134185</v>
      </c>
      <c r="M6838" s="52" t="s">
        <v>941</v>
      </c>
      <c r="N6838" s="52" t="s">
        <v>949</v>
      </c>
    </row>
    <row r="6839" spans="1:14" x14ac:dyDescent="0.2">
      <c r="A6839" s="30">
        <v>722</v>
      </c>
      <c r="B6839" s="254" t="str">
        <f>IF(AND(A6839&lt;&gt;"",ISNUMBER(A6839)),VLOOKUP(A6839,Studies!A:BR,2,FALSE),"")</f>
        <v>Varhe 1994</v>
      </c>
      <c r="C6839" s="255" t="str">
        <f>IF(AND(A6839&lt;&gt;"",ISNUMBER(A6839)),VLOOKUP(A6839,Studies!A:BR,3,FALSE),"")</f>
        <v>https://www.ncbi.nlm.nih.gov/pubmed/7995001</v>
      </c>
      <c r="D6839" s="255" t="str">
        <f>IF(AND(A6839&lt;&gt;"",ISNUMBER(A6839)),VLOOKUP(A6839,Studies!A:BR,4,FALSE),"")</f>
        <v>Triazolam + placebo</v>
      </c>
      <c r="E6839" s="255" t="str">
        <f>IF(AND(A6839&lt;&gt;"",ISNUMBER(A6839)),VLOOKUP(A6839,Studies!A:BR,5,FALSE),"")</f>
        <v>Triazolam</v>
      </c>
      <c r="F6839" s="256" t="str">
        <f>IF(AND(A6839&lt;&gt;"",ISNUMBER(A6839)),VLOOKUP(A6839,Studies!A:BR,6,FALSE),"")</f>
        <v>Plasma</v>
      </c>
      <c r="G6839" s="194">
        <v>4</v>
      </c>
      <c r="H6839" s="50" t="s">
        <v>60</v>
      </c>
      <c r="I6839" s="187">
        <v>0.89456869999999999</v>
      </c>
      <c r="J6839" s="41" t="s">
        <v>941</v>
      </c>
      <c r="K6839" s="41" t="s">
        <v>116</v>
      </c>
    </row>
    <row r="6840" spans="1:14" x14ac:dyDescent="0.2">
      <c r="A6840" s="30">
        <v>722</v>
      </c>
      <c r="B6840" s="254" t="str">
        <f>IF(AND(A6840&lt;&gt;"",ISNUMBER(A6840)),VLOOKUP(A6840,Studies!A:BR,2,FALSE),"")</f>
        <v>Varhe 1994</v>
      </c>
      <c r="C6840" s="255" t="str">
        <f>IF(AND(A6840&lt;&gt;"",ISNUMBER(A6840)),VLOOKUP(A6840,Studies!A:BR,3,FALSE),"")</f>
        <v>https://www.ncbi.nlm.nih.gov/pubmed/7995001</v>
      </c>
      <c r="D6840" s="255" t="str">
        <f>IF(AND(A6840&lt;&gt;"",ISNUMBER(A6840)),VLOOKUP(A6840,Studies!A:BR,4,FALSE),"")</f>
        <v>Triazolam + placebo</v>
      </c>
      <c r="E6840" s="255" t="str">
        <f>IF(AND(A6840&lt;&gt;"",ISNUMBER(A6840)),VLOOKUP(A6840,Studies!A:BR,5,FALSE),"")</f>
        <v>Triazolam</v>
      </c>
      <c r="F6840" s="256" t="str">
        <f>IF(AND(A6840&lt;&gt;"",ISNUMBER(A6840)),VLOOKUP(A6840,Studies!A:BR,6,FALSE),"")</f>
        <v>Plasma</v>
      </c>
      <c r="G6840" s="194">
        <v>5</v>
      </c>
      <c r="H6840" s="50" t="s">
        <v>60</v>
      </c>
      <c r="I6840" s="187">
        <v>0.66453669999999998</v>
      </c>
      <c r="J6840" s="41" t="s">
        <v>941</v>
      </c>
      <c r="K6840" s="41" t="s">
        <v>116</v>
      </c>
      <c r="L6840" s="195">
        <v>0.108626</v>
      </c>
      <c r="M6840" s="52" t="s">
        <v>941</v>
      </c>
      <c r="N6840" s="52" t="s">
        <v>949</v>
      </c>
    </row>
    <row r="6841" spans="1:14" x14ac:dyDescent="0.2">
      <c r="A6841" s="30">
        <v>722</v>
      </c>
      <c r="B6841" s="254" t="str">
        <f>IF(AND(A6841&lt;&gt;"",ISNUMBER(A6841)),VLOOKUP(A6841,Studies!A:BR,2,FALSE),"")</f>
        <v>Varhe 1994</v>
      </c>
      <c r="C6841" s="255" t="str">
        <f>IF(AND(A6841&lt;&gt;"",ISNUMBER(A6841)),VLOOKUP(A6841,Studies!A:BR,3,FALSE),"")</f>
        <v>https://www.ncbi.nlm.nih.gov/pubmed/7995001</v>
      </c>
      <c r="D6841" s="255" t="str">
        <f>IF(AND(A6841&lt;&gt;"",ISNUMBER(A6841)),VLOOKUP(A6841,Studies!A:BR,4,FALSE),"")</f>
        <v>Triazolam + placebo</v>
      </c>
      <c r="E6841" s="255" t="str">
        <f>IF(AND(A6841&lt;&gt;"",ISNUMBER(A6841)),VLOOKUP(A6841,Studies!A:BR,5,FALSE),"")</f>
        <v>Triazolam</v>
      </c>
      <c r="F6841" s="256" t="str">
        <f>IF(AND(A6841&lt;&gt;"",ISNUMBER(A6841)),VLOOKUP(A6841,Studies!A:BR,6,FALSE),"")</f>
        <v>Plasma</v>
      </c>
      <c r="G6841" s="194">
        <v>6</v>
      </c>
      <c r="H6841" s="50" t="s">
        <v>60</v>
      </c>
      <c r="I6841" s="187">
        <v>0.56869009999999998</v>
      </c>
      <c r="J6841" s="41" t="s">
        <v>941</v>
      </c>
      <c r="K6841" s="41" t="s">
        <v>116</v>
      </c>
      <c r="L6841" s="195">
        <v>0.121406</v>
      </c>
      <c r="M6841" s="52" t="s">
        <v>941</v>
      </c>
      <c r="N6841" s="52" t="s">
        <v>949</v>
      </c>
    </row>
    <row r="6842" spans="1:14" x14ac:dyDescent="0.2">
      <c r="A6842" s="30">
        <v>722</v>
      </c>
      <c r="B6842" s="254" t="str">
        <f>IF(AND(A6842&lt;&gt;"",ISNUMBER(A6842)),VLOOKUP(A6842,Studies!A:BR,2,FALSE),"")</f>
        <v>Varhe 1994</v>
      </c>
      <c r="C6842" s="255" t="str">
        <f>IF(AND(A6842&lt;&gt;"",ISNUMBER(A6842)),VLOOKUP(A6842,Studies!A:BR,3,FALSE),"")</f>
        <v>https://www.ncbi.nlm.nih.gov/pubmed/7995001</v>
      </c>
      <c r="D6842" s="255" t="str">
        <f>IF(AND(A6842&lt;&gt;"",ISNUMBER(A6842)),VLOOKUP(A6842,Studies!A:BR,4,FALSE),"")</f>
        <v>Triazolam + placebo</v>
      </c>
      <c r="E6842" s="255" t="str">
        <f>IF(AND(A6842&lt;&gt;"",ISNUMBER(A6842)),VLOOKUP(A6842,Studies!A:BR,5,FALSE),"")</f>
        <v>Triazolam</v>
      </c>
      <c r="F6842" s="256" t="str">
        <f>IF(AND(A6842&lt;&gt;"",ISNUMBER(A6842)),VLOOKUP(A6842,Studies!A:BR,6,FALSE),"")</f>
        <v>Plasma</v>
      </c>
      <c r="G6842" s="194">
        <v>7</v>
      </c>
      <c r="H6842" s="50" t="s">
        <v>60</v>
      </c>
      <c r="I6842" s="187">
        <v>0.36421730000000002</v>
      </c>
      <c r="J6842" s="41" t="s">
        <v>941</v>
      </c>
      <c r="K6842" s="41" t="s">
        <v>116</v>
      </c>
      <c r="L6842" s="195">
        <v>0.14057500000000001</v>
      </c>
      <c r="M6842" s="52" t="s">
        <v>941</v>
      </c>
      <c r="N6842" s="52" t="s">
        <v>949</v>
      </c>
    </row>
    <row r="6843" spans="1:14" x14ac:dyDescent="0.2">
      <c r="A6843" s="30">
        <v>723</v>
      </c>
      <c r="B6843" s="254" t="str">
        <f>IF(AND(A6843&lt;&gt;"",ISNUMBER(A6843)),VLOOKUP(A6843,Studies!A:BR,2,FALSE),"")</f>
        <v>Varhe 1996a</v>
      </c>
      <c r="C6843" s="255" t="str">
        <f>IF(AND(A6843&lt;&gt;"",ISNUMBER(A6843)),VLOOKUP(A6843,Studies!A:BR,3,FALSE),"")</f>
        <v>https://www.ncbi.nlm.nih.gov/pubmed/8730978</v>
      </c>
      <c r="D6843" s="255" t="str">
        <f>IF(AND(A6843&lt;&gt;"",ISNUMBER(A6843)),VLOOKUP(A6843,Studies!A:BR,4,FALSE),"")</f>
        <v>Triazolam + placebo</v>
      </c>
      <c r="E6843" s="255" t="str">
        <f>IF(AND(A6843&lt;&gt;"",ISNUMBER(A6843)),VLOOKUP(A6843,Studies!A:BR,5,FALSE),"")</f>
        <v>Triazolam</v>
      </c>
      <c r="F6843" s="256" t="str">
        <f>IF(AND(A6843&lt;&gt;"",ISNUMBER(A6843)),VLOOKUP(A6843,Studies!A:BR,6,FALSE),"")</f>
        <v>Plasma</v>
      </c>
      <c r="G6843" s="194">
        <v>0.5</v>
      </c>
      <c r="H6843" s="50" t="s">
        <v>60</v>
      </c>
      <c r="I6843" s="187">
        <v>0.60940950000000005</v>
      </c>
      <c r="J6843" s="41" t="s">
        <v>941</v>
      </c>
      <c r="K6843" s="41" t="s">
        <v>116</v>
      </c>
    </row>
    <row r="6844" spans="1:14" x14ac:dyDescent="0.2">
      <c r="A6844" s="30">
        <v>723</v>
      </c>
      <c r="B6844" s="254" t="str">
        <f>IF(AND(A6844&lt;&gt;"",ISNUMBER(A6844)),VLOOKUP(A6844,Studies!A:BR,2,FALSE),"")</f>
        <v>Varhe 1996a</v>
      </c>
      <c r="C6844" s="255" t="str">
        <f>IF(AND(A6844&lt;&gt;"",ISNUMBER(A6844)),VLOOKUP(A6844,Studies!A:BR,3,FALSE),"")</f>
        <v>https://www.ncbi.nlm.nih.gov/pubmed/8730978</v>
      </c>
      <c r="D6844" s="255" t="str">
        <f>IF(AND(A6844&lt;&gt;"",ISNUMBER(A6844)),VLOOKUP(A6844,Studies!A:BR,4,FALSE),"")</f>
        <v>Triazolam + placebo</v>
      </c>
      <c r="E6844" s="255" t="str">
        <f>IF(AND(A6844&lt;&gt;"",ISNUMBER(A6844)),VLOOKUP(A6844,Studies!A:BR,5,FALSE),"")</f>
        <v>Triazolam</v>
      </c>
      <c r="F6844" s="256" t="str">
        <f>IF(AND(A6844&lt;&gt;"",ISNUMBER(A6844)),VLOOKUP(A6844,Studies!A:BR,6,FALSE),"")</f>
        <v>Plasma</v>
      </c>
      <c r="G6844" s="194">
        <v>1</v>
      </c>
      <c r="H6844" s="50" t="s">
        <v>60</v>
      </c>
      <c r="I6844" s="187">
        <v>1.3553999999999999</v>
      </c>
      <c r="J6844" s="41" t="s">
        <v>941</v>
      </c>
      <c r="K6844" s="41" t="s">
        <v>116</v>
      </c>
    </row>
    <row r="6845" spans="1:14" x14ac:dyDescent="0.2">
      <c r="A6845" s="30">
        <v>723</v>
      </c>
      <c r="B6845" s="254" t="str">
        <f>IF(AND(A6845&lt;&gt;"",ISNUMBER(A6845)),VLOOKUP(A6845,Studies!A:BR,2,FALSE),"")</f>
        <v>Varhe 1996a</v>
      </c>
      <c r="C6845" s="255" t="str">
        <f>IF(AND(A6845&lt;&gt;"",ISNUMBER(A6845)),VLOOKUP(A6845,Studies!A:BR,3,FALSE),"")</f>
        <v>https://www.ncbi.nlm.nih.gov/pubmed/8730978</v>
      </c>
      <c r="D6845" s="255" t="str">
        <f>IF(AND(A6845&lt;&gt;"",ISNUMBER(A6845)),VLOOKUP(A6845,Studies!A:BR,4,FALSE),"")</f>
        <v>Triazolam + placebo</v>
      </c>
      <c r="E6845" s="255" t="str">
        <f>IF(AND(A6845&lt;&gt;"",ISNUMBER(A6845)),VLOOKUP(A6845,Studies!A:BR,5,FALSE),"")</f>
        <v>Triazolam</v>
      </c>
      <c r="F6845" s="256" t="str">
        <f>IF(AND(A6845&lt;&gt;"",ISNUMBER(A6845)),VLOOKUP(A6845,Studies!A:BR,6,FALSE),"")</f>
        <v>Plasma</v>
      </c>
      <c r="G6845" s="194">
        <v>1.5</v>
      </c>
      <c r="H6845" s="50" t="s">
        <v>60</v>
      </c>
      <c r="I6845" s="187">
        <v>1.6734</v>
      </c>
      <c r="J6845" s="41" t="s">
        <v>941</v>
      </c>
      <c r="K6845" s="41" t="s">
        <v>116</v>
      </c>
      <c r="L6845" s="195">
        <v>0.204539</v>
      </c>
      <c r="M6845" s="52" t="s">
        <v>941</v>
      </c>
      <c r="N6845" s="52" t="s">
        <v>949</v>
      </c>
    </row>
    <row r="6846" spans="1:14" x14ac:dyDescent="0.2">
      <c r="A6846" s="30">
        <v>723</v>
      </c>
      <c r="B6846" s="254" t="str">
        <f>IF(AND(A6846&lt;&gt;"",ISNUMBER(A6846)),VLOOKUP(A6846,Studies!A:BR,2,FALSE),"")</f>
        <v>Varhe 1996a</v>
      </c>
      <c r="C6846" s="255" t="str">
        <f>IF(AND(A6846&lt;&gt;"",ISNUMBER(A6846)),VLOOKUP(A6846,Studies!A:BR,3,FALSE),"")</f>
        <v>https://www.ncbi.nlm.nih.gov/pubmed/8730978</v>
      </c>
      <c r="D6846" s="255" t="str">
        <f>IF(AND(A6846&lt;&gt;"",ISNUMBER(A6846)),VLOOKUP(A6846,Studies!A:BR,4,FALSE),"")</f>
        <v>Triazolam + placebo</v>
      </c>
      <c r="E6846" s="255" t="str">
        <f>IF(AND(A6846&lt;&gt;"",ISNUMBER(A6846)),VLOOKUP(A6846,Studies!A:BR,5,FALSE),"")</f>
        <v>Triazolam</v>
      </c>
      <c r="F6846" s="256" t="str">
        <f>IF(AND(A6846&lt;&gt;"",ISNUMBER(A6846)),VLOOKUP(A6846,Studies!A:BR,6,FALSE),"")</f>
        <v>Plasma</v>
      </c>
      <c r="G6846" s="194">
        <v>2</v>
      </c>
      <c r="H6846" s="50" t="s">
        <v>60</v>
      </c>
      <c r="I6846" s="187">
        <v>1.7451000000000001</v>
      </c>
      <c r="J6846" s="41" t="s">
        <v>941</v>
      </c>
      <c r="K6846" s="41" t="s">
        <v>116</v>
      </c>
      <c r="L6846" s="195">
        <v>0.22725999999999999</v>
      </c>
      <c r="M6846" s="52" t="s">
        <v>941</v>
      </c>
      <c r="N6846" s="52" t="s">
        <v>949</v>
      </c>
    </row>
    <row r="6847" spans="1:14" x14ac:dyDescent="0.2">
      <c r="A6847" s="30">
        <v>723</v>
      </c>
      <c r="B6847" s="254" t="str">
        <f>IF(AND(A6847&lt;&gt;"",ISNUMBER(A6847)),VLOOKUP(A6847,Studies!A:BR,2,FALSE),"")</f>
        <v>Varhe 1996a</v>
      </c>
      <c r="C6847" s="255" t="str">
        <f>IF(AND(A6847&lt;&gt;"",ISNUMBER(A6847)),VLOOKUP(A6847,Studies!A:BR,3,FALSE),"")</f>
        <v>https://www.ncbi.nlm.nih.gov/pubmed/8730978</v>
      </c>
      <c r="D6847" s="255" t="str">
        <f>IF(AND(A6847&lt;&gt;"",ISNUMBER(A6847)),VLOOKUP(A6847,Studies!A:BR,4,FALSE),"")</f>
        <v>Triazolam + placebo</v>
      </c>
      <c r="E6847" s="255" t="str">
        <f>IF(AND(A6847&lt;&gt;"",ISNUMBER(A6847)),VLOOKUP(A6847,Studies!A:BR,5,FALSE),"")</f>
        <v>Triazolam</v>
      </c>
      <c r="F6847" s="256" t="str">
        <f>IF(AND(A6847&lt;&gt;"",ISNUMBER(A6847)),VLOOKUP(A6847,Studies!A:BR,6,FALSE),"")</f>
        <v>Plasma</v>
      </c>
      <c r="G6847" s="194">
        <v>3</v>
      </c>
      <c r="H6847" s="50" t="s">
        <v>60</v>
      </c>
      <c r="I6847" s="187">
        <v>1.5022</v>
      </c>
      <c r="J6847" s="41" t="s">
        <v>941</v>
      </c>
      <c r="K6847" s="41" t="s">
        <v>116</v>
      </c>
      <c r="L6847" s="195">
        <v>0.18939500000000001</v>
      </c>
      <c r="M6847" s="52" t="s">
        <v>941</v>
      </c>
      <c r="N6847" s="52" t="s">
        <v>949</v>
      </c>
    </row>
    <row r="6848" spans="1:14" x14ac:dyDescent="0.2">
      <c r="A6848" s="30">
        <v>723</v>
      </c>
      <c r="B6848" s="254" t="str">
        <f>IF(AND(A6848&lt;&gt;"",ISNUMBER(A6848)),VLOOKUP(A6848,Studies!A:BR,2,FALSE),"")</f>
        <v>Varhe 1996a</v>
      </c>
      <c r="C6848" s="255" t="str">
        <f>IF(AND(A6848&lt;&gt;"",ISNUMBER(A6848)),VLOOKUP(A6848,Studies!A:BR,3,FALSE),"")</f>
        <v>https://www.ncbi.nlm.nih.gov/pubmed/8730978</v>
      </c>
      <c r="D6848" s="255" t="str">
        <f>IF(AND(A6848&lt;&gt;"",ISNUMBER(A6848)),VLOOKUP(A6848,Studies!A:BR,4,FALSE),"")</f>
        <v>Triazolam + placebo</v>
      </c>
      <c r="E6848" s="255" t="str">
        <f>IF(AND(A6848&lt;&gt;"",ISNUMBER(A6848)),VLOOKUP(A6848,Studies!A:BR,5,FALSE),"")</f>
        <v>Triazolam</v>
      </c>
      <c r="F6848" s="256" t="str">
        <f>IF(AND(A6848&lt;&gt;"",ISNUMBER(A6848)),VLOOKUP(A6848,Studies!A:BR,6,FALSE),"")</f>
        <v>Plasma</v>
      </c>
      <c r="G6848" s="194">
        <v>4</v>
      </c>
      <c r="H6848" s="50" t="s">
        <v>60</v>
      </c>
      <c r="I6848" s="187">
        <v>1.2139</v>
      </c>
      <c r="J6848" s="41" t="s">
        <v>941</v>
      </c>
      <c r="K6848" s="41" t="s">
        <v>116</v>
      </c>
      <c r="L6848" s="195">
        <v>0.14014499999999999</v>
      </c>
      <c r="M6848" s="52" t="s">
        <v>941</v>
      </c>
      <c r="N6848" s="52" t="s">
        <v>949</v>
      </c>
    </row>
    <row r="6849" spans="1:14" x14ac:dyDescent="0.2">
      <c r="A6849" s="30">
        <v>723</v>
      </c>
      <c r="B6849" s="254" t="str">
        <f>IF(AND(A6849&lt;&gt;"",ISNUMBER(A6849)),VLOOKUP(A6849,Studies!A:BR,2,FALSE),"")</f>
        <v>Varhe 1996a</v>
      </c>
      <c r="C6849" s="255" t="str">
        <f>IF(AND(A6849&lt;&gt;"",ISNUMBER(A6849)),VLOOKUP(A6849,Studies!A:BR,3,FALSE),"")</f>
        <v>https://www.ncbi.nlm.nih.gov/pubmed/8730978</v>
      </c>
      <c r="D6849" s="255" t="str">
        <f>IF(AND(A6849&lt;&gt;"",ISNUMBER(A6849)),VLOOKUP(A6849,Studies!A:BR,4,FALSE),"")</f>
        <v>Triazolam + placebo</v>
      </c>
      <c r="E6849" s="255" t="str">
        <f>IF(AND(A6849&lt;&gt;"",ISNUMBER(A6849)),VLOOKUP(A6849,Studies!A:BR,5,FALSE),"")</f>
        <v>Triazolam</v>
      </c>
      <c r="F6849" s="256" t="str">
        <f>IF(AND(A6849&lt;&gt;"",ISNUMBER(A6849)),VLOOKUP(A6849,Studies!A:BR,6,FALSE),"")</f>
        <v>Plasma</v>
      </c>
      <c r="G6849" s="194">
        <v>5</v>
      </c>
      <c r="H6849" s="50" t="s">
        <v>60</v>
      </c>
      <c r="I6849" s="187">
        <v>0.93320000000000003</v>
      </c>
      <c r="J6849" s="41" t="s">
        <v>941</v>
      </c>
      <c r="K6849" s="41" t="s">
        <v>116</v>
      </c>
      <c r="L6849" s="195">
        <v>0.109842</v>
      </c>
      <c r="M6849" s="52" t="s">
        <v>941</v>
      </c>
      <c r="N6849" s="52" t="s">
        <v>949</v>
      </c>
    </row>
    <row r="6850" spans="1:14" x14ac:dyDescent="0.2">
      <c r="A6850" s="30">
        <v>723</v>
      </c>
      <c r="B6850" s="254" t="str">
        <f>IF(AND(A6850&lt;&gt;"",ISNUMBER(A6850)),VLOOKUP(A6850,Studies!A:BR,2,FALSE),"")</f>
        <v>Varhe 1996a</v>
      </c>
      <c r="C6850" s="255" t="str">
        <f>IF(AND(A6850&lt;&gt;"",ISNUMBER(A6850)),VLOOKUP(A6850,Studies!A:BR,3,FALSE),"")</f>
        <v>https://www.ncbi.nlm.nih.gov/pubmed/8730978</v>
      </c>
      <c r="D6850" s="255" t="str">
        <f>IF(AND(A6850&lt;&gt;"",ISNUMBER(A6850)),VLOOKUP(A6850,Studies!A:BR,4,FALSE),"")</f>
        <v>Triazolam + placebo</v>
      </c>
      <c r="E6850" s="255" t="str">
        <f>IF(AND(A6850&lt;&gt;"",ISNUMBER(A6850)),VLOOKUP(A6850,Studies!A:BR,5,FALSE),"")</f>
        <v>Triazolam</v>
      </c>
      <c r="F6850" s="256" t="str">
        <f>IF(AND(A6850&lt;&gt;"",ISNUMBER(A6850)),VLOOKUP(A6850,Studies!A:BR,6,FALSE),"")</f>
        <v>Plasma</v>
      </c>
      <c r="G6850" s="194">
        <v>6</v>
      </c>
      <c r="H6850" s="50" t="s">
        <v>60</v>
      </c>
      <c r="I6850" s="187">
        <v>0.76980000000000004</v>
      </c>
      <c r="J6850" s="41" t="s">
        <v>941</v>
      </c>
      <c r="K6850" s="41" t="s">
        <v>116</v>
      </c>
      <c r="L6850" s="195">
        <v>9.4703999999999997E-2</v>
      </c>
      <c r="M6850" s="52" t="s">
        <v>941</v>
      </c>
      <c r="N6850" s="52" t="s">
        <v>949</v>
      </c>
    </row>
    <row r="6851" spans="1:14" x14ac:dyDescent="0.2">
      <c r="A6851" s="30">
        <v>723</v>
      </c>
      <c r="B6851" s="254" t="str">
        <f>IF(AND(A6851&lt;&gt;"",ISNUMBER(A6851)),VLOOKUP(A6851,Studies!A:BR,2,FALSE),"")</f>
        <v>Varhe 1996a</v>
      </c>
      <c r="C6851" s="255" t="str">
        <f>IF(AND(A6851&lt;&gt;"",ISNUMBER(A6851)),VLOOKUP(A6851,Studies!A:BR,3,FALSE),"")</f>
        <v>https://www.ncbi.nlm.nih.gov/pubmed/8730978</v>
      </c>
      <c r="D6851" s="255" t="str">
        <f>IF(AND(A6851&lt;&gt;"",ISNUMBER(A6851)),VLOOKUP(A6851,Studies!A:BR,4,FALSE),"")</f>
        <v>Triazolam + placebo</v>
      </c>
      <c r="E6851" s="255" t="str">
        <f>IF(AND(A6851&lt;&gt;"",ISNUMBER(A6851)),VLOOKUP(A6851,Studies!A:BR,5,FALSE),"")</f>
        <v>Triazolam</v>
      </c>
      <c r="F6851" s="256" t="str">
        <f>IF(AND(A6851&lt;&gt;"",ISNUMBER(A6851)),VLOOKUP(A6851,Studies!A:BR,6,FALSE),"")</f>
        <v>Plasma</v>
      </c>
      <c r="G6851" s="194">
        <v>7</v>
      </c>
      <c r="H6851" s="50" t="s">
        <v>60</v>
      </c>
      <c r="I6851" s="187">
        <v>0.62919999999999998</v>
      </c>
      <c r="J6851" s="41" t="s">
        <v>941</v>
      </c>
      <c r="K6851" s="41" t="s">
        <v>116</v>
      </c>
      <c r="L6851" s="195">
        <v>7.1962999999999999E-2</v>
      </c>
      <c r="M6851" s="52" t="s">
        <v>941</v>
      </c>
      <c r="N6851" s="52" t="s">
        <v>949</v>
      </c>
    </row>
    <row r="6852" spans="1:14" x14ac:dyDescent="0.2">
      <c r="A6852" s="30">
        <v>723</v>
      </c>
      <c r="B6852" s="254" t="str">
        <f>IF(AND(A6852&lt;&gt;"",ISNUMBER(A6852)),VLOOKUP(A6852,Studies!A:BR,2,FALSE),"")</f>
        <v>Varhe 1996a</v>
      </c>
      <c r="C6852" s="255" t="str">
        <f>IF(AND(A6852&lt;&gt;"",ISNUMBER(A6852)),VLOOKUP(A6852,Studies!A:BR,3,FALSE),"")</f>
        <v>https://www.ncbi.nlm.nih.gov/pubmed/8730978</v>
      </c>
      <c r="D6852" s="255" t="str">
        <f>IF(AND(A6852&lt;&gt;"",ISNUMBER(A6852)),VLOOKUP(A6852,Studies!A:BR,4,FALSE),"")</f>
        <v>Triazolam + placebo</v>
      </c>
      <c r="E6852" s="255" t="str">
        <f>IF(AND(A6852&lt;&gt;"",ISNUMBER(A6852)),VLOOKUP(A6852,Studies!A:BR,5,FALSE),"")</f>
        <v>Triazolam</v>
      </c>
      <c r="F6852" s="256" t="str">
        <f>IF(AND(A6852&lt;&gt;"",ISNUMBER(A6852)),VLOOKUP(A6852,Studies!A:BR,6,FALSE),"")</f>
        <v>Plasma</v>
      </c>
      <c r="G6852" s="194">
        <v>17</v>
      </c>
      <c r="H6852" s="50" t="s">
        <v>60</v>
      </c>
      <c r="I6852" s="187">
        <v>8.6900000000000005E-2</v>
      </c>
      <c r="J6852" s="41" t="s">
        <v>941</v>
      </c>
      <c r="K6852" s="41" t="s">
        <v>116</v>
      </c>
    </row>
    <row r="6853" spans="1:14" x14ac:dyDescent="0.2">
      <c r="A6853" s="30">
        <v>724</v>
      </c>
      <c r="B6853" s="254" t="str">
        <f>IF(AND(A6853&lt;&gt;"",ISNUMBER(A6853)),VLOOKUP(A6853,Studies!A:BR,2,FALSE),"")</f>
        <v>Varhe 1996b</v>
      </c>
      <c r="C6853" s="255" t="str">
        <f>IF(AND(A6853&lt;&gt;"",ISNUMBER(A6853)),VLOOKUP(A6853,Studies!A:BR,3,FALSE),"")</f>
        <v>https://www.ncbi.nlm.nih.gov/pubmed/8612379</v>
      </c>
      <c r="D6853" s="255" t="str">
        <f>IF(AND(A6853&lt;&gt;"",ISNUMBER(A6853)),VLOOKUP(A6853,Studies!A:BR,4,FALSE),"")</f>
        <v>Triazolam + placebo</v>
      </c>
      <c r="E6853" s="255" t="str">
        <f>IF(AND(A6853&lt;&gt;"",ISNUMBER(A6853)),VLOOKUP(A6853,Studies!A:BR,5,FALSE),"")</f>
        <v>Triazolam</v>
      </c>
      <c r="F6853" s="256" t="str">
        <f>IF(AND(A6853&lt;&gt;"",ISNUMBER(A6853)),VLOOKUP(A6853,Studies!A:BR,6,FALSE),"")</f>
        <v>Plasma</v>
      </c>
      <c r="G6853" s="194">
        <v>0.5</v>
      </c>
      <c r="H6853" s="50" t="s">
        <v>60</v>
      </c>
      <c r="I6853" s="187">
        <v>1.193084</v>
      </c>
      <c r="J6853" s="41" t="s">
        <v>941</v>
      </c>
      <c r="K6853" s="41" t="s">
        <v>116</v>
      </c>
      <c r="L6853" s="195">
        <v>0.24857299999999999</v>
      </c>
      <c r="M6853" s="52" t="s">
        <v>941</v>
      </c>
      <c r="N6853" s="52" t="s">
        <v>949</v>
      </c>
    </row>
    <row r="6854" spans="1:14" x14ac:dyDescent="0.2">
      <c r="A6854" s="30">
        <v>724</v>
      </c>
      <c r="B6854" s="254" t="str">
        <f>IF(AND(A6854&lt;&gt;"",ISNUMBER(A6854)),VLOOKUP(A6854,Studies!A:BR,2,FALSE),"")</f>
        <v>Varhe 1996b</v>
      </c>
      <c r="C6854" s="255" t="str">
        <f>IF(AND(A6854&lt;&gt;"",ISNUMBER(A6854)),VLOOKUP(A6854,Studies!A:BR,3,FALSE),"")</f>
        <v>https://www.ncbi.nlm.nih.gov/pubmed/8612379</v>
      </c>
      <c r="D6854" s="255" t="str">
        <f>IF(AND(A6854&lt;&gt;"",ISNUMBER(A6854)),VLOOKUP(A6854,Studies!A:BR,4,FALSE),"")</f>
        <v>Triazolam + placebo</v>
      </c>
      <c r="E6854" s="255" t="str">
        <f>IF(AND(A6854&lt;&gt;"",ISNUMBER(A6854)),VLOOKUP(A6854,Studies!A:BR,5,FALSE),"")</f>
        <v>Triazolam</v>
      </c>
      <c r="F6854" s="256" t="str">
        <f>IF(AND(A6854&lt;&gt;"",ISNUMBER(A6854)),VLOOKUP(A6854,Studies!A:BR,6,FALSE),"")</f>
        <v>Plasma</v>
      </c>
      <c r="G6854" s="194">
        <v>1</v>
      </c>
      <c r="H6854" s="50" t="s">
        <v>60</v>
      </c>
      <c r="I6854" s="187">
        <v>1.9167639999999999</v>
      </c>
      <c r="J6854" s="41" t="s">
        <v>941</v>
      </c>
      <c r="K6854" s="41" t="s">
        <v>116</v>
      </c>
      <c r="L6854" s="195">
        <v>0.378552</v>
      </c>
      <c r="M6854" s="52" t="s">
        <v>941</v>
      </c>
      <c r="N6854" s="52" t="s">
        <v>949</v>
      </c>
    </row>
    <row r="6855" spans="1:14" x14ac:dyDescent="0.2">
      <c r="A6855" s="30">
        <v>724</v>
      </c>
      <c r="B6855" s="254" t="str">
        <f>IF(AND(A6855&lt;&gt;"",ISNUMBER(A6855)),VLOOKUP(A6855,Studies!A:BR,2,FALSE),"")</f>
        <v>Varhe 1996b</v>
      </c>
      <c r="C6855" s="255" t="str">
        <f>IF(AND(A6855&lt;&gt;"",ISNUMBER(A6855)),VLOOKUP(A6855,Studies!A:BR,3,FALSE),"")</f>
        <v>https://www.ncbi.nlm.nih.gov/pubmed/8612379</v>
      </c>
      <c r="D6855" s="255" t="str">
        <f>IF(AND(A6855&lt;&gt;"",ISNUMBER(A6855)),VLOOKUP(A6855,Studies!A:BR,4,FALSE),"")</f>
        <v>Triazolam + placebo</v>
      </c>
      <c r="E6855" s="255" t="str">
        <f>IF(AND(A6855&lt;&gt;"",ISNUMBER(A6855)),VLOOKUP(A6855,Studies!A:BR,5,FALSE),"")</f>
        <v>Triazolam</v>
      </c>
      <c r="F6855" s="256" t="str">
        <f>IF(AND(A6855&lt;&gt;"",ISNUMBER(A6855)),VLOOKUP(A6855,Studies!A:BR,6,FALSE),"")</f>
        <v>Plasma</v>
      </c>
      <c r="G6855" s="194">
        <v>1.5</v>
      </c>
      <c r="H6855" s="50" t="s">
        <v>60</v>
      </c>
      <c r="I6855" s="187">
        <v>1.934205</v>
      </c>
      <c r="J6855" s="41" t="s">
        <v>941</v>
      </c>
      <c r="K6855" s="41" t="s">
        <v>116</v>
      </c>
      <c r="L6855" s="195">
        <v>0.271206</v>
      </c>
      <c r="M6855" s="52" t="s">
        <v>941</v>
      </c>
      <c r="N6855" s="52" t="s">
        <v>949</v>
      </c>
    </row>
    <row r="6856" spans="1:14" x14ac:dyDescent="0.2">
      <c r="A6856" s="30">
        <v>724</v>
      </c>
      <c r="B6856" s="254" t="str">
        <f>IF(AND(A6856&lt;&gt;"",ISNUMBER(A6856)),VLOOKUP(A6856,Studies!A:BR,2,FALSE),"")</f>
        <v>Varhe 1996b</v>
      </c>
      <c r="C6856" s="255" t="str">
        <f>IF(AND(A6856&lt;&gt;"",ISNUMBER(A6856)),VLOOKUP(A6856,Studies!A:BR,3,FALSE),"")</f>
        <v>https://www.ncbi.nlm.nih.gov/pubmed/8612379</v>
      </c>
      <c r="D6856" s="255" t="str">
        <f>IF(AND(A6856&lt;&gt;"",ISNUMBER(A6856)),VLOOKUP(A6856,Studies!A:BR,4,FALSE),"")</f>
        <v>Triazolam + placebo</v>
      </c>
      <c r="E6856" s="255" t="str">
        <f>IF(AND(A6856&lt;&gt;"",ISNUMBER(A6856)),VLOOKUP(A6856,Studies!A:BR,5,FALSE),"")</f>
        <v>Triazolam</v>
      </c>
      <c r="F6856" s="256" t="str">
        <f>IF(AND(A6856&lt;&gt;"",ISNUMBER(A6856)),VLOOKUP(A6856,Studies!A:BR,6,FALSE),"")</f>
        <v>Plasma</v>
      </c>
      <c r="G6856" s="194">
        <v>2</v>
      </c>
      <c r="H6856" s="50" t="s">
        <v>60</v>
      </c>
      <c r="I6856" s="187">
        <v>1.8217369999999999</v>
      </c>
      <c r="J6856" s="41" t="s">
        <v>941</v>
      </c>
      <c r="K6856" s="41" t="s">
        <v>116</v>
      </c>
      <c r="L6856" s="195">
        <v>0.29378799999999999</v>
      </c>
      <c r="M6856" s="52" t="s">
        <v>941</v>
      </c>
      <c r="N6856" s="52" t="s">
        <v>949</v>
      </c>
    </row>
    <row r="6857" spans="1:14" x14ac:dyDescent="0.2">
      <c r="A6857" s="30">
        <v>724</v>
      </c>
      <c r="B6857" s="254" t="str">
        <f>IF(AND(A6857&lt;&gt;"",ISNUMBER(A6857)),VLOOKUP(A6857,Studies!A:BR,2,FALSE),"")</f>
        <v>Varhe 1996b</v>
      </c>
      <c r="C6857" s="255" t="str">
        <f>IF(AND(A6857&lt;&gt;"",ISNUMBER(A6857)),VLOOKUP(A6857,Studies!A:BR,3,FALSE),"")</f>
        <v>https://www.ncbi.nlm.nih.gov/pubmed/8612379</v>
      </c>
      <c r="D6857" s="255" t="str">
        <f>IF(AND(A6857&lt;&gt;"",ISNUMBER(A6857)),VLOOKUP(A6857,Studies!A:BR,4,FALSE),"")</f>
        <v>Triazolam + placebo</v>
      </c>
      <c r="E6857" s="255" t="str">
        <f>IF(AND(A6857&lt;&gt;"",ISNUMBER(A6857)),VLOOKUP(A6857,Studies!A:BR,5,FALSE),"")</f>
        <v>Triazolam</v>
      </c>
      <c r="F6857" s="256" t="str">
        <f>IF(AND(A6857&lt;&gt;"",ISNUMBER(A6857)),VLOOKUP(A6857,Studies!A:BR,6,FALSE),"")</f>
        <v>Plasma</v>
      </c>
      <c r="G6857" s="194">
        <v>3</v>
      </c>
      <c r="H6857" s="50" t="s">
        <v>60</v>
      </c>
      <c r="I6857" s="187">
        <v>1.5515490000000001</v>
      </c>
      <c r="J6857" s="41" t="s">
        <v>941</v>
      </c>
      <c r="K6857" s="41" t="s">
        <v>116</v>
      </c>
      <c r="L6857" s="195">
        <v>0.24295800000000001</v>
      </c>
      <c r="M6857" s="52" t="s">
        <v>941</v>
      </c>
      <c r="N6857" s="52" t="s">
        <v>949</v>
      </c>
    </row>
    <row r="6858" spans="1:14" x14ac:dyDescent="0.2">
      <c r="A6858" s="30">
        <v>724</v>
      </c>
      <c r="B6858" s="254" t="str">
        <f>IF(AND(A6858&lt;&gt;"",ISNUMBER(A6858)),VLOOKUP(A6858,Studies!A:BR,2,FALSE),"")</f>
        <v>Varhe 1996b</v>
      </c>
      <c r="C6858" s="255" t="str">
        <f>IF(AND(A6858&lt;&gt;"",ISNUMBER(A6858)),VLOOKUP(A6858,Studies!A:BR,3,FALSE),"")</f>
        <v>https://www.ncbi.nlm.nih.gov/pubmed/8612379</v>
      </c>
      <c r="D6858" s="255" t="str">
        <f>IF(AND(A6858&lt;&gt;"",ISNUMBER(A6858)),VLOOKUP(A6858,Studies!A:BR,4,FALSE),"")</f>
        <v>Triazolam + placebo</v>
      </c>
      <c r="E6858" s="255" t="str">
        <f>IF(AND(A6858&lt;&gt;"",ISNUMBER(A6858)),VLOOKUP(A6858,Studies!A:BR,5,FALSE),"")</f>
        <v>Triazolam</v>
      </c>
      <c r="F6858" s="256" t="str">
        <f>IF(AND(A6858&lt;&gt;"",ISNUMBER(A6858)),VLOOKUP(A6858,Studies!A:BR,6,FALSE),"")</f>
        <v>Plasma</v>
      </c>
      <c r="G6858" s="194">
        <v>4</v>
      </c>
      <c r="H6858" s="50" t="s">
        <v>60</v>
      </c>
      <c r="I6858" s="187">
        <v>1.292643</v>
      </c>
      <c r="J6858" s="41" t="s">
        <v>941</v>
      </c>
      <c r="K6858" s="41" t="s">
        <v>116</v>
      </c>
      <c r="L6858" s="195">
        <v>0.23164100000000001</v>
      </c>
      <c r="M6858" s="52" t="s">
        <v>941</v>
      </c>
      <c r="N6858" s="52" t="s">
        <v>949</v>
      </c>
    </row>
    <row r="6859" spans="1:14" x14ac:dyDescent="0.2">
      <c r="A6859" s="30">
        <v>724</v>
      </c>
      <c r="B6859" s="254" t="str">
        <f>IF(AND(A6859&lt;&gt;"",ISNUMBER(A6859)),VLOOKUP(A6859,Studies!A:BR,2,FALSE),"")</f>
        <v>Varhe 1996b</v>
      </c>
      <c r="C6859" s="255" t="str">
        <f>IF(AND(A6859&lt;&gt;"",ISNUMBER(A6859)),VLOOKUP(A6859,Studies!A:BR,3,FALSE),"")</f>
        <v>https://www.ncbi.nlm.nih.gov/pubmed/8612379</v>
      </c>
      <c r="D6859" s="255" t="str">
        <f>IF(AND(A6859&lt;&gt;"",ISNUMBER(A6859)),VLOOKUP(A6859,Studies!A:BR,4,FALSE),"")</f>
        <v>Triazolam + placebo</v>
      </c>
      <c r="E6859" s="255" t="str">
        <f>IF(AND(A6859&lt;&gt;"",ISNUMBER(A6859)),VLOOKUP(A6859,Studies!A:BR,5,FALSE),"")</f>
        <v>Triazolam</v>
      </c>
      <c r="F6859" s="256" t="str">
        <f>IF(AND(A6859&lt;&gt;"",ISNUMBER(A6859)),VLOOKUP(A6859,Studies!A:BR,6,FALSE),"")</f>
        <v>Plasma</v>
      </c>
      <c r="G6859" s="194">
        <v>5</v>
      </c>
      <c r="H6859" s="50" t="s">
        <v>60</v>
      </c>
      <c r="I6859" s="187">
        <v>0.97160769999999996</v>
      </c>
      <c r="J6859" s="41" t="s">
        <v>941</v>
      </c>
      <c r="K6859" s="41" t="s">
        <v>116</v>
      </c>
      <c r="L6859" s="195">
        <v>0.220359</v>
      </c>
      <c r="M6859" s="52" t="s">
        <v>941</v>
      </c>
      <c r="N6859" s="52" t="s">
        <v>949</v>
      </c>
    </row>
    <row r="6860" spans="1:14" x14ac:dyDescent="0.2">
      <c r="A6860" s="30">
        <v>724</v>
      </c>
      <c r="B6860" s="254" t="str">
        <f>IF(AND(A6860&lt;&gt;"",ISNUMBER(A6860)),VLOOKUP(A6860,Studies!A:BR,2,FALSE),"")</f>
        <v>Varhe 1996b</v>
      </c>
      <c r="C6860" s="255" t="str">
        <f>IF(AND(A6860&lt;&gt;"",ISNUMBER(A6860)),VLOOKUP(A6860,Studies!A:BR,3,FALSE),"")</f>
        <v>https://www.ncbi.nlm.nih.gov/pubmed/8612379</v>
      </c>
      <c r="D6860" s="255" t="str">
        <f>IF(AND(A6860&lt;&gt;"",ISNUMBER(A6860)),VLOOKUP(A6860,Studies!A:BR,4,FALSE),"")</f>
        <v>Triazolam + placebo</v>
      </c>
      <c r="E6860" s="255" t="str">
        <f>IF(AND(A6860&lt;&gt;"",ISNUMBER(A6860)),VLOOKUP(A6860,Studies!A:BR,5,FALSE),"")</f>
        <v>Triazolam</v>
      </c>
      <c r="F6860" s="256" t="str">
        <f>IF(AND(A6860&lt;&gt;"",ISNUMBER(A6860)),VLOOKUP(A6860,Studies!A:BR,6,FALSE),"")</f>
        <v>Plasma</v>
      </c>
      <c r="G6860" s="194">
        <v>6</v>
      </c>
      <c r="H6860" s="50" t="s">
        <v>60</v>
      </c>
      <c r="I6860" s="187">
        <v>0.87089550000000004</v>
      </c>
      <c r="J6860" s="41" t="s">
        <v>941</v>
      </c>
      <c r="K6860" s="41" t="s">
        <v>116</v>
      </c>
      <c r="L6860" s="195">
        <v>0.24862500000000001</v>
      </c>
      <c r="M6860" s="52" t="s">
        <v>941</v>
      </c>
      <c r="N6860" s="52" t="s">
        <v>949</v>
      </c>
    </row>
    <row r="6861" spans="1:14" x14ac:dyDescent="0.2">
      <c r="A6861" s="30">
        <v>724</v>
      </c>
      <c r="B6861" s="254" t="str">
        <f>IF(AND(A6861&lt;&gt;"",ISNUMBER(A6861)),VLOOKUP(A6861,Studies!A:BR,2,FALSE),"")</f>
        <v>Varhe 1996b</v>
      </c>
      <c r="C6861" s="255" t="str">
        <f>IF(AND(A6861&lt;&gt;"",ISNUMBER(A6861)),VLOOKUP(A6861,Studies!A:BR,3,FALSE),"")</f>
        <v>https://www.ncbi.nlm.nih.gov/pubmed/8612379</v>
      </c>
      <c r="D6861" s="255" t="str">
        <f>IF(AND(A6861&lt;&gt;"",ISNUMBER(A6861)),VLOOKUP(A6861,Studies!A:BR,4,FALSE),"")</f>
        <v>Triazolam + placebo</v>
      </c>
      <c r="E6861" s="255" t="str">
        <f>IF(AND(A6861&lt;&gt;"",ISNUMBER(A6861)),VLOOKUP(A6861,Studies!A:BR,5,FALSE),"")</f>
        <v>Triazolam</v>
      </c>
      <c r="F6861" s="256" t="str">
        <f>IF(AND(A6861&lt;&gt;"",ISNUMBER(A6861)),VLOOKUP(A6861,Studies!A:BR,6,FALSE),"")</f>
        <v>Plasma</v>
      </c>
      <c r="G6861" s="194">
        <v>7</v>
      </c>
      <c r="H6861" s="50" t="s">
        <v>60</v>
      </c>
      <c r="I6861" s="187">
        <v>0.66285530000000004</v>
      </c>
      <c r="J6861" s="41" t="s">
        <v>941</v>
      </c>
      <c r="K6861" s="41" t="s">
        <v>116</v>
      </c>
      <c r="L6861" s="195">
        <v>0.20902399999999999</v>
      </c>
      <c r="M6861" s="52" t="s">
        <v>941</v>
      </c>
      <c r="N6861" s="52" t="s">
        <v>949</v>
      </c>
    </row>
    <row r="6862" spans="1:14" x14ac:dyDescent="0.2">
      <c r="A6862" s="30">
        <v>724</v>
      </c>
      <c r="B6862" s="254" t="str">
        <f>IF(AND(A6862&lt;&gt;"",ISNUMBER(A6862)),VLOOKUP(A6862,Studies!A:BR,2,FALSE),"")</f>
        <v>Varhe 1996b</v>
      </c>
      <c r="C6862" s="255" t="str">
        <f>IF(AND(A6862&lt;&gt;"",ISNUMBER(A6862)),VLOOKUP(A6862,Studies!A:BR,3,FALSE),"")</f>
        <v>https://www.ncbi.nlm.nih.gov/pubmed/8612379</v>
      </c>
      <c r="D6862" s="255" t="str">
        <f>IF(AND(A6862&lt;&gt;"",ISNUMBER(A6862)),VLOOKUP(A6862,Studies!A:BR,4,FALSE),"")</f>
        <v>Triazolam + placebo</v>
      </c>
      <c r="E6862" s="255" t="str">
        <f>IF(AND(A6862&lt;&gt;"",ISNUMBER(A6862)),VLOOKUP(A6862,Studies!A:BR,5,FALSE),"")</f>
        <v>Triazolam</v>
      </c>
      <c r="F6862" s="256" t="str">
        <f>IF(AND(A6862&lt;&gt;"",ISNUMBER(A6862)),VLOOKUP(A6862,Studies!A:BR,6,FALSE),"")</f>
        <v>Plasma</v>
      </c>
      <c r="G6862" s="194">
        <v>17</v>
      </c>
      <c r="H6862" s="50" t="s">
        <v>60</v>
      </c>
      <c r="I6862" s="187">
        <v>0.1191369</v>
      </c>
      <c r="J6862" s="41" t="s">
        <v>941</v>
      </c>
      <c r="K6862" s="41" t="s">
        <v>116</v>
      </c>
      <c r="L6862" s="195">
        <v>0.107363</v>
      </c>
      <c r="M6862" s="52" t="s">
        <v>941</v>
      </c>
      <c r="N6862" s="52" t="s">
        <v>949</v>
      </c>
    </row>
    <row r="6863" spans="1:14" x14ac:dyDescent="0.2">
      <c r="A6863" s="30">
        <v>724</v>
      </c>
      <c r="B6863" s="254" t="str">
        <f>IF(AND(A6863&lt;&gt;"",ISNUMBER(A6863)),VLOOKUP(A6863,Studies!A:BR,2,FALSE),"")</f>
        <v>Varhe 1996b</v>
      </c>
      <c r="C6863" s="255" t="str">
        <f>IF(AND(A6863&lt;&gt;"",ISNUMBER(A6863)),VLOOKUP(A6863,Studies!A:BR,3,FALSE),"")</f>
        <v>https://www.ncbi.nlm.nih.gov/pubmed/8612379</v>
      </c>
      <c r="D6863" s="255" t="str">
        <f>IF(AND(A6863&lt;&gt;"",ISNUMBER(A6863)),VLOOKUP(A6863,Studies!A:BR,4,FALSE),"")</f>
        <v>Triazolam + placebo</v>
      </c>
      <c r="E6863" s="255" t="str">
        <f>IF(AND(A6863&lt;&gt;"",ISNUMBER(A6863)),VLOOKUP(A6863,Studies!A:BR,5,FALSE),"")</f>
        <v>Triazolam</v>
      </c>
      <c r="F6863" s="256" t="str">
        <f>IF(AND(A6863&lt;&gt;"",ISNUMBER(A6863)),VLOOKUP(A6863,Studies!A:BR,6,FALSE),"")</f>
        <v>Plasma</v>
      </c>
      <c r="G6863" s="194">
        <v>0.5</v>
      </c>
      <c r="H6863" s="50" t="s">
        <v>60</v>
      </c>
      <c r="I6863" s="187">
        <v>0.86702129999999999</v>
      </c>
      <c r="J6863" s="41" t="s">
        <v>941</v>
      </c>
      <c r="K6863" s="41" t="s">
        <v>116</v>
      </c>
    </row>
    <row r="6864" spans="1:14" x14ac:dyDescent="0.2">
      <c r="A6864" s="30">
        <v>725</v>
      </c>
      <c r="B6864" s="254" t="str">
        <f>IF(AND(A6864&lt;&gt;"",ISNUMBER(A6864)),VLOOKUP(A6864,Studies!A:BR,2,FALSE),"")</f>
        <v>Varhe 1996c</v>
      </c>
      <c r="C6864" s="255" t="str">
        <f>IF(AND(A6864&lt;&gt;"",ISNUMBER(A6864)),VLOOKUP(A6864,Studies!A:BR,3,FALSE),"")</f>
        <v>https://www.ncbi.nlm.nih.gov/pubmed/8904618</v>
      </c>
      <c r="D6864" s="255" t="str">
        <f>IF(AND(A6864&lt;&gt;"",ISNUMBER(A6864)),VLOOKUP(A6864,Studies!A:BR,4,FALSE),"")</f>
        <v>Triazolam + placebo</v>
      </c>
      <c r="E6864" s="255" t="str">
        <f>IF(AND(A6864&lt;&gt;"",ISNUMBER(A6864)),VLOOKUP(A6864,Studies!A:BR,5,FALSE),"")</f>
        <v>Triazolam</v>
      </c>
      <c r="F6864" s="256" t="str">
        <f>IF(AND(A6864&lt;&gt;"",ISNUMBER(A6864)),VLOOKUP(A6864,Studies!A:BR,6,FALSE),"")</f>
        <v>Plasma</v>
      </c>
      <c r="G6864" s="194">
        <v>1</v>
      </c>
      <c r="H6864" s="50" t="s">
        <v>60</v>
      </c>
      <c r="I6864" s="187">
        <v>1.4680850000000001</v>
      </c>
      <c r="J6864" s="41" t="s">
        <v>941</v>
      </c>
      <c r="K6864" s="41" t="s">
        <v>116</v>
      </c>
    </row>
    <row r="6865" spans="1:14" x14ac:dyDescent="0.2">
      <c r="A6865" s="30">
        <v>725</v>
      </c>
      <c r="B6865" s="254" t="str">
        <f>IF(AND(A6865&lt;&gt;"",ISNUMBER(A6865)),VLOOKUP(A6865,Studies!A:BR,2,FALSE),"")</f>
        <v>Varhe 1996c</v>
      </c>
      <c r="C6865" s="255" t="str">
        <f>IF(AND(A6865&lt;&gt;"",ISNUMBER(A6865)),VLOOKUP(A6865,Studies!A:BR,3,FALSE),"")</f>
        <v>https://www.ncbi.nlm.nih.gov/pubmed/8904618</v>
      </c>
      <c r="D6865" s="255" t="str">
        <f>IF(AND(A6865&lt;&gt;"",ISNUMBER(A6865)),VLOOKUP(A6865,Studies!A:BR,4,FALSE),"")</f>
        <v>Triazolam + placebo</v>
      </c>
      <c r="E6865" s="255" t="str">
        <f>IF(AND(A6865&lt;&gt;"",ISNUMBER(A6865)),VLOOKUP(A6865,Studies!A:BR,5,FALSE),"")</f>
        <v>Triazolam</v>
      </c>
      <c r="F6865" s="256" t="str">
        <f>IF(AND(A6865&lt;&gt;"",ISNUMBER(A6865)),VLOOKUP(A6865,Studies!A:BR,6,FALSE),"")</f>
        <v>Plasma</v>
      </c>
      <c r="G6865" s="194">
        <v>1.5</v>
      </c>
      <c r="H6865" s="50" t="s">
        <v>60</v>
      </c>
      <c r="I6865" s="187">
        <v>1.398936</v>
      </c>
      <c r="J6865" s="41" t="s">
        <v>941</v>
      </c>
      <c r="K6865" s="41" t="s">
        <v>116</v>
      </c>
      <c r="L6865" s="195">
        <v>0.234042</v>
      </c>
      <c r="M6865" s="52" t="s">
        <v>941</v>
      </c>
      <c r="N6865" s="52" t="s">
        <v>949</v>
      </c>
    </row>
    <row r="6866" spans="1:14" x14ac:dyDescent="0.2">
      <c r="A6866" s="30">
        <v>725</v>
      </c>
      <c r="B6866" s="254" t="str">
        <f>IF(AND(A6866&lt;&gt;"",ISNUMBER(A6866)),VLOOKUP(A6866,Studies!A:BR,2,FALSE),"")</f>
        <v>Varhe 1996c</v>
      </c>
      <c r="C6866" s="255" t="str">
        <f>IF(AND(A6866&lt;&gt;"",ISNUMBER(A6866)),VLOOKUP(A6866,Studies!A:BR,3,FALSE),"")</f>
        <v>https://www.ncbi.nlm.nih.gov/pubmed/8904618</v>
      </c>
      <c r="D6866" s="255" t="str">
        <f>IF(AND(A6866&lt;&gt;"",ISNUMBER(A6866)),VLOOKUP(A6866,Studies!A:BR,4,FALSE),"")</f>
        <v>Triazolam + placebo</v>
      </c>
      <c r="E6866" s="255" t="str">
        <f>IF(AND(A6866&lt;&gt;"",ISNUMBER(A6866)),VLOOKUP(A6866,Studies!A:BR,5,FALSE),"")</f>
        <v>Triazolam</v>
      </c>
      <c r="F6866" s="256" t="str">
        <f>IF(AND(A6866&lt;&gt;"",ISNUMBER(A6866)),VLOOKUP(A6866,Studies!A:BR,6,FALSE),"")</f>
        <v>Plasma</v>
      </c>
      <c r="G6866" s="194">
        <v>2</v>
      </c>
      <c r="H6866" s="50" t="s">
        <v>60</v>
      </c>
      <c r="I6866" s="187">
        <v>1.351064</v>
      </c>
      <c r="J6866" s="41" t="s">
        <v>941</v>
      </c>
      <c r="K6866" s="41" t="s">
        <v>116</v>
      </c>
      <c r="L6866" s="195">
        <v>0.218085</v>
      </c>
      <c r="M6866" s="52" t="s">
        <v>941</v>
      </c>
      <c r="N6866" s="52" t="s">
        <v>949</v>
      </c>
    </row>
    <row r="6867" spans="1:14" x14ac:dyDescent="0.2">
      <c r="A6867" s="30">
        <v>725</v>
      </c>
      <c r="B6867" s="254" t="str">
        <f>IF(AND(A6867&lt;&gt;"",ISNUMBER(A6867)),VLOOKUP(A6867,Studies!A:BR,2,FALSE),"")</f>
        <v>Varhe 1996c</v>
      </c>
      <c r="C6867" s="255" t="str">
        <f>IF(AND(A6867&lt;&gt;"",ISNUMBER(A6867)),VLOOKUP(A6867,Studies!A:BR,3,FALSE),"")</f>
        <v>https://www.ncbi.nlm.nih.gov/pubmed/8904618</v>
      </c>
      <c r="D6867" s="255" t="str">
        <f>IF(AND(A6867&lt;&gt;"",ISNUMBER(A6867)),VLOOKUP(A6867,Studies!A:BR,4,FALSE),"")</f>
        <v>Triazolam + placebo</v>
      </c>
      <c r="E6867" s="255" t="str">
        <f>IF(AND(A6867&lt;&gt;"",ISNUMBER(A6867)),VLOOKUP(A6867,Studies!A:BR,5,FALSE),"")</f>
        <v>Triazolam</v>
      </c>
      <c r="F6867" s="256" t="str">
        <f>IF(AND(A6867&lt;&gt;"",ISNUMBER(A6867)),VLOOKUP(A6867,Studies!A:BR,6,FALSE),"")</f>
        <v>Plasma</v>
      </c>
      <c r="G6867" s="194">
        <v>3</v>
      </c>
      <c r="H6867" s="50" t="s">
        <v>60</v>
      </c>
      <c r="I6867" s="187">
        <v>1.058511</v>
      </c>
      <c r="J6867" s="41" t="s">
        <v>941</v>
      </c>
      <c r="K6867" s="41" t="s">
        <v>116</v>
      </c>
      <c r="L6867" s="195">
        <v>0.14893700000000001</v>
      </c>
      <c r="M6867" s="52" t="s">
        <v>941</v>
      </c>
      <c r="N6867" s="52" t="s">
        <v>949</v>
      </c>
    </row>
    <row r="6868" spans="1:14" x14ac:dyDescent="0.2">
      <c r="A6868" s="30">
        <v>725</v>
      </c>
      <c r="B6868" s="254" t="str">
        <f>IF(AND(A6868&lt;&gt;"",ISNUMBER(A6868)),VLOOKUP(A6868,Studies!A:BR,2,FALSE),"")</f>
        <v>Varhe 1996c</v>
      </c>
      <c r="C6868" s="255" t="str">
        <f>IF(AND(A6868&lt;&gt;"",ISNUMBER(A6868)),VLOOKUP(A6868,Studies!A:BR,3,FALSE),"")</f>
        <v>https://www.ncbi.nlm.nih.gov/pubmed/8904618</v>
      </c>
      <c r="D6868" s="255" t="str">
        <f>IF(AND(A6868&lt;&gt;"",ISNUMBER(A6868)),VLOOKUP(A6868,Studies!A:BR,4,FALSE),"")</f>
        <v>Triazolam + placebo</v>
      </c>
      <c r="E6868" s="255" t="str">
        <f>IF(AND(A6868&lt;&gt;"",ISNUMBER(A6868)),VLOOKUP(A6868,Studies!A:BR,5,FALSE),"")</f>
        <v>Triazolam</v>
      </c>
      <c r="F6868" s="256" t="str">
        <f>IF(AND(A6868&lt;&gt;"",ISNUMBER(A6868)),VLOOKUP(A6868,Studies!A:BR,6,FALSE),"")</f>
        <v>Plasma</v>
      </c>
      <c r="G6868" s="194">
        <v>4</v>
      </c>
      <c r="H6868" s="50" t="s">
        <v>60</v>
      </c>
      <c r="I6868" s="187">
        <v>0.92021269999999999</v>
      </c>
      <c r="J6868" s="41" t="s">
        <v>941</v>
      </c>
      <c r="K6868" s="41" t="s">
        <v>116</v>
      </c>
      <c r="L6868" s="195">
        <v>0.138298</v>
      </c>
      <c r="M6868" s="52" t="s">
        <v>941</v>
      </c>
      <c r="N6868" s="52" t="s">
        <v>949</v>
      </c>
    </row>
    <row r="6869" spans="1:14" x14ac:dyDescent="0.2">
      <c r="A6869" s="30">
        <v>725</v>
      </c>
      <c r="B6869" s="254" t="str">
        <f>IF(AND(A6869&lt;&gt;"",ISNUMBER(A6869)),VLOOKUP(A6869,Studies!A:BR,2,FALSE),"")</f>
        <v>Varhe 1996c</v>
      </c>
      <c r="C6869" s="255" t="str">
        <f>IF(AND(A6869&lt;&gt;"",ISNUMBER(A6869)),VLOOKUP(A6869,Studies!A:BR,3,FALSE),"")</f>
        <v>https://www.ncbi.nlm.nih.gov/pubmed/8904618</v>
      </c>
      <c r="D6869" s="255" t="str">
        <f>IF(AND(A6869&lt;&gt;"",ISNUMBER(A6869)),VLOOKUP(A6869,Studies!A:BR,4,FALSE),"")</f>
        <v>Triazolam + placebo</v>
      </c>
      <c r="E6869" s="255" t="str">
        <f>IF(AND(A6869&lt;&gt;"",ISNUMBER(A6869)),VLOOKUP(A6869,Studies!A:BR,5,FALSE),"")</f>
        <v>Triazolam</v>
      </c>
      <c r="F6869" s="256" t="str">
        <f>IF(AND(A6869&lt;&gt;"",ISNUMBER(A6869)),VLOOKUP(A6869,Studies!A:BR,6,FALSE),"")</f>
        <v>Plasma</v>
      </c>
      <c r="G6869" s="194">
        <v>5</v>
      </c>
      <c r="H6869" s="50" t="s">
        <v>60</v>
      </c>
      <c r="I6869" s="187">
        <v>0.73936170000000001</v>
      </c>
      <c r="J6869" s="41" t="s">
        <v>941</v>
      </c>
      <c r="K6869" s="41" t="s">
        <v>116</v>
      </c>
      <c r="L6869" s="195">
        <v>0.14361699999999999</v>
      </c>
      <c r="M6869" s="52" t="s">
        <v>941</v>
      </c>
      <c r="N6869" s="52" t="s">
        <v>949</v>
      </c>
    </row>
    <row r="6870" spans="1:14" x14ac:dyDescent="0.2">
      <c r="A6870" s="30">
        <v>725</v>
      </c>
      <c r="B6870" s="254" t="str">
        <f>IF(AND(A6870&lt;&gt;"",ISNUMBER(A6870)),VLOOKUP(A6870,Studies!A:BR,2,FALSE),"")</f>
        <v>Varhe 1996c</v>
      </c>
      <c r="C6870" s="255" t="str">
        <f>IF(AND(A6870&lt;&gt;"",ISNUMBER(A6870)),VLOOKUP(A6870,Studies!A:BR,3,FALSE),"")</f>
        <v>https://www.ncbi.nlm.nih.gov/pubmed/8904618</v>
      </c>
      <c r="D6870" s="255" t="str">
        <f>IF(AND(A6870&lt;&gt;"",ISNUMBER(A6870)),VLOOKUP(A6870,Studies!A:BR,4,FALSE),"")</f>
        <v>Triazolam + placebo</v>
      </c>
      <c r="E6870" s="255" t="str">
        <f>IF(AND(A6870&lt;&gt;"",ISNUMBER(A6870)),VLOOKUP(A6870,Studies!A:BR,5,FALSE),"")</f>
        <v>Triazolam</v>
      </c>
      <c r="F6870" s="256" t="str">
        <f>IF(AND(A6870&lt;&gt;"",ISNUMBER(A6870)),VLOOKUP(A6870,Studies!A:BR,6,FALSE),"")</f>
        <v>Plasma</v>
      </c>
      <c r="G6870" s="194">
        <v>6</v>
      </c>
      <c r="H6870" s="50" t="s">
        <v>60</v>
      </c>
      <c r="I6870" s="187">
        <v>0.57978730000000001</v>
      </c>
      <c r="J6870" s="41" t="s">
        <v>941</v>
      </c>
      <c r="K6870" s="41" t="s">
        <v>116</v>
      </c>
      <c r="L6870" s="195">
        <v>0.117021</v>
      </c>
      <c r="M6870" s="52" t="s">
        <v>941</v>
      </c>
      <c r="N6870" s="52" t="s">
        <v>949</v>
      </c>
    </row>
    <row r="6871" spans="1:14" x14ac:dyDescent="0.2">
      <c r="A6871" s="30">
        <v>725</v>
      </c>
      <c r="B6871" s="254" t="str">
        <f>IF(AND(A6871&lt;&gt;"",ISNUMBER(A6871)),VLOOKUP(A6871,Studies!A:BR,2,FALSE),"")</f>
        <v>Varhe 1996c</v>
      </c>
      <c r="C6871" s="255" t="str">
        <f>IF(AND(A6871&lt;&gt;"",ISNUMBER(A6871)),VLOOKUP(A6871,Studies!A:BR,3,FALSE),"")</f>
        <v>https://www.ncbi.nlm.nih.gov/pubmed/8904618</v>
      </c>
      <c r="D6871" s="255" t="str">
        <f>IF(AND(A6871&lt;&gt;"",ISNUMBER(A6871)),VLOOKUP(A6871,Studies!A:BR,4,FALSE),"")</f>
        <v>Triazolam + placebo</v>
      </c>
      <c r="E6871" s="255" t="str">
        <f>IF(AND(A6871&lt;&gt;"",ISNUMBER(A6871)),VLOOKUP(A6871,Studies!A:BR,5,FALSE),"")</f>
        <v>Triazolam</v>
      </c>
      <c r="F6871" s="256" t="str">
        <f>IF(AND(A6871&lt;&gt;"",ISNUMBER(A6871)),VLOOKUP(A6871,Studies!A:BR,6,FALSE),"")</f>
        <v>Plasma</v>
      </c>
      <c r="G6871" s="194">
        <v>7</v>
      </c>
      <c r="H6871" s="50" t="s">
        <v>60</v>
      </c>
      <c r="I6871" s="187">
        <v>0.48404259999999999</v>
      </c>
      <c r="J6871" s="41" t="s">
        <v>941</v>
      </c>
      <c r="K6871" s="41" t="s">
        <v>116</v>
      </c>
      <c r="L6871" s="195">
        <v>0.10638300000000001</v>
      </c>
      <c r="M6871" s="52" t="s">
        <v>941</v>
      </c>
      <c r="N6871" s="52" t="s">
        <v>949</v>
      </c>
    </row>
    <row r="6872" spans="1:14" x14ac:dyDescent="0.2">
      <c r="A6872" s="30">
        <v>725</v>
      </c>
      <c r="B6872" s="254" t="str">
        <f>IF(AND(A6872&lt;&gt;"",ISNUMBER(A6872)),VLOOKUP(A6872,Studies!A:BR,2,FALSE),"")</f>
        <v>Varhe 1996c</v>
      </c>
      <c r="C6872" s="255" t="str">
        <f>IF(AND(A6872&lt;&gt;"",ISNUMBER(A6872)),VLOOKUP(A6872,Studies!A:BR,3,FALSE),"")</f>
        <v>https://www.ncbi.nlm.nih.gov/pubmed/8904618</v>
      </c>
      <c r="D6872" s="255" t="str">
        <f>IF(AND(A6872&lt;&gt;"",ISNUMBER(A6872)),VLOOKUP(A6872,Studies!A:BR,4,FALSE),"")</f>
        <v>Triazolam + placebo</v>
      </c>
      <c r="E6872" s="255" t="str">
        <f>IF(AND(A6872&lt;&gt;"",ISNUMBER(A6872)),VLOOKUP(A6872,Studies!A:BR,5,FALSE),"")</f>
        <v>Triazolam</v>
      </c>
      <c r="F6872" s="256" t="str">
        <f>IF(AND(A6872&lt;&gt;"",ISNUMBER(A6872)),VLOOKUP(A6872,Studies!A:BR,6,FALSE),"")</f>
        <v>Plasma</v>
      </c>
      <c r="G6872" s="194">
        <v>18</v>
      </c>
      <c r="H6872" s="50" t="s">
        <v>60</v>
      </c>
      <c r="I6872" s="187">
        <v>2.12766E-2</v>
      </c>
      <c r="J6872" s="41" t="s">
        <v>941</v>
      </c>
      <c r="K6872" s="41" t="s">
        <v>116</v>
      </c>
    </row>
    <row r="6873" spans="1:14" x14ac:dyDescent="0.2">
      <c r="A6873" s="30">
        <v>726</v>
      </c>
      <c r="B6873" s="254" t="str">
        <f>IF(AND(A6873&lt;&gt;"",ISNUMBER(A6873)),VLOOKUP(A6873,Studies!A:BR,2,FALSE),"")</f>
        <v>Villikka 1997</v>
      </c>
      <c r="C6873" s="255" t="str">
        <f>IF(AND(A6873&lt;&gt;"",ISNUMBER(A6873)),VLOOKUP(A6873,Studies!A:BR,3,FALSE),"")</f>
        <v>https://www.ncbi.nlm.nih.gov/pubmed/9024169</v>
      </c>
      <c r="D6873" s="255" t="str">
        <f>IF(AND(A6873&lt;&gt;"",ISNUMBER(A6873)),VLOOKUP(A6873,Studies!A:BR,4,FALSE),"")</f>
        <v>Triazolam + placebo</v>
      </c>
      <c r="E6873" s="255" t="str">
        <f>IF(AND(A6873&lt;&gt;"",ISNUMBER(A6873)),VLOOKUP(A6873,Studies!A:BR,5,FALSE),"")</f>
        <v>Triazolam</v>
      </c>
      <c r="F6873" s="256" t="str">
        <f>IF(AND(A6873&lt;&gt;"",ISNUMBER(A6873)),VLOOKUP(A6873,Studies!A:BR,6,FALSE),"")</f>
        <v>Plasma</v>
      </c>
      <c r="G6873" s="194">
        <v>0.5</v>
      </c>
      <c r="H6873" s="50" t="s">
        <v>60</v>
      </c>
      <c r="I6873" s="187">
        <v>0.83499999999999996</v>
      </c>
      <c r="J6873" s="41" t="s">
        <v>941</v>
      </c>
      <c r="K6873" s="41" t="s">
        <v>116</v>
      </c>
      <c r="L6873" s="195">
        <v>0.26138299999999998</v>
      </c>
      <c r="M6873" s="52" t="s">
        <v>941</v>
      </c>
      <c r="N6873" s="52" t="s">
        <v>949</v>
      </c>
    </row>
    <row r="6874" spans="1:14" x14ac:dyDescent="0.2">
      <c r="A6874" s="30">
        <v>726</v>
      </c>
      <c r="B6874" s="254" t="str">
        <f>IF(AND(A6874&lt;&gt;"",ISNUMBER(A6874)),VLOOKUP(A6874,Studies!A:BR,2,FALSE),"")</f>
        <v>Villikka 1997</v>
      </c>
      <c r="C6874" s="255" t="str">
        <f>IF(AND(A6874&lt;&gt;"",ISNUMBER(A6874)),VLOOKUP(A6874,Studies!A:BR,3,FALSE),"")</f>
        <v>https://www.ncbi.nlm.nih.gov/pubmed/9024169</v>
      </c>
      <c r="D6874" s="255" t="str">
        <f>IF(AND(A6874&lt;&gt;"",ISNUMBER(A6874)),VLOOKUP(A6874,Studies!A:BR,4,FALSE),"")</f>
        <v>Triazolam + placebo</v>
      </c>
      <c r="E6874" s="255" t="str">
        <f>IF(AND(A6874&lt;&gt;"",ISNUMBER(A6874)),VLOOKUP(A6874,Studies!A:BR,5,FALSE),"")</f>
        <v>Triazolam</v>
      </c>
      <c r="F6874" s="256" t="str">
        <f>IF(AND(A6874&lt;&gt;"",ISNUMBER(A6874)),VLOOKUP(A6874,Studies!A:BR,6,FALSE),"")</f>
        <v>Plasma</v>
      </c>
      <c r="G6874" s="194">
        <v>1</v>
      </c>
      <c r="H6874" s="50" t="s">
        <v>60</v>
      </c>
      <c r="I6874" s="187">
        <v>1.925</v>
      </c>
      <c r="J6874" s="41" t="s">
        <v>941</v>
      </c>
      <c r="K6874" s="41" t="s">
        <v>116</v>
      </c>
      <c r="L6874" s="195">
        <v>0.379639</v>
      </c>
      <c r="M6874" s="52" t="s">
        <v>941</v>
      </c>
      <c r="N6874" s="52" t="s">
        <v>949</v>
      </c>
    </row>
    <row r="6875" spans="1:14" x14ac:dyDescent="0.2">
      <c r="A6875" s="30">
        <v>726</v>
      </c>
      <c r="B6875" s="254" t="str">
        <f>IF(AND(A6875&lt;&gt;"",ISNUMBER(A6875)),VLOOKUP(A6875,Studies!A:BR,2,FALSE),"")</f>
        <v>Villikka 1997</v>
      </c>
      <c r="C6875" s="255" t="str">
        <f>IF(AND(A6875&lt;&gt;"",ISNUMBER(A6875)),VLOOKUP(A6875,Studies!A:BR,3,FALSE),"")</f>
        <v>https://www.ncbi.nlm.nih.gov/pubmed/9024169</v>
      </c>
      <c r="D6875" s="255" t="str">
        <f>IF(AND(A6875&lt;&gt;"",ISNUMBER(A6875)),VLOOKUP(A6875,Studies!A:BR,4,FALSE),"")</f>
        <v>Triazolam + placebo</v>
      </c>
      <c r="E6875" s="255" t="str">
        <f>IF(AND(A6875&lt;&gt;"",ISNUMBER(A6875)),VLOOKUP(A6875,Studies!A:BR,5,FALSE),"")</f>
        <v>Triazolam</v>
      </c>
      <c r="F6875" s="256" t="str">
        <f>IF(AND(A6875&lt;&gt;"",ISNUMBER(A6875)),VLOOKUP(A6875,Studies!A:BR,6,FALSE),"")</f>
        <v>Plasma</v>
      </c>
      <c r="G6875" s="194">
        <v>1.5</v>
      </c>
      <c r="H6875" s="50" t="s">
        <v>60</v>
      </c>
      <c r="I6875" s="187">
        <v>2.3730000000000002</v>
      </c>
      <c r="J6875" s="41" t="s">
        <v>941</v>
      </c>
      <c r="K6875" s="41" t="s">
        <v>116</v>
      </c>
      <c r="L6875" s="195">
        <v>0.37338900000000003</v>
      </c>
      <c r="M6875" s="52" t="s">
        <v>941</v>
      </c>
      <c r="N6875" s="52" t="s">
        <v>949</v>
      </c>
    </row>
    <row r="6876" spans="1:14" x14ac:dyDescent="0.2">
      <c r="A6876" s="30">
        <v>726</v>
      </c>
      <c r="B6876" s="254" t="str">
        <f>IF(AND(A6876&lt;&gt;"",ISNUMBER(A6876)),VLOOKUP(A6876,Studies!A:BR,2,FALSE),"")</f>
        <v>Villikka 1997</v>
      </c>
      <c r="C6876" s="255" t="str">
        <f>IF(AND(A6876&lt;&gt;"",ISNUMBER(A6876)),VLOOKUP(A6876,Studies!A:BR,3,FALSE),"")</f>
        <v>https://www.ncbi.nlm.nih.gov/pubmed/9024169</v>
      </c>
      <c r="D6876" s="255" t="str">
        <f>IF(AND(A6876&lt;&gt;"",ISNUMBER(A6876)),VLOOKUP(A6876,Studies!A:BR,4,FALSE),"")</f>
        <v>Triazolam + placebo</v>
      </c>
      <c r="E6876" s="255" t="str">
        <f>IF(AND(A6876&lt;&gt;"",ISNUMBER(A6876)),VLOOKUP(A6876,Studies!A:BR,5,FALSE),"")</f>
        <v>Triazolam</v>
      </c>
      <c r="F6876" s="256" t="str">
        <f>IF(AND(A6876&lt;&gt;"",ISNUMBER(A6876)),VLOOKUP(A6876,Studies!A:BR,6,FALSE),"")</f>
        <v>Plasma</v>
      </c>
      <c r="G6876" s="194">
        <v>2</v>
      </c>
      <c r="H6876" s="50" t="s">
        <v>60</v>
      </c>
      <c r="I6876" s="187">
        <v>2.5049999999999999</v>
      </c>
      <c r="J6876" s="41" t="s">
        <v>941</v>
      </c>
      <c r="K6876" s="41" t="s">
        <v>116</v>
      </c>
      <c r="L6876" s="195">
        <v>0.24276200000000001</v>
      </c>
      <c r="M6876" s="52" t="s">
        <v>941</v>
      </c>
      <c r="N6876" s="52" t="s">
        <v>949</v>
      </c>
    </row>
    <row r="6877" spans="1:14" x14ac:dyDescent="0.2">
      <c r="A6877" s="30">
        <v>726</v>
      </c>
      <c r="B6877" s="254" t="str">
        <f>IF(AND(A6877&lt;&gt;"",ISNUMBER(A6877)),VLOOKUP(A6877,Studies!A:BR,2,FALSE),"")</f>
        <v>Villikka 1997</v>
      </c>
      <c r="C6877" s="255" t="str">
        <f>IF(AND(A6877&lt;&gt;"",ISNUMBER(A6877)),VLOOKUP(A6877,Studies!A:BR,3,FALSE),"")</f>
        <v>https://www.ncbi.nlm.nih.gov/pubmed/9024169</v>
      </c>
      <c r="D6877" s="255" t="str">
        <f>IF(AND(A6877&lt;&gt;"",ISNUMBER(A6877)),VLOOKUP(A6877,Studies!A:BR,4,FALSE),"")</f>
        <v>Triazolam + placebo</v>
      </c>
      <c r="E6877" s="255" t="str">
        <f>IF(AND(A6877&lt;&gt;"",ISNUMBER(A6877)),VLOOKUP(A6877,Studies!A:BR,5,FALSE),"")</f>
        <v>Triazolam</v>
      </c>
      <c r="F6877" s="256" t="str">
        <f>IF(AND(A6877&lt;&gt;"",ISNUMBER(A6877)),VLOOKUP(A6877,Studies!A:BR,6,FALSE),"")</f>
        <v>Plasma</v>
      </c>
      <c r="G6877" s="194">
        <v>3</v>
      </c>
      <c r="H6877" s="50" t="s">
        <v>60</v>
      </c>
      <c r="I6877" s="187">
        <v>2.294</v>
      </c>
      <c r="J6877" s="41" t="s">
        <v>941</v>
      </c>
      <c r="K6877" s="41" t="s">
        <v>116</v>
      </c>
      <c r="L6877" s="195">
        <v>0.23034099999999999</v>
      </c>
      <c r="M6877" s="52" t="s">
        <v>941</v>
      </c>
      <c r="N6877" s="52" t="s">
        <v>949</v>
      </c>
    </row>
    <row r="6878" spans="1:14" x14ac:dyDescent="0.2">
      <c r="A6878" s="30">
        <v>726</v>
      </c>
      <c r="B6878" s="254" t="str">
        <f>IF(AND(A6878&lt;&gt;"",ISNUMBER(A6878)),VLOOKUP(A6878,Studies!A:BR,2,FALSE),"")</f>
        <v>Villikka 1997</v>
      </c>
      <c r="C6878" s="255" t="str">
        <f>IF(AND(A6878&lt;&gt;"",ISNUMBER(A6878)),VLOOKUP(A6878,Studies!A:BR,3,FALSE),"")</f>
        <v>https://www.ncbi.nlm.nih.gov/pubmed/9024169</v>
      </c>
      <c r="D6878" s="255" t="str">
        <f>IF(AND(A6878&lt;&gt;"",ISNUMBER(A6878)),VLOOKUP(A6878,Studies!A:BR,4,FALSE),"")</f>
        <v>Triazolam + placebo</v>
      </c>
      <c r="E6878" s="255" t="str">
        <f>IF(AND(A6878&lt;&gt;"",ISNUMBER(A6878)),VLOOKUP(A6878,Studies!A:BR,5,FALSE),"")</f>
        <v>Triazolam</v>
      </c>
      <c r="F6878" s="256" t="str">
        <f>IF(AND(A6878&lt;&gt;"",ISNUMBER(A6878)),VLOOKUP(A6878,Studies!A:BR,6,FALSE),"")</f>
        <v>Plasma</v>
      </c>
      <c r="G6878" s="194">
        <v>4</v>
      </c>
      <c r="H6878" s="50" t="s">
        <v>60</v>
      </c>
      <c r="I6878" s="187">
        <v>1.7789999999999999</v>
      </c>
      <c r="J6878" s="41" t="s">
        <v>941</v>
      </c>
      <c r="K6878" s="41" t="s">
        <v>116</v>
      </c>
      <c r="L6878" s="195">
        <v>0.161824</v>
      </c>
      <c r="M6878" s="52" t="s">
        <v>941</v>
      </c>
      <c r="N6878" s="52" t="s">
        <v>949</v>
      </c>
    </row>
    <row r="6879" spans="1:14" x14ac:dyDescent="0.2">
      <c r="A6879" s="30">
        <v>726</v>
      </c>
      <c r="B6879" s="254" t="str">
        <f>IF(AND(A6879&lt;&gt;"",ISNUMBER(A6879)),VLOOKUP(A6879,Studies!A:BR,2,FALSE),"")</f>
        <v>Villikka 1997</v>
      </c>
      <c r="C6879" s="255" t="str">
        <f>IF(AND(A6879&lt;&gt;"",ISNUMBER(A6879)),VLOOKUP(A6879,Studies!A:BR,3,FALSE),"")</f>
        <v>https://www.ncbi.nlm.nih.gov/pubmed/9024169</v>
      </c>
      <c r="D6879" s="255" t="str">
        <f>IF(AND(A6879&lt;&gt;"",ISNUMBER(A6879)),VLOOKUP(A6879,Studies!A:BR,4,FALSE),"")</f>
        <v>Triazolam + placebo</v>
      </c>
      <c r="E6879" s="255" t="str">
        <f>IF(AND(A6879&lt;&gt;"",ISNUMBER(A6879)),VLOOKUP(A6879,Studies!A:BR,5,FALSE),"")</f>
        <v>Triazolam</v>
      </c>
      <c r="F6879" s="256" t="str">
        <f>IF(AND(A6879&lt;&gt;"",ISNUMBER(A6879)),VLOOKUP(A6879,Studies!A:BR,6,FALSE),"")</f>
        <v>Plasma</v>
      </c>
      <c r="G6879" s="194">
        <v>5</v>
      </c>
      <c r="H6879" s="50" t="s">
        <v>60</v>
      </c>
      <c r="I6879" s="187">
        <v>1.369</v>
      </c>
      <c r="J6879" s="41" t="s">
        <v>941</v>
      </c>
      <c r="K6879" s="41" t="s">
        <v>116</v>
      </c>
      <c r="L6879" s="195">
        <v>0.105834</v>
      </c>
      <c r="M6879" s="52" t="s">
        <v>941</v>
      </c>
      <c r="N6879" s="52" t="s">
        <v>949</v>
      </c>
    </row>
    <row r="6880" spans="1:14" x14ac:dyDescent="0.2">
      <c r="A6880" s="30">
        <v>726</v>
      </c>
      <c r="B6880" s="254" t="str">
        <f>IF(AND(A6880&lt;&gt;"",ISNUMBER(A6880)),VLOOKUP(A6880,Studies!A:BR,2,FALSE),"")</f>
        <v>Villikka 1997</v>
      </c>
      <c r="C6880" s="255" t="str">
        <f>IF(AND(A6880&lt;&gt;"",ISNUMBER(A6880)),VLOOKUP(A6880,Studies!A:BR,3,FALSE),"")</f>
        <v>https://www.ncbi.nlm.nih.gov/pubmed/9024169</v>
      </c>
      <c r="D6880" s="255" t="str">
        <f>IF(AND(A6880&lt;&gt;"",ISNUMBER(A6880)),VLOOKUP(A6880,Studies!A:BR,4,FALSE),"")</f>
        <v>Triazolam + placebo</v>
      </c>
      <c r="E6880" s="255" t="str">
        <f>IF(AND(A6880&lt;&gt;"",ISNUMBER(A6880)),VLOOKUP(A6880,Studies!A:BR,5,FALSE),"")</f>
        <v>Triazolam</v>
      </c>
      <c r="F6880" s="256" t="str">
        <f>IF(AND(A6880&lt;&gt;"",ISNUMBER(A6880)),VLOOKUP(A6880,Studies!A:BR,6,FALSE),"")</f>
        <v>Plasma</v>
      </c>
      <c r="G6880" s="194">
        <v>6</v>
      </c>
      <c r="H6880" s="50" t="s">
        <v>60</v>
      </c>
      <c r="I6880" s="187">
        <v>1.097</v>
      </c>
      <c r="J6880" s="41" t="s">
        <v>941</v>
      </c>
      <c r="K6880" s="41" t="s">
        <v>116</v>
      </c>
      <c r="L6880" s="195">
        <v>8.0937999999999996E-2</v>
      </c>
      <c r="M6880" s="52" t="s">
        <v>941</v>
      </c>
      <c r="N6880" s="52" t="s">
        <v>949</v>
      </c>
    </row>
    <row r="6881" spans="1:14" x14ac:dyDescent="0.2">
      <c r="A6881" s="30">
        <v>726</v>
      </c>
      <c r="B6881" s="254" t="str">
        <f>IF(AND(A6881&lt;&gt;"",ISNUMBER(A6881)),VLOOKUP(A6881,Studies!A:BR,2,FALSE),"")</f>
        <v>Villikka 1997</v>
      </c>
      <c r="C6881" s="255" t="str">
        <f>IF(AND(A6881&lt;&gt;"",ISNUMBER(A6881)),VLOOKUP(A6881,Studies!A:BR,3,FALSE),"")</f>
        <v>https://www.ncbi.nlm.nih.gov/pubmed/9024169</v>
      </c>
      <c r="D6881" s="255" t="str">
        <f>IF(AND(A6881&lt;&gt;"",ISNUMBER(A6881)),VLOOKUP(A6881,Studies!A:BR,4,FALSE),"")</f>
        <v>Triazolam + placebo</v>
      </c>
      <c r="E6881" s="255" t="str">
        <f>IF(AND(A6881&lt;&gt;"",ISNUMBER(A6881)),VLOOKUP(A6881,Studies!A:BR,5,FALSE),"")</f>
        <v>Triazolam</v>
      </c>
      <c r="F6881" s="256" t="str">
        <f>IF(AND(A6881&lt;&gt;"",ISNUMBER(A6881)),VLOOKUP(A6881,Studies!A:BR,6,FALSE),"")</f>
        <v>Plasma</v>
      </c>
      <c r="G6881" s="194">
        <v>8</v>
      </c>
      <c r="H6881" s="50" t="s">
        <v>60</v>
      </c>
      <c r="I6881" s="187">
        <v>0.65700000000000003</v>
      </c>
      <c r="J6881" s="41" t="s">
        <v>941</v>
      </c>
      <c r="K6881" s="41" t="s">
        <v>116</v>
      </c>
    </row>
    <row r="6882" spans="1:14" x14ac:dyDescent="0.2">
      <c r="A6882" s="30">
        <v>726</v>
      </c>
      <c r="B6882" s="254" t="str">
        <f>IF(AND(A6882&lt;&gt;"",ISNUMBER(A6882)),VLOOKUP(A6882,Studies!A:BR,2,FALSE),"")</f>
        <v>Villikka 1997</v>
      </c>
      <c r="C6882" s="255" t="str">
        <f>IF(AND(A6882&lt;&gt;"",ISNUMBER(A6882)),VLOOKUP(A6882,Studies!A:BR,3,FALSE),"")</f>
        <v>https://www.ncbi.nlm.nih.gov/pubmed/9024169</v>
      </c>
      <c r="D6882" s="255" t="str">
        <f>IF(AND(A6882&lt;&gt;"",ISNUMBER(A6882)),VLOOKUP(A6882,Studies!A:BR,4,FALSE),"")</f>
        <v>Triazolam + placebo</v>
      </c>
      <c r="E6882" s="255" t="str">
        <f>IF(AND(A6882&lt;&gt;"",ISNUMBER(A6882)),VLOOKUP(A6882,Studies!A:BR,5,FALSE),"")</f>
        <v>Triazolam</v>
      </c>
      <c r="F6882" s="256" t="str">
        <f>IF(AND(A6882&lt;&gt;"",ISNUMBER(A6882)),VLOOKUP(A6882,Studies!A:BR,6,FALSE),"")</f>
        <v>Plasma</v>
      </c>
      <c r="G6882" s="194">
        <v>10</v>
      </c>
      <c r="H6882" s="50" t="s">
        <v>60</v>
      </c>
      <c r="I6882" s="187">
        <v>0.38</v>
      </c>
      <c r="J6882" s="41" t="s">
        <v>941</v>
      </c>
      <c r="K6882" s="41" t="s">
        <v>116</v>
      </c>
    </row>
    <row r="6883" spans="1:14" x14ac:dyDescent="0.2">
      <c r="A6883" s="30">
        <v>727</v>
      </c>
      <c r="B6883" s="254" t="str">
        <f>IF(AND(A6883&lt;&gt;"",ISNUMBER(A6883)),VLOOKUP(A6883,Studies!A:BR,2,FALSE),"")</f>
        <v>Villikka 1998</v>
      </c>
      <c r="C6883" s="255" t="str">
        <f>IF(AND(A6883&lt;&gt;"",ISNUMBER(A6883)),VLOOKUP(A6883,Studies!A:BR,3,FALSE),"")</f>
        <v>https://www.ncbi.nlm.nih.gov/pubmed/9783333</v>
      </c>
      <c r="D6883" s="255" t="str">
        <f>IF(AND(A6883&lt;&gt;"",ISNUMBER(A6883)),VLOOKUP(A6883,Studies!A:BR,4,FALSE),"")</f>
        <v>Triazolam + placebo</v>
      </c>
      <c r="E6883" s="255" t="str">
        <f>IF(AND(A6883&lt;&gt;"",ISNUMBER(A6883)),VLOOKUP(A6883,Studies!A:BR,5,FALSE),"")</f>
        <v>Triazolam</v>
      </c>
      <c r="F6883" s="256" t="str">
        <f>IF(AND(A6883&lt;&gt;"",ISNUMBER(A6883)),VLOOKUP(A6883,Studies!A:BR,6,FALSE),"")</f>
        <v>Plasma</v>
      </c>
      <c r="G6883" s="194">
        <v>0.5</v>
      </c>
      <c r="H6883" s="50" t="s">
        <v>60</v>
      </c>
      <c r="I6883" s="187">
        <v>1.4932430000000001</v>
      </c>
      <c r="J6883" s="41" t="s">
        <v>941</v>
      </c>
      <c r="K6883" s="41" t="s">
        <v>116</v>
      </c>
      <c r="L6883" s="195">
        <v>0.40540599999999999</v>
      </c>
      <c r="M6883" s="52" t="s">
        <v>941</v>
      </c>
      <c r="N6883" s="52" t="s">
        <v>949</v>
      </c>
    </row>
    <row r="6884" spans="1:14" x14ac:dyDescent="0.2">
      <c r="A6884" s="30">
        <v>727</v>
      </c>
      <c r="B6884" s="254" t="str">
        <f>IF(AND(A6884&lt;&gt;"",ISNUMBER(A6884)),VLOOKUP(A6884,Studies!A:BR,2,FALSE),"")</f>
        <v>Villikka 1998</v>
      </c>
      <c r="C6884" s="255" t="str">
        <f>IF(AND(A6884&lt;&gt;"",ISNUMBER(A6884)),VLOOKUP(A6884,Studies!A:BR,3,FALSE),"")</f>
        <v>https://www.ncbi.nlm.nih.gov/pubmed/9783333</v>
      </c>
      <c r="D6884" s="255" t="str">
        <f>IF(AND(A6884&lt;&gt;"",ISNUMBER(A6884)),VLOOKUP(A6884,Studies!A:BR,4,FALSE),"")</f>
        <v>Triazolam + placebo</v>
      </c>
      <c r="E6884" s="255" t="str">
        <f>IF(AND(A6884&lt;&gt;"",ISNUMBER(A6884)),VLOOKUP(A6884,Studies!A:BR,5,FALSE),"")</f>
        <v>Triazolam</v>
      </c>
      <c r="F6884" s="256" t="str">
        <f>IF(AND(A6884&lt;&gt;"",ISNUMBER(A6884)),VLOOKUP(A6884,Studies!A:BR,6,FALSE),"")</f>
        <v>Plasma</v>
      </c>
      <c r="G6884" s="194">
        <v>1</v>
      </c>
      <c r="H6884" s="50" t="s">
        <v>60</v>
      </c>
      <c r="I6884" s="187">
        <v>2.6824319999999999</v>
      </c>
      <c r="J6884" s="41" t="s">
        <v>941</v>
      </c>
      <c r="K6884" s="41" t="s">
        <v>116</v>
      </c>
      <c r="L6884" s="195">
        <v>0.35810900000000001</v>
      </c>
      <c r="M6884" s="52" t="s">
        <v>941</v>
      </c>
      <c r="N6884" s="52" t="s">
        <v>949</v>
      </c>
    </row>
    <row r="6885" spans="1:14" x14ac:dyDescent="0.2">
      <c r="A6885" s="30">
        <v>727</v>
      </c>
      <c r="B6885" s="254" t="str">
        <f>IF(AND(A6885&lt;&gt;"",ISNUMBER(A6885)),VLOOKUP(A6885,Studies!A:BR,2,FALSE),"")</f>
        <v>Villikka 1998</v>
      </c>
      <c r="C6885" s="255" t="str">
        <f>IF(AND(A6885&lt;&gt;"",ISNUMBER(A6885)),VLOOKUP(A6885,Studies!A:BR,3,FALSE),"")</f>
        <v>https://www.ncbi.nlm.nih.gov/pubmed/9783333</v>
      </c>
      <c r="D6885" s="255" t="str">
        <f>IF(AND(A6885&lt;&gt;"",ISNUMBER(A6885)),VLOOKUP(A6885,Studies!A:BR,4,FALSE),"")</f>
        <v>Triazolam + placebo</v>
      </c>
      <c r="E6885" s="255" t="str">
        <f>IF(AND(A6885&lt;&gt;"",ISNUMBER(A6885)),VLOOKUP(A6885,Studies!A:BR,5,FALSE),"")</f>
        <v>Triazolam</v>
      </c>
      <c r="F6885" s="256" t="str">
        <f>IF(AND(A6885&lt;&gt;"",ISNUMBER(A6885)),VLOOKUP(A6885,Studies!A:BR,6,FALSE),"")</f>
        <v>Plasma</v>
      </c>
      <c r="G6885" s="194">
        <v>1.5</v>
      </c>
      <c r="H6885" s="50" t="s">
        <v>60</v>
      </c>
      <c r="I6885" s="187">
        <v>2.9391889999999998</v>
      </c>
      <c r="J6885" s="41" t="s">
        <v>941</v>
      </c>
      <c r="K6885" s="41" t="s">
        <v>116</v>
      </c>
      <c r="L6885" s="195">
        <v>0.43243300000000001</v>
      </c>
      <c r="M6885" s="52" t="s">
        <v>941</v>
      </c>
      <c r="N6885" s="52" t="s">
        <v>949</v>
      </c>
    </row>
    <row r="6886" spans="1:14" x14ac:dyDescent="0.2">
      <c r="A6886" s="30">
        <v>727</v>
      </c>
      <c r="B6886" s="254" t="str">
        <f>IF(AND(A6886&lt;&gt;"",ISNUMBER(A6886)),VLOOKUP(A6886,Studies!A:BR,2,FALSE),"")</f>
        <v>Villikka 1998</v>
      </c>
      <c r="C6886" s="255" t="str">
        <f>IF(AND(A6886&lt;&gt;"",ISNUMBER(A6886)),VLOOKUP(A6886,Studies!A:BR,3,FALSE),"")</f>
        <v>https://www.ncbi.nlm.nih.gov/pubmed/9783333</v>
      </c>
      <c r="D6886" s="255" t="str">
        <f>IF(AND(A6886&lt;&gt;"",ISNUMBER(A6886)),VLOOKUP(A6886,Studies!A:BR,4,FALSE),"")</f>
        <v>Triazolam + placebo</v>
      </c>
      <c r="E6886" s="255" t="str">
        <f>IF(AND(A6886&lt;&gt;"",ISNUMBER(A6886)),VLOOKUP(A6886,Studies!A:BR,5,FALSE),"")</f>
        <v>Triazolam</v>
      </c>
      <c r="F6886" s="256" t="str">
        <f>IF(AND(A6886&lt;&gt;"",ISNUMBER(A6886)),VLOOKUP(A6886,Studies!A:BR,6,FALSE),"")</f>
        <v>Plasma</v>
      </c>
      <c r="G6886" s="194">
        <v>2</v>
      </c>
      <c r="H6886" s="50" t="s">
        <v>60</v>
      </c>
      <c r="I6886" s="187">
        <v>2.7432430000000001</v>
      </c>
      <c r="J6886" s="41" t="s">
        <v>941</v>
      </c>
      <c r="K6886" s="41" t="s">
        <v>116</v>
      </c>
      <c r="L6886" s="195">
        <v>0.40540599999999999</v>
      </c>
      <c r="M6886" s="52" t="s">
        <v>941</v>
      </c>
      <c r="N6886" s="52" t="s">
        <v>949</v>
      </c>
    </row>
    <row r="6887" spans="1:14" x14ac:dyDescent="0.2">
      <c r="A6887" s="30">
        <v>727</v>
      </c>
      <c r="B6887" s="254" t="str">
        <f>IF(AND(A6887&lt;&gt;"",ISNUMBER(A6887)),VLOOKUP(A6887,Studies!A:BR,2,FALSE),"")</f>
        <v>Villikka 1998</v>
      </c>
      <c r="C6887" s="255" t="str">
        <f>IF(AND(A6887&lt;&gt;"",ISNUMBER(A6887)),VLOOKUP(A6887,Studies!A:BR,3,FALSE),"")</f>
        <v>https://www.ncbi.nlm.nih.gov/pubmed/9783333</v>
      </c>
      <c r="D6887" s="255" t="str">
        <f>IF(AND(A6887&lt;&gt;"",ISNUMBER(A6887)),VLOOKUP(A6887,Studies!A:BR,4,FALSE),"")</f>
        <v>Triazolam + placebo</v>
      </c>
      <c r="E6887" s="255" t="str">
        <f>IF(AND(A6887&lt;&gt;"",ISNUMBER(A6887)),VLOOKUP(A6887,Studies!A:BR,5,FALSE),"")</f>
        <v>Triazolam</v>
      </c>
      <c r="F6887" s="256" t="str">
        <f>IF(AND(A6887&lt;&gt;"",ISNUMBER(A6887)),VLOOKUP(A6887,Studies!A:BR,6,FALSE),"")</f>
        <v>Plasma</v>
      </c>
      <c r="G6887" s="194">
        <v>3</v>
      </c>
      <c r="H6887" s="50" t="s">
        <v>60</v>
      </c>
      <c r="I6887" s="187">
        <v>2.2837839999999998</v>
      </c>
      <c r="J6887" s="41" t="s">
        <v>941</v>
      </c>
      <c r="K6887" s="41" t="s">
        <v>116</v>
      </c>
      <c r="L6887" s="195">
        <v>0.37837799999999999</v>
      </c>
      <c r="M6887" s="52" t="s">
        <v>941</v>
      </c>
      <c r="N6887" s="52" t="s">
        <v>949</v>
      </c>
    </row>
    <row r="6888" spans="1:14" x14ac:dyDescent="0.2">
      <c r="A6888" s="30">
        <v>727</v>
      </c>
      <c r="B6888" s="254" t="str">
        <f>IF(AND(A6888&lt;&gt;"",ISNUMBER(A6888)),VLOOKUP(A6888,Studies!A:BR,2,FALSE),"")</f>
        <v>Villikka 1998</v>
      </c>
      <c r="C6888" s="255" t="str">
        <f>IF(AND(A6888&lt;&gt;"",ISNUMBER(A6888)),VLOOKUP(A6888,Studies!A:BR,3,FALSE),"")</f>
        <v>https://www.ncbi.nlm.nih.gov/pubmed/9783333</v>
      </c>
      <c r="D6888" s="255" t="str">
        <f>IF(AND(A6888&lt;&gt;"",ISNUMBER(A6888)),VLOOKUP(A6888,Studies!A:BR,4,FALSE),"")</f>
        <v>Triazolam + placebo</v>
      </c>
      <c r="E6888" s="255" t="str">
        <f>IF(AND(A6888&lt;&gt;"",ISNUMBER(A6888)),VLOOKUP(A6888,Studies!A:BR,5,FALSE),"")</f>
        <v>Triazolam</v>
      </c>
      <c r="F6888" s="256" t="str">
        <f>IF(AND(A6888&lt;&gt;"",ISNUMBER(A6888)),VLOOKUP(A6888,Studies!A:BR,6,FALSE),"")</f>
        <v>Plasma</v>
      </c>
      <c r="G6888" s="194">
        <v>4</v>
      </c>
      <c r="H6888" s="50" t="s">
        <v>60</v>
      </c>
      <c r="I6888" s="187">
        <v>1.5608109999999999</v>
      </c>
      <c r="J6888" s="41" t="s">
        <v>941</v>
      </c>
      <c r="K6888" s="41" t="s">
        <v>116</v>
      </c>
      <c r="L6888" s="195">
        <v>0.29054000000000002</v>
      </c>
      <c r="M6888" s="52" t="s">
        <v>941</v>
      </c>
      <c r="N6888" s="52" t="s">
        <v>949</v>
      </c>
    </row>
    <row r="6889" spans="1:14" x14ac:dyDescent="0.2">
      <c r="A6889" s="30">
        <v>727</v>
      </c>
      <c r="B6889" s="254" t="str">
        <f>IF(AND(A6889&lt;&gt;"",ISNUMBER(A6889)),VLOOKUP(A6889,Studies!A:BR,2,FALSE),"")</f>
        <v>Villikka 1998</v>
      </c>
      <c r="C6889" s="255" t="str">
        <f>IF(AND(A6889&lt;&gt;"",ISNUMBER(A6889)),VLOOKUP(A6889,Studies!A:BR,3,FALSE),"")</f>
        <v>https://www.ncbi.nlm.nih.gov/pubmed/9783333</v>
      </c>
      <c r="D6889" s="255" t="str">
        <f>IF(AND(A6889&lt;&gt;"",ISNUMBER(A6889)),VLOOKUP(A6889,Studies!A:BR,4,FALSE),"")</f>
        <v>Triazolam + placebo</v>
      </c>
      <c r="E6889" s="255" t="str">
        <f>IF(AND(A6889&lt;&gt;"",ISNUMBER(A6889)),VLOOKUP(A6889,Studies!A:BR,5,FALSE),"")</f>
        <v>Triazolam</v>
      </c>
      <c r="F6889" s="256" t="str">
        <f>IF(AND(A6889&lt;&gt;"",ISNUMBER(A6889)),VLOOKUP(A6889,Studies!A:BR,6,FALSE),"")</f>
        <v>Plasma</v>
      </c>
      <c r="G6889" s="194">
        <v>5</v>
      </c>
      <c r="H6889" s="50" t="s">
        <v>60</v>
      </c>
      <c r="I6889" s="187">
        <v>1.168919</v>
      </c>
      <c r="J6889" s="41" t="s">
        <v>941</v>
      </c>
      <c r="K6889" s="41" t="s">
        <v>116</v>
      </c>
      <c r="L6889" s="195">
        <v>0.27027000000000001</v>
      </c>
      <c r="M6889" s="52" t="s">
        <v>941</v>
      </c>
      <c r="N6889" s="52" t="s">
        <v>949</v>
      </c>
    </row>
    <row r="6890" spans="1:14" x14ac:dyDescent="0.2">
      <c r="A6890" s="30">
        <v>727</v>
      </c>
      <c r="B6890" s="254" t="str">
        <f>IF(AND(A6890&lt;&gt;"",ISNUMBER(A6890)),VLOOKUP(A6890,Studies!A:BR,2,FALSE),"")</f>
        <v>Villikka 1998</v>
      </c>
      <c r="C6890" s="255" t="str">
        <f>IF(AND(A6890&lt;&gt;"",ISNUMBER(A6890)),VLOOKUP(A6890,Studies!A:BR,3,FALSE),"")</f>
        <v>https://www.ncbi.nlm.nih.gov/pubmed/9783333</v>
      </c>
      <c r="D6890" s="255" t="str">
        <f>IF(AND(A6890&lt;&gt;"",ISNUMBER(A6890)),VLOOKUP(A6890,Studies!A:BR,4,FALSE),"")</f>
        <v>Triazolam + placebo</v>
      </c>
      <c r="E6890" s="255" t="str">
        <f>IF(AND(A6890&lt;&gt;"",ISNUMBER(A6890)),VLOOKUP(A6890,Studies!A:BR,5,FALSE),"")</f>
        <v>Triazolam</v>
      </c>
      <c r="F6890" s="256" t="str">
        <f>IF(AND(A6890&lt;&gt;"",ISNUMBER(A6890)),VLOOKUP(A6890,Studies!A:BR,6,FALSE),"")</f>
        <v>Plasma</v>
      </c>
      <c r="G6890" s="194">
        <v>6</v>
      </c>
      <c r="H6890" s="50" t="s">
        <v>60</v>
      </c>
      <c r="I6890" s="187">
        <v>0.85810810000000004</v>
      </c>
      <c r="J6890" s="41" t="s">
        <v>941</v>
      </c>
      <c r="K6890" s="41" t="s">
        <v>116</v>
      </c>
      <c r="L6890" s="195">
        <v>0.20946000000000001</v>
      </c>
      <c r="M6890" s="52" t="s">
        <v>941</v>
      </c>
      <c r="N6890" s="52" t="s">
        <v>949</v>
      </c>
    </row>
    <row r="6891" spans="1:14" x14ac:dyDescent="0.2">
      <c r="A6891" s="30">
        <v>727</v>
      </c>
      <c r="B6891" s="254" t="str">
        <f>IF(AND(A6891&lt;&gt;"",ISNUMBER(A6891)),VLOOKUP(A6891,Studies!A:BR,2,FALSE),"")</f>
        <v>Villikka 1998</v>
      </c>
      <c r="C6891" s="255" t="str">
        <f>IF(AND(A6891&lt;&gt;"",ISNUMBER(A6891)),VLOOKUP(A6891,Studies!A:BR,3,FALSE),"")</f>
        <v>https://www.ncbi.nlm.nih.gov/pubmed/9783333</v>
      </c>
      <c r="D6891" s="255" t="str">
        <f>IF(AND(A6891&lt;&gt;"",ISNUMBER(A6891)),VLOOKUP(A6891,Studies!A:BR,4,FALSE),"")</f>
        <v>Triazolam + placebo</v>
      </c>
      <c r="E6891" s="255" t="str">
        <f>IF(AND(A6891&lt;&gt;"",ISNUMBER(A6891)),VLOOKUP(A6891,Studies!A:BR,5,FALSE),"")</f>
        <v>Triazolam</v>
      </c>
      <c r="F6891" s="256" t="str">
        <f>IF(AND(A6891&lt;&gt;"",ISNUMBER(A6891)),VLOOKUP(A6891,Studies!A:BR,6,FALSE),"")</f>
        <v>Plasma</v>
      </c>
      <c r="G6891" s="194">
        <v>8</v>
      </c>
      <c r="H6891" s="50" t="s">
        <v>60</v>
      </c>
      <c r="I6891" s="187">
        <v>0.45945950000000002</v>
      </c>
      <c r="J6891" s="41" t="s">
        <v>941</v>
      </c>
      <c r="K6891" s="41" t="s">
        <v>116</v>
      </c>
      <c r="L6891" s="195">
        <v>0.12837799999999999</v>
      </c>
      <c r="M6891" s="52" t="s">
        <v>941</v>
      </c>
      <c r="N6891" s="52" t="s">
        <v>949</v>
      </c>
    </row>
    <row r="6892" spans="1:14" x14ac:dyDescent="0.2">
      <c r="A6892" s="30">
        <v>727</v>
      </c>
      <c r="B6892" s="254" t="str">
        <f>IF(AND(A6892&lt;&gt;"",ISNUMBER(A6892)),VLOOKUP(A6892,Studies!A:BR,2,FALSE),"")</f>
        <v>Villikka 1998</v>
      </c>
      <c r="C6892" s="255" t="str">
        <f>IF(AND(A6892&lt;&gt;"",ISNUMBER(A6892)),VLOOKUP(A6892,Studies!A:BR,3,FALSE),"")</f>
        <v>https://www.ncbi.nlm.nih.gov/pubmed/9783333</v>
      </c>
      <c r="D6892" s="255" t="str">
        <f>IF(AND(A6892&lt;&gt;"",ISNUMBER(A6892)),VLOOKUP(A6892,Studies!A:BR,4,FALSE),"")</f>
        <v>Triazolam + placebo</v>
      </c>
      <c r="E6892" s="255" t="str">
        <f>IF(AND(A6892&lt;&gt;"",ISNUMBER(A6892)),VLOOKUP(A6892,Studies!A:BR,5,FALSE),"")</f>
        <v>Triazolam</v>
      </c>
      <c r="F6892" s="256" t="str">
        <f>IF(AND(A6892&lt;&gt;"",ISNUMBER(A6892)),VLOOKUP(A6892,Studies!A:BR,6,FALSE),"")</f>
        <v>Plasma</v>
      </c>
      <c r="G6892" s="194">
        <v>10</v>
      </c>
      <c r="H6892" s="50" t="s">
        <v>60</v>
      </c>
      <c r="I6892" s="187">
        <v>0.27702700000000002</v>
      </c>
      <c r="J6892" s="41" t="s">
        <v>941</v>
      </c>
      <c r="K6892" s="41" t="s">
        <v>116</v>
      </c>
    </row>
    <row r="6893" spans="1:14" x14ac:dyDescent="0.2">
      <c r="A6893" s="30">
        <v>728</v>
      </c>
      <c r="B6893" s="254" t="str">
        <f>IF(AND(A6893&lt;&gt;"",ISNUMBER(A6893)),VLOOKUP(A6893,Studies!A:BR,2,FALSE),"")</f>
        <v>Adams 1984</v>
      </c>
      <c r="C6893" s="255" t="str">
        <f>IF(AND(A6893&lt;&gt;"",ISNUMBER(A6893)),VLOOKUP(A6893,Studies!A:BR,3,FALSE),"")</f>
        <v>https://www.ncbi.nlm.nih.gov/pubmed/6486443</v>
      </c>
      <c r="D6893" s="255" t="str">
        <f>IF(AND(A6893&lt;&gt;"",ISNUMBER(A6893)),VLOOKUP(A6893,Studies!A:BR,4,FALSE),"")</f>
        <v>0.25 mg, Individual 1</v>
      </c>
      <c r="E6893" s="255" t="str">
        <f>IF(AND(A6893&lt;&gt;"",ISNUMBER(A6893)),VLOOKUP(A6893,Studies!A:BR,5,FALSE),"")</f>
        <v>Alprazolam</v>
      </c>
      <c r="F6893" s="256" t="str">
        <f>IF(AND(A6893&lt;&gt;"",ISNUMBER(A6893)),VLOOKUP(A6893,Studies!A:BR,6,FALSE),"")</f>
        <v>Plasma</v>
      </c>
      <c r="G6893" s="194">
        <v>0.185863</v>
      </c>
      <c r="H6893" s="50" t="s">
        <v>60</v>
      </c>
      <c r="I6893" s="187">
        <v>5.6320779999999999</v>
      </c>
      <c r="J6893" s="41" t="s">
        <v>941</v>
      </c>
      <c r="K6893" s="41" t="s">
        <v>116</v>
      </c>
    </row>
    <row r="6894" spans="1:14" x14ac:dyDescent="0.2">
      <c r="A6894" s="30">
        <v>728</v>
      </c>
      <c r="B6894" s="254" t="str">
        <f>IF(AND(A6894&lt;&gt;"",ISNUMBER(A6894)),VLOOKUP(A6894,Studies!A:BR,2,FALSE),"")</f>
        <v>Adams 1984</v>
      </c>
      <c r="C6894" s="255" t="str">
        <f>IF(AND(A6894&lt;&gt;"",ISNUMBER(A6894)),VLOOKUP(A6894,Studies!A:BR,3,FALSE),"")</f>
        <v>https://www.ncbi.nlm.nih.gov/pubmed/6486443</v>
      </c>
      <c r="D6894" s="255" t="str">
        <f>IF(AND(A6894&lt;&gt;"",ISNUMBER(A6894)),VLOOKUP(A6894,Studies!A:BR,4,FALSE),"")</f>
        <v>0.25 mg, Individual 1</v>
      </c>
      <c r="E6894" s="255" t="str">
        <f>IF(AND(A6894&lt;&gt;"",ISNUMBER(A6894)),VLOOKUP(A6894,Studies!A:BR,5,FALSE),"")</f>
        <v>Alprazolam</v>
      </c>
      <c r="F6894" s="256" t="str">
        <f>IF(AND(A6894&lt;&gt;"",ISNUMBER(A6894)),VLOOKUP(A6894,Studies!A:BR,6,FALSE),"")</f>
        <v>Plasma</v>
      </c>
      <c r="G6894" s="194">
        <v>0.37804599999999999</v>
      </c>
      <c r="H6894" s="50" t="s">
        <v>60</v>
      </c>
      <c r="I6894" s="187">
        <v>4.7020140000000001</v>
      </c>
      <c r="J6894" s="41" t="s">
        <v>941</v>
      </c>
      <c r="K6894" s="41" t="s">
        <v>116</v>
      </c>
    </row>
    <row r="6895" spans="1:14" x14ac:dyDescent="0.2">
      <c r="A6895" s="30">
        <v>728</v>
      </c>
      <c r="B6895" s="254" t="str">
        <f>IF(AND(A6895&lt;&gt;"",ISNUMBER(A6895)),VLOOKUP(A6895,Studies!A:BR,2,FALSE),"")</f>
        <v>Adams 1984</v>
      </c>
      <c r="C6895" s="255" t="str">
        <f>IF(AND(A6895&lt;&gt;"",ISNUMBER(A6895)),VLOOKUP(A6895,Studies!A:BR,3,FALSE),"")</f>
        <v>https://www.ncbi.nlm.nih.gov/pubmed/6486443</v>
      </c>
      <c r="D6895" s="255" t="str">
        <f>IF(AND(A6895&lt;&gt;"",ISNUMBER(A6895)),VLOOKUP(A6895,Studies!A:BR,4,FALSE),"")</f>
        <v>0.25 mg, Individual 1</v>
      </c>
      <c r="E6895" s="255" t="str">
        <f>IF(AND(A6895&lt;&gt;"",ISNUMBER(A6895)),VLOOKUP(A6895,Studies!A:BR,5,FALSE),"")</f>
        <v>Alprazolam</v>
      </c>
      <c r="F6895" s="256" t="str">
        <f>IF(AND(A6895&lt;&gt;"",ISNUMBER(A6895)),VLOOKUP(A6895,Studies!A:BR,6,FALSE),"")</f>
        <v>Plasma</v>
      </c>
      <c r="G6895" s="194">
        <v>1.0108520000000001</v>
      </c>
      <c r="H6895" s="50" t="s">
        <v>60</v>
      </c>
      <c r="I6895" s="187">
        <v>4.3305850000000001</v>
      </c>
      <c r="J6895" s="41" t="s">
        <v>941</v>
      </c>
      <c r="K6895" s="41" t="s">
        <v>116</v>
      </c>
    </row>
    <row r="6896" spans="1:14" x14ac:dyDescent="0.2">
      <c r="A6896" s="30">
        <v>728</v>
      </c>
      <c r="B6896" s="254" t="str">
        <f>IF(AND(A6896&lt;&gt;"",ISNUMBER(A6896)),VLOOKUP(A6896,Studies!A:BR,2,FALSE),"")</f>
        <v>Adams 1984</v>
      </c>
      <c r="C6896" s="255" t="str">
        <f>IF(AND(A6896&lt;&gt;"",ISNUMBER(A6896)),VLOOKUP(A6896,Studies!A:BR,3,FALSE),"")</f>
        <v>https://www.ncbi.nlm.nih.gov/pubmed/6486443</v>
      </c>
      <c r="D6896" s="255" t="str">
        <f>IF(AND(A6896&lt;&gt;"",ISNUMBER(A6896)),VLOOKUP(A6896,Studies!A:BR,4,FALSE),"")</f>
        <v>0.25 mg, Individual 1</v>
      </c>
      <c r="E6896" s="255" t="str">
        <f>IF(AND(A6896&lt;&gt;"",ISNUMBER(A6896)),VLOOKUP(A6896,Studies!A:BR,5,FALSE),"")</f>
        <v>Alprazolam</v>
      </c>
      <c r="F6896" s="256" t="str">
        <f>IF(AND(A6896&lt;&gt;"",ISNUMBER(A6896)),VLOOKUP(A6896,Studies!A:BR,6,FALSE),"")</f>
        <v>Plasma</v>
      </c>
      <c r="G6896" s="194">
        <v>1.984051</v>
      </c>
      <c r="H6896" s="50" t="s">
        <v>60</v>
      </c>
      <c r="I6896" s="187">
        <v>3.7346699999999999</v>
      </c>
      <c r="J6896" s="41" t="s">
        <v>941</v>
      </c>
      <c r="K6896" s="41" t="s">
        <v>116</v>
      </c>
    </row>
    <row r="6897" spans="1:11" x14ac:dyDescent="0.2">
      <c r="A6897" s="30">
        <v>728</v>
      </c>
      <c r="B6897" s="254" t="str">
        <f>IF(AND(A6897&lt;&gt;"",ISNUMBER(A6897)),VLOOKUP(A6897,Studies!A:BR,2,FALSE),"")</f>
        <v>Adams 1984</v>
      </c>
      <c r="C6897" s="255" t="str">
        <f>IF(AND(A6897&lt;&gt;"",ISNUMBER(A6897)),VLOOKUP(A6897,Studies!A:BR,3,FALSE),"")</f>
        <v>https://www.ncbi.nlm.nih.gov/pubmed/6486443</v>
      </c>
      <c r="D6897" s="255" t="str">
        <f>IF(AND(A6897&lt;&gt;"",ISNUMBER(A6897)),VLOOKUP(A6897,Studies!A:BR,4,FALSE),"")</f>
        <v>0.25 mg, Individual 1</v>
      </c>
      <c r="E6897" s="255" t="str">
        <f>IF(AND(A6897&lt;&gt;"",ISNUMBER(A6897)),VLOOKUP(A6897,Studies!A:BR,5,FALSE),"")</f>
        <v>Alprazolam</v>
      </c>
      <c r="F6897" s="256" t="str">
        <f>IF(AND(A6897&lt;&gt;"",ISNUMBER(A6897)),VLOOKUP(A6897,Studies!A:BR,6,FALSE),"")</f>
        <v>Plasma</v>
      </c>
      <c r="G6897" s="194">
        <v>3.9834130000000001</v>
      </c>
      <c r="H6897" s="50" t="s">
        <v>60</v>
      </c>
      <c r="I6897" s="187">
        <v>3.5911840000000002</v>
      </c>
      <c r="J6897" s="41" t="s">
        <v>941</v>
      </c>
      <c r="K6897" s="41" t="s">
        <v>116</v>
      </c>
    </row>
    <row r="6898" spans="1:11" x14ac:dyDescent="0.2">
      <c r="A6898" s="30">
        <v>728</v>
      </c>
      <c r="B6898" s="254" t="str">
        <f>IF(AND(A6898&lt;&gt;"",ISNUMBER(A6898)),VLOOKUP(A6898,Studies!A:BR,2,FALSE),"")</f>
        <v>Adams 1984</v>
      </c>
      <c r="C6898" s="255" t="str">
        <f>IF(AND(A6898&lt;&gt;"",ISNUMBER(A6898)),VLOOKUP(A6898,Studies!A:BR,3,FALSE),"")</f>
        <v>https://www.ncbi.nlm.nih.gov/pubmed/6486443</v>
      </c>
      <c r="D6898" s="255" t="str">
        <f>IF(AND(A6898&lt;&gt;"",ISNUMBER(A6898)),VLOOKUP(A6898,Studies!A:BR,4,FALSE),"")</f>
        <v>0.25 mg, Individual 1</v>
      </c>
      <c r="E6898" s="255" t="str">
        <f>IF(AND(A6898&lt;&gt;"",ISNUMBER(A6898)),VLOOKUP(A6898,Studies!A:BR,5,FALSE),"")</f>
        <v>Alprazolam</v>
      </c>
      <c r="F6898" s="256" t="str">
        <f>IF(AND(A6898&lt;&gt;"",ISNUMBER(A6898)),VLOOKUP(A6898,Studies!A:BR,6,FALSE),"")</f>
        <v>Plasma</v>
      </c>
      <c r="G6898" s="194">
        <v>5.928833</v>
      </c>
      <c r="H6898" s="50" t="s">
        <v>60</v>
      </c>
      <c r="I6898" s="187">
        <v>2.514974</v>
      </c>
      <c r="J6898" s="41" t="s">
        <v>941</v>
      </c>
      <c r="K6898" s="41" t="s">
        <v>116</v>
      </c>
    </row>
    <row r="6899" spans="1:11" x14ac:dyDescent="0.2">
      <c r="A6899" s="30">
        <v>728</v>
      </c>
      <c r="B6899" s="254" t="str">
        <f>IF(AND(A6899&lt;&gt;"",ISNUMBER(A6899)),VLOOKUP(A6899,Studies!A:BR,2,FALSE),"")</f>
        <v>Adams 1984</v>
      </c>
      <c r="C6899" s="255" t="str">
        <f>IF(AND(A6899&lt;&gt;"",ISNUMBER(A6899)),VLOOKUP(A6899,Studies!A:BR,3,FALSE),"")</f>
        <v>https://www.ncbi.nlm.nih.gov/pubmed/6486443</v>
      </c>
      <c r="D6899" s="255" t="str">
        <f>IF(AND(A6899&lt;&gt;"",ISNUMBER(A6899)),VLOOKUP(A6899,Studies!A:BR,4,FALSE),"")</f>
        <v>0.25 mg, Individual 1</v>
      </c>
      <c r="E6899" s="255" t="str">
        <f>IF(AND(A6899&lt;&gt;"",ISNUMBER(A6899)),VLOOKUP(A6899,Studies!A:BR,5,FALSE),"")</f>
        <v>Alprazolam</v>
      </c>
      <c r="F6899" s="256" t="str">
        <f>IF(AND(A6899&lt;&gt;"",ISNUMBER(A6899)),VLOOKUP(A6899,Studies!A:BR,6,FALSE),"")</f>
        <v>Plasma</v>
      </c>
      <c r="G6899" s="194">
        <v>8.0231729999999999</v>
      </c>
      <c r="H6899" s="50" t="s">
        <v>60</v>
      </c>
      <c r="I6899" s="187">
        <v>2.0637159999999999</v>
      </c>
      <c r="J6899" s="41" t="s">
        <v>941</v>
      </c>
      <c r="K6899" s="41" t="s">
        <v>116</v>
      </c>
    </row>
    <row r="6900" spans="1:11" x14ac:dyDescent="0.2">
      <c r="A6900" s="30">
        <v>728</v>
      </c>
      <c r="B6900" s="254" t="str">
        <f>IF(AND(A6900&lt;&gt;"",ISNUMBER(A6900)),VLOOKUP(A6900,Studies!A:BR,2,FALSE),"")</f>
        <v>Adams 1984</v>
      </c>
      <c r="C6900" s="255" t="str">
        <f>IF(AND(A6900&lt;&gt;"",ISNUMBER(A6900)),VLOOKUP(A6900,Studies!A:BR,3,FALSE),"")</f>
        <v>https://www.ncbi.nlm.nih.gov/pubmed/6486443</v>
      </c>
      <c r="D6900" s="255" t="str">
        <f>IF(AND(A6900&lt;&gt;"",ISNUMBER(A6900)),VLOOKUP(A6900,Studies!A:BR,4,FALSE),"")</f>
        <v>0.25 mg, Individual 1</v>
      </c>
      <c r="E6900" s="255" t="str">
        <f>IF(AND(A6900&lt;&gt;"",ISNUMBER(A6900)),VLOOKUP(A6900,Studies!A:BR,5,FALSE),"")</f>
        <v>Alprazolam</v>
      </c>
      <c r="F6900" s="256" t="str">
        <f>IF(AND(A6900&lt;&gt;"",ISNUMBER(A6900)),VLOOKUP(A6900,Studies!A:BR,6,FALSE),"")</f>
        <v>Plasma</v>
      </c>
      <c r="G6900" s="194">
        <v>11.969379999999999</v>
      </c>
      <c r="H6900" s="50" t="s">
        <v>60</v>
      </c>
      <c r="I6900" s="187">
        <v>1.5167619999999999</v>
      </c>
      <c r="J6900" s="41" t="s">
        <v>941</v>
      </c>
      <c r="K6900" s="41" t="s">
        <v>116</v>
      </c>
    </row>
    <row r="6901" spans="1:11" x14ac:dyDescent="0.2">
      <c r="A6901" s="30">
        <v>728</v>
      </c>
      <c r="B6901" s="254" t="str">
        <f>IF(AND(A6901&lt;&gt;"",ISNUMBER(A6901)),VLOOKUP(A6901,Studies!A:BR,2,FALSE),"")</f>
        <v>Adams 1984</v>
      </c>
      <c r="C6901" s="255" t="str">
        <f>IF(AND(A6901&lt;&gt;"",ISNUMBER(A6901)),VLOOKUP(A6901,Studies!A:BR,3,FALSE),"")</f>
        <v>https://www.ncbi.nlm.nih.gov/pubmed/6486443</v>
      </c>
      <c r="D6901" s="255" t="str">
        <f>IF(AND(A6901&lt;&gt;"",ISNUMBER(A6901)),VLOOKUP(A6901,Studies!A:BR,4,FALSE),"")</f>
        <v>0.25 mg, Individual 1</v>
      </c>
      <c r="E6901" s="255" t="str">
        <f>IF(AND(A6901&lt;&gt;"",ISNUMBER(A6901)),VLOOKUP(A6901,Studies!A:BR,5,FALSE),"")</f>
        <v>Alprazolam</v>
      </c>
      <c r="F6901" s="256" t="str">
        <f>IF(AND(A6901&lt;&gt;"",ISNUMBER(A6901)),VLOOKUP(A6901,Studies!A:BR,6,FALSE),"")</f>
        <v>Plasma</v>
      </c>
      <c r="G6901" s="194">
        <v>15.91879</v>
      </c>
      <c r="H6901" s="50" t="s">
        <v>60</v>
      </c>
      <c r="I6901" s="187">
        <v>1.357229</v>
      </c>
      <c r="J6901" s="41" t="s">
        <v>941</v>
      </c>
      <c r="K6901" s="41" t="s">
        <v>116</v>
      </c>
    </row>
    <row r="6902" spans="1:11" x14ac:dyDescent="0.2">
      <c r="A6902" s="30">
        <v>728</v>
      </c>
      <c r="B6902" s="254" t="str">
        <f>IF(AND(A6902&lt;&gt;"",ISNUMBER(A6902)),VLOOKUP(A6902,Studies!A:BR,2,FALSE),"")</f>
        <v>Adams 1984</v>
      </c>
      <c r="C6902" s="255" t="str">
        <f>IF(AND(A6902&lt;&gt;"",ISNUMBER(A6902)),VLOOKUP(A6902,Studies!A:BR,3,FALSE),"")</f>
        <v>https://www.ncbi.nlm.nih.gov/pubmed/6486443</v>
      </c>
      <c r="D6902" s="255" t="str">
        <f>IF(AND(A6902&lt;&gt;"",ISNUMBER(A6902)),VLOOKUP(A6902,Studies!A:BR,4,FALSE),"")</f>
        <v>0.25 mg, Individual 1</v>
      </c>
      <c r="E6902" s="255" t="str">
        <f>IF(AND(A6902&lt;&gt;"",ISNUMBER(A6902)),VLOOKUP(A6902,Studies!A:BR,5,FALSE),"")</f>
        <v>Alprazolam</v>
      </c>
      <c r="F6902" s="256" t="str">
        <f>IF(AND(A6902&lt;&gt;"",ISNUMBER(A6902)),VLOOKUP(A6902,Studies!A:BR,6,FALSE),"")</f>
        <v>Plasma</v>
      </c>
      <c r="G6902" s="194">
        <v>23.96199</v>
      </c>
      <c r="H6902" s="50" t="s">
        <v>60</v>
      </c>
      <c r="I6902" s="187">
        <v>0.96352939999999998</v>
      </c>
      <c r="J6902" s="41" t="s">
        <v>941</v>
      </c>
      <c r="K6902" s="41" t="s">
        <v>116</v>
      </c>
    </row>
    <row r="6903" spans="1:11" x14ac:dyDescent="0.2">
      <c r="A6903" s="30">
        <v>729</v>
      </c>
      <c r="B6903" s="254" t="str">
        <f>IF(AND(A6903&lt;&gt;"",ISNUMBER(A6903)),VLOOKUP(A6903,Studies!A:BR,2,FALSE),"")</f>
        <v>Adams 1984</v>
      </c>
      <c r="C6903" s="255" t="str">
        <f>IF(AND(A6903&lt;&gt;"",ISNUMBER(A6903)),VLOOKUP(A6903,Studies!A:BR,3,FALSE),"")</f>
        <v>https://www.ncbi.nlm.nih.gov/pubmed/6486443</v>
      </c>
      <c r="D6903" s="255" t="str">
        <f>IF(AND(A6903&lt;&gt;"",ISNUMBER(A6903)),VLOOKUP(A6903,Studies!A:BR,4,FALSE),"")</f>
        <v>0.25 mg, Individual 2</v>
      </c>
      <c r="E6903" s="255" t="str">
        <f>IF(AND(A6903&lt;&gt;"",ISNUMBER(A6903)),VLOOKUP(A6903,Studies!A:BR,5,FALSE),"")</f>
        <v>Alprazolam</v>
      </c>
      <c r="F6903" s="256" t="str">
        <f>IF(AND(A6903&lt;&gt;"",ISNUMBER(A6903)),VLOOKUP(A6903,Studies!A:BR,6,FALSE),"")</f>
        <v>Plasma</v>
      </c>
      <c r="G6903" s="194">
        <v>0.22983629999999999</v>
      </c>
      <c r="H6903" s="50" t="s">
        <v>60</v>
      </c>
      <c r="I6903" s="187">
        <v>4.1923380000000003</v>
      </c>
      <c r="J6903" s="41" t="s">
        <v>941</v>
      </c>
      <c r="K6903" s="41" t="s">
        <v>116</v>
      </c>
    </row>
    <row r="6904" spans="1:11" x14ac:dyDescent="0.2">
      <c r="A6904" s="30">
        <v>729</v>
      </c>
      <c r="B6904" s="254" t="str">
        <f>IF(AND(A6904&lt;&gt;"",ISNUMBER(A6904)),VLOOKUP(A6904,Studies!A:BR,2,FALSE),"")</f>
        <v>Adams 1984</v>
      </c>
      <c r="C6904" s="255" t="str">
        <f>IF(AND(A6904&lt;&gt;"",ISNUMBER(A6904)),VLOOKUP(A6904,Studies!A:BR,3,FALSE),"")</f>
        <v>https://www.ncbi.nlm.nih.gov/pubmed/6486443</v>
      </c>
      <c r="D6904" s="255" t="str">
        <f>IF(AND(A6904&lt;&gt;"",ISNUMBER(A6904)),VLOOKUP(A6904,Studies!A:BR,4,FALSE),"")</f>
        <v>0.25 mg, Individual 2</v>
      </c>
      <c r="E6904" s="255" t="str">
        <f>IF(AND(A6904&lt;&gt;"",ISNUMBER(A6904)),VLOOKUP(A6904,Studies!A:BR,5,FALSE),"")</f>
        <v>Alprazolam</v>
      </c>
      <c r="F6904" s="256" t="str">
        <f>IF(AND(A6904&lt;&gt;"",ISNUMBER(A6904)),VLOOKUP(A6904,Studies!A:BR,6,FALSE),"")</f>
        <v>Plasma</v>
      </c>
      <c r="G6904" s="194">
        <v>0.37217099999999997</v>
      </c>
      <c r="H6904" s="50" t="s">
        <v>60</v>
      </c>
      <c r="I6904" s="187">
        <v>3.2778700000000001</v>
      </c>
      <c r="J6904" s="41" t="s">
        <v>941</v>
      </c>
      <c r="K6904" s="41" t="s">
        <v>116</v>
      </c>
    </row>
    <row r="6905" spans="1:11" x14ac:dyDescent="0.2">
      <c r="A6905" s="30">
        <v>729</v>
      </c>
      <c r="B6905" s="254" t="str">
        <f>IF(AND(A6905&lt;&gt;"",ISNUMBER(A6905)),VLOOKUP(A6905,Studies!A:BR,2,FALSE),"")</f>
        <v>Adams 1984</v>
      </c>
      <c r="C6905" s="255" t="str">
        <f>IF(AND(A6905&lt;&gt;"",ISNUMBER(A6905)),VLOOKUP(A6905,Studies!A:BR,3,FALSE),"")</f>
        <v>https://www.ncbi.nlm.nih.gov/pubmed/6486443</v>
      </c>
      <c r="D6905" s="255" t="str">
        <f>IF(AND(A6905&lt;&gt;"",ISNUMBER(A6905)),VLOOKUP(A6905,Studies!A:BR,4,FALSE),"")</f>
        <v>0.25 mg, Individual 2</v>
      </c>
      <c r="E6905" s="255" t="str">
        <f>IF(AND(A6905&lt;&gt;"",ISNUMBER(A6905)),VLOOKUP(A6905,Studies!A:BR,5,FALSE),"")</f>
        <v>Alprazolam</v>
      </c>
      <c r="F6905" s="256" t="str">
        <f>IF(AND(A6905&lt;&gt;"",ISNUMBER(A6905)),VLOOKUP(A6905,Studies!A:BR,6,FALSE),"")</f>
        <v>Plasma</v>
      </c>
      <c r="G6905" s="194">
        <v>0.95877869999999998</v>
      </c>
      <c r="H6905" s="50" t="s">
        <v>60</v>
      </c>
      <c r="I6905" s="187">
        <v>3.5376400000000001</v>
      </c>
      <c r="J6905" s="41" t="s">
        <v>941</v>
      </c>
      <c r="K6905" s="41" t="s">
        <v>116</v>
      </c>
    </row>
    <row r="6906" spans="1:11" x14ac:dyDescent="0.2">
      <c r="A6906" s="30">
        <v>729</v>
      </c>
      <c r="B6906" s="254" t="str">
        <f>IF(AND(A6906&lt;&gt;"",ISNUMBER(A6906)),VLOOKUP(A6906,Studies!A:BR,2,FALSE),"")</f>
        <v>Adams 1984</v>
      </c>
      <c r="C6906" s="255" t="str">
        <f>IF(AND(A6906&lt;&gt;"",ISNUMBER(A6906)),VLOOKUP(A6906,Studies!A:BR,3,FALSE),"")</f>
        <v>https://www.ncbi.nlm.nih.gov/pubmed/6486443</v>
      </c>
      <c r="D6906" s="255" t="str">
        <f>IF(AND(A6906&lt;&gt;"",ISNUMBER(A6906)),VLOOKUP(A6906,Studies!A:BR,4,FALSE),"")</f>
        <v>0.25 mg, Individual 2</v>
      </c>
      <c r="E6906" s="255" t="str">
        <f>IF(AND(A6906&lt;&gt;"",ISNUMBER(A6906)),VLOOKUP(A6906,Studies!A:BR,5,FALSE),"")</f>
        <v>Alprazolam</v>
      </c>
      <c r="F6906" s="256" t="str">
        <f>IF(AND(A6906&lt;&gt;"",ISNUMBER(A6906)),VLOOKUP(A6906,Studies!A:BR,6,FALSE),"")</f>
        <v>Plasma</v>
      </c>
      <c r="G6906" s="194">
        <v>2.0753810000000001</v>
      </c>
      <c r="H6906" s="50" t="s">
        <v>60</v>
      </c>
      <c r="I6906" s="187">
        <v>2.5470890000000002</v>
      </c>
      <c r="J6906" s="41" t="s">
        <v>941</v>
      </c>
      <c r="K6906" s="41" t="s">
        <v>116</v>
      </c>
    </row>
    <row r="6907" spans="1:11" x14ac:dyDescent="0.2">
      <c r="A6907" s="30">
        <v>729</v>
      </c>
      <c r="B6907" s="254" t="str">
        <f>IF(AND(A6907&lt;&gt;"",ISNUMBER(A6907)),VLOOKUP(A6907,Studies!A:BR,2,FALSE),"")</f>
        <v>Adams 1984</v>
      </c>
      <c r="C6907" s="255" t="str">
        <f>IF(AND(A6907&lt;&gt;"",ISNUMBER(A6907)),VLOOKUP(A6907,Studies!A:BR,3,FALSE),"")</f>
        <v>https://www.ncbi.nlm.nih.gov/pubmed/6486443</v>
      </c>
      <c r="D6907" s="255" t="str">
        <f>IF(AND(A6907&lt;&gt;"",ISNUMBER(A6907)),VLOOKUP(A6907,Studies!A:BR,4,FALSE),"")</f>
        <v>0.25 mg, Individual 2</v>
      </c>
      <c r="E6907" s="255" t="str">
        <f>IF(AND(A6907&lt;&gt;"",ISNUMBER(A6907)),VLOOKUP(A6907,Studies!A:BR,5,FALSE),"")</f>
        <v>Alprazolam</v>
      </c>
      <c r="F6907" s="256" t="str">
        <f>IF(AND(A6907&lt;&gt;"",ISNUMBER(A6907)),VLOOKUP(A6907,Studies!A:BR,6,FALSE),"")</f>
        <v>Plasma</v>
      </c>
      <c r="G6907" s="194">
        <v>4.0248059999999999</v>
      </c>
      <c r="H6907" s="50" t="s">
        <v>60</v>
      </c>
      <c r="I6907" s="187">
        <v>2.2812649999999999</v>
      </c>
      <c r="J6907" s="41" t="s">
        <v>941</v>
      </c>
      <c r="K6907" s="41" t="s">
        <v>116</v>
      </c>
    </row>
    <row r="6908" spans="1:11" x14ac:dyDescent="0.2">
      <c r="A6908" s="30">
        <v>729</v>
      </c>
      <c r="B6908" s="254" t="str">
        <f>IF(AND(A6908&lt;&gt;"",ISNUMBER(A6908)),VLOOKUP(A6908,Studies!A:BR,2,FALSE),"")</f>
        <v>Adams 1984</v>
      </c>
      <c r="C6908" s="255" t="str">
        <f>IF(AND(A6908&lt;&gt;"",ISNUMBER(A6908)),VLOOKUP(A6908,Studies!A:BR,3,FALSE),"")</f>
        <v>https://www.ncbi.nlm.nih.gov/pubmed/6486443</v>
      </c>
      <c r="D6908" s="255" t="str">
        <f>IF(AND(A6908&lt;&gt;"",ISNUMBER(A6908)),VLOOKUP(A6908,Studies!A:BR,4,FALSE),"")</f>
        <v>0.25 mg, Individual 2</v>
      </c>
      <c r="E6908" s="255" t="str">
        <f>IF(AND(A6908&lt;&gt;"",ISNUMBER(A6908)),VLOOKUP(A6908,Studies!A:BR,5,FALSE),"")</f>
        <v>Alprazolam</v>
      </c>
      <c r="F6908" s="256" t="str">
        <f>IF(AND(A6908&lt;&gt;"",ISNUMBER(A6908)),VLOOKUP(A6908,Studies!A:BR,6,FALSE),"")</f>
        <v>Plasma</v>
      </c>
      <c r="G6908" s="194">
        <v>6.0703659999999999</v>
      </c>
      <c r="H6908" s="50" t="s">
        <v>60</v>
      </c>
      <c r="I6908" s="187">
        <v>1.871983</v>
      </c>
      <c r="J6908" s="41" t="s">
        <v>941</v>
      </c>
      <c r="K6908" s="41" t="s">
        <v>116</v>
      </c>
    </row>
    <row r="6909" spans="1:11" x14ac:dyDescent="0.2">
      <c r="A6909" s="30">
        <v>729</v>
      </c>
      <c r="B6909" s="254" t="str">
        <f>IF(AND(A6909&lt;&gt;"",ISNUMBER(A6909)),VLOOKUP(A6909,Studies!A:BR,2,FALSE),"")</f>
        <v>Adams 1984</v>
      </c>
      <c r="C6909" s="255" t="str">
        <f>IF(AND(A6909&lt;&gt;"",ISNUMBER(A6909)),VLOOKUP(A6909,Studies!A:BR,3,FALSE),"")</f>
        <v>https://www.ncbi.nlm.nih.gov/pubmed/6486443</v>
      </c>
      <c r="D6909" s="255" t="str">
        <f>IF(AND(A6909&lt;&gt;"",ISNUMBER(A6909)),VLOOKUP(A6909,Studies!A:BR,4,FALSE),"")</f>
        <v>0.25 mg, Individual 2</v>
      </c>
      <c r="E6909" s="255" t="str">
        <f>IF(AND(A6909&lt;&gt;"",ISNUMBER(A6909)),VLOOKUP(A6909,Studies!A:BR,5,FALSE),"")</f>
        <v>Alprazolam</v>
      </c>
      <c r="F6909" s="256" t="str">
        <f>IF(AND(A6909&lt;&gt;"",ISNUMBER(A6909)),VLOOKUP(A6909,Studies!A:BR,6,FALSE),"")</f>
        <v>Plasma</v>
      </c>
      <c r="G6909" s="194">
        <v>8.0160520000000002</v>
      </c>
      <c r="H6909" s="50" t="s">
        <v>60</v>
      </c>
      <c r="I6909" s="187">
        <v>1.332662</v>
      </c>
      <c r="J6909" s="41" t="s">
        <v>941</v>
      </c>
      <c r="K6909" s="41" t="s">
        <v>116</v>
      </c>
    </row>
    <row r="6910" spans="1:11" x14ac:dyDescent="0.2">
      <c r="A6910" s="30">
        <v>729</v>
      </c>
      <c r="B6910" s="254" t="str">
        <f>IF(AND(A6910&lt;&gt;"",ISNUMBER(A6910)),VLOOKUP(A6910,Studies!A:BR,2,FALSE),"")</f>
        <v>Adams 1984</v>
      </c>
      <c r="C6910" s="255" t="str">
        <f>IF(AND(A6910&lt;&gt;"",ISNUMBER(A6910)),VLOOKUP(A6910,Studies!A:BR,3,FALSE),"")</f>
        <v>https://www.ncbi.nlm.nih.gov/pubmed/6486443</v>
      </c>
      <c r="D6910" s="255" t="str">
        <f>IF(AND(A6910&lt;&gt;"",ISNUMBER(A6910)),VLOOKUP(A6910,Studies!A:BR,4,FALSE),"")</f>
        <v>0.25 mg, Individual 2</v>
      </c>
      <c r="E6910" s="255" t="str">
        <f>IF(AND(A6910&lt;&gt;"",ISNUMBER(A6910)),VLOOKUP(A6910,Studies!A:BR,5,FALSE),"")</f>
        <v>Alprazolam</v>
      </c>
      <c r="F6910" s="256" t="str">
        <f>IF(AND(A6910&lt;&gt;"",ISNUMBER(A6910)),VLOOKUP(A6910,Studies!A:BR,6,FALSE),"")</f>
        <v>Plasma</v>
      </c>
      <c r="G6910" s="194">
        <v>12.01362</v>
      </c>
      <c r="H6910" s="50" t="s">
        <v>60</v>
      </c>
      <c r="I6910" s="187">
        <v>1.147697</v>
      </c>
      <c r="J6910" s="41" t="s">
        <v>941</v>
      </c>
      <c r="K6910" s="41" t="s">
        <v>116</v>
      </c>
    </row>
    <row r="6911" spans="1:11" x14ac:dyDescent="0.2">
      <c r="A6911" s="30">
        <v>729</v>
      </c>
      <c r="B6911" s="254" t="str">
        <f>IF(AND(A6911&lt;&gt;"",ISNUMBER(A6911)),VLOOKUP(A6911,Studies!A:BR,2,FALSE),"")</f>
        <v>Adams 1984</v>
      </c>
      <c r="C6911" s="255" t="str">
        <f>IF(AND(A6911&lt;&gt;"",ISNUMBER(A6911)),VLOOKUP(A6911,Studies!A:BR,3,FALSE),"")</f>
        <v>https://www.ncbi.nlm.nih.gov/pubmed/6486443</v>
      </c>
      <c r="D6911" s="255" t="str">
        <f>IF(AND(A6911&lt;&gt;"",ISNUMBER(A6911)),VLOOKUP(A6911,Studies!A:BR,4,FALSE),"")</f>
        <v>0.25 mg, Individual 2</v>
      </c>
      <c r="E6911" s="255" t="str">
        <f>IF(AND(A6911&lt;&gt;"",ISNUMBER(A6911)),VLOOKUP(A6911,Studies!A:BR,5,FALSE),"")</f>
        <v>Alprazolam</v>
      </c>
      <c r="F6911" s="256" t="str">
        <f>IF(AND(A6911&lt;&gt;"",ISNUMBER(A6911)),VLOOKUP(A6911,Studies!A:BR,6,FALSE),"")</f>
        <v>Plasma</v>
      </c>
      <c r="G6911" s="194">
        <v>16.1099</v>
      </c>
      <c r="H6911" s="50" t="s">
        <v>60</v>
      </c>
      <c r="I6911" s="187">
        <v>1.0611550000000001</v>
      </c>
      <c r="J6911" s="41" t="s">
        <v>941</v>
      </c>
      <c r="K6911" s="41" t="s">
        <v>116</v>
      </c>
    </row>
    <row r="6912" spans="1:11" x14ac:dyDescent="0.2">
      <c r="A6912" s="30">
        <v>729</v>
      </c>
      <c r="B6912" s="254" t="str">
        <f>IF(AND(A6912&lt;&gt;"",ISNUMBER(A6912)),VLOOKUP(A6912,Studies!A:BR,2,FALSE),"")</f>
        <v>Adams 1984</v>
      </c>
      <c r="C6912" s="255" t="str">
        <f>IF(AND(A6912&lt;&gt;"",ISNUMBER(A6912)),VLOOKUP(A6912,Studies!A:BR,3,FALSE),"")</f>
        <v>https://www.ncbi.nlm.nih.gov/pubmed/6486443</v>
      </c>
      <c r="D6912" s="255" t="str">
        <f>IF(AND(A6912&lt;&gt;"",ISNUMBER(A6912)),VLOOKUP(A6912,Studies!A:BR,4,FALSE),"")</f>
        <v>0.25 mg, Individual 2</v>
      </c>
      <c r="E6912" s="255" t="str">
        <f>IF(AND(A6912&lt;&gt;"",ISNUMBER(A6912)),VLOOKUP(A6912,Studies!A:BR,5,FALSE),"")</f>
        <v>Alprazolam</v>
      </c>
      <c r="F6912" s="256" t="str">
        <f>IF(AND(A6912&lt;&gt;"",ISNUMBER(A6912)),VLOOKUP(A6912,Studies!A:BR,6,FALSE),"")</f>
        <v>Plasma</v>
      </c>
      <c r="G6912" s="194">
        <v>23.909559999999999</v>
      </c>
      <c r="H6912" s="50" t="s">
        <v>60</v>
      </c>
      <c r="I6912" s="187">
        <v>0.77007939999999997</v>
      </c>
      <c r="J6912" s="41" t="s">
        <v>941</v>
      </c>
      <c r="K6912" s="41" t="s">
        <v>116</v>
      </c>
    </row>
    <row r="6913" spans="1:11" x14ac:dyDescent="0.2">
      <c r="A6913" s="30">
        <v>730</v>
      </c>
      <c r="B6913" s="254" t="str">
        <f>IF(AND(A6913&lt;&gt;"",ISNUMBER(A6913)),VLOOKUP(A6913,Studies!A:BR,2,FALSE),"")</f>
        <v>Adams 1984</v>
      </c>
      <c r="C6913" s="255" t="str">
        <f>IF(AND(A6913&lt;&gt;"",ISNUMBER(A6913)),VLOOKUP(A6913,Studies!A:BR,3,FALSE),"")</f>
        <v>https://www.ncbi.nlm.nih.gov/pubmed/6486443</v>
      </c>
      <c r="D6913" s="255" t="str">
        <f>IF(AND(A6913&lt;&gt;"",ISNUMBER(A6913)),VLOOKUP(A6913,Studies!A:BR,4,FALSE),"")</f>
        <v>4 mg, Individual 1</v>
      </c>
      <c r="E6913" s="255" t="str">
        <f>IF(AND(A6913&lt;&gt;"",ISNUMBER(A6913)),VLOOKUP(A6913,Studies!A:BR,5,FALSE),"")</f>
        <v>Alprazolam</v>
      </c>
      <c r="F6913" s="256" t="str">
        <f>IF(AND(A6913&lt;&gt;"",ISNUMBER(A6913)),VLOOKUP(A6913,Studies!A:BR,6,FALSE),"")</f>
        <v>Plasma</v>
      </c>
      <c r="G6913" s="194">
        <v>6.486923E-2</v>
      </c>
      <c r="H6913" s="50" t="s">
        <v>60</v>
      </c>
      <c r="I6913" s="187">
        <v>79.406959999999998</v>
      </c>
      <c r="J6913" s="41" t="s">
        <v>941</v>
      </c>
      <c r="K6913" s="41" t="s">
        <v>116</v>
      </c>
    </row>
    <row r="6914" spans="1:11" x14ac:dyDescent="0.2">
      <c r="A6914" s="30">
        <v>730</v>
      </c>
      <c r="B6914" s="254" t="str">
        <f>IF(AND(A6914&lt;&gt;"",ISNUMBER(A6914)),VLOOKUP(A6914,Studies!A:BR,2,FALSE),"")</f>
        <v>Adams 1984</v>
      </c>
      <c r="C6914" s="255" t="str">
        <f>IF(AND(A6914&lt;&gt;"",ISNUMBER(A6914)),VLOOKUP(A6914,Studies!A:BR,3,FALSE),"")</f>
        <v>https://www.ncbi.nlm.nih.gov/pubmed/6486443</v>
      </c>
      <c r="D6914" s="255" t="str">
        <f>IF(AND(A6914&lt;&gt;"",ISNUMBER(A6914)),VLOOKUP(A6914,Studies!A:BR,4,FALSE),"")</f>
        <v>4 mg, Individual 1</v>
      </c>
      <c r="E6914" s="255" t="str">
        <f>IF(AND(A6914&lt;&gt;"",ISNUMBER(A6914)),VLOOKUP(A6914,Studies!A:BR,5,FALSE),"")</f>
        <v>Alprazolam</v>
      </c>
      <c r="F6914" s="256" t="str">
        <f>IF(AND(A6914&lt;&gt;"",ISNUMBER(A6914)),VLOOKUP(A6914,Studies!A:BR,6,FALSE),"")</f>
        <v>Plasma</v>
      </c>
      <c r="G6914" s="194">
        <v>0.25324400000000002</v>
      </c>
      <c r="H6914" s="50" t="s">
        <v>60</v>
      </c>
      <c r="I6914" s="187">
        <v>73.496600000000001</v>
      </c>
      <c r="J6914" s="41" t="s">
        <v>941</v>
      </c>
      <c r="K6914" s="41" t="s">
        <v>116</v>
      </c>
    </row>
    <row r="6915" spans="1:11" x14ac:dyDescent="0.2">
      <c r="A6915" s="30">
        <v>730</v>
      </c>
      <c r="B6915" s="254" t="str">
        <f>IF(AND(A6915&lt;&gt;"",ISNUMBER(A6915)),VLOOKUP(A6915,Studies!A:BR,2,FALSE),"")</f>
        <v>Adams 1984</v>
      </c>
      <c r="C6915" s="255" t="str">
        <f>IF(AND(A6915&lt;&gt;"",ISNUMBER(A6915)),VLOOKUP(A6915,Studies!A:BR,3,FALSE),"")</f>
        <v>https://www.ncbi.nlm.nih.gov/pubmed/6486443</v>
      </c>
      <c r="D6915" s="255" t="str">
        <f>IF(AND(A6915&lt;&gt;"",ISNUMBER(A6915)),VLOOKUP(A6915,Studies!A:BR,4,FALSE),"")</f>
        <v>4 mg, Individual 1</v>
      </c>
      <c r="E6915" s="255" t="str">
        <f>IF(AND(A6915&lt;&gt;"",ISNUMBER(A6915)),VLOOKUP(A6915,Studies!A:BR,5,FALSE),"")</f>
        <v>Alprazolam</v>
      </c>
      <c r="F6915" s="256" t="str">
        <f>IF(AND(A6915&lt;&gt;"",ISNUMBER(A6915)),VLOOKUP(A6915,Studies!A:BR,6,FALSE),"")</f>
        <v>Plasma</v>
      </c>
      <c r="G6915" s="194">
        <v>0.9588411</v>
      </c>
      <c r="H6915" s="50" t="s">
        <v>60</v>
      </c>
      <c r="I6915" s="187">
        <v>64.837770000000006</v>
      </c>
      <c r="J6915" s="41" t="s">
        <v>941</v>
      </c>
      <c r="K6915" s="41" t="s">
        <v>116</v>
      </c>
    </row>
    <row r="6916" spans="1:11" x14ac:dyDescent="0.2">
      <c r="A6916" s="30">
        <v>730</v>
      </c>
      <c r="B6916" s="254" t="str">
        <f>IF(AND(A6916&lt;&gt;"",ISNUMBER(A6916)),VLOOKUP(A6916,Studies!A:BR,2,FALSE),"")</f>
        <v>Adams 1984</v>
      </c>
      <c r="C6916" s="255" t="str">
        <f>IF(AND(A6916&lt;&gt;"",ISNUMBER(A6916)),VLOOKUP(A6916,Studies!A:BR,3,FALSE),"")</f>
        <v>https://www.ncbi.nlm.nih.gov/pubmed/6486443</v>
      </c>
      <c r="D6916" s="255" t="str">
        <f>IF(AND(A6916&lt;&gt;"",ISNUMBER(A6916)),VLOOKUP(A6916,Studies!A:BR,4,FALSE),"")</f>
        <v>4 mg, Individual 1</v>
      </c>
      <c r="E6916" s="255" t="str">
        <f>IF(AND(A6916&lt;&gt;"",ISNUMBER(A6916)),VLOOKUP(A6916,Studies!A:BR,5,FALSE),"")</f>
        <v>Alprazolam</v>
      </c>
      <c r="F6916" s="256" t="str">
        <f>IF(AND(A6916&lt;&gt;"",ISNUMBER(A6916)),VLOOKUP(A6916,Studies!A:BR,6,FALSE),"")</f>
        <v>Plasma</v>
      </c>
      <c r="G6916" s="194">
        <v>2.0605790000000002</v>
      </c>
      <c r="H6916" s="50" t="s">
        <v>60</v>
      </c>
      <c r="I6916" s="187">
        <v>60.21622</v>
      </c>
      <c r="J6916" s="41" t="s">
        <v>941</v>
      </c>
      <c r="K6916" s="41" t="s">
        <v>116</v>
      </c>
    </row>
    <row r="6917" spans="1:11" x14ac:dyDescent="0.2">
      <c r="A6917" s="30">
        <v>730</v>
      </c>
      <c r="B6917" s="254" t="str">
        <f>IF(AND(A6917&lt;&gt;"",ISNUMBER(A6917)),VLOOKUP(A6917,Studies!A:BR,2,FALSE),"")</f>
        <v>Adams 1984</v>
      </c>
      <c r="C6917" s="255" t="str">
        <f>IF(AND(A6917&lt;&gt;"",ISNUMBER(A6917)),VLOOKUP(A6917,Studies!A:BR,3,FALSE),"")</f>
        <v>https://www.ncbi.nlm.nih.gov/pubmed/6486443</v>
      </c>
      <c r="D6917" s="255" t="str">
        <f>IF(AND(A6917&lt;&gt;"",ISNUMBER(A6917)),VLOOKUP(A6917,Studies!A:BR,4,FALSE),"")</f>
        <v>4 mg, Individual 1</v>
      </c>
      <c r="E6917" s="255" t="str">
        <f>IF(AND(A6917&lt;&gt;"",ISNUMBER(A6917)),VLOOKUP(A6917,Studies!A:BR,5,FALSE),"")</f>
        <v>Alprazolam</v>
      </c>
      <c r="F6917" s="256" t="str">
        <f>IF(AND(A6917&lt;&gt;"",ISNUMBER(A6917)),VLOOKUP(A6917,Studies!A:BR,6,FALSE),"")</f>
        <v>Plasma</v>
      </c>
      <c r="G6917" s="194">
        <v>4.0628690000000001</v>
      </c>
      <c r="H6917" s="50" t="s">
        <v>60</v>
      </c>
      <c r="I6917" s="187">
        <v>48.970779999999998</v>
      </c>
      <c r="J6917" s="41" t="s">
        <v>941</v>
      </c>
      <c r="K6917" s="41" t="s">
        <v>116</v>
      </c>
    </row>
    <row r="6918" spans="1:11" x14ac:dyDescent="0.2">
      <c r="A6918" s="30">
        <v>730</v>
      </c>
      <c r="B6918" s="254" t="str">
        <f>IF(AND(A6918&lt;&gt;"",ISNUMBER(A6918)),VLOOKUP(A6918,Studies!A:BR,2,FALSE),"")</f>
        <v>Adams 1984</v>
      </c>
      <c r="C6918" s="255" t="str">
        <f>IF(AND(A6918&lt;&gt;"",ISNUMBER(A6918)),VLOOKUP(A6918,Studies!A:BR,3,FALSE),"")</f>
        <v>https://www.ncbi.nlm.nih.gov/pubmed/6486443</v>
      </c>
      <c r="D6918" s="255" t="str">
        <f>IF(AND(A6918&lt;&gt;"",ISNUMBER(A6918)),VLOOKUP(A6918,Studies!A:BR,4,FALSE),"")</f>
        <v>4 mg, Individual 1</v>
      </c>
      <c r="E6918" s="255" t="str">
        <f>IF(AND(A6918&lt;&gt;"",ISNUMBER(A6918)),VLOOKUP(A6918,Studies!A:BR,5,FALSE),"")</f>
        <v>Alprazolam</v>
      </c>
      <c r="F6918" s="256" t="str">
        <f>IF(AND(A6918&lt;&gt;"",ISNUMBER(A6918)),VLOOKUP(A6918,Studies!A:BR,6,FALSE),"")</f>
        <v>Plasma</v>
      </c>
      <c r="G6918" s="194">
        <v>6.0675819999999998</v>
      </c>
      <c r="H6918" s="50" t="s">
        <v>60</v>
      </c>
      <c r="I6918" s="187">
        <v>40.864759999999997</v>
      </c>
      <c r="J6918" s="41" t="s">
        <v>941</v>
      </c>
      <c r="K6918" s="41" t="s">
        <v>116</v>
      </c>
    </row>
    <row r="6919" spans="1:11" x14ac:dyDescent="0.2">
      <c r="A6919" s="30">
        <v>730</v>
      </c>
      <c r="B6919" s="254" t="str">
        <f>IF(AND(A6919&lt;&gt;"",ISNUMBER(A6919)),VLOOKUP(A6919,Studies!A:BR,2,FALSE),"")</f>
        <v>Adams 1984</v>
      </c>
      <c r="C6919" s="255" t="str">
        <f>IF(AND(A6919&lt;&gt;"",ISNUMBER(A6919)),VLOOKUP(A6919,Studies!A:BR,3,FALSE),"")</f>
        <v>https://www.ncbi.nlm.nih.gov/pubmed/6486443</v>
      </c>
      <c r="D6919" s="255" t="str">
        <f>IF(AND(A6919&lt;&gt;"",ISNUMBER(A6919)),VLOOKUP(A6919,Studies!A:BR,4,FALSE),"")</f>
        <v>4 mg, Individual 1</v>
      </c>
      <c r="E6919" s="255" t="str">
        <f>IF(AND(A6919&lt;&gt;"",ISNUMBER(A6919)),VLOOKUP(A6919,Studies!A:BR,5,FALSE),"")</f>
        <v>Alprazolam</v>
      </c>
      <c r="F6919" s="256" t="str">
        <f>IF(AND(A6919&lt;&gt;"",ISNUMBER(A6919)),VLOOKUP(A6919,Studies!A:BR,6,FALSE),"")</f>
        <v>Plasma</v>
      </c>
      <c r="G6919" s="194">
        <v>8.0050019999999993</v>
      </c>
      <c r="H6919" s="50" t="s">
        <v>60</v>
      </c>
      <c r="I6919" s="187">
        <v>33.35642</v>
      </c>
      <c r="J6919" s="41" t="s">
        <v>941</v>
      </c>
      <c r="K6919" s="41" t="s">
        <v>116</v>
      </c>
    </row>
    <row r="6920" spans="1:11" x14ac:dyDescent="0.2">
      <c r="A6920" s="30">
        <v>730</v>
      </c>
      <c r="B6920" s="254" t="str">
        <f>IF(AND(A6920&lt;&gt;"",ISNUMBER(A6920)),VLOOKUP(A6920,Studies!A:BR,2,FALSE),"")</f>
        <v>Adams 1984</v>
      </c>
      <c r="C6920" s="255" t="str">
        <f>IF(AND(A6920&lt;&gt;"",ISNUMBER(A6920)),VLOOKUP(A6920,Studies!A:BR,3,FALSE),"")</f>
        <v>https://www.ncbi.nlm.nih.gov/pubmed/6486443</v>
      </c>
      <c r="D6920" s="255" t="str">
        <f>IF(AND(A6920&lt;&gt;"",ISNUMBER(A6920)),VLOOKUP(A6920,Studies!A:BR,4,FALSE),"")</f>
        <v>4 mg, Individual 1</v>
      </c>
      <c r="E6920" s="255" t="str">
        <f>IF(AND(A6920&lt;&gt;"",ISNUMBER(A6920)),VLOOKUP(A6920,Studies!A:BR,5,FALSE),"")</f>
        <v>Alprazolam</v>
      </c>
      <c r="F6920" s="256" t="str">
        <f>IF(AND(A6920&lt;&gt;"",ISNUMBER(A6920)),VLOOKUP(A6920,Studies!A:BR,6,FALSE),"")</f>
        <v>Plasma</v>
      </c>
      <c r="G6920" s="194">
        <v>12.021699999999999</v>
      </c>
      <c r="H6920" s="50" t="s">
        <v>60</v>
      </c>
      <c r="I6920" s="187">
        <v>25.093920000000001</v>
      </c>
      <c r="J6920" s="41" t="s">
        <v>941</v>
      </c>
      <c r="K6920" s="41" t="s">
        <v>116</v>
      </c>
    </row>
    <row r="6921" spans="1:11" x14ac:dyDescent="0.2">
      <c r="A6921" s="30">
        <v>730</v>
      </c>
      <c r="B6921" s="254" t="str">
        <f>IF(AND(A6921&lt;&gt;"",ISNUMBER(A6921)),VLOOKUP(A6921,Studies!A:BR,2,FALSE),"")</f>
        <v>Adams 1984</v>
      </c>
      <c r="C6921" s="255" t="str">
        <f>IF(AND(A6921&lt;&gt;"",ISNUMBER(A6921)),VLOOKUP(A6921,Studies!A:BR,3,FALSE),"")</f>
        <v>https://www.ncbi.nlm.nih.gov/pubmed/6486443</v>
      </c>
      <c r="D6921" s="255" t="str">
        <f>IF(AND(A6921&lt;&gt;"",ISNUMBER(A6921)),VLOOKUP(A6921,Studies!A:BR,4,FALSE),"")</f>
        <v>4 mg, Individual 1</v>
      </c>
      <c r="E6921" s="255" t="str">
        <f>IF(AND(A6921&lt;&gt;"",ISNUMBER(A6921)),VLOOKUP(A6921,Studies!A:BR,5,FALSE),"")</f>
        <v>Alprazolam</v>
      </c>
      <c r="F6921" s="256" t="str">
        <f>IF(AND(A6921&lt;&gt;"",ISNUMBER(A6921)),VLOOKUP(A6921,Studies!A:BR,6,FALSE),"")</f>
        <v>Plasma</v>
      </c>
      <c r="G6921" s="194">
        <v>16.047750000000001</v>
      </c>
      <c r="H6921" s="50" t="s">
        <v>60</v>
      </c>
      <c r="I6921" s="187">
        <v>20.85032</v>
      </c>
      <c r="J6921" s="41" t="s">
        <v>941</v>
      </c>
      <c r="K6921" s="41" t="s">
        <v>116</v>
      </c>
    </row>
    <row r="6922" spans="1:11" x14ac:dyDescent="0.2">
      <c r="A6922" s="30">
        <v>730</v>
      </c>
      <c r="B6922" s="254" t="str">
        <f>IF(AND(A6922&lt;&gt;"",ISNUMBER(A6922)),VLOOKUP(A6922,Studies!A:BR,2,FALSE),"")</f>
        <v>Adams 1984</v>
      </c>
      <c r="C6922" s="255" t="str">
        <f>IF(AND(A6922&lt;&gt;"",ISNUMBER(A6922)),VLOOKUP(A6922,Studies!A:BR,3,FALSE),"")</f>
        <v>https://www.ncbi.nlm.nih.gov/pubmed/6486443</v>
      </c>
      <c r="D6922" s="255" t="str">
        <f>IF(AND(A6922&lt;&gt;"",ISNUMBER(A6922)),VLOOKUP(A6922,Studies!A:BR,4,FALSE),"")</f>
        <v>4 mg, Individual 1</v>
      </c>
      <c r="E6922" s="255" t="str">
        <f>IF(AND(A6922&lt;&gt;"",ISNUMBER(A6922)),VLOOKUP(A6922,Studies!A:BR,5,FALSE),"")</f>
        <v>Alprazolam</v>
      </c>
      <c r="F6922" s="256" t="str">
        <f>IF(AND(A6922&lt;&gt;"",ISNUMBER(A6922)),VLOOKUP(A6922,Studies!A:BR,6,FALSE),"")</f>
        <v>Plasma</v>
      </c>
      <c r="G6922" s="194">
        <v>24.036010000000001</v>
      </c>
      <c r="H6922" s="50" t="s">
        <v>60</v>
      </c>
      <c r="I6922" s="187">
        <v>14.608420000000001</v>
      </c>
      <c r="J6922" s="41" t="s">
        <v>941</v>
      </c>
      <c r="K6922" s="41" t="s">
        <v>116</v>
      </c>
    </row>
    <row r="6923" spans="1:11" x14ac:dyDescent="0.2">
      <c r="A6923" s="30">
        <v>731</v>
      </c>
      <c r="B6923" s="254" t="str">
        <f>IF(AND(A6923&lt;&gt;"",ISNUMBER(A6923)),VLOOKUP(A6923,Studies!A:BR,2,FALSE),"")</f>
        <v>Adams 1984</v>
      </c>
      <c r="C6923" s="255" t="str">
        <f>IF(AND(A6923&lt;&gt;"",ISNUMBER(A6923)),VLOOKUP(A6923,Studies!A:BR,3,FALSE),"")</f>
        <v>https://www.ncbi.nlm.nih.gov/pubmed/6486443</v>
      </c>
      <c r="D6923" s="255" t="str">
        <f>IF(AND(A6923&lt;&gt;"",ISNUMBER(A6923)),VLOOKUP(A6923,Studies!A:BR,4,FALSE),"")</f>
        <v>4 mg, Individual 2</v>
      </c>
      <c r="E6923" s="255" t="str">
        <f>IF(AND(A6923&lt;&gt;"",ISNUMBER(A6923)),VLOOKUP(A6923,Studies!A:BR,5,FALSE),"")</f>
        <v>Alprazolam</v>
      </c>
      <c r="F6923" s="256" t="str">
        <f>IF(AND(A6923&lt;&gt;"",ISNUMBER(A6923)),VLOOKUP(A6923,Studies!A:BR,6,FALSE),"")</f>
        <v>Plasma</v>
      </c>
      <c r="G6923" s="194">
        <v>0.1731385</v>
      </c>
      <c r="H6923" s="50" t="s">
        <v>60</v>
      </c>
      <c r="I6923" s="187">
        <v>62.740389999999998</v>
      </c>
      <c r="J6923" s="41" t="s">
        <v>941</v>
      </c>
      <c r="K6923" s="41" t="s">
        <v>116</v>
      </c>
    </row>
    <row r="6924" spans="1:11" x14ac:dyDescent="0.2">
      <c r="A6924" s="30">
        <v>731</v>
      </c>
      <c r="B6924" s="254" t="str">
        <f>IF(AND(A6924&lt;&gt;"",ISNUMBER(A6924)),VLOOKUP(A6924,Studies!A:BR,2,FALSE),"")</f>
        <v>Adams 1984</v>
      </c>
      <c r="C6924" s="255" t="str">
        <f>IF(AND(A6924&lt;&gt;"",ISNUMBER(A6924)),VLOOKUP(A6924,Studies!A:BR,3,FALSE),"")</f>
        <v>https://www.ncbi.nlm.nih.gov/pubmed/6486443</v>
      </c>
      <c r="D6924" s="255" t="str">
        <f>IF(AND(A6924&lt;&gt;"",ISNUMBER(A6924)),VLOOKUP(A6924,Studies!A:BR,4,FALSE),"")</f>
        <v>4 mg, Individual 2</v>
      </c>
      <c r="E6924" s="255" t="str">
        <f>IF(AND(A6924&lt;&gt;"",ISNUMBER(A6924)),VLOOKUP(A6924,Studies!A:BR,5,FALSE),"")</f>
        <v>Alprazolam</v>
      </c>
      <c r="F6924" s="256" t="str">
        <f>IF(AND(A6924&lt;&gt;"",ISNUMBER(A6924)),VLOOKUP(A6924,Studies!A:BR,6,FALSE),"")</f>
        <v>Plasma</v>
      </c>
      <c r="G6924" s="194">
        <v>0.30079929999999999</v>
      </c>
      <c r="H6924" s="50" t="s">
        <v>60</v>
      </c>
      <c r="I6924" s="187">
        <v>60.917639999999999</v>
      </c>
      <c r="J6924" s="41" t="s">
        <v>941</v>
      </c>
      <c r="K6924" s="41" t="s">
        <v>116</v>
      </c>
    </row>
    <row r="6925" spans="1:11" x14ac:dyDescent="0.2">
      <c r="A6925" s="30">
        <v>731</v>
      </c>
      <c r="B6925" s="254" t="str">
        <f>IF(AND(A6925&lt;&gt;"",ISNUMBER(A6925)),VLOOKUP(A6925,Studies!A:BR,2,FALSE),"")</f>
        <v>Adams 1984</v>
      </c>
      <c r="C6925" s="255" t="str">
        <f>IF(AND(A6925&lt;&gt;"",ISNUMBER(A6925)),VLOOKUP(A6925,Studies!A:BR,3,FALSE),"")</f>
        <v>https://www.ncbi.nlm.nih.gov/pubmed/6486443</v>
      </c>
      <c r="D6925" s="255" t="str">
        <f>IF(AND(A6925&lt;&gt;"",ISNUMBER(A6925)),VLOOKUP(A6925,Studies!A:BR,4,FALSE),"")</f>
        <v>4 mg, Individual 2</v>
      </c>
      <c r="E6925" s="255" t="str">
        <f>IF(AND(A6925&lt;&gt;"",ISNUMBER(A6925)),VLOOKUP(A6925,Studies!A:BR,5,FALSE),"")</f>
        <v>Alprazolam</v>
      </c>
      <c r="F6925" s="256" t="str">
        <f>IF(AND(A6925&lt;&gt;"",ISNUMBER(A6925)),VLOOKUP(A6925,Studies!A:BR,6,FALSE),"")</f>
        <v>Plasma</v>
      </c>
      <c r="G6925" s="194">
        <v>1.0733429999999999</v>
      </c>
      <c r="H6925" s="50" t="s">
        <v>60</v>
      </c>
      <c r="I6925" s="187">
        <v>54.737740000000002</v>
      </c>
      <c r="J6925" s="41" t="s">
        <v>941</v>
      </c>
      <c r="K6925" s="41" t="s">
        <v>116</v>
      </c>
    </row>
    <row r="6926" spans="1:11" x14ac:dyDescent="0.2">
      <c r="A6926" s="30">
        <v>731</v>
      </c>
      <c r="B6926" s="254" t="str">
        <f>IF(AND(A6926&lt;&gt;"",ISNUMBER(A6926)),VLOOKUP(A6926,Studies!A:BR,2,FALSE),"")</f>
        <v>Adams 1984</v>
      </c>
      <c r="C6926" s="255" t="str">
        <f>IF(AND(A6926&lt;&gt;"",ISNUMBER(A6926)),VLOOKUP(A6926,Studies!A:BR,3,FALSE),"")</f>
        <v>https://www.ncbi.nlm.nih.gov/pubmed/6486443</v>
      </c>
      <c r="D6926" s="255" t="str">
        <f>IF(AND(A6926&lt;&gt;"",ISNUMBER(A6926)),VLOOKUP(A6926,Studies!A:BR,4,FALSE),"")</f>
        <v>4 mg, Individual 2</v>
      </c>
      <c r="E6926" s="255" t="str">
        <f>IF(AND(A6926&lt;&gt;"",ISNUMBER(A6926)),VLOOKUP(A6926,Studies!A:BR,5,FALSE),"")</f>
        <v>Alprazolam</v>
      </c>
      <c r="F6926" s="256" t="str">
        <f>IF(AND(A6926&lt;&gt;"",ISNUMBER(A6926)),VLOOKUP(A6926,Studies!A:BR,6,FALSE),"")</f>
        <v>Plasma</v>
      </c>
      <c r="G6926" s="194">
        <v>2.0456889999999999</v>
      </c>
      <c r="H6926" s="50" t="s">
        <v>60</v>
      </c>
      <c r="I6926" s="187">
        <v>51.402560000000001</v>
      </c>
      <c r="J6926" s="41" t="s">
        <v>941</v>
      </c>
      <c r="K6926" s="41" t="s">
        <v>116</v>
      </c>
    </row>
    <row r="6927" spans="1:11" x14ac:dyDescent="0.2">
      <c r="A6927" s="30">
        <v>731</v>
      </c>
      <c r="B6927" s="254" t="str">
        <f>IF(AND(A6927&lt;&gt;"",ISNUMBER(A6927)),VLOOKUP(A6927,Studies!A:BR,2,FALSE),"")</f>
        <v>Adams 1984</v>
      </c>
      <c r="C6927" s="255" t="str">
        <f>IF(AND(A6927&lt;&gt;"",ISNUMBER(A6927)),VLOOKUP(A6927,Studies!A:BR,3,FALSE),"")</f>
        <v>https://www.ncbi.nlm.nih.gov/pubmed/6486443</v>
      </c>
      <c r="D6927" s="255" t="str">
        <f>IF(AND(A6927&lt;&gt;"",ISNUMBER(A6927)),VLOOKUP(A6927,Studies!A:BR,4,FALSE),"")</f>
        <v>4 mg, Individual 2</v>
      </c>
      <c r="E6927" s="255" t="str">
        <f>IF(AND(A6927&lt;&gt;"",ISNUMBER(A6927)),VLOOKUP(A6927,Studies!A:BR,5,FALSE),"")</f>
        <v>Alprazolam</v>
      </c>
      <c r="F6927" s="256" t="str">
        <f>IF(AND(A6927&lt;&gt;"",ISNUMBER(A6927)),VLOOKUP(A6927,Studies!A:BR,6,FALSE),"")</f>
        <v>Plasma</v>
      </c>
      <c r="G6927" s="194">
        <v>4.114579</v>
      </c>
      <c r="H6927" s="50" t="s">
        <v>60</v>
      </c>
      <c r="I6927" s="187">
        <v>42.422179999999997</v>
      </c>
      <c r="J6927" s="41" t="s">
        <v>941</v>
      </c>
      <c r="K6927" s="41" t="s">
        <v>116</v>
      </c>
    </row>
    <row r="6928" spans="1:11" x14ac:dyDescent="0.2">
      <c r="A6928" s="30">
        <v>731</v>
      </c>
      <c r="B6928" s="254" t="str">
        <f>IF(AND(A6928&lt;&gt;"",ISNUMBER(A6928)),VLOOKUP(A6928,Studies!A:BR,2,FALSE),"")</f>
        <v>Adams 1984</v>
      </c>
      <c r="C6928" s="255" t="str">
        <f>IF(AND(A6928&lt;&gt;"",ISNUMBER(A6928)),VLOOKUP(A6928,Studies!A:BR,3,FALSE),"")</f>
        <v>https://www.ncbi.nlm.nih.gov/pubmed/6486443</v>
      </c>
      <c r="D6928" s="255" t="str">
        <f>IF(AND(A6928&lt;&gt;"",ISNUMBER(A6928)),VLOOKUP(A6928,Studies!A:BR,4,FALSE),"")</f>
        <v>4 mg, Individual 2</v>
      </c>
      <c r="E6928" s="255" t="str">
        <f>IF(AND(A6928&lt;&gt;"",ISNUMBER(A6928)),VLOOKUP(A6928,Studies!A:BR,5,FALSE),"")</f>
        <v>Alprazolam</v>
      </c>
      <c r="F6928" s="256" t="str">
        <f>IF(AND(A6928&lt;&gt;"",ISNUMBER(A6928)),VLOOKUP(A6928,Studies!A:BR,6,FALSE),"")</f>
        <v>Plasma</v>
      </c>
      <c r="G6928" s="194">
        <v>6.1185999999999998</v>
      </c>
      <c r="H6928" s="50" t="s">
        <v>60</v>
      </c>
      <c r="I6928" s="187">
        <v>35.140520000000002</v>
      </c>
      <c r="J6928" s="41" t="s">
        <v>941</v>
      </c>
      <c r="K6928" s="41" t="s">
        <v>116</v>
      </c>
    </row>
    <row r="6929" spans="1:11" x14ac:dyDescent="0.2">
      <c r="A6929" s="30">
        <v>731</v>
      </c>
      <c r="B6929" s="254" t="str">
        <f>IF(AND(A6929&lt;&gt;"",ISNUMBER(A6929)),VLOOKUP(A6929,Studies!A:BR,2,FALSE),"")</f>
        <v>Adams 1984</v>
      </c>
      <c r="C6929" s="255" t="str">
        <f>IF(AND(A6929&lt;&gt;"",ISNUMBER(A6929)),VLOOKUP(A6929,Studies!A:BR,3,FALSE),"")</f>
        <v>https://www.ncbi.nlm.nih.gov/pubmed/6486443</v>
      </c>
      <c r="D6929" s="255" t="str">
        <f>IF(AND(A6929&lt;&gt;"",ISNUMBER(A6929)),VLOOKUP(A6929,Studies!A:BR,4,FALSE),"")</f>
        <v>4 mg, Individual 2</v>
      </c>
      <c r="E6929" s="255" t="str">
        <f>IF(AND(A6929&lt;&gt;"",ISNUMBER(A6929)),VLOOKUP(A6929,Studies!A:BR,5,FALSE),"")</f>
        <v>Alprazolam</v>
      </c>
      <c r="F6929" s="256" t="str">
        <f>IF(AND(A6929&lt;&gt;"",ISNUMBER(A6929)),VLOOKUP(A6929,Studies!A:BR,6,FALSE),"")</f>
        <v>Plasma</v>
      </c>
      <c r="G6929" s="194">
        <v>8.0535960000000006</v>
      </c>
      <c r="H6929" s="50" t="s">
        <v>60</v>
      </c>
      <c r="I6929" s="187">
        <v>27.954409999999999</v>
      </c>
      <c r="J6929" s="41" t="s">
        <v>941</v>
      </c>
      <c r="K6929" s="41" t="s">
        <v>116</v>
      </c>
    </row>
    <row r="6930" spans="1:11" x14ac:dyDescent="0.2">
      <c r="A6930" s="30">
        <v>731</v>
      </c>
      <c r="B6930" s="254" t="str">
        <f>IF(AND(A6930&lt;&gt;"",ISNUMBER(A6930)),VLOOKUP(A6930,Studies!A:BR,2,FALSE),"")</f>
        <v>Adams 1984</v>
      </c>
      <c r="C6930" s="255" t="str">
        <f>IF(AND(A6930&lt;&gt;"",ISNUMBER(A6930)),VLOOKUP(A6930,Studies!A:BR,3,FALSE),"")</f>
        <v>https://www.ncbi.nlm.nih.gov/pubmed/6486443</v>
      </c>
      <c r="D6930" s="255" t="str">
        <f>IF(AND(A6930&lt;&gt;"",ISNUMBER(A6930)),VLOOKUP(A6930,Studies!A:BR,4,FALSE),"")</f>
        <v>4 mg, Individual 2</v>
      </c>
      <c r="E6930" s="255" t="str">
        <f>IF(AND(A6930&lt;&gt;"",ISNUMBER(A6930)),VLOOKUP(A6930,Studies!A:BR,5,FALSE),"")</f>
        <v>Alprazolam</v>
      </c>
      <c r="F6930" s="256" t="str">
        <f>IF(AND(A6930&lt;&gt;"",ISNUMBER(A6930)),VLOOKUP(A6930,Studies!A:BR,6,FALSE),"")</f>
        <v>Plasma</v>
      </c>
      <c r="G6930" s="194">
        <v>12.07757</v>
      </c>
      <c r="H6930" s="50" t="s">
        <v>60</v>
      </c>
      <c r="I6930" s="187">
        <v>22.719799999999999</v>
      </c>
      <c r="J6930" s="41" t="s">
        <v>941</v>
      </c>
      <c r="K6930" s="41" t="s">
        <v>116</v>
      </c>
    </row>
    <row r="6931" spans="1:11" x14ac:dyDescent="0.2">
      <c r="A6931" s="30">
        <v>731</v>
      </c>
      <c r="B6931" s="254" t="str">
        <f>IF(AND(A6931&lt;&gt;"",ISNUMBER(A6931)),VLOOKUP(A6931,Studies!A:BR,2,FALSE),"")</f>
        <v>Adams 1984</v>
      </c>
      <c r="C6931" s="255" t="str">
        <f>IF(AND(A6931&lt;&gt;"",ISNUMBER(A6931)),VLOOKUP(A6931,Studies!A:BR,3,FALSE),"")</f>
        <v>https://www.ncbi.nlm.nih.gov/pubmed/6486443</v>
      </c>
      <c r="D6931" s="255" t="str">
        <f>IF(AND(A6931&lt;&gt;"",ISNUMBER(A6931)),VLOOKUP(A6931,Studies!A:BR,4,FALSE),"")</f>
        <v>4 mg, Individual 2</v>
      </c>
      <c r="E6931" s="255" t="str">
        <f>IF(AND(A6931&lt;&gt;"",ISNUMBER(A6931)),VLOOKUP(A6931,Studies!A:BR,5,FALSE),"")</f>
        <v>Alprazolam</v>
      </c>
      <c r="F6931" s="256" t="str">
        <f>IF(AND(A6931&lt;&gt;"",ISNUMBER(A6931)),VLOOKUP(A6931,Studies!A:BR,6,FALSE),"")</f>
        <v>Plasma</v>
      </c>
      <c r="G6931" s="194">
        <v>15.96834</v>
      </c>
      <c r="H6931" s="50" t="s">
        <v>60</v>
      </c>
      <c r="I6931" s="187">
        <v>17.93037</v>
      </c>
      <c r="J6931" s="41" t="s">
        <v>941</v>
      </c>
      <c r="K6931" s="41" t="s">
        <v>116</v>
      </c>
    </row>
    <row r="6932" spans="1:11" x14ac:dyDescent="0.2">
      <c r="A6932" s="30">
        <v>731</v>
      </c>
      <c r="B6932" s="254" t="str">
        <f>IF(AND(A6932&lt;&gt;"",ISNUMBER(A6932)),VLOOKUP(A6932,Studies!A:BR,2,FALSE),"")</f>
        <v>Adams 1984</v>
      </c>
      <c r="C6932" s="255" t="str">
        <f>IF(AND(A6932&lt;&gt;"",ISNUMBER(A6932)),VLOOKUP(A6932,Studies!A:BR,3,FALSE),"")</f>
        <v>https://www.ncbi.nlm.nih.gov/pubmed/6486443</v>
      </c>
      <c r="D6932" s="255" t="str">
        <f>IF(AND(A6932&lt;&gt;"",ISNUMBER(A6932)),VLOOKUP(A6932,Studies!A:BR,4,FALSE),"")</f>
        <v>4 mg, Individual 2</v>
      </c>
      <c r="E6932" s="255" t="str">
        <f>IF(AND(A6932&lt;&gt;"",ISNUMBER(A6932)),VLOOKUP(A6932,Studies!A:BR,5,FALSE),"")</f>
        <v>Alprazolam</v>
      </c>
      <c r="F6932" s="256" t="str">
        <f>IF(AND(A6932&lt;&gt;"",ISNUMBER(A6932)),VLOOKUP(A6932,Studies!A:BR,6,FALSE),"")</f>
        <v>Plasma</v>
      </c>
      <c r="G6932" s="194">
        <v>24.023890000000002</v>
      </c>
      <c r="H6932" s="50" t="s">
        <v>60</v>
      </c>
      <c r="I6932" s="187">
        <v>12.84285</v>
      </c>
      <c r="J6932" s="41" t="s">
        <v>941</v>
      </c>
      <c r="K6932" s="41" t="s">
        <v>116</v>
      </c>
    </row>
    <row r="6933" spans="1:11" x14ac:dyDescent="0.2">
      <c r="A6933" s="30">
        <v>732</v>
      </c>
      <c r="B6933" s="254" t="str">
        <f>IF(AND(A6933&lt;&gt;"",ISNUMBER(A6933)),VLOOKUP(A6933,Studies!A:BR,2,FALSE),"")</f>
        <v>Adams 1984</v>
      </c>
      <c r="C6933" s="255" t="str">
        <f>IF(AND(A6933&lt;&gt;"",ISNUMBER(A6933)),VLOOKUP(A6933,Studies!A:BR,3,FALSE),"")</f>
        <v>https://www.ncbi.nlm.nih.gov/pubmed/6486443</v>
      </c>
      <c r="D6933" s="255" t="str">
        <f>IF(AND(A6933&lt;&gt;"",ISNUMBER(A6933)),VLOOKUP(A6933,Studies!A:BR,4,FALSE),"")</f>
        <v>4 mg, Individual 3</v>
      </c>
      <c r="E6933" s="255" t="str">
        <f>IF(AND(A6933&lt;&gt;"",ISNUMBER(A6933)),VLOOKUP(A6933,Studies!A:BR,5,FALSE),"")</f>
        <v>Alprazolam</v>
      </c>
      <c r="F6933" s="256" t="str">
        <f>IF(AND(A6933&lt;&gt;"",ISNUMBER(A6933)),VLOOKUP(A6933,Studies!A:BR,6,FALSE),"")</f>
        <v>Plasma</v>
      </c>
      <c r="G6933" s="194">
        <v>0.11692619999999999</v>
      </c>
      <c r="H6933" s="50" t="s">
        <v>60</v>
      </c>
      <c r="I6933" s="187">
        <v>69.041920000000005</v>
      </c>
      <c r="J6933" s="41" t="s">
        <v>941</v>
      </c>
      <c r="K6933" s="41" t="s">
        <v>116</v>
      </c>
    </row>
    <row r="6934" spans="1:11" x14ac:dyDescent="0.2">
      <c r="A6934" s="30">
        <v>732</v>
      </c>
      <c r="B6934" s="254" t="str">
        <f>IF(AND(A6934&lt;&gt;"",ISNUMBER(A6934)),VLOOKUP(A6934,Studies!A:BR,2,FALSE),"")</f>
        <v>Adams 1984</v>
      </c>
      <c r="C6934" s="255" t="str">
        <f>IF(AND(A6934&lt;&gt;"",ISNUMBER(A6934)),VLOOKUP(A6934,Studies!A:BR,3,FALSE),"")</f>
        <v>https://www.ncbi.nlm.nih.gov/pubmed/6486443</v>
      </c>
      <c r="D6934" s="255" t="str">
        <f>IF(AND(A6934&lt;&gt;"",ISNUMBER(A6934)),VLOOKUP(A6934,Studies!A:BR,4,FALSE),"")</f>
        <v>4 mg, Individual 3</v>
      </c>
      <c r="E6934" s="255" t="str">
        <f>IF(AND(A6934&lt;&gt;"",ISNUMBER(A6934)),VLOOKUP(A6934,Studies!A:BR,5,FALSE),"")</f>
        <v>Alprazolam</v>
      </c>
      <c r="F6934" s="256" t="str">
        <f>IF(AND(A6934&lt;&gt;"",ISNUMBER(A6934)),VLOOKUP(A6934,Studies!A:BR,6,FALSE),"")</f>
        <v>Plasma</v>
      </c>
      <c r="G6934" s="194">
        <v>0.2428556</v>
      </c>
      <c r="H6934" s="50" t="s">
        <v>60</v>
      </c>
      <c r="I6934" s="187">
        <v>65.813800000000001</v>
      </c>
      <c r="J6934" s="41" t="s">
        <v>941</v>
      </c>
      <c r="K6934" s="41" t="s">
        <v>116</v>
      </c>
    </row>
    <row r="6935" spans="1:11" x14ac:dyDescent="0.2">
      <c r="A6935" s="30">
        <v>732</v>
      </c>
      <c r="B6935" s="254" t="str">
        <f>IF(AND(A6935&lt;&gt;"",ISNUMBER(A6935)),VLOOKUP(A6935,Studies!A:BR,2,FALSE),"")</f>
        <v>Adams 1984</v>
      </c>
      <c r="C6935" s="255" t="str">
        <f>IF(AND(A6935&lt;&gt;"",ISNUMBER(A6935)),VLOOKUP(A6935,Studies!A:BR,3,FALSE),"")</f>
        <v>https://www.ncbi.nlm.nih.gov/pubmed/6486443</v>
      </c>
      <c r="D6935" s="255" t="str">
        <f>IF(AND(A6935&lt;&gt;"",ISNUMBER(A6935)),VLOOKUP(A6935,Studies!A:BR,4,FALSE),"")</f>
        <v>4 mg, Individual 3</v>
      </c>
      <c r="E6935" s="255" t="str">
        <f>IF(AND(A6935&lt;&gt;"",ISNUMBER(A6935)),VLOOKUP(A6935,Studies!A:BR,5,FALSE),"")</f>
        <v>Alprazolam</v>
      </c>
      <c r="F6935" s="256" t="str">
        <f>IF(AND(A6935&lt;&gt;"",ISNUMBER(A6935)),VLOOKUP(A6935,Studies!A:BR,6,FALSE),"")</f>
        <v>Plasma</v>
      </c>
      <c r="G6935" s="194">
        <v>1.0012019999999999</v>
      </c>
      <c r="H6935" s="50" t="s">
        <v>60</v>
      </c>
      <c r="I6935" s="187">
        <v>50.854419999999998</v>
      </c>
      <c r="J6935" s="41" t="s">
        <v>941</v>
      </c>
      <c r="K6935" s="41" t="s">
        <v>116</v>
      </c>
    </row>
    <row r="6936" spans="1:11" x14ac:dyDescent="0.2">
      <c r="A6936" s="30">
        <v>732</v>
      </c>
      <c r="B6936" s="254" t="str">
        <f>IF(AND(A6936&lt;&gt;"",ISNUMBER(A6936)),VLOOKUP(A6936,Studies!A:BR,2,FALSE),"")</f>
        <v>Adams 1984</v>
      </c>
      <c r="C6936" s="255" t="str">
        <f>IF(AND(A6936&lt;&gt;"",ISNUMBER(A6936)),VLOOKUP(A6936,Studies!A:BR,3,FALSE),"")</f>
        <v>https://www.ncbi.nlm.nih.gov/pubmed/6486443</v>
      </c>
      <c r="D6936" s="255" t="str">
        <f>IF(AND(A6936&lt;&gt;"",ISNUMBER(A6936)),VLOOKUP(A6936,Studies!A:BR,4,FALSE),"")</f>
        <v>4 mg, Individual 3</v>
      </c>
      <c r="E6936" s="255" t="str">
        <f>IF(AND(A6936&lt;&gt;"",ISNUMBER(A6936)),VLOOKUP(A6936,Studies!A:BR,5,FALSE),"")</f>
        <v>Alprazolam</v>
      </c>
      <c r="F6936" s="256" t="str">
        <f>IF(AND(A6936&lt;&gt;"",ISNUMBER(A6936)),VLOOKUP(A6936,Studies!A:BR,6,FALSE),"")</f>
        <v>Plasma</v>
      </c>
      <c r="G6936" s="194">
        <v>2.098093</v>
      </c>
      <c r="H6936" s="50" t="s">
        <v>60</v>
      </c>
      <c r="I6936" s="187">
        <v>44.85774</v>
      </c>
      <c r="J6936" s="41" t="s">
        <v>941</v>
      </c>
      <c r="K6936" s="41" t="s">
        <v>116</v>
      </c>
    </row>
    <row r="6937" spans="1:11" x14ac:dyDescent="0.2">
      <c r="A6937" s="30">
        <v>732</v>
      </c>
      <c r="B6937" s="254" t="str">
        <f>IF(AND(A6937&lt;&gt;"",ISNUMBER(A6937)),VLOOKUP(A6937,Studies!A:BR,2,FALSE),"")</f>
        <v>Adams 1984</v>
      </c>
      <c r="C6937" s="255" t="str">
        <f>IF(AND(A6937&lt;&gt;"",ISNUMBER(A6937)),VLOOKUP(A6937,Studies!A:BR,3,FALSE),"")</f>
        <v>https://www.ncbi.nlm.nih.gov/pubmed/6486443</v>
      </c>
      <c r="D6937" s="255" t="str">
        <f>IF(AND(A6937&lt;&gt;"",ISNUMBER(A6937)),VLOOKUP(A6937,Studies!A:BR,4,FALSE),"")</f>
        <v>4 mg, Individual 3</v>
      </c>
      <c r="E6937" s="255" t="str">
        <f>IF(AND(A6937&lt;&gt;"",ISNUMBER(A6937)),VLOOKUP(A6937,Studies!A:BR,5,FALSE),"")</f>
        <v>Alprazolam</v>
      </c>
      <c r="F6937" s="256" t="str">
        <f>IF(AND(A6937&lt;&gt;"",ISNUMBER(A6937)),VLOOKUP(A6937,Studies!A:BR,6,FALSE),"")</f>
        <v>Plasma</v>
      </c>
      <c r="G6937" s="194">
        <v>4.0362049999999998</v>
      </c>
      <c r="H6937" s="50" t="s">
        <v>60</v>
      </c>
      <c r="I6937" s="187">
        <v>36.88626</v>
      </c>
      <c r="J6937" s="41" t="s">
        <v>941</v>
      </c>
      <c r="K6937" s="41" t="s">
        <v>116</v>
      </c>
    </row>
    <row r="6938" spans="1:11" x14ac:dyDescent="0.2">
      <c r="A6938" s="30">
        <v>732</v>
      </c>
      <c r="B6938" s="254" t="str">
        <f>IF(AND(A6938&lt;&gt;"",ISNUMBER(A6938)),VLOOKUP(A6938,Studies!A:BR,2,FALSE),"")</f>
        <v>Adams 1984</v>
      </c>
      <c r="C6938" s="255" t="str">
        <f>IF(AND(A6938&lt;&gt;"",ISNUMBER(A6938)),VLOOKUP(A6938,Studies!A:BR,3,FALSE),"")</f>
        <v>https://www.ncbi.nlm.nih.gov/pubmed/6486443</v>
      </c>
      <c r="D6938" s="255" t="str">
        <f>IF(AND(A6938&lt;&gt;"",ISNUMBER(A6938)),VLOOKUP(A6938,Studies!A:BR,4,FALSE),"")</f>
        <v>4 mg, Individual 3</v>
      </c>
      <c r="E6938" s="255" t="str">
        <f>IF(AND(A6938&lt;&gt;"",ISNUMBER(A6938)),VLOOKUP(A6938,Studies!A:BR,5,FALSE),"")</f>
        <v>Alprazolam</v>
      </c>
      <c r="F6938" s="256" t="str">
        <f>IF(AND(A6938&lt;&gt;"",ISNUMBER(A6938)),VLOOKUP(A6938,Studies!A:BR,6,FALSE),"")</f>
        <v>Plasma</v>
      </c>
      <c r="G6938" s="194">
        <v>6.041957</v>
      </c>
      <c r="H6938" s="50" t="s">
        <v>60</v>
      </c>
      <c r="I6938" s="187">
        <v>31.12229</v>
      </c>
      <c r="J6938" s="41" t="s">
        <v>941</v>
      </c>
      <c r="K6938" s="41" t="s">
        <v>116</v>
      </c>
    </row>
    <row r="6939" spans="1:11" x14ac:dyDescent="0.2">
      <c r="A6939" s="30">
        <v>732</v>
      </c>
      <c r="B6939" s="254" t="str">
        <f>IF(AND(A6939&lt;&gt;"",ISNUMBER(A6939)),VLOOKUP(A6939,Studies!A:BR,2,FALSE),"")</f>
        <v>Adams 1984</v>
      </c>
      <c r="C6939" s="255" t="str">
        <f>IF(AND(A6939&lt;&gt;"",ISNUMBER(A6939)),VLOOKUP(A6939,Studies!A:BR,3,FALSE),"")</f>
        <v>https://www.ncbi.nlm.nih.gov/pubmed/6486443</v>
      </c>
      <c r="D6939" s="255" t="str">
        <f>IF(AND(A6939&lt;&gt;"",ISNUMBER(A6939)),VLOOKUP(A6939,Studies!A:BR,4,FALSE),"")</f>
        <v>4 mg, Individual 3</v>
      </c>
      <c r="E6939" s="255" t="str">
        <f>IF(AND(A6939&lt;&gt;"",ISNUMBER(A6939)),VLOOKUP(A6939,Studies!A:BR,5,FALSE),"")</f>
        <v>Alprazolam</v>
      </c>
      <c r="F6939" s="256" t="str">
        <f>IF(AND(A6939&lt;&gt;"",ISNUMBER(A6939)),VLOOKUP(A6939,Studies!A:BR,6,FALSE),"")</f>
        <v>Plasma</v>
      </c>
      <c r="G6939" s="194">
        <v>8.0449389999999994</v>
      </c>
      <c r="H6939" s="50" t="s">
        <v>60</v>
      </c>
      <c r="I6939" s="187">
        <v>25.497150000000001</v>
      </c>
      <c r="J6939" s="41" t="s">
        <v>941</v>
      </c>
      <c r="K6939" s="41" t="s">
        <v>116</v>
      </c>
    </row>
    <row r="6940" spans="1:11" x14ac:dyDescent="0.2">
      <c r="A6940" s="30">
        <v>732</v>
      </c>
      <c r="B6940" s="254" t="str">
        <f>IF(AND(A6940&lt;&gt;"",ISNUMBER(A6940)),VLOOKUP(A6940,Studies!A:BR,2,FALSE),"")</f>
        <v>Adams 1984</v>
      </c>
      <c r="C6940" s="255" t="str">
        <f>IF(AND(A6940&lt;&gt;"",ISNUMBER(A6940)),VLOOKUP(A6940,Studies!A:BR,3,FALSE),"")</f>
        <v>https://www.ncbi.nlm.nih.gov/pubmed/6486443</v>
      </c>
      <c r="D6940" s="255" t="str">
        <f>IF(AND(A6940&lt;&gt;"",ISNUMBER(A6940)),VLOOKUP(A6940,Studies!A:BR,4,FALSE),"")</f>
        <v>4 mg, Individual 3</v>
      </c>
      <c r="E6940" s="255" t="str">
        <f>IF(AND(A6940&lt;&gt;"",ISNUMBER(A6940)),VLOOKUP(A6940,Studies!A:BR,5,FALSE),"")</f>
        <v>Alprazolam</v>
      </c>
      <c r="F6940" s="256" t="str">
        <f>IF(AND(A6940&lt;&gt;"",ISNUMBER(A6940)),VLOOKUP(A6940,Studies!A:BR,6,FALSE),"")</f>
        <v>Plasma</v>
      </c>
      <c r="G6940" s="194">
        <v>12.12581</v>
      </c>
      <c r="H6940" s="50" t="s">
        <v>60</v>
      </c>
      <c r="I6940" s="187">
        <v>18.970420000000001</v>
      </c>
      <c r="J6940" s="41" t="s">
        <v>941</v>
      </c>
      <c r="K6940" s="41" t="s">
        <v>116</v>
      </c>
    </row>
    <row r="6941" spans="1:11" x14ac:dyDescent="0.2">
      <c r="A6941" s="30">
        <v>732</v>
      </c>
      <c r="B6941" s="254" t="str">
        <f>IF(AND(A6941&lt;&gt;"",ISNUMBER(A6941)),VLOOKUP(A6941,Studies!A:BR,2,FALSE),"")</f>
        <v>Adams 1984</v>
      </c>
      <c r="C6941" s="255" t="str">
        <f>IF(AND(A6941&lt;&gt;"",ISNUMBER(A6941)),VLOOKUP(A6941,Studies!A:BR,3,FALSE),"")</f>
        <v>https://www.ncbi.nlm.nih.gov/pubmed/6486443</v>
      </c>
      <c r="D6941" s="255" t="str">
        <f>IF(AND(A6941&lt;&gt;"",ISNUMBER(A6941)),VLOOKUP(A6941,Studies!A:BR,4,FALSE),"")</f>
        <v>4 mg, Individual 3</v>
      </c>
      <c r="E6941" s="255" t="str">
        <f>IF(AND(A6941&lt;&gt;"",ISNUMBER(A6941)),VLOOKUP(A6941,Studies!A:BR,5,FALSE),"")</f>
        <v>Alprazolam</v>
      </c>
      <c r="F6941" s="256" t="str">
        <f>IF(AND(A6941&lt;&gt;"",ISNUMBER(A6941)),VLOOKUP(A6941,Studies!A:BR,6,FALSE),"")</f>
        <v>Plasma</v>
      </c>
      <c r="G6941" s="194">
        <v>16.01727</v>
      </c>
      <c r="H6941" s="50" t="s">
        <v>60</v>
      </c>
      <c r="I6941" s="187">
        <v>15.08198</v>
      </c>
      <c r="J6941" s="41" t="s">
        <v>941</v>
      </c>
      <c r="K6941" s="41" t="s">
        <v>116</v>
      </c>
    </row>
    <row r="6942" spans="1:11" x14ac:dyDescent="0.2">
      <c r="A6942" s="30">
        <v>732</v>
      </c>
      <c r="B6942" s="254" t="str">
        <f>IF(AND(A6942&lt;&gt;"",ISNUMBER(A6942)),VLOOKUP(A6942,Studies!A:BR,2,FALSE),"")</f>
        <v>Adams 1984</v>
      </c>
      <c r="C6942" s="255" t="str">
        <f>IF(AND(A6942&lt;&gt;"",ISNUMBER(A6942)),VLOOKUP(A6942,Studies!A:BR,3,FALSE),"")</f>
        <v>https://www.ncbi.nlm.nih.gov/pubmed/6486443</v>
      </c>
      <c r="D6942" s="255" t="str">
        <f>IF(AND(A6942&lt;&gt;"",ISNUMBER(A6942)),VLOOKUP(A6942,Studies!A:BR,4,FALSE),"")</f>
        <v>4 mg, Individual 3</v>
      </c>
      <c r="E6942" s="255" t="str">
        <f>IF(AND(A6942&lt;&gt;"",ISNUMBER(A6942)),VLOOKUP(A6942,Studies!A:BR,5,FALSE),"")</f>
        <v>Alprazolam</v>
      </c>
      <c r="F6942" s="256" t="str">
        <f>IF(AND(A6942&lt;&gt;"",ISNUMBER(A6942)),VLOOKUP(A6942,Studies!A:BR,6,FALSE),"")</f>
        <v>Plasma</v>
      </c>
      <c r="G6942" s="194">
        <v>24.004850000000001</v>
      </c>
      <c r="H6942" s="50" t="s">
        <v>60</v>
      </c>
      <c r="I6942" s="187">
        <v>10.48944</v>
      </c>
      <c r="J6942" s="41" t="s">
        <v>941</v>
      </c>
      <c r="K6942" s="41" t="s">
        <v>116</v>
      </c>
    </row>
    <row r="6943" spans="1:11" x14ac:dyDescent="0.2">
      <c r="A6943" s="30">
        <v>733</v>
      </c>
      <c r="B6943" s="254" t="str">
        <f>IF(AND(A6943&lt;&gt;"",ISNUMBER(A6943)),VLOOKUP(A6943,Studies!A:BR,2,FALSE),"")</f>
        <v>Bertz 1997</v>
      </c>
      <c r="C6943" s="255" t="str">
        <f>IF(AND(A6943&lt;&gt;"",ISNUMBER(A6943)),VLOOKUP(A6943,Studies!A:BR,3,FALSE),"")</f>
        <v>https://www.ncbi.nlm.nih.gov/pubmed/9190868</v>
      </c>
      <c r="D6943" s="255" t="str">
        <f>IF(AND(A6943&lt;&gt;"",ISNUMBER(A6943)),VLOOKUP(A6943,Studies!A:BR,4,FALSE),"")</f>
        <v>2 mg, young subjects</v>
      </c>
      <c r="E6943" s="255" t="str">
        <f>IF(AND(A6943&lt;&gt;"",ISNUMBER(A6943)),VLOOKUP(A6943,Studies!A:BR,5,FALSE),"")</f>
        <v>Alprazolam</v>
      </c>
      <c r="F6943" s="256" t="str">
        <f>IF(AND(A6943&lt;&gt;"",ISNUMBER(A6943)),VLOOKUP(A6943,Studies!A:BR,6,FALSE),"")</f>
        <v>Plasma</v>
      </c>
      <c r="G6943" s="194">
        <v>0.16700000000000001</v>
      </c>
      <c r="H6943" s="50" t="s">
        <v>60</v>
      </c>
      <c r="I6943" s="187">
        <v>44.586210000000001</v>
      </c>
      <c r="J6943" s="41" t="s">
        <v>941</v>
      </c>
      <c r="K6943" s="41" t="s">
        <v>116</v>
      </c>
    </row>
    <row r="6944" spans="1:11" x14ac:dyDescent="0.2">
      <c r="A6944" s="30">
        <v>733</v>
      </c>
      <c r="B6944" s="254" t="str">
        <f>IF(AND(A6944&lt;&gt;"",ISNUMBER(A6944)),VLOOKUP(A6944,Studies!A:BR,2,FALSE),"")</f>
        <v>Bertz 1997</v>
      </c>
      <c r="C6944" s="255" t="str">
        <f>IF(AND(A6944&lt;&gt;"",ISNUMBER(A6944)),VLOOKUP(A6944,Studies!A:BR,3,FALSE),"")</f>
        <v>https://www.ncbi.nlm.nih.gov/pubmed/9190868</v>
      </c>
      <c r="D6944" s="255" t="str">
        <f>IF(AND(A6944&lt;&gt;"",ISNUMBER(A6944)),VLOOKUP(A6944,Studies!A:BR,4,FALSE),"")</f>
        <v>2 mg, young subjects</v>
      </c>
      <c r="E6944" s="255" t="str">
        <f>IF(AND(A6944&lt;&gt;"",ISNUMBER(A6944)),VLOOKUP(A6944,Studies!A:BR,5,FALSE),"")</f>
        <v>Alprazolam</v>
      </c>
      <c r="F6944" s="256" t="str">
        <f>IF(AND(A6944&lt;&gt;"",ISNUMBER(A6944)),VLOOKUP(A6944,Studies!A:BR,6,FALSE),"")</f>
        <v>Plasma</v>
      </c>
      <c r="G6944" s="194">
        <v>0.33300000000000002</v>
      </c>
      <c r="H6944" s="50" t="s">
        <v>60</v>
      </c>
      <c r="I6944" s="187">
        <v>36.514360000000003</v>
      </c>
      <c r="J6944" s="41" t="s">
        <v>941</v>
      </c>
      <c r="K6944" s="41" t="s">
        <v>116</v>
      </c>
    </row>
    <row r="6945" spans="1:11" x14ac:dyDescent="0.2">
      <c r="A6945" s="30">
        <v>733</v>
      </c>
      <c r="B6945" s="254" t="str">
        <f>IF(AND(A6945&lt;&gt;"",ISNUMBER(A6945)),VLOOKUP(A6945,Studies!A:BR,2,FALSE),"")</f>
        <v>Bertz 1997</v>
      </c>
      <c r="C6945" s="255" t="str">
        <f>IF(AND(A6945&lt;&gt;"",ISNUMBER(A6945)),VLOOKUP(A6945,Studies!A:BR,3,FALSE),"")</f>
        <v>https://www.ncbi.nlm.nih.gov/pubmed/9190868</v>
      </c>
      <c r="D6945" s="255" t="str">
        <f>IF(AND(A6945&lt;&gt;"",ISNUMBER(A6945)),VLOOKUP(A6945,Studies!A:BR,4,FALSE),"")</f>
        <v>2 mg, young subjects</v>
      </c>
      <c r="E6945" s="255" t="str">
        <f>IF(AND(A6945&lt;&gt;"",ISNUMBER(A6945)),VLOOKUP(A6945,Studies!A:BR,5,FALSE),"")</f>
        <v>Alprazolam</v>
      </c>
      <c r="F6945" s="256" t="str">
        <f>IF(AND(A6945&lt;&gt;"",ISNUMBER(A6945)),VLOOKUP(A6945,Studies!A:BR,6,FALSE),"")</f>
        <v>Plasma</v>
      </c>
      <c r="G6945" s="194">
        <v>0.66700000000000004</v>
      </c>
      <c r="H6945" s="50" t="s">
        <v>60</v>
      </c>
      <c r="I6945" s="187">
        <v>29.958500000000001</v>
      </c>
      <c r="J6945" s="41" t="s">
        <v>941</v>
      </c>
      <c r="K6945" s="41" t="s">
        <v>116</v>
      </c>
    </row>
    <row r="6946" spans="1:11" x14ac:dyDescent="0.2">
      <c r="A6946" s="30">
        <v>733</v>
      </c>
      <c r="B6946" s="254" t="str">
        <f>IF(AND(A6946&lt;&gt;"",ISNUMBER(A6946)),VLOOKUP(A6946,Studies!A:BR,2,FALSE),"")</f>
        <v>Bertz 1997</v>
      </c>
      <c r="C6946" s="255" t="str">
        <f>IF(AND(A6946&lt;&gt;"",ISNUMBER(A6946)),VLOOKUP(A6946,Studies!A:BR,3,FALSE),"")</f>
        <v>https://www.ncbi.nlm.nih.gov/pubmed/9190868</v>
      </c>
      <c r="D6946" s="255" t="str">
        <f>IF(AND(A6946&lt;&gt;"",ISNUMBER(A6946)),VLOOKUP(A6946,Studies!A:BR,4,FALSE),"")</f>
        <v>2 mg, young subjects</v>
      </c>
      <c r="E6946" s="255" t="str">
        <f>IF(AND(A6946&lt;&gt;"",ISNUMBER(A6946)),VLOOKUP(A6946,Studies!A:BR,5,FALSE),"")</f>
        <v>Alprazolam</v>
      </c>
      <c r="F6946" s="256" t="str">
        <f>IF(AND(A6946&lt;&gt;"",ISNUMBER(A6946)),VLOOKUP(A6946,Studies!A:BR,6,FALSE),"")</f>
        <v>Plasma</v>
      </c>
      <c r="G6946" s="194">
        <v>1</v>
      </c>
      <c r="H6946" s="50" t="s">
        <v>60</v>
      </c>
      <c r="I6946" s="187">
        <v>27.10116</v>
      </c>
      <c r="J6946" s="41" t="s">
        <v>941</v>
      </c>
      <c r="K6946" s="41" t="s">
        <v>116</v>
      </c>
    </row>
    <row r="6947" spans="1:11" x14ac:dyDescent="0.2">
      <c r="A6947" s="30">
        <v>733</v>
      </c>
      <c r="B6947" s="254" t="str">
        <f>IF(AND(A6947&lt;&gt;"",ISNUMBER(A6947)),VLOOKUP(A6947,Studies!A:BR,2,FALSE),"")</f>
        <v>Bertz 1997</v>
      </c>
      <c r="C6947" s="255" t="str">
        <f>IF(AND(A6947&lt;&gt;"",ISNUMBER(A6947)),VLOOKUP(A6947,Studies!A:BR,3,FALSE),"")</f>
        <v>https://www.ncbi.nlm.nih.gov/pubmed/9190868</v>
      </c>
      <c r="D6947" s="255" t="str">
        <f>IF(AND(A6947&lt;&gt;"",ISNUMBER(A6947)),VLOOKUP(A6947,Studies!A:BR,4,FALSE),"")</f>
        <v>2 mg, young subjects</v>
      </c>
      <c r="E6947" s="255" t="str">
        <f>IF(AND(A6947&lt;&gt;"",ISNUMBER(A6947)),VLOOKUP(A6947,Studies!A:BR,5,FALSE),"")</f>
        <v>Alprazolam</v>
      </c>
      <c r="F6947" s="256" t="str">
        <f>IF(AND(A6947&lt;&gt;"",ISNUMBER(A6947)),VLOOKUP(A6947,Studies!A:BR,6,FALSE),"")</f>
        <v>Plasma</v>
      </c>
      <c r="G6947" s="194">
        <v>1.5</v>
      </c>
      <c r="H6947" s="50" t="s">
        <v>60</v>
      </c>
      <c r="I6947" s="187">
        <v>25.48583</v>
      </c>
      <c r="J6947" s="41" t="s">
        <v>941</v>
      </c>
      <c r="K6947" s="41" t="s">
        <v>116</v>
      </c>
    </row>
    <row r="6948" spans="1:11" x14ac:dyDescent="0.2">
      <c r="A6948" s="30">
        <v>733</v>
      </c>
      <c r="B6948" s="254" t="str">
        <f>IF(AND(A6948&lt;&gt;"",ISNUMBER(A6948)),VLOOKUP(A6948,Studies!A:BR,2,FALSE),"")</f>
        <v>Bertz 1997</v>
      </c>
      <c r="C6948" s="255" t="str">
        <f>IF(AND(A6948&lt;&gt;"",ISNUMBER(A6948)),VLOOKUP(A6948,Studies!A:BR,3,FALSE),"")</f>
        <v>https://www.ncbi.nlm.nih.gov/pubmed/9190868</v>
      </c>
      <c r="D6948" s="255" t="str">
        <f>IF(AND(A6948&lt;&gt;"",ISNUMBER(A6948)),VLOOKUP(A6948,Studies!A:BR,4,FALSE),"")</f>
        <v>2 mg, young subjects</v>
      </c>
      <c r="E6948" s="255" t="str">
        <f>IF(AND(A6948&lt;&gt;"",ISNUMBER(A6948)),VLOOKUP(A6948,Studies!A:BR,5,FALSE),"")</f>
        <v>Alprazolam</v>
      </c>
      <c r="F6948" s="256" t="str">
        <f>IF(AND(A6948&lt;&gt;"",ISNUMBER(A6948)),VLOOKUP(A6948,Studies!A:BR,6,FALSE),"")</f>
        <v>Plasma</v>
      </c>
      <c r="G6948" s="194">
        <v>2</v>
      </c>
      <c r="H6948" s="50" t="s">
        <v>60</v>
      </c>
      <c r="I6948" s="187">
        <v>24.145389999999999</v>
      </c>
      <c r="J6948" s="41" t="s">
        <v>941</v>
      </c>
      <c r="K6948" s="41" t="s">
        <v>116</v>
      </c>
    </row>
    <row r="6949" spans="1:11" x14ac:dyDescent="0.2">
      <c r="A6949" s="30">
        <v>733</v>
      </c>
      <c r="B6949" s="254" t="str">
        <f>IF(AND(A6949&lt;&gt;"",ISNUMBER(A6949)),VLOOKUP(A6949,Studies!A:BR,2,FALSE),"")</f>
        <v>Bertz 1997</v>
      </c>
      <c r="C6949" s="255" t="str">
        <f>IF(AND(A6949&lt;&gt;"",ISNUMBER(A6949)),VLOOKUP(A6949,Studies!A:BR,3,FALSE),"")</f>
        <v>https://www.ncbi.nlm.nih.gov/pubmed/9190868</v>
      </c>
      <c r="D6949" s="255" t="str">
        <f>IF(AND(A6949&lt;&gt;"",ISNUMBER(A6949)),VLOOKUP(A6949,Studies!A:BR,4,FALSE),"")</f>
        <v>2 mg, young subjects</v>
      </c>
      <c r="E6949" s="255" t="str">
        <f>IF(AND(A6949&lt;&gt;"",ISNUMBER(A6949)),VLOOKUP(A6949,Studies!A:BR,5,FALSE),"")</f>
        <v>Alprazolam</v>
      </c>
      <c r="F6949" s="256" t="str">
        <f>IF(AND(A6949&lt;&gt;"",ISNUMBER(A6949)),VLOOKUP(A6949,Studies!A:BR,6,FALSE),"")</f>
        <v>Plasma</v>
      </c>
      <c r="G6949" s="194">
        <v>3.5</v>
      </c>
      <c r="H6949" s="50" t="s">
        <v>60</v>
      </c>
      <c r="I6949" s="187">
        <v>21.7651</v>
      </c>
      <c r="J6949" s="41" t="s">
        <v>941</v>
      </c>
      <c r="K6949" s="41" t="s">
        <v>116</v>
      </c>
    </row>
    <row r="6950" spans="1:11" x14ac:dyDescent="0.2">
      <c r="A6950" s="30">
        <v>733</v>
      </c>
      <c r="B6950" s="254" t="str">
        <f>IF(AND(A6950&lt;&gt;"",ISNUMBER(A6950)),VLOOKUP(A6950,Studies!A:BR,2,FALSE),"")</f>
        <v>Bertz 1997</v>
      </c>
      <c r="C6950" s="255" t="str">
        <f>IF(AND(A6950&lt;&gt;"",ISNUMBER(A6950)),VLOOKUP(A6950,Studies!A:BR,3,FALSE),"")</f>
        <v>https://www.ncbi.nlm.nih.gov/pubmed/9190868</v>
      </c>
      <c r="D6950" s="255" t="str">
        <f>IF(AND(A6950&lt;&gt;"",ISNUMBER(A6950)),VLOOKUP(A6950,Studies!A:BR,4,FALSE),"")</f>
        <v>2 mg, young subjects</v>
      </c>
      <c r="E6950" s="255" t="str">
        <f>IF(AND(A6950&lt;&gt;"",ISNUMBER(A6950)),VLOOKUP(A6950,Studies!A:BR,5,FALSE),"")</f>
        <v>Alprazolam</v>
      </c>
      <c r="F6950" s="256" t="str">
        <f>IF(AND(A6950&lt;&gt;"",ISNUMBER(A6950)),VLOOKUP(A6950,Studies!A:BR,6,FALSE),"")</f>
        <v>Plasma</v>
      </c>
      <c r="G6950" s="194">
        <v>5</v>
      </c>
      <c r="H6950" s="50" t="s">
        <v>60</v>
      </c>
      <c r="I6950" s="187">
        <v>19.247820000000001</v>
      </c>
      <c r="J6950" s="41" t="s">
        <v>941</v>
      </c>
      <c r="K6950" s="41" t="s">
        <v>116</v>
      </c>
    </row>
    <row r="6951" spans="1:11" x14ac:dyDescent="0.2">
      <c r="A6951" s="30">
        <v>733</v>
      </c>
      <c r="B6951" s="254" t="str">
        <f>IF(AND(A6951&lt;&gt;"",ISNUMBER(A6951)),VLOOKUP(A6951,Studies!A:BR,2,FALSE),"")</f>
        <v>Bertz 1997</v>
      </c>
      <c r="C6951" s="255" t="str">
        <f>IF(AND(A6951&lt;&gt;"",ISNUMBER(A6951)),VLOOKUP(A6951,Studies!A:BR,3,FALSE),"")</f>
        <v>https://www.ncbi.nlm.nih.gov/pubmed/9190868</v>
      </c>
      <c r="D6951" s="255" t="str">
        <f>IF(AND(A6951&lt;&gt;"",ISNUMBER(A6951)),VLOOKUP(A6951,Studies!A:BR,4,FALSE),"")</f>
        <v>2 mg, young subjects</v>
      </c>
      <c r="E6951" s="255" t="str">
        <f>IF(AND(A6951&lt;&gt;"",ISNUMBER(A6951)),VLOOKUP(A6951,Studies!A:BR,5,FALSE),"")</f>
        <v>Alprazolam</v>
      </c>
      <c r="F6951" s="256" t="str">
        <f>IF(AND(A6951&lt;&gt;"",ISNUMBER(A6951)),VLOOKUP(A6951,Studies!A:BR,6,FALSE),"")</f>
        <v>Plasma</v>
      </c>
      <c r="G6951" s="194">
        <v>7</v>
      </c>
      <c r="H6951" s="50" t="s">
        <v>60</v>
      </c>
      <c r="I6951" s="187">
        <v>17.305099999999999</v>
      </c>
      <c r="J6951" s="41" t="s">
        <v>941</v>
      </c>
      <c r="K6951" s="41" t="s">
        <v>116</v>
      </c>
    </row>
    <row r="6952" spans="1:11" x14ac:dyDescent="0.2">
      <c r="A6952" s="30">
        <v>733</v>
      </c>
      <c r="B6952" s="254" t="str">
        <f>IF(AND(A6952&lt;&gt;"",ISNUMBER(A6952)),VLOOKUP(A6952,Studies!A:BR,2,FALSE),"")</f>
        <v>Bertz 1997</v>
      </c>
      <c r="C6952" s="255" t="str">
        <f>IF(AND(A6952&lt;&gt;"",ISNUMBER(A6952)),VLOOKUP(A6952,Studies!A:BR,3,FALSE),"")</f>
        <v>https://www.ncbi.nlm.nih.gov/pubmed/9190868</v>
      </c>
      <c r="D6952" s="255" t="str">
        <f>IF(AND(A6952&lt;&gt;"",ISNUMBER(A6952)),VLOOKUP(A6952,Studies!A:BR,4,FALSE),"")</f>
        <v>2 mg, young subjects</v>
      </c>
      <c r="E6952" s="255" t="str">
        <f>IF(AND(A6952&lt;&gt;"",ISNUMBER(A6952)),VLOOKUP(A6952,Studies!A:BR,5,FALSE),"")</f>
        <v>Alprazolam</v>
      </c>
      <c r="F6952" s="256" t="str">
        <f>IF(AND(A6952&lt;&gt;"",ISNUMBER(A6952)),VLOOKUP(A6952,Studies!A:BR,6,FALSE),"")</f>
        <v>Plasma</v>
      </c>
      <c r="G6952" s="194">
        <v>9</v>
      </c>
      <c r="H6952" s="50" t="s">
        <v>60</v>
      </c>
      <c r="I6952" s="187">
        <v>15.77608</v>
      </c>
      <c r="J6952" s="41" t="s">
        <v>941</v>
      </c>
      <c r="K6952" s="41" t="s">
        <v>116</v>
      </c>
    </row>
    <row r="6953" spans="1:11" x14ac:dyDescent="0.2">
      <c r="A6953" s="30">
        <v>733</v>
      </c>
      <c r="B6953" s="254" t="str">
        <f>IF(AND(A6953&lt;&gt;"",ISNUMBER(A6953)),VLOOKUP(A6953,Studies!A:BR,2,FALSE),"")</f>
        <v>Bertz 1997</v>
      </c>
      <c r="C6953" s="255" t="str">
        <f>IF(AND(A6953&lt;&gt;"",ISNUMBER(A6953)),VLOOKUP(A6953,Studies!A:BR,3,FALSE),"")</f>
        <v>https://www.ncbi.nlm.nih.gov/pubmed/9190868</v>
      </c>
      <c r="D6953" s="255" t="str">
        <f>IF(AND(A6953&lt;&gt;"",ISNUMBER(A6953)),VLOOKUP(A6953,Studies!A:BR,4,FALSE),"")</f>
        <v>2 mg, young subjects</v>
      </c>
      <c r="E6953" s="255" t="str">
        <f>IF(AND(A6953&lt;&gt;"",ISNUMBER(A6953)),VLOOKUP(A6953,Studies!A:BR,5,FALSE),"")</f>
        <v>Alprazolam</v>
      </c>
      <c r="F6953" s="256" t="str">
        <f>IF(AND(A6953&lt;&gt;"",ISNUMBER(A6953)),VLOOKUP(A6953,Studies!A:BR,6,FALSE),"")</f>
        <v>Plasma</v>
      </c>
      <c r="G6953" s="194">
        <v>12</v>
      </c>
      <c r="H6953" s="50" t="s">
        <v>60</v>
      </c>
      <c r="I6953" s="187">
        <v>12.558149999999999</v>
      </c>
      <c r="J6953" s="41" t="s">
        <v>941</v>
      </c>
      <c r="K6953" s="41" t="s">
        <v>116</v>
      </c>
    </row>
    <row r="6954" spans="1:11" x14ac:dyDescent="0.2">
      <c r="A6954" s="30">
        <v>733</v>
      </c>
      <c r="B6954" s="254" t="str">
        <f>IF(AND(A6954&lt;&gt;"",ISNUMBER(A6954)),VLOOKUP(A6954,Studies!A:BR,2,FALSE),"")</f>
        <v>Bertz 1997</v>
      </c>
      <c r="C6954" s="255" t="str">
        <f>IF(AND(A6954&lt;&gt;"",ISNUMBER(A6954)),VLOOKUP(A6954,Studies!A:BR,3,FALSE),"")</f>
        <v>https://www.ncbi.nlm.nih.gov/pubmed/9190868</v>
      </c>
      <c r="D6954" s="255" t="str">
        <f>IF(AND(A6954&lt;&gt;"",ISNUMBER(A6954)),VLOOKUP(A6954,Studies!A:BR,4,FALSE),"")</f>
        <v>2 mg, young subjects</v>
      </c>
      <c r="E6954" s="255" t="str">
        <f>IF(AND(A6954&lt;&gt;"",ISNUMBER(A6954)),VLOOKUP(A6954,Studies!A:BR,5,FALSE),"")</f>
        <v>Alprazolam</v>
      </c>
      <c r="F6954" s="256" t="str">
        <f>IF(AND(A6954&lt;&gt;"",ISNUMBER(A6954)),VLOOKUP(A6954,Studies!A:BR,6,FALSE),"")</f>
        <v>Plasma</v>
      </c>
      <c r="G6954" s="194">
        <v>16</v>
      </c>
      <c r="H6954" s="50" t="s">
        <v>60</v>
      </c>
      <c r="I6954" s="187">
        <v>9.4580500000000001</v>
      </c>
      <c r="J6954" s="41" t="s">
        <v>941</v>
      </c>
      <c r="K6954" s="41" t="s">
        <v>116</v>
      </c>
    </row>
    <row r="6955" spans="1:11" x14ac:dyDescent="0.2">
      <c r="A6955" s="30">
        <v>733</v>
      </c>
      <c r="B6955" s="254" t="str">
        <f>IF(AND(A6955&lt;&gt;"",ISNUMBER(A6955)),VLOOKUP(A6955,Studies!A:BR,2,FALSE),"")</f>
        <v>Bertz 1997</v>
      </c>
      <c r="C6955" s="255" t="str">
        <f>IF(AND(A6955&lt;&gt;"",ISNUMBER(A6955)),VLOOKUP(A6955,Studies!A:BR,3,FALSE),"")</f>
        <v>https://www.ncbi.nlm.nih.gov/pubmed/9190868</v>
      </c>
      <c r="D6955" s="255" t="str">
        <f>IF(AND(A6955&lt;&gt;"",ISNUMBER(A6955)),VLOOKUP(A6955,Studies!A:BR,4,FALSE),"")</f>
        <v>2 mg, young subjects</v>
      </c>
      <c r="E6955" s="255" t="str">
        <f>IF(AND(A6955&lt;&gt;"",ISNUMBER(A6955)),VLOOKUP(A6955,Studies!A:BR,5,FALSE),"")</f>
        <v>Alprazolam</v>
      </c>
      <c r="F6955" s="256" t="str">
        <f>IF(AND(A6955&lt;&gt;"",ISNUMBER(A6955)),VLOOKUP(A6955,Studies!A:BR,6,FALSE),"")</f>
        <v>Plasma</v>
      </c>
      <c r="G6955" s="194">
        <v>24</v>
      </c>
      <c r="H6955" s="50" t="s">
        <v>60</v>
      </c>
      <c r="I6955" s="187">
        <v>6.9139150000000003</v>
      </c>
      <c r="J6955" s="41" t="s">
        <v>941</v>
      </c>
      <c r="K6955" s="41" t="s">
        <v>116</v>
      </c>
    </row>
    <row r="6956" spans="1:11" x14ac:dyDescent="0.2">
      <c r="A6956" s="30">
        <v>733</v>
      </c>
      <c r="B6956" s="254" t="str">
        <f>IF(AND(A6956&lt;&gt;"",ISNUMBER(A6956)),VLOOKUP(A6956,Studies!A:BR,2,FALSE),"")</f>
        <v>Bertz 1997</v>
      </c>
      <c r="C6956" s="255" t="str">
        <f>IF(AND(A6956&lt;&gt;"",ISNUMBER(A6956)),VLOOKUP(A6956,Studies!A:BR,3,FALSE),"")</f>
        <v>https://www.ncbi.nlm.nih.gov/pubmed/9190868</v>
      </c>
      <c r="D6956" s="255" t="str">
        <f>IF(AND(A6956&lt;&gt;"",ISNUMBER(A6956)),VLOOKUP(A6956,Studies!A:BR,4,FALSE),"")</f>
        <v>2 mg, young subjects</v>
      </c>
      <c r="E6956" s="255" t="str">
        <f>IF(AND(A6956&lt;&gt;"",ISNUMBER(A6956)),VLOOKUP(A6956,Studies!A:BR,5,FALSE),"")</f>
        <v>Alprazolam</v>
      </c>
      <c r="F6956" s="256" t="str">
        <f>IF(AND(A6956&lt;&gt;"",ISNUMBER(A6956)),VLOOKUP(A6956,Studies!A:BR,6,FALSE),"")</f>
        <v>Plasma</v>
      </c>
      <c r="G6956" s="194">
        <v>36</v>
      </c>
      <c r="H6956" s="50" t="s">
        <v>60</v>
      </c>
      <c r="I6956" s="187">
        <v>3.7438950000000002</v>
      </c>
      <c r="J6956" s="41" t="s">
        <v>941</v>
      </c>
      <c r="K6956" s="41" t="s">
        <v>116</v>
      </c>
    </row>
    <row r="6957" spans="1:11" x14ac:dyDescent="0.2">
      <c r="A6957" s="30">
        <v>733</v>
      </c>
      <c r="B6957" s="254" t="str">
        <f>IF(AND(A6957&lt;&gt;"",ISNUMBER(A6957)),VLOOKUP(A6957,Studies!A:BR,2,FALSE),"")</f>
        <v>Bertz 1997</v>
      </c>
      <c r="C6957" s="255" t="str">
        <f>IF(AND(A6957&lt;&gt;"",ISNUMBER(A6957)),VLOOKUP(A6957,Studies!A:BR,3,FALSE),"")</f>
        <v>https://www.ncbi.nlm.nih.gov/pubmed/9190868</v>
      </c>
      <c r="D6957" s="255" t="str">
        <f>IF(AND(A6957&lt;&gt;"",ISNUMBER(A6957)),VLOOKUP(A6957,Studies!A:BR,4,FALSE),"")</f>
        <v>2 mg, young subjects</v>
      </c>
      <c r="E6957" s="255" t="str">
        <f>IF(AND(A6957&lt;&gt;"",ISNUMBER(A6957)),VLOOKUP(A6957,Studies!A:BR,5,FALSE),"")</f>
        <v>Alprazolam</v>
      </c>
      <c r="F6957" s="256" t="str">
        <f>IF(AND(A6957&lt;&gt;"",ISNUMBER(A6957)),VLOOKUP(A6957,Studies!A:BR,6,FALSE),"")</f>
        <v>Plasma</v>
      </c>
      <c r="G6957" s="194">
        <v>48</v>
      </c>
      <c r="H6957" s="50" t="s">
        <v>60</v>
      </c>
      <c r="I6957" s="187">
        <v>2.023946</v>
      </c>
      <c r="J6957" s="41" t="s">
        <v>941</v>
      </c>
      <c r="K6957" s="41" t="s">
        <v>116</v>
      </c>
    </row>
    <row r="6958" spans="1:11" x14ac:dyDescent="0.2">
      <c r="A6958" s="30">
        <v>734</v>
      </c>
      <c r="B6958" s="254" t="str">
        <f>IF(AND(A6958&lt;&gt;"",ISNUMBER(A6958)),VLOOKUP(A6958,Studies!A:BR,2,FALSE),"")</f>
        <v>Eller 1990</v>
      </c>
      <c r="C6958" s="255" t="str">
        <f>IF(AND(A6958&lt;&gt;"",ISNUMBER(A6958)),VLOOKUP(A6958,Studies!A:BR,3,FALSE),"")</f>
        <v>https://www.ncbi.nlm.nih.gov/pubmed/2322635</v>
      </c>
      <c r="D6958" s="255" t="str">
        <f>IF(AND(A6958&lt;&gt;"",ISNUMBER(A6958)),VLOOKUP(A6958,Studies!A:BR,4,FALSE),"")</f>
        <v>Treatment C (fasting IR)</v>
      </c>
      <c r="E6958" s="255" t="str">
        <f>IF(AND(A6958&lt;&gt;"",ISNUMBER(A6958)),VLOOKUP(A6958,Studies!A:BR,5,FALSE),"")</f>
        <v>Alprazolam</v>
      </c>
      <c r="F6958" s="256" t="str">
        <f>IF(AND(A6958&lt;&gt;"",ISNUMBER(A6958)),VLOOKUP(A6958,Studies!A:BR,6,FALSE),"")</f>
        <v>Plasma</v>
      </c>
      <c r="G6958" s="194">
        <v>0.33</v>
      </c>
      <c r="H6958" s="50" t="s">
        <v>60</v>
      </c>
      <c r="I6958" s="187">
        <v>3.653</v>
      </c>
      <c r="J6958" s="41" t="s">
        <v>941</v>
      </c>
      <c r="K6958" s="41" t="s">
        <v>116</v>
      </c>
    </row>
    <row r="6959" spans="1:11" x14ac:dyDescent="0.2">
      <c r="A6959" s="30">
        <v>734</v>
      </c>
      <c r="B6959" s="254" t="str">
        <f>IF(AND(A6959&lt;&gt;"",ISNUMBER(A6959)),VLOOKUP(A6959,Studies!A:BR,2,FALSE),"")</f>
        <v>Eller 1990</v>
      </c>
      <c r="C6959" s="255" t="str">
        <f>IF(AND(A6959&lt;&gt;"",ISNUMBER(A6959)),VLOOKUP(A6959,Studies!A:BR,3,FALSE),"")</f>
        <v>https://www.ncbi.nlm.nih.gov/pubmed/2322635</v>
      </c>
      <c r="D6959" s="255" t="str">
        <f>IF(AND(A6959&lt;&gt;"",ISNUMBER(A6959)),VLOOKUP(A6959,Studies!A:BR,4,FALSE),"")</f>
        <v>Treatment C (fasting IR)</v>
      </c>
      <c r="E6959" s="255" t="str">
        <f>IF(AND(A6959&lt;&gt;"",ISNUMBER(A6959)),VLOOKUP(A6959,Studies!A:BR,5,FALSE),"")</f>
        <v>Alprazolam</v>
      </c>
      <c r="F6959" s="256" t="str">
        <f>IF(AND(A6959&lt;&gt;"",ISNUMBER(A6959)),VLOOKUP(A6959,Studies!A:BR,6,FALSE),"")</f>
        <v>Plasma</v>
      </c>
      <c r="G6959" s="194">
        <v>0.67</v>
      </c>
      <c r="H6959" s="50" t="s">
        <v>60</v>
      </c>
      <c r="I6959" s="187">
        <v>10.432</v>
      </c>
      <c r="J6959" s="41" t="s">
        <v>941</v>
      </c>
      <c r="K6959" s="41" t="s">
        <v>116</v>
      </c>
    </row>
    <row r="6960" spans="1:11" x14ac:dyDescent="0.2">
      <c r="A6960" s="30">
        <v>734</v>
      </c>
      <c r="B6960" s="254" t="str">
        <f>IF(AND(A6960&lt;&gt;"",ISNUMBER(A6960)),VLOOKUP(A6960,Studies!A:BR,2,FALSE),"")</f>
        <v>Eller 1990</v>
      </c>
      <c r="C6960" s="255" t="str">
        <f>IF(AND(A6960&lt;&gt;"",ISNUMBER(A6960)),VLOOKUP(A6960,Studies!A:BR,3,FALSE),"")</f>
        <v>https://www.ncbi.nlm.nih.gov/pubmed/2322635</v>
      </c>
      <c r="D6960" s="255" t="str">
        <f>IF(AND(A6960&lt;&gt;"",ISNUMBER(A6960)),VLOOKUP(A6960,Studies!A:BR,4,FALSE),"")</f>
        <v>Treatment C (fasting IR)</v>
      </c>
      <c r="E6960" s="255" t="str">
        <f>IF(AND(A6960&lt;&gt;"",ISNUMBER(A6960)),VLOOKUP(A6960,Studies!A:BR,5,FALSE),"")</f>
        <v>Alprazolam</v>
      </c>
      <c r="F6960" s="256" t="str">
        <f>IF(AND(A6960&lt;&gt;"",ISNUMBER(A6960)),VLOOKUP(A6960,Studies!A:BR,6,FALSE),"")</f>
        <v>Plasma</v>
      </c>
      <c r="G6960" s="194">
        <v>1</v>
      </c>
      <c r="H6960" s="50" t="s">
        <v>60</v>
      </c>
      <c r="I6960" s="187">
        <v>11.946</v>
      </c>
      <c r="J6960" s="41" t="s">
        <v>941</v>
      </c>
      <c r="K6960" s="41" t="s">
        <v>116</v>
      </c>
    </row>
    <row r="6961" spans="1:11" x14ac:dyDescent="0.2">
      <c r="A6961" s="30">
        <v>734</v>
      </c>
      <c r="B6961" s="254" t="str">
        <f>IF(AND(A6961&lt;&gt;"",ISNUMBER(A6961)),VLOOKUP(A6961,Studies!A:BR,2,FALSE),"")</f>
        <v>Eller 1990</v>
      </c>
      <c r="C6961" s="255" t="str">
        <f>IF(AND(A6961&lt;&gt;"",ISNUMBER(A6961)),VLOOKUP(A6961,Studies!A:BR,3,FALSE),"")</f>
        <v>https://www.ncbi.nlm.nih.gov/pubmed/2322635</v>
      </c>
      <c r="D6961" s="255" t="str">
        <f>IF(AND(A6961&lt;&gt;"",ISNUMBER(A6961)),VLOOKUP(A6961,Studies!A:BR,4,FALSE),"")</f>
        <v>Treatment C (fasting IR)</v>
      </c>
      <c r="E6961" s="255" t="str">
        <f>IF(AND(A6961&lt;&gt;"",ISNUMBER(A6961)),VLOOKUP(A6961,Studies!A:BR,5,FALSE),"")</f>
        <v>Alprazolam</v>
      </c>
      <c r="F6961" s="256" t="str">
        <f>IF(AND(A6961&lt;&gt;"",ISNUMBER(A6961)),VLOOKUP(A6961,Studies!A:BR,6,FALSE),"")</f>
        <v>Plasma</v>
      </c>
      <c r="G6961" s="194">
        <v>1.5</v>
      </c>
      <c r="H6961" s="50" t="s">
        <v>60</v>
      </c>
      <c r="I6961" s="187">
        <v>12.9</v>
      </c>
      <c r="J6961" s="41" t="s">
        <v>941</v>
      </c>
      <c r="K6961" s="41" t="s">
        <v>116</v>
      </c>
    </row>
    <row r="6962" spans="1:11" x14ac:dyDescent="0.2">
      <c r="A6962" s="30">
        <v>734</v>
      </c>
      <c r="B6962" s="254" t="str">
        <f>IF(AND(A6962&lt;&gt;"",ISNUMBER(A6962)),VLOOKUP(A6962,Studies!A:BR,2,FALSE),"")</f>
        <v>Eller 1990</v>
      </c>
      <c r="C6962" s="255" t="str">
        <f>IF(AND(A6962&lt;&gt;"",ISNUMBER(A6962)),VLOOKUP(A6962,Studies!A:BR,3,FALSE),"")</f>
        <v>https://www.ncbi.nlm.nih.gov/pubmed/2322635</v>
      </c>
      <c r="D6962" s="255" t="str">
        <f>IF(AND(A6962&lt;&gt;"",ISNUMBER(A6962)),VLOOKUP(A6962,Studies!A:BR,4,FALSE),"")</f>
        <v>Treatment C (fasting IR)</v>
      </c>
      <c r="E6962" s="255" t="str">
        <f>IF(AND(A6962&lt;&gt;"",ISNUMBER(A6962)),VLOOKUP(A6962,Studies!A:BR,5,FALSE),"")</f>
        <v>Alprazolam</v>
      </c>
      <c r="F6962" s="256" t="str">
        <f>IF(AND(A6962&lt;&gt;"",ISNUMBER(A6962)),VLOOKUP(A6962,Studies!A:BR,6,FALSE),"")</f>
        <v>Plasma</v>
      </c>
      <c r="G6962" s="194">
        <v>2</v>
      </c>
      <c r="H6962" s="50" t="s">
        <v>60</v>
      </c>
      <c r="I6962" s="187">
        <v>12.768000000000001</v>
      </c>
      <c r="J6962" s="41" t="s">
        <v>941</v>
      </c>
      <c r="K6962" s="41" t="s">
        <v>116</v>
      </c>
    </row>
    <row r="6963" spans="1:11" x14ac:dyDescent="0.2">
      <c r="A6963" s="30">
        <v>734</v>
      </c>
      <c r="B6963" s="254" t="str">
        <f>IF(AND(A6963&lt;&gt;"",ISNUMBER(A6963)),VLOOKUP(A6963,Studies!A:BR,2,FALSE),"")</f>
        <v>Eller 1990</v>
      </c>
      <c r="C6963" s="255" t="str">
        <f>IF(AND(A6963&lt;&gt;"",ISNUMBER(A6963)),VLOOKUP(A6963,Studies!A:BR,3,FALSE),"")</f>
        <v>https://www.ncbi.nlm.nih.gov/pubmed/2322635</v>
      </c>
      <c r="D6963" s="255" t="str">
        <f>IF(AND(A6963&lt;&gt;"",ISNUMBER(A6963)),VLOOKUP(A6963,Studies!A:BR,4,FALSE),"")</f>
        <v>Treatment C (fasting IR)</v>
      </c>
      <c r="E6963" s="255" t="str">
        <f>IF(AND(A6963&lt;&gt;"",ISNUMBER(A6963)),VLOOKUP(A6963,Studies!A:BR,5,FALSE),"")</f>
        <v>Alprazolam</v>
      </c>
      <c r="F6963" s="256" t="str">
        <f>IF(AND(A6963&lt;&gt;"",ISNUMBER(A6963)),VLOOKUP(A6963,Studies!A:BR,6,FALSE),"")</f>
        <v>Plasma</v>
      </c>
      <c r="G6963" s="194">
        <v>3</v>
      </c>
      <c r="H6963" s="50" t="s">
        <v>60</v>
      </c>
      <c r="I6963" s="187">
        <v>12.141</v>
      </c>
      <c r="J6963" s="41" t="s">
        <v>941</v>
      </c>
      <c r="K6963" s="41" t="s">
        <v>116</v>
      </c>
    </row>
    <row r="6964" spans="1:11" x14ac:dyDescent="0.2">
      <c r="A6964" s="30">
        <v>734</v>
      </c>
      <c r="B6964" s="254" t="str">
        <f>IF(AND(A6964&lt;&gt;"",ISNUMBER(A6964)),VLOOKUP(A6964,Studies!A:BR,2,FALSE),"")</f>
        <v>Eller 1990</v>
      </c>
      <c r="C6964" s="255" t="str">
        <f>IF(AND(A6964&lt;&gt;"",ISNUMBER(A6964)),VLOOKUP(A6964,Studies!A:BR,3,FALSE),"")</f>
        <v>https://www.ncbi.nlm.nih.gov/pubmed/2322635</v>
      </c>
      <c r="D6964" s="255" t="str">
        <f>IF(AND(A6964&lt;&gt;"",ISNUMBER(A6964)),VLOOKUP(A6964,Studies!A:BR,4,FALSE),"")</f>
        <v>Treatment C (fasting IR)</v>
      </c>
      <c r="E6964" s="255" t="str">
        <f>IF(AND(A6964&lt;&gt;"",ISNUMBER(A6964)),VLOOKUP(A6964,Studies!A:BR,5,FALSE),"")</f>
        <v>Alprazolam</v>
      </c>
      <c r="F6964" s="256" t="str">
        <f>IF(AND(A6964&lt;&gt;"",ISNUMBER(A6964)),VLOOKUP(A6964,Studies!A:BR,6,FALSE),"")</f>
        <v>Plasma</v>
      </c>
      <c r="G6964" s="194">
        <v>4</v>
      </c>
      <c r="H6964" s="50" t="s">
        <v>60</v>
      </c>
      <c r="I6964" s="187">
        <v>11.382999999999999</v>
      </c>
      <c r="J6964" s="41" t="s">
        <v>941</v>
      </c>
      <c r="K6964" s="41" t="s">
        <v>116</v>
      </c>
    </row>
    <row r="6965" spans="1:11" x14ac:dyDescent="0.2">
      <c r="A6965" s="30">
        <v>734</v>
      </c>
      <c r="B6965" s="254" t="str">
        <f>IF(AND(A6965&lt;&gt;"",ISNUMBER(A6965)),VLOOKUP(A6965,Studies!A:BR,2,FALSE),"")</f>
        <v>Eller 1990</v>
      </c>
      <c r="C6965" s="255" t="str">
        <f>IF(AND(A6965&lt;&gt;"",ISNUMBER(A6965)),VLOOKUP(A6965,Studies!A:BR,3,FALSE),"")</f>
        <v>https://www.ncbi.nlm.nih.gov/pubmed/2322635</v>
      </c>
      <c r="D6965" s="255" t="str">
        <f>IF(AND(A6965&lt;&gt;"",ISNUMBER(A6965)),VLOOKUP(A6965,Studies!A:BR,4,FALSE),"")</f>
        <v>Treatment C (fasting IR)</v>
      </c>
      <c r="E6965" s="255" t="str">
        <f>IF(AND(A6965&lt;&gt;"",ISNUMBER(A6965)),VLOOKUP(A6965,Studies!A:BR,5,FALSE),"")</f>
        <v>Alprazolam</v>
      </c>
      <c r="F6965" s="256" t="str">
        <f>IF(AND(A6965&lt;&gt;"",ISNUMBER(A6965)),VLOOKUP(A6965,Studies!A:BR,6,FALSE),"")</f>
        <v>Plasma</v>
      </c>
      <c r="G6965" s="194">
        <v>6</v>
      </c>
      <c r="H6965" s="50" t="s">
        <v>60</v>
      </c>
      <c r="I6965" s="187">
        <v>9.1769999999999996</v>
      </c>
      <c r="J6965" s="41" t="s">
        <v>941</v>
      </c>
      <c r="K6965" s="41" t="s">
        <v>116</v>
      </c>
    </row>
    <row r="6966" spans="1:11" x14ac:dyDescent="0.2">
      <c r="A6966" s="30">
        <v>734</v>
      </c>
      <c r="B6966" s="254" t="str">
        <f>IF(AND(A6966&lt;&gt;"",ISNUMBER(A6966)),VLOOKUP(A6966,Studies!A:BR,2,FALSE),"")</f>
        <v>Eller 1990</v>
      </c>
      <c r="C6966" s="255" t="str">
        <f>IF(AND(A6966&lt;&gt;"",ISNUMBER(A6966)),VLOOKUP(A6966,Studies!A:BR,3,FALSE),"")</f>
        <v>https://www.ncbi.nlm.nih.gov/pubmed/2322635</v>
      </c>
      <c r="D6966" s="255" t="str">
        <f>IF(AND(A6966&lt;&gt;"",ISNUMBER(A6966)),VLOOKUP(A6966,Studies!A:BR,4,FALSE),"")</f>
        <v>Treatment C (fasting IR)</v>
      </c>
      <c r="E6966" s="255" t="str">
        <f>IF(AND(A6966&lt;&gt;"",ISNUMBER(A6966)),VLOOKUP(A6966,Studies!A:BR,5,FALSE),"")</f>
        <v>Alprazolam</v>
      </c>
      <c r="F6966" s="256" t="str">
        <f>IF(AND(A6966&lt;&gt;"",ISNUMBER(A6966)),VLOOKUP(A6966,Studies!A:BR,6,FALSE),"")</f>
        <v>Plasma</v>
      </c>
      <c r="G6966" s="194">
        <v>8</v>
      </c>
      <c r="H6966" s="50" t="s">
        <v>60</v>
      </c>
      <c r="I6966" s="187">
        <v>7.7919999999999998</v>
      </c>
      <c r="J6966" s="41" t="s">
        <v>941</v>
      </c>
      <c r="K6966" s="41" t="s">
        <v>116</v>
      </c>
    </row>
    <row r="6967" spans="1:11" x14ac:dyDescent="0.2">
      <c r="A6967" s="30">
        <v>734</v>
      </c>
      <c r="B6967" s="254" t="str">
        <f>IF(AND(A6967&lt;&gt;"",ISNUMBER(A6967)),VLOOKUP(A6967,Studies!A:BR,2,FALSE),"")</f>
        <v>Eller 1990</v>
      </c>
      <c r="C6967" s="255" t="str">
        <f>IF(AND(A6967&lt;&gt;"",ISNUMBER(A6967)),VLOOKUP(A6967,Studies!A:BR,3,FALSE),"")</f>
        <v>https://www.ncbi.nlm.nih.gov/pubmed/2322635</v>
      </c>
      <c r="D6967" s="255" t="str">
        <f>IF(AND(A6967&lt;&gt;"",ISNUMBER(A6967)),VLOOKUP(A6967,Studies!A:BR,4,FALSE),"")</f>
        <v>Treatment C (fasting IR)</v>
      </c>
      <c r="E6967" s="255" t="str">
        <f>IF(AND(A6967&lt;&gt;"",ISNUMBER(A6967)),VLOOKUP(A6967,Studies!A:BR,5,FALSE),"")</f>
        <v>Alprazolam</v>
      </c>
      <c r="F6967" s="256" t="str">
        <f>IF(AND(A6967&lt;&gt;"",ISNUMBER(A6967)),VLOOKUP(A6967,Studies!A:BR,6,FALSE),"")</f>
        <v>Plasma</v>
      </c>
      <c r="G6967" s="194">
        <v>12</v>
      </c>
      <c r="H6967" s="50" t="s">
        <v>60</v>
      </c>
      <c r="I6967" s="187">
        <v>5.9790000000000001</v>
      </c>
      <c r="J6967" s="41" t="s">
        <v>941</v>
      </c>
      <c r="K6967" s="41" t="s">
        <v>116</v>
      </c>
    </row>
    <row r="6968" spans="1:11" x14ac:dyDescent="0.2">
      <c r="A6968" s="30">
        <v>734</v>
      </c>
      <c r="B6968" s="254" t="str">
        <f>IF(AND(A6968&lt;&gt;"",ISNUMBER(A6968)),VLOOKUP(A6968,Studies!A:BR,2,FALSE),"")</f>
        <v>Eller 1990</v>
      </c>
      <c r="C6968" s="255" t="str">
        <f>IF(AND(A6968&lt;&gt;"",ISNUMBER(A6968)),VLOOKUP(A6968,Studies!A:BR,3,FALSE),"")</f>
        <v>https://www.ncbi.nlm.nih.gov/pubmed/2322635</v>
      </c>
      <c r="D6968" s="255" t="str">
        <f>IF(AND(A6968&lt;&gt;"",ISNUMBER(A6968)),VLOOKUP(A6968,Studies!A:BR,4,FALSE),"")</f>
        <v>Treatment C (fasting IR)</v>
      </c>
      <c r="E6968" s="255" t="str">
        <f>IF(AND(A6968&lt;&gt;"",ISNUMBER(A6968)),VLOOKUP(A6968,Studies!A:BR,5,FALSE),"")</f>
        <v>Alprazolam</v>
      </c>
      <c r="F6968" s="256" t="str">
        <f>IF(AND(A6968&lt;&gt;"",ISNUMBER(A6968)),VLOOKUP(A6968,Studies!A:BR,6,FALSE),"")</f>
        <v>Plasma</v>
      </c>
      <c r="G6968" s="194">
        <v>16</v>
      </c>
      <c r="H6968" s="50" t="s">
        <v>60</v>
      </c>
      <c r="I6968" s="187">
        <v>4.7240000000000002</v>
      </c>
      <c r="J6968" s="41" t="s">
        <v>941</v>
      </c>
      <c r="K6968" s="41" t="s">
        <v>116</v>
      </c>
    </row>
    <row r="6969" spans="1:11" x14ac:dyDescent="0.2">
      <c r="A6969" s="30">
        <v>734</v>
      </c>
      <c r="B6969" s="254" t="str">
        <f>IF(AND(A6969&lt;&gt;"",ISNUMBER(A6969)),VLOOKUP(A6969,Studies!A:BR,2,FALSE),"")</f>
        <v>Eller 1990</v>
      </c>
      <c r="C6969" s="255" t="str">
        <f>IF(AND(A6969&lt;&gt;"",ISNUMBER(A6969)),VLOOKUP(A6969,Studies!A:BR,3,FALSE),"")</f>
        <v>https://www.ncbi.nlm.nih.gov/pubmed/2322635</v>
      </c>
      <c r="D6969" s="255" t="str">
        <f>IF(AND(A6969&lt;&gt;"",ISNUMBER(A6969)),VLOOKUP(A6969,Studies!A:BR,4,FALSE),"")</f>
        <v>Treatment C (fasting IR)</v>
      </c>
      <c r="E6969" s="255" t="str">
        <f>IF(AND(A6969&lt;&gt;"",ISNUMBER(A6969)),VLOOKUP(A6969,Studies!A:BR,5,FALSE),"")</f>
        <v>Alprazolam</v>
      </c>
      <c r="F6969" s="256" t="str">
        <f>IF(AND(A6969&lt;&gt;"",ISNUMBER(A6969)),VLOOKUP(A6969,Studies!A:BR,6,FALSE),"")</f>
        <v>Plasma</v>
      </c>
      <c r="G6969" s="194">
        <v>20</v>
      </c>
      <c r="H6969" s="50" t="s">
        <v>60</v>
      </c>
      <c r="I6969" s="187">
        <v>3.8319999999999999</v>
      </c>
      <c r="J6969" s="41" t="s">
        <v>941</v>
      </c>
      <c r="K6969" s="41" t="s">
        <v>116</v>
      </c>
    </row>
    <row r="6970" spans="1:11" x14ac:dyDescent="0.2">
      <c r="A6970" s="30">
        <v>734</v>
      </c>
      <c r="B6970" s="254" t="str">
        <f>IF(AND(A6970&lt;&gt;"",ISNUMBER(A6970)),VLOOKUP(A6970,Studies!A:BR,2,FALSE),"")</f>
        <v>Eller 1990</v>
      </c>
      <c r="C6970" s="255" t="str">
        <f>IF(AND(A6970&lt;&gt;"",ISNUMBER(A6970)),VLOOKUP(A6970,Studies!A:BR,3,FALSE),"")</f>
        <v>https://www.ncbi.nlm.nih.gov/pubmed/2322635</v>
      </c>
      <c r="D6970" s="255" t="str">
        <f>IF(AND(A6970&lt;&gt;"",ISNUMBER(A6970)),VLOOKUP(A6970,Studies!A:BR,4,FALSE),"")</f>
        <v>Treatment C (fasting IR)</v>
      </c>
      <c r="E6970" s="255" t="str">
        <f>IF(AND(A6970&lt;&gt;"",ISNUMBER(A6970)),VLOOKUP(A6970,Studies!A:BR,5,FALSE),"")</f>
        <v>Alprazolam</v>
      </c>
      <c r="F6970" s="256" t="str">
        <f>IF(AND(A6970&lt;&gt;"",ISNUMBER(A6970)),VLOOKUP(A6970,Studies!A:BR,6,FALSE),"")</f>
        <v>Plasma</v>
      </c>
      <c r="G6970" s="194">
        <v>24</v>
      </c>
      <c r="H6970" s="50" t="s">
        <v>60</v>
      </c>
      <c r="I6970" s="187">
        <v>3.1040000000000001</v>
      </c>
      <c r="J6970" s="41" t="s">
        <v>941</v>
      </c>
      <c r="K6970" s="41" t="s">
        <v>116</v>
      </c>
    </row>
    <row r="6971" spans="1:11" x14ac:dyDescent="0.2">
      <c r="A6971" s="30">
        <v>734</v>
      </c>
      <c r="B6971" s="254" t="str">
        <f>IF(AND(A6971&lt;&gt;"",ISNUMBER(A6971)),VLOOKUP(A6971,Studies!A:BR,2,FALSE),"")</f>
        <v>Eller 1990</v>
      </c>
      <c r="C6971" s="255" t="str">
        <f>IF(AND(A6971&lt;&gt;"",ISNUMBER(A6971)),VLOOKUP(A6971,Studies!A:BR,3,FALSE),"")</f>
        <v>https://www.ncbi.nlm.nih.gov/pubmed/2322635</v>
      </c>
      <c r="D6971" s="255" t="str">
        <f>IF(AND(A6971&lt;&gt;"",ISNUMBER(A6971)),VLOOKUP(A6971,Studies!A:BR,4,FALSE),"")</f>
        <v>Treatment C (fasting IR)</v>
      </c>
      <c r="E6971" s="255" t="str">
        <f>IF(AND(A6971&lt;&gt;"",ISNUMBER(A6971)),VLOOKUP(A6971,Studies!A:BR,5,FALSE),"")</f>
        <v>Alprazolam</v>
      </c>
      <c r="F6971" s="256" t="str">
        <f>IF(AND(A6971&lt;&gt;"",ISNUMBER(A6971)),VLOOKUP(A6971,Studies!A:BR,6,FALSE),"")</f>
        <v>Plasma</v>
      </c>
      <c r="G6971" s="194">
        <v>30</v>
      </c>
      <c r="H6971" s="50" t="s">
        <v>60</v>
      </c>
      <c r="I6971" s="187">
        <v>2.2429999999999999</v>
      </c>
      <c r="J6971" s="41" t="s">
        <v>941</v>
      </c>
      <c r="K6971" s="41" t="s">
        <v>116</v>
      </c>
    </row>
    <row r="6972" spans="1:11" x14ac:dyDescent="0.2">
      <c r="A6972" s="30">
        <v>734</v>
      </c>
      <c r="B6972" s="254" t="str">
        <f>IF(AND(A6972&lt;&gt;"",ISNUMBER(A6972)),VLOOKUP(A6972,Studies!A:BR,2,FALSE),"")</f>
        <v>Eller 1990</v>
      </c>
      <c r="C6972" s="255" t="str">
        <f>IF(AND(A6972&lt;&gt;"",ISNUMBER(A6972)),VLOOKUP(A6972,Studies!A:BR,3,FALSE),"")</f>
        <v>https://www.ncbi.nlm.nih.gov/pubmed/2322635</v>
      </c>
      <c r="D6972" s="255" t="str">
        <f>IF(AND(A6972&lt;&gt;"",ISNUMBER(A6972)),VLOOKUP(A6972,Studies!A:BR,4,FALSE),"")</f>
        <v>Treatment C (fasting IR)</v>
      </c>
      <c r="E6972" s="255" t="str">
        <f>IF(AND(A6972&lt;&gt;"",ISNUMBER(A6972)),VLOOKUP(A6972,Studies!A:BR,5,FALSE),"")</f>
        <v>Alprazolam</v>
      </c>
      <c r="F6972" s="256" t="str">
        <f>IF(AND(A6972&lt;&gt;"",ISNUMBER(A6972)),VLOOKUP(A6972,Studies!A:BR,6,FALSE),"")</f>
        <v>Plasma</v>
      </c>
      <c r="G6972" s="194">
        <v>36</v>
      </c>
      <c r="H6972" s="50" t="s">
        <v>60</v>
      </c>
      <c r="I6972" s="187">
        <v>1.645</v>
      </c>
      <c r="J6972" s="41" t="s">
        <v>941</v>
      </c>
      <c r="K6972" s="41" t="s">
        <v>116</v>
      </c>
    </row>
    <row r="6973" spans="1:11" x14ac:dyDescent="0.2">
      <c r="A6973" s="30">
        <v>735</v>
      </c>
      <c r="B6973" s="254" t="str">
        <f>IF(AND(A6973&lt;&gt;"",ISNUMBER(A6973)),VLOOKUP(A6973,Studies!A:BR,2,FALSE),"")</f>
        <v>Fleishaker 1989</v>
      </c>
      <c r="C6973" s="255" t="str">
        <f>IF(AND(A6973&lt;&gt;"",ISNUMBER(A6973)),VLOOKUP(A6973,Studies!A:BR,3,FALSE),"")</f>
        <v>https://www.ncbi.nlm.nih.gov/pubmed/2754023</v>
      </c>
      <c r="D6973" s="255" t="str">
        <f>IF(AND(A6973&lt;&gt;"",ISNUMBER(A6973)),VLOOKUP(A6973,Studies!A:BR,4,FALSE),"")</f>
        <v>Treatment A (IV administration)</v>
      </c>
      <c r="E6973" s="255" t="str">
        <f>IF(AND(A6973&lt;&gt;"",ISNUMBER(A6973)),VLOOKUP(A6973,Studies!A:BR,5,FALSE),"")</f>
        <v>Alprazolam</v>
      </c>
      <c r="F6973" s="256" t="str">
        <f>IF(AND(A6973&lt;&gt;"",ISNUMBER(A6973)),VLOOKUP(A6973,Studies!A:BR,6,FALSE),"")</f>
        <v>Plasma</v>
      </c>
      <c r="G6973" s="194">
        <v>0.1056327</v>
      </c>
      <c r="H6973" s="50" t="s">
        <v>60</v>
      </c>
      <c r="I6973" s="187">
        <v>16.580120000000001</v>
      </c>
      <c r="J6973" s="41" t="s">
        <v>941</v>
      </c>
      <c r="K6973" s="41" t="s">
        <v>116</v>
      </c>
    </row>
    <row r="6974" spans="1:11" x14ac:dyDescent="0.2">
      <c r="A6974" s="30">
        <v>735</v>
      </c>
      <c r="B6974" s="254" t="str">
        <f>IF(AND(A6974&lt;&gt;"",ISNUMBER(A6974)),VLOOKUP(A6974,Studies!A:BR,2,FALSE),"")</f>
        <v>Fleishaker 1989</v>
      </c>
      <c r="C6974" s="255" t="str">
        <f>IF(AND(A6974&lt;&gt;"",ISNUMBER(A6974)),VLOOKUP(A6974,Studies!A:BR,3,FALSE),"")</f>
        <v>https://www.ncbi.nlm.nih.gov/pubmed/2754023</v>
      </c>
      <c r="D6974" s="255" t="str">
        <f>IF(AND(A6974&lt;&gt;"",ISNUMBER(A6974)),VLOOKUP(A6974,Studies!A:BR,4,FALSE),"")</f>
        <v>Treatment A (IV administration)</v>
      </c>
      <c r="E6974" s="255" t="str">
        <f>IF(AND(A6974&lt;&gt;"",ISNUMBER(A6974)),VLOOKUP(A6974,Studies!A:BR,5,FALSE),"")</f>
        <v>Alprazolam</v>
      </c>
      <c r="F6974" s="256" t="str">
        <f>IF(AND(A6974&lt;&gt;"",ISNUMBER(A6974)),VLOOKUP(A6974,Studies!A:BR,6,FALSE),"")</f>
        <v>Plasma</v>
      </c>
      <c r="G6974" s="194">
        <v>0.5</v>
      </c>
      <c r="H6974" s="50" t="s">
        <v>60</v>
      </c>
      <c r="I6974" s="187">
        <v>16.24607</v>
      </c>
      <c r="J6974" s="41" t="s">
        <v>941</v>
      </c>
      <c r="K6974" s="41" t="s">
        <v>116</v>
      </c>
    </row>
    <row r="6975" spans="1:11" x14ac:dyDescent="0.2">
      <c r="A6975" s="30">
        <v>735</v>
      </c>
      <c r="B6975" s="254" t="str">
        <f>IF(AND(A6975&lt;&gt;"",ISNUMBER(A6975)),VLOOKUP(A6975,Studies!A:BR,2,FALSE),"")</f>
        <v>Fleishaker 1989</v>
      </c>
      <c r="C6975" s="255" t="str">
        <f>IF(AND(A6975&lt;&gt;"",ISNUMBER(A6975)),VLOOKUP(A6975,Studies!A:BR,3,FALSE),"")</f>
        <v>https://www.ncbi.nlm.nih.gov/pubmed/2754023</v>
      </c>
      <c r="D6975" s="255" t="str">
        <f>IF(AND(A6975&lt;&gt;"",ISNUMBER(A6975)),VLOOKUP(A6975,Studies!A:BR,4,FALSE),"")</f>
        <v>Treatment A (IV administration)</v>
      </c>
      <c r="E6975" s="255" t="str">
        <f>IF(AND(A6975&lt;&gt;"",ISNUMBER(A6975)),VLOOKUP(A6975,Studies!A:BR,5,FALSE),"")</f>
        <v>Alprazolam</v>
      </c>
      <c r="F6975" s="256" t="str">
        <f>IF(AND(A6975&lt;&gt;"",ISNUMBER(A6975)),VLOOKUP(A6975,Studies!A:BR,6,FALSE),"")</f>
        <v>Plasma</v>
      </c>
      <c r="G6975" s="194">
        <v>1</v>
      </c>
      <c r="H6975" s="50" t="s">
        <v>60</v>
      </c>
      <c r="I6975" s="187">
        <v>15.30813</v>
      </c>
      <c r="J6975" s="41" t="s">
        <v>941</v>
      </c>
      <c r="K6975" s="41" t="s">
        <v>116</v>
      </c>
    </row>
    <row r="6976" spans="1:11" x14ac:dyDescent="0.2">
      <c r="A6976" s="30">
        <v>735</v>
      </c>
      <c r="B6976" s="254" t="str">
        <f>IF(AND(A6976&lt;&gt;"",ISNUMBER(A6976)),VLOOKUP(A6976,Studies!A:BR,2,FALSE),"")</f>
        <v>Fleishaker 1989</v>
      </c>
      <c r="C6976" s="255" t="str">
        <f>IF(AND(A6976&lt;&gt;"",ISNUMBER(A6976)),VLOOKUP(A6976,Studies!A:BR,3,FALSE),"")</f>
        <v>https://www.ncbi.nlm.nih.gov/pubmed/2754023</v>
      </c>
      <c r="D6976" s="255" t="str">
        <f>IF(AND(A6976&lt;&gt;"",ISNUMBER(A6976)),VLOOKUP(A6976,Studies!A:BR,4,FALSE),"")</f>
        <v>Treatment A (IV administration)</v>
      </c>
      <c r="E6976" s="255" t="str">
        <f>IF(AND(A6976&lt;&gt;"",ISNUMBER(A6976)),VLOOKUP(A6976,Studies!A:BR,5,FALSE),"")</f>
        <v>Alprazolam</v>
      </c>
      <c r="F6976" s="256" t="str">
        <f>IF(AND(A6976&lt;&gt;"",ISNUMBER(A6976)),VLOOKUP(A6976,Studies!A:BR,6,FALSE),"")</f>
        <v>Plasma</v>
      </c>
      <c r="G6976" s="194">
        <v>1.5</v>
      </c>
      <c r="H6976" s="50" t="s">
        <v>60</v>
      </c>
      <c r="I6976" s="187">
        <v>14.43717</v>
      </c>
      <c r="J6976" s="41" t="s">
        <v>941</v>
      </c>
      <c r="K6976" s="41" t="s">
        <v>116</v>
      </c>
    </row>
    <row r="6977" spans="1:11" x14ac:dyDescent="0.2">
      <c r="A6977" s="30">
        <v>735</v>
      </c>
      <c r="B6977" s="254" t="str">
        <f>IF(AND(A6977&lt;&gt;"",ISNUMBER(A6977)),VLOOKUP(A6977,Studies!A:BR,2,FALSE),"")</f>
        <v>Fleishaker 1989</v>
      </c>
      <c r="C6977" s="255" t="str">
        <f>IF(AND(A6977&lt;&gt;"",ISNUMBER(A6977)),VLOOKUP(A6977,Studies!A:BR,3,FALSE),"")</f>
        <v>https://www.ncbi.nlm.nih.gov/pubmed/2754023</v>
      </c>
      <c r="D6977" s="255" t="str">
        <f>IF(AND(A6977&lt;&gt;"",ISNUMBER(A6977)),VLOOKUP(A6977,Studies!A:BR,4,FALSE),"")</f>
        <v>Treatment A (IV administration)</v>
      </c>
      <c r="E6977" s="255" t="str">
        <f>IF(AND(A6977&lt;&gt;"",ISNUMBER(A6977)),VLOOKUP(A6977,Studies!A:BR,5,FALSE),"")</f>
        <v>Alprazolam</v>
      </c>
      <c r="F6977" s="256" t="str">
        <f>IF(AND(A6977&lt;&gt;"",ISNUMBER(A6977)),VLOOKUP(A6977,Studies!A:BR,6,FALSE),"")</f>
        <v>Plasma</v>
      </c>
      <c r="G6977" s="194">
        <v>2</v>
      </c>
      <c r="H6977" s="50" t="s">
        <v>60</v>
      </c>
      <c r="I6977" s="187">
        <v>13.634209999999999</v>
      </c>
      <c r="J6977" s="41" t="s">
        <v>941</v>
      </c>
      <c r="K6977" s="41" t="s">
        <v>116</v>
      </c>
    </row>
    <row r="6978" spans="1:11" x14ac:dyDescent="0.2">
      <c r="A6978" s="30">
        <v>735</v>
      </c>
      <c r="B6978" s="254" t="str">
        <f>IF(AND(A6978&lt;&gt;"",ISNUMBER(A6978)),VLOOKUP(A6978,Studies!A:BR,2,FALSE),"")</f>
        <v>Fleishaker 1989</v>
      </c>
      <c r="C6978" s="255" t="str">
        <f>IF(AND(A6978&lt;&gt;"",ISNUMBER(A6978)),VLOOKUP(A6978,Studies!A:BR,3,FALSE),"")</f>
        <v>https://www.ncbi.nlm.nih.gov/pubmed/2754023</v>
      </c>
      <c r="D6978" s="255" t="str">
        <f>IF(AND(A6978&lt;&gt;"",ISNUMBER(A6978)),VLOOKUP(A6978,Studies!A:BR,4,FALSE),"")</f>
        <v>Treatment A (IV administration)</v>
      </c>
      <c r="E6978" s="255" t="str">
        <f>IF(AND(A6978&lt;&gt;"",ISNUMBER(A6978)),VLOOKUP(A6978,Studies!A:BR,5,FALSE),"")</f>
        <v>Alprazolam</v>
      </c>
      <c r="F6978" s="256" t="str">
        <f>IF(AND(A6978&lt;&gt;"",ISNUMBER(A6978)),VLOOKUP(A6978,Studies!A:BR,6,FALSE),"")</f>
        <v>Plasma</v>
      </c>
      <c r="G6978" s="194">
        <v>3</v>
      </c>
      <c r="H6978" s="50" t="s">
        <v>60</v>
      </c>
      <c r="I6978" s="187">
        <v>13.436680000000001</v>
      </c>
      <c r="J6978" s="41" t="s">
        <v>941</v>
      </c>
      <c r="K6978" s="41" t="s">
        <v>116</v>
      </c>
    </row>
    <row r="6979" spans="1:11" x14ac:dyDescent="0.2">
      <c r="A6979" s="30">
        <v>735</v>
      </c>
      <c r="B6979" s="254" t="str">
        <f>IF(AND(A6979&lt;&gt;"",ISNUMBER(A6979)),VLOOKUP(A6979,Studies!A:BR,2,FALSE),"")</f>
        <v>Fleishaker 1989</v>
      </c>
      <c r="C6979" s="255" t="str">
        <f>IF(AND(A6979&lt;&gt;"",ISNUMBER(A6979)),VLOOKUP(A6979,Studies!A:BR,3,FALSE),"")</f>
        <v>https://www.ncbi.nlm.nih.gov/pubmed/2754023</v>
      </c>
      <c r="D6979" s="255" t="str">
        <f>IF(AND(A6979&lt;&gt;"",ISNUMBER(A6979)),VLOOKUP(A6979,Studies!A:BR,4,FALSE),"")</f>
        <v>Treatment A (IV administration)</v>
      </c>
      <c r="E6979" s="255" t="str">
        <f>IF(AND(A6979&lt;&gt;"",ISNUMBER(A6979)),VLOOKUP(A6979,Studies!A:BR,5,FALSE),"")</f>
        <v>Alprazolam</v>
      </c>
      <c r="F6979" s="256" t="str">
        <f>IF(AND(A6979&lt;&gt;"",ISNUMBER(A6979)),VLOOKUP(A6979,Studies!A:BR,6,FALSE),"")</f>
        <v>Plasma</v>
      </c>
      <c r="G6979" s="194">
        <v>4</v>
      </c>
      <c r="H6979" s="50" t="s">
        <v>60</v>
      </c>
      <c r="I6979" s="187">
        <v>12.70185</v>
      </c>
      <c r="J6979" s="41" t="s">
        <v>941</v>
      </c>
      <c r="K6979" s="41" t="s">
        <v>116</v>
      </c>
    </row>
    <row r="6980" spans="1:11" x14ac:dyDescent="0.2">
      <c r="A6980" s="30">
        <v>735</v>
      </c>
      <c r="B6980" s="254" t="str">
        <f>IF(AND(A6980&lt;&gt;"",ISNUMBER(A6980)),VLOOKUP(A6980,Studies!A:BR,2,FALSE),"")</f>
        <v>Fleishaker 1989</v>
      </c>
      <c r="C6980" s="255" t="str">
        <f>IF(AND(A6980&lt;&gt;"",ISNUMBER(A6980)),VLOOKUP(A6980,Studies!A:BR,3,FALSE),"")</f>
        <v>https://www.ncbi.nlm.nih.gov/pubmed/2754023</v>
      </c>
      <c r="D6980" s="255" t="str">
        <f>IF(AND(A6980&lt;&gt;"",ISNUMBER(A6980)),VLOOKUP(A6980,Studies!A:BR,4,FALSE),"")</f>
        <v>Treatment A (IV administration)</v>
      </c>
      <c r="E6980" s="255" t="str">
        <f>IF(AND(A6980&lt;&gt;"",ISNUMBER(A6980)),VLOOKUP(A6980,Studies!A:BR,5,FALSE),"")</f>
        <v>Alprazolam</v>
      </c>
      <c r="F6980" s="256" t="str">
        <f>IF(AND(A6980&lt;&gt;"",ISNUMBER(A6980)),VLOOKUP(A6980,Studies!A:BR,6,FALSE),"")</f>
        <v>Plasma</v>
      </c>
      <c r="G6980" s="194">
        <v>6</v>
      </c>
      <c r="H6980" s="50" t="s">
        <v>60</v>
      </c>
      <c r="I6980" s="187">
        <v>10.69604</v>
      </c>
      <c r="J6980" s="41" t="s">
        <v>941</v>
      </c>
      <c r="K6980" s="41" t="s">
        <v>116</v>
      </c>
    </row>
    <row r="6981" spans="1:11" x14ac:dyDescent="0.2">
      <c r="A6981" s="30">
        <v>735</v>
      </c>
      <c r="B6981" s="254" t="str">
        <f>IF(AND(A6981&lt;&gt;"",ISNUMBER(A6981)),VLOOKUP(A6981,Studies!A:BR,2,FALSE),"")</f>
        <v>Fleishaker 1989</v>
      </c>
      <c r="C6981" s="255" t="str">
        <f>IF(AND(A6981&lt;&gt;"",ISNUMBER(A6981)),VLOOKUP(A6981,Studies!A:BR,3,FALSE),"")</f>
        <v>https://www.ncbi.nlm.nih.gov/pubmed/2754023</v>
      </c>
      <c r="D6981" s="255" t="str">
        <f>IF(AND(A6981&lt;&gt;"",ISNUMBER(A6981)),VLOOKUP(A6981,Studies!A:BR,4,FALSE),"")</f>
        <v>Treatment A (IV administration)</v>
      </c>
      <c r="E6981" s="255" t="str">
        <f>IF(AND(A6981&lt;&gt;"",ISNUMBER(A6981)),VLOOKUP(A6981,Studies!A:BR,5,FALSE),"")</f>
        <v>Alprazolam</v>
      </c>
      <c r="F6981" s="256" t="str">
        <f>IF(AND(A6981&lt;&gt;"",ISNUMBER(A6981)),VLOOKUP(A6981,Studies!A:BR,6,FALSE),"")</f>
        <v>Plasma</v>
      </c>
      <c r="G6981" s="194">
        <v>8</v>
      </c>
      <c r="H6981" s="50" t="s">
        <v>60</v>
      </c>
      <c r="I6981" s="187">
        <v>9.2942610000000005</v>
      </c>
      <c r="J6981" s="41" t="s">
        <v>941</v>
      </c>
      <c r="K6981" s="41" t="s">
        <v>116</v>
      </c>
    </row>
    <row r="6982" spans="1:11" x14ac:dyDescent="0.2">
      <c r="A6982" s="30">
        <v>735</v>
      </c>
      <c r="B6982" s="254" t="str">
        <f>IF(AND(A6982&lt;&gt;"",ISNUMBER(A6982)),VLOOKUP(A6982,Studies!A:BR,2,FALSE),"")</f>
        <v>Fleishaker 1989</v>
      </c>
      <c r="C6982" s="255" t="str">
        <f>IF(AND(A6982&lt;&gt;"",ISNUMBER(A6982)),VLOOKUP(A6982,Studies!A:BR,3,FALSE),"")</f>
        <v>https://www.ncbi.nlm.nih.gov/pubmed/2754023</v>
      </c>
      <c r="D6982" s="255" t="str">
        <f>IF(AND(A6982&lt;&gt;"",ISNUMBER(A6982)),VLOOKUP(A6982,Studies!A:BR,4,FALSE),"")</f>
        <v>Treatment A (IV administration)</v>
      </c>
      <c r="E6982" s="255" t="str">
        <f>IF(AND(A6982&lt;&gt;"",ISNUMBER(A6982)),VLOOKUP(A6982,Studies!A:BR,5,FALSE),"")</f>
        <v>Alprazolam</v>
      </c>
      <c r="F6982" s="256" t="str">
        <f>IF(AND(A6982&lt;&gt;"",ISNUMBER(A6982)),VLOOKUP(A6982,Studies!A:BR,6,FALSE),"")</f>
        <v>Plasma</v>
      </c>
      <c r="G6982" s="194">
        <v>12</v>
      </c>
      <c r="H6982" s="50" t="s">
        <v>60</v>
      </c>
      <c r="I6982" s="187">
        <v>7.0270989999999998</v>
      </c>
      <c r="J6982" s="41" t="s">
        <v>941</v>
      </c>
      <c r="K6982" s="41" t="s">
        <v>116</v>
      </c>
    </row>
    <row r="6983" spans="1:11" x14ac:dyDescent="0.2">
      <c r="A6983" s="30">
        <v>735</v>
      </c>
      <c r="B6983" s="254" t="str">
        <f>IF(AND(A6983&lt;&gt;"",ISNUMBER(A6983)),VLOOKUP(A6983,Studies!A:BR,2,FALSE),"")</f>
        <v>Fleishaker 1989</v>
      </c>
      <c r="C6983" s="255" t="str">
        <f>IF(AND(A6983&lt;&gt;"",ISNUMBER(A6983)),VLOOKUP(A6983,Studies!A:BR,3,FALSE),"")</f>
        <v>https://www.ncbi.nlm.nih.gov/pubmed/2754023</v>
      </c>
      <c r="D6983" s="255" t="str">
        <f>IF(AND(A6983&lt;&gt;"",ISNUMBER(A6983)),VLOOKUP(A6983,Studies!A:BR,4,FALSE),"")</f>
        <v>Treatment A (IV administration)</v>
      </c>
      <c r="E6983" s="255" t="str">
        <f>IF(AND(A6983&lt;&gt;"",ISNUMBER(A6983)),VLOOKUP(A6983,Studies!A:BR,5,FALSE),"")</f>
        <v>Alprazolam</v>
      </c>
      <c r="F6983" s="256" t="str">
        <f>IF(AND(A6983&lt;&gt;"",ISNUMBER(A6983)),VLOOKUP(A6983,Studies!A:BR,6,FALSE),"")</f>
        <v>Plasma</v>
      </c>
      <c r="G6983" s="194">
        <v>16</v>
      </c>
      <c r="H6983" s="50" t="s">
        <v>60</v>
      </c>
      <c r="I6983" s="187">
        <v>5.834009</v>
      </c>
      <c r="J6983" s="41" t="s">
        <v>941</v>
      </c>
      <c r="K6983" s="41" t="s">
        <v>116</v>
      </c>
    </row>
    <row r="6984" spans="1:11" x14ac:dyDescent="0.2">
      <c r="A6984" s="30">
        <v>735</v>
      </c>
      <c r="B6984" s="254" t="str">
        <f>IF(AND(A6984&lt;&gt;"",ISNUMBER(A6984)),VLOOKUP(A6984,Studies!A:BR,2,FALSE),"")</f>
        <v>Fleishaker 1989</v>
      </c>
      <c r="C6984" s="255" t="str">
        <f>IF(AND(A6984&lt;&gt;"",ISNUMBER(A6984)),VLOOKUP(A6984,Studies!A:BR,3,FALSE),"")</f>
        <v>https://www.ncbi.nlm.nih.gov/pubmed/2754023</v>
      </c>
      <c r="D6984" s="255" t="str">
        <f>IF(AND(A6984&lt;&gt;"",ISNUMBER(A6984)),VLOOKUP(A6984,Studies!A:BR,4,FALSE),"")</f>
        <v>Treatment A (IV administration)</v>
      </c>
      <c r="E6984" s="255" t="str">
        <f>IF(AND(A6984&lt;&gt;"",ISNUMBER(A6984)),VLOOKUP(A6984,Studies!A:BR,5,FALSE),"")</f>
        <v>Alprazolam</v>
      </c>
      <c r="F6984" s="256" t="str">
        <f>IF(AND(A6984&lt;&gt;"",ISNUMBER(A6984)),VLOOKUP(A6984,Studies!A:BR,6,FALSE),"")</f>
        <v>Plasma</v>
      </c>
      <c r="G6984" s="194">
        <v>24</v>
      </c>
      <c r="H6984" s="50" t="s">
        <v>60</v>
      </c>
      <c r="I6984" s="187">
        <v>4.3875479999999998</v>
      </c>
      <c r="J6984" s="41" t="s">
        <v>941</v>
      </c>
      <c r="K6984" s="41" t="s">
        <v>116</v>
      </c>
    </row>
    <row r="6985" spans="1:11" x14ac:dyDescent="0.2">
      <c r="A6985" s="30">
        <v>735</v>
      </c>
      <c r="B6985" s="254" t="str">
        <f>IF(AND(A6985&lt;&gt;"",ISNUMBER(A6985)),VLOOKUP(A6985,Studies!A:BR,2,FALSE),"")</f>
        <v>Fleishaker 1989</v>
      </c>
      <c r="C6985" s="255" t="str">
        <f>IF(AND(A6985&lt;&gt;"",ISNUMBER(A6985)),VLOOKUP(A6985,Studies!A:BR,3,FALSE),"")</f>
        <v>https://www.ncbi.nlm.nih.gov/pubmed/2754023</v>
      </c>
      <c r="D6985" s="255" t="str">
        <f>IF(AND(A6985&lt;&gt;"",ISNUMBER(A6985)),VLOOKUP(A6985,Studies!A:BR,4,FALSE),"")</f>
        <v>Treatment A (IV administration)</v>
      </c>
      <c r="E6985" s="255" t="str">
        <f>IF(AND(A6985&lt;&gt;"",ISNUMBER(A6985)),VLOOKUP(A6985,Studies!A:BR,5,FALSE),"")</f>
        <v>Alprazolam</v>
      </c>
      <c r="F6985" s="256" t="str">
        <f>IF(AND(A6985&lt;&gt;"",ISNUMBER(A6985)),VLOOKUP(A6985,Studies!A:BR,6,FALSE),"")</f>
        <v>Plasma</v>
      </c>
      <c r="G6985" s="194">
        <v>36</v>
      </c>
      <c r="H6985" s="50" t="s">
        <v>60</v>
      </c>
      <c r="I6985" s="187">
        <v>2.8886759999999998</v>
      </c>
      <c r="J6985" s="41" t="s">
        <v>941</v>
      </c>
      <c r="K6985" s="41" t="s">
        <v>116</v>
      </c>
    </row>
    <row r="6986" spans="1:11" x14ac:dyDescent="0.2">
      <c r="A6986" s="30">
        <v>736</v>
      </c>
      <c r="B6986" s="254" t="str">
        <f>IF(AND(A6986&lt;&gt;"",ISNUMBER(A6986)),VLOOKUP(A6986,Studies!A:BR,2,FALSE),"")</f>
        <v>Friedman 1991</v>
      </c>
      <c r="C6986" s="255" t="str">
        <f>IF(AND(A6986&lt;&gt;"",ISNUMBER(A6986)),VLOOKUP(A6986,Studies!A:BR,3,FALSE),"")</f>
        <v>https://www.ncbi.nlm.nih.gov/pubmed/1881994</v>
      </c>
      <c r="D6986" s="255" t="str">
        <f>IF(AND(A6986&lt;&gt;"",ISNUMBER(A6986)),VLOOKUP(A6986,Studies!A:BR,4,FALSE),"")</f>
        <v>Alprazolam group</v>
      </c>
      <c r="E6986" s="255" t="str">
        <f>IF(AND(A6986&lt;&gt;"",ISNUMBER(A6986)),VLOOKUP(A6986,Studies!A:BR,5,FALSE),"")</f>
        <v>Alprazolam</v>
      </c>
      <c r="F6986" s="256" t="str">
        <f>IF(AND(A6986&lt;&gt;"",ISNUMBER(A6986)),VLOOKUP(A6986,Studies!A:BR,6,FALSE),"")</f>
        <v>Plasma</v>
      </c>
      <c r="G6986" s="194">
        <v>3.2899999999999999E-2</v>
      </c>
      <c r="H6986" s="50" t="s">
        <v>60</v>
      </c>
      <c r="I6986" s="187">
        <v>3.3020999999999998</v>
      </c>
      <c r="J6986" s="41" t="s">
        <v>941</v>
      </c>
      <c r="K6986" s="41" t="s">
        <v>116</v>
      </c>
    </row>
    <row r="6987" spans="1:11" x14ac:dyDescent="0.2">
      <c r="A6987" s="30">
        <v>736</v>
      </c>
      <c r="B6987" s="254" t="str">
        <f>IF(AND(A6987&lt;&gt;"",ISNUMBER(A6987)),VLOOKUP(A6987,Studies!A:BR,2,FALSE),"")</f>
        <v>Friedman 1991</v>
      </c>
      <c r="C6987" s="255" t="str">
        <f>IF(AND(A6987&lt;&gt;"",ISNUMBER(A6987)),VLOOKUP(A6987,Studies!A:BR,3,FALSE),"")</f>
        <v>https://www.ncbi.nlm.nih.gov/pubmed/1881994</v>
      </c>
      <c r="D6987" s="255" t="str">
        <f>IF(AND(A6987&lt;&gt;"",ISNUMBER(A6987)),VLOOKUP(A6987,Studies!A:BR,4,FALSE),"")</f>
        <v>Alprazolam group</v>
      </c>
      <c r="E6987" s="255" t="str">
        <f>IF(AND(A6987&lt;&gt;"",ISNUMBER(A6987)),VLOOKUP(A6987,Studies!A:BR,5,FALSE),"")</f>
        <v>Alprazolam</v>
      </c>
      <c r="F6987" s="256" t="str">
        <f>IF(AND(A6987&lt;&gt;"",ISNUMBER(A6987)),VLOOKUP(A6987,Studies!A:BR,6,FALSE),"")</f>
        <v>Plasma</v>
      </c>
      <c r="G6987" s="194">
        <v>0.40210000000000001</v>
      </c>
      <c r="H6987" s="50" t="s">
        <v>60</v>
      </c>
      <c r="I6987" s="187">
        <v>10.9039</v>
      </c>
      <c r="J6987" s="41" t="s">
        <v>941</v>
      </c>
      <c r="K6987" s="41" t="s">
        <v>116</v>
      </c>
    </row>
    <row r="6988" spans="1:11" x14ac:dyDescent="0.2">
      <c r="A6988" s="30">
        <v>736</v>
      </c>
      <c r="B6988" s="254" t="str">
        <f>IF(AND(A6988&lt;&gt;"",ISNUMBER(A6988)),VLOOKUP(A6988,Studies!A:BR,2,FALSE),"")</f>
        <v>Friedman 1991</v>
      </c>
      <c r="C6988" s="255" t="str">
        <f>IF(AND(A6988&lt;&gt;"",ISNUMBER(A6988)),VLOOKUP(A6988,Studies!A:BR,3,FALSE),"")</f>
        <v>https://www.ncbi.nlm.nih.gov/pubmed/1881994</v>
      </c>
      <c r="D6988" s="255" t="str">
        <f>IF(AND(A6988&lt;&gt;"",ISNUMBER(A6988)),VLOOKUP(A6988,Studies!A:BR,4,FALSE),"")</f>
        <v>Alprazolam group</v>
      </c>
      <c r="E6988" s="255" t="str">
        <f>IF(AND(A6988&lt;&gt;"",ISNUMBER(A6988)),VLOOKUP(A6988,Studies!A:BR,5,FALSE),"")</f>
        <v>Alprazolam</v>
      </c>
      <c r="F6988" s="256" t="str">
        <f>IF(AND(A6988&lt;&gt;"",ISNUMBER(A6988)),VLOOKUP(A6988,Studies!A:BR,6,FALSE),"")</f>
        <v>Plasma</v>
      </c>
      <c r="G6988" s="194">
        <v>0.81630000000000003</v>
      </c>
      <c r="H6988" s="50" t="s">
        <v>60</v>
      </c>
      <c r="I6988" s="187">
        <v>16.750299999999999</v>
      </c>
      <c r="J6988" s="41" t="s">
        <v>941</v>
      </c>
      <c r="K6988" s="41" t="s">
        <v>116</v>
      </c>
    </row>
    <row r="6989" spans="1:11" x14ac:dyDescent="0.2">
      <c r="A6989" s="30">
        <v>736</v>
      </c>
      <c r="B6989" s="254" t="str">
        <f>IF(AND(A6989&lt;&gt;"",ISNUMBER(A6989)),VLOOKUP(A6989,Studies!A:BR,2,FALSE),"")</f>
        <v>Friedman 1991</v>
      </c>
      <c r="C6989" s="255" t="str">
        <f>IF(AND(A6989&lt;&gt;"",ISNUMBER(A6989)),VLOOKUP(A6989,Studies!A:BR,3,FALSE),"")</f>
        <v>https://www.ncbi.nlm.nih.gov/pubmed/1881994</v>
      </c>
      <c r="D6989" s="255" t="str">
        <f>IF(AND(A6989&lt;&gt;"",ISNUMBER(A6989)),VLOOKUP(A6989,Studies!A:BR,4,FALSE),"")</f>
        <v>Alprazolam group</v>
      </c>
      <c r="E6989" s="255" t="str">
        <f>IF(AND(A6989&lt;&gt;"",ISNUMBER(A6989)),VLOOKUP(A6989,Studies!A:BR,5,FALSE),"")</f>
        <v>Alprazolam</v>
      </c>
      <c r="F6989" s="256" t="str">
        <f>IF(AND(A6989&lt;&gt;"",ISNUMBER(A6989)),VLOOKUP(A6989,Studies!A:BR,6,FALSE),"")</f>
        <v>Plasma</v>
      </c>
      <c r="G6989" s="194">
        <v>1.4216</v>
      </c>
      <c r="H6989" s="50" t="s">
        <v>60</v>
      </c>
      <c r="I6989" s="187">
        <v>19.8142</v>
      </c>
      <c r="J6989" s="41" t="s">
        <v>941</v>
      </c>
      <c r="K6989" s="41" t="s">
        <v>116</v>
      </c>
    </row>
    <row r="6990" spans="1:11" x14ac:dyDescent="0.2">
      <c r="A6990" s="30">
        <v>736</v>
      </c>
      <c r="B6990" s="254" t="str">
        <f>IF(AND(A6990&lt;&gt;"",ISNUMBER(A6990)),VLOOKUP(A6990,Studies!A:BR,2,FALSE),"")</f>
        <v>Friedman 1991</v>
      </c>
      <c r="C6990" s="255" t="str">
        <f>IF(AND(A6990&lt;&gt;"",ISNUMBER(A6990)),VLOOKUP(A6990,Studies!A:BR,3,FALSE),"")</f>
        <v>https://www.ncbi.nlm.nih.gov/pubmed/1881994</v>
      </c>
      <c r="D6990" s="255" t="str">
        <f>IF(AND(A6990&lt;&gt;"",ISNUMBER(A6990)),VLOOKUP(A6990,Studies!A:BR,4,FALSE),"")</f>
        <v>Alprazolam group</v>
      </c>
      <c r="E6990" s="255" t="str">
        <f>IF(AND(A6990&lt;&gt;"",ISNUMBER(A6990)),VLOOKUP(A6990,Studies!A:BR,5,FALSE),"")</f>
        <v>Alprazolam</v>
      </c>
      <c r="F6990" s="256" t="str">
        <f>IF(AND(A6990&lt;&gt;"",ISNUMBER(A6990)),VLOOKUP(A6990,Studies!A:BR,6,FALSE),"")</f>
        <v>Plasma</v>
      </c>
      <c r="G6990" s="194">
        <v>1.8664000000000001</v>
      </c>
      <c r="H6990" s="50" t="s">
        <v>60</v>
      </c>
      <c r="I6990" s="187">
        <v>18.0487</v>
      </c>
      <c r="J6990" s="41" t="s">
        <v>941</v>
      </c>
      <c r="K6990" s="41" t="s">
        <v>116</v>
      </c>
    </row>
    <row r="6991" spans="1:11" x14ac:dyDescent="0.2">
      <c r="A6991" s="30">
        <v>736</v>
      </c>
      <c r="B6991" s="254" t="str">
        <f>IF(AND(A6991&lt;&gt;"",ISNUMBER(A6991)),VLOOKUP(A6991,Studies!A:BR,2,FALSE),"")</f>
        <v>Friedman 1991</v>
      </c>
      <c r="C6991" s="255" t="str">
        <f>IF(AND(A6991&lt;&gt;"",ISNUMBER(A6991)),VLOOKUP(A6991,Studies!A:BR,3,FALSE),"")</f>
        <v>https://www.ncbi.nlm.nih.gov/pubmed/1881994</v>
      </c>
      <c r="D6991" s="255" t="str">
        <f>IF(AND(A6991&lt;&gt;"",ISNUMBER(A6991)),VLOOKUP(A6991,Studies!A:BR,4,FALSE),"")</f>
        <v>Alprazolam group</v>
      </c>
      <c r="E6991" s="255" t="str">
        <f>IF(AND(A6991&lt;&gt;"",ISNUMBER(A6991)),VLOOKUP(A6991,Studies!A:BR,5,FALSE),"")</f>
        <v>Alprazolam</v>
      </c>
      <c r="F6991" s="256" t="str">
        <f>IF(AND(A6991&lt;&gt;"",ISNUMBER(A6991)),VLOOKUP(A6991,Studies!A:BR,6,FALSE),"")</f>
        <v>Plasma</v>
      </c>
      <c r="G6991" s="194">
        <v>2.2206999999999999</v>
      </c>
      <c r="H6991" s="50" t="s">
        <v>60</v>
      </c>
      <c r="I6991" s="187">
        <v>17.225899999999999</v>
      </c>
      <c r="J6991" s="41" t="s">
        <v>941</v>
      </c>
      <c r="K6991" s="41" t="s">
        <v>116</v>
      </c>
    </row>
    <row r="6992" spans="1:11" x14ac:dyDescent="0.2">
      <c r="A6992" s="30">
        <v>736</v>
      </c>
      <c r="B6992" s="254" t="str">
        <f>IF(AND(A6992&lt;&gt;"",ISNUMBER(A6992)),VLOOKUP(A6992,Studies!A:BR,2,FALSE),"")</f>
        <v>Friedman 1991</v>
      </c>
      <c r="C6992" s="255" t="str">
        <f>IF(AND(A6992&lt;&gt;"",ISNUMBER(A6992)),VLOOKUP(A6992,Studies!A:BR,3,FALSE),"")</f>
        <v>https://www.ncbi.nlm.nih.gov/pubmed/1881994</v>
      </c>
      <c r="D6992" s="255" t="str">
        <f>IF(AND(A6992&lt;&gt;"",ISNUMBER(A6992)),VLOOKUP(A6992,Studies!A:BR,4,FALSE),"")</f>
        <v>Alprazolam group</v>
      </c>
      <c r="E6992" s="255" t="str">
        <f>IF(AND(A6992&lt;&gt;"",ISNUMBER(A6992)),VLOOKUP(A6992,Studies!A:BR,5,FALSE),"")</f>
        <v>Alprazolam</v>
      </c>
      <c r="F6992" s="256" t="str">
        <f>IF(AND(A6992&lt;&gt;"",ISNUMBER(A6992)),VLOOKUP(A6992,Studies!A:BR,6,FALSE),"")</f>
        <v>Plasma</v>
      </c>
      <c r="G6992" s="194">
        <v>2.8380000000000001</v>
      </c>
      <c r="H6992" s="50" t="s">
        <v>60</v>
      </c>
      <c r="I6992" s="187">
        <v>16.5947</v>
      </c>
      <c r="J6992" s="41" t="s">
        <v>941</v>
      </c>
      <c r="K6992" s="41" t="s">
        <v>116</v>
      </c>
    </row>
    <row r="6993" spans="1:11" x14ac:dyDescent="0.2">
      <c r="A6993" s="30">
        <v>736</v>
      </c>
      <c r="B6993" s="254" t="str">
        <f>IF(AND(A6993&lt;&gt;"",ISNUMBER(A6993)),VLOOKUP(A6993,Studies!A:BR,2,FALSE),"")</f>
        <v>Friedman 1991</v>
      </c>
      <c r="C6993" s="255" t="str">
        <f>IF(AND(A6993&lt;&gt;"",ISNUMBER(A6993)),VLOOKUP(A6993,Studies!A:BR,3,FALSE),"")</f>
        <v>https://www.ncbi.nlm.nih.gov/pubmed/1881994</v>
      </c>
      <c r="D6993" s="255" t="str">
        <f>IF(AND(A6993&lt;&gt;"",ISNUMBER(A6993)),VLOOKUP(A6993,Studies!A:BR,4,FALSE),"")</f>
        <v>Alprazolam group</v>
      </c>
      <c r="E6993" s="255" t="str">
        <f>IF(AND(A6993&lt;&gt;"",ISNUMBER(A6993)),VLOOKUP(A6993,Studies!A:BR,5,FALSE),"")</f>
        <v>Alprazolam</v>
      </c>
      <c r="F6993" s="256" t="str">
        <f>IF(AND(A6993&lt;&gt;"",ISNUMBER(A6993)),VLOOKUP(A6993,Studies!A:BR,6,FALSE),"")</f>
        <v>Plasma</v>
      </c>
      <c r="G6993" s="194">
        <v>3.8978999999999999</v>
      </c>
      <c r="H6993" s="50" t="s">
        <v>60</v>
      </c>
      <c r="I6993" s="187">
        <v>15.116099999999999</v>
      </c>
      <c r="J6993" s="41" t="s">
        <v>941</v>
      </c>
      <c r="K6993" s="41" t="s">
        <v>116</v>
      </c>
    </row>
    <row r="6994" spans="1:11" x14ac:dyDescent="0.2">
      <c r="A6994" s="30">
        <v>736</v>
      </c>
      <c r="B6994" s="254" t="str">
        <f>IF(AND(A6994&lt;&gt;"",ISNUMBER(A6994)),VLOOKUP(A6994,Studies!A:BR,2,FALSE),"")</f>
        <v>Friedman 1991</v>
      </c>
      <c r="C6994" s="255" t="str">
        <f>IF(AND(A6994&lt;&gt;"",ISNUMBER(A6994)),VLOOKUP(A6994,Studies!A:BR,3,FALSE),"")</f>
        <v>https://www.ncbi.nlm.nih.gov/pubmed/1881994</v>
      </c>
      <c r="D6994" s="255" t="str">
        <f>IF(AND(A6994&lt;&gt;"",ISNUMBER(A6994)),VLOOKUP(A6994,Studies!A:BR,4,FALSE),"")</f>
        <v>Alprazolam group</v>
      </c>
      <c r="E6994" s="255" t="str">
        <f>IF(AND(A6994&lt;&gt;"",ISNUMBER(A6994)),VLOOKUP(A6994,Studies!A:BR,5,FALSE),"")</f>
        <v>Alprazolam</v>
      </c>
      <c r="F6994" s="256" t="str">
        <f>IF(AND(A6994&lt;&gt;"",ISNUMBER(A6994)),VLOOKUP(A6994,Studies!A:BR,6,FALSE),"")</f>
        <v>Plasma</v>
      </c>
      <c r="G6994" s="194">
        <v>5.8453999999999997</v>
      </c>
      <c r="H6994" s="50" t="s">
        <v>60</v>
      </c>
      <c r="I6994" s="187">
        <v>11.859299999999999</v>
      </c>
      <c r="J6994" s="41" t="s">
        <v>941</v>
      </c>
      <c r="K6994" s="41" t="s">
        <v>116</v>
      </c>
    </row>
    <row r="6995" spans="1:11" x14ac:dyDescent="0.2">
      <c r="A6995" s="30">
        <v>736</v>
      </c>
      <c r="B6995" s="254" t="str">
        <f>IF(AND(A6995&lt;&gt;"",ISNUMBER(A6995)),VLOOKUP(A6995,Studies!A:BR,2,FALSE),"")</f>
        <v>Friedman 1991</v>
      </c>
      <c r="C6995" s="255" t="str">
        <f>IF(AND(A6995&lt;&gt;"",ISNUMBER(A6995)),VLOOKUP(A6995,Studies!A:BR,3,FALSE),"")</f>
        <v>https://www.ncbi.nlm.nih.gov/pubmed/1881994</v>
      </c>
      <c r="D6995" s="255" t="str">
        <f>IF(AND(A6995&lt;&gt;"",ISNUMBER(A6995)),VLOOKUP(A6995,Studies!A:BR,4,FALSE),"")</f>
        <v>Alprazolam group</v>
      </c>
      <c r="E6995" s="255" t="str">
        <f>IF(AND(A6995&lt;&gt;"",ISNUMBER(A6995)),VLOOKUP(A6995,Studies!A:BR,5,FALSE),"")</f>
        <v>Alprazolam</v>
      </c>
      <c r="F6995" s="256" t="str">
        <f>IF(AND(A6995&lt;&gt;"",ISNUMBER(A6995)),VLOOKUP(A6995,Studies!A:BR,6,FALSE),"")</f>
        <v>Plasma</v>
      </c>
      <c r="G6995" s="194">
        <v>7.8746999999999998</v>
      </c>
      <c r="H6995" s="50" t="s">
        <v>60</v>
      </c>
      <c r="I6995" s="187">
        <v>10.3101</v>
      </c>
      <c r="J6995" s="41" t="s">
        <v>941</v>
      </c>
      <c r="K6995" s="41" t="s">
        <v>116</v>
      </c>
    </row>
    <row r="6996" spans="1:11" x14ac:dyDescent="0.2">
      <c r="A6996" s="30">
        <v>736</v>
      </c>
      <c r="B6996" s="254" t="str">
        <f>IF(AND(A6996&lt;&gt;"",ISNUMBER(A6996)),VLOOKUP(A6996,Studies!A:BR,2,FALSE),"")</f>
        <v>Friedman 1991</v>
      </c>
      <c r="C6996" s="255" t="str">
        <f>IF(AND(A6996&lt;&gt;"",ISNUMBER(A6996)),VLOOKUP(A6996,Studies!A:BR,3,FALSE),"")</f>
        <v>https://www.ncbi.nlm.nih.gov/pubmed/1881994</v>
      </c>
      <c r="D6996" s="255" t="str">
        <f>IF(AND(A6996&lt;&gt;"",ISNUMBER(A6996)),VLOOKUP(A6996,Studies!A:BR,4,FALSE),"")</f>
        <v>Alprazolam group</v>
      </c>
      <c r="E6996" s="255" t="str">
        <f>IF(AND(A6996&lt;&gt;"",ISNUMBER(A6996)),VLOOKUP(A6996,Studies!A:BR,5,FALSE),"")</f>
        <v>Alprazolam</v>
      </c>
      <c r="F6996" s="256" t="str">
        <f>IF(AND(A6996&lt;&gt;"",ISNUMBER(A6996)),VLOOKUP(A6996,Studies!A:BR,6,FALSE),"")</f>
        <v>Plasma</v>
      </c>
      <c r="G6996" s="194">
        <v>9.8145000000000007</v>
      </c>
      <c r="H6996" s="50" t="s">
        <v>60</v>
      </c>
      <c r="I6996" s="187">
        <v>9.2178000000000004</v>
      </c>
      <c r="J6996" s="41" t="s">
        <v>941</v>
      </c>
      <c r="K6996" s="41" t="s">
        <v>116</v>
      </c>
    </row>
    <row r="6997" spans="1:11" x14ac:dyDescent="0.2">
      <c r="A6997" s="30">
        <v>736</v>
      </c>
      <c r="B6997" s="254" t="str">
        <f>IF(AND(A6997&lt;&gt;"",ISNUMBER(A6997)),VLOOKUP(A6997,Studies!A:BR,2,FALSE),"")</f>
        <v>Friedman 1991</v>
      </c>
      <c r="C6997" s="255" t="str">
        <f>IF(AND(A6997&lt;&gt;"",ISNUMBER(A6997)),VLOOKUP(A6997,Studies!A:BR,3,FALSE),"")</f>
        <v>https://www.ncbi.nlm.nih.gov/pubmed/1881994</v>
      </c>
      <c r="D6997" s="255" t="str">
        <f>IF(AND(A6997&lt;&gt;"",ISNUMBER(A6997)),VLOOKUP(A6997,Studies!A:BR,4,FALSE),"")</f>
        <v>Alprazolam group</v>
      </c>
      <c r="E6997" s="255" t="str">
        <f>IF(AND(A6997&lt;&gt;"",ISNUMBER(A6997)),VLOOKUP(A6997,Studies!A:BR,5,FALSE),"")</f>
        <v>Alprazolam</v>
      </c>
      <c r="F6997" s="256" t="str">
        <f>IF(AND(A6997&lt;&gt;"",ISNUMBER(A6997)),VLOOKUP(A6997,Studies!A:BR,6,FALSE),"")</f>
        <v>Plasma</v>
      </c>
      <c r="G6997" s="194">
        <v>11.9316</v>
      </c>
      <c r="H6997" s="50" t="s">
        <v>60</v>
      </c>
      <c r="I6997" s="187">
        <v>8.0137</v>
      </c>
      <c r="J6997" s="41" t="s">
        <v>941</v>
      </c>
      <c r="K6997" s="41" t="s">
        <v>116</v>
      </c>
    </row>
    <row r="6998" spans="1:11" x14ac:dyDescent="0.2">
      <c r="A6998" s="30">
        <v>736</v>
      </c>
      <c r="B6998" s="254" t="str">
        <f>IF(AND(A6998&lt;&gt;"",ISNUMBER(A6998)),VLOOKUP(A6998,Studies!A:BR,2,FALSE),"")</f>
        <v>Friedman 1991</v>
      </c>
      <c r="C6998" s="255" t="str">
        <f>IF(AND(A6998&lt;&gt;"",ISNUMBER(A6998)),VLOOKUP(A6998,Studies!A:BR,3,FALSE),"")</f>
        <v>https://www.ncbi.nlm.nih.gov/pubmed/1881994</v>
      </c>
      <c r="D6998" s="255" t="str">
        <f>IF(AND(A6998&lt;&gt;"",ISNUMBER(A6998)),VLOOKUP(A6998,Studies!A:BR,4,FALSE),"")</f>
        <v>Alprazolam group</v>
      </c>
      <c r="E6998" s="255" t="str">
        <f>IF(AND(A6998&lt;&gt;"",ISNUMBER(A6998)),VLOOKUP(A6998,Studies!A:BR,5,FALSE),"")</f>
        <v>Alprazolam</v>
      </c>
      <c r="F6998" s="256" t="str">
        <f>IF(AND(A6998&lt;&gt;"",ISNUMBER(A6998)),VLOOKUP(A6998,Studies!A:BR,6,FALSE),"")</f>
        <v>Plasma</v>
      </c>
      <c r="G6998" s="194">
        <v>17.834499999999998</v>
      </c>
      <c r="H6998" s="50" t="s">
        <v>60</v>
      </c>
      <c r="I6998" s="187">
        <v>6.1708999999999996</v>
      </c>
      <c r="J6998" s="41" t="s">
        <v>941</v>
      </c>
      <c r="K6998" s="41" t="s">
        <v>116</v>
      </c>
    </row>
    <row r="6999" spans="1:11" x14ac:dyDescent="0.2">
      <c r="A6999" s="30">
        <v>736</v>
      </c>
      <c r="B6999" s="254" t="str">
        <f>IF(AND(A6999&lt;&gt;"",ISNUMBER(A6999)),VLOOKUP(A6999,Studies!A:BR,2,FALSE),"")</f>
        <v>Friedman 1991</v>
      </c>
      <c r="C6999" s="255" t="str">
        <f>IF(AND(A6999&lt;&gt;"",ISNUMBER(A6999)),VLOOKUP(A6999,Studies!A:BR,3,FALSE),"")</f>
        <v>https://www.ncbi.nlm.nih.gov/pubmed/1881994</v>
      </c>
      <c r="D6999" s="255" t="str">
        <f>IF(AND(A6999&lt;&gt;"",ISNUMBER(A6999)),VLOOKUP(A6999,Studies!A:BR,4,FALSE),"")</f>
        <v>Alprazolam group</v>
      </c>
      <c r="E6999" s="255" t="str">
        <f>IF(AND(A6999&lt;&gt;"",ISNUMBER(A6999)),VLOOKUP(A6999,Studies!A:BR,5,FALSE),"")</f>
        <v>Alprazolam</v>
      </c>
      <c r="F6999" s="256" t="str">
        <f>IF(AND(A6999&lt;&gt;"",ISNUMBER(A6999)),VLOOKUP(A6999,Studies!A:BR,6,FALSE),"")</f>
        <v>Plasma</v>
      </c>
      <c r="G6999" s="194">
        <v>23.7362</v>
      </c>
      <c r="H6999" s="50" t="s">
        <v>60</v>
      </c>
      <c r="I6999" s="187">
        <v>4.8413000000000004</v>
      </c>
      <c r="J6999" s="41" t="s">
        <v>941</v>
      </c>
      <c r="K6999" s="41" t="s">
        <v>116</v>
      </c>
    </row>
    <row r="7000" spans="1:11" x14ac:dyDescent="0.2">
      <c r="A7000" s="30">
        <v>736</v>
      </c>
      <c r="B7000" s="254" t="str">
        <f>IF(AND(A7000&lt;&gt;"",ISNUMBER(A7000)),VLOOKUP(A7000,Studies!A:BR,2,FALSE),"")</f>
        <v>Friedman 1991</v>
      </c>
      <c r="C7000" s="255" t="str">
        <f>IF(AND(A7000&lt;&gt;"",ISNUMBER(A7000)),VLOOKUP(A7000,Studies!A:BR,3,FALSE),"")</f>
        <v>https://www.ncbi.nlm.nih.gov/pubmed/1881994</v>
      </c>
      <c r="D7000" s="255" t="str">
        <f>IF(AND(A7000&lt;&gt;"",ISNUMBER(A7000)),VLOOKUP(A7000,Studies!A:BR,4,FALSE),"")</f>
        <v>Alprazolam group</v>
      </c>
      <c r="E7000" s="255" t="str">
        <f>IF(AND(A7000&lt;&gt;"",ISNUMBER(A7000)),VLOOKUP(A7000,Studies!A:BR,5,FALSE),"")</f>
        <v>Alprazolam</v>
      </c>
      <c r="F7000" s="256" t="str">
        <f>IF(AND(A7000&lt;&gt;"",ISNUMBER(A7000)),VLOOKUP(A7000,Studies!A:BR,6,FALSE),"")</f>
        <v>Plasma</v>
      </c>
      <c r="G7000" s="194">
        <v>29.8307</v>
      </c>
      <c r="H7000" s="50" t="s">
        <v>60</v>
      </c>
      <c r="I7000" s="187">
        <v>2.8441000000000001</v>
      </c>
      <c r="J7000" s="41" t="s">
        <v>941</v>
      </c>
      <c r="K7000" s="41" t="s">
        <v>116</v>
      </c>
    </row>
    <row r="7001" spans="1:11" x14ac:dyDescent="0.2">
      <c r="A7001" s="30">
        <v>736</v>
      </c>
      <c r="B7001" s="254" t="str">
        <f>IF(AND(A7001&lt;&gt;"",ISNUMBER(A7001)),VLOOKUP(A7001,Studies!A:BR,2,FALSE),"")</f>
        <v>Friedman 1991</v>
      </c>
      <c r="C7001" s="255" t="str">
        <f>IF(AND(A7001&lt;&gt;"",ISNUMBER(A7001)),VLOOKUP(A7001,Studies!A:BR,3,FALSE),"")</f>
        <v>https://www.ncbi.nlm.nih.gov/pubmed/1881994</v>
      </c>
      <c r="D7001" s="255" t="str">
        <f>IF(AND(A7001&lt;&gt;"",ISNUMBER(A7001)),VLOOKUP(A7001,Studies!A:BR,4,FALSE),"")</f>
        <v>Alprazolam group</v>
      </c>
      <c r="E7001" s="255" t="str">
        <f>IF(AND(A7001&lt;&gt;"",ISNUMBER(A7001)),VLOOKUP(A7001,Studies!A:BR,5,FALSE),"")</f>
        <v>Alprazolam</v>
      </c>
      <c r="F7001" s="256" t="str">
        <f>IF(AND(A7001&lt;&gt;"",ISNUMBER(A7001)),VLOOKUP(A7001,Studies!A:BR,6,FALSE),"")</f>
        <v>Plasma</v>
      </c>
      <c r="G7001" s="194">
        <v>35.925199999999997</v>
      </c>
      <c r="H7001" s="50" t="s">
        <v>60</v>
      </c>
      <c r="I7001" s="187">
        <v>1.6708000000000001</v>
      </c>
      <c r="J7001" s="41" t="s">
        <v>941</v>
      </c>
      <c r="K7001" s="41" t="s">
        <v>116</v>
      </c>
    </row>
    <row r="7002" spans="1:11" x14ac:dyDescent="0.2">
      <c r="A7002" s="30">
        <v>736</v>
      </c>
      <c r="B7002" s="254" t="str">
        <f>IF(AND(A7002&lt;&gt;"",ISNUMBER(A7002)),VLOOKUP(A7002,Studies!A:BR,2,FALSE),"")</f>
        <v>Friedman 1991</v>
      </c>
      <c r="C7002" s="255" t="str">
        <f>IF(AND(A7002&lt;&gt;"",ISNUMBER(A7002)),VLOOKUP(A7002,Studies!A:BR,3,FALSE),"")</f>
        <v>https://www.ncbi.nlm.nih.gov/pubmed/1881994</v>
      </c>
      <c r="D7002" s="255" t="str">
        <f>IF(AND(A7002&lt;&gt;"",ISNUMBER(A7002)),VLOOKUP(A7002,Studies!A:BR,4,FALSE),"")</f>
        <v>Alprazolam group</v>
      </c>
      <c r="E7002" s="255" t="str">
        <f>IF(AND(A7002&lt;&gt;"",ISNUMBER(A7002)),VLOOKUP(A7002,Studies!A:BR,5,FALSE),"")</f>
        <v>Alprazolam</v>
      </c>
      <c r="F7002" s="256" t="str">
        <f>IF(AND(A7002&lt;&gt;"",ISNUMBER(A7002)),VLOOKUP(A7002,Studies!A:BR,6,FALSE),"")</f>
        <v>Plasma</v>
      </c>
      <c r="G7002" s="194">
        <v>48</v>
      </c>
      <c r="H7002" s="50" t="s">
        <v>60</v>
      </c>
      <c r="I7002" s="187">
        <v>0.69489999999999996</v>
      </c>
      <c r="J7002" s="41" t="s">
        <v>941</v>
      </c>
      <c r="K7002" s="41" t="s">
        <v>116</v>
      </c>
    </row>
    <row r="7003" spans="1:11" x14ac:dyDescent="0.2">
      <c r="A7003" s="30">
        <v>737</v>
      </c>
      <c r="B7003" s="254" t="str">
        <f>IF(AND(A7003&lt;&gt;"",ISNUMBER(A7003)),VLOOKUP(A7003,Studies!A:BR,2,FALSE),"")</f>
        <v>Greenblatt 1988</v>
      </c>
      <c r="C7003" s="255" t="str">
        <f>IF(AND(A7003&lt;&gt;"",ISNUMBER(A7003)),VLOOKUP(A7003,Studies!A:BR,3,FALSE),"")</f>
        <v>https://www.ncbi.nlm.nih.gov/pubmed/3138056</v>
      </c>
      <c r="D7003" s="255" t="str">
        <f>IF(AND(A7003&lt;&gt;"",ISNUMBER(A7003)),VLOOKUP(A7003,Studies!A:BR,4,FALSE),"")</f>
        <v>Alprazolam group</v>
      </c>
      <c r="E7003" s="255" t="str">
        <f>IF(AND(A7003&lt;&gt;"",ISNUMBER(A7003)),VLOOKUP(A7003,Studies!A:BR,5,FALSE),"")</f>
        <v>Alprazolam</v>
      </c>
      <c r="F7003" s="256" t="str">
        <f>IF(AND(A7003&lt;&gt;"",ISNUMBER(A7003)),VLOOKUP(A7003,Studies!A:BR,6,FALSE),"")</f>
        <v>Plasma</v>
      </c>
      <c r="G7003" s="194">
        <v>0.5</v>
      </c>
      <c r="H7003" s="50" t="s">
        <v>60</v>
      </c>
      <c r="I7003" s="187">
        <v>11.841670000000001</v>
      </c>
      <c r="J7003" s="41" t="s">
        <v>941</v>
      </c>
      <c r="K7003" s="41" t="s">
        <v>116</v>
      </c>
    </row>
    <row r="7004" spans="1:11" x14ac:dyDescent="0.2">
      <c r="A7004" s="30">
        <v>737</v>
      </c>
      <c r="B7004" s="254" t="str">
        <f>IF(AND(A7004&lt;&gt;"",ISNUMBER(A7004)),VLOOKUP(A7004,Studies!A:BR,2,FALSE),"")</f>
        <v>Greenblatt 1988</v>
      </c>
      <c r="C7004" s="255" t="str">
        <f>IF(AND(A7004&lt;&gt;"",ISNUMBER(A7004)),VLOOKUP(A7004,Studies!A:BR,3,FALSE),"")</f>
        <v>https://www.ncbi.nlm.nih.gov/pubmed/3138056</v>
      </c>
      <c r="D7004" s="255" t="str">
        <f>IF(AND(A7004&lt;&gt;"",ISNUMBER(A7004)),VLOOKUP(A7004,Studies!A:BR,4,FALSE),"")</f>
        <v>Alprazolam group</v>
      </c>
      <c r="E7004" s="255" t="str">
        <f>IF(AND(A7004&lt;&gt;"",ISNUMBER(A7004)),VLOOKUP(A7004,Studies!A:BR,5,FALSE),"")</f>
        <v>Alprazolam</v>
      </c>
      <c r="F7004" s="256" t="str">
        <f>IF(AND(A7004&lt;&gt;"",ISNUMBER(A7004)),VLOOKUP(A7004,Studies!A:BR,6,FALSE),"")</f>
        <v>Plasma</v>
      </c>
      <c r="G7004" s="194">
        <v>1</v>
      </c>
      <c r="H7004" s="50" t="s">
        <v>60</v>
      </c>
      <c r="I7004" s="187">
        <v>13.79583</v>
      </c>
      <c r="J7004" s="41" t="s">
        <v>941</v>
      </c>
      <c r="K7004" s="41" t="s">
        <v>116</v>
      </c>
    </row>
    <row r="7005" spans="1:11" x14ac:dyDescent="0.2">
      <c r="A7005" s="30">
        <v>737</v>
      </c>
      <c r="B7005" s="254" t="str">
        <f>IF(AND(A7005&lt;&gt;"",ISNUMBER(A7005)),VLOOKUP(A7005,Studies!A:BR,2,FALSE),"")</f>
        <v>Greenblatt 1988</v>
      </c>
      <c r="C7005" s="255" t="str">
        <f>IF(AND(A7005&lt;&gt;"",ISNUMBER(A7005)),VLOOKUP(A7005,Studies!A:BR,3,FALSE),"")</f>
        <v>https://www.ncbi.nlm.nih.gov/pubmed/3138056</v>
      </c>
      <c r="D7005" s="255" t="str">
        <f>IF(AND(A7005&lt;&gt;"",ISNUMBER(A7005)),VLOOKUP(A7005,Studies!A:BR,4,FALSE),"")</f>
        <v>Alprazolam group</v>
      </c>
      <c r="E7005" s="255" t="str">
        <f>IF(AND(A7005&lt;&gt;"",ISNUMBER(A7005)),VLOOKUP(A7005,Studies!A:BR,5,FALSE),"")</f>
        <v>Alprazolam</v>
      </c>
      <c r="F7005" s="256" t="str">
        <f>IF(AND(A7005&lt;&gt;"",ISNUMBER(A7005)),VLOOKUP(A7005,Studies!A:BR,6,FALSE),"")</f>
        <v>Plasma</v>
      </c>
      <c r="G7005" s="194">
        <v>2</v>
      </c>
      <c r="H7005" s="50" t="s">
        <v>60</v>
      </c>
      <c r="I7005" s="187">
        <v>12.279170000000001</v>
      </c>
      <c r="J7005" s="41" t="s">
        <v>941</v>
      </c>
      <c r="K7005" s="41" t="s">
        <v>116</v>
      </c>
    </row>
    <row r="7006" spans="1:11" x14ac:dyDescent="0.2">
      <c r="A7006" s="30">
        <v>737</v>
      </c>
      <c r="B7006" s="254" t="str">
        <f>IF(AND(A7006&lt;&gt;"",ISNUMBER(A7006)),VLOOKUP(A7006,Studies!A:BR,2,FALSE),"")</f>
        <v>Greenblatt 1988</v>
      </c>
      <c r="C7006" s="255" t="str">
        <f>IF(AND(A7006&lt;&gt;"",ISNUMBER(A7006)),VLOOKUP(A7006,Studies!A:BR,3,FALSE),"")</f>
        <v>https://www.ncbi.nlm.nih.gov/pubmed/3138056</v>
      </c>
      <c r="D7006" s="255" t="str">
        <f>IF(AND(A7006&lt;&gt;"",ISNUMBER(A7006)),VLOOKUP(A7006,Studies!A:BR,4,FALSE),"")</f>
        <v>Alprazolam group</v>
      </c>
      <c r="E7006" s="255" t="str">
        <f>IF(AND(A7006&lt;&gt;"",ISNUMBER(A7006)),VLOOKUP(A7006,Studies!A:BR,5,FALSE),"")</f>
        <v>Alprazolam</v>
      </c>
      <c r="F7006" s="256" t="str">
        <f>IF(AND(A7006&lt;&gt;"",ISNUMBER(A7006)),VLOOKUP(A7006,Studies!A:BR,6,FALSE),"")</f>
        <v>Plasma</v>
      </c>
      <c r="G7006" s="194">
        <v>3</v>
      </c>
      <c r="H7006" s="50" t="s">
        <v>60</v>
      </c>
      <c r="I7006" s="187">
        <v>11.4625</v>
      </c>
      <c r="J7006" s="41" t="s">
        <v>941</v>
      </c>
      <c r="K7006" s="41" t="s">
        <v>116</v>
      </c>
    </row>
    <row r="7007" spans="1:11" x14ac:dyDescent="0.2">
      <c r="A7007" s="30">
        <v>737</v>
      </c>
      <c r="B7007" s="254" t="str">
        <f>IF(AND(A7007&lt;&gt;"",ISNUMBER(A7007)),VLOOKUP(A7007,Studies!A:BR,2,FALSE),"")</f>
        <v>Greenblatt 1988</v>
      </c>
      <c r="C7007" s="255" t="str">
        <f>IF(AND(A7007&lt;&gt;"",ISNUMBER(A7007)),VLOOKUP(A7007,Studies!A:BR,3,FALSE),"")</f>
        <v>https://www.ncbi.nlm.nih.gov/pubmed/3138056</v>
      </c>
      <c r="D7007" s="255" t="str">
        <f>IF(AND(A7007&lt;&gt;"",ISNUMBER(A7007)),VLOOKUP(A7007,Studies!A:BR,4,FALSE),"")</f>
        <v>Alprazolam group</v>
      </c>
      <c r="E7007" s="255" t="str">
        <f>IF(AND(A7007&lt;&gt;"",ISNUMBER(A7007)),VLOOKUP(A7007,Studies!A:BR,5,FALSE),"")</f>
        <v>Alprazolam</v>
      </c>
      <c r="F7007" s="256" t="str">
        <f>IF(AND(A7007&lt;&gt;"",ISNUMBER(A7007)),VLOOKUP(A7007,Studies!A:BR,6,FALSE),"")</f>
        <v>Plasma</v>
      </c>
      <c r="G7007" s="194">
        <v>4</v>
      </c>
      <c r="H7007" s="50" t="s">
        <v>60</v>
      </c>
      <c r="I7007" s="187">
        <v>10.87917</v>
      </c>
      <c r="J7007" s="41" t="s">
        <v>941</v>
      </c>
      <c r="K7007" s="41" t="s">
        <v>116</v>
      </c>
    </row>
    <row r="7008" spans="1:11" x14ac:dyDescent="0.2">
      <c r="A7008" s="30">
        <v>737</v>
      </c>
      <c r="B7008" s="254" t="str">
        <f>IF(AND(A7008&lt;&gt;"",ISNUMBER(A7008)),VLOOKUP(A7008,Studies!A:BR,2,FALSE),"")</f>
        <v>Greenblatt 1988</v>
      </c>
      <c r="C7008" s="255" t="str">
        <f>IF(AND(A7008&lt;&gt;"",ISNUMBER(A7008)),VLOOKUP(A7008,Studies!A:BR,3,FALSE),"")</f>
        <v>https://www.ncbi.nlm.nih.gov/pubmed/3138056</v>
      </c>
      <c r="D7008" s="255" t="str">
        <f>IF(AND(A7008&lt;&gt;"",ISNUMBER(A7008)),VLOOKUP(A7008,Studies!A:BR,4,FALSE),"")</f>
        <v>Alprazolam group</v>
      </c>
      <c r="E7008" s="255" t="str">
        <f>IF(AND(A7008&lt;&gt;"",ISNUMBER(A7008)),VLOOKUP(A7008,Studies!A:BR,5,FALSE),"")</f>
        <v>Alprazolam</v>
      </c>
      <c r="F7008" s="256" t="str">
        <f>IF(AND(A7008&lt;&gt;"",ISNUMBER(A7008)),VLOOKUP(A7008,Studies!A:BR,6,FALSE),"")</f>
        <v>Plasma</v>
      </c>
      <c r="G7008" s="194">
        <v>6</v>
      </c>
      <c r="H7008" s="50" t="s">
        <v>60</v>
      </c>
      <c r="I7008" s="187">
        <v>8.5458339999999993</v>
      </c>
      <c r="J7008" s="41" t="s">
        <v>941</v>
      </c>
      <c r="K7008" s="41" t="s">
        <v>116</v>
      </c>
    </row>
    <row r="7009" spans="1:11" x14ac:dyDescent="0.2">
      <c r="A7009" s="30">
        <v>737</v>
      </c>
      <c r="B7009" s="254" t="str">
        <f>IF(AND(A7009&lt;&gt;"",ISNUMBER(A7009)),VLOOKUP(A7009,Studies!A:BR,2,FALSE),"")</f>
        <v>Greenblatt 1988</v>
      </c>
      <c r="C7009" s="255" t="str">
        <f>IF(AND(A7009&lt;&gt;"",ISNUMBER(A7009)),VLOOKUP(A7009,Studies!A:BR,3,FALSE),"")</f>
        <v>https://www.ncbi.nlm.nih.gov/pubmed/3138056</v>
      </c>
      <c r="D7009" s="255" t="str">
        <f>IF(AND(A7009&lt;&gt;"",ISNUMBER(A7009)),VLOOKUP(A7009,Studies!A:BR,4,FALSE),"")</f>
        <v>Alprazolam group</v>
      </c>
      <c r="E7009" s="255" t="str">
        <f>IF(AND(A7009&lt;&gt;"",ISNUMBER(A7009)),VLOOKUP(A7009,Studies!A:BR,5,FALSE),"")</f>
        <v>Alprazolam</v>
      </c>
      <c r="F7009" s="256" t="str">
        <f>IF(AND(A7009&lt;&gt;"",ISNUMBER(A7009)),VLOOKUP(A7009,Studies!A:BR,6,FALSE),"")</f>
        <v>Plasma</v>
      </c>
      <c r="G7009" s="194">
        <v>8</v>
      </c>
      <c r="H7009" s="50" t="s">
        <v>60</v>
      </c>
      <c r="I7009" s="187">
        <v>6.9124999999999996</v>
      </c>
      <c r="J7009" s="41" t="s">
        <v>941</v>
      </c>
      <c r="K7009" s="41" t="s">
        <v>116</v>
      </c>
    </row>
    <row r="7010" spans="1:11" x14ac:dyDescent="0.2">
      <c r="A7010" s="30">
        <v>737</v>
      </c>
      <c r="B7010" s="254" t="str">
        <f>IF(AND(A7010&lt;&gt;"",ISNUMBER(A7010)),VLOOKUP(A7010,Studies!A:BR,2,FALSE),"")</f>
        <v>Greenblatt 1988</v>
      </c>
      <c r="C7010" s="255" t="str">
        <f>IF(AND(A7010&lt;&gt;"",ISNUMBER(A7010)),VLOOKUP(A7010,Studies!A:BR,3,FALSE),"")</f>
        <v>https://www.ncbi.nlm.nih.gov/pubmed/3138056</v>
      </c>
      <c r="D7010" s="255" t="str">
        <f>IF(AND(A7010&lt;&gt;"",ISNUMBER(A7010)),VLOOKUP(A7010,Studies!A:BR,4,FALSE),"")</f>
        <v>Alprazolam group</v>
      </c>
      <c r="E7010" s="255" t="str">
        <f>IF(AND(A7010&lt;&gt;"",ISNUMBER(A7010)),VLOOKUP(A7010,Studies!A:BR,5,FALSE),"")</f>
        <v>Alprazolam</v>
      </c>
      <c r="F7010" s="256" t="str">
        <f>IF(AND(A7010&lt;&gt;"",ISNUMBER(A7010)),VLOOKUP(A7010,Studies!A:BR,6,FALSE),"")</f>
        <v>Plasma</v>
      </c>
      <c r="G7010" s="194">
        <v>24</v>
      </c>
      <c r="H7010" s="50" t="s">
        <v>60</v>
      </c>
      <c r="I7010" s="187">
        <v>2.3041670000000001</v>
      </c>
      <c r="J7010" s="41" t="s">
        <v>941</v>
      </c>
      <c r="K7010" s="41" t="s">
        <v>116</v>
      </c>
    </row>
    <row r="7011" spans="1:11" x14ac:dyDescent="0.2">
      <c r="A7011" s="30">
        <v>738</v>
      </c>
      <c r="B7011" s="254" t="str">
        <f>IF(AND(A7011&lt;&gt;"",ISNUMBER(A7011)),VLOOKUP(A7011,Studies!A:BR,2,FALSE),"")</f>
        <v>Greenblatt 1992</v>
      </c>
      <c r="C7011" s="255" t="str">
        <f>IF(AND(A7011&lt;&gt;"",ISNUMBER(A7011)),VLOOKUP(A7011,Studies!A:BR,3,FALSE),"")</f>
        <v>https://www.ncbi.nlm.nih.gov/pubmed/1424422</v>
      </c>
      <c r="D7011" s="255" t="str">
        <f>IF(AND(A7011&lt;&gt;"",ISNUMBER(A7011)),VLOOKUP(A7011,Studies!A:BR,4,FALSE),"")</f>
        <v>Alprazolam group, Placebo first, Fluoxetine second</v>
      </c>
      <c r="E7011" s="255" t="str">
        <f>IF(AND(A7011&lt;&gt;"",ISNUMBER(A7011)),VLOOKUP(A7011,Studies!A:BR,5,FALSE),"")</f>
        <v>Alprazolam</v>
      </c>
      <c r="F7011" s="256" t="str">
        <f>IF(AND(A7011&lt;&gt;"",ISNUMBER(A7011)),VLOOKUP(A7011,Studies!A:BR,6,FALSE),"")</f>
        <v>Plasma</v>
      </c>
      <c r="G7011" s="194">
        <v>0.5</v>
      </c>
      <c r="H7011" s="50" t="s">
        <v>60</v>
      </c>
      <c r="I7011" s="187">
        <v>4.5695079999999999</v>
      </c>
      <c r="J7011" s="41" t="s">
        <v>941</v>
      </c>
      <c r="K7011" s="41" t="s">
        <v>116</v>
      </c>
    </row>
    <row r="7012" spans="1:11" x14ac:dyDescent="0.2">
      <c r="A7012" s="30">
        <v>738</v>
      </c>
      <c r="B7012" s="254" t="str">
        <f>IF(AND(A7012&lt;&gt;"",ISNUMBER(A7012)),VLOOKUP(A7012,Studies!A:BR,2,FALSE),"")</f>
        <v>Greenblatt 1992</v>
      </c>
      <c r="C7012" s="255" t="str">
        <f>IF(AND(A7012&lt;&gt;"",ISNUMBER(A7012)),VLOOKUP(A7012,Studies!A:BR,3,FALSE),"")</f>
        <v>https://www.ncbi.nlm.nih.gov/pubmed/1424422</v>
      </c>
      <c r="D7012" s="255" t="str">
        <f>IF(AND(A7012&lt;&gt;"",ISNUMBER(A7012)),VLOOKUP(A7012,Studies!A:BR,4,FALSE),"")</f>
        <v>Alprazolam group, Placebo first, Fluoxetine second</v>
      </c>
      <c r="E7012" s="255" t="str">
        <f>IF(AND(A7012&lt;&gt;"",ISNUMBER(A7012)),VLOOKUP(A7012,Studies!A:BR,5,FALSE),"")</f>
        <v>Alprazolam</v>
      </c>
      <c r="F7012" s="256" t="str">
        <f>IF(AND(A7012&lt;&gt;"",ISNUMBER(A7012)),VLOOKUP(A7012,Studies!A:BR,6,FALSE),"")</f>
        <v>Plasma</v>
      </c>
      <c r="G7012" s="194">
        <v>1</v>
      </c>
      <c r="H7012" s="50" t="s">
        <v>60</v>
      </c>
      <c r="I7012" s="187">
        <v>10.35018</v>
      </c>
      <c r="J7012" s="41" t="s">
        <v>941</v>
      </c>
      <c r="K7012" s="41" t="s">
        <v>116</v>
      </c>
    </row>
    <row r="7013" spans="1:11" x14ac:dyDescent="0.2">
      <c r="A7013" s="30">
        <v>738</v>
      </c>
      <c r="B7013" s="254" t="str">
        <f>IF(AND(A7013&lt;&gt;"",ISNUMBER(A7013)),VLOOKUP(A7013,Studies!A:BR,2,FALSE),"")</f>
        <v>Greenblatt 1992</v>
      </c>
      <c r="C7013" s="255" t="str">
        <f>IF(AND(A7013&lt;&gt;"",ISNUMBER(A7013)),VLOOKUP(A7013,Studies!A:BR,3,FALSE),"")</f>
        <v>https://www.ncbi.nlm.nih.gov/pubmed/1424422</v>
      </c>
      <c r="D7013" s="255" t="str">
        <f>IF(AND(A7013&lt;&gt;"",ISNUMBER(A7013)),VLOOKUP(A7013,Studies!A:BR,4,FALSE),"")</f>
        <v>Alprazolam group, Placebo first, Fluoxetine second</v>
      </c>
      <c r="E7013" s="255" t="str">
        <f>IF(AND(A7013&lt;&gt;"",ISNUMBER(A7013)),VLOOKUP(A7013,Studies!A:BR,5,FALSE),"")</f>
        <v>Alprazolam</v>
      </c>
      <c r="F7013" s="256" t="str">
        <f>IF(AND(A7013&lt;&gt;"",ISNUMBER(A7013)),VLOOKUP(A7013,Studies!A:BR,6,FALSE),"")</f>
        <v>Plasma</v>
      </c>
      <c r="G7013" s="194">
        <v>1.5</v>
      </c>
      <c r="H7013" s="50" t="s">
        <v>60</v>
      </c>
      <c r="I7013" s="187">
        <v>12.562889999999999</v>
      </c>
      <c r="J7013" s="41" t="s">
        <v>941</v>
      </c>
      <c r="K7013" s="41" t="s">
        <v>116</v>
      </c>
    </row>
    <row r="7014" spans="1:11" x14ac:dyDescent="0.2">
      <c r="A7014" s="30">
        <v>738</v>
      </c>
      <c r="B7014" s="254" t="str">
        <f>IF(AND(A7014&lt;&gt;"",ISNUMBER(A7014)),VLOOKUP(A7014,Studies!A:BR,2,FALSE),"")</f>
        <v>Greenblatt 1992</v>
      </c>
      <c r="C7014" s="255" t="str">
        <f>IF(AND(A7014&lt;&gt;"",ISNUMBER(A7014)),VLOOKUP(A7014,Studies!A:BR,3,FALSE),"")</f>
        <v>https://www.ncbi.nlm.nih.gov/pubmed/1424422</v>
      </c>
      <c r="D7014" s="255" t="str">
        <f>IF(AND(A7014&lt;&gt;"",ISNUMBER(A7014)),VLOOKUP(A7014,Studies!A:BR,4,FALSE),"")</f>
        <v>Alprazolam group, Placebo first, Fluoxetine second</v>
      </c>
      <c r="E7014" s="255" t="str">
        <f>IF(AND(A7014&lt;&gt;"",ISNUMBER(A7014)),VLOOKUP(A7014,Studies!A:BR,5,FALSE),"")</f>
        <v>Alprazolam</v>
      </c>
      <c r="F7014" s="256" t="str">
        <f>IF(AND(A7014&lt;&gt;"",ISNUMBER(A7014)),VLOOKUP(A7014,Studies!A:BR,6,FALSE),"")</f>
        <v>Plasma</v>
      </c>
      <c r="G7014" s="194">
        <v>2</v>
      </c>
      <c r="H7014" s="50" t="s">
        <v>60</v>
      </c>
      <c r="I7014" s="187">
        <v>12.660629999999999</v>
      </c>
      <c r="J7014" s="41" t="s">
        <v>941</v>
      </c>
      <c r="K7014" s="41" t="s">
        <v>116</v>
      </c>
    </row>
    <row r="7015" spans="1:11" x14ac:dyDescent="0.2">
      <c r="A7015" s="30">
        <v>738</v>
      </c>
      <c r="B7015" s="254" t="str">
        <f>IF(AND(A7015&lt;&gt;"",ISNUMBER(A7015)),VLOOKUP(A7015,Studies!A:BR,2,FALSE),"")</f>
        <v>Greenblatt 1992</v>
      </c>
      <c r="C7015" s="255" t="str">
        <f>IF(AND(A7015&lt;&gt;"",ISNUMBER(A7015)),VLOOKUP(A7015,Studies!A:BR,3,FALSE),"")</f>
        <v>https://www.ncbi.nlm.nih.gov/pubmed/1424422</v>
      </c>
      <c r="D7015" s="255" t="str">
        <f>IF(AND(A7015&lt;&gt;"",ISNUMBER(A7015)),VLOOKUP(A7015,Studies!A:BR,4,FALSE),"")</f>
        <v>Alprazolam group, Placebo first, Fluoxetine second</v>
      </c>
      <c r="E7015" s="255" t="str">
        <f>IF(AND(A7015&lt;&gt;"",ISNUMBER(A7015)),VLOOKUP(A7015,Studies!A:BR,5,FALSE),"")</f>
        <v>Alprazolam</v>
      </c>
      <c r="F7015" s="256" t="str">
        <f>IF(AND(A7015&lt;&gt;"",ISNUMBER(A7015)),VLOOKUP(A7015,Studies!A:BR,6,FALSE),"")</f>
        <v>Plasma</v>
      </c>
      <c r="G7015" s="194">
        <v>3</v>
      </c>
      <c r="H7015" s="50" t="s">
        <v>60</v>
      </c>
      <c r="I7015" s="187">
        <v>11.85351</v>
      </c>
      <c r="J7015" s="41" t="s">
        <v>941</v>
      </c>
      <c r="K7015" s="41" t="s">
        <v>116</v>
      </c>
    </row>
    <row r="7016" spans="1:11" x14ac:dyDescent="0.2">
      <c r="A7016" s="30">
        <v>738</v>
      </c>
      <c r="B7016" s="254" t="str">
        <f>IF(AND(A7016&lt;&gt;"",ISNUMBER(A7016)),VLOOKUP(A7016,Studies!A:BR,2,FALSE),"")</f>
        <v>Greenblatt 1992</v>
      </c>
      <c r="C7016" s="255" t="str">
        <f>IF(AND(A7016&lt;&gt;"",ISNUMBER(A7016)),VLOOKUP(A7016,Studies!A:BR,3,FALSE),"")</f>
        <v>https://www.ncbi.nlm.nih.gov/pubmed/1424422</v>
      </c>
      <c r="D7016" s="255" t="str">
        <f>IF(AND(A7016&lt;&gt;"",ISNUMBER(A7016)),VLOOKUP(A7016,Studies!A:BR,4,FALSE),"")</f>
        <v>Alprazolam group, Placebo first, Fluoxetine second</v>
      </c>
      <c r="E7016" s="255" t="str">
        <f>IF(AND(A7016&lt;&gt;"",ISNUMBER(A7016)),VLOOKUP(A7016,Studies!A:BR,5,FALSE),"")</f>
        <v>Alprazolam</v>
      </c>
      <c r="F7016" s="256" t="str">
        <f>IF(AND(A7016&lt;&gt;"",ISNUMBER(A7016)),VLOOKUP(A7016,Studies!A:BR,6,FALSE),"")</f>
        <v>Plasma</v>
      </c>
      <c r="G7016" s="194">
        <v>4</v>
      </c>
      <c r="H7016" s="50" t="s">
        <v>60</v>
      </c>
      <c r="I7016" s="187">
        <v>10.67605</v>
      </c>
      <c r="J7016" s="41" t="s">
        <v>941</v>
      </c>
      <c r="K7016" s="41" t="s">
        <v>116</v>
      </c>
    </row>
    <row r="7017" spans="1:11" x14ac:dyDescent="0.2">
      <c r="A7017" s="30">
        <v>738</v>
      </c>
      <c r="B7017" s="254" t="str">
        <f>IF(AND(A7017&lt;&gt;"",ISNUMBER(A7017)),VLOOKUP(A7017,Studies!A:BR,2,FALSE),"")</f>
        <v>Greenblatt 1992</v>
      </c>
      <c r="C7017" s="255" t="str">
        <f>IF(AND(A7017&lt;&gt;"",ISNUMBER(A7017)),VLOOKUP(A7017,Studies!A:BR,3,FALSE),"")</f>
        <v>https://www.ncbi.nlm.nih.gov/pubmed/1424422</v>
      </c>
      <c r="D7017" s="255" t="str">
        <f>IF(AND(A7017&lt;&gt;"",ISNUMBER(A7017)),VLOOKUP(A7017,Studies!A:BR,4,FALSE),"")</f>
        <v>Alprazolam group, Placebo first, Fluoxetine second</v>
      </c>
      <c r="E7017" s="255" t="str">
        <f>IF(AND(A7017&lt;&gt;"",ISNUMBER(A7017)),VLOOKUP(A7017,Studies!A:BR,5,FALSE),"")</f>
        <v>Alprazolam</v>
      </c>
      <c r="F7017" s="256" t="str">
        <f>IF(AND(A7017&lt;&gt;"",ISNUMBER(A7017)),VLOOKUP(A7017,Studies!A:BR,6,FALSE),"")</f>
        <v>Plasma</v>
      </c>
      <c r="G7017" s="194">
        <v>6</v>
      </c>
      <c r="H7017" s="50" t="s">
        <v>60</v>
      </c>
      <c r="I7017" s="187">
        <v>9.2500830000000001</v>
      </c>
      <c r="J7017" s="41" t="s">
        <v>941</v>
      </c>
      <c r="K7017" s="41" t="s">
        <v>116</v>
      </c>
    </row>
    <row r="7018" spans="1:11" x14ac:dyDescent="0.2">
      <c r="A7018" s="30">
        <v>738</v>
      </c>
      <c r="B7018" s="254" t="str">
        <f>IF(AND(A7018&lt;&gt;"",ISNUMBER(A7018)),VLOOKUP(A7018,Studies!A:BR,2,FALSE),"")</f>
        <v>Greenblatt 1992</v>
      </c>
      <c r="C7018" s="255" t="str">
        <f>IF(AND(A7018&lt;&gt;"",ISNUMBER(A7018)),VLOOKUP(A7018,Studies!A:BR,3,FALSE),"")</f>
        <v>https://www.ncbi.nlm.nih.gov/pubmed/1424422</v>
      </c>
      <c r="D7018" s="255" t="str">
        <f>IF(AND(A7018&lt;&gt;"",ISNUMBER(A7018)),VLOOKUP(A7018,Studies!A:BR,4,FALSE),"")</f>
        <v>Alprazolam group, Placebo first, Fluoxetine second</v>
      </c>
      <c r="E7018" s="255" t="str">
        <f>IF(AND(A7018&lt;&gt;"",ISNUMBER(A7018)),VLOOKUP(A7018,Studies!A:BR,5,FALSE),"")</f>
        <v>Alprazolam</v>
      </c>
      <c r="F7018" s="256" t="str">
        <f>IF(AND(A7018&lt;&gt;"",ISNUMBER(A7018)),VLOOKUP(A7018,Studies!A:BR,6,FALSE),"")</f>
        <v>Plasma</v>
      </c>
      <c r="G7018" s="194">
        <v>8</v>
      </c>
      <c r="H7018" s="50" t="s">
        <v>60</v>
      </c>
      <c r="I7018" s="187">
        <v>8.2669119999999996</v>
      </c>
      <c r="J7018" s="41" t="s">
        <v>941</v>
      </c>
      <c r="K7018" s="41" t="s">
        <v>116</v>
      </c>
    </row>
    <row r="7019" spans="1:11" x14ac:dyDescent="0.2">
      <c r="A7019" s="30">
        <v>738</v>
      </c>
      <c r="B7019" s="254" t="str">
        <f>IF(AND(A7019&lt;&gt;"",ISNUMBER(A7019)),VLOOKUP(A7019,Studies!A:BR,2,FALSE),"")</f>
        <v>Greenblatt 1992</v>
      </c>
      <c r="C7019" s="255" t="str">
        <f>IF(AND(A7019&lt;&gt;"",ISNUMBER(A7019)),VLOOKUP(A7019,Studies!A:BR,3,FALSE),"")</f>
        <v>https://www.ncbi.nlm.nih.gov/pubmed/1424422</v>
      </c>
      <c r="D7019" s="255" t="str">
        <f>IF(AND(A7019&lt;&gt;"",ISNUMBER(A7019)),VLOOKUP(A7019,Studies!A:BR,4,FALSE),"")</f>
        <v>Alprazolam group, Placebo first, Fluoxetine second</v>
      </c>
      <c r="E7019" s="255" t="str">
        <f>IF(AND(A7019&lt;&gt;"",ISNUMBER(A7019)),VLOOKUP(A7019,Studies!A:BR,5,FALSE),"")</f>
        <v>Alprazolam</v>
      </c>
      <c r="F7019" s="256" t="str">
        <f>IF(AND(A7019&lt;&gt;"",ISNUMBER(A7019)),VLOOKUP(A7019,Studies!A:BR,6,FALSE),"")</f>
        <v>Plasma</v>
      </c>
      <c r="G7019" s="194">
        <v>12</v>
      </c>
      <c r="H7019" s="50" t="s">
        <v>60</v>
      </c>
      <c r="I7019" s="187">
        <v>6.8904899999999998</v>
      </c>
      <c r="J7019" s="41" t="s">
        <v>941</v>
      </c>
      <c r="K7019" s="41" t="s">
        <v>116</v>
      </c>
    </row>
    <row r="7020" spans="1:11" x14ac:dyDescent="0.2">
      <c r="A7020" s="30">
        <v>738</v>
      </c>
      <c r="B7020" s="254" t="str">
        <f>IF(AND(A7020&lt;&gt;"",ISNUMBER(A7020)),VLOOKUP(A7020,Studies!A:BR,2,FALSE),"")</f>
        <v>Greenblatt 1992</v>
      </c>
      <c r="C7020" s="255" t="str">
        <f>IF(AND(A7020&lt;&gt;"",ISNUMBER(A7020)),VLOOKUP(A7020,Studies!A:BR,3,FALSE),"")</f>
        <v>https://www.ncbi.nlm.nih.gov/pubmed/1424422</v>
      </c>
      <c r="D7020" s="255" t="str">
        <f>IF(AND(A7020&lt;&gt;"",ISNUMBER(A7020)),VLOOKUP(A7020,Studies!A:BR,4,FALSE),"")</f>
        <v>Alprazolam group, Placebo first, Fluoxetine second</v>
      </c>
      <c r="E7020" s="255" t="str">
        <f>IF(AND(A7020&lt;&gt;"",ISNUMBER(A7020)),VLOOKUP(A7020,Studies!A:BR,5,FALSE),"")</f>
        <v>Alprazolam</v>
      </c>
      <c r="F7020" s="256" t="str">
        <f>IF(AND(A7020&lt;&gt;"",ISNUMBER(A7020)),VLOOKUP(A7020,Studies!A:BR,6,FALSE),"")</f>
        <v>Plasma</v>
      </c>
      <c r="G7020" s="194">
        <v>18</v>
      </c>
      <c r="H7020" s="50" t="s">
        <v>60</v>
      </c>
      <c r="I7020" s="187">
        <v>4.6951479999999997</v>
      </c>
      <c r="J7020" s="41" t="s">
        <v>941</v>
      </c>
      <c r="K7020" s="41" t="s">
        <v>116</v>
      </c>
    </row>
    <row r="7021" spans="1:11" x14ac:dyDescent="0.2">
      <c r="A7021" s="30">
        <v>738</v>
      </c>
      <c r="B7021" s="254" t="str">
        <f>IF(AND(A7021&lt;&gt;"",ISNUMBER(A7021)),VLOOKUP(A7021,Studies!A:BR,2,FALSE),"")</f>
        <v>Greenblatt 1992</v>
      </c>
      <c r="C7021" s="255" t="str">
        <f>IF(AND(A7021&lt;&gt;"",ISNUMBER(A7021)),VLOOKUP(A7021,Studies!A:BR,3,FALSE),"")</f>
        <v>https://www.ncbi.nlm.nih.gov/pubmed/1424422</v>
      </c>
      <c r="D7021" s="255" t="str">
        <f>IF(AND(A7021&lt;&gt;"",ISNUMBER(A7021)),VLOOKUP(A7021,Studies!A:BR,4,FALSE),"")</f>
        <v>Alprazolam group, Placebo first, Fluoxetine second</v>
      </c>
      <c r="E7021" s="255" t="str">
        <f>IF(AND(A7021&lt;&gt;"",ISNUMBER(A7021)),VLOOKUP(A7021,Studies!A:BR,5,FALSE),"")</f>
        <v>Alprazolam</v>
      </c>
      <c r="F7021" s="256" t="str">
        <f>IF(AND(A7021&lt;&gt;"",ISNUMBER(A7021)),VLOOKUP(A7021,Studies!A:BR,6,FALSE),"")</f>
        <v>Plasma</v>
      </c>
      <c r="G7021" s="194">
        <v>24</v>
      </c>
      <c r="H7021" s="50" t="s">
        <v>60</v>
      </c>
      <c r="I7021" s="187">
        <v>4.3788309999999999</v>
      </c>
      <c r="J7021" s="41" t="s">
        <v>941</v>
      </c>
      <c r="K7021" s="41" t="s">
        <v>116</v>
      </c>
    </row>
    <row r="7022" spans="1:11" x14ac:dyDescent="0.2">
      <c r="A7022" s="30">
        <v>738</v>
      </c>
      <c r="B7022" s="254" t="str">
        <f>IF(AND(A7022&lt;&gt;"",ISNUMBER(A7022)),VLOOKUP(A7022,Studies!A:BR,2,FALSE),"")</f>
        <v>Greenblatt 1992</v>
      </c>
      <c r="C7022" s="255" t="str">
        <f>IF(AND(A7022&lt;&gt;"",ISNUMBER(A7022)),VLOOKUP(A7022,Studies!A:BR,3,FALSE),"")</f>
        <v>https://www.ncbi.nlm.nih.gov/pubmed/1424422</v>
      </c>
      <c r="D7022" s="255" t="str">
        <f>IF(AND(A7022&lt;&gt;"",ISNUMBER(A7022)),VLOOKUP(A7022,Studies!A:BR,4,FALSE),"")</f>
        <v>Alprazolam group, Placebo first, Fluoxetine second</v>
      </c>
      <c r="E7022" s="255" t="str">
        <f>IF(AND(A7022&lt;&gt;"",ISNUMBER(A7022)),VLOOKUP(A7022,Studies!A:BR,5,FALSE),"")</f>
        <v>Alprazolam</v>
      </c>
      <c r="F7022" s="256" t="str">
        <f>IF(AND(A7022&lt;&gt;"",ISNUMBER(A7022)),VLOOKUP(A7022,Studies!A:BR,6,FALSE),"")</f>
        <v>Plasma</v>
      </c>
      <c r="G7022" s="194">
        <v>36</v>
      </c>
      <c r="H7022" s="50" t="s">
        <v>60</v>
      </c>
      <c r="I7022" s="187">
        <v>2.3924110000000001</v>
      </c>
      <c r="J7022" s="41" t="s">
        <v>941</v>
      </c>
      <c r="K7022" s="41" t="s">
        <v>116</v>
      </c>
    </row>
    <row r="7023" spans="1:11" x14ac:dyDescent="0.2">
      <c r="A7023" s="30">
        <v>738</v>
      </c>
      <c r="B7023" s="254" t="str">
        <f>IF(AND(A7023&lt;&gt;"",ISNUMBER(A7023)),VLOOKUP(A7023,Studies!A:BR,2,FALSE),"")</f>
        <v>Greenblatt 1992</v>
      </c>
      <c r="C7023" s="255" t="str">
        <f>IF(AND(A7023&lt;&gt;"",ISNUMBER(A7023)),VLOOKUP(A7023,Studies!A:BR,3,FALSE),"")</f>
        <v>https://www.ncbi.nlm.nih.gov/pubmed/1424422</v>
      </c>
      <c r="D7023" s="255" t="str">
        <f>IF(AND(A7023&lt;&gt;"",ISNUMBER(A7023)),VLOOKUP(A7023,Studies!A:BR,4,FALSE),"")</f>
        <v>Alprazolam group, Placebo first, Fluoxetine second</v>
      </c>
      <c r="E7023" s="255" t="str">
        <f>IF(AND(A7023&lt;&gt;"",ISNUMBER(A7023)),VLOOKUP(A7023,Studies!A:BR,5,FALSE),"")</f>
        <v>Alprazolam</v>
      </c>
      <c r="F7023" s="256" t="str">
        <f>IF(AND(A7023&lt;&gt;"",ISNUMBER(A7023)),VLOOKUP(A7023,Studies!A:BR,6,FALSE),"")</f>
        <v>Plasma</v>
      </c>
      <c r="G7023" s="194">
        <v>48</v>
      </c>
      <c r="H7023" s="50" t="s">
        <v>60</v>
      </c>
      <c r="I7023" s="187">
        <v>1.8742049999999999</v>
      </c>
      <c r="J7023" s="41" t="s">
        <v>941</v>
      </c>
      <c r="K7023" s="41" t="s">
        <v>116</v>
      </c>
    </row>
    <row r="7024" spans="1:11" x14ac:dyDescent="0.2">
      <c r="A7024" s="30">
        <v>738</v>
      </c>
      <c r="B7024" s="254" t="str">
        <f>IF(AND(A7024&lt;&gt;"",ISNUMBER(A7024)),VLOOKUP(A7024,Studies!A:BR,2,FALSE),"")</f>
        <v>Greenblatt 1992</v>
      </c>
      <c r="C7024" s="255" t="str">
        <f>IF(AND(A7024&lt;&gt;"",ISNUMBER(A7024)),VLOOKUP(A7024,Studies!A:BR,3,FALSE),"")</f>
        <v>https://www.ncbi.nlm.nih.gov/pubmed/1424422</v>
      </c>
      <c r="D7024" s="255" t="str">
        <f>IF(AND(A7024&lt;&gt;"",ISNUMBER(A7024)),VLOOKUP(A7024,Studies!A:BR,4,FALSE),"")</f>
        <v>Alprazolam group, Placebo first, Fluoxetine second</v>
      </c>
      <c r="E7024" s="255" t="str">
        <f>IF(AND(A7024&lt;&gt;"",ISNUMBER(A7024)),VLOOKUP(A7024,Studies!A:BR,5,FALSE),"")</f>
        <v>Alprazolam</v>
      </c>
      <c r="F7024" s="256" t="str">
        <f>IF(AND(A7024&lt;&gt;"",ISNUMBER(A7024)),VLOOKUP(A7024,Studies!A:BR,6,FALSE),"")</f>
        <v>Plasma</v>
      </c>
      <c r="G7024" s="194">
        <v>60</v>
      </c>
      <c r="H7024" s="50" t="s">
        <v>60</v>
      </c>
      <c r="I7024" s="187">
        <v>0.69504200000000005</v>
      </c>
      <c r="J7024" s="41" t="s">
        <v>941</v>
      </c>
      <c r="K7024" s="41" t="s">
        <v>116</v>
      </c>
    </row>
    <row r="7025" spans="1:14" x14ac:dyDescent="0.2">
      <c r="A7025" s="30">
        <v>739</v>
      </c>
      <c r="B7025" s="254" t="str">
        <f>IF(AND(A7025&lt;&gt;"",ISNUMBER(A7025)),VLOOKUP(A7025,Studies!A:BR,2,FALSE),"")</f>
        <v>Greenblatt 1998b</v>
      </c>
      <c r="C7025" s="255" t="str">
        <f>IF(AND(A7025&lt;&gt;"",ISNUMBER(A7025)),VLOOKUP(A7025,Studies!A:BR,3,FALSE),"")</f>
        <v>https://www.ncbi.nlm.nih.gov/pubmed/9757147</v>
      </c>
      <c r="D7025" s="255" t="str">
        <f>IF(AND(A7025&lt;&gt;"",ISNUMBER(A7025)),VLOOKUP(A7025,Studies!A:BR,4,FALSE),"")</f>
        <v>Alprazolam alone (Trial A)</v>
      </c>
      <c r="E7025" s="255" t="str">
        <f>IF(AND(A7025&lt;&gt;"",ISNUMBER(A7025)),VLOOKUP(A7025,Studies!A:BR,5,FALSE),"")</f>
        <v>Alprazolam</v>
      </c>
      <c r="F7025" s="256" t="str">
        <f>IF(AND(A7025&lt;&gt;"",ISNUMBER(A7025)),VLOOKUP(A7025,Studies!A:BR,6,FALSE),"")</f>
        <v>Plasma</v>
      </c>
      <c r="G7025" s="194">
        <v>0.5</v>
      </c>
      <c r="H7025" s="50" t="s">
        <v>60</v>
      </c>
      <c r="I7025" s="187">
        <v>3.2531180000000002</v>
      </c>
      <c r="J7025" s="41" t="s">
        <v>941</v>
      </c>
      <c r="K7025" s="41" t="s">
        <v>116</v>
      </c>
      <c r="L7025" s="195">
        <v>1.326471</v>
      </c>
      <c r="M7025" s="52" t="s">
        <v>941</v>
      </c>
      <c r="N7025" s="52" t="s">
        <v>949</v>
      </c>
    </row>
    <row r="7026" spans="1:14" x14ac:dyDescent="0.2">
      <c r="A7026" s="30">
        <v>739</v>
      </c>
      <c r="B7026" s="254" t="str">
        <f>IF(AND(A7026&lt;&gt;"",ISNUMBER(A7026)),VLOOKUP(A7026,Studies!A:BR,2,FALSE),"")</f>
        <v>Greenblatt 1998b</v>
      </c>
      <c r="C7026" s="255" t="str">
        <f>IF(AND(A7026&lt;&gt;"",ISNUMBER(A7026)),VLOOKUP(A7026,Studies!A:BR,3,FALSE),"")</f>
        <v>https://www.ncbi.nlm.nih.gov/pubmed/9757147</v>
      </c>
      <c r="D7026" s="255" t="str">
        <f>IF(AND(A7026&lt;&gt;"",ISNUMBER(A7026)),VLOOKUP(A7026,Studies!A:BR,4,FALSE),"")</f>
        <v>Alprazolam alone (Trial A)</v>
      </c>
      <c r="E7026" s="255" t="str">
        <f>IF(AND(A7026&lt;&gt;"",ISNUMBER(A7026)),VLOOKUP(A7026,Studies!A:BR,5,FALSE),"")</f>
        <v>Alprazolam</v>
      </c>
      <c r="F7026" s="256" t="str">
        <f>IF(AND(A7026&lt;&gt;"",ISNUMBER(A7026)),VLOOKUP(A7026,Studies!A:BR,6,FALSE),"")</f>
        <v>Plasma</v>
      </c>
      <c r="G7026" s="194">
        <v>1</v>
      </c>
      <c r="H7026" s="50" t="s">
        <v>60</v>
      </c>
      <c r="I7026" s="187">
        <v>13.03335</v>
      </c>
      <c r="J7026" s="41" t="s">
        <v>941</v>
      </c>
      <c r="K7026" s="41" t="s">
        <v>116</v>
      </c>
      <c r="L7026" s="195">
        <v>2.1902140000000001</v>
      </c>
      <c r="M7026" s="52" t="s">
        <v>941</v>
      </c>
      <c r="N7026" s="52" t="s">
        <v>949</v>
      </c>
    </row>
    <row r="7027" spans="1:14" x14ac:dyDescent="0.2">
      <c r="A7027" s="30">
        <v>739</v>
      </c>
      <c r="B7027" s="254" t="str">
        <f>IF(AND(A7027&lt;&gt;"",ISNUMBER(A7027)),VLOOKUP(A7027,Studies!A:BR,2,FALSE),"")</f>
        <v>Greenblatt 1998b</v>
      </c>
      <c r="C7027" s="255" t="str">
        <f>IF(AND(A7027&lt;&gt;"",ISNUMBER(A7027)),VLOOKUP(A7027,Studies!A:BR,3,FALSE),"")</f>
        <v>https://www.ncbi.nlm.nih.gov/pubmed/9757147</v>
      </c>
      <c r="D7027" s="255" t="str">
        <f>IF(AND(A7027&lt;&gt;"",ISNUMBER(A7027)),VLOOKUP(A7027,Studies!A:BR,4,FALSE),"")</f>
        <v>Alprazolam alone (Trial A)</v>
      </c>
      <c r="E7027" s="255" t="str">
        <f>IF(AND(A7027&lt;&gt;"",ISNUMBER(A7027)),VLOOKUP(A7027,Studies!A:BR,5,FALSE),"")</f>
        <v>Alprazolam</v>
      </c>
      <c r="F7027" s="256" t="str">
        <f>IF(AND(A7027&lt;&gt;"",ISNUMBER(A7027)),VLOOKUP(A7027,Studies!A:BR,6,FALSE),"")</f>
        <v>Plasma</v>
      </c>
      <c r="G7027" s="194">
        <v>1.5</v>
      </c>
      <c r="H7027" s="50" t="s">
        <v>60</v>
      </c>
      <c r="I7027" s="187">
        <v>12.72616</v>
      </c>
      <c r="J7027" s="41" t="s">
        <v>941</v>
      </c>
      <c r="K7027" s="41" t="s">
        <v>116</v>
      </c>
      <c r="L7027" s="195">
        <v>1.233992</v>
      </c>
      <c r="M7027" s="52" t="s">
        <v>941</v>
      </c>
      <c r="N7027" s="52" t="s">
        <v>949</v>
      </c>
    </row>
    <row r="7028" spans="1:14" x14ac:dyDescent="0.2">
      <c r="A7028" s="30">
        <v>739</v>
      </c>
      <c r="B7028" s="254" t="str">
        <f>IF(AND(A7028&lt;&gt;"",ISNUMBER(A7028)),VLOOKUP(A7028,Studies!A:BR,2,FALSE),"")</f>
        <v>Greenblatt 1998b</v>
      </c>
      <c r="C7028" s="255" t="str">
        <f>IF(AND(A7028&lt;&gt;"",ISNUMBER(A7028)),VLOOKUP(A7028,Studies!A:BR,3,FALSE),"")</f>
        <v>https://www.ncbi.nlm.nih.gov/pubmed/9757147</v>
      </c>
      <c r="D7028" s="255" t="str">
        <f>IF(AND(A7028&lt;&gt;"",ISNUMBER(A7028)),VLOOKUP(A7028,Studies!A:BR,4,FALSE),"")</f>
        <v>Alprazolam alone (Trial A)</v>
      </c>
      <c r="E7028" s="255" t="str">
        <f>IF(AND(A7028&lt;&gt;"",ISNUMBER(A7028)),VLOOKUP(A7028,Studies!A:BR,5,FALSE),"")</f>
        <v>Alprazolam</v>
      </c>
      <c r="F7028" s="256" t="str">
        <f>IF(AND(A7028&lt;&gt;"",ISNUMBER(A7028)),VLOOKUP(A7028,Studies!A:BR,6,FALSE),"")</f>
        <v>Plasma</v>
      </c>
      <c r="G7028" s="194">
        <v>2</v>
      </c>
      <c r="H7028" s="50" t="s">
        <v>60</v>
      </c>
      <c r="I7028" s="187">
        <v>11.43183</v>
      </c>
      <c r="J7028" s="41" t="s">
        <v>941</v>
      </c>
      <c r="K7028" s="41" t="s">
        <v>116</v>
      </c>
      <c r="L7028" s="195">
        <v>1.203076</v>
      </c>
      <c r="M7028" s="52" t="s">
        <v>941</v>
      </c>
      <c r="N7028" s="52" t="s">
        <v>949</v>
      </c>
    </row>
    <row r="7029" spans="1:14" x14ac:dyDescent="0.2">
      <c r="A7029" s="30">
        <v>739</v>
      </c>
      <c r="B7029" s="254" t="str">
        <f>IF(AND(A7029&lt;&gt;"",ISNUMBER(A7029)),VLOOKUP(A7029,Studies!A:BR,2,FALSE),"")</f>
        <v>Greenblatt 1998b</v>
      </c>
      <c r="C7029" s="255" t="str">
        <f>IF(AND(A7029&lt;&gt;"",ISNUMBER(A7029)),VLOOKUP(A7029,Studies!A:BR,3,FALSE),"")</f>
        <v>https://www.ncbi.nlm.nih.gov/pubmed/9757147</v>
      </c>
      <c r="D7029" s="255" t="str">
        <f>IF(AND(A7029&lt;&gt;"",ISNUMBER(A7029)),VLOOKUP(A7029,Studies!A:BR,4,FALSE),"")</f>
        <v>Alprazolam alone (Trial A)</v>
      </c>
      <c r="E7029" s="255" t="str">
        <f>IF(AND(A7029&lt;&gt;"",ISNUMBER(A7029)),VLOOKUP(A7029,Studies!A:BR,5,FALSE),"")</f>
        <v>Alprazolam</v>
      </c>
      <c r="F7029" s="256" t="str">
        <f>IF(AND(A7029&lt;&gt;"",ISNUMBER(A7029)),VLOOKUP(A7029,Studies!A:BR,6,FALSE),"")</f>
        <v>Plasma</v>
      </c>
      <c r="G7029" s="194">
        <v>3</v>
      </c>
      <c r="H7029" s="50" t="s">
        <v>60</v>
      </c>
      <c r="I7029" s="187">
        <v>10.29303</v>
      </c>
      <c r="J7029" s="41" t="s">
        <v>941</v>
      </c>
      <c r="K7029" s="41" t="s">
        <v>116</v>
      </c>
      <c r="L7029" s="195">
        <v>0.89460200000000001</v>
      </c>
      <c r="M7029" s="52" t="s">
        <v>941</v>
      </c>
      <c r="N7029" s="52" t="s">
        <v>949</v>
      </c>
    </row>
    <row r="7030" spans="1:14" x14ac:dyDescent="0.2">
      <c r="A7030" s="30">
        <v>739</v>
      </c>
      <c r="B7030" s="254" t="str">
        <f>IF(AND(A7030&lt;&gt;"",ISNUMBER(A7030)),VLOOKUP(A7030,Studies!A:BR,2,FALSE),"")</f>
        <v>Greenblatt 1998b</v>
      </c>
      <c r="C7030" s="255" t="str">
        <f>IF(AND(A7030&lt;&gt;"",ISNUMBER(A7030)),VLOOKUP(A7030,Studies!A:BR,3,FALSE),"")</f>
        <v>https://www.ncbi.nlm.nih.gov/pubmed/9757147</v>
      </c>
      <c r="D7030" s="255" t="str">
        <f>IF(AND(A7030&lt;&gt;"",ISNUMBER(A7030)),VLOOKUP(A7030,Studies!A:BR,4,FALSE),"")</f>
        <v>Alprazolam alone (Trial A)</v>
      </c>
      <c r="E7030" s="255" t="str">
        <f>IF(AND(A7030&lt;&gt;"",ISNUMBER(A7030)),VLOOKUP(A7030,Studies!A:BR,5,FALSE),"")</f>
        <v>Alprazolam</v>
      </c>
      <c r="F7030" s="256" t="str">
        <f>IF(AND(A7030&lt;&gt;"",ISNUMBER(A7030)),VLOOKUP(A7030,Studies!A:BR,6,FALSE),"")</f>
        <v>Plasma</v>
      </c>
      <c r="G7030" s="194">
        <v>4</v>
      </c>
      <c r="H7030" s="50" t="s">
        <v>60</v>
      </c>
      <c r="I7030" s="187">
        <v>8.9999319999999994</v>
      </c>
      <c r="J7030" s="41" t="s">
        <v>941</v>
      </c>
      <c r="K7030" s="41" t="s">
        <v>116</v>
      </c>
      <c r="L7030" s="195">
        <v>0.83289999999999997</v>
      </c>
      <c r="M7030" s="52" t="s">
        <v>941</v>
      </c>
      <c r="N7030" s="52" t="s">
        <v>949</v>
      </c>
    </row>
    <row r="7031" spans="1:14" x14ac:dyDescent="0.2">
      <c r="A7031" s="30">
        <v>739</v>
      </c>
      <c r="B7031" s="254" t="str">
        <f>IF(AND(A7031&lt;&gt;"",ISNUMBER(A7031)),VLOOKUP(A7031,Studies!A:BR,2,FALSE),"")</f>
        <v>Greenblatt 1998b</v>
      </c>
      <c r="C7031" s="255" t="str">
        <f>IF(AND(A7031&lt;&gt;"",ISNUMBER(A7031)),VLOOKUP(A7031,Studies!A:BR,3,FALSE),"")</f>
        <v>https://www.ncbi.nlm.nih.gov/pubmed/9757147</v>
      </c>
      <c r="D7031" s="255" t="str">
        <f>IF(AND(A7031&lt;&gt;"",ISNUMBER(A7031)),VLOOKUP(A7031,Studies!A:BR,4,FALSE),"")</f>
        <v>Alprazolam alone (Trial A)</v>
      </c>
      <c r="E7031" s="255" t="str">
        <f>IF(AND(A7031&lt;&gt;"",ISNUMBER(A7031)),VLOOKUP(A7031,Studies!A:BR,5,FALSE),"")</f>
        <v>Alprazolam</v>
      </c>
      <c r="F7031" s="256" t="str">
        <f>IF(AND(A7031&lt;&gt;"",ISNUMBER(A7031)),VLOOKUP(A7031,Studies!A:BR,6,FALSE),"")</f>
        <v>Plasma</v>
      </c>
      <c r="G7031" s="194">
        <v>6</v>
      </c>
      <c r="H7031" s="50" t="s">
        <v>60</v>
      </c>
      <c r="I7031" s="187">
        <v>7.4316469999999999</v>
      </c>
      <c r="J7031" s="41" t="s">
        <v>941</v>
      </c>
      <c r="K7031" s="41" t="s">
        <v>116</v>
      </c>
      <c r="L7031" s="195">
        <v>0.586252</v>
      </c>
      <c r="M7031" s="52" t="s">
        <v>941</v>
      </c>
      <c r="N7031" s="52" t="s">
        <v>949</v>
      </c>
    </row>
    <row r="7032" spans="1:14" x14ac:dyDescent="0.2">
      <c r="A7032" s="30">
        <v>739</v>
      </c>
      <c r="B7032" s="254" t="str">
        <f>IF(AND(A7032&lt;&gt;"",ISNUMBER(A7032)),VLOOKUP(A7032,Studies!A:BR,2,FALSE),"")</f>
        <v>Greenblatt 1998b</v>
      </c>
      <c r="C7032" s="255" t="str">
        <f>IF(AND(A7032&lt;&gt;"",ISNUMBER(A7032)),VLOOKUP(A7032,Studies!A:BR,3,FALSE),"")</f>
        <v>https://www.ncbi.nlm.nih.gov/pubmed/9757147</v>
      </c>
      <c r="D7032" s="255" t="str">
        <f>IF(AND(A7032&lt;&gt;"",ISNUMBER(A7032)),VLOOKUP(A7032,Studies!A:BR,4,FALSE),"")</f>
        <v>Alprazolam alone (Trial A)</v>
      </c>
      <c r="E7032" s="255" t="str">
        <f>IF(AND(A7032&lt;&gt;"",ISNUMBER(A7032)),VLOOKUP(A7032,Studies!A:BR,5,FALSE),"")</f>
        <v>Alprazolam</v>
      </c>
      <c r="F7032" s="256" t="str">
        <f>IF(AND(A7032&lt;&gt;"",ISNUMBER(A7032)),VLOOKUP(A7032,Studies!A:BR,6,FALSE),"")</f>
        <v>Plasma</v>
      </c>
      <c r="G7032" s="194">
        <v>8</v>
      </c>
      <c r="H7032" s="50" t="s">
        <v>60</v>
      </c>
      <c r="I7032" s="187">
        <v>7.1282730000000001</v>
      </c>
      <c r="J7032" s="41" t="s">
        <v>941</v>
      </c>
      <c r="K7032" s="41" t="s">
        <v>116</v>
      </c>
      <c r="L7032" s="195">
        <v>0.86374799999999996</v>
      </c>
      <c r="M7032" s="52" t="s">
        <v>941</v>
      </c>
      <c r="N7032" s="52" t="s">
        <v>949</v>
      </c>
    </row>
    <row r="7033" spans="1:14" x14ac:dyDescent="0.2">
      <c r="A7033" s="30">
        <v>739</v>
      </c>
      <c r="B7033" s="254" t="str">
        <f>IF(AND(A7033&lt;&gt;"",ISNUMBER(A7033)),VLOOKUP(A7033,Studies!A:BR,2,FALSE),"")</f>
        <v>Greenblatt 1998b</v>
      </c>
      <c r="C7033" s="255" t="str">
        <f>IF(AND(A7033&lt;&gt;"",ISNUMBER(A7033)),VLOOKUP(A7033,Studies!A:BR,3,FALSE),"")</f>
        <v>https://www.ncbi.nlm.nih.gov/pubmed/9757147</v>
      </c>
      <c r="D7033" s="255" t="str">
        <f>IF(AND(A7033&lt;&gt;"",ISNUMBER(A7033)),VLOOKUP(A7033,Studies!A:BR,4,FALSE),"")</f>
        <v>Alprazolam alone (Trial A)</v>
      </c>
      <c r="E7033" s="255" t="str">
        <f>IF(AND(A7033&lt;&gt;"",ISNUMBER(A7033)),VLOOKUP(A7033,Studies!A:BR,5,FALSE),"")</f>
        <v>Alprazolam</v>
      </c>
      <c r="F7033" s="256" t="str">
        <f>IF(AND(A7033&lt;&gt;"",ISNUMBER(A7033)),VLOOKUP(A7033,Studies!A:BR,6,FALSE),"")</f>
        <v>Plasma</v>
      </c>
      <c r="G7033" s="194">
        <v>12</v>
      </c>
      <c r="H7033" s="50" t="s">
        <v>60</v>
      </c>
      <c r="I7033" s="187">
        <v>5.4110589999999998</v>
      </c>
      <c r="J7033" s="41" t="s">
        <v>941</v>
      </c>
      <c r="K7033" s="41" t="s">
        <v>116</v>
      </c>
      <c r="L7033" s="195">
        <v>0.61696300000000004</v>
      </c>
      <c r="M7033" s="52" t="s">
        <v>941</v>
      </c>
      <c r="N7033" s="52" t="s">
        <v>949</v>
      </c>
    </row>
    <row r="7034" spans="1:14" x14ac:dyDescent="0.2">
      <c r="A7034" s="30">
        <v>739</v>
      </c>
      <c r="B7034" s="254" t="str">
        <f>IF(AND(A7034&lt;&gt;"",ISNUMBER(A7034)),VLOOKUP(A7034,Studies!A:BR,2,FALSE),"")</f>
        <v>Greenblatt 1998b</v>
      </c>
      <c r="C7034" s="255" t="str">
        <f>IF(AND(A7034&lt;&gt;"",ISNUMBER(A7034)),VLOOKUP(A7034,Studies!A:BR,3,FALSE),"")</f>
        <v>https://www.ncbi.nlm.nih.gov/pubmed/9757147</v>
      </c>
      <c r="D7034" s="255" t="str">
        <f>IF(AND(A7034&lt;&gt;"",ISNUMBER(A7034)),VLOOKUP(A7034,Studies!A:BR,4,FALSE),"")</f>
        <v>Alprazolam alone (Trial A)</v>
      </c>
      <c r="E7034" s="255" t="str">
        <f>IF(AND(A7034&lt;&gt;"",ISNUMBER(A7034)),VLOOKUP(A7034,Studies!A:BR,5,FALSE),"")</f>
        <v>Alprazolam</v>
      </c>
      <c r="F7034" s="256" t="str">
        <f>IF(AND(A7034&lt;&gt;"",ISNUMBER(A7034)),VLOOKUP(A7034,Studies!A:BR,6,FALSE),"")</f>
        <v>Plasma</v>
      </c>
      <c r="G7034" s="194">
        <v>24</v>
      </c>
      <c r="H7034" s="50" t="s">
        <v>60</v>
      </c>
      <c r="I7034" s="187">
        <v>3.3839999999999999</v>
      </c>
      <c r="J7034" s="41" t="s">
        <v>941</v>
      </c>
      <c r="K7034" s="41" t="s">
        <v>116</v>
      </c>
      <c r="L7034" s="195">
        <v>0.69998400000000005</v>
      </c>
      <c r="M7034" s="52" t="s">
        <v>941</v>
      </c>
      <c r="N7034" s="52" t="s">
        <v>949</v>
      </c>
    </row>
    <row r="7035" spans="1:14" x14ac:dyDescent="0.2">
      <c r="A7035" s="30">
        <v>739</v>
      </c>
      <c r="B7035" s="254" t="str">
        <f>IF(AND(A7035&lt;&gt;"",ISNUMBER(A7035)),VLOOKUP(A7035,Studies!A:BR,2,FALSE),"")</f>
        <v>Greenblatt 1998b</v>
      </c>
      <c r="C7035" s="255" t="str">
        <f>IF(AND(A7035&lt;&gt;"",ISNUMBER(A7035)),VLOOKUP(A7035,Studies!A:BR,3,FALSE),"")</f>
        <v>https://www.ncbi.nlm.nih.gov/pubmed/9757147</v>
      </c>
      <c r="D7035" s="255" t="str">
        <f>IF(AND(A7035&lt;&gt;"",ISNUMBER(A7035)),VLOOKUP(A7035,Studies!A:BR,4,FALSE),"")</f>
        <v>Alprazolam alone (Trial A)</v>
      </c>
      <c r="E7035" s="255" t="str">
        <f>IF(AND(A7035&lt;&gt;"",ISNUMBER(A7035)),VLOOKUP(A7035,Studies!A:BR,5,FALSE),"")</f>
        <v>Alprazolam</v>
      </c>
      <c r="F7035" s="256" t="str">
        <f>IF(AND(A7035&lt;&gt;"",ISNUMBER(A7035)),VLOOKUP(A7035,Studies!A:BR,6,FALSE),"")</f>
        <v>Plasma</v>
      </c>
      <c r="G7035" s="194">
        <v>48</v>
      </c>
      <c r="H7035" s="50" t="s">
        <v>60</v>
      </c>
      <c r="I7035" s="187">
        <v>1.0289999999999999</v>
      </c>
      <c r="J7035" s="41" t="s">
        <v>941</v>
      </c>
      <c r="K7035" s="41" t="s">
        <v>116</v>
      </c>
      <c r="L7035" s="195">
        <v>0.38603300000000002</v>
      </c>
      <c r="M7035" s="52" t="s">
        <v>941</v>
      </c>
      <c r="N7035" s="52" t="s">
        <v>949</v>
      </c>
    </row>
    <row r="7036" spans="1:14" x14ac:dyDescent="0.2">
      <c r="A7036" s="30">
        <v>740</v>
      </c>
      <c r="B7036" s="254" t="str">
        <f>IF(AND(A7036&lt;&gt;"",ISNUMBER(A7036)),VLOOKUP(A7036,Studies!A:BR,2,FALSE),"")</f>
        <v>Greenblatt 2000</v>
      </c>
      <c r="C7036" s="255" t="str">
        <f>IF(AND(A7036&lt;&gt;"",ISNUMBER(A7036)),VLOOKUP(A7036,Studies!A:BR,3,FALSE),"")</f>
        <v>https://www.ncbi.nlm.nih.gov/pubmed/10801241</v>
      </c>
      <c r="D7036" s="255" t="str">
        <f>IF(AND(A7036&lt;&gt;"",ISNUMBER(A7036)),VLOOKUP(A7036,Studies!A:BR,4,FALSE),"")</f>
        <v>Control</v>
      </c>
      <c r="E7036" s="255" t="str">
        <f>IF(AND(A7036&lt;&gt;"",ISNUMBER(A7036)),VLOOKUP(A7036,Studies!A:BR,5,FALSE),"")</f>
        <v>Alprazolam</v>
      </c>
      <c r="F7036" s="256" t="str">
        <f>IF(AND(A7036&lt;&gt;"",ISNUMBER(A7036)),VLOOKUP(A7036,Studies!A:BR,6,FALSE),"")</f>
        <v>Plasma</v>
      </c>
      <c r="G7036" s="194">
        <v>0.5</v>
      </c>
      <c r="H7036" s="50" t="s">
        <v>60</v>
      </c>
      <c r="I7036" s="187">
        <v>5.0053720000000004</v>
      </c>
      <c r="J7036" s="41" t="s">
        <v>941</v>
      </c>
      <c r="K7036" s="41" t="s">
        <v>116</v>
      </c>
      <c r="L7036" s="195">
        <v>1.5054540000000001</v>
      </c>
      <c r="M7036" s="52" t="s">
        <v>941</v>
      </c>
      <c r="N7036" s="52" t="s">
        <v>949</v>
      </c>
    </row>
    <row r="7037" spans="1:14" x14ac:dyDescent="0.2">
      <c r="A7037" s="30">
        <v>740</v>
      </c>
      <c r="B7037" s="254" t="str">
        <f>IF(AND(A7037&lt;&gt;"",ISNUMBER(A7037)),VLOOKUP(A7037,Studies!A:BR,2,FALSE),"")</f>
        <v>Greenblatt 2000</v>
      </c>
      <c r="C7037" s="255" t="str">
        <f>IF(AND(A7037&lt;&gt;"",ISNUMBER(A7037)),VLOOKUP(A7037,Studies!A:BR,3,FALSE),"")</f>
        <v>https://www.ncbi.nlm.nih.gov/pubmed/10801241</v>
      </c>
      <c r="D7037" s="255" t="str">
        <f>IF(AND(A7037&lt;&gt;"",ISNUMBER(A7037)),VLOOKUP(A7037,Studies!A:BR,4,FALSE),"")</f>
        <v>Control</v>
      </c>
      <c r="E7037" s="255" t="str">
        <f>IF(AND(A7037&lt;&gt;"",ISNUMBER(A7037)),VLOOKUP(A7037,Studies!A:BR,5,FALSE),"")</f>
        <v>Alprazolam</v>
      </c>
      <c r="F7037" s="256" t="str">
        <f>IF(AND(A7037&lt;&gt;"",ISNUMBER(A7037)),VLOOKUP(A7037,Studies!A:BR,6,FALSE),"")</f>
        <v>Plasma</v>
      </c>
      <c r="G7037" s="194">
        <v>1</v>
      </c>
      <c r="H7037" s="50" t="s">
        <v>60</v>
      </c>
      <c r="I7037" s="187">
        <v>13.054819999999999</v>
      </c>
      <c r="J7037" s="41" t="s">
        <v>941</v>
      </c>
      <c r="K7037" s="41" t="s">
        <v>116</v>
      </c>
      <c r="L7037" s="195">
        <v>1.1887760000000001</v>
      </c>
      <c r="M7037" s="52" t="s">
        <v>941</v>
      </c>
      <c r="N7037" s="52" t="s">
        <v>949</v>
      </c>
    </row>
    <row r="7038" spans="1:14" x14ac:dyDescent="0.2">
      <c r="A7038" s="30">
        <v>740</v>
      </c>
      <c r="B7038" s="254" t="str">
        <f>IF(AND(A7038&lt;&gt;"",ISNUMBER(A7038)),VLOOKUP(A7038,Studies!A:BR,2,FALSE),"")</f>
        <v>Greenblatt 2000</v>
      </c>
      <c r="C7038" s="255" t="str">
        <f>IF(AND(A7038&lt;&gt;"",ISNUMBER(A7038)),VLOOKUP(A7038,Studies!A:BR,3,FALSE),"")</f>
        <v>https://www.ncbi.nlm.nih.gov/pubmed/10801241</v>
      </c>
      <c r="D7038" s="255" t="str">
        <f>IF(AND(A7038&lt;&gt;"",ISNUMBER(A7038)),VLOOKUP(A7038,Studies!A:BR,4,FALSE),"")</f>
        <v>Control</v>
      </c>
      <c r="E7038" s="255" t="str">
        <f>IF(AND(A7038&lt;&gt;"",ISNUMBER(A7038)),VLOOKUP(A7038,Studies!A:BR,5,FALSE),"")</f>
        <v>Alprazolam</v>
      </c>
      <c r="F7038" s="256" t="str">
        <f>IF(AND(A7038&lt;&gt;"",ISNUMBER(A7038)),VLOOKUP(A7038,Studies!A:BR,6,FALSE),"")</f>
        <v>Plasma</v>
      </c>
      <c r="G7038" s="194">
        <v>1.5</v>
      </c>
      <c r="H7038" s="50" t="s">
        <v>60</v>
      </c>
      <c r="I7038" s="187">
        <v>14.17841</v>
      </c>
      <c r="J7038" s="41" t="s">
        <v>941</v>
      </c>
      <c r="K7038" s="41" t="s">
        <v>116</v>
      </c>
      <c r="L7038" s="195">
        <v>0.87115799999999999</v>
      </c>
      <c r="M7038" s="52" t="s">
        <v>941</v>
      </c>
      <c r="N7038" s="52" t="s">
        <v>949</v>
      </c>
    </row>
    <row r="7039" spans="1:14" x14ac:dyDescent="0.2">
      <c r="A7039" s="30">
        <v>740</v>
      </c>
      <c r="B7039" s="254" t="str">
        <f>IF(AND(A7039&lt;&gt;"",ISNUMBER(A7039)),VLOOKUP(A7039,Studies!A:BR,2,FALSE),"")</f>
        <v>Greenblatt 2000</v>
      </c>
      <c r="C7039" s="255" t="str">
        <f>IF(AND(A7039&lt;&gt;"",ISNUMBER(A7039)),VLOOKUP(A7039,Studies!A:BR,3,FALSE),"")</f>
        <v>https://www.ncbi.nlm.nih.gov/pubmed/10801241</v>
      </c>
      <c r="D7039" s="255" t="str">
        <f>IF(AND(A7039&lt;&gt;"",ISNUMBER(A7039)),VLOOKUP(A7039,Studies!A:BR,4,FALSE),"")</f>
        <v>Control</v>
      </c>
      <c r="E7039" s="255" t="str">
        <f>IF(AND(A7039&lt;&gt;"",ISNUMBER(A7039)),VLOOKUP(A7039,Studies!A:BR,5,FALSE),"")</f>
        <v>Alprazolam</v>
      </c>
      <c r="F7039" s="256" t="str">
        <f>IF(AND(A7039&lt;&gt;"",ISNUMBER(A7039)),VLOOKUP(A7039,Studies!A:BR,6,FALSE),"")</f>
        <v>Plasma</v>
      </c>
      <c r="G7039" s="194">
        <v>2</v>
      </c>
      <c r="H7039" s="50" t="s">
        <v>60</v>
      </c>
      <c r="I7039" s="187">
        <v>13.480790000000001</v>
      </c>
      <c r="J7039" s="41" t="s">
        <v>941</v>
      </c>
      <c r="K7039" s="41" t="s">
        <v>116</v>
      </c>
      <c r="L7039" s="195">
        <v>0.96015899999999998</v>
      </c>
      <c r="M7039" s="52" t="s">
        <v>941</v>
      </c>
      <c r="N7039" s="52" t="s">
        <v>949</v>
      </c>
    </row>
    <row r="7040" spans="1:14" x14ac:dyDescent="0.2">
      <c r="A7040" s="30">
        <v>740</v>
      </c>
      <c r="B7040" s="254" t="str">
        <f>IF(AND(A7040&lt;&gt;"",ISNUMBER(A7040)),VLOOKUP(A7040,Studies!A:BR,2,FALSE),"")</f>
        <v>Greenblatt 2000</v>
      </c>
      <c r="C7040" s="255" t="str">
        <f>IF(AND(A7040&lt;&gt;"",ISNUMBER(A7040)),VLOOKUP(A7040,Studies!A:BR,3,FALSE),"")</f>
        <v>https://www.ncbi.nlm.nih.gov/pubmed/10801241</v>
      </c>
      <c r="D7040" s="255" t="str">
        <f>IF(AND(A7040&lt;&gt;"",ISNUMBER(A7040)),VLOOKUP(A7040,Studies!A:BR,4,FALSE),"")</f>
        <v>Control</v>
      </c>
      <c r="E7040" s="255" t="str">
        <f>IF(AND(A7040&lt;&gt;"",ISNUMBER(A7040)),VLOOKUP(A7040,Studies!A:BR,5,FALSE),"")</f>
        <v>Alprazolam</v>
      </c>
      <c r="F7040" s="256" t="str">
        <f>IF(AND(A7040&lt;&gt;"",ISNUMBER(A7040)),VLOOKUP(A7040,Studies!A:BR,6,FALSE),"")</f>
        <v>Plasma</v>
      </c>
      <c r="G7040" s="194">
        <v>3</v>
      </c>
      <c r="H7040" s="50" t="s">
        <v>60</v>
      </c>
      <c r="I7040" s="187">
        <v>12.99508</v>
      </c>
      <c r="J7040" s="41" t="s">
        <v>941</v>
      </c>
      <c r="K7040" s="41" t="s">
        <v>116</v>
      </c>
      <c r="L7040" s="195">
        <v>0.92556899999999998</v>
      </c>
      <c r="M7040" s="52" t="s">
        <v>941</v>
      </c>
      <c r="N7040" s="52" t="s">
        <v>949</v>
      </c>
    </row>
    <row r="7041" spans="1:14" x14ac:dyDescent="0.2">
      <c r="A7041" s="30">
        <v>740</v>
      </c>
      <c r="B7041" s="254" t="str">
        <f>IF(AND(A7041&lt;&gt;"",ISNUMBER(A7041)),VLOOKUP(A7041,Studies!A:BR,2,FALSE),"")</f>
        <v>Greenblatt 2000</v>
      </c>
      <c r="C7041" s="255" t="str">
        <f>IF(AND(A7041&lt;&gt;"",ISNUMBER(A7041)),VLOOKUP(A7041,Studies!A:BR,3,FALSE),"")</f>
        <v>https://www.ncbi.nlm.nih.gov/pubmed/10801241</v>
      </c>
      <c r="D7041" s="255" t="str">
        <f>IF(AND(A7041&lt;&gt;"",ISNUMBER(A7041)),VLOOKUP(A7041,Studies!A:BR,4,FALSE),"")</f>
        <v>Control</v>
      </c>
      <c r="E7041" s="255" t="str">
        <f>IF(AND(A7041&lt;&gt;"",ISNUMBER(A7041)),VLOOKUP(A7041,Studies!A:BR,5,FALSE),"")</f>
        <v>Alprazolam</v>
      </c>
      <c r="F7041" s="256" t="str">
        <f>IF(AND(A7041&lt;&gt;"",ISNUMBER(A7041)),VLOOKUP(A7041,Studies!A:BR,6,FALSE),"")</f>
        <v>Plasma</v>
      </c>
      <c r="G7041" s="194">
        <v>3</v>
      </c>
      <c r="H7041" s="50" t="s">
        <v>60</v>
      </c>
      <c r="I7041" s="187">
        <v>12.13105</v>
      </c>
      <c r="J7041" s="41" t="s">
        <v>941</v>
      </c>
      <c r="K7041" s="41" t="s">
        <v>116</v>
      </c>
      <c r="L7041" s="195">
        <v>0.62778100000000003</v>
      </c>
      <c r="M7041" s="52" t="s">
        <v>941</v>
      </c>
      <c r="N7041" s="52" t="s">
        <v>949</v>
      </c>
    </row>
    <row r="7042" spans="1:14" x14ac:dyDescent="0.2">
      <c r="A7042" s="30">
        <v>740</v>
      </c>
      <c r="B7042" s="254" t="str">
        <f>IF(AND(A7042&lt;&gt;"",ISNUMBER(A7042)),VLOOKUP(A7042,Studies!A:BR,2,FALSE),"")</f>
        <v>Greenblatt 2000</v>
      </c>
      <c r="C7042" s="255" t="str">
        <f>IF(AND(A7042&lt;&gt;"",ISNUMBER(A7042)),VLOOKUP(A7042,Studies!A:BR,3,FALSE),"")</f>
        <v>https://www.ncbi.nlm.nih.gov/pubmed/10801241</v>
      </c>
      <c r="D7042" s="255" t="str">
        <f>IF(AND(A7042&lt;&gt;"",ISNUMBER(A7042)),VLOOKUP(A7042,Studies!A:BR,4,FALSE),"")</f>
        <v>Control</v>
      </c>
      <c r="E7042" s="255" t="str">
        <f>IF(AND(A7042&lt;&gt;"",ISNUMBER(A7042)),VLOOKUP(A7042,Studies!A:BR,5,FALSE),"")</f>
        <v>Alprazolam</v>
      </c>
      <c r="F7042" s="256" t="str">
        <f>IF(AND(A7042&lt;&gt;"",ISNUMBER(A7042)),VLOOKUP(A7042,Studies!A:BR,6,FALSE),"")</f>
        <v>Plasma</v>
      </c>
      <c r="G7042" s="194">
        <v>4</v>
      </c>
      <c r="H7042" s="50" t="s">
        <v>60</v>
      </c>
      <c r="I7042" s="187">
        <v>10.96665</v>
      </c>
      <c r="J7042" s="41" t="s">
        <v>941</v>
      </c>
      <c r="K7042" s="41" t="s">
        <v>116</v>
      </c>
      <c r="L7042" s="195">
        <v>1.0536270000000001</v>
      </c>
      <c r="M7042" s="52" t="s">
        <v>941</v>
      </c>
      <c r="N7042" s="52" t="s">
        <v>949</v>
      </c>
    </row>
    <row r="7043" spans="1:14" x14ac:dyDescent="0.2">
      <c r="A7043" s="30">
        <v>740</v>
      </c>
      <c r="B7043" s="254" t="str">
        <f>IF(AND(A7043&lt;&gt;"",ISNUMBER(A7043)),VLOOKUP(A7043,Studies!A:BR,2,FALSE),"")</f>
        <v>Greenblatt 2000</v>
      </c>
      <c r="C7043" s="255" t="str">
        <f>IF(AND(A7043&lt;&gt;"",ISNUMBER(A7043)),VLOOKUP(A7043,Studies!A:BR,3,FALSE),"")</f>
        <v>https://www.ncbi.nlm.nih.gov/pubmed/10801241</v>
      </c>
      <c r="D7043" s="255" t="str">
        <f>IF(AND(A7043&lt;&gt;"",ISNUMBER(A7043)),VLOOKUP(A7043,Studies!A:BR,4,FALSE),"")</f>
        <v>Control</v>
      </c>
      <c r="E7043" s="255" t="str">
        <f>IF(AND(A7043&lt;&gt;"",ISNUMBER(A7043)),VLOOKUP(A7043,Studies!A:BR,5,FALSE),"")</f>
        <v>Alprazolam</v>
      </c>
      <c r="F7043" s="256" t="str">
        <f>IF(AND(A7043&lt;&gt;"",ISNUMBER(A7043)),VLOOKUP(A7043,Studies!A:BR,6,FALSE),"")</f>
        <v>Plasma</v>
      </c>
      <c r="G7043" s="194">
        <v>5</v>
      </c>
      <c r="H7043" s="50" t="s">
        <v>60</v>
      </c>
      <c r="I7043" s="187">
        <v>10.097580000000001</v>
      </c>
      <c r="J7043" s="41" t="s">
        <v>941</v>
      </c>
      <c r="K7043" s="41" t="s">
        <v>116</v>
      </c>
      <c r="L7043" s="195">
        <v>0.81887900000000002</v>
      </c>
      <c r="M7043" s="52" t="s">
        <v>941</v>
      </c>
      <c r="N7043" s="52" t="s">
        <v>949</v>
      </c>
    </row>
    <row r="7044" spans="1:14" x14ac:dyDescent="0.2">
      <c r="A7044" s="30">
        <v>740</v>
      </c>
      <c r="B7044" s="254" t="str">
        <f>IF(AND(A7044&lt;&gt;"",ISNUMBER(A7044)),VLOOKUP(A7044,Studies!A:BR,2,FALSE),"")</f>
        <v>Greenblatt 2000</v>
      </c>
      <c r="C7044" s="255" t="str">
        <f>IF(AND(A7044&lt;&gt;"",ISNUMBER(A7044)),VLOOKUP(A7044,Studies!A:BR,3,FALSE),"")</f>
        <v>https://www.ncbi.nlm.nih.gov/pubmed/10801241</v>
      </c>
      <c r="D7044" s="255" t="str">
        <f>IF(AND(A7044&lt;&gt;"",ISNUMBER(A7044)),VLOOKUP(A7044,Studies!A:BR,4,FALSE),"")</f>
        <v>Control</v>
      </c>
      <c r="E7044" s="255" t="str">
        <f>IF(AND(A7044&lt;&gt;"",ISNUMBER(A7044)),VLOOKUP(A7044,Studies!A:BR,5,FALSE),"")</f>
        <v>Alprazolam</v>
      </c>
      <c r="F7044" s="256" t="str">
        <f>IF(AND(A7044&lt;&gt;"",ISNUMBER(A7044)),VLOOKUP(A7044,Studies!A:BR,6,FALSE),"")</f>
        <v>Plasma</v>
      </c>
      <c r="G7044" s="194">
        <v>6</v>
      </c>
      <c r="H7044" s="50" t="s">
        <v>60</v>
      </c>
      <c r="I7044" s="187">
        <v>8.9624020000000009</v>
      </c>
      <c r="J7044" s="41" t="s">
        <v>941</v>
      </c>
      <c r="K7044" s="41" t="s">
        <v>116</v>
      </c>
      <c r="L7044" s="195">
        <v>0.95160199999999995</v>
      </c>
      <c r="M7044" s="52" t="s">
        <v>941</v>
      </c>
      <c r="N7044" s="52" t="s">
        <v>949</v>
      </c>
    </row>
    <row r="7045" spans="1:14" x14ac:dyDescent="0.2">
      <c r="A7045" s="30">
        <v>740</v>
      </c>
      <c r="B7045" s="254" t="str">
        <f>IF(AND(A7045&lt;&gt;"",ISNUMBER(A7045)),VLOOKUP(A7045,Studies!A:BR,2,FALSE),"")</f>
        <v>Greenblatt 2000</v>
      </c>
      <c r="C7045" s="255" t="str">
        <f>IF(AND(A7045&lt;&gt;"",ISNUMBER(A7045)),VLOOKUP(A7045,Studies!A:BR,3,FALSE),"")</f>
        <v>https://www.ncbi.nlm.nih.gov/pubmed/10801241</v>
      </c>
      <c r="D7045" s="255" t="str">
        <f>IF(AND(A7045&lt;&gt;"",ISNUMBER(A7045)),VLOOKUP(A7045,Studies!A:BR,4,FALSE),"")</f>
        <v>Control</v>
      </c>
      <c r="E7045" s="255" t="str">
        <f>IF(AND(A7045&lt;&gt;"",ISNUMBER(A7045)),VLOOKUP(A7045,Studies!A:BR,5,FALSE),"")</f>
        <v>Alprazolam</v>
      </c>
      <c r="F7045" s="256" t="str">
        <f>IF(AND(A7045&lt;&gt;"",ISNUMBER(A7045)),VLOOKUP(A7045,Studies!A:BR,6,FALSE),"")</f>
        <v>Plasma</v>
      </c>
      <c r="G7045" s="194">
        <v>8</v>
      </c>
      <c r="H7045" s="50" t="s">
        <v>60</v>
      </c>
      <c r="I7045" s="187">
        <v>7.5982099999999999</v>
      </c>
      <c r="J7045" s="41" t="s">
        <v>941</v>
      </c>
      <c r="K7045" s="41" t="s">
        <v>116</v>
      </c>
      <c r="L7045" s="195">
        <v>0.73000500000000001</v>
      </c>
      <c r="M7045" s="52" t="s">
        <v>941</v>
      </c>
      <c r="N7045" s="52" t="s">
        <v>949</v>
      </c>
    </row>
    <row r="7046" spans="1:14" x14ac:dyDescent="0.2">
      <c r="A7046" s="30">
        <v>740</v>
      </c>
      <c r="B7046" s="254" t="str">
        <f>IF(AND(A7046&lt;&gt;"",ISNUMBER(A7046)),VLOOKUP(A7046,Studies!A:BR,2,FALSE),"")</f>
        <v>Greenblatt 2000</v>
      </c>
      <c r="C7046" s="255" t="str">
        <f>IF(AND(A7046&lt;&gt;"",ISNUMBER(A7046)),VLOOKUP(A7046,Studies!A:BR,3,FALSE),"")</f>
        <v>https://www.ncbi.nlm.nih.gov/pubmed/10801241</v>
      </c>
      <c r="D7046" s="255" t="str">
        <f>IF(AND(A7046&lt;&gt;"",ISNUMBER(A7046)),VLOOKUP(A7046,Studies!A:BR,4,FALSE),"")</f>
        <v>Control</v>
      </c>
      <c r="E7046" s="255" t="str">
        <f>IF(AND(A7046&lt;&gt;"",ISNUMBER(A7046)),VLOOKUP(A7046,Studies!A:BR,5,FALSE),"")</f>
        <v>Alprazolam</v>
      </c>
      <c r="F7046" s="256" t="str">
        <f>IF(AND(A7046&lt;&gt;"",ISNUMBER(A7046)),VLOOKUP(A7046,Studies!A:BR,6,FALSE),"")</f>
        <v>Plasma</v>
      </c>
      <c r="G7046" s="194">
        <v>24</v>
      </c>
      <c r="H7046" s="50" t="s">
        <v>60</v>
      </c>
      <c r="I7046" s="187">
        <v>3.5811130000000002</v>
      </c>
      <c r="J7046" s="41" t="s">
        <v>941</v>
      </c>
      <c r="K7046" s="41" t="s">
        <v>116</v>
      </c>
      <c r="L7046" s="195">
        <v>0.68188599999999999</v>
      </c>
      <c r="M7046" s="52" t="s">
        <v>941</v>
      </c>
      <c r="N7046" s="52" t="s">
        <v>949</v>
      </c>
    </row>
    <row r="7047" spans="1:14" x14ac:dyDescent="0.2">
      <c r="A7047" s="30">
        <v>740</v>
      </c>
      <c r="B7047" s="254" t="str">
        <f>IF(AND(A7047&lt;&gt;"",ISNUMBER(A7047)),VLOOKUP(A7047,Studies!A:BR,2,FALSE),"")</f>
        <v>Greenblatt 2000</v>
      </c>
      <c r="C7047" s="255" t="str">
        <f>IF(AND(A7047&lt;&gt;"",ISNUMBER(A7047)),VLOOKUP(A7047,Studies!A:BR,3,FALSE),"")</f>
        <v>https://www.ncbi.nlm.nih.gov/pubmed/10801241</v>
      </c>
      <c r="D7047" s="255" t="str">
        <f>IF(AND(A7047&lt;&gt;"",ISNUMBER(A7047)),VLOOKUP(A7047,Studies!A:BR,4,FALSE),"")</f>
        <v>Control</v>
      </c>
      <c r="E7047" s="255" t="str">
        <f>IF(AND(A7047&lt;&gt;"",ISNUMBER(A7047)),VLOOKUP(A7047,Studies!A:BR,5,FALSE),"")</f>
        <v>Alprazolam</v>
      </c>
      <c r="F7047" s="256" t="str">
        <f>IF(AND(A7047&lt;&gt;"",ISNUMBER(A7047)),VLOOKUP(A7047,Studies!A:BR,6,FALSE),"")</f>
        <v>Plasma</v>
      </c>
      <c r="G7047" s="194">
        <v>32</v>
      </c>
      <c r="H7047" s="50" t="s">
        <v>60</v>
      </c>
      <c r="I7047" s="187">
        <v>2.3699279999999998</v>
      </c>
      <c r="J7047" s="41" t="s">
        <v>941</v>
      </c>
      <c r="K7047" s="41" t="s">
        <v>116</v>
      </c>
      <c r="L7047" s="195">
        <v>0.59725799999999996</v>
      </c>
      <c r="M7047" s="52" t="s">
        <v>941</v>
      </c>
      <c r="N7047" s="52" t="s">
        <v>949</v>
      </c>
    </row>
    <row r="7048" spans="1:14" x14ac:dyDescent="0.2">
      <c r="A7048" s="30">
        <v>741</v>
      </c>
      <c r="B7048" s="254" t="str">
        <f>IF(AND(A7048&lt;&gt;"",ISNUMBER(A7048)),VLOOKUP(A7048,Studies!A:BR,2,FALSE),"")</f>
        <v>Juhl 1984</v>
      </c>
      <c r="C7048" s="255" t="str">
        <f>IF(AND(A7048&lt;&gt;"",ISNUMBER(A7048)),VLOOKUP(A7048,Studies!A:BR,3,FALSE),"")</f>
        <v>https://www.ncbi.nlm.nih.gov/pubmed/6143766</v>
      </c>
      <c r="D7048" s="255" t="str">
        <f>IF(AND(A7048&lt;&gt;"",ISNUMBER(A7048)),VLOOKUP(A7048,Studies!A:BR,4,FALSE),"")</f>
        <v>Healthy control group</v>
      </c>
      <c r="E7048" s="255" t="str">
        <f>IF(AND(A7048&lt;&gt;"",ISNUMBER(A7048)),VLOOKUP(A7048,Studies!A:BR,5,FALSE),"")</f>
        <v>Alprazolam</v>
      </c>
      <c r="F7048" s="256" t="str">
        <f>IF(AND(A7048&lt;&gt;"",ISNUMBER(A7048)),VLOOKUP(A7048,Studies!A:BR,6,FALSE),"")</f>
        <v>Plasma</v>
      </c>
      <c r="G7048" s="194">
        <v>0.27002999999999999</v>
      </c>
      <c r="H7048" s="50" t="s">
        <v>60</v>
      </c>
      <c r="I7048" s="187">
        <v>5.0291350000000001</v>
      </c>
      <c r="J7048" s="41" t="s">
        <v>941</v>
      </c>
      <c r="K7048" s="41" t="s">
        <v>116</v>
      </c>
    </row>
    <row r="7049" spans="1:14" x14ac:dyDescent="0.2">
      <c r="A7049" s="30">
        <v>741</v>
      </c>
      <c r="B7049" s="254" t="str">
        <f>IF(AND(A7049&lt;&gt;"",ISNUMBER(A7049)),VLOOKUP(A7049,Studies!A:BR,2,FALSE),"")</f>
        <v>Juhl 1984</v>
      </c>
      <c r="C7049" s="255" t="str">
        <f>IF(AND(A7049&lt;&gt;"",ISNUMBER(A7049)),VLOOKUP(A7049,Studies!A:BR,3,FALSE),"")</f>
        <v>https://www.ncbi.nlm.nih.gov/pubmed/6143766</v>
      </c>
      <c r="D7049" s="255" t="str">
        <f>IF(AND(A7049&lt;&gt;"",ISNUMBER(A7049)),VLOOKUP(A7049,Studies!A:BR,4,FALSE),"")</f>
        <v>Healthy control group</v>
      </c>
      <c r="E7049" s="255" t="str">
        <f>IF(AND(A7049&lt;&gt;"",ISNUMBER(A7049)),VLOOKUP(A7049,Studies!A:BR,5,FALSE),"")</f>
        <v>Alprazolam</v>
      </c>
      <c r="F7049" s="256" t="str">
        <f>IF(AND(A7049&lt;&gt;"",ISNUMBER(A7049)),VLOOKUP(A7049,Studies!A:BR,6,FALSE),"")</f>
        <v>Plasma</v>
      </c>
      <c r="G7049" s="194">
        <v>0.52847</v>
      </c>
      <c r="H7049" s="50" t="s">
        <v>60</v>
      </c>
      <c r="I7049" s="187">
        <v>12.71031</v>
      </c>
      <c r="J7049" s="41" t="s">
        <v>941</v>
      </c>
      <c r="K7049" s="41" t="s">
        <v>116</v>
      </c>
    </row>
    <row r="7050" spans="1:14" x14ac:dyDescent="0.2">
      <c r="A7050" s="30">
        <v>741</v>
      </c>
      <c r="B7050" s="254" t="str">
        <f>IF(AND(A7050&lt;&gt;"",ISNUMBER(A7050)),VLOOKUP(A7050,Studies!A:BR,2,FALSE),"")</f>
        <v>Juhl 1984</v>
      </c>
      <c r="C7050" s="255" t="str">
        <f>IF(AND(A7050&lt;&gt;"",ISNUMBER(A7050)),VLOOKUP(A7050,Studies!A:BR,3,FALSE),"")</f>
        <v>https://www.ncbi.nlm.nih.gov/pubmed/6143766</v>
      </c>
      <c r="D7050" s="255" t="str">
        <f>IF(AND(A7050&lt;&gt;"",ISNUMBER(A7050)),VLOOKUP(A7050,Studies!A:BR,4,FALSE),"")</f>
        <v>Healthy control group</v>
      </c>
      <c r="E7050" s="255" t="str">
        <f>IF(AND(A7050&lt;&gt;"",ISNUMBER(A7050)),VLOOKUP(A7050,Studies!A:BR,5,FALSE),"")</f>
        <v>Alprazolam</v>
      </c>
      <c r="F7050" s="256" t="str">
        <f>IF(AND(A7050&lt;&gt;"",ISNUMBER(A7050)),VLOOKUP(A7050,Studies!A:BR,6,FALSE),"")</f>
        <v>Plasma</v>
      </c>
      <c r="G7050" s="194">
        <v>0.74789000000000005</v>
      </c>
      <c r="H7050" s="50" t="s">
        <v>60</v>
      </c>
      <c r="I7050" s="187">
        <v>13.688179999999999</v>
      </c>
      <c r="J7050" s="41" t="s">
        <v>941</v>
      </c>
      <c r="K7050" s="41" t="s">
        <v>116</v>
      </c>
    </row>
    <row r="7051" spans="1:14" x14ac:dyDescent="0.2">
      <c r="A7051" s="30">
        <v>741</v>
      </c>
      <c r="B7051" s="254" t="str">
        <f>IF(AND(A7051&lt;&gt;"",ISNUMBER(A7051)),VLOOKUP(A7051,Studies!A:BR,2,FALSE),"")</f>
        <v>Juhl 1984</v>
      </c>
      <c r="C7051" s="255" t="str">
        <f>IF(AND(A7051&lt;&gt;"",ISNUMBER(A7051)),VLOOKUP(A7051,Studies!A:BR,3,FALSE),"")</f>
        <v>https://www.ncbi.nlm.nih.gov/pubmed/6143766</v>
      </c>
      <c r="D7051" s="255" t="str">
        <f>IF(AND(A7051&lt;&gt;"",ISNUMBER(A7051)),VLOOKUP(A7051,Studies!A:BR,4,FALSE),"")</f>
        <v>Healthy control group</v>
      </c>
      <c r="E7051" s="255" t="str">
        <f>IF(AND(A7051&lt;&gt;"",ISNUMBER(A7051)),VLOOKUP(A7051,Studies!A:BR,5,FALSE),"")</f>
        <v>Alprazolam</v>
      </c>
      <c r="F7051" s="256" t="str">
        <f>IF(AND(A7051&lt;&gt;"",ISNUMBER(A7051)),VLOOKUP(A7051,Studies!A:BR,6,FALSE),"")</f>
        <v>Plasma</v>
      </c>
      <c r="G7051" s="194">
        <v>1.0457000000000001</v>
      </c>
      <c r="H7051" s="50" t="s">
        <v>60</v>
      </c>
      <c r="I7051" s="187">
        <v>14.002829999999999</v>
      </c>
      <c r="J7051" s="41" t="s">
        <v>941</v>
      </c>
      <c r="K7051" s="41" t="s">
        <v>116</v>
      </c>
    </row>
    <row r="7052" spans="1:14" x14ac:dyDescent="0.2">
      <c r="A7052" s="30">
        <v>741</v>
      </c>
      <c r="B7052" s="254" t="str">
        <f>IF(AND(A7052&lt;&gt;"",ISNUMBER(A7052)),VLOOKUP(A7052,Studies!A:BR,2,FALSE),"")</f>
        <v>Juhl 1984</v>
      </c>
      <c r="C7052" s="255" t="str">
        <f>IF(AND(A7052&lt;&gt;"",ISNUMBER(A7052)),VLOOKUP(A7052,Studies!A:BR,3,FALSE),"")</f>
        <v>https://www.ncbi.nlm.nih.gov/pubmed/6143766</v>
      </c>
      <c r="D7052" s="255" t="str">
        <f>IF(AND(A7052&lt;&gt;"",ISNUMBER(A7052)),VLOOKUP(A7052,Studies!A:BR,4,FALSE),"")</f>
        <v>Healthy control group</v>
      </c>
      <c r="E7052" s="255" t="str">
        <f>IF(AND(A7052&lt;&gt;"",ISNUMBER(A7052)),VLOOKUP(A7052,Studies!A:BR,5,FALSE),"")</f>
        <v>Alprazolam</v>
      </c>
      <c r="F7052" s="256" t="str">
        <f>IF(AND(A7052&lt;&gt;"",ISNUMBER(A7052)),VLOOKUP(A7052,Studies!A:BR,6,FALSE),"")</f>
        <v>Plasma</v>
      </c>
      <c r="G7052" s="194">
        <v>1.5074000000000001</v>
      </c>
      <c r="H7052" s="50" t="s">
        <v>60</v>
      </c>
      <c r="I7052" s="187">
        <v>11.699260000000001</v>
      </c>
      <c r="J7052" s="41" t="s">
        <v>941</v>
      </c>
      <c r="K7052" s="41" t="s">
        <v>116</v>
      </c>
    </row>
    <row r="7053" spans="1:14" x14ac:dyDescent="0.2">
      <c r="A7053" s="30">
        <v>741</v>
      </c>
      <c r="B7053" s="254" t="str">
        <f>IF(AND(A7053&lt;&gt;"",ISNUMBER(A7053)),VLOOKUP(A7053,Studies!A:BR,2,FALSE),"")</f>
        <v>Juhl 1984</v>
      </c>
      <c r="C7053" s="255" t="str">
        <f>IF(AND(A7053&lt;&gt;"",ISNUMBER(A7053)),VLOOKUP(A7053,Studies!A:BR,3,FALSE),"")</f>
        <v>https://www.ncbi.nlm.nih.gov/pubmed/6143766</v>
      </c>
      <c r="D7053" s="255" t="str">
        <f>IF(AND(A7053&lt;&gt;"",ISNUMBER(A7053)),VLOOKUP(A7053,Studies!A:BR,4,FALSE),"")</f>
        <v>Healthy control group</v>
      </c>
      <c r="E7053" s="255" t="str">
        <f>IF(AND(A7053&lt;&gt;"",ISNUMBER(A7053)),VLOOKUP(A7053,Studies!A:BR,5,FALSE),"")</f>
        <v>Alprazolam</v>
      </c>
      <c r="F7053" s="256" t="str">
        <f>IF(AND(A7053&lt;&gt;"",ISNUMBER(A7053)),VLOOKUP(A7053,Studies!A:BR,6,FALSE),"")</f>
        <v>Plasma</v>
      </c>
      <c r="G7053" s="194">
        <v>2.0314999999999999</v>
      </c>
      <c r="H7053" s="50" t="s">
        <v>60</v>
      </c>
      <c r="I7053" s="187">
        <v>11.70003</v>
      </c>
      <c r="J7053" s="41" t="s">
        <v>941</v>
      </c>
      <c r="K7053" s="41" t="s">
        <v>116</v>
      </c>
    </row>
    <row r="7054" spans="1:14" x14ac:dyDescent="0.2">
      <c r="A7054" s="30">
        <v>741</v>
      </c>
      <c r="B7054" s="254" t="str">
        <f>IF(AND(A7054&lt;&gt;"",ISNUMBER(A7054)),VLOOKUP(A7054,Studies!A:BR,2,FALSE),"")</f>
        <v>Juhl 1984</v>
      </c>
      <c r="C7054" s="255" t="str">
        <f>IF(AND(A7054&lt;&gt;"",ISNUMBER(A7054)),VLOOKUP(A7054,Studies!A:BR,3,FALSE),"")</f>
        <v>https://www.ncbi.nlm.nih.gov/pubmed/6143766</v>
      </c>
      <c r="D7054" s="255" t="str">
        <f>IF(AND(A7054&lt;&gt;"",ISNUMBER(A7054)),VLOOKUP(A7054,Studies!A:BR,4,FALSE),"")</f>
        <v>Healthy control group</v>
      </c>
      <c r="E7054" s="255" t="str">
        <f>IF(AND(A7054&lt;&gt;"",ISNUMBER(A7054)),VLOOKUP(A7054,Studies!A:BR,5,FALSE),"")</f>
        <v>Alprazolam</v>
      </c>
      <c r="F7054" s="256" t="str">
        <f>IF(AND(A7054&lt;&gt;"",ISNUMBER(A7054)),VLOOKUP(A7054,Studies!A:BR,6,FALSE),"")</f>
        <v>Plasma</v>
      </c>
      <c r="G7054" s="194">
        <v>2.5246</v>
      </c>
      <c r="H7054" s="50" t="s">
        <v>60</v>
      </c>
      <c r="I7054" s="187">
        <v>11.910259999999999</v>
      </c>
      <c r="J7054" s="41" t="s">
        <v>941</v>
      </c>
      <c r="K7054" s="41" t="s">
        <v>116</v>
      </c>
    </row>
    <row r="7055" spans="1:14" x14ac:dyDescent="0.2">
      <c r="A7055" s="30">
        <v>741</v>
      </c>
      <c r="B7055" s="254" t="str">
        <f>IF(AND(A7055&lt;&gt;"",ISNUMBER(A7055)),VLOOKUP(A7055,Studies!A:BR,2,FALSE),"")</f>
        <v>Juhl 1984</v>
      </c>
      <c r="C7055" s="255" t="str">
        <f>IF(AND(A7055&lt;&gt;"",ISNUMBER(A7055)),VLOOKUP(A7055,Studies!A:BR,3,FALSE),"")</f>
        <v>https://www.ncbi.nlm.nih.gov/pubmed/6143766</v>
      </c>
      <c r="D7055" s="255" t="str">
        <f>IF(AND(A7055&lt;&gt;"",ISNUMBER(A7055)),VLOOKUP(A7055,Studies!A:BR,4,FALSE),"")</f>
        <v>Healthy control group</v>
      </c>
      <c r="E7055" s="255" t="str">
        <f>IF(AND(A7055&lt;&gt;"",ISNUMBER(A7055)),VLOOKUP(A7055,Studies!A:BR,5,FALSE),"")</f>
        <v>Alprazolam</v>
      </c>
      <c r="F7055" s="256" t="str">
        <f>IF(AND(A7055&lt;&gt;"",ISNUMBER(A7055)),VLOOKUP(A7055,Studies!A:BR,6,FALSE),"")</f>
        <v>Plasma</v>
      </c>
      <c r="G7055" s="194">
        <v>3.0104000000000002</v>
      </c>
      <c r="H7055" s="50" t="s">
        <v>60</v>
      </c>
      <c r="I7055" s="187">
        <v>10.688980000000001</v>
      </c>
      <c r="J7055" s="41" t="s">
        <v>941</v>
      </c>
      <c r="K7055" s="41" t="s">
        <v>116</v>
      </c>
    </row>
    <row r="7056" spans="1:14" x14ac:dyDescent="0.2">
      <c r="A7056" s="30">
        <v>741</v>
      </c>
      <c r="B7056" s="254" t="str">
        <f>IF(AND(A7056&lt;&gt;"",ISNUMBER(A7056)),VLOOKUP(A7056,Studies!A:BR,2,FALSE),"")</f>
        <v>Juhl 1984</v>
      </c>
      <c r="C7056" s="255" t="str">
        <f>IF(AND(A7056&lt;&gt;"",ISNUMBER(A7056)),VLOOKUP(A7056,Studies!A:BR,3,FALSE),"")</f>
        <v>https://www.ncbi.nlm.nih.gov/pubmed/6143766</v>
      </c>
      <c r="D7056" s="255" t="str">
        <f>IF(AND(A7056&lt;&gt;"",ISNUMBER(A7056)),VLOOKUP(A7056,Studies!A:BR,4,FALSE),"")</f>
        <v>Healthy control group</v>
      </c>
      <c r="E7056" s="255" t="str">
        <f>IF(AND(A7056&lt;&gt;"",ISNUMBER(A7056)),VLOOKUP(A7056,Studies!A:BR,5,FALSE),"")</f>
        <v>Alprazolam</v>
      </c>
      <c r="F7056" s="256" t="str">
        <f>IF(AND(A7056&lt;&gt;"",ISNUMBER(A7056)),VLOOKUP(A7056,Studies!A:BR,6,FALSE),"")</f>
        <v>Plasma</v>
      </c>
      <c r="G7056" s="194">
        <v>3.9845000000000002</v>
      </c>
      <c r="H7056" s="50" t="s">
        <v>60</v>
      </c>
      <c r="I7056" s="187">
        <v>10.585660000000001</v>
      </c>
      <c r="J7056" s="41" t="s">
        <v>941</v>
      </c>
      <c r="K7056" s="41" t="s">
        <v>116</v>
      </c>
    </row>
    <row r="7057" spans="1:11" x14ac:dyDescent="0.2">
      <c r="A7057" s="30">
        <v>741</v>
      </c>
      <c r="B7057" s="254" t="str">
        <f>IF(AND(A7057&lt;&gt;"",ISNUMBER(A7057)),VLOOKUP(A7057,Studies!A:BR,2,FALSE),"")</f>
        <v>Juhl 1984</v>
      </c>
      <c r="C7057" s="255" t="str">
        <f>IF(AND(A7057&lt;&gt;"",ISNUMBER(A7057)),VLOOKUP(A7057,Studies!A:BR,3,FALSE),"")</f>
        <v>https://www.ncbi.nlm.nih.gov/pubmed/6143766</v>
      </c>
      <c r="D7057" s="255" t="str">
        <f>IF(AND(A7057&lt;&gt;"",ISNUMBER(A7057)),VLOOKUP(A7057,Studies!A:BR,4,FALSE),"")</f>
        <v>Healthy control group</v>
      </c>
      <c r="E7057" s="255" t="str">
        <f>IF(AND(A7057&lt;&gt;"",ISNUMBER(A7057)),VLOOKUP(A7057,Studies!A:BR,5,FALSE),"")</f>
        <v>Alprazolam</v>
      </c>
      <c r="F7057" s="256" t="str">
        <f>IF(AND(A7057&lt;&gt;"",ISNUMBER(A7057)),VLOOKUP(A7057,Studies!A:BR,6,FALSE),"")</f>
        <v>Plasma</v>
      </c>
      <c r="G7057" s="194">
        <v>6.0168999999999997</v>
      </c>
      <c r="H7057" s="50" t="s">
        <v>60</v>
      </c>
      <c r="I7057" s="187">
        <v>8.5985929999999993</v>
      </c>
      <c r="J7057" s="41" t="s">
        <v>941</v>
      </c>
      <c r="K7057" s="41" t="s">
        <v>116</v>
      </c>
    </row>
    <row r="7058" spans="1:11" x14ac:dyDescent="0.2">
      <c r="A7058" s="30">
        <v>741</v>
      </c>
      <c r="B7058" s="254" t="str">
        <f>IF(AND(A7058&lt;&gt;"",ISNUMBER(A7058)),VLOOKUP(A7058,Studies!A:BR,2,FALSE),"")</f>
        <v>Juhl 1984</v>
      </c>
      <c r="C7058" s="255" t="str">
        <f>IF(AND(A7058&lt;&gt;"",ISNUMBER(A7058)),VLOOKUP(A7058,Studies!A:BR,3,FALSE),"")</f>
        <v>https://www.ncbi.nlm.nih.gov/pubmed/6143766</v>
      </c>
      <c r="D7058" s="255" t="str">
        <f>IF(AND(A7058&lt;&gt;"",ISNUMBER(A7058)),VLOOKUP(A7058,Studies!A:BR,4,FALSE),"")</f>
        <v>Healthy control group</v>
      </c>
      <c r="E7058" s="255" t="str">
        <f>IF(AND(A7058&lt;&gt;"",ISNUMBER(A7058)),VLOOKUP(A7058,Studies!A:BR,5,FALSE),"")</f>
        <v>Alprazolam</v>
      </c>
      <c r="F7058" s="256" t="str">
        <f>IF(AND(A7058&lt;&gt;"",ISNUMBER(A7058)),VLOOKUP(A7058,Studies!A:BR,6,FALSE),"")</f>
        <v>Plasma</v>
      </c>
      <c r="G7058" s="194">
        <v>8.0432000000000006</v>
      </c>
      <c r="H7058" s="50" t="s">
        <v>60</v>
      </c>
      <c r="I7058" s="187">
        <v>7.7636349999999998</v>
      </c>
      <c r="J7058" s="41" t="s">
        <v>941</v>
      </c>
      <c r="K7058" s="41" t="s">
        <v>116</v>
      </c>
    </row>
    <row r="7059" spans="1:11" x14ac:dyDescent="0.2">
      <c r="A7059" s="30">
        <v>741</v>
      </c>
      <c r="B7059" s="254" t="str">
        <f>IF(AND(A7059&lt;&gt;"",ISNUMBER(A7059)),VLOOKUP(A7059,Studies!A:BR,2,FALSE),"")</f>
        <v>Juhl 1984</v>
      </c>
      <c r="C7059" s="255" t="str">
        <f>IF(AND(A7059&lt;&gt;"",ISNUMBER(A7059)),VLOOKUP(A7059,Studies!A:BR,3,FALSE),"")</f>
        <v>https://www.ncbi.nlm.nih.gov/pubmed/6143766</v>
      </c>
      <c r="D7059" s="255" t="str">
        <f>IF(AND(A7059&lt;&gt;"",ISNUMBER(A7059)),VLOOKUP(A7059,Studies!A:BR,4,FALSE),"")</f>
        <v>Healthy control group</v>
      </c>
      <c r="E7059" s="255" t="str">
        <f>IF(AND(A7059&lt;&gt;"",ISNUMBER(A7059)),VLOOKUP(A7059,Studies!A:BR,5,FALSE),"")</f>
        <v>Alprazolam</v>
      </c>
      <c r="F7059" s="256" t="str">
        <f>IF(AND(A7059&lt;&gt;"",ISNUMBER(A7059)),VLOOKUP(A7059,Studies!A:BR,6,FALSE),"")</f>
        <v>Plasma</v>
      </c>
      <c r="G7059" s="194">
        <v>12.019500000000001</v>
      </c>
      <c r="H7059" s="50" t="s">
        <v>60</v>
      </c>
      <c r="I7059" s="187">
        <v>6.3729100000000001</v>
      </c>
      <c r="J7059" s="41" t="s">
        <v>941</v>
      </c>
      <c r="K7059" s="41" t="s">
        <v>116</v>
      </c>
    </row>
    <row r="7060" spans="1:11" x14ac:dyDescent="0.2">
      <c r="A7060" s="30">
        <v>741</v>
      </c>
      <c r="B7060" s="254" t="str">
        <f>IF(AND(A7060&lt;&gt;"",ISNUMBER(A7060)),VLOOKUP(A7060,Studies!A:BR,2,FALSE),"")</f>
        <v>Juhl 1984</v>
      </c>
      <c r="C7060" s="255" t="str">
        <f>IF(AND(A7060&lt;&gt;"",ISNUMBER(A7060)),VLOOKUP(A7060,Studies!A:BR,3,FALSE),"")</f>
        <v>https://www.ncbi.nlm.nih.gov/pubmed/6143766</v>
      </c>
      <c r="D7060" s="255" t="str">
        <f>IF(AND(A7060&lt;&gt;"",ISNUMBER(A7060)),VLOOKUP(A7060,Studies!A:BR,4,FALSE),"")</f>
        <v>Healthy control group</v>
      </c>
      <c r="E7060" s="255" t="str">
        <f>IF(AND(A7060&lt;&gt;"",ISNUMBER(A7060)),VLOOKUP(A7060,Studies!A:BR,5,FALSE),"")</f>
        <v>Alprazolam</v>
      </c>
      <c r="F7060" s="256" t="str">
        <f>IF(AND(A7060&lt;&gt;"",ISNUMBER(A7060)),VLOOKUP(A7060,Studies!A:BR,6,FALSE),"")</f>
        <v>Plasma</v>
      </c>
      <c r="G7060" s="194">
        <v>24.088200000000001</v>
      </c>
      <c r="H7060" s="50" t="s">
        <v>60</v>
      </c>
      <c r="I7060" s="187">
        <v>4.0164020000000002</v>
      </c>
      <c r="J7060" s="41" t="s">
        <v>941</v>
      </c>
      <c r="K7060" s="41" t="s">
        <v>116</v>
      </c>
    </row>
    <row r="7061" spans="1:11" x14ac:dyDescent="0.2">
      <c r="A7061" s="30">
        <v>741</v>
      </c>
      <c r="B7061" s="254" t="str">
        <f>IF(AND(A7061&lt;&gt;"",ISNUMBER(A7061)),VLOOKUP(A7061,Studies!A:BR,2,FALSE),"")</f>
        <v>Juhl 1984</v>
      </c>
      <c r="C7061" s="255" t="str">
        <f>IF(AND(A7061&lt;&gt;"",ISNUMBER(A7061)),VLOOKUP(A7061,Studies!A:BR,3,FALSE),"")</f>
        <v>https://www.ncbi.nlm.nih.gov/pubmed/6143766</v>
      </c>
      <c r="D7061" s="255" t="str">
        <f>IF(AND(A7061&lt;&gt;"",ISNUMBER(A7061)),VLOOKUP(A7061,Studies!A:BR,4,FALSE),"")</f>
        <v>Healthy control group</v>
      </c>
      <c r="E7061" s="255" t="str">
        <f>IF(AND(A7061&lt;&gt;"",ISNUMBER(A7061)),VLOOKUP(A7061,Studies!A:BR,5,FALSE),"")</f>
        <v>Alprazolam</v>
      </c>
      <c r="F7061" s="256" t="str">
        <f>IF(AND(A7061&lt;&gt;"",ISNUMBER(A7061)),VLOOKUP(A7061,Studies!A:BR,6,FALSE),"")</f>
        <v>Plasma</v>
      </c>
      <c r="G7061" s="194">
        <v>30.011600000000001</v>
      </c>
      <c r="H7061" s="50" t="s">
        <v>60</v>
      </c>
      <c r="I7061" s="187">
        <v>2.5935969999999999</v>
      </c>
      <c r="J7061" s="41" t="s">
        <v>941</v>
      </c>
      <c r="K7061" s="41" t="s">
        <v>116</v>
      </c>
    </row>
    <row r="7062" spans="1:11" x14ac:dyDescent="0.2">
      <c r="A7062" s="30">
        <v>741</v>
      </c>
      <c r="B7062" s="254" t="str">
        <f>IF(AND(A7062&lt;&gt;"",ISNUMBER(A7062)),VLOOKUP(A7062,Studies!A:BR,2,FALSE),"")</f>
        <v>Juhl 1984</v>
      </c>
      <c r="C7062" s="255" t="str">
        <f>IF(AND(A7062&lt;&gt;"",ISNUMBER(A7062)),VLOOKUP(A7062,Studies!A:BR,3,FALSE),"")</f>
        <v>https://www.ncbi.nlm.nih.gov/pubmed/6143766</v>
      </c>
      <c r="D7062" s="255" t="str">
        <f>IF(AND(A7062&lt;&gt;"",ISNUMBER(A7062)),VLOOKUP(A7062,Studies!A:BR,4,FALSE),"")</f>
        <v>Healthy control group</v>
      </c>
      <c r="E7062" s="255" t="str">
        <f>IF(AND(A7062&lt;&gt;"",ISNUMBER(A7062)),VLOOKUP(A7062,Studies!A:BR,5,FALSE),"")</f>
        <v>Alprazolam</v>
      </c>
      <c r="F7062" s="256" t="str">
        <f>IF(AND(A7062&lt;&gt;"",ISNUMBER(A7062)),VLOOKUP(A7062,Studies!A:BR,6,FALSE),"")</f>
        <v>Plasma</v>
      </c>
      <c r="G7062" s="194">
        <v>36.006500000000003</v>
      </c>
      <c r="H7062" s="50" t="s">
        <v>60</v>
      </c>
      <c r="I7062" s="187">
        <v>1.7993250000000001</v>
      </c>
      <c r="J7062" s="41" t="s">
        <v>941</v>
      </c>
      <c r="K7062" s="41" t="s">
        <v>116</v>
      </c>
    </row>
    <row r="7063" spans="1:11" x14ac:dyDescent="0.2">
      <c r="A7063" s="30">
        <v>741</v>
      </c>
      <c r="B7063" s="254" t="str">
        <f>IF(AND(A7063&lt;&gt;"",ISNUMBER(A7063)),VLOOKUP(A7063,Studies!A:BR,2,FALSE),"")</f>
        <v>Juhl 1984</v>
      </c>
      <c r="C7063" s="255" t="str">
        <f>IF(AND(A7063&lt;&gt;"",ISNUMBER(A7063)),VLOOKUP(A7063,Studies!A:BR,3,FALSE),"")</f>
        <v>https://www.ncbi.nlm.nih.gov/pubmed/6143766</v>
      </c>
      <c r="D7063" s="255" t="str">
        <f>IF(AND(A7063&lt;&gt;"",ISNUMBER(A7063)),VLOOKUP(A7063,Studies!A:BR,4,FALSE),"")</f>
        <v>Healthy control group</v>
      </c>
      <c r="E7063" s="255" t="str">
        <f>IF(AND(A7063&lt;&gt;"",ISNUMBER(A7063)),VLOOKUP(A7063,Studies!A:BR,5,FALSE),"")</f>
        <v>Alprazolam</v>
      </c>
      <c r="F7063" s="256" t="str">
        <f>IF(AND(A7063&lt;&gt;"",ISNUMBER(A7063)),VLOOKUP(A7063,Studies!A:BR,6,FALSE),"")</f>
        <v>Plasma</v>
      </c>
      <c r="G7063" s="194">
        <v>47.992199999999997</v>
      </c>
      <c r="H7063" s="50" t="s">
        <v>60</v>
      </c>
      <c r="I7063" s="187">
        <v>0.97885599999999995</v>
      </c>
      <c r="J7063" s="41" t="s">
        <v>941</v>
      </c>
      <c r="K7063" s="41" t="s">
        <v>116</v>
      </c>
    </row>
    <row r="7064" spans="1:11" x14ac:dyDescent="0.2">
      <c r="A7064" s="30">
        <v>742</v>
      </c>
      <c r="B7064" s="254" t="str">
        <f>IF(AND(A7064&lt;&gt;"",ISNUMBER(A7064)),VLOOKUP(A7064,Studies!A:BR,2,FALSE),"")</f>
        <v>Kaplan 1998</v>
      </c>
      <c r="C7064" s="255" t="str">
        <f>IF(AND(A7064&lt;&gt;"",ISNUMBER(A7064)),VLOOKUP(A7064,Studies!A:BR,3,FALSE),"")</f>
        <v>https://www.ncbi.nlm.nih.gov/pubmed/9597554</v>
      </c>
      <c r="D7064" s="255" t="str">
        <f>IF(AND(A7064&lt;&gt;"",ISNUMBER(A7064)),VLOOKUP(A7064,Studies!A:BR,4,FALSE),"")</f>
        <v>Young</v>
      </c>
      <c r="E7064" s="255" t="str">
        <f>IF(AND(A7064&lt;&gt;"",ISNUMBER(A7064)),VLOOKUP(A7064,Studies!A:BR,5,FALSE),"")</f>
        <v>Alprazolam</v>
      </c>
      <c r="F7064" s="256" t="str">
        <f>IF(AND(A7064&lt;&gt;"",ISNUMBER(A7064)),VLOOKUP(A7064,Studies!A:BR,6,FALSE),"")</f>
        <v>Plasma</v>
      </c>
      <c r="G7064" s="194">
        <v>0.25</v>
      </c>
      <c r="H7064" s="50" t="s">
        <v>60</v>
      </c>
      <c r="I7064" s="187">
        <v>4.9889999999999999</v>
      </c>
      <c r="J7064" s="41" t="s">
        <v>941</v>
      </c>
      <c r="K7064" s="41" t="s">
        <v>116</v>
      </c>
    </row>
    <row r="7065" spans="1:11" x14ac:dyDescent="0.2">
      <c r="A7065" s="30">
        <v>742</v>
      </c>
      <c r="B7065" s="254" t="str">
        <f>IF(AND(A7065&lt;&gt;"",ISNUMBER(A7065)),VLOOKUP(A7065,Studies!A:BR,2,FALSE),"")</f>
        <v>Kaplan 1998</v>
      </c>
      <c r="C7065" s="255" t="str">
        <f>IF(AND(A7065&lt;&gt;"",ISNUMBER(A7065)),VLOOKUP(A7065,Studies!A:BR,3,FALSE),"")</f>
        <v>https://www.ncbi.nlm.nih.gov/pubmed/9597554</v>
      </c>
      <c r="D7065" s="255" t="str">
        <f>IF(AND(A7065&lt;&gt;"",ISNUMBER(A7065)),VLOOKUP(A7065,Studies!A:BR,4,FALSE),"")</f>
        <v>Young</v>
      </c>
      <c r="E7065" s="255" t="str">
        <f>IF(AND(A7065&lt;&gt;"",ISNUMBER(A7065)),VLOOKUP(A7065,Studies!A:BR,5,FALSE),"")</f>
        <v>Alprazolam</v>
      </c>
      <c r="F7065" s="256" t="str">
        <f>IF(AND(A7065&lt;&gt;"",ISNUMBER(A7065)),VLOOKUP(A7065,Studies!A:BR,6,FALSE),"")</f>
        <v>Plasma</v>
      </c>
      <c r="G7065" s="194">
        <v>0.5</v>
      </c>
      <c r="H7065" s="50" t="s">
        <v>60</v>
      </c>
      <c r="I7065" s="187">
        <v>9.3680000000000003</v>
      </c>
      <c r="J7065" s="41" t="s">
        <v>941</v>
      </c>
      <c r="K7065" s="41" t="s">
        <v>116</v>
      </c>
    </row>
    <row r="7066" spans="1:11" x14ac:dyDescent="0.2">
      <c r="A7066" s="30">
        <v>742</v>
      </c>
      <c r="B7066" s="254" t="str">
        <f>IF(AND(A7066&lt;&gt;"",ISNUMBER(A7066)),VLOOKUP(A7066,Studies!A:BR,2,FALSE),"")</f>
        <v>Kaplan 1998</v>
      </c>
      <c r="C7066" s="255" t="str">
        <f>IF(AND(A7066&lt;&gt;"",ISNUMBER(A7066)),VLOOKUP(A7066,Studies!A:BR,3,FALSE),"")</f>
        <v>https://www.ncbi.nlm.nih.gov/pubmed/9597554</v>
      </c>
      <c r="D7066" s="255" t="str">
        <f>IF(AND(A7066&lt;&gt;"",ISNUMBER(A7066)),VLOOKUP(A7066,Studies!A:BR,4,FALSE),"")</f>
        <v>Young</v>
      </c>
      <c r="E7066" s="255" t="str">
        <f>IF(AND(A7066&lt;&gt;"",ISNUMBER(A7066)),VLOOKUP(A7066,Studies!A:BR,5,FALSE),"")</f>
        <v>Alprazolam</v>
      </c>
      <c r="F7066" s="256" t="str">
        <f>IF(AND(A7066&lt;&gt;"",ISNUMBER(A7066)),VLOOKUP(A7066,Studies!A:BR,6,FALSE),"")</f>
        <v>Plasma</v>
      </c>
      <c r="G7066" s="194">
        <v>0.75</v>
      </c>
      <c r="H7066" s="50" t="s">
        <v>60</v>
      </c>
      <c r="I7066" s="187">
        <v>15.266999999999999</v>
      </c>
      <c r="J7066" s="41" t="s">
        <v>941</v>
      </c>
      <c r="K7066" s="41" t="s">
        <v>116</v>
      </c>
    </row>
    <row r="7067" spans="1:11" x14ac:dyDescent="0.2">
      <c r="A7067" s="30">
        <v>742</v>
      </c>
      <c r="B7067" s="254" t="str">
        <f>IF(AND(A7067&lt;&gt;"",ISNUMBER(A7067)),VLOOKUP(A7067,Studies!A:BR,2,FALSE),"")</f>
        <v>Kaplan 1998</v>
      </c>
      <c r="C7067" s="255" t="str">
        <f>IF(AND(A7067&lt;&gt;"",ISNUMBER(A7067)),VLOOKUP(A7067,Studies!A:BR,3,FALSE),"")</f>
        <v>https://www.ncbi.nlm.nih.gov/pubmed/9597554</v>
      </c>
      <c r="D7067" s="255" t="str">
        <f>IF(AND(A7067&lt;&gt;"",ISNUMBER(A7067)),VLOOKUP(A7067,Studies!A:BR,4,FALSE),"")</f>
        <v>Young</v>
      </c>
      <c r="E7067" s="255" t="str">
        <f>IF(AND(A7067&lt;&gt;"",ISNUMBER(A7067)),VLOOKUP(A7067,Studies!A:BR,5,FALSE),"")</f>
        <v>Alprazolam</v>
      </c>
      <c r="F7067" s="256" t="str">
        <f>IF(AND(A7067&lt;&gt;"",ISNUMBER(A7067)),VLOOKUP(A7067,Studies!A:BR,6,FALSE),"")</f>
        <v>Plasma</v>
      </c>
      <c r="G7067" s="194">
        <v>1</v>
      </c>
      <c r="H7067" s="50" t="s">
        <v>60</v>
      </c>
      <c r="I7067" s="187">
        <v>14.766</v>
      </c>
      <c r="J7067" s="41" t="s">
        <v>941</v>
      </c>
      <c r="K7067" s="41" t="s">
        <v>116</v>
      </c>
    </row>
    <row r="7068" spans="1:11" x14ac:dyDescent="0.2">
      <c r="A7068" s="30">
        <v>742</v>
      </c>
      <c r="B7068" s="254" t="str">
        <f>IF(AND(A7068&lt;&gt;"",ISNUMBER(A7068)),VLOOKUP(A7068,Studies!A:BR,2,FALSE),"")</f>
        <v>Kaplan 1998</v>
      </c>
      <c r="C7068" s="255" t="str">
        <f>IF(AND(A7068&lt;&gt;"",ISNUMBER(A7068)),VLOOKUP(A7068,Studies!A:BR,3,FALSE),"")</f>
        <v>https://www.ncbi.nlm.nih.gov/pubmed/9597554</v>
      </c>
      <c r="D7068" s="255" t="str">
        <f>IF(AND(A7068&lt;&gt;"",ISNUMBER(A7068)),VLOOKUP(A7068,Studies!A:BR,4,FALSE),"")</f>
        <v>Young</v>
      </c>
      <c r="E7068" s="255" t="str">
        <f>IF(AND(A7068&lt;&gt;"",ISNUMBER(A7068)),VLOOKUP(A7068,Studies!A:BR,5,FALSE),"")</f>
        <v>Alprazolam</v>
      </c>
      <c r="F7068" s="256" t="str">
        <f>IF(AND(A7068&lt;&gt;"",ISNUMBER(A7068)),VLOOKUP(A7068,Studies!A:BR,6,FALSE),"")</f>
        <v>Plasma</v>
      </c>
      <c r="G7068" s="194">
        <v>1.5</v>
      </c>
      <c r="H7068" s="50" t="s">
        <v>60</v>
      </c>
      <c r="I7068" s="187">
        <v>12.843</v>
      </c>
      <c r="J7068" s="41" t="s">
        <v>941</v>
      </c>
      <c r="K7068" s="41" t="s">
        <v>116</v>
      </c>
    </row>
    <row r="7069" spans="1:11" x14ac:dyDescent="0.2">
      <c r="A7069" s="30">
        <v>742</v>
      </c>
      <c r="B7069" s="254" t="str">
        <f>IF(AND(A7069&lt;&gt;"",ISNUMBER(A7069)),VLOOKUP(A7069,Studies!A:BR,2,FALSE),"")</f>
        <v>Kaplan 1998</v>
      </c>
      <c r="C7069" s="255" t="str">
        <f>IF(AND(A7069&lt;&gt;"",ISNUMBER(A7069)),VLOOKUP(A7069,Studies!A:BR,3,FALSE),"")</f>
        <v>https://www.ncbi.nlm.nih.gov/pubmed/9597554</v>
      </c>
      <c r="D7069" s="255" t="str">
        <f>IF(AND(A7069&lt;&gt;"",ISNUMBER(A7069)),VLOOKUP(A7069,Studies!A:BR,4,FALSE),"")</f>
        <v>Young</v>
      </c>
      <c r="E7069" s="255" t="str">
        <f>IF(AND(A7069&lt;&gt;"",ISNUMBER(A7069)),VLOOKUP(A7069,Studies!A:BR,5,FALSE),"")</f>
        <v>Alprazolam</v>
      </c>
      <c r="F7069" s="256" t="str">
        <f>IF(AND(A7069&lt;&gt;"",ISNUMBER(A7069)),VLOOKUP(A7069,Studies!A:BR,6,FALSE),"")</f>
        <v>Plasma</v>
      </c>
      <c r="G7069" s="194">
        <v>2</v>
      </c>
      <c r="H7069" s="50" t="s">
        <v>60</v>
      </c>
      <c r="I7069" s="187">
        <v>12.013999999999999</v>
      </c>
      <c r="J7069" s="41" t="s">
        <v>941</v>
      </c>
      <c r="K7069" s="41" t="s">
        <v>116</v>
      </c>
    </row>
    <row r="7070" spans="1:11" x14ac:dyDescent="0.2">
      <c r="A7070" s="30">
        <v>742</v>
      </c>
      <c r="B7070" s="254" t="str">
        <f>IF(AND(A7070&lt;&gt;"",ISNUMBER(A7070)),VLOOKUP(A7070,Studies!A:BR,2,FALSE),"")</f>
        <v>Kaplan 1998</v>
      </c>
      <c r="C7070" s="255" t="str">
        <f>IF(AND(A7070&lt;&gt;"",ISNUMBER(A7070)),VLOOKUP(A7070,Studies!A:BR,3,FALSE),"")</f>
        <v>https://www.ncbi.nlm.nih.gov/pubmed/9597554</v>
      </c>
      <c r="D7070" s="255" t="str">
        <f>IF(AND(A7070&lt;&gt;"",ISNUMBER(A7070)),VLOOKUP(A7070,Studies!A:BR,4,FALSE),"")</f>
        <v>Young</v>
      </c>
      <c r="E7070" s="255" t="str">
        <f>IF(AND(A7070&lt;&gt;"",ISNUMBER(A7070)),VLOOKUP(A7070,Studies!A:BR,5,FALSE),"")</f>
        <v>Alprazolam</v>
      </c>
      <c r="F7070" s="256" t="str">
        <f>IF(AND(A7070&lt;&gt;"",ISNUMBER(A7070)),VLOOKUP(A7070,Studies!A:BR,6,FALSE),"")</f>
        <v>Plasma</v>
      </c>
      <c r="G7070" s="194">
        <v>3</v>
      </c>
      <c r="H7070" s="50" t="s">
        <v>60</v>
      </c>
      <c r="I7070" s="187">
        <v>11.561</v>
      </c>
      <c r="J7070" s="41" t="s">
        <v>941</v>
      </c>
      <c r="K7070" s="41" t="s">
        <v>116</v>
      </c>
    </row>
    <row r="7071" spans="1:11" x14ac:dyDescent="0.2">
      <c r="A7071" s="30">
        <v>742</v>
      </c>
      <c r="B7071" s="254" t="str">
        <f>IF(AND(A7071&lt;&gt;"",ISNUMBER(A7071)),VLOOKUP(A7071,Studies!A:BR,2,FALSE),"")</f>
        <v>Kaplan 1998</v>
      </c>
      <c r="C7071" s="255" t="str">
        <f>IF(AND(A7071&lt;&gt;"",ISNUMBER(A7071)),VLOOKUP(A7071,Studies!A:BR,3,FALSE),"")</f>
        <v>https://www.ncbi.nlm.nih.gov/pubmed/9597554</v>
      </c>
      <c r="D7071" s="255" t="str">
        <f>IF(AND(A7071&lt;&gt;"",ISNUMBER(A7071)),VLOOKUP(A7071,Studies!A:BR,4,FALSE),"")</f>
        <v>Young</v>
      </c>
      <c r="E7071" s="255" t="str">
        <f>IF(AND(A7071&lt;&gt;"",ISNUMBER(A7071)),VLOOKUP(A7071,Studies!A:BR,5,FALSE),"")</f>
        <v>Alprazolam</v>
      </c>
      <c r="F7071" s="256" t="str">
        <f>IF(AND(A7071&lt;&gt;"",ISNUMBER(A7071)),VLOOKUP(A7071,Studies!A:BR,6,FALSE),"")</f>
        <v>Plasma</v>
      </c>
      <c r="G7071" s="194">
        <v>3</v>
      </c>
      <c r="H7071" s="50" t="s">
        <v>60</v>
      </c>
      <c r="I7071" s="187">
        <v>11.585000000000001</v>
      </c>
      <c r="J7071" s="41" t="s">
        <v>941</v>
      </c>
      <c r="K7071" s="41" t="s">
        <v>116</v>
      </c>
    </row>
    <row r="7072" spans="1:11" x14ac:dyDescent="0.2">
      <c r="A7072" s="30">
        <v>742</v>
      </c>
      <c r="B7072" s="254" t="str">
        <f>IF(AND(A7072&lt;&gt;"",ISNUMBER(A7072)),VLOOKUP(A7072,Studies!A:BR,2,FALSE),"")</f>
        <v>Kaplan 1998</v>
      </c>
      <c r="C7072" s="255" t="str">
        <f>IF(AND(A7072&lt;&gt;"",ISNUMBER(A7072)),VLOOKUP(A7072,Studies!A:BR,3,FALSE),"")</f>
        <v>https://www.ncbi.nlm.nih.gov/pubmed/9597554</v>
      </c>
      <c r="D7072" s="255" t="str">
        <f>IF(AND(A7072&lt;&gt;"",ISNUMBER(A7072)),VLOOKUP(A7072,Studies!A:BR,4,FALSE),"")</f>
        <v>Young</v>
      </c>
      <c r="E7072" s="255" t="str">
        <f>IF(AND(A7072&lt;&gt;"",ISNUMBER(A7072)),VLOOKUP(A7072,Studies!A:BR,5,FALSE),"")</f>
        <v>Alprazolam</v>
      </c>
      <c r="F7072" s="256" t="str">
        <f>IF(AND(A7072&lt;&gt;"",ISNUMBER(A7072)),VLOOKUP(A7072,Studies!A:BR,6,FALSE),"")</f>
        <v>Plasma</v>
      </c>
      <c r="G7072" s="194">
        <v>4</v>
      </c>
      <c r="H7072" s="50" t="s">
        <v>60</v>
      </c>
      <c r="I7072" s="187">
        <v>10.727</v>
      </c>
      <c r="J7072" s="41" t="s">
        <v>941</v>
      </c>
      <c r="K7072" s="41" t="s">
        <v>116</v>
      </c>
    </row>
    <row r="7073" spans="1:11" x14ac:dyDescent="0.2">
      <c r="A7073" s="30">
        <v>742</v>
      </c>
      <c r="B7073" s="254" t="str">
        <f>IF(AND(A7073&lt;&gt;"",ISNUMBER(A7073)),VLOOKUP(A7073,Studies!A:BR,2,FALSE),"")</f>
        <v>Kaplan 1998</v>
      </c>
      <c r="C7073" s="255" t="str">
        <f>IF(AND(A7073&lt;&gt;"",ISNUMBER(A7073)),VLOOKUP(A7073,Studies!A:BR,3,FALSE),"")</f>
        <v>https://www.ncbi.nlm.nih.gov/pubmed/9597554</v>
      </c>
      <c r="D7073" s="255" t="str">
        <f>IF(AND(A7073&lt;&gt;"",ISNUMBER(A7073)),VLOOKUP(A7073,Studies!A:BR,4,FALSE),"")</f>
        <v>Young</v>
      </c>
      <c r="E7073" s="255" t="str">
        <f>IF(AND(A7073&lt;&gt;"",ISNUMBER(A7073)),VLOOKUP(A7073,Studies!A:BR,5,FALSE),"")</f>
        <v>Alprazolam</v>
      </c>
      <c r="F7073" s="256" t="str">
        <f>IF(AND(A7073&lt;&gt;"",ISNUMBER(A7073)),VLOOKUP(A7073,Studies!A:BR,6,FALSE),"")</f>
        <v>Plasma</v>
      </c>
      <c r="G7073" s="194">
        <v>5</v>
      </c>
      <c r="H7073" s="50" t="s">
        <v>60</v>
      </c>
      <c r="I7073" s="187">
        <v>9.4979999999999993</v>
      </c>
      <c r="J7073" s="41" t="s">
        <v>941</v>
      </c>
      <c r="K7073" s="41" t="s">
        <v>116</v>
      </c>
    </row>
    <row r="7074" spans="1:11" x14ac:dyDescent="0.2">
      <c r="A7074" s="30">
        <v>742</v>
      </c>
      <c r="B7074" s="254" t="str">
        <f>IF(AND(A7074&lt;&gt;"",ISNUMBER(A7074)),VLOOKUP(A7074,Studies!A:BR,2,FALSE),"")</f>
        <v>Kaplan 1998</v>
      </c>
      <c r="C7074" s="255" t="str">
        <f>IF(AND(A7074&lt;&gt;"",ISNUMBER(A7074)),VLOOKUP(A7074,Studies!A:BR,3,FALSE),"")</f>
        <v>https://www.ncbi.nlm.nih.gov/pubmed/9597554</v>
      </c>
      <c r="D7074" s="255" t="str">
        <f>IF(AND(A7074&lt;&gt;"",ISNUMBER(A7074)),VLOOKUP(A7074,Studies!A:BR,4,FALSE),"")</f>
        <v>Young</v>
      </c>
      <c r="E7074" s="255" t="str">
        <f>IF(AND(A7074&lt;&gt;"",ISNUMBER(A7074)),VLOOKUP(A7074,Studies!A:BR,5,FALSE),"")</f>
        <v>Alprazolam</v>
      </c>
      <c r="F7074" s="256" t="str">
        <f>IF(AND(A7074&lt;&gt;"",ISNUMBER(A7074)),VLOOKUP(A7074,Studies!A:BR,6,FALSE),"")</f>
        <v>Plasma</v>
      </c>
      <c r="G7074" s="194">
        <v>6</v>
      </c>
      <c r="H7074" s="50" t="s">
        <v>60</v>
      </c>
      <c r="I7074" s="187">
        <v>8.1310000000000002</v>
      </c>
      <c r="J7074" s="41" t="s">
        <v>941</v>
      </c>
      <c r="K7074" s="41" t="s">
        <v>116</v>
      </c>
    </row>
    <row r="7075" spans="1:11" x14ac:dyDescent="0.2">
      <c r="A7075" s="30">
        <v>742</v>
      </c>
      <c r="B7075" s="254" t="str">
        <f>IF(AND(A7075&lt;&gt;"",ISNUMBER(A7075)),VLOOKUP(A7075,Studies!A:BR,2,FALSE),"")</f>
        <v>Kaplan 1998</v>
      </c>
      <c r="C7075" s="255" t="str">
        <f>IF(AND(A7075&lt;&gt;"",ISNUMBER(A7075)),VLOOKUP(A7075,Studies!A:BR,3,FALSE),"")</f>
        <v>https://www.ncbi.nlm.nih.gov/pubmed/9597554</v>
      </c>
      <c r="D7075" s="255" t="str">
        <f>IF(AND(A7075&lt;&gt;"",ISNUMBER(A7075)),VLOOKUP(A7075,Studies!A:BR,4,FALSE),"")</f>
        <v>Young</v>
      </c>
      <c r="E7075" s="255" t="str">
        <f>IF(AND(A7075&lt;&gt;"",ISNUMBER(A7075)),VLOOKUP(A7075,Studies!A:BR,5,FALSE),"")</f>
        <v>Alprazolam</v>
      </c>
      <c r="F7075" s="256" t="str">
        <f>IF(AND(A7075&lt;&gt;"",ISNUMBER(A7075)),VLOOKUP(A7075,Studies!A:BR,6,FALSE),"")</f>
        <v>Plasma</v>
      </c>
      <c r="G7075" s="194">
        <v>8</v>
      </c>
      <c r="H7075" s="50" t="s">
        <v>60</v>
      </c>
      <c r="I7075" s="187">
        <v>7.4390000000000001</v>
      </c>
      <c r="J7075" s="41" t="s">
        <v>941</v>
      </c>
      <c r="K7075" s="41" t="s">
        <v>116</v>
      </c>
    </row>
    <row r="7076" spans="1:11" x14ac:dyDescent="0.2">
      <c r="A7076" s="30">
        <v>742</v>
      </c>
      <c r="B7076" s="254" t="str">
        <f>IF(AND(A7076&lt;&gt;"",ISNUMBER(A7076)),VLOOKUP(A7076,Studies!A:BR,2,FALSE),"")</f>
        <v>Kaplan 1998</v>
      </c>
      <c r="C7076" s="255" t="str">
        <f>IF(AND(A7076&lt;&gt;"",ISNUMBER(A7076)),VLOOKUP(A7076,Studies!A:BR,3,FALSE),"")</f>
        <v>https://www.ncbi.nlm.nih.gov/pubmed/9597554</v>
      </c>
      <c r="D7076" s="255" t="str">
        <f>IF(AND(A7076&lt;&gt;"",ISNUMBER(A7076)),VLOOKUP(A7076,Studies!A:BR,4,FALSE),"")</f>
        <v>Young</v>
      </c>
      <c r="E7076" s="255" t="str">
        <f>IF(AND(A7076&lt;&gt;"",ISNUMBER(A7076)),VLOOKUP(A7076,Studies!A:BR,5,FALSE),"")</f>
        <v>Alprazolam</v>
      </c>
      <c r="F7076" s="256" t="str">
        <f>IF(AND(A7076&lt;&gt;"",ISNUMBER(A7076)),VLOOKUP(A7076,Studies!A:BR,6,FALSE),"")</f>
        <v>Plasma</v>
      </c>
      <c r="G7076" s="194">
        <v>10</v>
      </c>
      <c r="H7076" s="50" t="s">
        <v>60</v>
      </c>
      <c r="I7076" s="187">
        <v>6.3650000000000002</v>
      </c>
      <c r="J7076" s="41" t="s">
        <v>941</v>
      </c>
      <c r="K7076" s="41" t="s">
        <v>116</v>
      </c>
    </row>
    <row r="7077" spans="1:11" x14ac:dyDescent="0.2">
      <c r="A7077" s="30">
        <v>742</v>
      </c>
      <c r="B7077" s="254" t="str">
        <f>IF(AND(A7077&lt;&gt;"",ISNUMBER(A7077)),VLOOKUP(A7077,Studies!A:BR,2,FALSE),"")</f>
        <v>Kaplan 1998</v>
      </c>
      <c r="C7077" s="255" t="str">
        <f>IF(AND(A7077&lt;&gt;"",ISNUMBER(A7077)),VLOOKUP(A7077,Studies!A:BR,3,FALSE),"")</f>
        <v>https://www.ncbi.nlm.nih.gov/pubmed/9597554</v>
      </c>
      <c r="D7077" s="255" t="str">
        <f>IF(AND(A7077&lt;&gt;"",ISNUMBER(A7077)),VLOOKUP(A7077,Studies!A:BR,4,FALSE),"")</f>
        <v>Young</v>
      </c>
      <c r="E7077" s="255" t="str">
        <f>IF(AND(A7077&lt;&gt;"",ISNUMBER(A7077)),VLOOKUP(A7077,Studies!A:BR,5,FALSE),"")</f>
        <v>Alprazolam</v>
      </c>
      <c r="F7077" s="256" t="str">
        <f>IF(AND(A7077&lt;&gt;"",ISNUMBER(A7077)),VLOOKUP(A7077,Studies!A:BR,6,FALSE),"")</f>
        <v>Plasma</v>
      </c>
      <c r="G7077" s="194">
        <v>12</v>
      </c>
      <c r="H7077" s="50" t="s">
        <v>60</v>
      </c>
      <c r="I7077" s="187">
        <v>5.5149999999999997</v>
      </c>
      <c r="J7077" s="41" t="s">
        <v>941</v>
      </c>
      <c r="K7077" s="41" t="s">
        <v>116</v>
      </c>
    </row>
    <row r="7078" spans="1:11" x14ac:dyDescent="0.2">
      <c r="A7078" s="30">
        <v>742</v>
      </c>
      <c r="B7078" s="254" t="str">
        <f>IF(AND(A7078&lt;&gt;"",ISNUMBER(A7078)),VLOOKUP(A7078,Studies!A:BR,2,FALSE),"")</f>
        <v>Kaplan 1998</v>
      </c>
      <c r="C7078" s="255" t="str">
        <f>IF(AND(A7078&lt;&gt;"",ISNUMBER(A7078)),VLOOKUP(A7078,Studies!A:BR,3,FALSE),"")</f>
        <v>https://www.ncbi.nlm.nih.gov/pubmed/9597554</v>
      </c>
      <c r="D7078" s="255" t="str">
        <f>IF(AND(A7078&lt;&gt;"",ISNUMBER(A7078)),VLOOKUP(A7078,Studies!A:BR,4,FALSE),"")</f>
        <v>Young</v>
      </c>
      <c r="E7078" s="255" t="str">
        <f>IF(AND(A7078&lt;&gt;"",ISNUMBER(A7078)),VLOOKUP(A7078,Studies!A:BR,5,FALSE),"")</f>
        <v>Alprazolam</v>
      </c>
      <c r="F7078" s="256" t="str">
        <f>IF(AND(A7078&lt;&gt;"",ISNUMBER(A7078)),VLOOKUP(A7078,Studies!A:BR,6,FALSE),"")</f>
        <v>Plasma</v>
      </c>
      <c r="G7078" s="194">
        <v>24</v>
      </c>
      <c r="H7078" s="50" t="s">
        <v>60</v>
      </c>
      <c r="I7078" s="187">
        <v>3.5880000000000001</v>
      </c>
      <c r="J7078" s="41" t="s">
        <v>941</v>
      </c>
      <c r="K7078" s="41" t="s">
        <v>116</v>
      </c>
    </row>
    <row r="7079" spans="1:11" x14ac:dyDescent="0.2">
      <c r="A7079" s="30">
        <v>743</v>
      </c>
      <c r="B7079" s="254" t="str">
        <f>IF(AND(A7079&lt;&gt;"",ISNUMBER(A7079)),VLOOKUP(A7079,Studies!A:BR,2,FALSE),"")</f>
        <v>Kirkwood 1991</v>
      </c>
      <c r="C7079" s="255" t="str">
        <f>IF(AND(A7079&lt;&gt;"",ISNUMBER(A7079)),VLOOKUP(A7079,Studies!A:BR,3,FALSE),"")</f>
        <v>https://www.ncbi.nlm.nih.gov/pubmed/1914376</v>
      </c>
      <c r="D7079" s="255" t="str">
        <f>IF(AND(A7079&lt;&gt;"",ISNUMBER(A7079)),VLOOKUP(A7079,Studies!A:BR,4,FALSE),"")</f>
        <v>Men</v>
      </c>
      <c r="E7079" s="255" t="str">
        <f>IF(AND(A7079&lt;&gt;"",ISNUMBER(A7079)),VLOOKUP(A7079,Studies!A:BR,5,FALSE),"")</f>
        <v>Alprazolam</v>
      </c>
      <c r="F7079" s="256" t="str">
        <f>IF(AND(A7079&lt;&gt;"",ISNUMBER(A7079)),VLOOKUP(A7079,Studies!A:BR,6,FALSE),"")</f>
        <v>Plasma</v>
      </c>
      <c r="G7079" s="194">
        <v>0.5</v>
      </c>
      <c r="H7079" s="50" t="s">
        <v>60</v>
      </c>
      <c r="I7079" s="187">
        <v>10.035</v>
      </c>
      <c r="J7079" s="41" t="s">
        <v>941</v>
      </c>
      <c r="K7079" s="41" t="s">
        <v>116</v>
      </c>
    </row>
    <row r="7080" spans="1:11" x14ac:dyDescent="0.2">
      <c r="A7080" s="30">
        <v>743</v>
      </c>
      <c r="B7080" s="254" t="str">
        <f>IF(AND(A7080&lt;&gt;"",ISNUMBER(A7080)),VLOOKUP(A7080,Studies!A:BR,2,FALSE),"")</f>
        <v>Kirkwood 1991</v>
      </c>
      <c r="C7080" s="255" t="str">
        <f>IF(AND(A7080&lt;&gt;"",ISNUMBER(A7080)),VLOOKUP(A7080,Studies!A:BR,3,FALSE),"")</f>
        <v>https://www.ncbi.nlm.nih.gov/pubmed/1914376</v>
      </c>
      <c r="D7080" s="255" t="str">
        <f>IF(AND(A7080&lt;&gt;"",ISNUMBER(A7080)),VLOOKUP(A7080,Studies!A:BR,4,FALSE),"")</f>
        <v>Men</v>
      </c>
      <c r="E7080" s="255" t="str">
        <f>IF(AND(A7080&lt;&gt;"",ISNUMBER(A7080)),VLOOKUP(A7080,Studies!A:BR,5,FALSE),"")</f>
        <v>Alprazolam</v>
      </c>
      <c r="F7080" s="256" t="str">
        <f>IF(AND(A7080&lt;&gt;"",ISNUMBER(A7080)),VLOOKUP(A7080,Studies!A:BR,6,FALSE),"")</f>
        <v>Plasma</v>
      </c>
      <c r="G7080" s="194">
        <v>1</v>
      </c>
      <c r="H7080" s="50" t="s">
        <v>60</v>
      </c>
      <c r="I7080" s="187">
        <v>13.923</v>
      </c>
      <c r="J7080" s="41" t="s">
        <v>941</v>
      </c>
      <c r="K7080" s="41" t="s">
        <v>116</v>
      </c>
    </row>
    <row r="7081" spans="1:11" x14ac:dyDescent="0.2">
      <c r="A7081" s="30">
        <v>743</v>
      </c>
      <c r="B7081" s="254" t="str">
        <f>IF(AND(A7081&lt;&gt;"",ISNUMBER(A7081)),VLOOKUP(A7081,Studies!A:BR,2,FALSE),"")</f>
        <v>Kirkwood 1991</v>
      </c>
      <c r="C7081" s="255" t="str">
        <f>IF(AND(A7081&lt;&gt;"",ISNUMBER(A7081)),VLOOKUP(A7081,Studies!A:BR,3,FALSE),"")</f>
        <v>https://www.ncbi.nlm.nih.gov/pubmed/1914376</v>
      </c>
      <c r="D7081" s="255" t="str">
        <f>IF(AND(A7081&lt;&gt;"",ISNUMBER(A7081)),VLOOKUP(A7081,Studies!A:BR,4,FALSE),"")</f>
        <v>Men</v>
      </c>
      <c r="E7081" s="255" t="str">
        <f>IF(AND(A7081&lt;&gt;"",ISNUMBER(A7081)),VLOOKUP(A7081,Studies!A:BR,5,FALSE),"")</f>
        <v>Alprazolam</v>
      </c>
      <c r="F7081" s="256" t="str">
        <f>IF(AND(A7081&lt;&gt;"",ISNUMBER(A7081)),VLOOKUP(A7081,Studies!A:BR,6,FALSE),"")</f>
        <v>Plasma</v>
      </c>
      <c r="G7081" s="194">
        <v>1.5</v>
      </c>
      <c r="H7081" s="50" t="s">
        <v>60</v>
      </c>
      <c r="I7081" s="187">
        <v>13.422000000000001</v>
      </c>
      <c r="J7081" s="41" t="s">
        <v>941</v>
      </c>
      <c r="K7081" s="41" t="s">
        <v>116</v>
      </c>
    </row>
    <row r="7082" spans="1:11" x14ac:dyDescent="0.2">
      <c r="A7082" s="30">
        <v>743</v>
      </c>
      <c r="B7082" s="254" t="str">
        <f>IF(AND(A7082&lt;&gt;"",ISNUMBER(A7082)),VLOOKUP(A7082,Studies!A:BR,2,FALSE),"")</f>
        <v>Kirkwood 1991</v>
      </c>
      <c r="C7082" s="255" t="str">
        <f>IF(AND(A7082&lt;&gt;"",ISNUMBER(A7082)),VLOOKUP(A7082,Studies!A:BR,3,FALSE),"")</f>
        <v>https://www.ncbi.nlm.nih.gov/pubmed/1914376</v>
      </c>
      <c r="D7082" s="255" t="str">
        <f>IF(AND(A7082&lt;&gt;"",ISNUMBER(A7082)),VLOOKUP(A7082,Studies!A:BR,4,FALSE),"")</f>
        <v>Men</v>
      </c>
      <c r="E7082" s="255" t="str">
        <f>IF(AND(A7082&lt;&gt;"",ISNUMBER(A7082)),VLOOKUP(A7082,Studies!A:BR,5,FALSE),"")</f>
        <v>Alprazolam</v>
      </c>
      <c r="F7082" s="256" t="str">
        <f>IF(AND(A7082&lt;&gt;"",ISNUMBER(A7082)),VLOOKUP(A7082,Studies!A:BR,6,FALSE),"")</f>
        <v>Plasma</v>
      </c>
      <c r="G7082" s="194">
        <v>2</v>
      </c>
      <c r="H7082" s="50" t="s">
        <v>60</v>
      </c>
      <c r="I7082" s="187">
        <v>13.955</v>
      </c>
      <c r="J7082" s="41" t="s">
        <v>941</v>
      </c>
      <c r="K7082" s="41" t="s">
        <v>116</v>
      </c>
    </row>
    <row r="7083" spans="1:11" x14ac:dyDescent="0.2">
      <c r="A7083" s="30">
        <v>743</v>
      </c>
      <c r="B7083" s="254" t="str">
        <f>IF(AND(A7083&lt;&gt;"",ISNUMBER(A7083)),VLOOKUP(A7083,Studies!A:BR,2,FALSE),"")</f>
        <v>Kirkwood 1991</v>
      </c>
      <c r="C7083" s="255" t="str">
        <f>IF(AND(A7083&lt;&gt;"",ISNUMBER(A7083)),VLOOKUP(A7083,Studies!A:BR,3,FALSE),"")</f>
        <v>https://www.ncbi.nlm.nih.gov/pubmed/1914376</v>
      </c>
      <c r="D7083" s="255" t="str">
        <f>IF(AND(A7083&lt;&gt;"",ISNUMBER(A7083)),VLOOKUP(A7083,Studies!A:BR,4,FALSE),"")</f>
        <v>Men</v>
      </c>
      <c r="E7083" s="255" t="str">
        <f>IF(AND(A7083&lt;&gt;"",ISNUMBER(A7083)),VLOOKUP(A7083,Studies!A:BR,5,FALSE),"")</f>
        <v>Alprazolam</v>
      </c>
      <c r="F7083" s="256" t="str">
        <f>IF(AND(A7083&lt;&gt;"",ISNUMBER(A7083)),VLOOKUP(A7083,Studies!A:BR,6,FALSE),"")</f>
        <v>Plasma</v>
      </c>
      <c r="G7083" s="194">
        <v>3</v>
      </c>
      <c r="H7083" s="50" t="s">
        <v>60</v>
      </c>
      <c r="I7083" s="187">
        <v>13.359</v>
      </c>
      <c r="J7083" s="41" t="s">
        <v>941</v>
      </c>
      <c r="K7083" s="41" t="s">
        <v>116</v>
      </c>
    </row>
    <row r="7084" spans="1:11" x14ac:dyDescent="0.2">
      <c r="A7084" s="30">
        <v>743</v>
      </c>
      <c r="B7084" s="254" t="str">
        <f>IF(AND(A7084&lt;&gt;"",ISNUMBER(A7084)),VLOOKUP(A7084,Studies!A:BR,2,FALSE),"")</f>
        <v>Kirkwood 1991</v>
      </c>
      <c r="C7084" s="255" t="str">
        <f>IF(AND(A7084&lt;&gt;"",ISNUMBER(A7084)),VLOOKUP(A7084,Studies!A:BR,3,FALSE),"")</f>
        <v>https://www.ncbi.nlm.nih.gov/pubmed/1914376</v>
      </c>
      <c r="D7084" s="255" t="str">
        <f>IF(AND(A7084&lt;&gt;"",ISNUMBER(A7084)),VLOOKUP(A7084,Studies!A:BR,4,FALSE),"")</f>
        <v>Men</v>
      </c>
      <c r="E7084" s="255" t="str">
        <f>IF(AND(A7084&lt;&gt;"",ISNUMBER(A7084)),VLOOKUP(A7084,Studies!A:BR,5,FALSE),"")</f>
        <v>Alprazolam</v>
      </c>
      <c r="F7084" s="256" t="str">
        <f>IF(AND(A7084&lt;&gt;"",ISNUMBER(A7084)),VLOOKUP(A7084,Studies!A:BR,6,FALSE),"")</f>
        <v>Plasma</v>
      </c>
      <c r="G7084" s="194">
        <v>5</v>
      </c>
      <c r="H7084" s="50" t="s">
        <v>60</v>
      </c>
      <c r="I7084" s="187">
        <v>11.352</v>
      </c>
      <c r="J7084" s="41" t="s">
        <v>941</v>
      </c>
      <c r="K7084" s="41" t="s">
        <v>116</v>
      </c>
    </row>
    <row r="7085" spans="1:11" x14ac:dyDescent="0.2">
      <c r="A7085" s="30">
        <v>743</v>
      </c>
      <c r="B7085" s="254" t="str">
        <f>IF(AND(A7085&lt;&gt;"",ISNUMBER(A7085)),VLOOKUP(A7085,Studies!A:BR,2,FALSE),"")</f>
        <v>Kirkwood 1991</v>
      </c>
      <c r="C7085" s="255" t="str">
        <f>IF(AND(A7085&lt;&gt;"",ISNUMBER(A7085)),VLOOKUP(A7085,Studies!A:BR,3,FALSE),"")</f>
        <v>https://www.ncbi.nlm.nih.gov/pubmed/1914376</v>
      </c>
      <c r="D7085" s="255" t="str">
        <f>IF(AND(A7085&lt;&gt;"",ISNUMBER(A7085)),VLOOKUP(A7085,Studies!A:BR,4,FALSE),"")</f>
        <v>Men</v>
      </c>
      <c r="E7085" s="255" t="str">
        <f>IF(AND(A7085&lt;&gt;"",ISNUMBER(A7085)),VLOOKUP(A7085,Studies!A:BR,5,FALSE),"")</f>
        <v>Alprazolam</v>
      </c>
      <c r="F7085" s="256" t="str">
        <f>IF(AND(A7085&lt;&gt;"",ISNUMBER(A7085)),VLOOKUP(A7085,Studies!A:BR,6,FALSE),"")</f>
        <v>Plasma</v>
      </c>
      <c r="G7085" s="194">
        <v>7</v>
      </c>
      <c r="H7085" s="50" t="s">
        <v>60</v>
      </c>
      <c r="I7085" s="187">
        <v>9.7210000000000001</v>
      </c>
      <c r="J7085" s="41" t="s">
        <v>941</v>
      </c>
      <c r="K7085" s="41" t="s">
        <v>116</v>
      </c>
    </row>
    <row r="7086" spans="1:11" x14ac:dyDescent="0.2">
      <c r="A7086" s="30">
        <v>743</v>
      </c>
      <c r="B7086" s="254" t="str">
        <f>IF(AND(A7086&lt;&gt;"",ISNUMBER(A7086)),VLOOKUP(A7086,Studies!A:BR,2,FALSE),"")</f>
        <v>Kirkwood 1991</v>
      </c>
      <c r="C7086" s="255" t="str">
        <f>IF(AND(A7086&lt;&gt;"",ISNUMBER(A7086)),VLOOKUP(A7086,Studies!A:BR,3,FALSE),"")</f>
        <v>https://www.ncbi.nlm.nih.gov/pubmed/1914376</v>
      </c>
      <c r="D7086" s="255" t="str">
        <f>IF(AND(A7086&lt;&gt;"",ISNUMBER(A7086)),VLOOKUP(A7086,Studies!A:BR,4,FALSE),"")</f>
        <v>Men</v>
      </c>
      <c r="E7086" s="255" t="str">
        <f>IF(AND(A7086&lt;&gt;"",ISNUMBER(A7086)),VLOOKUP(A7086,Studies!A:BR,5,FALSE),"")</f>
        <v>Alprazolam</v>
      </c>
      <c r="F7086" s="256" t="str">
        <f>IF(AND(A7086&lt;&gt;"",ISNUMBER(A7086)),VLOOKUP(A7086,Studies!A:BR,6,FALSE),"")</f>
        <v>Plasma</v>
      </c>
      <c r="G7086" s="194">
        <v>9</v>
      </c>
      <c r="H7086" s="50" t="s">
        <v>60</v>
      </c>
      <c r="I7086" s="187">
        <v>8.5299999999999994</v>
      </c>
      <c r="J7086" s="41" t="s">
        <v>941</v>
      </c>
      <c r="K7086" s="41" t="s">
        <v>116</v>
      </c>
    </row>
    <row r="7087" spans="1:11" x14ac:dyDescent="0.2">
      <c r="A7087" s="30">
        <v>743</v>
      </c>
      <c r="B7087" s="254" t="str">
        <f>IF(AND(A7087&lt;&gt;"",ISNUMBER(A7087)),VLOOKUP(A7087,Studies!A:BR,2,FALSE),"")</f>
        <v>Kirkwood 1991</v>
      </c>
      <c r="C7087" s="255" t="str">
        <f>IF(AND(A7087&lt;&gt;"",ISNUMBER(A7087)),VLOOKUP(A7087,Studies!A:BR,3,FALSE),"")</f>
        <v>https://www.ncbi.nlm.nih.gov/pubmed/1914376</v>
      </c>
      <c r="D7087" s="255" t="str">
        <f>IF(AND(A7087&lt;&gt;"",ISNUMBER(A7087)),VLOOKUP(A7087,Studies!A:BR,4,FALSE),"")</f>
        <v>Men</v>
      </c>
      <c r="E7087" s="255" t="str">
        <f>IF(AND(A7087&lt;&gt;"",ISNUMBER(A7087)),VLOOKUP(A7087,Studies!A:BR,5,FALSE),"")</f>
        <v>Alprazolam</v>
      </c>
      <c r="F7087" s="256" t="str">
        <f>IF(AND(A7087&lt;&gt;"",ISNUMBER(A7087)),VLOOKUP(A7087,Studies!A:BR,6,FALSE),"")</f>
        <v>Plasma</v>
      </c>
      <c r="G7087" s="194">
        <v>12</v>
      </c>
      <c r="H7087" s="50" t="s">
        <v>60</v>
      </c>
      <c r="I7087" s="187">
        <v>7.4009999999999998</v>
      </c>
      <c r="J7087" s="41" t="s">
        <v>941</v>
      </c>
      <c r="K7087" s="41" t="s">
        <v>116</v>
      </c>
    </row>
    <row r="7088" spans="1:11" x14ac:dyDescent="0.2">
      <c r="A7088" s="30">
        <v>743</v>
      </c>
      <c r="B7088" s="254" t="str">
        <f>IF(AND(A7088&lt;&gt;"",ISNUMBER(A7088)),VLOOKUP(A7088,Studies!A:BR,2,FALSE),"")</f>
        <v>Kirkwood 1991</v>
      </c>
      <c r="C7088" s="255" t="str">
        <f>IF(AND(A7088&lt;&gt;"",ISNUMBER(A7088)),VLOOKUP(A7088,Studies!A:BR,3,FALSE),"")</f>
        <v>https://www.ncbi.nlm.nih.gov/pubmed/1914376</v>
      </c>
      <c r="D7088" s="255" t="str">
        <f>IF(AND(A7088&lt;&gt;"",ISNUMBER(A7088)),VLOOKUP(A7088,Studies!A:BR,4,FALSE),"")</f>
        <v>Men</v>
      </c>
      <c r="E7088" s="255" t="str">
        <f>IF(AND(A7088&lt;&gt;"",ISNUMBER(A7088)),VLOOKUP(A7088,Studies!A:BR,5,FALSE),"")</f>
        <v>Alprazolam</v>
      </c>
      <c r="F7088" s="256" t="str">
        <f>IF(AND(A7088&lt;&gt;"",ISNUMBER(A7088)),VLOOKUP(A7088,Studies!A:BR,6,FALSE),"")</f>
        <v>Plasma</v>
      </c>
      <c r="G7088" s="194">
        <v>24</v>
      </c>
      <c r="H7088" s="50" t="s">
        <v>60</v>
      </c>
      <c r="I7088" s="187">
        <v>3.92</v>
      </c>
      <c r="J7088" s="41" t="s">
        <v>941</v>
      </c>
      <c r="K7088" s="41" t="s">
        <v>116</v>
      </c>
    </row>
    <row r="7089" spans="1:11" x14ac:dyDescent="0.2">
      <c r="A7089" s="30">
        <v>743</v>
      </c>
      <c r="B7089" s="254" t="str">
        <f>IF(AND(A7089&lt;&gt;"",ISNUMBER(A7089)),VLOOKUP(A7089,Studies!A:BR,2,FALSE),"")</f>
        <v>Kirkwood 1991</v>
      </c>
      <c r="C7089" s="255" t="str">
        <f>IF(AND(A7089&lt;&gt;"",ISNUMBER(A7089)),VLOOKUP(A7089,Studies!A:BR,3,FALSE),"")</f>
        <v>https://www.ncbi.nlm.nih.gov/pubmed/1914376</v>
      </c>
      <c r="D7089" s="255" t="str">
        <f>IF(AND(A7089&lt;&gt;"",ISNUMBER(A7089)),VLOOKUP(A7089,Studies!A:BR,4,FALSE),"")</f>
        <v>Men</v>
      </c>
      <c r="E7089" s="255" t="str">
        <f>IF(AND(A7089&lt;&gt;"",ISNUMBER(A7089)),VLOOKUP(A7089,Studies!A:BR,5,FALSE),"")</f>
        <v>Alprazolam</v>
      </c>
      <c r="F7089" s="256" t="str">
        <f>IF(AND(A7089&lt;&gt;"",ISNUMBER(A7089)),VLOOKUP(A7089,Studies!A:BR,6,FALSE),"")</f>
        <v>Plasma</v>
      </c>
      <c r="G7089" s="194">
        <v>30</v>
      </c>
      <c r="H7089" s="50" t="s">
        <v>60</v>
      </c>
      <c r="I7089" s="187">
        <v>1.944</v>
      </c>
      <c r="J7089" s="41" t="s">
        <v>941</v>
      </c>
      <c r="K7089" s="41" t="s">
        <v>116</v>
      </c>
    </row>
    <row r="7090" spans="1:11" x14ac:dyDescent="0.2">
      <c r="A7090" s="30">
        <v>744</v>
      </c>
      <c r="B7090" s="254" t="str">
        <f>IF(AND(A7090&lt;&gt;"",ISNUMBER(A7090)),VLOOKUP(A7090,Studies!A:BR,2,FALSE),"")</f>
        <v>Kroboth 1988</v>
      </c>
      <c r="C7090" s="255" t="str">
        <f>IF(AND(A7090&lt;&gt;"",ISNUMBER(A7090)),VLOOKUP(A7090,Studies!A:BR,3,FALSE),"")</f>
        <v>https://www.ncbi.nlm.nih.gov/pubmed/3345619</v>
      </c>
      <c r="D7090" s="255" t="str">
        <f>IF(AND(A7090&lt;&gt;"",ISNUMBER(A7090)),VLOOKUP(A7090,Studies!A:BR,4,FALSE),"")</f>
        <v>0.5 mg/2 min</v>
      </c>
      <c r="E7090" s="255" t="str">
        <f>IF(AND(A7090&lt;&gt;"",ISNUMBER(A7090)),VLOOKUP(A7090,Studies!A:BR,5,FALSE),"")</f>
        <v>Alprazolam</v>
      </c>
      <c r="F7090" s="256" t="str">
        <f>IF(AND(A7090&lt;&gt;"",ISNUMBER(A7090)),VLOOKUP(A7090,Studies!A:BR,6,FALSE),"")</f>
        <v>Plasma</v>
      </c>
      <c r="G7090" s="194">
        <v>0.25</v>
      </c>
      <c r="H7090" s="50" t="s">
        <v>60</v>
      </c>
      <c r="I7090" s="187">
        <v>9.4930000000000003</v>
      </c>
      <c r="J7090" s="41" t="s">
        <v>941</v>
      </c>
      <c r="K7090" s="41" t="s">
        <v>116</v>
      </c>
    </row>
    <row r="7091" spans="1:11" x14ac:dyDescent="0.2">
      <c r="A7091" s="30">
        <v>744</v>
      </c>
      <c r="B7091" s="254" t="str">
        <f>IF(AND(A7091&lt;&gt;"",ISNUMBER(A7091)),VLOOKUP(A7091,Studies!A:BR,2,FALSE),"")</f>
        <v>Kroboth 1988</v>
      </c>
      <c r="C7091" s="255" t="str">
        <f>IF(AND(A7091&lt;&gt;"",ISNUMBER(A7091)),VLOOKUP(A7091,Studies!A:BR,3,FALSE),"")</f>
        <v>https://www.ncbi.nlm.nih.gov/pubmed/3345619</v>
      </c>
      <c r="D7091" s="255" t="str">
        <f>IF(AND(A7091&lt;&gt;"",ISNUMBER(A7091)),VLOOKUP(A7091,Studies!A:BR,4,FALSE),"")</f>
        <v>0.5 mg/2 min</v>
      </c>
      <c r="E7091" s="255" t="str">
        <f>IF(AND(A7091&lt;&gt;"",ISNUMBER(A7091)),VLOOKUP(A7091,Studies!A:BR,5,FALSE),"")</f>
        <v>Alprazolam</v>
      </c>
      <c r="F7091" s="256" t="str">
        <f>IF(AND(A7091&lt;&gt;"",ISNUMBER(A7091)),VLOOKUP(A7091,Studies!A:BR,6,FALSE),"")</f>
        <v>Plasma</v>
      </c>
      <c r="G7091" s="194">
        <v>0.5</v>
      </c>
      <c r="H7091" s="50" t="s">
        <v>60</v>
      </c>
      <c r="I7091" s="187">
        <v>6.9009999999999998</v>
      </c>
      <c r="J7091" s="41" t="s">
        <v>941</v>
      </c>
      <c r="K7091" s="41" t="s">
        <v>116</v>
      </c>
    </row>
    <row r="7092" spans="1:11" x14ac:dyDescent="0.2">
      <c r="A7092" s="30">
        <v>744</v>
      </c>
      <c r="B7092" s="254" t="str">
        <f>IF(AND(A7092&lt;&gt;"",ISNUMBER(A7092)),VLOOKUP(A7092,Studies!A:BR,2,FALSE),"")</f>
        <v>Kroboth 1988</v>
      </c>
      <c r="C7092" s="255" t="str">
        <f>IF(AND(A7092&lt;&gt;"",ISNUMBER(A7092)),VLOOKUP(A7092,Studies!A:BR,3,FALSE),"")</f>
        <v>https://www.ncbi.nlm.nih.gov/pubmed/3345619</v>
      </c>
      <c r="D7092" s="255" t="str">
        <f>IF(AND(A7092&lt;&gt;"",ISNUMBER(A7092)),VLOOKUP(A7092,Studies!A:BR,4,FALSE),"")</f>
        <v>0.5 mg/2 min</v>
      </c>
      <c r="E7092" s="255" t="str">
        <f>IF(AND(A7092&lt;&gt;"",ISNUMBER(A7092)),VLOOKUP(A7092,Studies!A:BR,5,FALSE),"")</f>
        <v>Alprazolam</v>
      </c>
      <c r="F7092" s="256" t="str">
        <f>IF(AND(A7092&lt;&gt;"",ISNUMBER(A7092)),VLOOKUP(A7092,Studies!A:BR,6,FALSE),"")</f>
        <v>Plasma</v>
      </c>
      <c r="G7092" s="194">
        <v>0.75</v>
      </c>
      <c r="H7092" s="50" t="s">
        <v>60</v>
      </c>
      <c r="I7092" s="187">
        <v>6.6790000000000003</v>
      </c>
      <c r="J7092" s="41" t="s">
        <v>941</v>
      </c>
      <c r="K7092" s="41" t="s">
        <v>116</v>
      </c>
    </row>
    <row r="7093" spans="1:11" x14ac:dyDescent="0.2">
      <c r="A7093" s="30">
        <v>744</v>
      </c>
      <c r="B7093" s="254" t="str">
        <f>IF(AND(A7093&lt;&gt;"",ISNUMBER(A7093)),VLOOKUP(A7093,Studies!A:BR,2,FALSE),"")</f>
        <v>Kroboth 1988</v>
      </c>
      <c r="C7093" s="255" t="str">
        <f>IF(AND(A7093&lt;&gt;"",ISNUMBER(A7093)),VLOOKUP(A7093,Studies!A:BR,3,FALSE),"")</f>
        <v>https://www.ncbi.nlm.nih.gov/pubmed/3345619</v>
      </c>
      <c r="D7093" s="255" t="str">
        <f>IF(AND(A7093&lt;&gt;"",ISNUMBER(A7093)),VLOOKUP(A7093,Studies!A:BR,4,FALSE),"")</f>
        <v>0.5 mg/2 min</v>
      </c>
      <c r="E7093" s="255" t="str">
        <f>IF(AND(A7093&lt;&gt;"",ISNUMBER(A7093)),VLOOKUP(A7093,Studies!A:BR,5,FALSE),"")</f>
        <v>Alprazolam</v>
      </c>
      <c r="F7093" s="256" t="str">
        <f>IF(AND(A7093&lt;&gt;"",ISNUMBER(A7093)),VLOOKUP(A7093,Studies!A:BR,6,FALSE),"")</f>
        <v>Plasma</v>
      </c>
      <c r="G7093" s="194">
        <v>1</v>
      </c>
      <c r="H7093" s="50" t="s">
        <v>60</v>
      </c>
      <c r="I7093" s="187">
        <v>6.3719999999999999</v>
      </c>
      <c r="J7093" s="41" t="s">
        <v>941</v>
      </c>
      <c r="K7093" s="41" t="s">
        <v>116</v>
      </c>
    </row>
    <row r="7094" spans="1:11" x14ac:dyDescent="0.2">
      <c r="A7094" s="30">
        <v>744</v>
      </c>
      <c r="B7094" s="254" t="str">
        <f>IF(AND(A7094&lt;&gt;"",ISNUMBER(A7094)),VLOOKUP(A7094,Studies!A:BR,2,FALSE),"")</f>
        <v>Kroboth 1988</v>
      </c>
      <c r="C7094" s="255" t="str">
        <f>IF(AND(A7094&lt;&gt;"",ISNUMBER(A7094)),VLOOKUP(A7094,Studies!A:BR,3,FALSE),"")</f>
        <v>https://www.ncbi.nlm.nih.gov/pubmed/3345619</v>
      </c>
      <c r="D7094" s="255" t="str">
        <f>IF(AND(A7094&lt;&gt;"",ISNUMBER(A7094)),VLOOKUP(A7094,Studies!A:BR,4,FALSE),"")</f>
        <v>0.5 mg/2 min</v>
      </c>
      <c r="E7094" s="255" t="str">
        <f>IF(AND(A7094&lt;&gt;"",ISNUMBER(A7094)),VLOOKUP(A7094,Studies!A:BR,5,FALSE),"")</f>
        <v>Alprazolam</v>
      </c>
      <c r="F7094" s="256" t="str">
        <f>IF(AND(A7094&lt;&gt;"",ISNUMBER(A7094)),VLOOKUP(A7094,Studies!A:BR,6,FALSE),"")</f>
        <v>Plasma</v>
      </c>
      <c r="G7094" s="194">
        <v>1.5</v>
      </c>
      <c r="H7094" s="50" t="s">
        <v>60</v>
      </c>
      <c r="I7094" s="187">
        <v>6.3019999999999996</v>
      </c>
      <c r="J7094" s="41" t="s">
        <v>941</v>
      </c>
      <c r="K7094" s="41" t="s">
        <v>116</v>
      </c>
    </row>
    <row r="7095" spans="1:11" x14ac:dyDescent="0.2">
      <c r="A7095" s="30">
        <v>744</v>
      </c>
      <c r="B7095" s="254" t="str">
        <f>IF(AND(A7095&lt;&gt;"",ISNUMBER(A7095)),VLOOKUP(A7095,Studies!A:BR,2,FALSE),"")</f>
        <v>Kroboth 1988</v>
      </c>
      <c r="C7095" s="255" t="str">
        <f>IF(AND(A7095&lt;&gt;"",ISNUMBER(A7095)),VLOOKUP(A7095,Studies!A:BR,3,FALSE),"")</f>
        <v>https://www.ncbi.nlm.nih.gov/pubmed/3345619</v>
      </c>
      <c r="D7095" s="255" t="str">
        <f>IF(AND(A7095&lt;&gt;"",ISNUMBER(A7095)),VLOOKUP(A7095,Studies!A:BR,4,FALSE),"")</f>
        <v>0.5 mg/2 min</v>
      </c>
      <c r="E7095" s="255" t="str">
        <f>IF(AND(A7095&lt;&gt;"",ISNUMBER(A7095)),VLOOKUP(A7095,Studies!A:BR,5,FALSE),"")</f>
        <v>Alprazolam</v>
      </c>
      <c r="F7095" s="256" t="str">
        <f>IF(AND(A7095&lt;&gt;"",ISNUMBER(A7095)),VLOOKUP(A7095,Studies!A:BR,6,FALSE),"")</f>
        <v>Plasma</v>
      </c>
      <c r="G7095" s="194">
        <v>2</v>
      </c>
      <c r="H7095" s="50" t="s">
        <v>60</v>
      </c>
      <c r="I7095" s="187">
        <v>6.0549999999999997</v>
      </c>
      <c r="J7095" s="41" t="s">
        <v>941</v>
      </c>
      <c r="K7095" s="41" t="s">
        <v>116</v>
      </c>
    </row>
    <row r="7096" spans="1:11" x14ac:dyDescent="0.2">
      <c r="A7096" s="30">
        <v>744</v>
      </c>
      <c r="B7096" s="254" t="str">
        <f>IF(AND(A7096&lt;&gt;"",ISNUMBER(A7096)),VLOOKUP(A7096,Studies!A:BR,2,FALSE),"")</f>
        <v>Kroboth 1988</v>
      </c>
      <c r="C7096" s="255" t="str">
        <f>IF(AND(A7096&lt;&gt;"",ISNUMBER(A7096)),VLOOKUP(A7096,Studies!A:BR,3,FALSE),"")</f>
        <v>https://www.ncbi.nlm.nih.gov/pubmed/3345619</v>
      </c>
      <c r="D7096" s="255" t="str">
        <f>IF(AND(A7096&lt;&gt;"",ISNUMBER(A7096)),VLOOKUP(A7096,Studies!A:BR,4,FALSE),"")</f>
        <v>0.5 mg/2 min</v>
      </c>
      <c r="E7096" s="255" t="str">
        <f>IF(AND(A7096&lt;&gt;"",ISNUMBER(A7096)),VLOOKUP(A7096,Studies!A:BR,5,FALSE),"")</f>
        <v>Alprazolam</v>
      </c>
      <c r="F7096" s="256" t="str">
        <f>IF(AND(A7096&lt;&gt;"",ISNUMBER(A7096)),VLOOKUP(A7096,Studies!A:BR,6,FALSE),"")</f>
        <v>Plasma</v>
      </c>
      <c r="G7096" s="194">
        <v>3</v>
      </c>
      <c r="H7096" s="50" t="s">
        <v>60</v>
      </c>
      <c r="I7096" s="187">
        <v>6.0970000000000004</v>
      </c>
      <c r="J7096" s="41" t="s">
        <v>941</v>
      </c>
      <c r="K7096" s="41" t="s">
        <v>116</v>
      </c>
    </row>
    <row r="7097" spans="1:11" x14ac:dyDescent="0.2">
      <c r="A7097" s="30">
        <v>744</v>
      </c>
      <c r="B7097" s="254" t="str">
        <f>IF(AND(A7097&lt;&gt;"",ISNUMBER(A7097)),VLOOKUP(A7097,Studies!A:BR,2,FALSE),"")</f>
        <v>Kroboth 1988</v>
      </c>
      <c r="C7097" s="255" t="str">
        <f>IF(AND(A7097&lt;&gt;"",ISNUMBER(A7097)),VLOOKUP(A7097,Studies!A:BR,3,FALSE),"")</f>
        <v>https://www.ncbi.nlm.nih.gov/pubmed/3345619</v>
      </c>
      <c r="D7097" s="255" t="str">
        <f>IF(AND(A7097&lt;&gt;"",ISNUMBER(A7097)),VLOOKUP(A7097,Studies!A:BR,4,FALSE),"")</f>
        <v>0.5 mg/2 min</v>
      </c>
      <c r="E7097" s="255" t="str">
        <f>IF(AND(A7097&lt;&gt;"",ISNUMBER(A7097)),VLOOKUP(A7097,Studies!A:BR,5,FALSE),"")</f>
        <v>Alprazolam</v>
      </c>
      <c r="F7097" s="256" t="str">
        <f>IF(AND(A7097&lt;&gt;"",ISNUMBER(A7097)),VLOOKUP(A7097,Studies!A:BR,6,FALSE),"")</f>
        <v>Plasma</v>
      </c>
      <c r="G7097" s="194">
        <v>4</v>
      </c>
      <c r="H7097" s="50" t="s">
        <v>60</v>
      </c>
      <c r="I7097" s="187">
        <v>5.5469999999999997</v>
      </c>
      <c r="J7097" s="41" t="s">
        <v>941</v>
      </c>
      <c r="K7097" s="41" t="s">
        <v>116</v>
      </c>
    </row>
    <row r="7098" spans="1:11" x14ac:dyDescent="0.2">
      <c r="A7098" s="30">
        <v>744</v>
      </c>
      <c r="B7098" s="254" t="str">
        <f>IF(AND(A7098&lt;&gt;"",ISNUMBER(A7098)),VLOOKUP(A7098,Studies!A:BR,2,FALSE),"")</f>
        <v>Kroboth 1988</v>
      </c>
      <c r="C7098" s="255" t="str">
        <f>IF(AND(A7098&lt;&gt;"",ISNUMBER(A7098)),VLOOKUP(A7098,Studies!A:BR,3,FALSE),"")</f>
        <v>https://www.ncbi.nlm.nih.gov/pubmed/3345619</v>
      </c>
      <c r="D7098" s="255" t="str">
        <f>IF(AND(A7098&lt;&gt;"",ISNUMBER(A7098)),VLOOKUP(A7098,Studies!A:BR,4,FALSE),"")</f>
        <v>0.5 mg/2 min</v>
      </c>
      <c r="E7098" s="255" t="str">
        <f>IF(AND(A7098&lt;&gt;"",ISNUMBER(A7098)),VLOOKUP(A7098,Studies!A:BR,5,FALSE),"")</f>
        <v>Alprazolam</v>
      </c>
      <c r="F7098" s="256" t="str">
        <f>IF(AND(A7098&lt;&gt;"",ISNUMBER(A7098)),VLOOKUP(A7098,Studies!A:BR,6,FALSE),"")</f>
        <v>Plasma</v>
      </c>
      <c r="G7098" s="194">
        <v>6</v>
      </c>
      <c r="H7098" s="50" t="s">
        <v>60</v>
      </c>
      <c r="I7098" s="187">
        <v>4.8129999999999997</v>
      </c>
      <c r="J7098" s="41" t="s">
        <v>941</v>
      </c>
      <c r="K7098" s="41" t="s">
        <v>116</v>
      </c>
    </row>
    <row r="7099" spans="1:11" x14ac:dyDescent="0.2">
      <c r="A7099" s="30">
        <v>744</v>
      </c>
      <c r="B7099" s="254" t="str">
        <f>IF(AND(A7099&lt;&gt;"",ISNUMBER(A7099)),VLOOKUP(A7099,Studies!A:BR,2,FALSE),"")</f>
        <v>Kroboth 1988</v>
      </c>
      <c r="C7099" s="255" t="str">
        <f>IF(AND(A7099&lt;&gt;"",ISNUMBER(A7099)),VLOOKUP(A7099,Studies!A:BR,3,FALSE),"")</f>
        <v>https://www.ncbi.nlm.nih.gov/pubmed/3345619</v>
      </c>
      <c r="D7099" s="255" t="str">
        <f>IF(AND(A7099&lt;&gt;"",ISNUMBER(A7099)),VLOOKUP(A7099,Studies!A:BR,4,FALSE),"")</f>
        <v>0.5 mg/2 min</v>
      </c>
      <c r="E7099" s="255" t="str">
        <f>IF(AND(A7099&lt;&gt;"",ISNUMBER(A7099)),VLOOKUP(A7099,Studies!A:BR,5,FALSE),"")</f>
        <v>Alprazolam</v>
      </c>
      <c r="F7099" s="256" t="str">
        <f>IF(AND(A7099&lt;&gt;"",ISNUMBER(A7099)),VLOOKUP(A7099,Studies!A:BR,6,FALSE),"")</f>
        <v>Plasma</v>
      </c>
      <c r="G7099" s="194">
        <v>8</v>
      </c>
      <c r="H7099" s="50" t="s">
        <v>60</v>
      </c>
      <c r="I7099" s="187">
        <v>4.3620000000000001</v>
      </c>
      <c r="J7099" s="41" t="s">
        <v>941</v>
      </c>
      <c r="K7099" s="41" t="s">
        <v>116</v>
      </c>
    </row>
    <row r="7100" spans="1:11" x14ac:dyDescent="0.2">
      <c r="A7100" s="30">
        <v>744</v>
      </c>
      <c r="B7100" s="254" t="str">
        <f>IF(AND(A7100&lt;&gt;"",ISNUMBER(A7100)),VLOOKUP(A7100,Studies!A:BR,2,FALSE),"")</f>
        <v>Kroboth 1988</v>
      </c>
      <c r="C7100" s="255" t="str">
        <f>IF(AND(A7100&lt;&gt;"",ISNUMBER(A7100)),VLOOKUP(A7100,Studies!A:BR,3,FALSE),"")</f>
        <v>https://www.ncbi.nlm.nih.gov/pubmed/3345619</v>
      </c>
      <c r="D7100" s="255" t="str">
        <f>IF(AND(A7100&lt;&gt;"",ISNUMBER(A7100)),VLOOKUP(A7100,Studies!A:BR,4,FALSE),"")</f>
        <v>0.5 mg/2 min</v>
      </c>
      <c r="E7100" s="255" t="str">
        <f>IF(AND(A7100&lt;&gt;"",ISNUMBER(A7100)),VLOOKUP(A7100,Studies!A:BR,5,FALSE),"")</f>
        <v>Alprazolam</v>
      </c>
      <c r="F7100" s="256" t="str">
        <f>IF(AND(A7100&lt;&gt;"",ISNUMBER(A7100)),VLOOKUP(A7100,Studies!A:BR,6,FALSE),"")</f>
        <v>Plasma</v>
      </c>
      <c r="G7100" s="194">
        <v>12</v>
      </c>
      <c r="H7100" s="50" t="s">
        <v>60</v>
      </c>
      <c r="I7100" s="187">
        <v>3.2719999999999998</v>
      </c>
      <c r="J7100" s="41" t="s">
        <v>941</v>
      </c>
      <c r="K7100" s="41" t="s">
        <v>116</v>
      </c>
    </row>
    <row r="7101" spans="1:11" x14ac:dyDescent="0.2">
      <c r="A7101" s="30">
        <v>745</v>
      </c>
      <c r="B7101" s="254" t="str">
        <f>IF(AND(A7101&lt;&gt;"",ISNUMBER(A7101)),VLOOKUP(A7101,Studies!A:BR,2,FALSE),"")</f>
        <v>Kroboth 1988</v>
      </c>
      <c r="C7101" s="255" t="str">
        <f>IF(AND(A7101&lt;&gt;"",ISNUMBER(A7101)),VLOOKUP(A7101,Studies!A:BR,3,FALSE),"")</f>
        <v>https://www.ncbi.nlm.nih.gov/pubmed/3345619</v>
      </c>
      <c r="D7101" s="255" t="str">
        <f>IF(AND(A7101&lt;&gt;"",ISNUMBER(A7101)),VLOOKUP(A7101,Studies!A:BR,4,FALSE),"")</f>
        <v>2.0 mg/2 min</v>
      </c>
      <c r="E7101" s="255" t="str">
        <f>IF(AND(A7101&lt;&gt;"",ISNUMBER(A7101)),VLOOKUP(A7101,Studies!A:BR,5,FALSE),"")</f>
        <v>Alprazolam</v>
      </c>
      <c r="F7101" s="256" t="str">
        <f>IF(AND(A7101&lt;&gt;"",ISNUMBER(A7101)),VLOOKUP(A7101,Studies!A:BR,6,FALSE),"")</f>
        <v>Plasma</v>
      </c>
      <c r="G7101" s="194">
        <v>0.25</v>
      </c>
      <c r="H7101" s="50" t="s">
        <v>60</v>
      </c>
      <c r="I7101" s="187">
        <v>37.201250000000002</v>
      </c>
      <c r="J7101" s="41" t="s">
        <v>941</v>
      </c>
      <c r="K7101" s="41" t="s">
        <v>116</v>
      </c>
    </row>
    <row r="7102" spans="1:11" x14ac:dyDescent="0.2">
      <c r="A7102" s="30">
        <v>745</v>
      </c>
      <c r="B7102" s="254" t="str">
        <f>IF(AND(A7102&lt;&gt;"",ISNUMBER(A7102)),VLOOKUP(A7102,Studies!A:BR,2,FALSE),"")</f>
        <v>Kroboth 1988</v>
      </c>
      <c r="C7102" s="255" t="str">
        <f>IF(AND(A7102&lt;&gt;"",ISNUMBER(A7102)),VLOOKUP(A7102,Studies!A:BR,3,FALSE),"")</f>
        <v>https://www.ncbi.nlm.nih.gov/pubmed/3345619</v>
      </c>
      <c r="D7102" s="255" t="str">
        <f>IF(AND(A7102&lt;&gt;"",ISNUMBER(A7102)),VLOOKUP(A7102,Studies!A:BR,4,FALSE),"")</f>
        <v>2.0 mg/2 min</v>
      </c>
      <c r="E7102" s="255" t="str">
        <f>IF(AND(A7102&lt;&gt;"",ISNUMBER(A7102)),VLOOKUP(A7102,Studies!A:BR,5,FALSE),"")</f>
        <v>Alprazolam</v>
      </c>
      <c r="F7102" s="256" t="str">
        <f>IF(AND(A7102&lt;&gt;"",ISNUMBER(A7102)),VLOOKUP(A7102,Studies!A:BR,6,FALSE),"")</f>
        <v>Plasma</v>
      </c>
      <c r="G7102" s="194">
        <v>0.5</v>
      </c>
      <c r="H7102" s="50" t="s">
        <v>60</v>
      </c>
      <c r="I7102" s="187">
        <v>33.525239999999997</v>
      </c>
      <c r="J7102" s="41" t="s">
        <v>941</v>
      </c>
      <c r="K7102" s="41" t="s">
        <v>116</v>
      </c>
    </row>
    <row r="7103" spans="1:11" x14ac:dyDescent="0.2">
      <c r="A7103" s="30">
        <v>745</v>
      </c>
      <c r="B7103" s="254" t="str">
        <f>IF(AND(A7103&lt;&gt;"",ISNUMBER(A7103)),VLOOKUP(A7103,Studies!A:BR,2,FALSE),"")</f>
        <v>Kroboth 1988</v>
      </c>
      <c r="C7103" s="255" t="str">
        <f>IF(AND(A7103&lt;&gt;"",ISNUMBER(A7103)),VLOOKUP(A7103,Studies!A:BR,3,FALSE),"")</f>
        <v>https://www.ncbi.nlm.nih.gov/pubmed/3345619</v>
      </c>
      <c r="D7103" s="255" t="str">
        <f>IF(AND(A7103&lt;&gt;"",ISNUMBER(A7103)),VLOOKUP(A7103,Studies!A:BR,4,FALSE),"")</f>
        <v>2.0 mg/2 min</v>
      </c>
      <c r="E7103" s="255" t="str">
        <f>IF(AND(A7103&lt;&gt;"",ISNUMBER(A7103)),VLOOKUP(A7103,Studies!A:BR,5,FALSE),"")</f>
        <v>Alprazolam</v>
      </c>
      <c r="F7103" s="256" t="str">
        <f>IF(AND(A7103&lt;&gt;"",ISNUMBER(A7103)),VLOOKUP(A7103,Studies!A:BR,6,FALSE),"")</f>
        <v>Plasma</v>
      </c>
      <c r="G7103" s="194">
        <v>0.75</v>
      </c>
      <c r="H7103" s="50" t="s">
        <v>60</v>
      </c>
      <c r="I7103" s="187">
        <v>30.087540000000001</v>
      </c>
      <c r="J7103" s="41" t="s">
        <v>941</v>
      </c>
      <c r="K7103" s="41" t="s">
        <v>116</v>
      </c>
    </row>
    <row r="7104" spans="1:11" x14ac:dyDescent="0.2">
      <c r="A7104" s="30">
        <v>745</v>
      </c>
      <c r="B7104" s="254" t="str">
        <f>IF(AND(A7104&lt;&gt;"",ISNUMBER(A7104)),VLOOKUP(A7104,Studies!A:BR,2,FALSE),"")</f>
        <v>Kroboth 1988</v>
      </c>
      <c r="C7104" s="255" t="str">
        <f>IF(AND(A7104&lt;&gt;"",ISNUMBER(A7104)),VLOOKUP(A7104,Studies!A:BR,3,FALSE),"")</f>
        <v>https://www.ncbi.nlm.nih.gov/pubmed/3345619</v>
      </c>
      <c r="D7104" s="255" t="str">
        <f>IF(AND(A7104&lt;&gt;"",ISNUMBER(A7104)),VLOOKUP(A7104,Studies!A:BR,4,FALSE),"")</f>
        <v>2.0 mg/2 min</v>
      </c>
      <c r="E7104" s="255" t="str">
        <f>IF(AND(A7104&lt;&gt;"",ISNUMBER(A7104)),VLOOKUP(A7104,Studies!A:BR,5,FALSE),"")</f>
        <v>Alprazolam</v>
      </c>
      <c r="F7104" s="256" t="str">
        <f>IF(AND(A7104&lt;&gt;"",ISNUMBER(A7104)),VLOOKUP(A7104,Studies!A:BR,6,FALSE),"")</f>
        <v>Plasma</v>
      </c>
      <c r="G7104" s="194">
        <v>1</v>
      </c>
      <c r="H7104" s="50" t="s">
        <v>60</v>
      </c>
      <c r="I7104" s="187">
        <v>27.751280000000001</v>
      </c>
      <c r="J7104" s="41" t="s">
        <v>941</v>
      </c>
      <c r="K7104" s="41" t="s">
        <v>116</v>
      </c>
    </row>
    <row r="7105" spans="1:11" x14ac:dyDescent="0.2">
      <c r="A7105" s="30">
        <v>745</v>
      </c>
      <c r="B7105" s="254" t="str">
        <f>IF(AND(A7105&lt;&gt;"",ISNUMBER(A7105)),VLOOKUP(A7105,Studies!A:BR,2,FALSE),"")</f>
        <v>Kroboth 1988</v>
      </c>
      <c r="C7105" s="255" t="str">
        <f>IF(AND(A7105&lt;&gt;"",ISNUMBER(A7105)),VLOOKUP(A7105,Studies!A:BR,3,FALSE),"")</f>
        <v>https://www.ncbi.nlm.nih.gov/pubmed/3345619</v>
      </c>
      <c r="D7105" s="255" t="str">
        <f>IF(AND(A7105&lt;&gt;"",ISNUMBER(A7105)),VLOOKUP(A7105,Studies!A:BR,4,FALSE),"")</f>
        <v>2.0 mg/2 min</v>
      </c>
      <c r="E7105" s="255" t="str">
        <f>IF(AND(A7105&lt;&gt;"",ISNUMBER(A7105)),VLOOKUP(A7105,Studies!A:BR,5,FALSE),"")</f>
        <v>Alprazolam</v>
      </c>
      <c r="F7105" s="256" t="str">
        <f>IF(AND(A7105&lt;&gt;"",ISNUMBER(A7105)),VLOOKUP(A7105,Studies!A:BR,6,FALSE),"")</f>
        <v>Plasma</v>
      </c>
      <c r="G7105" s="194">
        <v>1.5</v>
      </c>
      <c r="H7105" s="50" t="s">
        <v>60</v>
      </c>
      <c r="I7105" s="187">
        <v>26.93901</v>
      </c>
      <c r="J7105" s="41" t="s">
        <v>941</v>
      </c>
      <c r="K7105" s="41" t="s">
        <v>116</v>
      </c>
    </row>
    <row r="7106" spans="1:11" x14ac:dyDescent="0.2">
      <c r="A7106" s="30">
        <v>745</v>
      </c>
      <c r="B7106" s="254" t="str">
        <f>IF(AND(A7106&lt;&gt;"",ISNUMBER(A7106)),VLOOKUP(A7106,Studies!A:BR,2,FALSE),"")</f>
        <v>Kroboth 1988</v>
      </c>
      <c r="C7106" s="255" t="str">
        <f>IF(AND(A7106&lt;&gt;"",ISNUMBER(A7106)),VLOOKUP(A7106,Studies!A:BR,3,FALSE),"")</f>
        <v>https://www.ncbi.nlm.nih.gov/pubmed/3345619</v>
      </c>
      <c r="D7106" s="255" t="str">
        <f>IF(AND(A7106&lt;&gt;"",ISNUMBER(A7106)),VLOOKUP(A7106,Studies!A:BR,4,FALSE),"")</f>
        <v>2.0 mg/2 min</v>
      </c>
      <c r="E7106" s="255" t="str">
        <f>IF(AND(A7106&lt;&gt;"",ISNUMBER(A7106)),VLOOKUP(A7106,Studies!A:BR,5,FALSE),"")</f>
        <v>Alprazolam</v>
      </c>
      <c r="F7106" s="256" t="str">
        <f>IF(AND(A7106&lt;&gt;"",ISNUMBER(A7106)),VLOOKUP(A7106,Studies!A:BR,6,FALSE),"")</f>
        <v>Plasma</v>
      </c>
      <c r="G7106" s="194">
        <v>2</v>
      </c>
      <c r="H7106" s="50" t="s">
        <v>60</v>
      </c>
      <c r="I7106" s="187">
        <v>27.032969999999999</v>
      </c>
      <c r="J7106" s="41" t="s">
        <v>941</v>
      </c>
      <c r="K7106" s="41" t="s">
        <v>116</v>
      </c>
    </row>
    <row r="7107" spans="1:11" x14ac:dyDescent="0.2">
      <c r="A7107" s="30">
        <v>745</v>
      </c>
      <c r="B7107" s="254" t="str">
        <f>IF(AND(A7107&lt;&gt;"",ISNUMBER(A7107)),VLOOKUP(A7107,Studies!A:BR,2,FALSE),"")</f>
        <v>Kroboth 1988</v>
      </c>
      <c r="C7107" s="255" t="str">
        <f>IF(AND(A7107&lt;&gt;"",ISNUMBER(A7107)),VLOOKUP(A7107,Studies!A:BR,3,FALSE),"")</f>
        <v>https://www.ncbi.nlm.nih.gov/pubmed/3345619</v>
      </c>
      <c r="D7107" s="255" t="str">
        <f>IF(AND(A7107&lt;&gt;"",ISNUMBER(A7107)),VLOOKUP(A7107,Studies!A:BR,4,FALSE),"")</f>
        <v>2.0 mg/2 min</v>
      </c>
      <c r="E7107" s="255" t="str">
        <f>IF(AND(A7107&lt;&gt;"",ISNUMBER(A7107)),VLOOKUP(A7107,Studies!A:BR,5,FALSE),"")</f>
        <v>Alprazolam</v>
      </c>
      <c r="F7107" s="256" t="str">
        <f>IF(AND(A7107&lt;&gt;"",ISNUMBER(A7107)),VLOOKUP(A7107,Studies!A:BR,6,FALSE),"")</f>
        <v>Plasma</v>
      </c>
      <c r="G7107" s="194">
        <v>3</v>
      </c>
      <c r="H7107" s="50" t="s">
        <v>60</v>
      </c>
      <c r="I7107" s="187">
        <v>25.409939999999999</v>
      </c>
      <c r="J7107" s="41" t="s">
        <v>941</v>
      </c>
      <c r="K7107" s="41" t="s">
        <v>116</v>
      </c>
    </row>
    <row r="7108" spans="1:11" x14ac:dyDescent="0.2">
      <c r="A7108" s="30">
        <v>745</v>
      </c>
      <c r="B7108" s="254" t="str">
        <f>IF(AND(A7108&lt;&gt;"",ISNUMBER(A7108)),VLOOKUP(A7108,Studies!A:BR,2,FALSE),"")</f>
        <v>Kroboth 1988</v>
      </c>
      <c r="C7108" s="255" t="str">
        <f>IF(AND(A7108&lt;&gt;"",ISNUMBER(A7108)),VLOOKUP(A7108,Studies!A:BR,3,FALSE),"")</f>
        <v>https://www.ncbi.nlm.nih.gov/pubmed/3345619</v>
      </c>
      <c r="D7108" s="255" t="str">
        <f>IF(AND(A7108&lt;&gt;"",ISNUMBER(A7108)),VLOOKUP(A7108,Studies!A:BR,4,FALSE),"")</f>
        <v>2.0 mg/2 min</v>
      </c>
      <c r="E7108" s="255" t="str">
        <f>IF(AND(A7108&lt;&gt;"",ISNUMBER(A7108)),VLOOKUP(A7108,Studies!A:BR,5,FALSE),"")</f>
        <v>Alprazolam</v>
      </c>
      <c r="F7108" s="256" t="str">
        <f>IF(AND(A7108&lt;&gt;"",ISNUMBER(A7108)),VLOOKUP(A7108,Studies!A:BR,6,FALSE),"")</f>
        <v>Plasma</v>
      </c>
      <c r="G7108" s="194">
        <v>4</v>
      </c>
      <c r="H7108" s="50" t="s">
        <v>60</v>
      </c>
      <c r="I7108" s="187">
        <v>23.287369999999999</v>
      </c>
      <c r="J7108" s="41" t="s">
        <v>941</v>
      </c>
      <c r="K7108" s="41" t="s">
        <v>116</v>
      </c>
    </row>
    <row r="7109" spans="1:11" x14ac:dyDescent="0.2">
      <c r="A7109" s="30">
        <v>745</v>
      </c>
      <c r="B7109" s="254" t="str">
        <f>IF(AND(A7109&lt;&gt;"",ISNUMBER(A7109)),VLOOKUP(A7109,Studies!A:BR,2,FALSE),"")</f>
        <v>Kroboth 1988</v>
      </c>
      <c r="C7109" s="255" t="str">
        <f>IF(AND(A7109&lt;&gt;"",ISNUMBER(A7109)),VLOOKUP(A7109,Studies!A:BR,3,FALSE),"")</f>
        <v>https://www.ncbi.nlm.nih.gov/pubmed/3345619</v>
      </c>
      <c r="D7109" s="255" t="str">
        <f>IF(AND(A7109&lt;&gt;"",ISNUMBER(A7109)),VLOOKUP(A7109,Studies!A:BR,4,FALSE),"")</f>
        <v>2.0 mg/2 min</v>
      </c>
      <c r="E7109" s="255" t="str">
        <f>IF(AND(A7109&lt;&gt;"",ISNUMBER(A7109)),VLOOKUP(A7109,Studies!A:BR,5,FALSE),"")</f>
        <v>Alprazolam</v>
      </c>
      <c r="F7109" s="256" t="str">
        <f>IF(AND(A7109&lt;&gt;"",ISNUMBER(A7109)),VLOOKUP(A7109,Studies!A:BR,6,FALSE),"")</f>
        <v>Plasma</v>
      </c>
      <c r="G7109" s="194">
        <v>6</v>
      </c>
      <c r="H7109" s="50" t="s">
        <v>60</v>
      </c>
      <c r="I7109" s="187">
        <v>19.813890000000001</v>
      </c>
      <c r="J7109" s="41" t="s">
        <v>941</v>
      </c>
      <c r="K7109" s="41" t="s">
        <v>116</v>
      </c>
    </row>
    <row r="7110" spans="1:11" x14ac:dyDescent="0.2">
      <c r="A7110" s="30">
        <v>745</v>
      </c>
      <c r="B7110" s="254" t="str">
        <f>IF(AND(A7110&lt;&gt;"",ISNUMBER(A7110)),VLOOKUP(A7110,Studies!A:BR,2,FALSE),"")</f>
        <v>Kroboth 1988</v>
      </c>
      <c r="C7110" s="255" t="str">
        <f>IF(AND(A7110&lt;&gt;"",ISNUMBER(A7110)),VLOOKUP(A7110,Studies!A:BR,3,FALSE),"")</f>
        <v>https://www.ncbi.nlm.nih.gov/pubmed/3345619</v>
      </c>
      <c r="D7110" s="255" t="str">
        <f>IF(AND(A7110&lt;&gt;"",ISNUMBER(A7110)),VLOOKUP(A7110,Studies!A:BR,4,FALSE),"")</f>
        <v>2.0 mg/2 min</v>
      </c>
      <c r="E7110" s="255" t="str">
        <f>IF(AND(A7110&lt;&gt;"",ISNUMBER(A7110)),VLOOKUP(A7110,Studies!A:BR,5,FALSE),"")</f>
        <v>Alprazolam</v>
      </c>
      <c r="F7110" s="256" t="str">
        <f>IF(AND(A7110&lt;&gt;"",ISNUMBER(A7110)),VLOOKUP(A7110,Studies!A:BR,6,FALSE),"")</f>
        <v>Plasma</v>
      </c>
      <c r="G7110" s="194">
        <v>8</v>
      </c>
      <c r="H7110" s="50" t="s">
        <v>60</v>
      </c>
      <c r="I7110" s="187">
        <v>17.181650000000001</v>
      </c>
      <c r="J7110" s="41" t="s">
        <v>941</v>
      </c>
      <c r="K7110" s="41" t="s">
        <v>116</v>
      </c>
    </row>
    <row r="7111" spans="1:11" x14ac:dyDescent="0.2">
      <c r="A7111" s="30">
        <v>745</v>
      </c>
      <c r="B7111" s="254" t="str">
        <f>IF(AND(A7111&lt;&gt;"",ISNUMBER(A7111)),VLOOKUP(A7111,Studies!A:BR,2,FALSE),"")</f>
        <v>Kroboth 1988</v>
      </c>
      <c r="C7111" s="255" t="str">
        <f>IF(AND(A7111&lt;&gt;"",ISNUMBER(A7111)),VLOOKUP(A7111,Studies!A:BR,3,FALSE),"")</f>
        <v>https://www.ncbi.nlm.nih.gov/pubmed/3345619</v>
      </c>
      <c r="D7111" s="255" t="str">
        <f>IF(AND(A7111&lt;&gt;"",ISNUMBER(A7111)),VLOOKUP(A7111,Studies!A:BR,4,FALSE),"")</f>
        <v>2.0 mg/2 min</v>
      </c>
      <c r="E7111" s="255" t="str">
        <f>IF(AND(A7111&lt;&gt;"",ISNUMBER(A7111)),VLOOKUP(A7111,Studies!A:BR,5,FALSE),"")</f>
        <v>Alprazolam</v>
      </c>
      <c r="F7111" s="256" t="str">
        <f>IF(AND(A7111&lt;&gt;"",ISNUMBER(A7111)),VLOOKUP(A7111,Studies!A:BR,6,FALSE),"")</f>
        <v>Plasma</v>
      </c>
      <c r="G7111" s="194">
        <v>12</v>
      </c>
      <c r="H7111" s="50" t="s">
        <v>60</v>
      </c>
      <c r="I7111" s="187">
        <v>13.058590000000001</v>
      </c>
      <c r="J7111" s="41" t="s">
        <v>941</v>
      </c>
      <c r="K7111" s="41" t="s">
        <v>116</v>
      </c>
    </row>
    <row r="7112" spans="1:11" x14ac:dyDescent="0.2">
      <c r="A7112" s="30">
        <v>746</v>
      </c>
      <c r="B7112" s="254" t="str">
        <f>IF(AND(A7112&lt;&gt;"",ISNUMBER(A7112)),VLOOKUP(A7112,Studies!A:BR,2,FALSE),"")</f>
        <v>Kroboth 1988</v>
      </c>
      <c r="C7112" s="255" t="str">
        <f>IF(AND(A7112&lt;&gt;"",ISNUMBER(A7112)),VLOOKUP(A7112,Studies!A:BR,3,FALSE),"")</f>
        <v>https://www.ncbi.nlm.nih.gov/pubmed/3345619</v>
      </c>
      <c r="D7112" s="255" t="str">
        <f>IF(AND(A7112&lt;&gt;"",ISNUMBER(A7112)),VLOOKUP(A7112,Studies!A:BR,4,FALSE),"")</f>
        <v>1.0 mg/2 min, then 72 µg/hr for 8 hours</v>
      </c>
      <c r="E7112" s="255" t="str">
        <f>IF(AND(A7112&lt;&gt;"",ISNUMBER(A7112)),VLOOKUP(A7112,Studies!A:BR,5,FALSE),"")</f>
        <v>Alprazolam</v>
      </c>
      <c r="F7112" s="256" t="str">
        <f>IF(AND(A7112&lt;&gt;"",ISNUMBER(A7112)),VLOOKUP(A7112,Studies!A:BR,6,FALSE),"")</f>
        <v>Plasma</v>
      </c>
      <c r="G7112" s="194">
        <v>0.25</v>
      </c>
      <c r="H7112" s="50" t="s">
        <v>60</v>
      </c>
      <c r="I7112" s="187">
        <v>16.405290000000001</v>
      </c>
      <c r="J7112" s="41" t="s">
        <v>941</v>
      </c>
      <c r="K7112" s="41" t="s">
        <v>116</v>
      </c>
    </row>
    <row r="7113" spans="1:11" x14ac:dyDescent="0.2">
      <c r="A7113" s="30">
        <v>746</v>
      </c>
      <c r="B7113" s="254" t="str">
        <f>IF(AND(A7113&lt;&gt;"",ISNUMBER(A7113)),VLOOKUP(A7113,Studies!A:BR,2,FALSE),"")</f>
        <v>Kroboth 1988</v>
      </c>
      <c r="C7113" s="255" t="str">
        <f>IF(AND(A7113&lt;&gt;"",ISNUMBER(A7113)),VLOOKUP(A7113,Studies!A:BR,3,FALSE),"")</f>
        <v>https://www.ncbi.nlm.nih.gov/pubmed/3345619</v>
      </c>
      <c r="D7113" s="255" t="str">
        <f>IF(AND(A7113&lt;&gt;"",ISNUMBER(A7113)),VLOOKUP(A7113,Studies!A:BR,4,FALSE),"")</f>
        <v>1.0 mg/2 min, then 72 µg/hr for 8 hours</v>
      </c>
      <c r="E7113" s="255" t="str">
        <f>IF(AND(A7113&lt;&gt;"",ISNUMBER(A7113)),VLOOKUP(A7113,Studies!A:BR,5,FALSE),"")</f>
        <v>Alprazolam</v>
      </c>
      <c r="F7113" s="256" t="str">
        <f>IF(AND(A7113&lt;&gt;"",ISNUMBER(A7113)),VLOOKUP(A7113,Studies!A:BR,6,FALSE),"")</f>
        <v>Plasma</v>
      </c>
      <c r="G7113" s="194">
        <v>0.5</v>
      </c>
      <c r="H7113" s="50" t="s">
        <v>60</v>
      </c>
      <c r="I7113" s="187">
        <v>14.00883</v>
      </c>
      <c r="J7113" s="41" t="s">
        <v>941</v>
      </c>
      <c r="K7113" s="41" t="s">
        <v>116</v>
      </c>
    </row>
    <row r="7114" spans="1:11" x14ac:dyDescent="0.2">
      <c r="A7114" s="30">
        <v>746</v>
      </c>
      <c r="B7114" s="254" t="str">
        <f>IF(AND(A7114&lt;&gt;"",ISNUMBER(A7114)),VLOOKUP(A7114,Studies!A:BR,2,FALSE),"")</f>
        <v>Kroboth 1988</v>
      </c>
      <c r="C7114" s="255" t="str">
        <f>IF(AND(A7114&lt;&gt;"",ISNUMBER(A7114)),VLOOKUP(A7114,Studies!A:BR,3,FALSE),"")</f>
        <v>https://www.ncbi.nlm.nih.gov/pubmed/3345619</v>
      </c>
      <c r="D7114" s="255" t="str">
        <f>IF(AND(A7114&lt;&gt;"",ISNUMBER(A7114)),VLOOKUP(A7114,Studies!A:BR,4,FALSE),"")</f>
        <v>1.0 mg/2 min, then 72 µg/hr for 8 hours</v>
      </c>
      <c r="E7114" s="255" t="str">
        <f>IF(AND(A7114&lt;&gt;"",ISNUMBER(A7114)),VLOOKUP(A7114,Studies!A:BR,5,FALSE),"")</f>
        <v>Alprazolam</v>
      </c>
      <c r="F7114" s="256" t="str">
        <f>IF(AND(A7114&lt;&gt;"",ISNUMBER(A7114)),VLOOKUP(A7114,Studies!A:BR,6,FALSE),"")</f>
        <v>Plasma</v>
      </c>
      <c r="G7114" s="194">
        <v>0.75</v>
      </c>
      <c r="H7114" s="50" t="s">
        <v>60</v>
      </c>
      <c r="I7114" s="187">
        <v>13.20654</v>
      </c>
      <c r="J7114" s="41" t="s">
        <v>941</v>
      </c>
      <c r="K7114" s="41" t="s">
        <v>116</v>
      </c>
    </row>
    <row r="7115" spans="1:11" x14ac:dyDescent="0.2">
      <c r="A7115" s="30">
        <v>746</v>
      </c>
      <c r="B7115" s="254" t="str">
        <f>IF(AND(A7115&lt;&gt;"",ISNUMBER(A7115)),VLOOKUP(A7115,Studies!A:BR,2,FALSE),"")</f>
        <v>Kroboth 1988</v>
      </c>
      <c r="C7115" s="255" t="str">
        <f>IF(AND(A7115&lt;&gt;"",ISNUMBER(A7115)),VLOOKUP(A7115,Studies!A:BR,3,FALSE),"")</f>
        <v>https://www.ncbi.nlm.nih.gov/pubmed/3345619</v>
      </c>
      <c r="D7115" s="255" t="str">
        <f>IF(AND(A7115&lt;&gt;"",ISNUMBER(A7115)),VLOOKUP(A7115,Studies!A:BR,4,FALSE),"")</f>
        <v>1.0 mg/2 min, then 72 µg/hr for 8 hours</v>
      </c>
      <c r="E7115" s="255" t="str">
        <f>IF(AND(A7115&lt;&gt;"",ISNUMBER(A7115)),VLOOKUP(A7115,Studies!A:BR,5,FALSE),"")</f>
        <v>Alprazolam</v>
      </c>
      <c r="F7115" s="256" t="str">
        <f>IF(AND(A7115&lt;&gt;"",ISNUMBER(A7115)),VLOOKUP(A7115,Studies!A:BR,6,FALSE),"")</f>
        <v>Plasma</v>
      </c>
      <c r="G7115" s="194">
        <v>1</v>
      </c>
      <c r="H7115" s="50" t="s">
        <v>60</v>
      </c>
      <c r="I7115" s="187">
        <v>13.00779</v>
      </c>
      <c r="J7115" s="41" t="s">
        <v>941</v>
      </c>
      <c r="K7115" s="41" t="s">
        <v>116</v>
      </c>
    </row>
    <row r="7116" spans="1:11" x14ac:dyDescent="0.2">
      <c r="A7116" s="30">
        <v>746</v>
      </c>
      <c r="B7116" s="254" t="str">
        <f>IF(AND(A7116&lt;&gt;"",ISNUMBER(A7116)),VLOOKUP(A7116,Studies!A:BR,2,FALSE),"")</f>
        <v>Kroboth 1988</v>
      </c>
      <c r="C7116" s="255" t="str">
        <f>IF(AND(A7116&lt;&gt;"",ISNUMBER(A7116)),VLOOKUP(A7116,Studies!A:BR,3,FALSE),"")</f>
        <v>https://www.ncbi.nlm.nih.gov/pubmed/3345619</v>
      </c>
      <c r="D7116" s="255" t="str">
        <f>IF(AND(A7116&lt;&gt;"",ISNUMBER(A7116)),VLOOKUP(A7116,Studies!A:BR,4,FALSE),"")</f>
        <v>1.0 mg/2 min, then 72 µg/hr for 8 hours</v>
      </c>
      <c r="E7116" s="255" t="str">
        <f>IF(AND(A7116&lt;&gt;"",ISNUMBER(A7116)),VLOOKUP(A7116,Studies!A:BR,5,FALSE),"")</f>
        <v>Alprazolam</v>
      </c>
      <c r="F7116" s="256" t="str">
        <f>IF(AND(A7116&lt;&gt;"",ISNUMBER(A7116)),VLOOKUP(A7116,Studies!A:BR,6,FALSE),"")</f>
        <v>Plasma</v>
      </c>
      <c r="G7116" s="194">
        <v>1.5</v>
      </c>
      <c r="H7116" s="50" t="s">
        <v>60</v>
      </c>
      <c r="I7116" s="187">
        <v>12.818669999999999</v>
      </c>
      <c r="J7116" s="41" t="s">
        <v>941</v>
      </c>
      <c r="K7116" s="41" t="s">
        <v>116</v>
      </c>
    </row>
    <row r="7117" spans="1:11" x14ac:dyDescent="0.2">
      <c r="A7117" s="30">
        <v>746</v>
      </c>
      <c r="B7117" s="254" t="str">
        <f>IF(AND(A7117&lt;&gt;"",ISNUMBER(A7117)),VLOOKUP(A7117,Studies!A:BR,2,FALSE),"")</f>
        <v>Kroboth 1988</v>
      </c>
      <c r="C7117" s="255" t="str">
        <f>IF(AND(A7117&lt;&gt;"",ISNUMBER(A7117)),VLOOKUP(A7117,Studies!A:BR,3,FALSE),"")</f>
        <v>https://www.ncbi.nlm.nih.gov/pubmed/3345619</v>
      </c>
      <c r="D7117" s="255" t="str">
        <f>IF(AND(A7117&lt;&gt;"",ISNUMBER(A7117)),VLOOKUP(A7117,Studies!A:BR,4,FALSE),"")</f>
        <v>1.0 mg/2 min, then 72 µg/hr for 8 hours</v>
      </c>
      <c r="E7117" s="255" t="str">
        <f>IF(AND(A7117&lt;&gt;"",ISNUMBER(A7117)),VLOOKUP(A7117,Studies!A:BR,5,FALSE),"")</f>
        <v>Alprazolam</v>
      </c>
      <c r="F7117" s="256" t="str">
        <f>IF(AND(A7117&lt;&gt;"",ISNUMBER(A7117)),VLOOKUP(A7117,Studies!A:BR,6,FALSE),"")</f>
        <v>Plasma</v>
      </c>
      <c r="G7117" s="194">
        <v>2</v>
      </c>
      <c r="H7117" s="50" t="s">
        <v>60</v>
      </c>
      <c r="I7117" s="187">
        <v>14.185129999999999</v>
      </c>
      <c r="J7117" s="41" t="s">
        <v>941</v>
      </c>
      <c r="K7117" s="41" t="s">
        <v>116</v>
      </c>
    </row>
    <row r="7118" spans="1:11" x14ac:dyDescent="0.2">
      <c r="A7118" s="30">
        <v>746</v>
      </c>
      <c r="B7118" s="254" t="str">
        <f>IF(AND(A7118&lt;&gt;"",ISNUMBER(A7118)),VLOOKUP(A7118,Studies!A:BR,2,FALSE),"")</f>
        <v>Kroboth 1988</v>
      </c>
      <c r="C7118" s="255" t="str">
        <f>IF(AND(A7118&lt;&gt;"",ISNUMBER(A7118)),VLOOKUP(A7118,Studies!A:BR,3,FALSE),"")</f>
        <v>https://www.ncbi.nlm.nih.gov/pubmed/3345619</v>
      </c>
      <c r="D7118" s="255" t="str">
        <f>IF(AND(A7118&lt;&gt;"",ISNUMBER(A7118)),VLOOKUP(A7118,Studies!A:BR,4,FALSE),"")</f>
        <v>1.0 mg/2 min, then 72 µg/hr for 8 hours</v>
      </c>
      <c r="E7118" s="255" t="str">
        <f>IF(AND(A7118&lt;&gt;"",ISNUMBER(A7118)),VLOOKUP(A7118,Studies!A:BR,5,FALSE),"")</f>
        <v>Alprazolam</v>
      </c>
      <c r="F7118" s="256" t="str">
        <f>IF(AND(A7118&lt;&gt;"",ISNUMBER(A7118)),VLOOKUP(A7118,Studies!A:BR,6,FALSE),"")</f>
        <v>Plasma</v>
      </c>
      <c r="G7118" s="194">
        <v>3</v>
      </c>
      <c r="H7118" s="50" t="s">
        <v>60</v>
      </c>
      <c r="I7118" s="187">
        <v>14.078379999999999</v>
      </c>
      <c r="J7118" s="41" t="s">
        <v>941</v>
      </c>
      <c r="K7118" s="41" t="s">
        <v>116</v>
      </c>
    </row>
    <row r="7119" spans="1:11" x14ac:dyDescent="0.2">
      <c r="A7119" s="30">
        <v>746</v>
      </c>
      <c r="B7119" s="254" t="str">
        <f>IF(AND(A7119&lt;&gt;"",ISNUMBER(A7119)),VLOOKUP(A7119,Studies!A:BR,2,FALSE),"")</f>
        <v>Kroboth 1988</v>
      </c>
      <c r="C7119" s="255" t="str">
        <f>IF(AND(A7119&lt;&gt;"",ISNUMBER(A7119)),VLOOKUP(A7119,Studies!A:BR,3,FALSE),"")</f>
        <v>https://www.ncbi.nlm.nih.gov/pubmed/3345619</v>
      </c>
      <c r="D7119" s="255" t="str">
        <f>IF(AND(A7119&lt;&gt;"",ISNUMBER(A7119)),VLOOKUP(A7119,Studies!A:BR,4,FALSE),"")</f>
        <v>1.0 mg/2 min, then 72 µg/hr for 8 hours</v>
      </c>
      <c r="E7119" s="255" t="str">
        <f>IF(AND(A7119&lt;&gt;"",ISNUMBER(A7119)),VLOOKUP(A7119,Studies!A:BR,5,FALSE),"")</f>
        <v>Alprazolam</v>
      </c>
      <c r="F7119" s="256" t="str">
        <f>IF(AND(A7119&lt;&gt;"",ISNUMBER(A7119)),VLOOKUP(A7119,Studies!A:BR,6,FALSE),"")</f>
        <v>Plasma</v>
      </c>
      <c r="G7119" s="194">
        <v>4</v>
      </c>
      <c r="H7119" s="50" t="s">
        <v>60</v>
      </c>
      <c r="I7119" s="187">
        <v>14.02323</v>
      </c>
      <c r="J7119" s="41" t="s">
        <v>941</v>
      </c>
      <c r="K7119" s="41" t="s">
        <v>116</v>
      </c>
    </row>
    <row r="7120" spans="1:11" x14ac:dyDescent="0.2">
      <c r="A7120" s="30">
        <v>746</v>
      </c>
      <c r="B7120" s="254" t="str">
        <f>IF(AND(A7120&lt;&gt;"",ISNUMBER(A7120)),VLOOKUP(A7120,Studies!A:BR,2,FALSE),"")</f>
        <v>Kroboth 1988</v>
      </c>
      <c r="C7120" s="255" t="str">
        <f>IF(AND(A7120&lt;&gt;"",ISNUMBER(A7120)),VLOOKUP(A7120,Studies!A:BR,3,FALSE),"")</f>
        <v>https://www.ncbi.nlm.nih.gov/pubmed/3345619</v>
      </c>
      <c r="D7120" s="255" t="str">
        <f>IF(AND(A7120&lt;&gt;"",ISNUMBER(A7120)),VLOOKUP(A7120,Studies!A:BR,4,FALSE),"")</f>
        <v>1.0 mg/2 min, then 72 µg/hr for 8 hours</v>
      </c>
      <c r="E7120" s="255" t="str">
        <f>IF(AND(A7120&lt;&gt;"",ISNUMBER(A7120)),VLOOKUP(A7120,Studies!A:BR,5,FALSE),"")</f>
        <v>Alprazolam</v>
      </c>
      <c r="F7120" s="256" t="str">
        <f>IF(AND(A7120&lt;&gt;"",ISNUMBER(A7120)),VLOOKUP(A7120,Studies!A:BR,6,FALSE),"")</f>
        <v>Plasma</v>
      </c>
      <c r="G7120" s="194">
        <v>6</v>
      </c>
      <c r="H7120" s="50" t="s">
        <v>60</v>
      </c>
      <c r="I7120" s="187">
        <v>13.964090000000001</v>
      </c>
      <c r="J7120" s="41" t="s">
        <v>941</v>
      </c>
      <c r="K7120" s="41" t="s">
        <v>116</v>
      </c>
    </row>
    <row r="7121" spans="1:11" x14ac:dyDescent="0.2">
      <c r="A7121" s="30">
        <v>746</v>
      </c>
      <c r="B7121" s="254" t="str">
        <f>IF(AND(A7121&lt;&gt;"",ISNUMBER(A7121)),VLOOKUP(A7121,Studies!A:BR,2,FALSE),"")</f>
        <v>Kroboth 1988</v>
      </c>
      <c r="C7121" s="255" t="str">
        <f>IF(AND(A7121&lt;&gt;"",ISNUMBER(A7121)),VLOOKUP(A7121,Studies!A:BR,3,FALSE),"")</f>
        <v>https://www.ncbi.nlm.nih.gov/pubmed/3345619</v>
      </c>
      <c r="D7121" s="255" t="str">
        <f>IF(AND(A7121&lt;&gt;"",ISNUMBER(A7121)),VLOOKUP(A7121,Studies!A:BR,4,FALSE),"")</f>
        <v>1.0 mg/2 min, then 72 µg/hr for 8 hours</v>
      </c>
      <c r="E7121" s="255" t="str">
        <f>IF(AND(A7121&lt;&gt;"",ISNUMBER(A7121)),VLOOKUP(A7121,Studies!A:BR,5,FALSE),"")</f>
        <v>Alprazolam</v>
      </c>
      <c r="F7121" s="256" t="str">
        <f>IF(AND(A7121&lt;&gt;"",ISNUMBER(A7121)),VLOOKUP(A7121,Studies!A:BR,6,FALSE),"")</f>
        <v>Plasma</v>
      </c>
      <c r="G7121" s="194">
        <v>8</v>
      </c>
      <c r="H7121" s="50" t="s">
        <v>60</v>
      </c>
      <c r="I7121" s="187">
        <v>14.366239999999999</v>
      </c>
      <c r="J7121" s="41" t="s">
        <v>941</v>
      </c>
      <c r="K7121" s="41" t="s">
        <v>116</v>
      </c>
    </row>
    <row r="7122" spans="1:11" x14ac:dyDescent="0.2">
      <c r="A7122" s="30">
        <v>746</v>
      </c>
      <c r="B7122" s="254" t="str">
        <f>IF(AND(A7122&lt;&gt;"",ISNUMBER(A7122)),VLOOKUP(A7122,Studies!A:BR,2,FALSE),"")</f>
        <v>Kroboth 1988</v>
      </c>
      <c r="C7122" s="255" t="str">
        <f>IF(AND(A7122&lt;&gt;"",ISNUMBER(A7122)),VLOOKUP(A7122,Studies!A:BR,3,FALSE),"")</f>
        <v>https://www.ncbi.nlm.nih.gov/pubmed/3345619</v>
      </c>
      <c r="D7122" s="255" t="str">
        <f>IF(AND(A7122&lt;&gt;"",ISNUMBER(A7122)),VLOOKUP(A7122,Studies!A:BR,4,FALSE),"")</f>
        <v>1.0 mg/2 min, then 72 µg/hr for 8 hours</v>
      </c>
      <c r="E7122" s="255" t="str">
        <f>IF(AND(A7122&lt;&gt;"",ISNUMBER(A7122)),VLOOKUP(A7122,Studies!A:BR,5,FALSE),"")</f>
        <v>Alprazolam</v>
      </c>
      <c r="F7122" s="256" t="str">
        <f>IF(AND(A7122&lt;&gt;"",ISNUMBER(A7122)),VLOOKUP(A7122,Studies!A:BR,6,FALSE),"")</f>
        <v>Plasma</v>
      </c>
      <c r="G7122" s="194">
        <v>12</v>
      </c>
      <c r="H7122" s="50" t="s">
        <v>60</v>
      </c>
      <c r="I7122" s="187">
        <v>10.81635</v>
      </c>
      <c r="J7122" s="41" t="s">
        <v>941</v>
      </c>
      <c r="K7122" s="41" t="s">
        <v>116</v>
      </c>
    </row>
    <row r="7123" spans="1:11" x14ac:dyDescent="0.2">
      <c r="A7123" s="30">
        <v>747</v>
      </c>
      <c r="B7123" s="254" t="str">
        <f>IF(AND(A7123&lt;&gt;"",ISNUMBER(A7123)),VLOOKUP(A7123,Studies!A:BR,2,FALSE),"")</f>
        <v>Lin 1988</v>
      </c>
      <c r="C7123" s="255" t="str">
        <f>IF(AND(A7123&lt;&gt;"",ISNUMBER(A7123)),VLOOKUP(A7123,Studies!A:BR,3,FALSE),"")</f>
        <v>https://www.ncbi.nlm.nih.gov/pubmed/3146770</v>
      </c>
      <c r="D7123" s="255" t="str">
        <f>IF(AND(A7123&lt;&gt;"",ISNUMBER(A7123)),VLOOKUP(A7123,Studies!A:BR,4,FALSE),"")</f>
        <v>IV administration, Caucasian subjects</v>
      </c>
      <c r="E7123" s="255" t="str">
        <f>IF(AND(A7123&lt;&gt;"",ISNUMBER(A7123)),VLOOKUP(A7123,Studies!A:BR,5,FALSE),"")</f>
        <v>Alprazolam</v>
      </c>
      <c r="F7123" s="256" t="str">
        <f>IF(AND(A7123&lt;&gt;"",ISNUMBER(A7123)),VLOOKUP(A7123,Studies!A:BR,6,FALSE),"")</f>
        <v>Plasma</v>
      </c>
      <c r="G7123" s="194">
        <v>0.16666700000000001</v>
      </c>
      <c r="H7123" s="50" t="s">
        <v>60</v>
      </c>
      <c r="I7123" s="187">
        <v>12.669499999999999</v>
      </c>
      <c r="J7123" s="41" t="s">
        <v>941</v>
      </c>
      <c r="K7123" s="41" t="s">
        <v>116</v>
      </c>
    </row>
    <row r="7124" spans="1:11" x14ac:dyDescent="0.2">
      <c r="A7124" s="30">
        <v>747</v>
      </c>
      <c r="B7124" s="254" t="str">
        <f>IF(AND(A7124&lt;&gt;"",ISNUMBER(A7124)),VLOOKUP(A7124,Studies!A:BR,2,FALSE),"")</f>
        <v>Lin 1988</v>
      </c>
      <c r="C7124" s="255" t="str">
        <f>IF(AND(A7124&lt;&gt;"",ISNUMBER(A7124)),VLOOKUP(A7124,Studies!A:BR,3,FALSE),"")</f>
        <v>https://www.ncbi.nlm.nih.gov/pubmed/3146770</v>
      </c>
      <c r="D7124" s="255" t="str">
        <f>IF(AND(A7124&lt;&gt;"",ISNUMBER(A7124)),VLOOKUP(A7124,Studies!A:BR,4,FALSE),"")</f>
        <v>IV administration, Caucasian subjects</v>
      </c>
      <c r="E7124" s="255" t="str">
        <f>IF(AND(A7124&lt;&gt;"",ISNUMBER(A7124)),VLOOKUP(A7124,Studies!A:BR,5,FALSE),"")</f>
        <v>Alprazolam</v>
      </c>
      <c r="F7124" s="256" t="str">
        <f>IF(AND(A7124&lt;&gt;"",ISNUMBER(A7124)),VLOOKUP(A7124,Studies!A:BR,6,FALSE),"")</f>
        <v>Plasma</v>
      </c>
      <c r="G7124" s="194">
        <v>0.33333299999999999</v>
      </c>
      <c r="H7124" s="50" t="s">
        <v>60</v>
      </c>
      <c r="I7124" s="187">
        <v>10.70485</v>
      </c>
      <c r="J7124" s="41" t="s">
        <v>941</v>
      </c>
      <c r="K7124" s="41" t="s">
        <v>116</v>
      </c>
    </row>
    <row r="7125" spans="1:11" x14ac:dyDescent="0.2">
      <c r="A7125" s="30">
        <v>747</v>
      </c>
      <c r="B7125" s="254" t="str">
        <f>IF(AND(A7125&lt;&gt;"",ISNUMBER(A7125)),VLOOKUP(A7125,Studies!A:BR,2,FALSE),"")</f>
        <v>Lin 1988</v>
      </c>
      <c r="C7125" s="255" t="str">
        <f>IF(AND(A7125&lt;&gt;"",ISNUMBER(A7125)),VLOOKUP(A7125,Studies!A:BR,3,FALSE),"")</f>
        <v>https://www.ncbi.nlm.nih.gov/pubmed/3146770</v>
      </c>
      <c r="D7125" s="255" t="str">
        <f>IF(AND(A7125&lt;&gt;"",ISNUMBER(A7125)),VLOOKUP(A7125,Studies!A:BR,4,FALSE),"")</f>
        <v>IV administration, Caucasian subjects</v>
      </c>
      <c r="E7125" s="255" t="str">
        <f>IF(AND(A7125&lt;&gt;"",ISNUMBER(A7125)),VLOOKUP(A7125,Studies!A:BR,5,FALSE),"")</f>
        <v>Alprazolam</v>
      </c>
      <c r="F7125" s="256" t="str">
        <f>IF(AND(A7125&lt;&gt;"",ISNUMBER(A7125)),VLOOKUP(A7125,Studies!A:BR,6,FALSE),"")</f>
        <v>Plasma</v>
      </c>
      <c r="G7125" s="194">
        <v>0.66666700000000001</v>
      </c>
      <c r="H7125" s="50" t="s">
        <v>60</v>
      </c>
      <c r="I7125" s="187">
        <v>9.0585930000000001</v>
      </c>
      <c r="J7125" s="41" t="s">
        <v>941</v>
      </c>
      <c r="K7125" s="41" t="s">
        <v>116</v>
      </c>
    </row>
    <row r="7126" spans="1:11" x14ac:dyDescent="0.2">
      <c r="A7126" s="30">
        <v>747</v>
      </c>
      <c r="B7126" s="254" t="str">
        <f>IF(AND(A7126&lt;&gt;"",ISNUMBER(A7126)),VLOOKUP(A7126,Studies!A:BR,2,FALSE),"")</f>
        <v>Lin 1988</v>
      </c>
      <c r="C7126" s="255" t="str">
        <f>IF(AND(A7126&lt;&gt;"",ISNUMBER(A7126)),VLOOKUP(A7126,Studies!A:BR,3,FALSE),"")</f>
        <v>https://www.ncbi.nlm.nih.gov/pubmed/3146770</v>
      </c>
      <c r="D7126" s="255" t="str">
        <f>IF(AND(A7126&lt;&gt;"",ISNUMBER(A7126)),VLOOKUP(A7126,Studies!A:BR,4,FALSE),"")</f>
        <v>IV administration, Caucasian subjects</v>
      </c>
      <c r="E7126" s="255" t="str">
        <f>IF(AND(A7126&lt;&gt;"",ISNUMBER(A7126)),VLOOKUP(A7126,Studies!A:BR,5,FALSE),"")</f>
        <v>Alprazolam</v>
      </c>
      <c r="F7126" s="256" t="str">
        <f>IF(AND(A7126&lt;&gt;"",ISNUMBER(A7126)),VLOOKUP(A7126,Studies!A:BR,6,FALSE),"")</f>
        <v>Plasma</v>
      </c>
      <c r="G7126" s="194">
        <v>1</v>
      </c>
      <c r="H7126" s="50" t="s">
        <v>60</v>
      </c>
      <c r="I7126" s="187">
        <v>8.5693889999999993</v>
      </c>
      <c r="J7126" s="41" t="s">
        <v>941</v>
      </c>
      <c r="K7126" s="41" t="s">
        <v>116</v>
      </c>
    </row>
    <row r="7127" spans="1:11" x14ac:dyDescent="0.2">
      <c r="A7127" s="30">
        <v>747</v>
      </c>
      <c r="B7127" s="254" t="str">
        <f>IF(AND(A7127&lt;&gt;"",ISNUMBER(A7127)),VLOOKUP(A7127,Studies!A:BR,2,FALSE),"")</f>
        <v>Lin 1988</v>
      </c>
      <c r="C7127" s="255" t="str">
        <f>IF(AND(A7127&lt;&gt;"",ISNUMBER(A7127)),VLOOKUP(A7127,Studies!A:BR,3,FALSE),"")</f>
        <v>https://www.ncbi.nlm.nih.gov/pubmed/3146770</v>
      </c>
      <c r="D7127" s="255" t="str">
        <f>IF(AND(A7127&lt;&gt;"",ISNUMBER(A7127)),VLOOKUP(A7127,Studies!A:BR,4,FALSE),"")</f>
        <v>IV administration, Caucasian subjects</v>
      </c>
      <c r="E7127" s="255" t="str">
        <f>IF(AND(A7127&lt;&gt;"",ISNUMBER(A7127)),VLOOKUP(A7127,Studies!A:BR,5,FALSE),"")</f>
        <v>Alprazolam</v>
      </c>
      <c r="F7127" s="256" t="str">
        <f>IF(AND(A7127&lt;&gt;"",ISNUMBER(A7127)),VLOOKUP(A7127,Studies!A:BR,6,FALSE),"")</f>
        <v>Plasma</v>
      </c>
      <c r="G7127" s="194">
        <v>1.5</v>
      </c>
      <c r="H7127" s="50" t="s">
        <v>60</v>
      </c>
      <c r="I7127" s="187">
        <v>8.0526090000000003</v>
      </c>
      <c r="J7127" s="41" t="s">
        <v>941</v>
      </c>
      <c r="K7127" s="41" t="s">
        <v>116</v>
      </c>
    </row>
    <row r="7128" spans="1:11" x14ac:dyDescent="0.2">
      <c r="A7128" s="30">
        <v>747</v>
      </c>
      <c r="B7128" s="254" t="str">
        <f>IF(AND(A7128&lt;&gt;"",ISNUMBER(A7128)),VLOOKUP(A7128,Studies!A:BR,2,FALSE),"")</f>
        <v>Lin 1988</v>
      </c>
      <c r="C7128" s="255" t="str">
        <f>IF(AND(A7128&lt;&gt;"",ISNUMBER(A7128)),VLOOKUP(A7128,Studies!A:BR,3,FALSE),"")</f>
        <v>https://www.ncbi.nlm.nih.gov/pubmed/3146770</v>
      </c>
      <c r="D7128" s="255" t="str">
        <f>IF(AND(A7128&lt;&gt;"",ISNUMBER(A7128)),VLOOKUP(A7128,Studies!A:BR,4,FALSE),"")</f>
        <v>IV administration, Caucasian subjects</v>
      </c>
      <c r="E7128" s="255" t="str">
        <f>IF(AND(A7128&lt;&gt;"",ISNUMBER(A7128)),VLOOKUP(A7128,Studies!A:BR,5,FALSE),"")</f>
        <v>Alprazolam</v>
      </c>
      <c r="F7128" s="256" t="str">
        <f>IF(AND(A7128&lt;&gt;"",ISNUMBER(A7128)),VLOOKUP(A7128,Studies!A:BR,6,FALSE),"")</f>
        <v>Plasma</v>
      </c>
      <c r="G7128" s="194">
        <v>2</v>
      </c>
      <c r="H7128" s="50" t="s">
        <v>60</v>
      </c>
      <c r="I7128" s="187">
        <v>8.1427589999999999</v>
      </c>
      <c r="J7128" s="41" t="s">
        <v>941</v>
      </c>
      <c r="K7128" s="41" t="s">
        <v>116</v>
      </c>
    </row>
    <row r="7129" spans="1:11" x14ac:dyDescent="0.2">
      <c r="A7129" s="30">
        <v>747</v>
      </c>
      <c r="B7129" s="254" t="str">
        <f>IF(AND(A7129&lt;&gt;"",ISNUMBER(A7129)),VLOOKUP(A7129,Studies!A:BR,2,FALSE),"")</f>
        <v>Lin 1988</v>
      </c>
      <c r="C7129" s="255" t="str">
        <f>IF(AND(A7129&lt;&gt;"",ISNUMBER(A7129)),VLOOKUP(A7129,Studies!A:BR,3,FALSE),"")</f>
        <v>https://www.ncbi.nlm.nih.gov/pubmed/3146770</v>
      </c>
      <c r="D7129" s="255" t="str">
        <f>IF(AND(A7129&lt;&gt;"",ISNUMBER(A7129)),VLOOKUP(A7129,Studies!A:BR,4,FALSE),"")</f>
        <v>IV administration, Caucasian subjects</v>
      </c>
      <c r="E7129" s="255" t="str">
        <f>IF(AND(A7129&lt;&gt;"",ISNUMBER(A7129)),VLOOKUP(A7129,Studies!A:BR,5,FALSE),"")</f>
        <v>Alprazolam</v>
      </c>
      <c r="F7129" s="256" t="str">
        <f>IF(AND(A7129&lt;&gt;"",ISNUMBER(A7129)),VLOOKUP(A7129,Studies!A:BR,6,FALSE),"")</f>
        <v>Plasma</v>
      </c>
      <c r="G7129" s="194">
        <v>3</v>
      </c>
      <c r="H7129" s="50" t="s">
        <v>60</v>
      </c>
      <c r="I7129" s="187">
        <v>7.6259800000000002</v>
      </c>
      <c r="J7129" s="41" t="s">
        <v>941</v>
      </c>
      <c r="K7129" s="41" t="s">
        <v>116</v>
      </c>
    </row>
    <row r="7130" spans="1:11" x14ac:dyDescent="0.2">
      <c r="A7130" s="30">
        <v>747</v>
      </c>
      <c r="B7130" s="254" t="str">
        <f>IF(AND(A7130&lt;&gt;"",ISNUMBER(A7130)),VLOOKUP(A7130,Studies!A:BR,2,FALSE),"")</f>
        <v>Lin 1988</v>
      </c>
      <c r="C7130" s="255" t="str">
        <f>IF(AND(A7130&lt;&gt;"",ISNUMBER(A7130)),VLOOKUP(A7130,Studies!A:BR,3,FALSE),"")</f>
        <v>https://www.ncbi.nlm.nih.gov/pubmed/3146770</v>
      </c>
      <c r="D7130" s="255" t="str">
        <f>IF(AND(A7130&lt;&gt;"",ISNUMBER(A7130)),VLOOKUP(A7130,Studies!A:BR,4,FALSE),"")</f>
        <v>IV administration, Caucasian subjects</v>
      </c>
      <c r="E7130" s="255" t="str">
        <f>IF(AND(A7130&lt;&gt;"",ISNUMBER(A7130)),VLOOKUP(A7130,Studies!A:BR,5,FALSE),"")</f>
        <v>Alprazolam</v>
      </c>
      <c r="F7130" s="256" t="str">
        <f>IF(AND(A7130&lt;&gt;"",ISNUMBER(A7130)),VLOOKUP(A7130,Studies!A:BR,6,FALSE),"")</f>
        <v>Plasma</v>
      </c>
      <c r="G7130" s="194">
        <v>3</v>
      </c>
      <c r="H7130" s="50" t="s">
        <v>60</v>
      </c>
      <c r="I7130" s="187">
        <v>7.224761</v>
      </c>
      <c r="J7130" s="41" t="s">
        <v>941</v>
      </c>
      <c r="K7130" s="41" t="s">
        <v>116</v>
      </c>
    </row>
    <row r="7131" spans="1:11" x14ac:dyDescent="0.2">
      <c r="A7131" s="30">
        <v>747</v>
      </c>
      <c r="B7131" s="254" t="str">
        <f>IF(AND(A7131&lt;&gt;"",ISNUMBER(A7131)),VLOOKUP(A7131,Studies!A:BR,2,FALSE),"")</f>
        <v>Lin 1988</v>
      </c>
      <c r="C7131" s="255" t="str">
        <f>IF(AND(A7131&lt;&gt;"",ISNUMBER(A7131)),VLOOKUP(A7131,Studies!A:BR,3,FALSE),"")</f>
        <v>https://www.ncbi.nlm.nih.gov/pubmed/3146770</v>
      </c>
      <c r="D7131" s="255" t="str">
        <f>IF(AND(A7131&lt;&gt;"",ISNUMBER(A7131)),VLOOKUP(A7131,Studies!A:BR,4,FALSE),"")</f>
        <v>IV administration, Caucasian subjects</v>
      </c>
      <c r="E7131" s="255" t="str">
        <f>IF(AND(A7131&lt;&gt;"",ISNUMBER(A7131)),VLOOKUP(A7131,Studies!A:BR,5,FALSE),"")</f>
        <v>Alprazolam</v>
      </c>
      <c r="F7131" s="256" t="str">
        <f>IF(AND(A7131&lt;&gt;"",ISNUMBER(A7131)),VLOOKUP(A7131,Studies!A:BR,6,FALSE),"")</f>
        <v>Plasma</v>
      </c>
      <c r="G7131" s="194">
        <v>4</v>
      </c>
      <c r="H7131" s="50" t="s">
        <v>60</v>
      </c>
      <c r="I7131" s="187">
        <v>7.0584809999999996</v>
      </c>
      <c r="J7131" s="41" t="s">
        <v>941</v>
      </c>
      <c r="K7131" s="41" t="s">
        <v>116</v>
      </c>
    </row>
    <row r="7132" spans="1:11" x14ac:dyDescent="0.2">
      <c r="A7132" s="30">
        <v>747</v>
      </c>
      <c r="B7132" s="254" t="str">
        <f>IF(AND(A7132&lt;&gt;"",ISNUMBER(A7132)),VLOOKUP(A7132,Studies!A:BR,2,FALSE),"")</f>
        <v>Lin 1988</v>
      </c>
      <c r="C7132" s="255" t="str">
        <f>IF(AND(A7132&lt;&gt;"",ISNUMBER(A7132)),VLOOKUP(A7132,Studies!A:BR,3,FALSE),"")</f>
        <v>https://www.ncbi.nlm.nih.gov/pubmed/3146770</v>
      </c>
      <c r="D7132" s="255" t="str">
        <f>IF(AND(A7132&lt;&gt;"",ISNUMBER(A7132)),VLOOKUP(A7132,Studies!A:BR,4,FALSE),"")</f>
        <v>IV administration, Caucasian subjects</v>
      </c>
      <c r="E7132" s="255" t="str">
        <f>IF(AND(A7132&lt;&gt;"",ISNUMBER(A7132)),VLOOKUP(A7132,Studies!A:BR,5,FALSE),"")</f>
        <v>Alprazolam</v>
      </c>
      <c r="F7132" s="256" t="str">
        <f>IF(AND(A7132&lt;&gt;"",ISNUMBER(A7132)),VLOOKUP(A7132,Studies!A:BR,6,FALSE),"")</f>
        <v>Plasma</v>
      </c>
      <c r="G7132" s="194">
        <v>6</v>
      </c>
      <c r="H7132" s="50" t="s">
        <v>60</v>
      </c>
      <c r="I7132" s="187">
        <v>6.1474929999999999</v>
      </c>
      <c r="J7132" s="41" t="s">
        <v>941</v>
      </c>
      <c r="K7132" s="41" t="s">
        <v>116</v>
      </c>
    </row>
    <row r="7133" spans="1:11" x14ac:dyDescent="0.2">
      <c r="A7133" s="30">
        <v>747</v>
      </c>
      <c r="B7133" s="254" t="str">
        <f>IF(AND(A7133&lt;&gt;"",ISNUMBER(A7133)),VLOOKUP(A7133,Studies!A:BR,2,FALSE),"")</f>
        <v>Lin 1988</v>
      </c>
      <c r="C7133" s="255" t="str">
        <f>IF(AND(A7133&lt;&gt;"",ISNUMBER(A7133)),VLOOKUP(A7133,Studies!A:BR,3,FALSE),"")</f>
        <v>https://www.ncbi.nlm.nih.gov/pubmed/3146770</v>
      </c>
      <c r="D7133" s="255" t="str">
        <f>IF(AND(A7133&lt;&gt;"",ISNUMBER(A7133)),VLOOKUP(A7133,Studies!A:BR,4,FALSE),"")</f>
        <v>IV administration, Caucasian subjects</v>
      </c>
      <c r="E7133" s="255" t="str">
        <f>IF(AND(A7133&lt;&gt;"",ISNUMBER(A7133)),VLOOKUP(A7133,Studies!A:BR,5,FALSE),"")</f>
        <v>Alprazolam</v>
      </c>
      <c r="F7133" s="256" t="str">
        <f>IF(AND(A7133&lt;&gt;"",ISNUMBER(A7133)),VLOOKUP(A7133,Studies!A:BR,6,FALSE),"")</f>
        <v>Plasma</v>
      </c>
      <c r="G7133" s="194">
        <v>8</v>
      </c>
      <c r="H7133" s="50" t="s">
        <v>60</v>
      </c>
      <c r="I7133" s="187">
        <v>5.092028</v>
      </c>
      <c r="J7133" s="41" t="s">
        <v>941</v>
      </c>
      <c r="K7133" s="41" t="s">
        <v>116</v>
      </c>
    </row>
    <row r="7134" spans="1:11" x14ac:dyDescent="0.2">
      <c r="A7134" s="30">
        <v>747</v>
      </c>
      <c r="B7134" s="254" t="str">
        <f>IF(AND(A7134&lt;&gt;"",ISNUMBER(A7134)),VLOOKUP(A7134,Studies!A:BR,2,FALSE),"")</f>
        <v>Lin 1988</v>
      </c>
      <c r="C7134" s="255" t="str">
        <f>IF(AND(A7134&lt;&gt;"",ISNUMBER(A7134)),VLOOKUP(A7134,Studies!A:BR,3,FALSE),"")</f>
        <v>https://www.ncbi.nlm.nih.gov/pubmed/3146770</v>
      </c>
      <c r="D7134" s="255" t="str">
        <f>IF(AND(A7134&lt;&gt;"",ISNUMBER(A7134)),VLOOKUP(A7134,Studies!A:BR,4,FALSE),"")</f>
        <v>IV administration, Caucasian subjects</v>
      </c>
      <c r="E7134" s="255" t="str">
        <f>IF(AND(A7134&lt;&gt;"",ISNUMBER(A7134)),VLOOKUP(A7134,Studies!A:BR,5,FALSE),"")</f>
        <v>Alprazolam</v>
      </c>
      <c r="F7134" s="256" t="str">
        <f>IF(AND(A7134&lt;&gt;"",ISNUMBER(A7134)),VLOOKUP(A7134,Studies!A:BR,6,FALSE),"")</f>
        <v>Plasma</v>
      </c>
      <c r="G7134" s="194">
        <v>12</v>
      </c>
      <c r="H7134" s="50" t="s">
        <v>60</v>
      </c>
      <c r="I7134" s="187">
        <v>4.0841880000000002</v>
      </c>
      <c r="J7134" s="41" t="s">
        <v>941</v>
      </c>
      <c r="K7134" s="41" t="s">
        <v>116</v>
      </c>
    </row>
    <row r="7135" spans="1:11" x14ac:dyDescent="0.2">
      <c r="A7135" s="30">
        <v>747</v>
      </c>
      <c r="B7135" s="254" t="str">
        <f>IF(AND(A7135&lt;&gt;"",ISNUMBER(A7135)),VLOOKUP(A7135,Studies!A:BR,2,FALSE),"")</f>
        <v>Lin 1988</v>
      </c>
      <c r="C7135" s="255" t="str">
        <f>IF(AND(A7135&lt;&gt;"",ISNUMBER(A7135)),VLOOKUP(A7135,Studies!A:BR,3,FALSE),"")</f>
        <v>https://www.ncbi.nlm.nih.gov/pubmed/3146770</v>
      </c>
      <c r="D7135" s="255" t="str">
        <f>IF(AND(A7135&lt;&gt;"",ISNUMBER(A7135)),VLOOKUP(A7135,Studies!A:BR,4,FALSE),"")</f>
        <v>IV administration, Caucasian subjects</v>
      </c>
      <c r="E7135" s="255" t="str">
        <f>IF(AND(A7135&lt;&gt;"",ISNUMBER(A7135)),VLOOKUP(A7135,Studies!A:BR,5,FALSE),"")</f>
        <v>Alprazolam</v>
      </c>
      <c r="F7135" s="256" t="str">
        <f>IF(AND(A7135&lt;&gt;"",ISNUMBER(A7135)),VLOOKUP(A7135,Studies!A:BR,6,FALSE),"")</f>
        <v>Plasma</v>
      </c>
      <c r="G7135" s="194">
        <v>24</v>
      </c>
      <c r="H7135" s="50" t="s">
        <v>60</v>
      </c>
      <c r="I7135" s="187">
        <v>2.584981</v>
      </c>
      <c r="J7135" s="41" t="s">
        <v>941</v>
      </c>
      <c r="K7135" s="41" t="s">
        <v>116</v>
      </c>
    </row>
    <row r="7136" spans="1:11" x14ac:dyDescent="0.2">
      <c r="A7136" s="30">
        <v>747</v>
      </c>
      <c r="B7136" s="254" t="str">
        <f>IF(AND(A7136&lt;&gt;"",ISNUMBER(A7136)),VLOOKUP(A7136,Studies!A:BR,2,FALSE),"")</f>
        <v>Lin 1988</v>
      </c>
      <c r="C7136" s="255" t="str">
        <f>IF(AND(A7136&lt;&gt;"",ISNUMBER(A7136)),VLOOKUP(A7136,Studies!A:BR,3,FALSE),"")</f>
        <v>https://www.ncbi.nlm.nih.gov/pubmed/3146770</v>
      </c>
      <c r="D7136" s="255" t="str">
        <f>IF(AND(A7136&lt;&gt;"",ISNUMBER(A7136)),VLOOKUP(A7136,Studies!A:BR,4,FALSE),"")</f>
        <v>IV administration, Caucasian subjects</v>
      </c>
      <c r="E7136" s="255" t="str">
        <f>IF(AND(A7136&lt;&gt;"",ISNUMBER(A7136)),VLOOKUP(A7136,Studies!A:BR,5,FALSE),"")</f>
        <v>Alprazolam</v>
      </c>
      <c r="F7136" s="256" t="str">
        <f>IF(AND(A7136&lt;&gt;"",ISNUMBER(A7136)),VLOOKUP(A7136,Studies!A:BR,6,FALSE),"")</f>
        <v>Plasma</v>
      </c>
      <c r="G7136" s="194">
        <v>36</v>
      </c>
      <c r="H7136" s="50" t="s">
        <v>60</v>
      </c>
      <c r="I7136" s="187">
        <v>1.1145860000000001</v>
      </c>
      <c r="J7136" s="41" t="s">
        <v>941</v>
      </c>
      <c r="K7136" s="41" t="s">
        <v>116</v>
      </c>
    </row>
    <row r="7137" spans="1:11" x14ac:dyDescent="0.2">
      <c r="A7137" s="30">
        <v>748</v>
      </c>
      <c r="B7137" s="254" t="str">
        <f>IF(AND(A7137&lt;&gt;"",ISNUMBER(A7137)),VLOOKUP(A7137,Studies!A:BR,2,FALSE),"")</f>
        <v>Lin 1988</v>
      </c>
      <c r="C7137" s="255" t="str">
        <f>IF(AND(A7137&lt;&gt;"",ISNUMBER(A7137)),VLOOKUP(A7137,Studies!A:BR,3,FALSE),"")</f>
        <v>https://www.ncbi.nlm.nih.gov/pubmed/3146770</v>
      </c>
      <c r="D7137" s="255" t="str">
        <f>IF(AND(A7137&lt;&gt;"",ISNUMBER(A7137)),VLOOKUP(A7137,Studies!A:BR,4,FALSE),"")</f>
        <v>Oral administration, Caucasian subjects</v>
      </c>
      <c r="E7137" s="255" t="str">
        <f>IF(AND(A7137&lt;&gt;"",ISNUMBER(A7137)),VLOOKUP(A7137,Studies!A:BR,5,FALSE),"")</f>
        <v>Alprazolam</v>
      </c>
      <c r="F7137" s="256" t="str">
        <f>IF(AND(A7137&lt;&gt;"",ISNUMBER(A7137)),VLOOKUP(A7137,Studies!A:BR,6,FALSE),"")</f>
        <v>Plasma</v>
      </c>
      <c r="G7137" s="194">
        <v>0.1666667</v>
      </c>
      <c r="H7137" s="50" t="s">
        <v>60</v>
      </c>
      <c r="I7137" s="187">
        <v>1.0178119999999999</v>
      </c>
      <c r="J7137" s="41" t="s">
        <v>941</v>
      </c>
      <c r="K7137" s="41" t="s">
        <v>116</v>
      </c>
    </row>
    <row r="7138" spans="1:11" x14ac:dyDescent="0.2">
      <c r="A7138" s="30">
        <v>748</v>
      </c>
      <c r="B7138" s="254" t="str">
        <f>IF(AND(A7138&lt;&gt;"",ISNUMBER(A7138)),VLOOKUP(A7138,Studies!A:BR,2,FALSE),"")</f>
        <v>Lin 1988</v>
      </c>
      <c r="C7138" s="255" t="str">
        <f>IF(AND(A7138&lt;&gt;"",ISNUMBER(A7138)),VLOOKUP(A7138,Studies!A:BR,3,FALSE),"")</f>
        <v>https://www.ncbi.nlm.nih.gov/pubmed/3146770</v>
      </c>
      <c r="D7138" s="255" t="str">
        <f>IF(AND(A7138&lt;&gt;"",ISNUMBER(A7138)),VLOOKUP(A7138,Studies!A:BR,4,FALSE),"")</f>
        <v>Oral administration, Caucasian subjects</v>
      </c>
      <c r="E7138" s="255" t="str">
        <f>IF(AND(A7138&lt;&gt;"",ISNUMBER(A7138)),VLOOKUP(A7138,Studies!A:BR,5,FALSE),"")</f>
        <v>Alprazolam</v>
      </c>
      <c r="F7138" s="256" t="str">
        <f>IF(AND(A7138&lt;&gt;"",ISNUMBER(A7138)),VLOOKUP(A7138,Studies!A:BR,6,FALSE),"")</f>
        <v>Plasma</v>
      </c>
      <c r="G7138" s="194">
        <v>0.3333333</v>
      </c>
      <c r="H7138" s="50" t="s">
        <v>60</v>
      </c>
      <c r="I7138" s="187">
        <v>5.1145040000000002</v>
      </c>
      <c r="J7138" s="41" t="s">
        <v>941</v>
      </c>
      <c r="K7138" s="41" t="s">
        <v>116</v>
      </c>
    </row>
    <row r="7139" spans="1:11" x14ac:dyDescent="0.2">
      <c r="A7139" s="30">
        <v>748</v>
      </c>
      <c r="B7139" s="254" t="str">
        <f>IF(AND(A7139&lt;&gt;"",ISNUMBER(A7139)),VLOOKUP(A7139,Studies!A:BR,2,FALSE),"")</f>
        <v>Lin 1988</v>
      </c>
      <c r="C7139" s="255" t="str">
        <f>IF(AND(A7139&lt;&gt;"",ISNUMBER(A7139)),VLOOKUP(A7139,Studies!A:BR,3,FALSE),"")</f>
        <v>https://www.ncbi.nlm.nih.gov/pubmed/3146770</v>
      </c>
      <c r="D7139" s="255" t="str">
        <f>IF(AND(A7139&lt;&gt;"",ISNUMBER(A7139)),VLOOKUP(A7139,Studies!A:BR,4,FALSE),"")</f>
        <v>Oral administration, Caucasian subjects</v>
      </c>
      <c r="E7139" s="255" t="str">
        <f>IF(AND(A7139&lt;&gt;"",ISNUMBER(A7139)),VLOOKUP(A7139,Studies!A:BR,5,FALSE),"")</f>
        <v>Alprazolam</v>
      </c>
      <c r="F7139" s="256" t="str">
        <f>IF(AND(A7139&lt;&gt;"",ISNUMBER(A7139)),VLOOKUP(A7139,Studies!A:BR,6,FALSE),"")</f>
        <v>Plasma</v>
      </c>
      <c r="G7139" s="194">
        <v>0.66666669999999995</v>
      </c>
      <c r="H7139" s="50" t="s">
        <v>60</v>
      </c>
      <c r="I7139" s="187">
        <v>7.659033</v>
      </c>
      <c r="J7139" s="41" t="s">
        <v>941</v>
      </c>
      <c r="K7139" s="41" t="s">
        <v>116</v>
      </c>
    </row>
    <row r="7140" spans="1:11" x14ac:dyDescent="0.2">
      <c r="A7140" s="30">
        <v>748</v>
      </c>
      <c r="B7140" s="254" t="str">
        <f>IF(AND(A7140&lt;&gt;"",ISNUMBER(A7140)),VLOOKUP(A7140,Studies!A:BR,2,FALSE),"")</f>
        <v>Lin 1988</v>
      </c>
      <c r="C7140" s="255" t="str">
        <f>IF(AND(A7140&lt;&gt;"",ISNUMBER(A7140)),VLOOKUP(A7140,Studies!A:BR,3,FALSE),"")</f>
        <v>https://www.ncbi.nlm.nih.gov/pubmed/3146770</v>
      </c>
      <c r="D7140" s="255" t="str">
        <f>IF(AND(A7140&lt;&gt;"",ISNUMBER(A7140)),VLOOKUP(A7140,Studies!A:BR,4,FALSE),"")</f>
        <v>Oral administration, Caucasian subjects</v>
      </c>
      <c r="E7140" s="255" t="str">
        <f>IF(AND(A7140&lt;&gt;"",ISNUMBER(A7140)),VLOOKUP(A7140,Studies!A:BR,5,FALSE),"")</f>
        <v>Alprazolam</v>
      </c>
      <c r="F7140" s="256" t="str">
        <f>IF(AND(A7140&lt;&gt;"",ISNUMBER(A7140)),VLOOKUP(A7140,Studies!A:BR,6,FALSE),"")</f>
        <v>Plasma</v>
      </c>
      <c r="G7140" s="194">
        <v>1</v>
      </c>
      <c r="H7140" s="50" t="s">
        <v>60</v>
      </c>
      <c r="I7140" s="187">
        <v>8.2188289999999995</v>
      </c>
      <c r="J7140" s="41" t="s">
        <v>941</v>
      </c>
      <c r="K7140" s="41" t="s">
        <v>116</v>
      </c>
    </row>
    <row r="7141" spans="1:11" x14ac:dyDescent="0.2">
      <c r="A7141" s="30">
        <v>748</v>
      </c>
      <c r="B7141" s="254" t="str">
        <f>IF(AND(A7141&lt;&gt;"",ISNUMBER(A7141)),VLOOKUP(A7141,Studies!A:BR,2,FALSE),"")</f>
        <v>Lin 1988</v>
      </c>
      <c r="C7141" s="255" t="str">
        <f>IF(AND(A7141&lt;&gt;"",ISNUMBER(A7141)),VLOOKUP(A7141,Studies!A:BR,3,FALSE),"")</f>
        <v>https://www.ncbi.nlm.nih.gov/pubmed/3146770</v>
      </c>
      <c r="D7141" s="255" t="str">
        <f>IF(AND(A7141&lt;&gt;"",ISNUMBER(A7141)),VLOOKUP(A7141,Studies!A:BR,4,FALSE),"")</f>
        <v>Oral administration, Caucasian subjects</v>
      </c>
      <c r="E7141" s="255" t="str">
        <f>IF(AND(A7141&lt;&gt;"",ISNUMBER(A7141)),VLOOKUP(A7141,Studies!A:BR,5,FALSE),"")</f>
        <v>Alprazolam</v>
      </c>
      <c r="F7141" s="256" t="str">
        <f>IF(AND(A7141&lt;&gt;"",ISNUMBER(A7141)),VLOOKUP(A7141,Studies!A:BR,6,FALSE),"")</f>
        <v>Plasma</v>
      </c>
      <c r="G7141" s="194">
        <v>1.5</v>
      </c>
      <c r="H7141" s="50" t="s">
        <v>60</v>
      </c>
      <c r="I7141" s="187">
        <v>7.2773539999999999</v>
      </c>
      <c r="J7141" s="41" t="s">
        <v>941</v>
      </c>
      <c r="K7141" s="41" t="s">
        <v>116</v>
      </c>
    </row>
    <row r="7142" spans="1:11" x14ac:dyDescent="0.2">
      <c r="A7142" s="30">
        <v>748</v>
      </c>
      <c r="B7142" s="254" t="str">
        <f>IF(AND(A7142&lt;&gt;"",ISNUMBER(A7142)),VLOOKUP(A7142,Studies!A:BR,2,FALSE),"")</f>
        <v>Lin 1988</v>
      </c>
      <c r="C7142" s="255" t="str">
        <f>IF(AND(A7142&lt;&gt;"",ISNUMBER(A7142)),VLOOKUP(A7142,Studies!A:BR,3,FALSE),"")</f>
        <v>https://www.ncbi.nlm.nih.gov/pubmed/3146770</v>
      </c>
      <c r="D7142" s="255" t="str">
        <f>IF(AND(A7142&lt;&gt;"",ISNUMBER(A7142)),VLOOKUP(A7142,Studies!A:BR,4,FALSE),"")</f>
        <v>Oral administration, Caucasian subjects</v>
      </c>
      <c r="E7142" s="255" t="str">
        <f>IF(AND(A7142&lt;&gt;"",ISNUMBER(A7142)),VLOOKUP(A7142,Studies!A:BR,5,FALSE),"")</f>
        <v>Alprazolam</v>
      </c>
      <c r="F7142" s="256" t="str">
        <f>IF(AND(A7142&lt;&gt;"",ISNUMBER(A7142)),VLOOKUP(A7142,Studies!A:BR,6,FALSE),"")</f>
        <v>Plasma</v>
      </c>
      <c r="G7142" s="194">
        <v>2</v>
      </c>
      <c r="H7142" s="50" t="s">
        <v>60</v>
      </c>
      <c r="I7142" s="187">
        <v>7.2264629999999999</v>
      </c>
      <c r="J7142" s="41" t="s">
        <v>941</v>
      </c>
      <c r="K7142" s="41" t="s">
        <v>116</v>
      </c>
    </row>
    <row r="7143" spans="1:11" x14ac:dyDescent="0.2">
      <c r="A7143" s="30">
        <v>748</v>
      </c>
      <c r="B7143" s="254" t="str">
        <f>IF(AND(A7143&lt;&gt;"",ISNUMBER(A7143)),VLOOKUP(A7143,Studies!A:BR,2,FALSE),"")</f>
        <v>Lin 1988</v>
      </c>
      <c r="C7143" s="255" t="str">
        <f>IF(AND(A7143&lt;&gt;"",ISNUMBER(A7143)),VLOOKUP(A7143,Studies!A:BR,3,FALSE),"")</f>
        <v>https://www.ncbi.nlm.nih.gov/pubmed/3146770</v>
      </c>
      <c r="D7143" s="255" t="str">
        <f>IF(AND(A7143&lt;&gt;"",ISNUMBER(A7143)),VLOOKUP(A7143,Studies!A:BR,4,FALSE),"")</f>
        <v>Oral administration, Caucasian subjects</v>
      </c>
      <c r="E7143" s="255" t="str">
        <f>IF(AND(A7143&lt;&gt;"",ISNUMBER(A7143)),VLOOKUP(A7143,Studies!A:BR,5,FALSE),"")</f>
        <v>Alprazolam</v>
      </c>
      <c r="F7143" s="256" t="str">
        <f>IF(AND(A7143&lt;&gt;"",ISNUMBER(A7143)),VLOOKUP(A7143,Studies!A:BR,6,FALSE),"")</f>
        <v>Plasma</v>
      </c>
      <c r="G7143" s="194">
        <v>2.5</v>
      </c>
      <c r="H7143" s="50" t="s">
        <v>60</v>
      </c>
      <c r="I7143" s="187">
        <v>6.9211200000000002</v>
      </c>
      <c r="J7143" s="41" t="s">
        <v>941</v>
      </c>
      <c r="K7143" s="41" t="s">
        <v>116</v>
      </c>
    </row>
    <row r="7144" spans="1:11" x14ac:dyDescent="0.2">
      <c r="A7144" s="30">
        <v>748</v>
      </c>
      <c r="B7144" s="254" t="str">
        <f>IF(AND(A7144&lt;&gt;"",ISNUMBER(A7144)),VLOOKUP(A7144,Studies!A:BR,2,FALSE),"")</f>
        <v>Lin 1988</v>
      </c>
      <c r="C7144" s="255" t="str">
        <f>IF(AND(A7144&lt;&gt;"",ISNUMBER(A7144)),VLOOKUP(A7144,Studies!A:BR,3,FALSE),"")</f>
        <v>https://www.ncbi.nlm.nih.gov/pubmed/3146770</v>
      </c>
      <c r="D7144" s="255" t="str">
        <f>IF(AND(A7144&lt;&gt;"",ISNUMBER(A7144)),VLOOKUP(A7144,Studies!A:BR,4,FALSE),"")</f>
        <v>Oral administration, Caucasian subjects</v>
      </c>
      <c r="E7144" s="255" t="str">
        <f>IF(AND(A7144&lt;&gt;"",ISNUMBER(A7144)),VLOOKUP(A7144,Studies!A:BR,5,FALSE),"")</f>
        <v>Alprazolam</v>
      </c>
      <c r="F7144" s="256" t="str">
        <f>IF(AND(A7144&lt;&gt;"",ISNUMBER(A7144)),VLOOKUP(A7144,Studies!A:BR,6,FALSE),"")</f>
        <v>Plasma</v>
      </c>
      <c r="G7144" s="194">
        <v>3</v>
      </c>
      <c r="H7144" s="50" t="s">
        <v>60</v>
      </c>
      <c r="I7144" s="187">
        <v>6.6921119999999998</v>
      </c>
      <c r="J7144" s="41" t="s">
        <v>941</v>
      </c>
      <c r="K7144" s="41" t="s">
        <v>116</v>
      </c>
    </row>
    <row r="7145" spans="1:11" x14ac:dyDescent="0.2">
      <c r="A7145" s="30">
        <v>748</v>
      </c>
      <c r="B7145" s="254" t="str">
        <f>IF(AND(A7145&lt;&gt;"",ISNUMBER(A7145)),VLOOKUP(A7145,Studies!A:BR,2,FALSE),"")</f>
        <v>Lin 1988</v>
      </c>
      <c r="C7145" s="255" t="str">
        <f>IF(AND(A7145&lt;&gt;"",ISNUMBER(A7145)),VLOOKUP(A7145,Studies!A:BR,3,FALSE),"")</f>
        <v>https://www.ncbi.nlm.nih.gov/pubmed/3146770</v>
      </c>
      <c r="D7145" s="255" t="str">
        <f>IF(AND(A7145&lt;&gt;"",ISNUMBER(A7145)),VLOOKUP(A7145,Studies!A:BR,4,FALSE),"")</f>
        <v>Oral administration, Caucasian subjects</v>
      </c>
      <c r="E7145" s="255" t="str">
        <f>IF(AND(A7145&lt;&gt;"",ISNUMBER(A7145)),VLOOKUP(A7145,Studies!A:BR,5,FALSE),"")</f>
        <v>Alprazolam</v>
      </c>
      <c r="F7145" s="256" t="str">
        <f>IF(AND(A7145&lt;&gt;"",ISNUMBER(A7145)),VLOOKUP(A7145,Studies!A:BR,6,FALSE),"")</f>
        <v>Plasma</v>
      </c>
      <c r="G7145" s="194">
        <v>4</v>
      </c>
      <c r="H7145" s="50" t="s">
        <v>60</v>
      </c>
      <c r="I7145" s="187">
        <v>6.4631040000000004</v>
      </c>
      <c r="J7145" s="41" t="s">
        <v>941</v>
      </c>
      <c r="K7145" s="41" t="s">
        <v>116</v>
      </c>
    </row>
    <row r="7146" spans="1:11" x14ac:dyDescent="0.2">
      <c r="A7146" s="30">
        <v>748</v>
      </c>
      <c r="B7146" s="254" t="str">
        <f>IF(AND(A7146&lt;&gt;"",ISNUMBER(A7146)),VLOOKUP(A7146,Studies!A:BR,2,FALSE),"")</f>
        <v>Lin 1988</v>
      </c>
      <c r="C7146" s="255" t="str">
        <f>IF(AND(A7146&lt;&gt;"",ISNUMBER(A7146)),VLOOKUP(A7146,Studies!A:BR,3,FALSE),"")</f>
        <v>https://www.ncbi.nlm.nih.gov/pubmed/3146770</v>
      </c>
      <c r="D7146" s="255" t="str">
        <f>IF(AND(A7146&lt;&gt;"",ISNUMBER(A7146)),VLOOKUP(A7146,Studies!A:BR,4,FALSE),"")</f>
        <v>Oral administration, Caucasian subjects</v>
      </c>
      <c r="E7146" s="255" t="str">
        <f>IF(AND(A7146&lt;&gt;"",ISNUMBER(A7146)),VLOOKUP(A7146,Studies!A:BR,5,FALSE),"")</f>
        <v>Alprazolam</v>
      </c>
      <c r="F7146" s="256" t="str">
        <f>IF(AND(A7146&lt;&gt;"",ISNUMBER(A7146)),VLOOKUP(A7146,Studies!A:BR,6,FALSE),"")</f>
        <v>Plasma</v>
      </c>
      <c r="G7146" s="194">
        <v>6</v>
      </c>
      <c r="H7146" s="50" t="s">
        <v>60</v>
      </c>
      <c r="I7146" s="187">
        <v>5.1908399999999997</v>
      </c>
      <c r="J7146" s="41" t="s">
        <v>941</v>
      </c>
      <c r="K7146" s="41" t="s">
        <v>116</v>
      </c>
    </row>
    <row r="7147" spans="1:11" x14ac:dyDescent="0.2">
      <c r="A7147" s="30">
        <v>748</v>
      </c>
      <c r="B7147" s="254" t="str">
        <f>IF(AND(A7147&lt;&gt;"",ISNUMBER(A7147)),VLOOKUP(A7147,Studies!A:BR,2,FALSE),"")</f>
        <v>Lin 1988</v>
      </c>
      <c r="C7147" s="255" t="str">
        <f>IF(AND(A7147&lt;&gt;"",ISNUMBER(A7147)),VLOOKUP(A7147,Studies!A:BR,3,FALSE),"")</f>
        <v>https://www.ncbi.nlm.nih.gov/pubmed/3146770</v>
      </c>
      <c r="D7147" s="255" t="str">
        <f>IF(AND(A7147&lt;&gt;"",ISNUMBER(A7147)),VLOOKUP(A7147,Studies!A:BR,4,FALSE),"")</f>
        <v>Oral administration, Caucasian subjects</v>
      </c>
      <c r="E7147" s="255" t="str">
        <f>IF(AND(A7147&lt;&gt;"",ISNUMBER(A7147)),VLOOKUP(A7147,Studies!A:BR,5,FALSE),"")</f>
        <v>Alprazolam</v>
      </c>
      <c r="F7147" s="256" t="str">
        <f>IF(AND(A7147&lt;&gt;"",ISNUMBER(A7147)),VLOOKUP(A7147,Studies!A:BR,6,FALSE),"")</f>
        <v>Plasma</v>
      </c>
      <c r="G7147" s="194">
        <v>8</v>
      </c>
      <c r="H7147" s="50" t="s">
        <v>60</v>
      </c>
      <c r="I7147" s="187">
        <v>4.5801530000000001</v>
      </c>
      <c r="J7147" s="41" t="s">
        <v>941</v>
      </c>
      <c r="K7147" s="41" t="s">
        <v>116</v>
      </c>
    </row>
    <row r="7148" spans="1:11" x14ac:dyDescent="0.2">
      <c r="A7148" s="30">
        <v>748</v>
      </c>
      <c r="B7148" s="254" t="str">
        <f>IF(AND(A7148&lt;&gt;"",ISNUMBER(A7148)),VLOOKUP(A7148,Studies!A:BR,2,FALSE),"")</f>
        <v>Lin 1988</v>
      </c>
      <c r="C7148" s="255" t="str">
        <f>IF(AND(A7148&lt;&gt;"",ISNUMBER(A7148)),VLOOKUP(A7148,Studies!A:BR,3,FALSE),"")</f>
        <v>https://www.ncbi.nlm.nih.gov/pubmed/3146770</v>
      </c>
      <c r="D7148" s="255" t="str">
        <f>IF(AND(A7148&lt;&gt;"",ISNUMBER(A7148)),VLOOKUP(A7148,Studies!A:BR,4,FALSE),"")</f>
        <v>Oral administration, Caucasian subjects</v>
      </c>
      <c r="E7148" s="255" t="str">
        <f>IF(AND(A7148&lt;&gt;"",ISNUMBER(A7148)),VLOOKUP(A7148,Studies!A:BR,5,FALSE),"")</f>
        <v>Alprazolam</v>
      </c>
      <c r="F7148" s="256" t="str">
        <f>IF(AND(A7148&lt;&gt;"",ISNUMBER(A7148)),VLOOKUP(A7148,Studies!A:BR,6,FALSE),"")</f>
        <v>Plasma</v>
      </c>
      <c r="G7148" s="194">
        <v>12</v>
      </c>
      <c r="H7148" s="50" t="s">
        <v>60</v>
      </c>
      <c r="I7148" s="187">
        <v>3.3078880000000002</v>
      </c>
      <c r="J7148" s="41" t="s">
        <v>941</v>
      </c>
      <c r="K7148" s="41" t="s">
        <v>116</v>
      </c>
    </row>
    <row r="7149" spans="1:11" x14ac:dyDescent="0.2">
      <c r="A7149" s="30">
        <v>748</v>
      </c>
      <c r="B7149" s="254" t="str">
        <f>IF(AND(A7149&lt;&gt;"",ISNUMBER(A7149)),VLOOKUP(A7149,Studies!A:BR,2,FALSE),"")</f>
        <v>Lin 1988</v>
      </c>
      <c r="C7149" s="255" t="str">
        <f>IF(AND(A7149&lt;&gt;"",ISNUMBER(A7149)),VLOOKUP(A7149,Studies!A:BR,3,FALSE),"")</f>
        <v>https://www.ncbi.nlm.nih.gov/pubmed/3146770</v>
      </c>
      <c r="D7149" s="255" t="str">
        <f>IF(AND(A7149&lt;&gt;"",ISNUMBER(A7149)),VLOOKUP(A7149,Studies!A:BR,4,FALSE),"")</f>
        <v>Oral administration, Caucasian subjects</v>
      </c>
      <c r="E7149" s="255" t="str">
        <f>IF(AND(A7149&lt;&gt;"",ISNUMBER(A7149)),VLOOKUP(A7149,Studies!A:BR,5,FALSE),"")</f>
        <v>Alprazolam</v>
      </c>
      <c r="F7149" s="256" t="str">
        <f>IF(AND(A7149&lt;&gt;"",ISNUMBER(A7149)),VLOOKUP(A7149,Studies!A:BR,6,FALSE),"")</f>
        <v>Plasma</v>
      </c>
      <c r="G7149" s="194">
        <v>24</v>
      </c>
      <c r="H7149" s="50" t="s">
        <v>60</v>
      </c>
      <c r="I7149" s="187">
        <v>1.6284989999999999</v>
      </c>
      <c r="J7149" s="41" t="s">
        <v>941</v>
      </c>
      <c r="K7149" s="41" t="s">
        <v>116</v>
      </c>
    </row>
    <row r="7150" spans="1:11" x14ac:dyDescent="0.2">
      <c r="A7150" s="30">
        <v>748</v>
      </c>
      <c r="B7150" s="254" t="str">
        <f>IF(AND(A7150&lt;&gt;"",ISNUMBER(A7150)),VLOOKUP(A7150,Studies!A:BR,2,FALSE),"")</f>
        <v>Lin 1988</v>
      </c>
      <c r="C7150" s="255" t="str">
        <f>IF(AND(A7150&lt;&gt;"",ISNUMBER(A7150)),VLOOKUP(A7150,Studies!A:BR,3,FALSE),"")</f>
        <v>https://www.ncbi.nlm.nih.gov/pubmed/3146770</v>
      </c>
      <c r="D7150" s="255" t="str">
        <f>IF(AND(A7150&lt;&gt;"",ISNUMBER(A7150)),VLOOKUP(A7150,Studies!A:BR,4,FALSE),"")</f>
        <v>Oral administration, Caucasian subjects</v>
      </c>
      <c r="E7150" s="255" t="str">
        <f>IF(AND(A7150&lt;&gt;"",ISNUMBER(A7150)),VLOOKUP(A7150,Studies!A:BR,5,FALSE),"")</f>
        <v>Alprazolam</v>
      </c>
      <c r="F7150" s="256" t="str">
        <f>IF(AND(A7150&lt;&gt;"",ISNUMBER(A7150)),VLOOKUP(A7150,Studies!A:BR,6,FALSE),"")</f>
        <v>Plasma</v>
      </c>
      <c r="G7150" s="194">
        <v>36</v>
      </c>
      <c r="H7150" s="50" t="s">
        <v>60</v>
      </c>
      <c r="I7150" s="187">
        <v>0.89058519999999997</v>
      </c>
      <c r="J7150" s="41" t="s">
        <v>941</v>
      </c>
      <c r="K7150" s="41" t="s">
        <v>116</v>
      </c>
    </row>
    <row r="7151" spans="1:11" x14ac:dyDescent="0.2">
      <c r="A7151" s="30">
        <v>749</v>
      </c>
      <c r="B7151" s="254" t="str">
        <f>IF(AND(A7151&lt;&gt;"",ISNUMBER(A7151)),VLOOKUP(A7151,Studies!A:BR,2,FALSE),"")</f>
        <v>Schmider 1999</v>
      </c>
      <c r="C7151" s="255" t="str">
        <f>IF(AND(A7151&lt;&gt;"",ISNUMBER(A7151)),VLOOKUP(A7151,Studies!A:BR,3,FALSE),"")</f>
        <v>https://www.ncbi.nlm.nih.gov/pubmed/10634135</v>
      </c>
      <c r="D7151" s="255" t="str">
        <f>IF(AND(A7151&lt;&gt;"",ISNUMBER(A7151)),VLOOKUP(A7151,Studies!A:BR,4,FALSE),"")</f>
        <v>Alprazolam alone</v>
      </c>
      <c r="E7151" s="255" t="str">
        <f>IF(AND(A7151&lt;&gt;"",ISNUMBER(A7151)),VLOOKUP(A7151,Studies!A:BR,5,FALSE),"")</f>
        <v>Alprazolam</v>
      </c>
      <c r="F7151" s="256" t="str">
        <f>IF(AND(A7151&lt;&gt;"",ISNUMBER(A7151)),VLOOKUP(A7151,Studies!A:BR,6,FALSE),"")</f>
        <v>Plasma</v>
      </c>
      <c r="G7151" s="194">
        <v>0.5</v>
      </c>
      <c r="H7151" s="50" t="s">
        <v>60</v>
      </c>
      <c r="I7151" s="187">
        <v>12.026960000000001</v>
      </c>
      <c r="J7151" s="41" t="s">
        <v>968</v>
      </c>
      <c r="K7151" s="41" t="s">
        <v>116</v>
      </c>
    </row>
    <row r="7152" spans="1:11" x14ac:dyDescent="0.2">
      <c r="A7152" s="30">
        <v>749</v>
      </c>
      <c r="B7152" s="254" t="str">
        <f>IF(AND(A7152&lt;&gt;"",ISNUMBER(A7152)),VLOOKUP(A7152,Studies!A:BR,2,FALSE),"")</f>
        <v>Schmider 1999</v>
      </c>
      <c r="C7152" s="255" t="str">
        <f>IF(AND(A7152&lt;&gt;"",ISNUMBER(A7152)),VLOOKUP(A7152,Studies!A:BR,3,FALSE),"")</f>
        <v>https://www.ncbi.nlm.nih.gov/pubmed/10634135</v>
      </c>
      <c r="D7152" s="255" t="str">
        <f>IF(AND(A7152&lt;&gt;"",ISNUMBER(A7152)),VLOOKUP(A7152,Studies!A:BR,4,FALSE),"")</f>
        <v>Alprazolam alone</v>
      </c>
      <c r="E7152" s="255" t="str">
        <f>IF(AND(A7152&lt;&gt;"",ISNUMBER(A7152)),VLOOKUP(A7152,Studies!A:BR,5,FALSE),"")</f>
        <v>Alprazolam</v>
      </c>
      <c r="F7152" s="256" t="str">
        <f>IF(AND(A7152&lt;&gt;"",ISNUMBER(A7152)),VLOOKUP(A7152,Studies!A:BR,6,FALSE),"")</f>
        <v>Plasma</v>
      </c>
      <c r="G7152" s="194">
        <v>1</v>
      </c>
      <c r="H7152" s="50" t="s">
        <v>60</v>
      </c>
      <c r="I7152" s="187">
        <v>12.355600000000001</v>
      </c>
      <c r="J7152" s="41" t="s">
        <v>968</v>
      </c>
      <c r="K7152" s="41" t="s">
        <v>116</v>
      </c>
    </row>
    <row r="7153" spans="1:14" x14ac:dyDescent="0.2">
      <c r="A7153" s="30">
        <v>749</v>
      </c>
      <c r="B7153" s="254" t="str">
        <f>IF(AND(A7153&lt;&gt;"",ISNUMBER(A7153)),VLOOKUP(A7153,Studies!A:BR,2,FALSE),"")</f>
        <v>Schmider 1999</v>
      </c>
      <c r="C7153" s="255" t="str">
        <f>IF(AND(A7153&lt;&gt;"",ISNUMBER(A7153)),VLOOKUP(A7153,Studies!A:BR,3,FALSE),"")</f>
        <v>https://www.ncbi.nlm.nih.gov/pubmed/10634135</v>
      </c>
      <c r="D7153" s="255" t="str">
        <f>IF(AND(A7153&lt;&gt;"",ISNUMBER(A7153)),VLOOKUP(A7153,Studies!A:BR,4,FALSE),"")</f>
        <v>Alprazolam alone</v>
      </c>
      <c r="E7153" s="255" t="str">
        <f>IF(AND(A7153&lt;&gt;"",ISNUMBER(A7153)),VLOOKUP(A7153,Studies!A:BR,5,FALSE),"")</f>
        <v>Alprazolam</v>
      </c>
      <c r="F7153" s="256" t="str">
        <f>IF(AND(A7153&lt;&gt;"",ISNUMBER(A7153)),VLOOKUP(A7153,Studies!A:BR,6,FALSE),"")</f>
        <v>Plasma</v>
      </c>
      <c r="G7153" s="194">
        <v>2</v>
      </c>
      <c r="H7153" s="50" t="s">
        <v>60</v>
      </c>
      <c r="I7153" s="187">
        <v>12.283340000000001</v>
      </c>
      <c r="J7153" s="41" t="s">
        <v>968</v>
      </c>
      <c r="K7153" s="41" t="s">
        <v>116</v>
      </c>
    </row>
    <row r="7154" spans="1:14" x14ac:dyDescent="0.2">
      <c r="A7154" s="30">
        <v>749</v>
      </c>
      <c r="B7154" s="254" t="str">
        <f>IF(AND(A7154&lt;&gt;"",ISNUMBER(A7154)),VLOOKUP(A7154,Studies!A:BR,2,FALSE),"")</f>
        <v>Schmider 1999</v>
      </c>
      <c r="C7154" s="255" t="str">
        <f>IF(AND(A7154&lt;&gt;"",ISNUMBER(A7154)),VLOOKUP(A7154,Studies!A:BR,3,FALSE),"")</f>
        <v>https://www.ncbi.nlm.nih.gov/pubmed/10634135</v>
      </c>
      <c r="D7154" s="255" t="str">
        <f>IF(AND(A7154&lt;&gt;"",ISNUMBER(A7154)),VLOOKUP(A7154,Studies!A:BR,4,FALSE),"")</f>
        <v>Alprazolam alone</v>
      </c>
      <c r="E7154" s="255" t="str">
        <f>IF(AND(A7154&lt;&gt;"",ISNUMBER(A7154)),VLOOKUP(A7154,Studies!A:BR,5,FALSE),"")</f>
        <v>Alprazolam</v>
      </c>
      <c r="F7154" s="256" t="str">
        <f>IF(AND(A7154&lt;&gt;"",ISNUMBER(A7154)),VLOOKUP(A7154,Studies!A:BR,6,FALSE),"")</f>
        <v>Plasma</v>
      </c>
      <c r="G7154" s="194">
        <v>3</v>
      </c>
      <c r="H7154" s="50" t="s">
        <v>60</v>
      </c>
      <c r="I7154" s="187">
        <v>11.25484</v>
      </c>
      <c r="J7154" s="41" t="s">
        <v>968</v>
      </c>
      <c r="K7154" s="41" t="s">
        <v>116</v>
      </c>
    </row>
    <row r="7155" spans="1:14" x14ac:dyDescent="0.2">
      <c r="A7155" s="30">
        <v>749</v>
      </c>
      <c r="B7155" s="254" t="str">
        <f>IF(AND(A7155&lt;&gt;"",ISNUMBER(A7155)),VLOOKUP(A7155,Studies!A:BR,2,FALSE),"")</f>
        <v>Schmider 1999</v>
      </c>
      <c r="C7155" s="255" t="str">
        <f>IF(AND(A7155&lt;&gt;"",ISNUMBER(A7155)),VLOOKUP(A7155,Studies!A:BR,3,FALSE),"")</f>
        <v>https://www.ncbi.nlm.nih.gov/pubmed/10634135</v>
      </c>
      <c r="D7155" s="255" t="str">
        <f>IF(AND(A7155&lt;&gt;"",ISNUMBER(A7155)),VLOOKUP(A7155,Studies!A:BR,4,FALSE),"")</f>
        <v>Alprazolam alone</v>
      </c>
      <c r="E7155" s="255" t="str">
        <f>IF(AND(A7155&lt;&gt;"",ISNUMBER(A7155)),VLOOKUP(A7155,Studies!A:BR,5,FALSE),"")</f>
        <v>Alprazolam</v>
      </c>
      <c r="F7155" s="256" t="str">
        <f>IF(AND(A7155&lt;&gt;"",ISNUMBER(A7155)),VLOOKUP(A7155,Studies!A:BR,6,FALSE),"")</f>
        <v>Plasma</v>
      </c>
      <c r="G7155" s="194">
        <v>4</v>
      </c>
      <c r="H7155" s="50" t="s">
        <v>60</v>
      </c>
      <c r="I7155" s="187">
        <v>10.654199999999999</v>
      </c>
      <c r="J7155" s="41" t="s">
        <v>968</v>
      </c>
      <c r="K7155" s="41" t="s">
        <v>116</v>
      </c>
      <c r="L7155" s="195">
        <v>1.2326630000000001</v>
      </c>
      <c r="M7155" s="52" t="s">
        <v>968</v>
      </c>
      <c r="N7155" s="52" t="s">
        <v>949</v>
      </c>
    </row>
    <row r="7156" spans="1:14" x14ac:dyDescent="0.2">
      <c r="A7156" s="30">
        <v>749</v>
      </c>
      <c r="B7156" s="254" t="str">
        <f>IF(AND(A7156&lt;&gt;"",ISNUMBER(A7156)),VLOOKUP(A7156,Studies!A:BR,2,FALSE),"")</f>
        <v>Schmider 1999</v>
      </c>
      <c r="C7156" s="255" t="str">
        <f>IF(AND(A7156&lt;&gt;"",ISNUMBER(A7156)),VLOOKUP(A7156,Studies!A:BR,3,FALSE),"")</f>
        <v>https://www.ncbi.nlm.nih.gov/pubmed/10634135</v>
      </c>
      <c r="D7156" s="255" t="str">
        <f>IF(AND(A7156&lt;&gt;"",ISNUMBER(A7156)),VLOOKUP(A7156,Studies!A:BR,4,FALSE),"")</f>
        <v>Alprazolam alone</v>
      </c>
      <c r="E7156" s="255" t="str">
        <f>IF(AND(A7156&lt;&gt;"",ISNUMBER(A7156)),VLOOKUP(A7156,Studies!A:BR,5,FALSE),"")</f>
        <v>Alprazolam</v>
      </c>
      <c r="F7156" s="256" t="str">
        <f>IF(AND(A7156&lt;&gt;"",ISNUMBER(A7156)),VLOOKUP(A7156,Studies!A:BR,6,FALSE),"")</f>
        <v>Plasma</v>
      </c>
      <c r="G7156" s="194">
        <v>6</v>
      </c>
      <c r="H7156" s="50" t="s">
        <v>60</v>
      </c>
      <c r="I7156" s="187">
        <v>8.4466599999999996</v>
      </c>
      <c r="J7156" s="41" t="s">
        <v>968</v>
      </c>
      <c r="K7156" s="41" t="s">
        <v>116</v>
      </c>
      <c r="L7156" s="195">
        <v>0.95594199999999996</v>
      </c>
      <c r="M7156" s="52" t="s">
        <v>968</v>
      </c>
      <c r="N7156" s="52" t="s">
        <v>949</v>
      </c>
    </row>
    <row r="7157" spans="1:14" x14ac:dyDescent="0.2">
      <c r="A7157" s="30">
        <v>749</v>
      </c>
      <c r="B7157" s="254" t="str">
        <f>IF(AND(A7157&lt;&gt;"",ISNUMBER(A7157)),VLOOKUP(A7157,Studies!A:BR,2,FALSE),"")</f>
        <v>Schmider 1999</v>
      </c>
      <c r="C7157" s="255" t="str">
        <f>IF(AND(A7157&lt;&gt;"",ISNUMBER(A7157)),VLOOKUP(A7157,Studies!A:BR,3,FALSE),"")</f>
        <v>https://www.ncbi.nlm.nih.gov/pubmed/10634135</v>
      </c>
      <c r="D7157" s="255" t="str">
        <f>IF(AND(A7157&lt;&gt;"",ISNUMBER(A7157)),VLOOKUP(A7157,Studies!A:BR,4,FALSE),"")</f>
        <v>Alprazolam alone</v>
      </c>
      <c r="E7157" s="255" t="str">
        <f>IF(AND(A7157&lt;&gt;"",ISNUMBER(A7157)),VLOOKUP(A7157,Studies!A:BR,5,FALSE),"")</f>
        <v>Alprazolam</v>
      </c>
      <c r="F7157" s="256" t="str">
        <f>IF(AND(A7157&lt;&gt;"",ISNUMBER(A7157)),VLOOKUP(A7157,Studies!A:BR,6,FALSE),"")</f>
        <v>Plasma</v>
      </c>
      <c r="G7157" s="194">
        <v>8</v>
      </c>
      <c r="H7157" s="50" t="s">
        <v>60</v>
      </c>
      <c r="I7157" s="187">
        <v>7.2454749999999999</v>
      </c>
      <c r="J7157" s="41" t="s">
        <v>968</v>
      </c>
      <c r="K7157" s="41" t="s">
        <v>116</v>
      </c>
      <c r="L7157" s="195">
        <v>0.80500499999999997</v>
      </c>
      <c r="M7157" s="52" t="s">
        <v>968</v>
      </c>
      <c r="N7157" s="52" t="s">
        <v>949</v>
      </c>
    </row>
    <row r="7158" spans="1:14" x14ac:dyDescent="0.2">
      <c r="A7158" s="30">
        <v>749</v>
      </c>
      <c r="B7158" s="254" t="str">
        <f>IF(AND(A7158&lt;&gt;"",ISNUMBER(A7158)),VLOOKUP(A7158,Studies!A:BR,2,FALSE),"")</f>
        <v>Schmider 1999</v>
      </c>
      <c r="C7158" s="255" t="str">
        <f>IF(AND(A7158&lt;&gt;"",ISNUMBER(A7158)),VLOOKUP(A7158,Studies!A:BR,3,FALSE),"")</f>
        <v>https://www.ncbi.nlm.nih.gov/pubmed/10634135</v>
      </c>
      <c r="D7158" s="255" t="str">
        <f>IF(AND(A7158&lt;&gt;"",ISNUMBER(A7158)),VLOOKUP(A7158,Studies!A:BR,4,FALSE),"")</f>
        <v>Alprazolam alone</v>
      </c>
      <c r="E7158" s="255" t="str">
        <f>IF(AND(A7158&lt;&gt;"",ISNUMBER(A7158)),VLOOKUP(A7158,Studies!A:BR,5,FALSE),"")</f>
        <v>Alprazolam</v>
      </c>
      <c r="F7158" s="256" t="str">
        <f>IF(AND(A7158&lt;&gt;"",ISNUMBER(A7158)),VLOOKUP(A7158,Studies!A:BR,6,FALSE),"")</f>
        <v>Plasma</v>
      </c>
      <c r="G7158" s="194">
        <v>10</v>
      </c>
      <c r="H7158" s="50" t="s">
        <v>60</v>
      </c>
      <c r="I7158" s="187">
        <v>7.0254909999999997</v>
      </c>
      <c r="J7158" s="41" t="s">
        <v>968</v>
      </c>
      <c r="K7158" s="41" t="s">
        <v>116</v>
      </c>
      <c r="L7158" s="195">
        <v>0.93048500000000001</v>
      </c>
      <c r="M7158" s="52" t="s">
        <v>968</v>
      </c>
      <c r="N7158" s="52" t="s">
        <v>949</v>
      </c>
    </row>
    <row r="7159" spans="1:14" x14ac:dyDescent="0.2">
      <c r="A7159" s="30">
        <v>749</v>
      </c>
      <c r="B7159" s="254" t="str">
        <f>IF(AND(A7159&lt;&gt;"",ISNUMBER(A7159)),VLOOKUP(A7159,Studies!A:BR,2,FALSE),"")</f>
        <v>Schmider 1999</v>
      </c>
      <c r="C7159" s="255" t="str">
        <f>IF(AND(A7159&lt;&gt;"",ISNUMBER(A7159)),VLOOKUP(A7159,Studies!A:BR,3,FALSE),"")</f>
        <v>https://www.ncbi.nlm.nih.gov/pubmed/10634135</v>
      </c>
      <c r="D7159" s="255" t="str">
        <f>IF(AND(A7159&lt;&gt;"",ISNUMBER(A7159)),VLOOKUP(A7159,Studies!A:BR,4,FALSE),"")</f>
        <v>Alprazolam alone</v>
      </c>
      <c r="E7159" s="255" t="str">
        <f>IF(AND(A7159&lt;&gt;"",ISNUMBER(A7159)),VLOOKUP(A7159,Studies!A:BR,5,FALSE),"")</f>
        <v>Alprazolam</v>
      </c>
      <c r="F7159" s="256" t="str">
        <f>IF(AND(A7159&lt;&gt;"",ISNUMBER(A7159)),VLOOKUP(A7159,Studies!A:BR,6,FALSE),"")</f>
        <v>Plasma</v>
      </c>
      <c r="G7159" s="194">
        <v>24</v>
      </c>
      <c r="H7159" s="50" t="s">
        <v>60</v>
      </c>
      <c r="I7159" s="187">
        <v>3.42137</v>
      </c>
      <c r="J7159" s="41" t="s">
        <v>968</v>
      </c>
      <c r="K7159" s="41" t="s">
        <v>116</v>
      </c>
      <c r="L7159" s="195">
        <v>0.52838399999999996</v>
      </c>
      <c r="M7159" s="52" t="s">
        <v>968</v>
      </c>
      <c r="N7159" s="52" t="s">
        <v>949</v>
      </c>
    </row>
    <row r="7160" spans="1:14" x14ac:dyDescent="0.2">
      <c r="A7160" s="30">
        <v>750</v>
      </c>
      <c r="B7160" s="254" t="str">
        <f>IF(AND(A7160&lt;&gt;"",ISNUMBER(A7160)),VLOOKUP(A7160,Studies!A:BR,2,FALSE),"")</f>
        <v>Schmith 1991</v>
      </c>
      <c r="C7160" s="255" t="str">
        <f>IF(AND(A7160&lt;&gt;"",ISNUMBER(A7160)),VLOOKUP(A7160,Studies!A:BR,3,FALSE),"")</f>
        <v>https://www.ncbi.nlm.nih.gov/pubmed/1880224</v>
      </c>
      <c r="D7160" s="255" t="str">
        <f>IF(AND(A7160&lt;&gt;"",ISNUMBER(A7160)),VLOOKUP(A7160,Studies!A:BR,4,FALSE),"")</f>
        <v>Normal subjects 0.5 mg</v>
      </c>
      <c r="E7160" s="255" t="str">
        <f>IF(AND(A7160&lt;&gt;"",ISNUMBER(A7160)),VLOOKUP(A7160,Studies!A:BR,5,FALSE),"")</f>
        <v>Alprazolam</v>
      </c>
      <c r="F7160" s="256" t="str">
        <f>IF(AND(A7160&lt;&gt;"",ISNUMBER(A7160)),VLOOKUP(A7160,Studies!A:BR,6,FALSE),"")</f>
        <v>Plasma</v>
      </c>
      <c r="G7160" s="194">
        <v>0.5</v>
      </c>
      <c r="H7160" s="50" t="s">
        <v>60</v>
      </c>
      <c r="I7160" s="187">
        <v>5.98</v>
      </c>
      <c r="J7160" s="41" t="s">
        <v>941</v>
      </c>
      <c r="K7160" s="41" t="s">
        <v>116</v>
      </c>
    </row>
    <row r="7161" spans="1:14" x14ac:dyDescent="0.2">
      <c r="A7161" s="30">
        <v>750</v>
      </c>
      <c r="B7161" s="254" t="str">
        <f>IF(AND(A7161&lt;&gt;"",ISNUMBER(A7161)),VLOOKUP(A7161,Studies!A:BR,2,FALSE),"")</f>
        <v>Schmith 1991</v>
      </c>
      <c r="C7161" s="255" t="str">
        <f>IF(AND(A7161&lt;&gt;"",ISNUMBER(A7161)),VLOOKUP(A7161,Studies!A:BR,3,FALSE),"")</f>
        <v>https://www.ncbi.nlm.nih.gov/pubmed/1880224</v>
      </c>
      <c r="D7161" s="255" t="str">
        <f>IF(AND(A7161&lt;&gt;"",ISNUMBER(A7161)),VLOOKUP(A7161,Studies!A:BR,4,FALSE),"")</f>
        <v>Normal subjects 0.5 mg</v>
      </c>
      <c r="E7161" s="255" t="str">
        <f>IF(AND(A7161&lt;&gt;"",ISNUMBER(A7161)),VLOOKUP(A7161,Studies!A:BR,5,FALSE),"")</f>
        <v>Alprazolam</v>
      </c>
      <c r="F7161" s="256" t="str">
        <f>IF(AND(A7161&lt;&gt;"",ISNUMBER(A7161)),VLOOKUP(A7161,Studies!A:BR,6,FALSE),"")</f>
        <v>Plasma</v>
      </c>
      <c r="G7161" s="194">
        <v>1</v>
      </c>
      <c r="H7161" s="50" t="s">
        <v>60</v>
      </c>
      <c r="I7161" s="187">
        <v>5.9790000000000001</v>
      </c>
      <c r="J7161" s="41" t="s">
        <v>941</v>
      </c>
      <c r="K7161" s="41" t="s">
        <v>116</v>
      </c>
    </row>
    <row r="7162" spans="1:14" x14ac:dyDescent="0.2">
      <c r="A7162" s="30">
        <v>750</v>
      </c>
      <c r="B7162" s="254" t="str">
        <f>IF(AND(A7162&lt;&gt;"",ISNUMBER(A7162)),VLOOKUP(A7162,Studies!A:BR,2,FALSE),"")</f>
        <v>Schmith 1991</v>
      </c>
      <c r="C7162" s="255" t="str">
        <f>IF(AND(A7162&lt;&gt;"",ISNUMBER(A7162)),VLOOKUP(A7162,Studies!A:BR,3,FALSE),"")</f>
        <v>https://www.ncbi.nlm.nih.gov/pubmed/1880224</v>
      </c>
      <c r="D7162" s="255" t="str">
        <f>IF(AND(A7162&lt;&gt;"",ISNUMBER(A7162)),VLOOKUP(A7162,Studies!A:BR,4,FALSE),"")</f>
        <v>Normal subjects 0.5 mg</v>
      </c>
      <c r="E7162" s="255" t="str">
        <f>IF(AND(A7162&lt;&gt;"",ISNUMBER(A7162)),VLOOKUP(A7162,Studies!A:BR,5,FALSE),"")</f>
        <v>Alprazolam</v>
      </c>
      <c r="F7162" s="256" t="str">
        <f>IF(AND(A7162&lt;&gt;"",ISNUMBER(A7162)),VLOOKUP(A7162,Studies!A:BR,6,FALSE),"")</f>
        <v>Plasma</v>
      </c>
      <c r="G7162" s="194">
        <v>2</v>
      </c>
      <c r="H7162" s="50" t="s">
        <v>60</v>
      </c>
      <c r="I7162" s="187">
        <v>6.1580000000000004</v>
      </c>
      <c r="J7162" s="41" t="s">
        <v>941</v>
      </c>
      <c r="K7162" s="41" t="s">
        <v>116</v>
      </c>
    </row>
    <row r="7163" spans="1:14" x14ac:dyDescent="0.2">
      <c r="A7163" s="30">
        <v>750</v>
      </c>
      <c r="B7163" s="254" t="str">
        <f>IF(AND(A7163&lt;&gt;"",ISNUMBER(A7163)),VLOOKUP(A7163,Studies!A:BR,2,FALSE),"")</f>
        <v>Schmith 1991</v>
      </c>
      <c r="C7163" s="255" t="str">
        <f>IF(AND(A7163&lt;&gt;"",ISNUMBER(A7163)),VLOOKUP(A7163,Studies!A:BR,3,FALSE),"")</f>
        <v>https://www.ncbi.nlm.nih.gov/pubmed/1880224</v>
      </c>
      <c r="D7163" s="255" t="str">
        <f>IF(AND(A7163&lt;&gt;"",ISNUMBER(A7163)),VLOOKUP(A7163,Studies!A:BR,4,FALSE),"")</f>
        <v>Normal subjects 0.5 mg</v>
      </c>
      <c r="E7163" s="255" t="str">
        <f>IF(AND(A7163&lt;&gt;"",ISNUMBER(A7163)),VLOOKUP(A7163,Studies!A:BR,5,FALSE),"")</f>
        <v>Alprazolam</v>
      </c>
      <c r="F7163" s="256" t="str">
        <f>IF(AND(A7163&lt;&gt;"",ISNUMBER(A7163)),VLOOKUP(A7163,Studies!A:BR,6,FALSE),"")</f>
        <v>Plasma</v>
      </c>
      <c r="G7163" s="194">
        <v>3</v>
      </c>
      <c r="H7163" s="50" t="s">
        <v>60</v>
      </c>
      <c r="I7163" s="187">
        <v>4.8979999999999997</v>
      </c>
      <c r="J7163" s="41" t="s">
        <v>941</v>
      </c>
      <c r="K7163" s="41" t="s">
        <v>116</v>
      </c>
    </row>
    <row r="7164" spans="1:14" x14ac:dyDescent="0.2">
      <c r="A7164" s="30">
        <v>750</v>
      </c>
      <c r="B7164" s="254" t="str">
        <f>IF(AND(A7164&lt;&gt;"",ISNUMBER(A7164)),VLOOKUP(A7164,Studies!A:BR,2,FALSE),"")</f>
        <v>Schmith 1991</v>
      </c>
      <c r="C7164" s="255" t="str">
        <f>IF(AND(A7164&lt;&gt;"",ISNUMBER(A7164)),VLOOKUP(A7164,Studies!A:BR,3,FALSE),"")</f>
        <v>https://www.ncbi.nlm.nih.gov/pubmed/1880224</v>
      </c>
      <c r="D7164" s="255" t="str">
        <f>IF(AND(A7164&lt;&gt;"",ISNUMBER(A7164)),VLOOKUP(A7164,Studies!A:BR,4,FALSE),"")</f>
        <v>Normal subjects 0.5 mg</v>
      </c>
      <c r="E7164" s="255" t="str">
        <f>IF(AND(A7164&lt;&gt;"",ISNUMBER(A7164)),VLOOKUP(A7164,Studies!A:BR,5,FALSE),"")</f>
        <v>Alprazolam</v>
      </c>
      <c r="F7164" s="256" t="str">
        <f>IF(AND(A7164&lt;&gt;"",ISNUMBER(A7164)),VLOOKUP(A7164,Studies!A:BR,6,FALSE),"")</f>
        <v>Plasma</v>
      </c>
      <c r="G7164" s="194">
        <v>4</v>
      </c>
      <c r="H7164" s="50" t="s">
        <v>60</v>
      </c>
      <c r="I7164" s="187">
        <v>4.8520000000000003</v>
      </c>
      <c r="J7164" s="41" t="s">
        <v>941</v>
      </c>
      <c r="K7164" s="41" t="s">
        <v>116</v>
      </c>
    </row>
    <row r="7165" spans="1:14" x14ac:dyDescent="0.2">
      <c r="A7165" s="30">
        <v>750</v>
      </c>
      <c r="B7165" s="254" t="str">
        <f>IF(AND(A7165&lt;&gt;"",ISNUMBER(A7165)),VLOOKUP(A7165,Studies!A:BR,2,FALSE),"")</f>
        <v>Schmith 1991</v>
      </c>
      <c r="C7165" s="255" t="str">
        <f>IF(AND(A7165&lt;&gt;"",ISNUMBER(A7165)),VLOOKUP(A7165,Studies!A:BR,3,FALSE),"")</f>
        <v>https://www.ncbi.nlm.nih.gov/pubmed/1880224</v>
      </c>
      <c r="D7165" s="255" t="str">
        <f>IF(AND(A7165&lt;&gt;"",ISNUMBER(A7165)),VLOOKUP(A7165,Studies!A:BR,4,FALSE),"")</f>
        <v>Normal subjects 0.5 mg</v>
      </c>
      <c r="E7165" s="255" t="str">
        <f>IF(AND(A7165&lt;&gt;"",ISNUMBER(A7165)),VLOOKUP(A7165,Studies!A:BR,5,FALSE),"")</f>
        <v>Alprazolam</v>
      </c>
      <c r="F7165" s="256" t="str">
        <f>IF(AND(A7165&lt;&gt;"",ISNUMBER(A7165)),VLOOKUP(A7165,Studies!A:BR,6,FALSE),"")</f>
        <v>Plasma</v>
      </c>
      <c r="G7165" s="194">
        <v>6</v>
      </c>
      <c r="H7165" s="50" t="s">
        <v>60</v>
      </c>
      <c r="I7165" s="187">
        <v>3.9510000000000001</v>
      </c>
      <c r="J7165" s="41" t="s">
        <v>941</v>
      </c>
      <c r="K7165" s="41" t="s">
        <v>116</v>
      </c>
    </row>
    <row r="7166" spans="1:14" x14ac:dyDescent="0.2">
      <c r="A7166" s="30">
        <v>750</v>
      </c>
      <c r="B7166" s="254" t="str">
        <f>IF(AND(A7166&lt;&gt;"",ISNUMBER(A7166)),VLOOKUP(A7166,Studies!A:BR,2,FALSE),"")</f>
        <v>Schmith 1991</v>
      </c>
      <c r="C7166" s="255" t="str">
        <f>IF(AND(A7166&lt;&gt;"",ISNUMBER(A7166)),VLOOKUP(A7166,Studies!A:BR,3,FALSE),"")</f>
        <v>https://www.ncbi.nlm.nih.gov/pubmed/1880224</v>
      </c>
      <c r="D7166" s="255" t="str">
        <f>IF(AND(A7166&lt;&gt;"",ISNUMBER(A7166)),VLOOKUP(A7166,Studies!A:BR,4,FALSE),"")</f>
        <v>Normal subjects 0.5 mg</v>
      </c>
      <c r="E7166" s="255" t="str">
        <f>IF(AND(A7166&lt;&gt;"",ISNUMBER(A7166)),VLOOKUP(A7166,Studies!A:BR,5,FALSE),"")</f>
        <v>Alprazolam</v>
      </c>
      <c r="F7166" s="256" t="str">
        <f>IF(AND(A7166&lt;&gt;"",ISNUMBER(A7166)),VLOOKUP(A7166,Studies!A:BR,6,FALSE),"")</f>
        <v>Plasma</v>
      </c>
      <c r="G7166" s="194">
        <v>8</v>
      </c>
      <c r="H7166" s="50" t="s">
        <v>60</v>
      </c>
      <c r="I7166" s="187">
        <v>3.9950000000000001</v>
      </c>
      <c r="J7166" s="41" t="s">
        <v>941</v>
      </c>
      <c r="K7166" s="41" t="s">
        <v>116</v>
      </c>
    </row>
    <row r="7167" spans="1:14" x14ac:dyDescent="0.2">
      <c r="A7167" s="30">
        <v>750</v>
      </c>
      <c r="B7167" s="254" t="str">
        <f>IF(AND(A7167&lt;&gt;"",ISNUMBER(A7167)),VLOOKUP(A7167,Studies!A:BR,2,FALSE),"")</f>
        <v>Schmith 1991</v>
      </c>
      <c r="C7167" s="255" t="str">
        <f>IF(AND(A7167&lt;&gt;"",ISNUMBER(A7167)),VLOOKUP(A7167,Studies!A:BR,3,FALSE),"")</f>
        <v>https://www.ncbi.nlm.nih.gov/pubmed/1880224</v>
      </c>
      <c r="D7167" s="255" t="str">
        <f>IF(AND(A7167&lt;&gt;"",ISNUMBER(A7167)),VLOOKUP(A7167,Studies!A:BR,4,FALSE),"")</f>
        <v>Normal subjects 0.5 mg</v>
      </c>
      <c r="E7167" s="255" t="str">
        <f>IF(AND(A7167&lt;&gt;"",ISNUMBER(A7167)),VLOOKUP(A7167,Studies!A:BR,5,FALSE),"")</f>
        <v>Alprazolam</v>
      </c>
      <c r="F7167" s="256" t="str">
        <f>IF(AND(A7167&lt;&gt;"",ISNUMBER(A7167)),VLOOKUP(A7167,Studies!A:BR,6,FALSE),"")</f>
        <v>Plasma</v>
      </c>
      <c r="G7167" s="194">
        <v>10</v>
      </c>
      <c r="H7167" s="50" t="s">
        <v>60</v>
      </c>
      <c r="I7167" s="187">
        <v>3.093</v>
      </c>
      <c r="J7167" s="41" t="s">
        <v>941</v>
      </c>
      <c r="K7167" s="41" t="s">
        <v>116</v>
      </c>
    </row>
    <row r="7168" spans="1:14" x14ac:dyDescent="0.2">
      <c r="A7168" s="30">
        <v>750</v>
      </c>
      <c r="B7168" s="254" t="str">
        <f>IF(AND(A7168&lt;&gt;"",ISNUMBER(A7168)),VLOOKUP(A7168,Studies!A:BR,2,FALSE),"")</f>
        <v>Schmith 1991</v>
      </c>
      <c r="C7168" s="255" t="str">
        <f>IF(AND(A7168&lt;&gt;"",ISNUMBER(A7168)),VLOOKUP(A7168,Studies!A:BR,3,FALSE),"")</f>
        <v>https://www.ncbi.nlm.nih.gov/pubmed/1880224</v>
      </c>
      <c r="D7168" s="255" t="str">
        <f>IF(AND(A7168&lt;&gt;"",ISNUMBER(A7168)),VLOOKUP(A7168,Studies!A:BR,4,FALSE),"")</f>
        <v>Normal subjects 0.5 mg</v>
      </c>
      <c r="E7168" s="255" t="str">
        <f>IF(AND(A7168&lt;&gt;"",ISNUMBER(A7168)),VLOOKUP(A7168,Studies!A:BR,5,FALSE),"")</f>
        <v>Alprazolam</v>
      </c>
      <c r="F7168" s="256" t="str">
        <f>IF(AND(A7168&lt;&gt;"",ISNUMBER(A7168)),VLOOKUP(A7168,Studies!A:BR,6,FALSE),"")</f>
        <v>Plasma</v>
      </c>
      <c r="G7168" s="194">
        <v>12</v>
      </c>
      <c r="H7168" s="50" t="s">
        <v>60</v>
      </c>
      <c r="I7168" s="187">
        <v>2.1920000000000002</v>
      </c>
      <c r="J7168" s="41" t="s">
        <v>941</v>
      </c>
      <c r="K7168" s="41" t="s">
        <v>116</v>
      </c>
    </row>
    <row r="7169" spans="1:11" x14ac:dyDescent="0.2">
      <c r="A7169" s="30">
        <v>750</v>
      </c>
      <c r="B7169" s="254" t="str">
        <f>IF(AND(A7169&lt;&gt;"",ISNUMBER(A7169)),VLOOKUP(A7169,Studies!A:BR,2,FALSE),"")</f>
        <v>Schmith 1991</v>
      </c>
      <c r="C7169" s="255" t="str">
        <f>IF(AND(A7169&lt;&gt;"",ISNUMBER(A7169)),VLOOKUP(A7169,Studies!A:BR,3,FALSE),"")</f>
        <v>https://www.ncbi.nlm.nih.gov/pubmed/1880224</v>
      </c>
      <c r="D7169" s="255" t="str">
        <f>IF(AND(A7169&lt;&gt;"",ISNUMBER(A7169)),VLOOKUP(A7169,Studies!A:BR,4,FALSE),"")</f>
        <v>Normal subjects 0.5 mg</v>
      </c>
      <c r="E7169" s="255" t="str">
        <f>IF(AND(A7169&lt;&gt;"",ISNUMBER(A7169)),VLOOKUP(A7169,Studies!A:BR,5,FALSE),"")</f>
        <v>Alprazolam</v>
      </c>
      <c r="F7169" s="256" t="str">
        <f>IF(AND(A7169&lt;&gt;"",ISNUMBER(A7169)),VLOOKUP(A7169,Studies!A:BR,6,FALSE),"")</f>
        <v>Plasma</v>
      </c>
      <c r="G7169" s="194">
        <v>14</v>
      </c>
      <c r="H7169" s="50" t="s">
        <v>60</v>
      </c>
      <c r="I7169" s="187">
        <v>1.381</v>
      </c>
      <c r="J7169" s="41" t="s">
        <v>941</v>
      </c>
      <c r="K7169" s="41" t="s">
        <v>116</v>
      </c>
    </row>
    <row r="7170" spans="1:11" x14ac:dyDescent="0.2">
      <c r="A7170" s="30">
        <v>750</v>
      </c>
      <c r="B7170" s="254" t="str">
        <f>IF(AND(A7170&lt;&gt;"",ISNUMBER(A7170)),VLOOKUP(A7170,Studies!A:BR,2,FALSE),"")</f>
        <v>Schmith 1991</v>
      </c>
      <c r="C7170" s="255" t="str">
        <f>IF(AND(A7170&lt;&gt;"",ISNUMBER(A7170)),VLOOKUP(A7170,Studies!A:BR,3,FALSE),"")</f>
        <v>https://www.ncbi.nlm.nih.gov/pubmed/1880224</v>
      </c>
      <c r="D7170" s="255" t="str">
        <f>IF(AND(A7170&lt;&gt;"",ISNUMBER(A7170)),VLOOKUP(A7170,Studies!A:BR,4,FALSE),"")</f>
        <v>Normal subjects 0.5 mg</v>
      </c>
      <c r="E7170" s="255" t="str">
        <f>IF(AND(A7170&lt;&gt;"",ISNUMBER(A7170)),VLOOKUP(A7170,Studies!A:BR,5,FALSE),"")</f>
        <v>Alprazolam</v>
      </c>
      <c r="F7170" s="256" t="str">
        <f>IF(AND(A7170&lt;&gt;"",ISNUMBER(A7170)),VLOOKUP(A7170,Studies!A:BR,6,FALSE),"")</f>
        <v>Plasma</v>
      </c>
      <c r="G7170" s="194">
        <v>16</v>
      </c>
      <c r="H7170" s="50" t="s">
        <v>60</v>
      </c>
      <c r="I7170" s="187">
        <v>2.2789999999999999</v>
      </c>
      <c r="J7170" s="41" t="s">
        <v>941</v>
      </c>
      <c r="K7170" s="41" t="s">
        <v>116</v>
      </c>
    </row>
    <row r="7171" spans="1:11" x14ac:dyDescent="0.2">
      <c r="A7171" s="30">
        <v>751</v>
      </c>
      <c r="B7171" s="254" t="str">
        <f>IF(AND(A7171&lt;&gt;"",ISNUMBER(A7171)),VLOOKUP(A7171,Studies!A:BR,2,FALSE),"")</f>
        <v>Schmith 1991</v>
      </c>
      <c r="C7171" s="255" t="str">
        <f>IF(AND(A7171&lt;&gt;"",ISNUMBER(A7171)),VLOOKUP(A7171,Studies!A:BR,3,FALSE),"")</f>
        <v>https://www.ncbi.nlm.nih.gov/pubmed/1880224</v>
      </c>
      <c r="D7171" s="255" t="str">
        <f>IF(AND(A7171&lt;&gt;"",ISNUMBER(A7171)),VLOOKUP(A7171,Studies!A:BR,4,FALSE),"")</f>
        <v>Normal subjects 2 mg</v>
      </c>
      <c r="E7171" s="255" t="str">
        <f>IF(AND(A7171&lt;&gt;"",ISNUMBER(A7171)),VLOOKUP(A7171,Studies!A:BR,5,FALSE),"")</f>
        <v>Alprazolam</v>
      </c>
      <c r="F7171" s="256" t="str">
        <f>IF(AND(A7171&lt;&gt;"",ISNUMBER(A7171)),VLOOKUP(A7171,Studies!A:BR,6,FALSE),"")</f>
        <v>Plasma</v>
      </c>
      <c r="G7171" s="194">
        <v>0.5</v>
      </c>
      <c r="H7171" s="50" t="s">
        <v>60</v>
      </c>
      <c r="I7171" s="187">
        <v>24.46</v>
      </c>
      <c r="J7171" s="41" t="s">
        <v>941</v>
      </c>
      <c r="K7171" s="41" t="s">
        <v>116</v>
      </c>
    </row>
    <row r="7172" spans="1:11" x14ac:dyDescent="0.2">
      <c r="A7172" s="30">
        <v>751</v>
      </c>
      <c r="B7172" s="254" t="str">
        <f>IF(AND(A7172&lt;&gt;"",ISNUMBER(A7172)),VLOOKUP(A7172,Studies!A:BR,2,FALSE),"")</f>
        <v>Schmith 1991</v>
      </c>
      <c r="C7172" s="255" t="str">
        <f>IF(AND(A7172&lt;&gt;"",ISNUMBER(A7172)),VLOOKUP(A7172,Studies!A:BR,3,FALSE),"")</f>
        <v>https://www.ncbi.nlm.nih.gov/pubmed/1880224</v>
      </c>
      <c r="D7172" s="255" t="str">
        <f>IF(AND(A7172&lt;&gt;"",ISNUMBER(A7172)),VLOOKUP(A7172,Studies!A:BR,4,FALSE),"")</f>
        <v>Normal subjects 2 mg</v>
      </c>
      <c r="E7172" s="255" t="str">
        <f>IF(AND(A7172&lt;&gt;"",ISNUMBER(A7172)),VLOOKUP(A7172,Studies!A:BR,5,FALSE),"")</f>
        <v>Alprazolam</v>
      </c>
      <c r="F7172" s="256" t="str">
        <f>IF(AND(A7172&lt;&gt;"",ISNUMBER(A7172)),VLOOKUP(A7172,Studies!A:BR,6,FALSE),"")</f>
        <v>Plasma</v>
      </c>
      <c r="G7172" s="194">
        <v>1</v>
      </c>
      <c r="H7172" s="50" t="s">
        <v>60</v>
      </c>
      <c r="I7172" s="187">
        <v>23.2</v>
      </c>
      <c r="J7172" s="41" t="s">
        <v>941</v>
      </c>
      <c r="K7172" s="41" t="s">
        <v>116</v>
      </c>
    </row>
    <row r="7173" spans="1:11" x14ac:dyDescent="0.2">
      <c r="A7173" s="30">
        <v>751</v>
      </c>
      <c r="B7173" s="254" t="str">
        <f>IF(AND(A7173&lt;&gt;"",ISNUMBER(A7173)),VLOOKUP(A7173,Studies!A:BR,2,FALSE),"")</f>
        <v>Schmith 1991</v>
      </c>
      <c r="C7173" s="255" t="str">
        <f>IF(AND(A7173&lt;&gt;"",ISNUMBER(A7173)),VLOOKUP(A7173,Studies!A:BR,3,FALSE),"")</f>
        <v>https://www.ncbi.nlm.nih.gov/pubmed/1880224</v>
      </c>
      <c r="D7173" s="255" t="str">
        <f>IF(AND(A7173&lt;&gt;"",ISNUMBER(A7173)),VLOOKUP(A7173,Studies!A:BR,4,FALSE),"")</f>
        <v>Normal subjects 2 mg</v>
      </c>
      <c r="E7173" s="255" t="str">
        <f>IF(AND(A7173&lt;&gt;"",ISNUMBER(A7173)),VLOOKUP(A7173,Studies!A:BR,5,FALSE),"")</f>
        <v>Alprazolam</v>
      </c>
      <c r="F7173" s="256" t="str">
        <f>IF(AND(A7173&lt;&gt;"",ISNUMBER(A7173)),VLOOKUP(A7173,Studies!A:BR,6,FALSE),"")</f>
        <v>Plasma</v>
      </c>
      <c r="G7173" s="194">
        <v>2</v>
      </c>
      <c r="H7173" s="50" t="s">
        <v>60</v>
      </c>
      <c r="I7173" s="187">
        <v>23.65</v>
      </c>
      <c r="J7173" s="41" t="s">
        <v>941</v>
      </c>
      <c r="K7173" s="41" t="s">
        <v>116</v>
      </c>
    </row>
    <row r="7174" spans="1:11" x14ac:dyDescent="0.2">
      <c r="A7174" s="30">
        <v>751</v>
      </c>
      <c r="B7174" s="254" t="str">
        <f>IF(AND(A7174&lt;&gt;"",ISNUMBER(A7174)),VLOOKUP(A7174,Studies!A:BR,2,FALSE),"")</f>
        <v>Schmith 1991</v>
      </c>
      <c r="C7174" s="255" t="str">
        <f>IF(AND(A7174&lt;&gt;"",ISNUMBER(A7174)),VLOOKUP(A7174,Studies!A:BR,3,FALSE),"")</f>
        <v>https://www.ncbi.nlm.nih.gov/pubmed/1880224</v>
      </c>
      <c r="D7174" s="255" t="str">
        <f>IF(AND(A7174&lt;&gt;"",ISNUMBER(A7174)),VLOOKUP(A7174,Studies!A:BR,4,FALSE),"")</f>
        <v>Normal subjects 2 mg</v>
      </c>
      <c r="E7174" s="255" t="str">
        <f>IF(AND(A7174&lt;&gt;"",ISNUMBER(A7174)),VLOOKUP(A7174,Studies!A:BR,5,FALSE),"")</f>
        <v>Alprazolam</v>
      </c>
      <c r="F7174" s="256" t="str">
        <f>IF(AND(A7174&lt;&gt;"",ISNUMBER(A7174)),VLOOKUP(A7174,Studies!A:BR,6,FALSE),"")</f>
        <v>Plasma</v>
      </c>
      <c r="G7174" s="194">
        <v>2</v>
      </c>
      <c r="H7174" s="50" t="s">
        <v>60</v>
      </c>
      <c r="I7174" s="187">
        <v>24.009</v>
      </c>
      <c r="J7174" s="41" t="s">
        <v>941</v>
      </c>
      <c r="K7174" s="41" t="s">
        <v>116</v>
      </c>
    </row>
    <row r="7175" spans="1:11" x14ac:dyDescent="0.2">
      <c r="A7175" s="30">
        <v>751</v>
      </c>
      <c r="B7175" s="254" t="str">
        <f>IF(AND(A7175&lt;&gt;"",ISNUMBER(A7175)),VLOOKUP(A7175,Studies!A:BR,2,FALSE),"")</f>
        <v>Schmith 1991</v>
      </c>
      <c r="C7175" s="255" t="str">
        <f>IF(AND(A7175&lt;&gt;"",ISNUMBER(A7175)),VLOOKUP(A7175,Studies!A:BR,3,FALSE),"")</f>
        <v>https://www.ncbi.nlm.nih.gov/pubmed/1880224</v>
      </c>
      <c r="D7175" s="255" t="str">
        <f>IF(AND(A7175&lt;&gt;"",ISNUMBER(A7175)),VLOOKUP(A7175,Studies!A:BR,4,FALSE),"")</f>
        <v>Normal subjects 2 mg</v>
      </c>
      <c r="E7175" s="255" t="str">
        <f>IF(AND(A7175&lt;&gt;"",ISNUMBER(A7175)),VLOOKUP(A7175,Studies!A:BR,5,FALSE),"")</f>
        <v>Alprazolam</v>
      </c>
      <c r="F7175" s="256" t="str">
        <f>IF(AND(A7175&lt;&gt;"",ISNUMBER(A7175)),VLOOKUP(A7175,Studies!A:BR,6,FALSE),"")</f>
        <v>Plasma</v>
      </c>
      <c r="G7175" s="194">
        <v>3</v>
      </c>
      <c r="H7175" s="50" t="s">
        <v>60</v>
      </c>
      <c r="I7175" s="187">
        <v>23.422999999999998</v>
      </c>
      <c r="J7175" s="41" t="s">
        <v>941</v>
      </c>
      <c r="K7175" s="41" t="s">
        <v>116</v>
      </c>
    </row>
    <row r="7176" spans="1:11" x14ac:dyDescent="0.2">
      <c r="A7176" s="30">
        <v>751</v>
      </c>
      <c r="B7176" s="254" t="str">
        <f>IF(AND(A7176&lt;&gt;"",ISNUMBER(A7176)),VLOOKUP(A7176,Studies!A:BR,2,FALSE),"")</f>
        <v>Schmith 1991</v>
      </c>
      <c r="C7176" s="255" t="str">
        <f>IF(AND(A7176&lt;&gt;"",ISNUMBER(A7176)),VLOOKUP(A7176,Studies!A:BR,3,FALSE),"")</f>
        <v>https://www.ncbi.nlm.nih.gov/pubmed/1880224</v>
      </c>
      <c r="D7176" s="255" t="str">
        <f>IF(AND(A7176&lt;&gt;"",ISNUMBER(A7176)),VLOOKUP(A7176,Studies!A:BR,4,FALSE),"")</f>
        <v>Normal subjects 2 mg</v>
      </c>
      <c r="E7176" s="255" t="str">
        <f>IF(AND(A7176&lt;&gt;"",ISNUMBER(A7176)),VLOOKUP(A7176,Studies!A:BR,5,FALSE),"")</f>
        <v>Alprazolam</v>
      </c>
      <c r="F7176" s="256" t="str">
        <f>IF(AND(A7176&lt;&gt;"",ISNUMBER(A7176)),VLOOKUP(A7176,Studies!A:BR,6,FALSE),"")</f>
        <v>Plasma</v>
      </c>
      <c r="G7176" s="194">
        <v>4</v>
      </c>
      <c r="H7176" s="50" t="s">
        <v>60</v>
      </c>
      <c r="I7176" s="187">
        <v>21.263999999999999</v>
      </c>
      <c r="J7176" s="41" t="s">
        <v>941</v>
      </c>
      <c r="K7176" s="41" t="s">
        <v>116</v>
      </c>
    </row>
    <row r="7177" spans="1:11" x14ac:dyDescent="0.2">
      <c r="A7177" s="30">
        <v>751</v>
      </c>
      <c r="B7177" s="254" t="str">
        <f>IF(AND(A7177&lt;&gt;"",ISNUMBER(A7177)),VLOOKUP(A7177,Studies!A:BR,2,FALSE),"")</f>
        <v>Schmith 1991</v>
      </c>
      <c r="C7177" s="255" t="str">
        <f>IF(AND(A7177&lt;&gt;"",ISNUMBER(A7177)),VLOOKUP(A7177,Studies!A:BR,3,FALSE),"")</f>
        <v>https://www.ncbi.nlm.nih.gov/pubmed/1880224</v>
      </c>
      <c r="D7177" s="255" t="str">
        <f>IF(AND(A7177&lt;&gt;"",ISNUMBER(A7177)),VLOOKUP(A7177,Studies!A:BR,4,FALSE),"")</f>
        <v>Normal subjects 2 mg</v>
      </c>
      <c r="E7177" s="255" t="str">
        <f>IF(AND(A7177&lt;&gt;"",ISNUMBER(A7177)),VLOOKUP(A7177,Studies!A:BR,5,FALSE),"")</f>
        <v>Alprazolam</v>
      </c>
      <c r="F7177" s="256" t="str">
        <f>IF(AND(A7177&lt;&gt;"",ISNUMBER(A7177)),VLOOKUP(A7177,Studies!A:BR,6,FALSE),"")</f>
        <v>Plasma</v>
      </c>
      <c r="G7177" s="194">
        <v>6</v>
      </c>
      <c r="H7177" s="50" t="s">
        <v>60</v>
      </c>
      <c r="I7177" s="187">
        <v>16.451000000000001</v>
      </c>
      <c r="J7177" s="41" t="s">
        <v>941</v>
      </c>
      <c r="K7177" s="41" t="s">
        <v>116</v>
      </c>
    </row>
    <row r="7178" spans="1:11" x14ac:dyDescent="0.2">
      <c r="A7178" s="30">
        <v>751</v>
      </c>
      <c r="B7178" s="254" t="str">
        <f>IF(AND(A7178&lt;&gt;"",ISNUMBER(A7178)),VLOOKUP(A7178,Studies!A:BR,2,FALSE),"")</f>
        <v>Schmith 1991</v>
      </c>
      <c r="C7178" s="255" t="str">
        <f>IF(AND(A7178&lt;&gt;"",ISNUMBER(A7178)),VLOOKUP(A7178,Studies!A:BR,3,FALSE),"")</f>
        <v>https://www.ncbi.nlm.nih.gov/pubmed/1880224</v>
      </c>
      <c r="D7178" s="255" t="str">
        <f>IF(AND(A7178&lt;&gt;"",ISNUMBER(A7178)),VLOOKUP(A7178,Studies!A:BR,4,FALSE),"")</f>
        <v>Normal subjects 2 mg</v>
      </c>
      <c r="E7178" s="255" t="str">
        <f>IF(AND(A7178&lt;&gt;"",ISNUMBER(A7178)),VLOOKUP(A7178,Studies!A:BR,5,FALSE),"")</f>
        <v>Alprazolam</v>
      </c>
      <c r="F7178" s="256" t="str">
        <f>IF(AND(A7178&lt;&gt;"",ISNUMBER(A7178)),VLOOKUP(A7178,Studies!A:BR,6,FALSE),"")</f>
        <v>Plasma</v>
      </c>
      <c r="G7178" s="194">
        <v>8</v>
      </c>
      <c r="H7178" s="50" t="s">
        <v>60</v>
      </c>
      <c r="I7178" s="187">
        <v>14.471</v>
      </c>
      <c r="J7178" s="41" t="s">
        <v>941</v>
      </c>
      <c r="K7178" s="41" t="s">
        <v>116</v>
      </c>
    </row>
    <row r="7179" spans="1:11" x14ac:dyDescent="0.2">
      <c r="A7179" s="30">
        <v>751</v>
      </c>
      <c r="B7179" s="254" t="str">
        <f>IF(AND(A7179&lt;&gt;"",ISNUMBER(A7179)),VLOOKUP(A7179,Studies!A:BR,2,FALSE),"")</f>
        <v>Schmith 1991</v>
      </c>
      <c r="C7179" s="255" t="str">
        <f>IF(AND(A7179&lt;&gt;"",ISNUMBER(A7179)),VLOOKUP(A7179,Studies!A:BR,3,FALSE),"")</f>
        <v>https://www.ncbi.nlm.nih.gov/pubmed/1880224</v>
      </c>
      <c r="D7179" s="255" t="str">
        <f>IF(AND(A7179&lt;&gt;"",ISNUMBER(A7179)),VLOOKUP(A7179,Studies!A:BR,4,FALSE),"")</f>
        <v>Normal subjects 2 mg</v>
      </c>
      <c r="E7179" s="255" t="str">
        <f>IF(AND(A7179&lt;&gt;"",ISNUMBER(A7179)),VLOOKUP(A7179,Studies!A:BR,5,FALSE),"")</f>
        <v>Alprazolam</v>
      </c>
      <c r="F7179" s="256" t="str">
        <f>IF(AND(A7179&lt;&gt;"",ISNUMBER(A7179)),VLOOKUP(A7179,Studies!A:BR,6,FALSE),"")</f>
        <v>Plasma</v>
      </c>
      <c r="G7179" s="194">
        <v>10</v>
      </c>
      <c r="H7179" s="50" t="s">
        <v>60</v>
      </c>
      <c r="I7179" s="187">
        <v>13.21</v>
      </c>
      <c r="J7179" s="41" t="s">
        <v>941</v>
      </c>
      <c r="K7179" s="41" t="s">
        <v>116</v>
      </c>
    </row>
    <row r="7180" spans="1:11" x14ac:dyDescent="0.2">
      <c r="A7180" s="30">
        <v>751</v>
      </c>
      <c r="B7180" s="254" t="str">
        <f>IF(AND(A7180&lt;&gt;"",ISNUMBER(A7180)),VLOOKUP(A7180,Studies!A:BR,2,FALSE),"")</f>
        <v>Schmith 1991</v>
      </c>
      <c r="C7180" s="255" t="str">
        <f>IF(AND(A7180&lt;&gt;"",ISNUMBER(A7180)),VLOOKUP(A7180,Studies!A:BR,3,FALSE),"")</f>
        <v>https://www.ncbi.nlm.nih.gov/pubmed/1880224</v>
      </c>
      <c r="D7180" s="255" t="str">
        <f>IF(AND(A7180&lt;&gt;"",ISNUMBER(A7180)),VLOOKUP(A7180,Studies!A:BR,4,FALSE),"")</f>
        <v>Normal subjects 2 mg</v>
      </c>
      <c r="E7180" s="255" t="str">
        <f>IF(AND(A7180&lt;&gt;"",ISNUMBER(A7180)),VLOOKUP(A7180,Studies!A:BR,5,FALSE),"")</f>
        <v>Alprazolam</v>
      </c>
      <c r="F7180" s="256" t="str">
        <f>IF(AND(A7180&lt;&gt;"",ISNUMBER(A7180)),VLOOKUP(A7180,Studies!A:BR,6,FALSE),"")</f>
        <v>Plasma</v>
      </c>
      <c r="G7180" s="194">
        <v>12</v>
      </c>
      <c r="H7180" s="50" t="s">
        <v>60</v>
      </c>
      <c r="I7180" s="187">
        <v>11.635</v>
      </c>
      <c r="J7180" s="41" t="s">
        <v>941</v>
      </c>
      <c r="K7180" s="41" t="s">
        <v>116</v>
      </c>
    </row>
    <row r="7181" spans="1:11" x14ac:dyDescent="0.2">
      <c r="A7181" s="30">
        <v>751</v>
      </c>
      <c r="B7181" s="254" t="str">
        <f>IF(AND(A7181&lt;&gt;"",ISNUMBER(A7181)),VLOOKUP(A7181,Studies!A:BR,2,FALSE),"")</f>
        <v>Schmith 1991</v>
      </c>
      <c r="C7181" s="255" t="str">
        <f>IF(AND(A7181&lt;&gt;"",ISNUMBER(A7181)),VLOOKUP(A7181,Studies!A:BR,3,FALSE),"")</f>
        <v>https://www.ncbi.nlm.nih.gov/pubmed/1880224</v>
      </c>
      <c r="D7181" s="255" t="str">
        <f>IF(AND(A7181&lt;&gt;"",ISNUMBER(A7181)),VLOOKUP(A7181,Studies!A:BR,4,FALSE),"")</f>
        <v>Normal subjects 2 mg</v>
      </c>
      <c r="E7181" s="255" t="str">
        <f>IF(AND(A7181&lt;&gt;"",ISNUMBER(A7181)),VLOOKUP(A7181,Studies!A:BR,5,FALSE),"")</f>
        <v>Alprazolam</v>
      </c>
      <c r="F7181" s="256" t="str">
        <f>IF(AND(A7181&lt;&gt;"",ISNUMBER(A7181)),VLOOKUP(A7181,Studies!A:BR,6,FALSE),"")</f>
        <v>Plasma</v>
      </c>
      <c r="G7181" s="194">
        <v>14</v>
      </c>
      <c r="H7181" s="50" t="s">
        <v>60</v>
      </c>
      <c r="I7181" s="187">
        <v>9.8339999999999996</v>
      </c>
      <c r="J7181" s="41" t="s">
        <v>941</v>
      </c>
      <c r="K7181" s="41" t="s">
        <v>116</v>
      </c>
    </row>
    <row r="7182" spans="1:11" x14ac:dyDescent="0.2">
      <c r="A7182" s="30">
        <v>751</v>
      </c>
      <c r="B7182" s="254" t="str">
        <f>IF(AND(A7182&lt;&gt;"",ISNUMBER(A7182)),VLOOKUP(A7182,Studies!A:BR,2,FALSE),"")</f>
        <v>Schmith 1991</v>
      </c>
      <c r="C7182" s="255" t="str">
        <f>IF(AND(A7182&lt;&gt;"",ISNUMBER(A7182)),VLOOKUP(A7182,Studies!A:BR,3,FALSE),"")</f>
        <v>https://www.ncbi.nlm.nih.gov/pubmed/1880224</v>
      </c>
      <c r="D7182" s="255" t="str">
        <f>IF(AND(A7182&lt;&gt;"",ISNUMBER(A7182)),VLOOKUP(A7182,Studies!A:BR,4,FALSE),"")</f>
        <v>Normal subjects 2 mg</v>
      </c>
      <c r="E7182" s="255" t="str">
        <f>IF(AND(A7182&lt;&gt;"",ISNUMBER(A7182)),VLOOKUP(A7182,Studies!A:BR,5,FALSE),"")</f>
        <v>Alprazolam</v>
      </c>
      <c r="F7182" s="256" t="str">
        <f>IF(AND(A7182&lt;&gt;"",ISNUMBER(A7182)),VLOOKUP(A7182,Studies!A:BR,6,FALSE),"")</f>
        <v>Plasma</v>
      </c>
      <c r="G7182" s="194">
        <v>16</v>
      </c>
      <c r="H7182" s="50" t="s">
        <v>60</v>
      </c>
      <c r="I7182" s="187">
        <v>9.1129999999999995</v>
      </c>
      <c r="J7182" s="41" t="s">
        <v>941</v>
      </c>
      <c r="K7182" s="41" t="s">
        <v>116</v>
      </c>
    </row>
    <row r="7183" spans="1:11" x14ac:dyDescent="0.2">
      <c r="A7183" s="30">
        <v>751</v>
      </c>
      <c r="B7183" s="254" t="str">
        <f>IF(AND(A7183&lt;&gt;"",ISNUMBER(A7183)),VLOOKUP(A7183,Studies!A:BR,2,FALSE),"")</f>
        <v>Schmith 1991</v>
      </c>
      <c r="C7183" s="255" t="str">
        <f>IF(AND(A7183&lt;&gt;"",ISNUMBER(A7183)),VLOOKUP(A7183,Studies!A:BR,3,FALSE),"")</f>
        <v>https://www.ncbi.nlm.nih.gov/pubmed/1880224</v>
      </c>
      <c r="D7183" s="255" t="str">
        <f>IF(AND(A7183&lt;&gt;"",ISNUMBER(A7183)),VLOOKUP(A7183,Studies!A:BR,4,FALSE),"")</f>
        <v>Normal subjects 2 mg</v>
      </c>
      <c r="E7183" s="255" t="str">
        <f>IF(AND(A7183&lt;&gt;"",ISNUMBER(A7183)),VLOOKUP(A7183,Studies!A:BR,5,FALSE),"")</f>
        <v>Alprazolam</v>
      </c>
      <c r="F7183" s="256" t="str">
        <f>IF(AND(A7183&lt;&gt;"",ISNUMBER(A7183)),VLOOKUP(A7183,Studies!A:BR,6,FALSE),"")</f>
        <v>Plasma</v>
      </c>
      <c r="G7183" s="194">
        <v>24</v>
      </c>
      <c r="H7183" s="50" t="s">
        <v>60</v>
      </c>
      <c r="I7183" s="187">
        <v>6.2729999999999997</v>
      </c>
      <c r="J7183" s="41" t="s">
        <v>941</v>
      </c>
      <c r="K7183" s="41" t="s">
        <v>116</v>
      </c>
    </row>
    <row r="7184" spans="1:11" x14ac:dyDescent="0.2">
      <c r="A7184" s="30">
        <v>751</v>
      </c>
      <c r="B7184" s="254" t="str">
        <f>IF(AND(A7184&lt;&gt;"",ISNUMBER(A7184)),VLOOKUP(A7184,Studies!A:BR,2,FALSE),"")</f>
        <v>Schmith 1991</v>
      </c>
      <c r="C7184" s="255" t="str">
        <f>IF(AND(A7184&lt;&gt;"",ISNUMBER(A7184)),VLOOKUP(A7184,Studies!A:BR,3,FALSE),"")</f>
        <v>https://www.ncbi.nlm.nih.gov/pubmed/1880224</v>
      </c>
      <c r="D7184" s="255" t="str">
        <f>IF(AND(A7184&lt;&gt;"",ISNUMBER(A7184)),VLOOKUP(A7184,Studies!A:BR,4,FALSE),"")</f>
        <v>Normal subjects 2 mg</v>
      </c>
      <c r="E7184" s="255" t="str">
        <f>IF(AND(A7184&lt;&gt;"",ISNUMBER(A7184)),VLOOKUP(A7184,Studies!A:BR,5,FALSE),"")</f>
        <v>Alprazolam</v>
      </c>
      <c r="F7184" s="256" t="str">
        <f>IF(AND(A7184&lt;&gt;"",ISNUMBER(A7184)),VLOOKUP(A7184,Studies!A:BR,6,FALSE),"")</f>
        <v>Plasma</v>
      </c>
      <c r="G7184" s="194">
        <v>30</v>
      </c>
      <c r="H7184" s="50" t="s">
        <v>60</v>
      </c>
      <c r="I7184" s="187">
        <v>4.6040000000000001</v>
      </c>
      <c r="J7184" s="41" t="s">
        <v>941</v>
      </c>
      <c r="K7184" s="41" t="s">
        <v>116</v>
      </c>
    </row>
    <row r="7185" spans="1:11" x14ac:dyDescent="0.2">
      <c r="A7185" s="30">
        <v>751</v>
      </c>
      <c r="B7185" s="254" t="str">
        <f>IF(AND(A7185&lt;&gt;"",ISNUMBER(A7185)),VLOOKUP(A7185,Studies!A:BR,2,FALSE),"")</f>
        <v>Schmith 1991</v>
      </c>
      <c r="C7185" s="255" t="str">
        <f>IF(AND(A7185&lt;&gt;"",ISNUMBER(A7185)),VLOOKUP(A7185,Studies!A:BR,3,FALSE),"")</f>
        <v>https://www.ncbi.nlm.nih.gov/pubmed/1880224</v>
      </c>
      <c r="D7185" s="255" t="str">
        <f>IF(AND(A7185&lt;&gt;"",ISNUMBER(A7185)),VLOOKUP(A7185,Studies!A:BR,4,FALSE),"")</f>
        <v>Normal subjects 2 mg</v>
      </c>
      <c r="E7185" s="255" t="str">
        <f>IF(AND(A7185&lt;&gt;"",ISNUMBER(A7185)),VLOOKUP(A7185,Studies!A:BR,5,FALSE),"")</f>
        <v>Alprazolam</v>
      </c>
      <c r="F7185" s="256" t="str">
        <f>IF(AND(A7185&lt;&gt;"",ISNUMBER(A7185)),VLOOKUP(A7185,Studies!A:BR,6,FALSE),"")</f>
        <v>Plasma</v>
      </c>
      <c r="G7185" s="194">
        <v>36</v>
      </c>
      <c r="H7185" s="50" t="s">
        <v>60</v>
      </c>
      <c r="I7185" s="187">
        <v>2.8</v>
      </c>
      <c r="J7185" s="41" t="s">
        <v>941</v>
      </c>
      <c r="K7185" s="41" t="s">
        <v>116</v>
      </c>
    </row>
    <row r="7186" spans="1:11" x14ac:dyDescent="0.2">
      <c r="A7186" s="30">
        <v>751</v>
      </c>
      <c r="B7186" s="254" t="str">
        <f>IF(AND(A7186&lt;&gt;"",ISNUMBER(A7186)),VLOOKUP(A7186,Studies!A:BR,2,FALSE),"")</f>
        <v>Schmith 1991</v>
      </c>
      <c r="C7186" s="255" t="str">
        <f>IF(AND(A7186&lt;&gt;"",ISNUMBER(A7186)),VLOOKUP(A7186,Studies!A:BR,3,FALSE),"")</f>
        <v>https://www.ncbi.nlm.nih.gov/pubmed/1880224</v>
      </c>
      <c r="D7186" s="255" t="str">
        <f>IF(AND(A7186&lt;&gt;"",ISNUMBER(A7186)),VLOOKUP(A7186,Studies!A:BR,4,FALSE),"")</f>
        <v>Normal subjects 2 mg</v>
      </c>
      <c r="E7186" s="255" t="str">
        <f>IF(AND(A7186&lt;&gt;"",ISNUMBER(A7186)),VLOOKUP(A7186,Studies!A:BR,5,FALSE),"")</f>
        <v>Alprazolam</v>
      </c>
      <c r="F7186" s="256" t="str">
        <f>IF(AND(A7186&lt;&gt;"",ISNUMBER(A7186)),VLOOKUP(A7186,Studies!A:BR,6,FALSE),"")</f>
        <v>Plasma</v>
      </c>
      <c r="G7186" s="194">
        <v>48</v>
      </c>
      <c r="H7186" s="50" t="s">
        <v>60</v>
      </c>
      <c r="I7186" s="187">
        <v>1.216</v>
      </c>
      <c r="J7186" s="41" t="s">
        <v>941</v>
      </c>
      <c r="K7186" s="41" t="s">
        <v>116</v>
      </c>
    </row>
    <row r="7187" spans="1:11" x14ac:dyDescent="0.2">
      <c r="A7187" s="30">
        <v>752</v>
      </c>
      <c r="B7187" s="254" t="str">
        <f>IF(AND(A7187&lt;&gt;"",ISNUMBER(A7187)),VLOOKUP(A7187,Studies!A:BR,2,FALSE),"")</f>
        <v>Smith 1984</v>
      </c>
      <c r="C7187" s="255" t="str">
        <f>IF(AND(A7187&lt;&gt;"",ISNUMBER(A7187)),VLOOKUP(A7187,Studies!A:BR,3,FALSE),"")</f>
        <v>https://www.ncbi.nlm.nih.gov/pubmed/6152055</v>
      </c>
      <c r="D7187" s="255" t="str">
        <f>IF(AND(A7187&lt;&gt;"",ISNUMBER(A7187)),VLOOKUP(A7187,Studies!A:BR,4,FALSE),"")</f>
        <v>IV administration</v>
      </c>
      <c r="E7187" s="255" t="str">
        <f>IF(AND(A7187&lt;&gt;"",ISNUMBER(A7187)),VLOOKUP(A7187,Studies!A:BR,5,FALSE),"")</f>
        <v>Alprazolam</v>
      </c>
      <c r="F7187" s="256" t="str">
        <f>IF(AND(A7187&lt;&gt;"",ISNUMBER(A7187)),VLOOKUP(A7187,Studies!A:BR,6,FALSE),"")</f>
        <v>Plasma</v>
      </c>
      <c r="G7187" s="194">
        <v>0.1666667</v>
      </c>
      <c r="H7187" s="50" t="s">
        <v>60</v>
      </c>
      <c r="I7187" s="187">
        <v>22.606999999999999</v>
      </c>
      <c r="J7187" s="41" t="s">
        <v>941</v>
      </c>
      <c r="K7187" s="41" t="s">
        <v>116</v>
      </c>
    </row>
    <row r="7188" spans="1:11" x14ac:dyDescent="0.2">
      <c r="A7188" s="30">
        <v>752</v>
      </c>
      <c r="B7188" s="254" t="str">
        <f>IF(AND(A7188&lt;&gt;"",ISNUMBER(A7188)),VLOOKUP(A7188,Studies!A:BR,2,FALSE),"")</f>
        <v>Smith 1984</v>
      </c>
      <c r="C7188" s="255" t="str">
        <f>IF(AND(A7188&lt;&gt;"",ISNUMBER(A7188)),VLOOKUP(A7188,Studies!A:BR,3,FALSE),"")</f>
        <v>https://www.ncbi.nlm.nih.gov/pubmed/6152055</v>
      </c>
      <c r="D7188" s="255" t="str">
        <f>IF(AND(A7188&lt;&gt;"",ISNUMBER(A7188)),VLOOKUP(A7188,Studies!A:BR,4,FALSE),"")</f>
        <v>IV administration</v>
      </c>
      <c r="E7188" s="255" t="str">
        <f>IF(AND(A7188&lt;&gt;"",ISNUMBER(A7188)),VLOOKUP(A7188,Studies!A:BR,5,FALSE),"")</f>
        <v>Alprazolam</v>
      </c>
      <c r="F7188" s="256" t="str">
        <f>IF(AND(A7188&lt;&gt;"",ISNUMBER(A7188)),VLOOKUP(A7188,Studies!A:BR,6,FALSE),"")</f>
        <v>Plasma</v>
      </c>
      <c r="G7188" s="194">
        <v>0.3333333</v>
      </c>
      <c r="H7188" s="50" t="s">
        <v>60</v>
      </c>
      <c r="I7188" s="187">
        <v>21.089490000000001</v>
      </c>
      <c r="J7188" s="41" t="s">
        <v>941</v>
      </c>
      <c r="K7188" s="41" t="s">
        <v>116</v>
      </c>
    </row>
    <row r="7189" spans="1:11" x14ac:dyDescent="0.2">
      <c r="A7189" s="30">
        <v>752</v>
      </c>
      <c r="B7189" s="254" t="str">
        <f>IF(AND(A7189&lt;&gt;"",ISNUMBER(A7189)),VLOOKUP(A7189,Studies!A:BR,2,FALSE),"")</f>
        <v>Smith 1984</v>
      </c>
      <c r="C7189" s="255" t="str">
        <f>IF(AND(A7189&lt;&gt;"",ISNUMBER(A7189)),VLOOKUP(A7189,Studies!A:BR,3,FALSE),"")</f>
        <v>https://www.ncbi.nlm.nih.gov/pubmed/6152055</v>
      </c>
      <c r="D7189" s="255" t="str">
        <f>IF(AND(A7189&lt;&gt;"",ISNUMBER(A7189)),VLOOKUP(A7189,Studies!A:BR,4,FALSE),"")</f>
        <v>IV administration</v>
      </c>
      <c r="E7189" s="255" t="str">
        <f>IF(AND(A7189&lt;&gt;"",ISNUMBER(A7189)),VLOOKUP(A7189,Studies!A:BR,5,FALSE),"")</f>
        <v>Alprazolam</v>
      </c>
      <c r="F7189" s="256" t="str">
        <f>IF(AND(A7189&lt;&gt;"",ISNUMBER(A7189)),VLOOKUP(A7189,Studies!A:BR,6,FALSE),"")</f>
        <v>Plasma</v>
      </c>
      <c r="G7189" s="194">
        <v>0.66666669999999995</v>
      </c>
      <c r="H7189" s="50" t="s">
        <v>60</v>
      </c>
      <c r="I7189" s="187">
        <v>17.7821</v>
      </c>
      <c r="J7189" s="41" t="s">
        <v>941</v>
      </c>
      <c r="K7189" s="41" t="s">
        <v>116</v>
      </c>
    </row>
    <row r="7190" spans="1:11" x14ac:dyDescent="0.2">
      <c r="A7190" s="30">
        <v>752</v>
      </c>
      <c r="B7190" s="254" t="str">
        <f>IF(AND(A7190&lt;&gt;"",ISNUMBER(A7190)),VLOOKUP(A7190,Studies!A:BR,2,FALSE),"")</f>
        <v>Smith 1984</v>
      </c>
      <c r="C7190" s="255" t="str">
        <f>IF(AND(A7190&lt;&gt;"",ISNUMBER(A7190)),VLOOKUP(A7190,Studies!A:BR,3,FALSE),"")</f>
        <v>https://www.ncbi.nlm.nih.gov/pubmed/6152055</v>
      </c>
      <c r="D7190" s="255" t="str">
        <f>IF(AND(A7190&lt;&gt;"",ISNUMBER(A7190)),VLOOKUP(A7190,Studies!A:BR,4,FALSE),"")</f>
        <v>IV administration</v>
      </c>
      <c r="E7190" s="255" t="str">
        <f>IF(AND(A7190&lt;&gt;"",ISNUMBER(A7190)),VLOOKUP(A7190,Studies!A:BR,5,FALSE),"")</f>
        <v>Alprazolam</v>
      </c>
      <c r="F7190" s="256" t="str">
        <f>IF(AND(A7190&lt;&gt;"",ISNUMBER(A7190)),VLOOKUP(A7190,Studies!A:BR,6,FALSE),"")</f>
        <v>Plasma</v>
      </c>
      <c r="G7190" s="194">
        <v>1</v>
      </c>
      <c r="H7190" s="50" t="s">
        <v>60</v>
      </c>
      <c r="I7190" s="187">
        <v>17.237349999999999</v>
      </c>
      <c r="J7190" s="41" t="s">
        <v>941</v>
      </c>
      <c r="K7190" s="41" t="s">
        <v>116</v>
      </c>
    </row>
    <row r="7191" spans="1:11" x14ac:dyDescent="0.2">
      <c r="A7191" s="30">
        <v>752</v>
      </c>
      <c r="B7191" s="254" t="str">
        <f>IF(AND(A7191&lt;&gt;"",ISNUMBER(A7191)),VLOOKUP(A7191,Studies!A:BR,2,FALSE),"")</f>
        <v>Smith 1984</v>
      </c>
      <c r="C7191" s="255" t="str">
        <f>IF(AND(A7191&lt;&gt;"",ISNUMBER(A7191)),VLOOKUP(A7191,Studies!A:BR,3,FALSE),"")</f>
        <v>https://www.ncbi.nlm.nih.gov/pubmed/6152055</v>
      </c>
      <c r="D7191" s="255" t="str">
        <f>IF(AND(A7191&lt;&gt;"",ISNUMBER(A7191)),VLOOKUP(A7191,Studies!A:BR,4,FALSE),"")</f>
        <v>IV administration</v>
      </c>
      <c r="E7191" s="255" t="str">
        <f>IF(AND(A7191&lt;&gt;"",ISNUMBER(A7191)),VLOOKUP(A7191,Studies!A:BR,5,FALSE),"")</f>
        <v>Alprazolam</v>
      </c>
      <c r="F7191" s="256" t="str">
        <f>IF(AND(A7191&lt;&gt;"",ISNUMBER(A7191)),VLOOKUP(A7191,Studies!A:BR,6,FALSE),"")</f>
        <v>Plasma</v>
      </c>
      <c r="G7191" s="194">
        <v>1.5</v>
      </c>
      <c r="H7191" s="50" t="s">
        <v>60</v>
      </c>
      <c r="I7191" s="187">
        <v>16.614789999999999</v>
      </c>
      <c r="J7191" s="41" t="s">
        <v>941</v>
      </c>
      <c r="K7191" s="41" t="s">
        <v>116</v>
      </c>
    </row>
    <row r="7192" spans="1:11" x14ac:dyDescent="0.2">
      <c r="A7192" s="30">
        <v>752</v>
      </c>
      <c r="B7192" s="254" t="str">
        <f>IF(AND(A7192&lt;&gt;"",ISNUMBER(A7192)),VLOOKUP(A7192,Studies!A:BR,2,FALSE),"")</f>
        <v>Smith 1984</v>
      </c>
      <c r="C7192" s="255" t="str">
        <f>IF(AND(A7192&lt;&gt;"",ISNUMBER(A7192)),VLOOKUP(A7192,Studies!A:BR,3,FALSE),"")</f>
        <v>https://www.ncbi.nlm.nih.gov/pubmed/6152055</v>
      </c>
      <c r="D7192" s="255" t="str">
        <f>IF(AND(A7192&lt;&gt;"",ISNUMBER(A7192)),VLOOKUP(A7192,Studies!A:BR,4,FALSE),"")</f>
        <v>IV administration</v>
      </c>
      <c r="E7192" s="255" t="str">
        <f>IF(AND(A7192&lt;&gt;"",ISNUMBER(A7192)),VLOOKUP(A7192,Studies!A:BR,5,FALSE),"")</f>
        <v>Alprazolam</v>
      </c>
      <c r="F7192" s="256" t="str">
        <f>IF(AND(A7192&lt;&gt;"",ISNUMBER(A7192)),VLOOKUP(A7192,Studies!A:BR,6,FALSE),"")</f>
        <v>Plasma</v>
      </c>
      <c r="G7192" s="194">
        <v>2</v>
      </c>
      <c r="H7192" s="50" t="s">
        <v>60</v>
      </c>
      <c r="I7192" s="187">
        <v>15.99222</v>
      </c>
      <c r="J7192" s="41" t="s">
        <v>941</v>
      </c>
      <c r="K7192" s="41" t="s">
        <v>116</v>
      </c>
    </row>
    <row r="7193" spans="1:11" x14ac:dyDescent="0.2">
      <c r="A7193" s="30">
        <v>752</v>
      </c>
      <c r="B7193" s="254" t="str">
        <f>IF(AND(A7193&lt;&gt;"",ISNUMBER(A7193)),VLOOKUP(A7193,Studies!A:BR,2,FALSE),"")</f>
        <v>Smith 1984</v>
      </c>
      <c r="C7193" s="255" t="str">
        <f>IF(AND(A7193&lt;&gt;"",ISNUMBER(A7193)),VLOOKUP(A7193,Studies!A:BR,3,FALSE),"")</f>
        <v>https://www.ncbi.nlm.nih.gov/pubmed/6152055</v>
      </c>
      <c r="D7193" s="255" t="str">
        <f>IF(AND(A7193&lt;&gt;"",ISNUMBER(A7193)),VLOOKUP(A7193,Studies!A:BR,4,FALSE),"")</f>
        <v>IV administration</v>
      </c>
      <c r="E7193" s="255" t="str">
        <f>IF(AND(A7193&lt;&gt;"",ISNUMBER(A7193)),VLOOKUP(A7193,Studies!A:BR,5,FALSE),"")</f>
        <v>Alprazolam</v>
      </c>
      <c r="F7193" s="256" t="str">
        <f>IF(AND(A7193&lt;&gt;"",ISNUMBER(A7193)),VLOOKUP(A7193,Studies!A:BR,6,FALSE),"")</f>
        <v>Plasma</v>
      </c>
      <c r="G7193" s="194">
        <v>2.5</v>
      </c>
      <c r="H7193" s="50" t="s">
        <v>60</v>
      </c>
      <c r="I7193" s="187">
        <v>15.21401</v>
      </c>
      <c r="J7193" s="41" t="s">
        <v>941</v>
      </c>
      <c r="K7193" s="41" t="s">
        <v>116</v>
      </c>
    </row>
    <row r="7194" spans="1:11" x14ac:dyDescent="0.2">
      <c r="A7194" s="30">
        <v>752</v>
      </c>
      <c r="B7194" s="254" t="str">
        <f>IF(AND(A7194&lt;&gt;"",ISNUMBER(A7194)),VLOOKUP(A7194,Studies!A:BR,2,FALSE),"")</f>
        <v>Smith 1984</v>
      </c>
      <c r="C7194" s="255" t="str">
        <f>IF(AND(A7194&lt;&gt;"",ISNUMBER(A7194)),VLOOKUP(A7194,Studies!A:BR,3,FALSE),"")</f>
        <v>https://www.ncbi.nlm.nih.gov/pubmed/6152055</v>
      </c>
      <c r="D7194" s="255" t="str">
        <f>IF(AND(A7194&lt;&gt;"",ISNUMBER(A7194)),VLOOKUP(A7194,Studies!A:BR,4,FALSE),"")</f>
        <v>IV administration</v>
      </c>
      <c r="E7194" s="255" t="str">
        <f>IF(AND(A7194&lt;&gt;"",ISNUMBER(A7194)),VLOOKUP(A7194,Studies!A:BR,5,FALSE),"")</f>
        <v>Alprazolam</v>
      </c>
      <c r="F7194" s="256" t="str">
        <f>IF(AND(A7194&lt;&gt;"",ISNUMBER(A7194)),VLOOKUP(A7194,Studies!A:BR,6,FALSE),"")</f>
        <v>Plasma</v>
      </c>
      <c r="G7194" s="194">
        <v>3</v>
      </c>
      <c r="H7194" s="50" t="s">
        <v>60</v>
      </c>
      <c r="I7194" s="187">
        <v>15.71984</v>
      </c>
      <c r="J7194" s="41" t="s">
        <v>941</v>
      </c>
      <c r="K7194" s="41" t="s">
        <v>116</v>
      </c>
    </row>
    <row r="7195" spans="1:11" x14ac:dyDescent="0.2">
      <c r="A7195" s="30">
        <v>752</v>
      </c>
      <c r="B7195" s="254" t="str">
        <f>IF(AND(A7195&lt;&gt;"",ISNUMBER(A7195)),VLOOKUP(A7195,Studies!A:BR,2,FALSE),"")</f>
        <v>Smith 1984</v>
      </c>
      <c r="C7195" s="255" t="str">
        <f>IF(AND(A7195&lt;&gt;"",ISNUMBER(A7195)),VLOOKUP(A7195,Studies!A:BR,3,FALSE),"")</f>
        <v>https://www.ncbi.nlm.nih.gov/pubmed/6152055</v>
      </c>
      <c r="D7195" s="255" t="str">
        <f>IF(AND(A7195&lt;&gt;"",ISNUMBER(A7195)),VLOOKUP(A7195,Studies!A:BR,4,FALSE),"")</f>
        <v>IV administration</v>
      </c>
      <c r="E7195" s="255" t="str">
        <f>IF(AND(A7195&lt;&gt;"",ISNUMBER(A7195)),VLOOKUP(A7195,Studies!A:BR,5,FALSE),"")</f>
        <v>Alprazolam</v>
      </c>
      <c r="F7195" s="256" t="str">
        <f>IF(AND(A7195&lt;&gt;"",ISNUMBER(A7195)),VLOOKUP(A7195,Studies!A:BR,6,FALSE),"")</f>
        <v>Plasma</v>
      </c>
      <c r="G7195" s="194">
        <v>4</v>
      </c>
      <c r="H7195" s="50" t="s">
        <v>60</v>
      </c>
      <c r="I7195" s="187">
        <v>14.708170000000001</v>
      </c>
      <c r="J7195" s="41" t="s">
        <v>941</v>
      </c>
      <c r="K7195" s="41" t="s">
        <v>116</v>
      </c>
    </row>
    <row r="7196" spans="1:11" x14ac:dyDescent="0.2">
      <c r="A7196" s="30">
        <v>752</v>
      </c>
      <c r="B7196" s="254" t="str">
        <f>IF(AND(A7196&lt;&gt;"",ISNUMBER(A7196)),VLOOKUP(A7196,Studies!A:BR,2,FALSE),"")</f>
        <v>Smith 1984</v>
      </c>
      <c r="C7196" s="255" t="str">
        <f>IF(AND(A7196&lt;&gt;"",ISNUMBER(A7196)),VLOOKUP(A7196,Studies!A:BR,3,FALSE),"")</f>
        <v>https://www.ncbi.nlm.nih.gov/pubmed/6152055</v>
      </c>
      <c r="D7196" s="255" t="str">
        <f>IF(AND(A7196&lt;&gt;"",ISNUMBER(A7196)),VLOOKUP(A7196,Studies!A:BR,4,FALSE),"")</f>
        <v>IV administration</v>
      </c>
      <c r="E7196" s="255" t="str">
        <f>IF(AND(A7196&lt;&gt;"",ISNUMBER(A7196)),VLOOKUP(A7196,Studies!A:BR,5,FALSE),"")</f>
        <v>Alprazolam</v>
      </c>
      <c r="F7196" s="256" t="str">
        <f>IF(AND(A7196&lt;&gt;"",ISNUMBER(A7196)),VLOOKUP(A7196,Studies!A:BR,6,FALSE),"")</f>
        <v>Plasma</v>
      </c>
      <c r="G7196" s="194">
        <v>6</v>
      </c>
      <c r="H7196" s="50" t="s">
        <v>60</v>
      </c>
      <c r="I7196" s="187">
        <v>12.723739999999999</v>
      </c>
      <c r="J7196" s="41" t="s">
        <v>941</v>
      </c>
      <c r="K7196" s="41" t="s">
        <v>116</v>
      </c>
    </row>
    <row r="7197" spans="1:11" x14ac:dyDescent="0.2">
      <c r="A7197" s="30">
        <v>752</v>
      </c>
      <c r="B7197" s="254" t="str">
        <f>IF(AND(A7197&lt;&gt;"",ISNUMBER(A7197)),VLOOKUP(A7197,Studies!A:BR,2,FALSE),"")</f>
        <v>Smith 1984</v>
      </c>
      <c r="C7197" s="255" t="str">
        <f>IF(AND(A7197&lt;&gt;"",ISNUMBER(A7197)),VLOOKUP(A7197,Studies!A:BR,3,FALSE),"")</f>
        <v>https://www.ncbi.nlm.nih.gov/pubmed/6152055</v>
      </c>
      <c r="D7197" s="255" t="str">
        <f>IF(AND(A7197&lt;&gt;"",ISNUMBER(A7197)),VLOOKUP(A7197,Studies!A:BR,4,FALSE),"")</f>
        <v>IV administration</v>
      </c>
      <c r="E7197" s="255" t="str">
        <f>IF(AND(A7197&lt;&gt;"",ISNUMBER(A7197)),VLOOKUP(A7197,Studies!A:BR,5,FALSE),"")</f>
        <v>Alprazolam</v>
      </c>
      <c r="F7197" s="256" t="str">
        <f>IF(AND(A7197&lt;&gt;"",ISNUMBER(A7197)),VLOOKUP(A7197,Studies!A:BR,6,FALSE),"")</f>
        <v>Plasma</v>
      </c>
      <c r="G7197" s="194">
        <v>8</v>
      </c>
      <c r="H7197" s="50" t="s">
        <v>60</v>
      </c>
      <c r="I7197" s="187">
        <v>10.15564</v>
      </c>
      <c r="J7197" s="41" t="s">
        <v>941</v>
      </c>
      <c r="K7197" s="41" t="s">
        <v>116</v>
      </c>
    </row>
    <row r="7198" spans="1:11" x14ac:dyDescent="0.2">
      <c r="A7198" s="30">
        <v>752</v>
      </c>
      <c r="B7198" s="254" t="str">
        <f>IF(AND(A7198&lt;&gt;"",ISNUMBER(A7198)),VLOOKUP(A7198,Studies!A:BR,2,FALSE),"")</f>
        <v>Smith 1984</v>
      </c>
      <c r="C7198" s="255" t="str">
        <f>IF(AND(A7198&lt;&gt;"",ISNUMBER(A7198)),VLOOKUP(A7198,Studies!A:BR,3,FALSE),"")</f>
        <v>https://www.ncbi.nlm.nih.gov/pubmed/6152055</v>
      </c>
      <c r="D7198" s="255" t="str">
        <f>IF(AND(A7198&lt;&gt;"",ISNUMBER(A7198)),VLOOKUP(A7198,Studies!A:BR,4,FALSE),"")</f>
        <v>IV administration</v>
      </c>
      <c r="E7198" s="255" t="str">
        <f>IF(AND(A7198&lt;&gt;"",ISNUMBER(A7198)),VLOOKUP(A7198,Studies!A:BR,5,FALSE),"")</f>
        <v>Alprazolam</v>
      </c>
      <c r="F7198" s="256" t="str">
        <f>IF(AND(A7198&lt;&gt;"",ISNUMBER(A7198)),VLOOKUP(A7198,Studies!A:BR,6,FALSE),"")</f>
        <v>Plasma</v>
      </c>
      <c r="G7198" s="194">
        <v>12</v>
      </c>
      <c r="H7198" s="50" t="s">
        <v>60</v>
      </c>
      <c r="I7198" s="187">
        <v>7.7821009999999999</v>
      </c>
      <c r="J7198" s="41" t="s">
        <v>941</v>
      </c>
      <c r="K7198" s="41" t="s">
        <v>116</v>
      </c>
    </row>
    <row r="7199" spans="1:11" x14ac:dyDescent="0.2">
      <c r="A7199" s="30">
        <v>752</v>
      </c>
      <c r="B7199" s="254" t="str">
        <f>IF(AND(A7199&lt;&gt;"",ISNUMBER(A7199)),VLOOKUP(A7199,Studies!A:BR,2,FALSE),"")</f>
        <v>Smith 1984</v>
      </c>
      <c r="C7199" s="255" t="str">
        <f>IF(AND(A7199&lt;&gt;"",ISNUMBER(A7199)),VLOOKUP(A7199,Studies!A:BR,3,FALSE),"")</f>
        <v>https://www.ncbi.nlm.nih.gov/pubmed/6152055</v>
      </c>
      <c r="D7199" s="255" t="str">
        <f>IF(AND(A7199&lt;&gt;"",ISNUMBER(A7199)),VLOOKUP(A7199,Studies!A:BR,4,FALSE),"")</f>
        <v>IV administration</v>
      </c>
      <c r="E7199" s="255" t="str">
        <f>IF(AND(A7199&lt;&gt;"",ISNUMBER(A7199)),VLOOKUP(A7199,Studies!A:BR,5,FALSE),"")</f>
        <v>Alprazolam</v>
      </c>
      <c r="F7199" s="256" t="str">
        <f>IF(AND(A7199&lt;&gt;"",ISNUMBER(A7199)),VLOOKUP(A7199,Studies!A:BR,6,FALSE),"")</f>
        <v>Plasma</v>
      </c>
      <c r="G7199" s="194">
        <v>24</v>
      </c>
      <c r="H7199" s="50" t="s">
        <v>60</v>
      </c>
      <c r="I7199" s="187">
        <v>4.1245139999999996</v>
      </c>
      <c r="J7199" s="41" t="s">
        <v>941</v>
      </c>
      <c r="K7199" s="41" t="s">
        <v>116</v>
      </c>
    </row>
    <row r="7200" spans="1:11" x14ac:dyDescent="0.2">
      <c r="A7200" s="30">
        <v>752</v>
      </c>
      <c r="B7200" s="254" t="str">
        <f>IF(AND(A7200&lt;&gt;"",ISNUMBER(A7200)),VLOOKUP(A7200,Studies!A:BR,2,FALSE),"")</f>
        <v>Smith 1984</v>
      </c>
      <c r="C7200" s="255" t="str">
        <f>IF(AND(A7200&lt;&gt;"",ISNUMBER(A7200)),VLOOKUP(A7200,Studies!A:BR,3,FALSE),"")</f>
        <v>https://www.ncbi.nlm.nih.gov/pubmed/6152055</v>
      </c>
      <c r="D7200" s="255" t="str">
        <f>IF(AND(A7200&lt;&gt;"",ISNUMBER(A7200)),VLOOKUP(A7200,Studies!A:BR,4,FALSE),"")</f>
        <v>IV administration</v>
      </c>
      <c r="E7200" s="255" t="str">
        <f>IF(AND(A7200&lt;&gt;"",ISNUMBER(A7200)),VLOOKUP(A7200,Studies!A:BR,5,FALSE),"")</f>
        <v>Alprazolam</v>
      </c>
      <c r="F7200" s="256" t="str">
        <f>IF(AND(A7200&lt;&gt;"",ISNUMBER(A7200)),VLOOKUP(A7200,Studies!A:BR,6,FALSE),"")</f>
        <v>Plasma</v>
      </c>
      <c r="G7200" s="194">
        <v>36</v>
      </c>
      <c r="H7200" s="50" t="s">
        <v>60</v>
      </c>
      <c r="I7200" s="187">
        <v>2.0622569999999998</v>
      </c>
      <c r="J7200" s="41" t="s">
        <v>941</v>
      </c>
      <c r="K7200" s="41" t="s">
        <v>116</v>
      </c>
    </row>
    <row r="7201" spans="1:11" x14ac:dyDescent="0.2">
      <c r="A7201" s="30">
        <v>753</v>
      </c>
      <c r="B7201" s="254" t="str">
        <f>IF(AND(A7201&lt;&gt;"",ISNUMBER(A7201)),VLOOKUP(A7201,Studies!A:BR,2,FALSE),"")</f>
        <v>Smith 1984</v>
      </c>
      <c r="C7201" s="255" t="str">
        <f>IF(AND(A7201&lt;&gt;"",ISNUMBER(A7201)),VLOOKUP(A7201,Studies!A:BR,3,FALSE),"")</f>
        <v>https://www.ncbi.nlm.nih.gov/pubmed/6152055</v>
      </c>
      <c r="D7201" s="255" t="str">
        <f>IF(AND(A7201&lt;&gt;"",ISNUMBER(A7201)),VLOOKUP(A7201,Studies!A:BR,4,FALSE),"")</f>
        <v>Oral administration</v>
      </c>
      <c r="E7201" s="255" t="str">
        <f>IF(AND(A7201&lt;&gt;"",ISNUMBER(A7201)),VLOOKUP(A7201,Studies!A:BR,5,FALSE),"")</f>
        <v>Alprazolam</v>
      </c>
      <c r="F7201" s="256" t="str">
        <f>IF(AND(A7201&lt;&gt;"",ISNUMBER(A7201)),VLOOKUP(A7201,Studies!A:BR,6,FALSE),"")</f>
        <v>Plasma</v>
      </c>
      <c r="G7201" s="194">
        <v>0.3333333</v>
      </c>
      <c r="H7201" s="50" t="s">
        <v>60</v>
      </c>
      <c r="I7201" s="187">
        <v>5.836576</v>
      </c>
      <c r="J7201" s="41" t="s">
        <v>941</v>
      </c>
      <c r="K7201" s="41" t="s">
        <v>116</v>
      </c>
    </row>
    <row r="7202" spans="1:11" x14ac:dyDescent="0.2">
      <c r="A7202" s="30">
        <v>753</v>
      </c>
      <c r="B7202" s="254" t="str">
        <f>IF(AND(A7202&lt;&gt;"",ISNUMBER(A7202)),VLOOKUP(A7202,Studies!A:BR,2,FALSE),"")</f>
        <v>Smith 1984</v>
      </c>
      <c r="C7202" s="255" t="str">
        <f>IF(AND(A7202&lt;&gt;"",ISNUMBER(A7202)),VLOOKUP(A7202,Studies!A:BR,3,FALSE),"")</f>
        <v>https://www.ncbi.nlm.nih.gov/pubmed/6152055</v>
      </c>
      <c r="D7202" s="255" t="str">
        <f>IF(AND(A7202&lt;&gt;"",ISNUMBER(A7202)),VLOOKUP(A7202,Studies!A:BR,4,FALSE),"")</f>
        <v>Oral administration</v>
      </c>
      <c r="E7202" s="255" t="str">
        <f>IF(AND(A7202&lt;&gt;"",ISNUMBER(A7202)),VLOOKUP(A7202,Studies!A:BR,5,FALSE),"")</f>
        <v>Alprazolam</v>
      </c>
      <c r="F7202" s="256" t="str">
        <f>IF(AND(A7202&lt;&gt;"",ISNUMBER(A7202)),VLOOKUP(A7202,Studies!A:BR,6,FALSE),"")</f>
        <v>Plasma</v>
      </c>
      <c r="G7202" s="194">
        <v>0.66666669999999995</v>
      </c>
      <c r="H7202" s="50" t="s">
        <v>60</v>
      </c>
      <c r="I7202" s="187">
        <v>16.342410000000001</v>
      </c>
      <c r="J7202" s="41" t="s">
        <v>941</v>
      </c>
      <c r="K7202" s="41" t="s">
        <v>116</v>
      </c>
    </row>
    <row r="7203" spans="1:11" x14ac:dyDescent="0.2">
      <c r="A7203" s="30">
        <v>753</v>
      </c>
      <c r="B7203" s="254" t="str">
        <f>IF(AND(A7203&lt;&gt;"",ISNUMBER(A7203)),VLOOKUP(A7203,Studies!A:BR,2,FALSE),"")</f>
        <v>Smith 1984</v>
      </c>
      <c r="C7203" s="255" t="str">
        <f>IF(AND(A7203&lt;&gt;"",ISNUMBER(A7203)),VLOOKUP(A7203,Studies!A:BR,3,FALSE),"")</f>
        <v>https://www.ncbi.nlm.nih.gov/pubmed/6152055</v>
      </c>
      <c r="D7203" s="255" t="str">
        <f>IF(AND(A7203&lt;&gt;"",ISNUMBER(A7203)),VLOOKUP(A7203,Studies!A:BR,4,FALSE),"")</f>
        <v>Oral administration</v>
      </c>
      <c r="E7203" s="255" t="str">
        <f>IF(AND(A7203&lt;&gt;"",ISNUMBER(A7203)),VLOOKUP(A7203,Studies!A:BR,5,FALSE),"")</f>
        <v>Alprazolam</v>
      </c>
      <c r="F7203" s="256" t="str">
        <f>IF(AND(A7203&lt;&gt;"",ISNUMBER(A7203)),VLOOKUP(A7203,Studies!A:BR,6,FALSE),"")</f>
        <v>Plasma</v>
      </c>
      <c r="G7203" s="194">
        <v>1</v>
      </c>
      <c r="H7203" s="50" t="s">
        <v>60</v>
      </c>
      <c r="I7203" s="187">
        <v>14.74708</v>
      </c>
      <c r="J7203" s="41" t="s">
        <v>941</v>
      </c>
      <c r="K7203" s="41" t="s">
        <v>116</v>
      </c>
    </row>
    <row r="7204" spans="1:11" x14ac:dyDescent="0.2">
      <c r="A7204" s="30">
        <v>753</v>
      </c>
      <c r="B7204" s="254" t="str">
        <f>IF(AND(A7204&lt;&gt;"",ISNUMBER(A7204)),VLOOKUP(A7204,Studies!A:BR,2,FALSE),"")</f>
        <v>Smith 1984</v>
      </c>
      <c r="C7204" s="255" t="str">
        <f>IF(AND(A7204&lt;&gt;"",ISNUMBER(A7204)),VLOOKUP(A7204,Studies!A:BR,3,FALSE),"")</f>
        <v>https://www.ncbi.nlm.nih.gov/pubmed/6152055</v>
      </c>
      <c r="D7204" s="255" t="str">
        <f>IF(AND(A7204&lt;&gt;"",ISNUMBER(A7204)),VLOOKUP(A7204,Studies!A:BR,4,FALSE),"")</f>
        <v>Oral administration</v>
      </c>
      <c r="E7204" s="255" t="str">
        <f>IF(AND(A7204&lt;&gt;"",ISNUMBER(A7204)),VLOOKUP(A7204,Studies!A:BR,5,FALSE),"")</f>
        <v>Alprazolam</v>
      </c>
      <c r="F7204" s="256" t="str">
        <f>IF(AND(A7204&lt;&gt;"",ISNUMBER(A7204)),VLOOKUP(A7204,Studies!A:BR,6,FALSE),"")</f>
        <v>Plasma</v>
      </c>
      <c r="G7204" s="194">
        <v>1.5</v>
      </c>
      <c r="H7204" s="50" t="s">
        <v>60</v>
      </c>
      <c r="I7204" s="187">
        <v>13.929959999999999</v>
      </c>
      <c r="J7204" s="41" t="s">
        <v>941</v>
      </c>
      <c r="K7204" s="41" t="s">
        <v>116</v>
      </c>
    </row>
    <row r="7205" spans="1:11" x14ac:dyDescent="0.2">
      <c r="A7205" s="30">
        <v>753</v>
      </c>
      <c r="B7205" s="254" t="str">
        <f>IF(AND(A7205&lt;&gt;"",ISNUMBER(A7205)),VLOOKUP(A7205,Studies!A:BR,2,FALSE),"")</f>
        <v>Smith 1984</v>
      </c>
      <c r="C7205" s="255" t="str">
        <f>IF(AND(A7205&lt;&gt;"",ISNUMBER(A7205)),VLOOKUP(A7205,Studies!A:BR,3,FALSE),"")</f>
        <v>https://www.ncbi.nlm.nih.gov/pubmed/6152055</v>
      </c>
      <c r="D7205" s="255" t="str">
        <f>IF(AND(A7205&lt;&gt;"",ISNUMBER(A7205)),VLOOKUP(A7205,Studies!A:BR,4,FALSE),"")</f>
        <v>Oral administration</v>
      </c>
      <c r="E7205" s="255" t="str">
        <f>IF(AND(A7205&lt;&gt;"",ISNUMBER(A7205)),VLOOKUP(A7205,Studies!A:BR,5,FALSE),"")</f>
        <v>Alprazolam</v>
      </c>
      <c r="F7205" s="256" t="str">
        <f>IF(AND(A7205&lt;&gt;"",ISNUMBER(A7205)),VLOOKUP(A7205,Studies!A:BR,6,FALSE),"")</f>
        <v>Plasma</v>
      </c>
      <c r="G7205" s="194">
        <v>2</v>
      </c>
      <c r="H7205" s="50" t="s">
        <v>60</v>
      </c>
      <c r="I7205" s="187">
        <v>13.501950000000001</v>
      </c>
      <c r="J7205" s="41" t="s">
        <v>941</v>
      </c>
      <c r="K7205" s="41" t="s">
        <v>116</v>
      </c>
    </row>
    <row r="7206" spans="1:11" x14ac:dyDescent="0.2">
      <c r="A7206" s="30">
        <v>753</v>
      </c>
      <c r="B7206" s="254" t="str">
        <f>IF(AND(A7206&lt;&gt;"",ISNUMBER(A7206)),VLOOKUP(A7206,Studies!A:BR,2,FALSE),"")</f>
        <v>Smith 1984</v>
      </c>
      <c r="C7206" s="255" t="str">
        <f>IF(AND(A7206&lt;&gt;"",ISNUMBER(A7206)),VLOOKUP(A7206,Studies!A:BR,3,FALSE),"")</f>
        <v>https://www.ncbi.nlm.nih.gov/pubmed/6152055</v>
      </c>
      <c r="D7206" s="255" t="str">
        <f>IF(AND(A7206&lt;&gt;"",ISNUMBER(A7206)),VLOOKUP(A7206,Studies!A:BR,4,FALSE),"")</f>
        <v>Oral administration</v>
      </c>
      <c r="E7206" s="255" t="str">
        <f>IF(AND(A7206&lt;&gt;"",ISNUMBER(A7206)),VLOOKUP(A7206,Studies!A:BR,5,FALSE),"")</f>
        <v>Alprazolam</v>
      </c>
      <c r="F7206" s="256" t="str">
        <f>IF(AND(A7206&lt;&gt;"",ISNUMBER(A7206)),VLOOKUP(A7206,Studies!A:BR,6,FALSE),"")</f>
        <v>Plasma</v>
      </c>
      <c r="G7206" s="194">
        <v>2.5</v>
      </c>
      <c r="H7206" s="50" t="s">
        <v>60</v>
      </c>
      <c r="I7206" s="187">
        <v>13.813230000000001</v>
      </c>
      <c r="J7206" s="41" t="s">
        <v>941</v>
      </c>
      <c r="K7206" s="41" t="s">
        <v>116</v>
      </c>
    </row>
    <row r="7207" spans="1:11" x14ac:dyDescent="0.2">
      <c r="A7207" s="30">
        <v>753</v>
      </c>
      <c r="B7207" s="254" t="str">
        <f>IF(AND(A7207&lt;&gt;"",ISNUMBER(A7207)),VLOOKUP(A7207,Studies!A:BR,2,FALSE),"")</f>
        <v>Smith 1984</v>
      </c>
      <c r="C7207" s="255" t="str">
        <f>IF(AND(A7207&lt;&gt;"",ISNUMBER(A7207)),VLOOKUP(A7207,Studies!A:BR,3,FALSE),"")</f>
        <v>https://www.ncbi.nlm.nih.gov/pubmed/6152055</v>
      </c>
      <c r="D7207" s="255" t="str">
        <f>IF(AND(A7207&lt;&gt;"",ISNUMBER(A7207)),VLOOKUP(A7207,Studies!A:BR,4,FALSE),"")</f>
        <v>Oral administration</v>
      </c>
      <c r="E7207" s="255" t="str">
        <f>IF(AND(A7207&lt;&gt;"",ISNUMBER(A7207)),VLOOKUP(A7207,Studies!A:BR,5,FALSE),"")</f>
        <v>Alprazolam</v>
      </c>
      <c r="F7207" s="256" t="str">
        <f>IF(AND(A7207&lt;&gt;"",ISNUMBER(A7207)),VLOOKUP(A7207,Studies!A:BR,6,FALSE),"")</f>
        <v>Plasma</v>
      </c>
      <c r="G7207" s="194">
        <v>3</v>
      </c>
      <c r="H7207" s="50" t="s">
        <v>60</v>
      </c>
      <c r="I7207" s="187">
        <v>13.035019999999999</v>
      </c>
      <c r="J7207" s="41" t="s">
        <v>941</v>
      </c>
      <c r="K7207" s="41" t="s">
        <v>116</v>
      </c>
    </row>
    <row r="7208" spans="1:11" x14ac:dyDescent="0.2">
      <c r="A7208" s="30">
        <v>753</v>
      </c>
      <c r="B7208" s="254" t="str">
        <f>IF(AND(A7208&lt;&gt;"",ISNUMBER(A7208)),VLOOKUP(A7208,Studies!A:BR,2,FALSE),"")</f>
        <v>Smith 1984</v>
      </c>
      <c r="C7208" s="255" t="str">
        <f>IF(AND(A7208&lt;&gt;"",ISNUMBER(A7208)),VLOOKUP(A7208,Studies!A:BR,3,FALSE),"")</f>
        <v>https://www.ncbi.nlm.nih.gov/pubmed/6152055</v>
      </c>
      <c r="D7208" s="255" t="str">
        <f>IF(AND(A7208&lt;&gt;"",ISNUMBER(A7208)),VLOOKUP(A7208,Studies!A:BR,4,FALSE),"")</f>
        <v>Oral administration</v>
      </c>
      <c r="E7208" s="255" t="str">
        <f>IF(AND(A7208&lt;&gt;"",ISNUMBER(A7208)),VLOOKUP(A7208,Studies!A:BR,5,FALSE),"")</f>
        <v>Alprazolam</v>
      </c>
      <c r="F7208" s="256" t="str">
        <f>IF(AND(A7208&lt;&gt;"",ISNUMBER(A7208)),VLOOKUP(A7208,Studies!A:BR,6,FALSE),"")</f>
        <v>Plasma</v>
      </c>
      <c r="G7208" s="194">
        <v>4</v>
      </c>
      <c r="H7208" s="50" t="s">
        <v>60</v>
      </c>
      <c r="I7208" s="187">
        <v>12.68482</v>
      </c>
      <c r="J7208" s="41" t="s">
        <v>941</v>
      </c>
      <c r="K7208" s="41" t="s">
        <v>116</v>
      </c>
    </row>
    <row r="7209" spans="1:11" x14ac:dyDescent="0.2">
      <c r="A7209" s="30">
        <v>753</v>
      </c>
      <c r="B7209" s="254" t="str">
        <f>IF(AND(A7209&lt;&gt;"",ISNUMBER(A7209)),VLOOKUP(A7209,Studies!A:BR,2,FALSE),"")</f>
        <v>Smith 1984</v>
      </c>
      <c r="C7209" s="255" t="str">
        <f>IF(AND(A7209&lt;&gt;"",ISNUMBER(A7209)),VLOOKUP(A7209,Studies!A:BR,3,FALSE),"")</f>
        <v>https://www.ncbi.nlm.nih.gov/pubmed/6152055</v>
      </c>
      <c r="D7209" s="255" t="str">
        <f>IF(AND(A7209&lt;&gt;"",ISNUMBER(A7209)),VLOOKUP(A7209,Studies!A:BR,4,FALSE),"")</f>
        <v>Oral administration</v>
      </c>
      <c r="E7209" s="255" t="str">
        <f>IF(AND(A7209&lt;&gt;"",ISNUMBER(A7209)),VLOOKUP(A7209,Studies!A:BR,5,FALSE),"")</f>
        <v>Alprazolam</v>
      </c>
      <c r="F7209" s="256" t="str">
        <f>IF(AND(A7209&lt;&gt;"",ISNUMBER(A7209)),VLOOKUP(A7209,Studies!A:BR,6,FALSE),"")</f>
        <v>Plasma</v>
      </c>
      <c r="G7209" s="194">
        <v>6</v>
      </c>
      <c r="H7209" s="50" t="s">
        <v>60</v>
      </c>
      <c r="I7209" s="187">
        <v>10.7393</v>
      </c>
      <c r="J7209" s="41" t="s">
        <v>941</v>
      </c>
      <c r="K7209" s="41" t="s">
        <v>116</v>
      </c>
    </row>
    <row r="7210" spans="1:11" x14ac:dyDescent="0.2">
      <c r="A7210" s="30">
        <v>753</v>
      </c>
      <c r="B7210" s="254" t="str">
        <f>IF(AND(A7210&lt;&gt;"",ISNUMBER(A7210)),VLOOKUP(A7210,Studies!A:BR,2,FALSE),"")</f>
        <v>Smith 1984</v>
      </c>
      <c r="C7210" s="255" t="str">
        <f>IF(AND(A7210&lt;&gt;"",ISNUMBER(A7210)),VLOOKUP(A7210,Studies!A:BR,3,FALSE),"")</f>
        <v>https://www.ncbi.nlm.nih.gov/pubmed/6152055</v>
      </c>
      <c r="D7210" s="255" t="str">
        <f>IF(AND(A7210&lt;&gt;"",ISNUMBER(A7210)),VLOOKUP(A7210,Studies!A:BR,4,FALSE),"")</f>
        <v>Oral administration</v>
      </c>
      <c r="E7210" s="255" t="str">
        <f>IF(AND(A7210&lt;&gt;"",ISNUMBER(A7210)),VLOOKUP(A7210,Studies!A:BR,5,FALSE),"")</f>
        <v>Alprazolam</v>
      </c>
      <c r="F7210" s="256" t="str">
        <f>IF(AND(A7210&lt;&gt;"",ISNUMBER(A7210)),VLOOKUP(A7210,Studies!A:BR,6,FALSE),"")</f>
        <v>Plasma</v>
      </c>
      <c r="G7210" s="194">
        <v>8</v>
      </c>
      <c r="H7210" s="50" t="s">
        <v>60</v>
      </c>
      <c r="I7210" s="187">
        <v>9.3385210000000001</v>
      </c>
      <c r="J7210" s="41" t="s">
        <v>941</v>
      </c>
      <c r="K7210" s="41" t="s">
        <v>116</v>
      </c>
    </row>
    <row r="7211" spans="1:11" x14ac:dyDescent="0.2">
      <c r="A7211" s="30">
        <v>753</v>
      </c>
      <c r="B7211" s="254" t="str">
        <f>IF(AND(A7211&lt;&gt;"",ISNUMBER(A7211)),VLOOKUP(A7211,Studies!A:BR,2,FALSE),"")</f>
        <v>Smith 1984</v>
      </c>
      <c r="C7211" s="255" t="str">
        <f>IF(AND(A7211&lt;&gt;"",ISNUMBER(A7211)),VLOOKUP(A7211,Studies!A:BR,3,FALSE),"")</f>
        <v>https://www.ncbi.nlm.nih.gov/pubmed/6152055</v>
      </c>
      <c r="D7211" s="255" t="str">
        <f>IF(AND(A7211&lt;&gt;"",ISNUMBER(A7211)),VLOOKUP(A7211,Studies!A:BR,4,FALSE),"")</f>
        <v>Oral administration</v>
      </c>
      <c r="E7211" s="255" t="str">
        <f>IF(AND(A7211&lt;&gt;"",ISNUMBER(A7211)),VLOOKUP(A7211,Studies!A:BR,5,FALSE),"")</f>
        <v>Alprazolam</v>
      </c>
      <c r="F7211" s="256" t="str">
        <f>IF(AND(A7211&lt;&gt;"",ISNUMBER(A7211)),VLOOKUP(A7211,Studies!A:BR,6,FALSE),"")</f>
        <v>Plasma</v>
      </c>
      <c r="G7211" s="194">
        <v>12</v>
      </c>
      <c r="H7211" s="50" t="s">
        <v>60</v>
      </c>
      <c r="I7211" s="187">
        <v>7.0428009999999999</v>
      </c>
      <c r="J7211" s="41" t="s">
        <v>941</v>
      </c>
      <c r="K7211" s="41" t="s">
        <v>116</v>
      </c>
    </row>
    <row r="7212" spans="1:11" x14ac:dyDescent="0.2">
      <c r="A7212" s="30">
        <v>753</v>
      </c>
      <c r="B7212" s="254" t="str">
        <f>IF(AND(A7212&lt;&gt;"",ISNUMBER(A7212)),VLOOKUP(A7212,Studies!A:BR,2,FALSE),"")</f>
        <v>Smith 1984</v>
      </c>
      <c r="C7212" s="255" t="str">
        <f>IF(AND(A7212&lt;&gt;"",ISNUMBER(A7212)),VLOOKUP(A7212,Studies!A:BR,3,FALSE),"")</f>
        <v>https://www.ncbi.nlm.nih.gov/pubmed/6152055</v>
      </c>
      <c r="D7212" s="255" t="str">
        <f>IF(AND(A7212&lt;&gt;"",ISNUMBER(A7212)),VLOOKUP(A7212,Studies!A:BR,4,FALSE),"")</f>
        <v>Oral administration</v>
      </c>
      <c r="E7212" s="255" t="str">
        <f>IF(AND(A7212&lt;&gt;"",ISNUMBER(A7212)),VLOOKUP(A7212,Studies!A:BR,5,FALSE),"")</f>
        <v>Alprazolam</v>
      </c>
      <c r="F7212" s="256" t="str">
        <f>IF(AND(A7212&lt;&gt;"",ISNUMBER(A7212)),VLOOKUP(A7212,Studies!A:BR,6,FALSE),"")</f>
        <v>Plasma</v>
      </c>
      <c r="G7212" s="194">
        <v>24</v>
      </c>
      <c r="H7212" s="50" t="s">
        <v>60</v>
      </c>
      <c r="I7212" s="187">
        <v>3.7354090000000002</v>
      </c>
      <c r="J7212" s="41" t="s">
        <v>941</v>
      </c>
      <c r="K7212" s="41" t="s">
        <v>116</v>
      </c>
    </row>
    <row r="7213" spans="1:11" x14ac:dyDescent="0.2">
      <c r="A7213" s="30">
        <v>753</v>
      </c>
      <c r="B7213" s="254" t="str">
        <f>IF(AND(A7213&lt;&gt;"",ISNUMBER(A7213)),VLOOKUP(A7213,Studies!A:BR,2,FALSE),"")</f>
        <v>Smith 1984</v>
      </c>
      <c r="C7213" s="255" t="str">
        <f>IF(AND(A7213&lt;&gt;"",ISNUMBER(A7213)),VLOOKUP(A7213,Studies!A:BR,3,FALSE),"")</f>
        <v>https://www.ncbi.nlm.nih.gov/pubmed/6152055</v>
      </c>
      <c r="D7213" s="255" t="str">
        <f>IF(AND(A7213&lt;&gt;"",ISNUMBER(A7213)),VLOOKUP(A7213,Studies!A:BR,4,FALSE),"")</f>
        <v>Oral administration</v>
      </c>
      <c r="E7213" s="255" t="str">
        <f>IF(AND(A7213&lt;&gt;"",ISNUMBER(A7213)),VLOOKUP(A7213,Studies!A:BR,5,FALSE),"")</f>
        <v>Alprazolam</v>
      </c>
      <c r="F7213" s="256" t="str">
        <f>IF(AND(A7213&lt;&gt;"",ISNUMBER(A7213)),VLOOKUP(A7213,Studies!A:BR,6,FALSE),"")</f>
        <v>Plasma</v>
      </c>
      <c r="G7213" s="194">
        <v>36</v>
      </c>
      <c r="H7213" s="50" t="s">
        <v>60</v>
      </c>
      <c r="I7213" s="187">
        <v>1.7509729999999999</v>
      </c>
      <c r="J7213" s="41" t="s">
        <v>941</v>
      </c>
      <c r="K7213" s="41" t="s">
        <v>116</v>
      </c>
    </row>
    <row r="7214" spans="1:11" x14ac:dyDescent="0.2">
      <c r="A7214" s="30">
        <v>754</v>
      </c>
      <c r="B7214" s="254" t="str">
        <f>IF(AND(A7214&lt;&gt;"",ISNUMBER(A7214)),VLOOKUP(A7214,Studies!A:BR,2,FALSE),"")</f>
        <v>Wennerholm 2005</v>
      </c>
      <c r="C7214" s="255" t="str">
        <f>IF(AND(A7214&lt;&gt;"",ISNUMBER(A7214)),VLOOKUP(A7214,Studies!A:BR,3,FALSE),"")</f>
        <v>https://www.ncbi.nlm.nih.gov/pubmed/15806426</v>
      </c>
      <c r="D7214" s="255" t="str">
        <f>IF(AND(A7214&lt;&gt;"",ISNUMBER(A7214)),VLOOKUP(A7214,Studies!A:BR,4,FALSE),"")</f>
        <v>Figure 1</v>
      </c>
      <c r="E7214" s="255" t="str">
        <f>IF(AND(A7214&lt;&gt;"",ISNUMBER(A7214)),VLOOKUP(A7214,Studies!A:BR,5,FALSE),"")</f>
        <v>Alprazolam</v>
      </c>
      <c r="F7214" s="256" t="str">
        <f>IF(AND(A7214&lt;&gt;"",ISNUMBER(A7214)),VLOOKUP(A7214,Studies!A:BR,6,FALSE),"")</f>
        <v>Plasma</v>
      </c>
      <c r="G7214" s="194">
        <v>0.5</v>
      </c>
      <c r="H7214" s="50" t="s">
        <v>60</v>
      </c>
      <c r="I7214" s="187">
        <v>17.52413</v>
      </c>
      <c r="J7214" s="41" t="s">
        <v>941</v>
      </c>
      <c r="K7214" s="41" t="s">
        <v>116</v>
      </c>
    </row>
    <row r="7215" spans="1:11" x14ac:dyDescent="0.2">
      <c r="A7215" s="30">
        <v>754</v>
      </c>
      <c r="B7215" s="254" t="str">
        <f>IF(AND(A7215&lt;&gt;"",ISNUMBER(A7215)),VLOOKUP(A7215,Studies!A:BR,2,FALSE),"")</f>
        <v>Wennerholm 2005</v>
      </c>
      <c r="C7215" s="255" t="str">
        <f>IF(AND(A7215&lt;&gt;"",ISNUMBER(A7215)),VLOOKUP(A7215,Studies!A:BR,3,FALSE),"")</f>
        <v>https://www.ncbi.nlm.nih.gov/pubmed/15806426</v>
      </c>
      <c r="D7215" s="255" t="str">
        <f>IF(AND(A7215&lt;&gt;"",ISNUMBER(A7215)),VLOOKUP(A7215,Studies!A:BR,4,FALSE),"")</f>
        <v>Figure 1</v>
      </c>
      <c r="E7215" s="255" t="str">
        <f>IF(AND(A7215&lt;&gt;"",ISNUMBER(A7215)),VLOOKUP(A7215,Studies!A:BR,5,FALSE),"")</f>
        <v>Alprazolam</v>
      </c>
      <c r="F7215" s="256" t="str">
        <f>IF(AND(A7215&lt;&gt;"",ISNUMBER(A7215)),VLOOKUP(A7215,Studies!A:BR,6,FALSE),"")</f>
        <v>Plasma</v>
      </c>
      <c r="G7215" s="194">
        <v>1</v>
      </c>
      <c r="H7215" s="50" t="s">
        <v>60</v>
      </c>
      <c r="I7215" s="187">
        <v>17.23311</v>
      </c>
      <c r="J7215" s="41" t="s">
        <v>941</v>
      </c>
      <c r="K7215" s="41" t="s">
        <v>116</v>
      </c>
    </row>
    <row r="7216" spans="1:11" x14ac:dyDescent="0.2">
      <c r="A7216" s="30">
        <v>754</v>
      </c>
      <c r="B7216" s="254" t="str">
        <f>IF(AND(A7216&lt;&gt;"",ISNUMBER(A7216)),VLOOKUP(A7216,Studies!A:BR,2,FALSE),"")</f>
        <v>Wennerholm 2005</v>
      </c>
      <c r="C7216" s="255" t="str">
        <f>IF(AND(A7216&lt;&gt;"",ISNUMBER(A7216)),VLOOKUP(A7216,Studies!A:BR,3,FALSE),"")</f>
        <v>https://www.ncbi.nlm.nih.gov/pubmed/15806426</v>
      </c>
      <c r="D7216" s="255" t="str">
        <f>IF(AND(A7216&lt;&gt;"",ISNUMBER(A7216)),VLOOKUP(A7216,Studies!A:BR,4,FALSE),"")</f>
        <v>Figure 1</v>
      </c>
      <c r="E7216" s="255" t="str">
        <f>IF(AND(A7216&lt;&gt;"",ISNUMBER(A7216)),VLOOKUP(A7216,Studies!A:BR,5,FALSE),"")</f>
        <v>Alprazolam</v>
      </c>
      <c r="F7216" s="256" t="str">
        <f>IF(AND(A7216&lt;&gt;"",ISNUMBER(A7216)),VLOOKUP(A7216,Studies!A:BR,6,FALSE),"")</f>
        <v>Plasma</v>
      </c>
      <c r="G7216" s="194">
        <v>1.5</v>
      </c>
      <c r="H7216" s="50" t="s">
        <v>60</v>
      </c>
      <c r="I7216" s="187">
        <v>16.116569999999999</v>
      </c>
      <c r="J7216" s="41" t="s">
        <v>941</v>
      </c>
      <c r="K7216" s="41" t="s">
        <v>116</v>
      </c>
    </row>
    <row r="7217" spans="1:14" x14ac:dyDescent="0.2">
      <c r="A7217" s="30">
        <v>754</v>
      </c>
      <c r="B7217" s="254" t="str">
        <f>IF(AND(A7217&lt;&gt;"",ISNUMBER(A7217)),VLOOKUP(A7217,Studies!A:BR,2,FALSE),"")</f>
        <v>Wennerholm 2005</v>
      </c>
      <c r="C7217" s="255" t="str">
        <f>IF(AND(A7217&lt;&gt;"",ISNUMBER(A7217)),VLOOKUP(A7217,Studies!A:BR,3,FALSE),"")</f>
        <v>https://www.ncbi.nlm.nih.gov/pubmed/15806426</v>
      </c>
      <c r="D7217" s="255" t="str">
        <f>IF(AND(A7217&lt;&gt;"",ISNUMBER(A7217)),VLOOKUP(A7217,Studies!A:BR,4,FALSE),"")</f>
        <v>Figure 1</v>
      </c>
      <c r="E7217" s="255" t="str">
        <f>IF(AND(A7217&lt;&gt;"",ISNUMBER(A7217)),VLOOKUP(A7217,Studies!A:BR,5,FALSE),"")</f>
        <v>Alprazolam</v>
      </c>
      <c r="F7217" s="256" t="str">
        <f>IF(AND(A7217&lt;&gt;"",ISNUMBER(A7217)),VLOOKUP(A7217,Studies!A:BR,6,FALSE),"")</f>
        <v>Plasma</v>
      </c>
      <c r="G7217" s="194">
        <v>2</v>
      </c>
      <c r="H7217" s="50" t="s">
        <v>60</v>
      </c>
      <c r="I7217" s="187">
        <v>15.32691</v>
      </c>
      <c r="J7217" s="41" t="s">
        <v>941</v>
      </c>
      <c r="K7217" s="41" t="s">
        <v>116</v>
      </c>
    </row>
    <row r="7218" spans="1:14" x14ac:dyDescent="0.2">
      <c r="A7218" s="30">
        <v>754</v>
      </c>
      <c r="B7218" s="254" t="str">
        <f>IF(AND(A7218&lt;&gt;"",ISNUMBER(A7218)),VLOOKUP(A7218,Studies!A:BR,2,FALSE),"")</f>
        <v>Wennerholm 2005</v>
      </c>
      <c r="C7218" s="255" t="str">
        <f>IF(AND(A7218&lt;&gt;"",ISNUMBER(A7218)),VLOOKUP(A7218,Studies!A:BR,3,FALSE),"")</f>
        <v>https://www.ncbi.nlm.nih.gov/pubmed/15806426</v>
      </c>
      <c r="D7218" s="255" t="str">
        <f>IF(AND(A7218&lt;&gt;"",ISNUMBER(A7218)),VLOOKUP(A7218,Studies!A:BR,4,FALSE),"")</f>
        <v>Figure 1</v>
      </c>
      <c r="E7218" s="255" t="str">
        <f>IF(AND(A7218&lt;&gt;"",ISNUMBER(A7218)),VLOOKUP(A7218,Studies!A:BR,5,FALSE),"")</f>
        <v>Alprazolam</v>
      </c>
      <c r="F7218" s="256" t="str">
        <f>IF(AND(A7218&lt;&gt;"",ISNUMBER(A7218)),VLOOKUP(A7218,Studies!A:BR,6,FALSE),"")</f>
        <v>Plasma</v>
      </c>
      <c r="G7218" s="194">
        <v>2.5</v>
      </c>
      <c r="H7218" s="50" t="s">
        <v>60</v>
      </c>
      <c r="I7218" s="187">
        <v>15.58573</v>
      </c>
      <c r="J7218" s="41" t="s">
        <v>941</v>
      </c>
      <c r="K7218" s="41" t="s">
        <v>116</v>
      </c>
    </row>
    <row r="7219" spans="1:14" x14ac:dyDescent="0.2">
      <c r="A7219" s="30">
        <v>754</v>
      </c>
      <c r="B7219" s="254" t="str">
        <f>IF(AND(A7219&lt;&gt;"",ISNUMBER(A7219)),VLOOKUP(A7219,Studies!A:BR,2,FALSE),"")</f>
        <v>Wennerholm 2005</v>
      </c>
      <c r="C7219" s="255" t="str">
        <f>IF(AND(A7219&lt;&gt;"",ISNUMBER(A7219)),VLOOKUP(A7219,Studies!A:BR,3,FALSE),"")</f>
        <v>https://www.ncbi.nlm.nih.gov/pubmed/15806426</v>
      </c>
      <c r="D7219" s="255" t="str">
        <f>IF(AND(A7219&lt;&gt;"",ISNUMBER(A7219)),VLOOKUP(A7219,Studies!A:BR,4,FALSE),"")</f>
        <v>Figure 1</v>
      </c>
      <c r="E7219" s="255" t="str">
        <f>IF(AND(A7219&lt;&gt;"",ISNUMBER(A7219)),VLOOKUP(A7219,Studies!A:BR,5,FALSE),"")</f>
        <v>Alprazolam</v>
      </c>
      <c r="F7219" s="256" t="str">
        <f>IF(AND(A7219&lt;&gt;"",ISNUMBER(A7219)),VLOOKUP(A7219,Studies!A:BR,6,FALSE),"")</f>
        <v>Plasma</v>
      </c>
      <c r="G7219" s="194">
        <v>3</v>
      </c>
      <c r="H7219" s="50" t="s">
        <v>60</v>
      </c>
      <c r="I7219" s="187">
        <v>16.116569999999999</v>
      </c>
      <c r="J7219" s="41" t="s">
        <v>941</v>
      </c>
      <c r="K7219" s="41" t="s">
        <v>116</v>
      </c>
    </row>
    <row r="7220" spans="1:14" x14ac:dyDescent="0.2">
      <c r="A7220" s="30">
        <v>754</v>
      </c>
      <c r="B7220" s="254" t="str">
        <f>IF(AND(A7220&lt;&gt;"",ISNUMBER(A7220)),VLOOKUP(A7220,Studies!A:BR,2,FALSE),"")</f>
        <v>Wennerholm 2005</v>
      </c>
      <c r="C7220" s="255" t="str">
        <f>IF(AND(A7220&lt;&gt;"",ISNUMBER(A7220)),VLOOKUP(A7220,Studies!A:BR,3,FALSE),"")</f>
        <v>https://www.ncbi.nlm.nih.gov/pubmed/15806426</v>
      </c>
      <c r="D7220" s="255" t="str">
        <f>IF(AND(A7220&lt;&gt;"",ISNUMBER(A7220)),VLOOKUP(A7220,Studies!A:BR,4,FALSE),"")</f>
        <v>Figure 1</v>
      </c>
      <c r="E7220" s="255" t="str">
        <f>IF(AND(A7220&lt;&gt;"",ISNUMBER(A7220)),VLOOKUP(A7220,Studies!A:BR,5,FALSE),"")</f>
        <v>Alprazolam</v>
      </c>
      <c r="F7220" s="256" t="str">
        <f>IF(AND(A7220&lt;&gt;"",ISNUMBER(A7220)),VLOOKUP(A7220,Studies!A:BR,6,FALSE),"")</f>
        <v>Plasma</v>
      </c>
      <c r="G7220" s="194">
        <v>4</v>
      </c>
      <c r="H7220" s="50" t="s">
        <v>60</v>
      </c>
      <c r="I7220" s="187">
        <v>14.333880000000001</v>
      </c>
      <c r="J7220" s="41" t="s">
        <v>941</v>
      </c>
      <c r="K7220" s="41" t="s">
        <v>116</v>
      </c>
    </row>
    <row r="7221" spans="1:14" x14ac:dyDescent="0.2">
      <c r="A7221" s="30">
        <v>754</v>
      </c>
      <c r="B7221" s="254" t="str">
        <f>IF(AND(A7221&lt;&gt;"",ISNUMBER(A7221)),VLOOKUP(A7221,Studies!A:BR,2,FALSE),"")</f>
        <v>Wennerholm 2005</v>
      </c>
      <c r="C7221" s="255" t="str">
        <f>IF(AND(A7221&lt;&gt;"",ISNUMBER(A7221)),VLOOKUP(A7221,Studies!A:BR,3,FALSE),"")</f>
        <v>https://www.ncbi.nlm.nih.gov/pubmed/15806426</v>
      </c>
      <c r="D7221" s="255" t="str">
        <f>IF(AND(A7221&lt;&gt;"",ISNUMBER(A7221)),VLOOKUP(A7221,Studies!A:BR,4,FALSE),"")</f>
        <v>Figure 1</v>
      </c>
      <c r="E7221" s="255" t="str">
        <f>IF(AND(A7221&lt;&gt;"",ISNUMBER(A7221)),VLOOKUP(A7221,Studies!A:BR,5,FALSE),"")</f>
        <v>Alprazolam</v>
      </c>
      <c r="F7221" s="256" t="str">
        <f>IF(AND(A7221&lt;&gt;"",ISNUMBER(A7221)),VLOOKUP(A7221,Studies!A:BR,6,FALSE),"")</f>
        <v>Plasma</v>
      </c>
      <c r="G7221" s="194">
        <v>6</v>
      </c>
      <c r="H7221" s="50" t="s">
        <v>60</v>
      </c>
      <c r="I7221" s="187">
        <v>12.963649999999999</v>
      </c>
      <c r="J7221" s="41" t="s">
        <v>941</v>
      </c>
      <c r="K7221" s="41" t="s">
        <v>116</v>
      </c>
    </row>
    <row r="7222" spans="1:14" x14ac:dyDescent="0.2">
      <c r="A7222" s="30">
        <v>754</v>
      </c>
      <c r="B7222" s="254" t="str">
        <f>IF(AND(A7222&lt;&gt;"",ISNUMBER(A7222)),VLOOKUP(A7222,Studies!A:BR,2,FALSE),"")</f>
        <v>Wennerholm 2005</v>
      </c>
      <c r="C7222" s="255" t="str">
        <f>IF(AND(A7222&lt;&gt;"",ISNUMBER(A7222)),VLOOKUP(A7222,Studies!A:BR,3,FALSE),"")</f>
        <v>https://www.ncbi.nlm.nih.gov/pubmed/15806426</v>
      </c>
      <c r="D7222" s="255" t="str">
        <f>IF(AND(A7222&lt;&gt;"",ISNUMBER(A7222)),VLOOKUP(A7222,Studies!A:BR,4,FALSE),"")</f>
        <v>Figure 1</v>
      </c>
      <c r="E7222" s="255" t="str">
        <f>IF(AND(A7222&lt;&gt;"",ISNUMBER(A7222)),VLOOKUP(A7222,Studies!A:BR,5,FALSE),"")</f>
        <v>Alprazolam</v>
      </c>
      <c r="F7222" s="256" t="str">
        <f>IF(AND(A7222&lt;&gt;"",ISNUMBER(A7222)),VLOOKUP(A7222,Studies!A:BR,6,FALSE),"")</f>
        <v>Plasma</v>
      </c>
      <c r="G7222" s="194">
        <v>8</v>
      </c>
      <c r="H7222" s="50" t="s">
        <v>60</v>
      </c>
      <c r="I7222" s="187">
        <v>11.52971</v>
      </c>
      <c r="J7222" s="41" t="s">
        <v>941</v>
      </c>
      <c r="K7222" s="41" t="s">
        <v>116</v>
      </c>
    </row>
    <row r="7223" spans="1:14" x14ac:dyDescent="0.2">
      <c r="A7223" s="30">
        <v>754</v>
      </c>
      <c r="B7223" s="254" t="str">
        <f>IF(AND(A7223&lt;&gt;"",ISNUMBER(A7223)),VLOOKUP(A7223,Studies!A:BR,2,FALSE),"")</f>
        <v>Wennerholm 2005</v>
      </c>
      <c r="C7223" s="255" t="str">
        <f>IF(AND(A7223&lt;&gt;"",ISNUMBER(A7223)),VLOOKUP(A7223,Studies!A:BR,3,FALSE),"")</f>
        <v>https://www.ncbi.nlm.nih.gov/pubmed/15806426</v>
      </c>
      <c r="D7223" s="255" t="str">
        <f>IF(AND(A7223&lt;&gt;"",ISNUMBER(A7223)),VLOOKUP(A7223,Studies!A:BR,4,FALSE),"")</f>
        <v>Figure 1</v>
      </c>
      <c r="E7223" s="255" t="str">
        <f>IF(AND(A7223&lt;&gt;"",ISNUMBER(A7223)),VLOOKUP(A7223,Studies!A:BR,5,FALSE),"")</f>
        <v>Alprazolam</v>
      </c>
      <c r="F7223" s="256" t="str">
        <f>IF(AND(A7223&lt;&gt;"",ISNUMBER(A7223)),VLOOKUP(A7223,Studies!A:BR,6,FALSE),"")</f>
        <v>Plasma</v>
      </c>
      <c r="G7223" s="194">
        <v>10</v>
      </c>
      <c r="H7223" s="50" t="s">
        <v>60</v>
      </c>
      <c r="I7223" s="187">
        <v>9.9166190000000007</v>
      </c>
      <c r="J7223" s="41" t="s">
        <v>941</v>
      </c>
      <c r="K7223" s="41" t="s">
        <v>116</v>
      </c>
    </row>
    <row r="7224" spans="1:14" x14ac:dyDescent="0.2">
      <c r="A7224" s="30">
        <v>754</v>
      </c>
      <c r="B7224" s="254" t="str">
        <f>IF(AND(A7224&lt;&gt;"",ISNUMBER(A7224)),VLOOKUP(A7224,Studies!A:BR,2,FALSE),"")</f>
        <v>Wennerholm 2005</v>
      </c>
      <c r="C7224" s="255" t="str">
        <f>IF(AND(A7224&lt;&gt;"",ISNUMBER(A7224)),VLOOKUP(A7224,Studies!A:BR,3,FALSE),"")</f>
        <v>https://www.ncbi.nlm.nih.gov/pubmed/15806426</v>
      </c>
      <c r="D7224" s="255" t="str">
        <f>IF(AND(A7224&lt;&gt;"",ISNUMBER(A7224)),VLOOKUP(A7224,Studies!A:BR,4,FALSE),"")</f>
        <v>Figure 1</v>
      </c>
      <c r="E7224" s="255" t="str">
        <f>IF(AND(A7224&lt;&gt;"",ISNUMBER(A7224)),VLOOKUP(A7224,Studies!A:BR,5,FALSE),"")</f>
        <v>Alprazolam</v>
      </c>
      <c r="F7224" s="256" t="str">
        <f>IF(AND(A7224&lt;&gt;"",ISNUMBER(A7224)),VLOOKUP(A7224,Studies!A:BR,6,FALSE),"")</f>
        <v>Plasma</v>
      </c>
      <c r="G7224" s="194">
        <v>24</v>
      </c>
      <c r="H7224" s="50" t="s">
        <v>60</v>
      </c>
      <c r="I7224" s="187">
        <v>4.9080510000000004</v>
      </c>
      <c r="J7224" s="41" t="s">
        <v>941</v>
      </c>
      <c r="K7224" s="41" t="s">
        <v>116</v>
      </c>
    </row>
    <row r="7225" spans="1:14" x14ac:dyDescent="0.2">
      <c r="A7225" s="30">
        <v>754</v>
      </c>
      <c r="B7225" s="254" t="str">
        <f>IF(AND(A7225&lt;&gt;"",ISNUMBER(A7225)),VLOOKUP(A7225,Studies!A:BR,2,FALSE),"")</f>
        <v>Wennerholm 2005</v>
      </c>
      <c r="C7225" s="255" t="str">
        <f>IF(AND(A7225&lt;&gt;"",ISNUMBER(A7225)),VLOOKUP(A7225,Studies!A:BR,3,FALSE),"")</f>
        <v>https://www.ncbi.nlm.nih.gov/pubmed/15806426</v>
      </c>
      <c r="D7225" s="255" t="str">
        <f>IF(AND(A7225&lt;&gt;"",ISNUMBER(A7225)),VLOOKUP(A7225,Studies!A:BR,4,FALSE),"")</f>
        <v>Figure 1</v>
      </c>
      <c r="E7225" s="255" t="str">
        <f>IF(AND(A7225&lt;&gt;"",ISNUMBER(A7225)),VLOOKUP(A7225,Studies!A:BR,5,FALSE),"")</f>
        <v>Alprazolam</v>
      </c>
      <c r="F7225" s="256" t="str">
        <f>IF(AND(A7225&lt;&gt;"",ISNUMBER(A7225)),VLOOKUP(A7225,Studies!A:BR,6,FALSE),"")</f>
        <v>Plasma</v>
      </c>
      <c r="G7225" s="194">
        <v>48</v>
      </c>
      <c r="H7225" s="50" t="s">
        <v>60</v>
      </c>
      <c r="I7225" s="187">
        <v>1.222567</v>
      </c>
      <c r="J7225" s="41" t="s">
        <v>941</v>
      </c>
      <c r="K7225" s="41" t="s">
        <v>116</v>
      </c>
    </row>
    <row r="7226" spans="1:14" x14ac:dyDescent="0.2">
      <c r="A7226" s="30">
        <v>754</v>
      </c>
      <c r="B7226" s="254" t="str">
        <f>IF(AND(A7226&lt;&gt;"",ISNUMBER(A7226)),VLOOKUP(A7226,Studies!A:BR,2,FALSE),"")</f>
        <v>Wennerholm 2005</v>
      </c>
      <c r="C7226" s="255" t="str">
        <f>IF(AND(A7226&lt;&gt;"",ISNUMBER(A7226)),VLOOKUP(A7226,Studies!A:BR,3,FALSE),"")</f>
        <v>https://www.ncbi.nlm.nih.gov/pubmed/15806426</v>
      </c>
      <c r="D7226" s="255" t="str">
        <f>IF(AND(A7226&lt;&gt;"",ISNUMBER(A7226)),VLOOKUP(A7226,Studies!A:BR,4,FALSE),"")</f>
        <v>Figure 1</v>
      </c>
      <c r="E7226" s="255" t="str">
        <f>IF(AND(A7226&lt;&gt;"",ISNUMBER(A7226)),VLOOKUP(A7226,Studies!A:BR,5,FALSE),"")</f>
        <v>Alprazolam</v>
      </c>
      <c r="F7226" s="256" t="str">
        <f>IF(AND(A7226&lt;&gt;"",ISNUMBER(A7226)),VLOOKUP(A7226,Studies!A:BR,6,FALSE),"")</f>
        <v>Plasma</v>
      </c>
      <c r="G7226" s="194">
        <v>72</v>
      </c>
      <c r="H7226" s="50" t="s">
        <v>60</v>
      </c>
      <c r="I7226" s="187">
        <v>0.37231399999999998</v>
      </c>
      <c r="J7226" s="41" t="s">
        <v>941</v>
      </c>
      <c r="K7226" s="41" t="s">
        <v>116</v>
      </c>
    </row>
    <row r="7227" spans="1:14" x14ac:dyDescent="0.2">
      <c r="A7227" s="30">
        <v>755</v>
      </c>
      <c r="B7227" s="254" t="str">
        <f>IF(AND(A7227&lt;&gt;"",ISNUMBER(A7227)),VLOOKUP(A7227,Studies!A:BR,2,FALSE),"")</f>
        <v>Venkatakrishnan 2005</v>
      </c>
      <c r="C7227" s="255" t="str">
        <f>IF(AND(A7227&lt;&gt;"",ISNUMBER(A7227)),VLOOKUP(A7227,Studies!A:BR,3,FALSE),"")</f>
        <v>https://www.ncbi.nlm.nih.gov/pubmed/15831776</v>
      </c>
      <c r="D7227" s="255" t="str">
        <f>IF(AND(A7227&lt;&gt;"",ISNUMBER(A7227)),VLOOKUP(A7227,Studies!A:BR,4,FALSE),"")</f>
        <v>Alprazolam</v>
      </c>
      <c r="E7227" s="255" t="str">
        <f>IF(AND(A7227&lt;&gt;"",ISNUMBER(A7227)),VLOOKUP(A7227,Studies!A:BR,5,FALSE),"")</f>
        <v>Alprazolam</v>
      </c>
      <c r="F7227" s="256" t="str">
        <f>IF(AND(A7227&lt;&gt;"",ISNUMBER(A7227)),VLOOKUP(A7227,Studies!A:BR,6,FALSE),"")</f>
        <v>Plasma</v>
      </c>
      <c r="G7227" s="194">
        <v>0.5</v>
      </c>
      <c r="H7227" s="50" t="s">
        <v>60</v>
      </c>
      <c r="I7227" s="187">
        <v>19.784469999999999</v>
      </c>
      <c r="J7227" s="41" t="s">
        <v>941</v>
      </c>
      <c r="K7227" s="41" t="s">
        <v>116</v>
      </c>
      <c r="L7227" s="195">
        <v>4.3323289999999997</v>
      </c>
      <c r="M7227" s="52" t="s">
        <v>941</v>
      </c>
      <c r="N7227" s="52" t="s">
        <v>949</v>
      </c>
    </row>
    <row r="7228" spans="1:14" x14ac:dyDescent="0.2">
      <c r="A7228" s="30">
        <v>755</v>
      </c>
      <c r="B7228" s="254" t="str">
        <f>IF(AND(A7228&lt;&gt;"",ISNUMBER(A7228)),VLOOKUP(A7228,Studies!A:BR,2,FALSE),"")</f>
        <v>Venkatakrishnan 2005</v>
      </c>
      <c r="C7228" s="255" t="str">
        <f>IF(AND(A7228&lt;&gt;"",ISNUMBER(A7228)),VLOOKUP(A7228,Studies!A:BR,3,FALSE),"")</f>
        <v>https://www.ncbi.nlm.nih.gov/pubmed/15831776</v>
      </c>
      <c r="D7228" s="255" t="str">
        <f>IF(AND(A7228&lt;&gt;"",ISNUMBER(A7228)),VLOOKUP(A7228,Studies!A:BR,4,FALSE),"")</f>
        <v>Alprazolam</v>
      </c>
      <c r="E7228" s="255" t="str">
        <f>IF(AND(A7228&lt;&gt;"",ISNUMBER(A7228)),VLOOKUP(A7228,Studies!A:BR,5,FALSE),"")</f>
        <v>Alprazolam</v>
      </c>
      <c r="F7228" s="256" t="str">
        <f>IF(AND(A7228&lt;&gt;"",ISNUMBER(A7228)),VLOOKUP(A7228,Studies!A:BR,6,FALSE),"")</f>
        <v>Plasma</v>
      </c>
      <c r="G7228" s="194">
        <v>0.57999999999999996</v>
      </c>
      <c r="H7228" s="50" t="s">
        <v>60</v>
      </c>
      <c r="I7228" s="187">
        <v>13.69741</v>
      </c>
      <c r="J7228" s="41" t="s">
        <v>941</v>
      </c>
      <c r="K7228" s="41" t="s">
        <v>116</v>
      </c>
      <c r="L7228" s="195">
        <v>2.9994079999999999</v>
      </c>
      <c r="M7228" s="52" t="s">
        <v>941</v>
      </c>
      <c r="N7228" s="52" t="s">
        <v>949</v>
      </c>
    </row>
    <row r="7229" spans="1:14" x14ac:dyDescent="0.2">
      <c r="A7229" s="30">
        <v>755</v>
      </c>
      <c r="B7229" s="254" t="str">
        <f>IF(AND(A7229&lt;&gt;"",ISNUMBER(A7229)),VLOOKUP(A7229,Studies!A:BR,2,FALSE),"")</f>
        <v>Venkatakrishnan 2005</v>
      </c>
      <c r="C7229" s="255" t="str">
        <f>IF(AND(A7229&lt;&gt;"",ISNUMBER(A7229)),VLOOKUP(A7229,Studies!A:BR,3,FALSE),"")</f>
        <v>https://www.ncbi.nlm.nih.gov/pubmed/15831776</v>
      </c>
      <c r="D7229" s="255" t="str">
        <f>IF(AND(A7229&lt;&gt;"",ISNUMBER(A7229)),VLOOKUP(A7229,Studies!A:BR,4,FALSE),"")</f>
        <v>Alprazolam</v>
      </c>
      <c r="E7229" s="255" t="str">
        <f>IF(AND(A7229&lt;&gt;"",ISNUMBER(A7229)),VLOOKUP(A7229,Studies!A:BR,5,FALSE),"")</f>
        <v>Alprazolam</v>
      </c>
      <c r="F7229" s="256" t="str">
        <f>IF(AND(A7229&lt;&gt;"",ISNUMBER(A7229)),VLOOKUP(A7229,Studies!A:BR,6,FALSE),"")</f>
        <v>Plasma</v>
      </c>
      <c r="G7229" s="194">
        <v>0.67</v>
      </c>
      <c r="H7229" s="50" t="s">
        <v>60</v>
      </c>
      <c r="I7229" s="187">
        <v>13.16601</v>
      </c>
      <c r="J7229" s="41" t="s">
        <v>941</v>
      </c>
      <c r="K7229" s="41" t="s">
        <v>116</v>
      </c>
      <c r="L7229" s="195">
        <v>2.000362</v>
      </c>
      <c r="M7229" s="52" t="s">
        <v>941</v>
      </c>
      <c r="N7229" s="52" t="s">
        <v>949</v>
      </c>
    </row>
    <row r="7230" spans="1:14" x14ac:dyDescent="0.2">
      <c r="A7230" s="30">
        <v>755</v>
      </c>
      <c r="B7230" s="254" t="str">
        <f>IF(AND(A7230&lt;&gt;"",ISNUMBER(A7230)),VLOOKUP(A7230,Studies!A:BR,2,FALSE),"")</f>
        <v>Venkatakrishnan 2005</v>
      </c>
      <c r="C7230" s="255" t="str">
        <f>IF(AND(A7230&lt;&gt;"",ISNUMBER(A7230)),VLOOKUP(A7230,Studies!A:BR,3,FALSE),"")</f>
        <v>https://www.ncbi.nlm.nih.gov/pubmed/15831776</v>
      </c>
      <c r="D7230" s="255" t="str">
        <f>IF(AND(A7230&lt;&gt;"",ISNUMBER(A7230)),VLOOKUP(A7230,Studies!A:BR,4,FALSE),"")</f>
        <v>Alprazolam</v>
      </c>
      <c r="E7230" s="255" t="str">
        <f>IF(AND(A7230&lt;&gt;"",ISNUMBER(A7230)),VLOOKUP(A7230,Studies!A:BR,5,FALSE),"")</f>
        <v>Alprazolam</v>
      </c>
      <c r="F7230" s="256" t="str">
        <f>IF(AND(A7230&lt;&gt;"",ISNUMBER(A7230)),VLOOKUP(A7230,Studies!A:BR,6,FALSE),"")</f>
        <v>Plasma</v>
      </c>
      <c r="G7230" s="194">
        <v>0.75</v>
      </c>
      <c r="H7230" s="50" t="s">
        <v>60</v>
      </c>
      <c r="I7230" s="187">
        <v>12.16391</v>
      </c>
      <c r="J7230" s="41" t="s">
        <v>941</v>
      </c>
      <c r="K7230" s="41" t="s">
        <v>116</v>
      </c>
      <c r="L7230" s="195">
        <v>2.0879569999999998</v>
      </c>
      <c r="M7230" s="52" t="s">
        <v>941</v>
      </c>
      <c r="N7230" s="52" t="s">
        <v>949</v>
      </c>
    </row>
    <row r="7231" spans="1:14" x14ac:dyDescent="0.2">
      <c r="A7231" s="30">
        <v>755</v>
      </c>
      <c r="B7231" s="254" t="str">
        <f>IF(AND(A7231&lt;&gt;"",ISNUMBER(A7231)),VLOOKUP(A7231,Studies!A:BR,2,FALSE),"")</f>
        <v>Venkatakrishnan 2005</v>
      </c>
      <c r="C7231" s="255" t="str">
        <f>IF(AND(A7231&lt;&gt;"",ISNUMBER(A7231)),VLOOKUP(A7231,Studies!A:BR,3,FALSE),"")</f>
        <v>https://www.ncbi.nlm.nih.gov/pubmed/15831776</v>
      </c>
      <c r="D7231" s="255" t="str">
        <f>IF(AND(A7231&lt;&gt;"",ISNUMBER(A7231)),VLOOKUP(A7231,Studies!A:BR,4,FALSE),"")</f>
        <v>Alprazolam</v>
      </c>
      <c r="E7231" s="255" t="str">
        <f>IF(AND(A7231&lt;&gt;"",ISNUMBER(A7231)),VLOOKUP(A7231,Studies!A:BR,5,FALSE),"")</f>
        <v>Alprazolam</v>
      </c>
      <c r="F7231" s="256" t="str">
        <f>IF(AND(A7231&lt;&gt;"",ISNUMBER(A7231)),VLOOKUP(A7231,Studies!A:BR,6,FALSE),"")</f>
        <v>Plasma</v>
      </c>
      <c r="G7231" s="194">
        <v>1</v>
      </c>
      <c r="H7231" s="50" t="s">
        <v>60</v>
      </c>
      <c r="I7231" s="187">
        <v>10.802580000000001</v>
      </c>
      <c r="J7231" s="41" t="s">
        <v>941</v>
      </c>
      <c r="K7231" s="41" t="s">
        <v>116</v>
      </c>
      <c r="L7231" s="195">
        <v>1.9260900000000001</v>
      </c>
      <c r="M7231" s="52" t="s">
        <v>941</v>
      </c>
      <c r="N7231" s="52" t="s">
        <v>949</v>
      </c>
    </row>
    <row r="7232" spans="1:14" x14ac:dyDescent="0.2">
      <c r="A7232" s="30">
        <v>755</v>
      </c>
      <c r="B7232" s="254" t="str">
        <f>IF(AND(A7232&lt;&gt;"",ISNUMBER(A7232)),VLOOKUP(A7232,Studies!A:BR,2,FALSE),"")</f>
        <v>Venkatakrishnan 2005</v>
      </c>
      <c r="C7232" s="255" t="str">
        <f>IF(AND(A7232&lt;&gt;"",ISNUMBER(A7232)),VLOOKUP(A7232,Studies!A:BR,3,FALSE),"")</f>
        <v>https://www.ncbi.nlm.nih.gov/pubmed/15831776</v>
      </c>
      <c r="D7232" s="255" t="str">
        <f>IF(AND(A7232&lt;&gt;"",ISNUMBER(A7232)),VLOOKUP(A7232,Studies!A:BR,4,FALSE),"")</f>
        <v>Alprazolam</v>
      </c>
      <c r="E7232" s="255" t="str">
        <f>IF(AND(A7232&lt;&gt;"",ISNUMBER(A7232)),VLOOKUP(A7232,Studies!A:BR,5,FALSE),"")</f>
        <v>Alprazolam</v>
      </c>
      <c r="F7232" s="256" t="str">
        <f>IF(AND(A7232&lt;&gt;"",ISNUMBER(A7232)),VLOOKUP(A7232,Studies!A:BR,6,FALSE),"")</f>
        <v>Plasma</v>
      </c>
      <c r="G7232" s="194">
        <v>1.25</v>
      </c>
      <c r="H7232" s="50" t="s">
        <v>60</v>
      </c>
      <c r="I7232" s="187">
        <v>9.9248440000000002</v>
      </c>
      <c r="J7232" s="41" t="s">
        <v>941</v>
      </c>
      <c r="K7232" s="41" t="s">
        <v>116</v>
      </c>
      <c r="L7232" s="195">
        <v>1.379291</v>
      </c>
      <c r="M7232" s="52" t="s">
        <v>941</v>
      </c>
      <c r="N7232" s="52" t="s">
        <v>949</v>
      </c>
    </row>
    <row r="7233" spans="1:16" x14ac:dyDescent="0.2">
      <c r="A7233" s="30">
        <v>755</v>
      </c>
      <c r="B7233" s="254" t="str">
        <f>IF(AND(A7233&lt;&gt;"",ISNUMBER(A7233)),VLOOKUP(A7233,Studies!A:BR,2,FALSE),"")</f>
        <v>Venkatakrishnan 2005</v>
      </c>
      <c r="C7233" s="255" t="str">
        <f>IF(AND(A7233&lt;&gt;"",ISNUMBER(A7233)),VLOOKUP(A7233,Studies!A:BR,3,FALSE),"")</f>
        <v>https://www.ncbi.nlm.nih.gov/pubmed/15831776</v>
      </c>
      <c r="D7233" s="255" t="str">
        <f>IF(AND(A7233&lt;&gt;"",ISNUMBER(A7233)),VLOOKUP(A7233,Studies!A:BR,4,FALSE),"")</f>
        <v>Alprazolam</v>
      </c>
      <c r="E7233" s="255" t="str">
        <f>IF(AND(A7233&lt;&gt;"",ISNUMBER(A7233)),VLOOKUP(A7233,Studies!A:BR,5,FALSE),"")</f>
        <v>Alprazolam</v>
      </c>
      <c r="F7233" s="256" t="str">
        <f>IF(AND(A7233&lt;&gt;"",ISNUMBER(A7233)),VLOOKUP(A7233,Studies!A:BR,6,FALSE),"")</f>
        <v>Plasma</v>
      </c>
      <c r="G7233" s="194">
        <v>1.5</v>
      </c>
      <c r="H7233" s="50" t="s">
        <v>60</v>
      </c>
      <c r="I7233" s="187">
        <v>10.038970000000001</v>
      </c>
      <c r="J7233" s="41" t="s">
        <v>941</v>
      </c>
      <c r="K7233" s="41" t="s">
        <v>116</v>
      </c>
      <c r="L7233" s="195">
        <v>1.395086</v>
      </c>
      <c r="M7233" s="52" t="s">
        <v>941</v>
      </c>
      <c r="N7233" s="52" t="s">
        <v>949</v>
      </c>
    </row>
    <row r="7234" spans="1:16" x14ac:dyDescent="0.2">
      <c r="A7234" s="30">
        <v>755</v>
      </c>
      <c r="B7234" s="254" t="str">
        <f>IF(AND(A7234&lt;&gt;"",ISNUMBER(A7234)),VLOOKUP(A7234,Studies!A:BR,2,FALSE),"")</f>
        <v>Venkatakrishnan 2005</v>
      </c>
      <c r="C7234" s="255" t="str">
        <f>IF(AND(A7234&lt;&gt;"",ISNUMBER(A7234)),VLOOKUP(A7234,Studies!A:BR,3,FALSE),"")</f>
        <v>https://www.ncbi.nlm.nih.gov/pubmed/15831776</v>
      </c>
      <c r="D7234" s="255" t="str">
        <f>IF(AND(A7234&lt;&gt;"",ISNUMBER(A7234)),VLOOKUP(A7234,Studies!A:BR,4,FALSE),"")</f>
        <v>Alprazolam</v>
      </c>
      <c r="E7234" s="255" t="str">
        <f>IF(AND(A7234&lt;&gt;"",ISNUMBER(A7234)),VLOOKUP(A7234,Studies!A:BR,5,FALSE),"")</f>
        <v>Alprazolam</v>
      </c>
      <c r="F7234" s="256" t="str">
        <f>IF(AND(A7234&lt;&gt;"",ISNUMBER(A7234)),VLOOKUP(A7234,Studies!A:BR,6,FALSE),"")</f>
        <v>Plasma</v>
      </c>
      <c r="G7234" s="194">
        <v>2</v>
      </c>
      <c r="H7234" s="50" t="s">
        <v>60</v>
      </c>
      <c r="I7234" s="187">
        <v>9.2243739999999992</v>
      </c>
      <c r="J7234" s="41" t="s">
        <v>941</v>
      </c>
      <c r="K7234" s="41" t="s">
        <v>116</v>
      </c>
      <c r="L7234" s="195">
        <v>1.401437</v>
      </c>
      <c r="M7234" s="52" t="s">
        <v>941</v>
      </c>
      <c r="N7234" s="52" t="s">
        <v>949</v>
      </c>
    </row>
    <row r="7235" spans="1:16" x14ac:dyDescent="0.2">
      <c r="A7235" s="30">
        <v>755</v>
      </c>
      <c r="B7235" s="254" t="str">
        <f>IF(AND(A7235&lt;&gt;"",ISNUMBER(A7235)),VLOOKUP(A7235,Studies!A:BR,2,FALSE),"")</f>
        <v>Venkatakrishnan 2005</v>
      </c>
      <c r="C7235" s="255" t="str">
        <f>IF(AND(A7235&lt;&gt;"",ISNUMBER(A7235)),VLOOKUP(A7235,Studies!A:BR,3,FALSE),"")</f>
        <v>https://www.ncbi.nlm.nih.gov/pubmed/15831776</v>
      </c>
      <c r="D7235" s="255" t="str">
        <f>IF(AND(A7235&lt;&gt;"",ISNUMBER(A7235)),VLOOKUP(A7235,Studies!A:BR,4,FALSE),"")</f>
        <v>Alprazolam</v>
      </c>
      <c r="E7235" s="255" t="str">
        <f>IF(AND(A7235&lt;&gt;"",ISNUMBER(A7235)),VLOOKUP(A7235,Studies!A:BR,5,FALSE),"")</f>
        <v>Alprazolam</v>
      </c>
      <c r="F7235" s="256" t="str">
        <f>IF(AND(A7235&lt;&gt;"",ISNUMBER(A7235)),VLOOKUP(A7235,Studies!A:BR,6,FALSE),"")</f>
        <v>Plasma</v>
      </c>
      <c r="G7235" s="194">
        <v>2.5</v>
      </c>
      <c r="H7235" s="50" t="s">
        <v>60</v>
      </c>
      <c r="I7235" s="187">
        <v>9.7084609999999998</v>
      </c>
      <c r="J7235" s="41" t="s">
        <v>941</v>
      </c>
      <c r="K7235" s="41" t="s">
        <v>116</v>
      </c>
      <c r="L7235" s="195">
        <v>0.91986800000000002</v>
      </c>
      <c r="M7235" s="52" t="s">
        <v>941</v>
      </c>
      <c r="N7235" s="52" t="s">
        <v>949</v>
      </c>
    </row>
    <row r="7236" spans="1:16" x14ac:dyDescent="0.2">
      <c r="A7236" s="30">
        <v>755</v>
      </c>
      <c r="B7236" s="254" t="str">
        <f>IF(AND(A7236&lt;&gt;"",ISNUMBER(A7236)),VLOOKUP(A7236,Studies!A:BR,2,FALSE),"")</f>
        <v>Venkatakrishnan 2005</v>
      </c>
      <c r="C7236" s="255" t="str">
        <f>IF(AND(A7236&lt;&gt;"",ISNUMBER(A7236)),VLOOKUP(A7236,Studies!A:BR,3,FALSE),"")</f>
        <v>https://www.ncbi.nlm.nih.gov/pubmed/15831776</v>
      </c>
      <c r="D7236" s="255" t="str">
        <f>IF(AND(A7236&lt;&gt;"",ISNUMBER(A7236)),VLOOKUP(A7236,Studies!A:BR,4,FALSE),"")</f>
        <v>Alprazolam</v>
      </c>
      <c r="E7236" s="255" t="str">
        <f>IF(AND(A7236&lt;&gt;"",ISNUMBER(A7236)),VLOOKUP(A7236,Studies!A:BR,5,FALSE),"")</f>
        <v>Alprazolam</v>
      </c>
      <c r="F7236" s="256" t="str">
        <f>IF(AND(A7236&lt;&gt;"",ISNUMBER(A7236)),VLOOKUP(A7236,Studies!A:BR,6,FALSE),"")</f>
        <v>Plasma</v>
      </c>
      <c r="G7236" s="194">
        <v>3</v>
      </c>
      <c r="H7236" s="50" t="s">
        <v>60</v>
      </c>
      <c r="I7236" s="187">
        <v>9.2810520000000007</v>
      </c>
      <c r="J7236" s="41" t="s">
        <v>941</v>
      </c>
      <c r="K7236" s="41" t="s">
        <v>116</v>
      </c>
      <c r="L7236" s="195">
        <v>1.3497950000000001</v>
      </c>
      <c r="M7236" s="52" t="s">
        <v>941</v>
      </c>
      <c r="N7236" s="52" t="s">
        <v>949</v>
      </c>
    </row>
    <row r="7237" spans="1:16" x14ac:dyDescent="0.2">
      <c r="A7237" s="30">
        <v>755</v>
      </c>
      <c r="B7237" s="254" t="str">
        <f>IF(AND(A7237&lt;&gt;"",ISNUMBER(A7237)),VLOOKUP(A7237,Studies!A:BR,2,FALSE),"")</f>
        <v>Venkatakrishnan 2005</v>
      </c>
      <c r="C7237" s="255" t="str">
        <f>IF(AND(A7237&lt;&gt;"",ISNUMBER(A7237)),VLOOKUP(A7237,Studies!A:BR,3,FALSE),"")</f>
        <v>https://www.ncbi.nlm.nih.gov/pubmed/15831776</v>
      </c>
      <c r="D7237" s="255" t="str">
        <f>IF(AND(A7237&lt;&gt;"",ISNUMBER(A7237)),VLOOKUP(A7237,Studies!A:BR,4,FALSE),"")</f>
        <v>Alprazolam</v>
      </c>
      <c r="E7237" s="255" t="str">
        <f>IF(AND(A7237&lt;&gt;"",ISNUMBER(A7237)),VLOOKUP(A7237,Studies!A:BR,5,FALSE),"")</f>
        <v>Alprazolam</v>
      </c>
      <c r="F7237" s="256" t="str">
        <f>IF(AND(A7237&lt;&gt;"",ISNUMBER(A7237)),VLOOKUP(A7237,Studies!A:BR,6,FALSE),"")</f>
        <v>Plasma</v>
      </c>
      <c r="G7237" s="194">
        <v>3.5</v>
      </c>
      <c r="H7237" s="50" t="s">
        <v>60</v>
      </c>
      <c r="I7237" s="187">
        <v>8.7231919999999992</v>
      </c>
      <c r="J7237" s="41" t="s">
        <v>941</v>
      </c>
      <c r="K7237" s="41" t="s">
        <v>116</v>
      </c>
      <c r="L7237" s="195">
        <v>1.439581</v>
      </c>
      <c r="M7237" s="52" t="s">
        <v>941</v>
      </c>
      <c r="N7237" s="52" t="s">
        <v>949</v>
      </c>
    </row>
    <row r="7238" spans="1:16" x14ac:dyDescent="0.2">
      <c r="A7238" s="30">
        <v>755</v>
      </c>
      <c r="B7238" s="254" t="str">
        <f>IF(AND(A7238&lt;&gt;"",ISNUMBER(A7238)),VLOOKUP(A7238,Studies!A:BR,2,FALSE),"")</f>
        <v>Venkatakrishnan 2005</v>
      </c>
      <c r="C7238" s="255" t="str">
        <f>IF(AND(A7238&lt;&gt;"",ISNUMBER(A7238)),VLOOKUP(A7238,Studies!A:BR,3,FALSE),"")</f>
        <v>https://www.ncbi.nlm.nih.gov/pubmed/15831776</v>
      </c>
      <c r="D7238" s="255" t="str">
        <f>IF(AND(A7238&lt;&gt;"",ISNUMBER(A7238)),VLOOKUP(A7238,Studies!A:BR,4,FALSE),"")</f>
        <v>Alprazolam</v>
      </c>
      <c r="E7238" s="255" t="str">
        <f>IF(AND(A7238&lt;&gt;"",ISNUMBER(A7238)),VLOOKUP(A7238,Studies!A:BR,5,FALSE),"")</f>
        <v>Alprazolam</v>
      </c>
      <c r="F7238" s="256" t="str">
        <f>IF(AND(A7238&lt;&gt;"",ISNUMBER(A7238)),VLOOKUP(A7238,Studies!A:BR,6,FALSE),"")</f>
        <v>Plasma</v>
      </c>
      <c r="G7238" s="194">
        <v>4.5</v>
      </c>
      <c r="H7238" s="50" t="s">
        <v>60</v>
      </c>
      <c r="I7238" s="187">
        <v>8.1544500000000006</v>
      </c>
      <c r="J7238" s="41" t="s">
        <v>941</v>
      </c>
      <c r="K7238" s="41" t="s">
        <v>116</v>
      </c>
      <c r="L7238" s="195">
        <v>1.0808040000000001</v>
      </c>
      <c r="M7238" s="52" t="s">
        <v>941</v>
      </c>
      <c r="N7238" s="52" t="s">
        <v>949</v>
      </c>
    </row>
    <row r="7239" spans="1:16" x14ac:dyDescent="0.2">
      <c r="A7239" s="30">
        <v>755</v>
      </c>
      <c r="B7239" s="254" t="str">
        <f>IF(AND(A7239&lt;&gt;"",ISNUMBER(A7239)),VLOOKUP(A7239,Studies!A:BR,2,FALSE),"")</f>
        <v>Venkatakrishnan 2005</v>
      </c>
      <c r="C7239" s="255" t="str">
        <f>IF(AND(A7239&lt;&gt;"",ISNUMBER(A7239)),VLOOKUP(A7239,Studies!A:BR,3,FALSE),"")</f>
        <v>https://www.ncbi.nlm.nih.gov/pubmed/15831776</v>
      </c>
      <c r="D7239" s="255" t="str">
        <f>IF(AND(A7239&lt;&gt;"",ISNUMBER(A7239)),VLOOKUP(A7239,Studies!A:BR,4,FALSE),"")</f>
        <v>Alprazolam</v>
      </c>
      <c r="E7239" s="255" t="str">
        <f>IF(AND(A7239&lt;&gt;"",ISNUMBER(A7239)),VLOOKUP(A7239,Studies!A:BR,5,FALSE),"")</f>
        <v>Alprazolam</v>
      </c>
      <c r="F7239" s="256" t="str">
        <f>IF(AND(A7239&lt;&gt;"",ISNUMBER(A7239)),VLOOKUP(A7239,Studies!A:BR,6,FALSE),"")</f>
        <v>Plasma</v>
      </c>
      <c r="G7239" s="194">
        <v>5.5</v>
      </c>
      <c r="H7239" s="50" t="s">
        <v>60</v>
      </c>
      <c r="I7239" s="187">
        <v>7.3268500000000003</v>
      </c>
      <c r="J7239" s="41" t="s">
        <v>941</v>
      </c>
      <c r="K7239" s="41" t="s">
        <v>116</v>
      </c>
      <c r="L7239" s="195">
        <v>0.87775000000000003</v>
      </c>
      <c r="M7239" s="52" t="s">
        <v>941</v>
      </c>
      <c r="N7239" s="52" t="s">
        <v>949</v>
      </c>
    </row>
    <row r="7240" spans="1:16" x14ac:dyDescent="0.2">
      <c r="A7240" s="30">
        <v>755</v>
      </c>
      <c r="B7240" s="254" t="str">
        <f>IF(AND(A7240&lt;&gt;"",ISNUMBER(A7240)),VLOOKUP(A7240,Studies!A:BR,2,FALSE),"")</f>
        <v>Venkatakrishnan 2005</v>
      </c>
      <c r="C7240" s="255" t="str">
        <f>IF(AND(A7240&lt;&gt;"",ISNUMBER(A7240)),VLOOKUP(A7240,Studies!A:BR,3,FALSE),"")</f>
        <v>https://www.ncbi.nlm.nih.gov/pubmed/15831776</v>
      </c>
      <c r="D7240" s="255" t="str">
        <f>IF(AND(A7240&lt;&gt;"",ISNUMBER(A7240)),VLOOKUP(A7240,Studies!A:BR,4,FALSE),"")</f>
        <v>Alprazolam</v>
      </c>
      <c r="E7240" s="255" t="str">
        <f>IF(AND(A7240&lt;&gt;"",ISNUMBER(A7240)),VLOOKUP(A7240,Studies!A:BR,5,FALSE),"")</f>
        <v>Alprazolam</v>
      </c>
      <c r="F7240" s="256" t="str">
        <f>IF(AND(A7240&lt;&gt;"",ISNUMBER(A7240)),VLOOKUP(A7240,Studies!A:BR,6,FALSE),"")</f>
        <v>Plasma</v>
      </c>
      <c r="G7240" s="194">
        <v>6.5</v>
      </c>
      <c r="H7240" s="50" t="s">
        <v>60</v>
      </c>
      <c r="I7240" s="187">
        <v>6.8880059999999999</v>
      </c>
      <c r="J7240" s="41" t="s">
        <v>941</v>
      </c>
      <c r="K7240" s="41" t="s">
        <v>116</v>
      </c>
      <c r="L7240" s="195">
        <v>0.78170700000000004</v>
      </c>
      <c r="M7240" s="52" t="s">
        <v>941</v>
      </c>
      <c r="N7240" s="52" t="s">
        <v>949</v>
      </c>
    </row>
    <row r="7241" spans="1:16" x14ac:dyDescent="0.2">
      <c r="A7241" s="30">
        <v>755</v>
      </c>
      <c r="B7241" s="254" t="str">
        <f>IF(AND(A7241&lt;&gt;"",ISNUMBER(A7241)),VLOOKUP(A7241,Studies!A:BR,2,FALSE),"")</f>
        <v>Venkatakrishnan 2005</v>
      </c>
      <c r="C7241" s="255" t="str">
        <f>IF(AND(A7241&lt;&gt;"",ISNUMBER(A7241)),VLOOKUP(A7241,Studies!A:BR,3,FALSE),"")</f>
        <v>https://www.ncbi.nlm.nih.gov/pubmed/15831776</v>
      </c>
      <c r="D7241" s="255" t="str">
        <f>IF(AND(A7241&lt;&gt;"",ISNUMBER(A7241)),VLOOKUP(A7241,Studies!A:BR,4,FALSE),"")</f>
        <v>Alprazolam</v>
      </c>
      <c r="E7241" s="255" t="str">
        <f>IF(AND(A7241&lt;&gt;"",ISNUMBER(A7241)),VLOOKUP(A7241,Studies!A:BR,5,FALSE),"")</f>
        <v>Alprazolam</v>
      </c>
      <c r="F7241" s="256" t="str">
        <f>IF(AND(A7241&lt;&gt;"",ISNUMBER(A7241)),VLOOKUP(A7241,Studies!A:BR,6,FALSE),"")</f>
        <v>Plasma</v>
      </c>
      <c r="G7241" s="194">
        <v>8.5</v>
      </c>
      <c r="H7241" s="50" t="s">
        <v>60</v>
      </c>
      <c r="I7241" s="187">
        <v>6.0876320000000002</v>
      </c>
      <c r="J7241" s="41" t="s">
        <v>941</v>
      </c>
      <c r="K7241" s="41" t="s">
        <v>116</v>
      </c>
      <c r="L7241" s="195">
        <v>0.65259599999999995</v>
      </c>
      <c r="M7241" s="52" t="s">
        <v>941</v>
      </c>
      <c r="N7241" s="52" t="s">
        <v>949</v>
      </c>
    </row>
    <row r="7242" spans="1:16" x14ac:dyDescent="0.2">
      <c r="A7242" s="30">
        <v>755</v>
      </c>
      <c r="B7242" s="254" t="str">
        <f>IF(AND(A7242&lt;&gt;"",ISNUMBER(A7242)),VLOOKUP(A7242,Studies!A:BR,2,FALSE),"")</f>
        <v>Venkatakrishnan 2005</v>
      </c>
      <c r="C7242" s="255" t="str">
        <f>IF(AND(A7242&lt;&gt;"",ISNUMBER(A7242)),VLOOKUP(A7242,Studies!A:BR,3,FALSE),"")</f>
        <v>https://www.ncbi.nlm.nih.gov/pubmed/15831776</v>
      </c>
      <c r="D7242" s="255" t="str">
        <f>IF(AND(A7242&lt;&gt;"",ISNUMBER(A7242)),VLOOKUP(A7242,Studies!A:BR,4,FALSE),"")</f>
        <v>Alprazolam</v>
      </c>
      <c r="E7242" s="255" t="str">
        <f>IF(AND(A7242&lt;&gt;"",ISNUMBER(A7242)),VLOOKUP(A7242,Studies!A:BR,5,FALSE),"")</f>
        <v>Alprazolam</v>
      </c>
      <c r="F7242" s="256" t="str">
        <f>IF(AND(A7242&lt;&gt;"",ISNUMBER(A7242)),VLOOKUP(A7242,Studies!A:BR,6,FALSE),"")</f>
        <v>Plasma</v>
      </c>
      <c r="G7242" s="194">
        <v>10.5</v>
      </c>
      <c r="H7242" s="50" t="s">
        <v>60</v>
      </c>
      <c r="I7242" s="187">
        <v>5.7257239999999996</v>
      </c>
      <c r="J7242" s="41" t="s">
        <v>941</v>
      </c>
      <c r="K7242" s="41" t="s">
        <v>116</v>
      </c>
      <c r="L7242" s="195">
        <v>0.68597399999999997</v>
      </c>
      <c r="M7242" s="52" t="s">
        <v>941</v>
      </c>
      <c r="N7242" s="52" t="s">
        <v>949</v>
      </c>
    </row>
    <row r="7243" spans="1:16" x14ac:dyDescent="0.2">
      <c r="A7243" s="30">
        <v>755</v>
      </c>
      <c r="B7243" s="254" t="str">
        <f>IF(AND(A7243&lt;&gt;"",ISNUMBER(A7243)),VLOOKUP(A7243,Studies!A:BR,2,FALSE),"")</f>
        <v>Venkatakrishnan 2005</v>
      </c>
      <c r="C7243" s="255" t="str">
        <f>IF(AND(A7243&lt;&gt;"",ISNUMBER(A7243)),VLOOKUP(A7243,Studies!A:BR,3,FALSE),"")</f>
        <v>https://www.ncbi.nlm.nih.gov/pubmed/15831776</v>
      </c>
      <c r="D7243" s="255" t="str">
        <f>IF(AND(A7243&lt;&gt;"",ISNUMBER(A7243)),VLOOKUP(A7243,Studies!A:BR,4,FALSE),"")</f>
        <v>Alprazolam</v>
      </c>
      <c r="E7243" s="255" t="str">
        <f>IF(AND(A7243&lt;&gt;"",ISNUMBER(A7243)),VLOOKUP(A7243,Studies!A:BR,5,FALSE),"")</f>
        <v>Alprazolam</v>
      </c>
      <c r="F7243" s="256" t="str">
        <f>IF(AND(A7243&lt;&gt;"",ISNUMBER(A7243)),VLOOKUP(A7243,Studies!A:BR,6,FALSE),"")</f>
        <v>Plasma</v>
      </c>
      <c r="G7243" s="194">
        <v>12.5</v>
      </c>
      <c r="H7243" s="50" t="s">
        <v>60</v>
      </c>
      <c r="I7243" s="187">
        <v>5.0318860000000001</v>
      </c>
      <c r="J7243" s="41" t="s">
        <v>941</v>
      </c>
      <c r="K7243" s="41" t="s">
        <v>116</v>
      </c>
      <c r="L7243" s="195">
        <v>0.66696599999999995</v>
      </c>
      <c r="M7243" s="52" t="s">
        <v>941</v>
      </c>
      <c r="N7243" s="52" t="s">
        <v>949</v>
      </c>
    </row>
    <row r="7244" spans="1:16" x14ac:dyDescent="0.2">
      <c r="A7244" s="30">
        <v>756</v>
      </c>
      <c r="B7244" s="254" t="str">
        <f>IF(AND(A7244&lt;&gt;"",ISNUMBER(A7244)),VLOOKUP(A7244,Studies!A:BR,2,FALSE),"")</f>
        <v>Eberts 1980</v>
      </c>
      <c r="C7244" s="255" t="str">
        <f>IF(AND(A7244&lt;&gt;"",ISNUMBER(A7244)),VLOOKUP(A7244,Studies!A:BR,3,FALSE),"")</f>
        <v>Eberts, F. S., Philopoulos, Y., Reineke, L. M., &amp; Vliek, R. W. (1980). Disposition of 14C-alprazolam, a new anxiolytic-antidepressant, in man. Pharmacologist, 22, 279.</v>
      </c>
      <c r="D7244" s="255" t="str">
        <f>IF(AND(A7244&lt;&gt;"",ISNUMBER(A7244)),VLOOKUP(A7244,Studies!A:BR,4,FALSE),"")</f>
        <v>14C-Alprazolam</v>
      </c>
      <c r="E7244" s="255" t="str">
        <f>IF(AND(A7244&lt;&gt;"",ISNUMBER(A7244)),VLOOKUP(A7244,Studies!A:BR,5,FALSE),"")</f>
        <v>Alprazolam</v>
      </c>
      <c r="F7244" s="256" t="str">
        <f>IF(AND(A7244&lt;&gt;"",ISNUMBER(A7244)),VLOOKUP(A7244,Studies!A:BR,6,FALSE),"")</f>
        <v>Urine</v>
      </c>
      <c r="G7244" s="194">
        <v>72</v>
      </c>
      <c r="H7244" s="50" t="s">
        <v>60</v>
      </c>
      <c r="I7244" s="187">
        <v>20</v>
      </c>
      <c r="J7244" s="41" t="s">
        <v>447</v>
      </c>
      <c r="K7244" s="41" t="s">
        <v>116</v>
      </c>
      <c r="P7244" s="42" t="s">
        <v>2141</v>
      </c>
    </row>
    <row r="7245" spans="1:16" x14ac:dyDescent="0.2">
      <c r="A7245" s="30">
        <v>757</v>
      </c>
      <c r="B7245" s="254" t="str">
        <f>IF(AND(A7245&lt;&gt;"",ISNUMBER(A7245)),VLOOKUP(A7245,Studies!A:BR,2,FALSE),"")</f>
        <v>Phillips 1986</v>
      </c>
      <c r="C7245" s="255" t="str">
        <f>IF(AND(A7245&lt;&gt;"",ISNUMBER(A7245)),VLOOKUP(A7245,Studies!A:BR,3,FALSE),"")</f>
        <v>https://www.ncbi.nlm.nih.gov/pubmed/3771812</v>
      </c>
      <c r="D7245" s="255" t="str">
        <f>IF(AND(A7245&lt;&gt;"",ISNUMBER(A7245)),VLOOKUP(A7245,Studies!A:BR,4,FALSE),"")</f>
        <v>Triazolam after 3 days of erythromycin</v>
      </c>
      <c r="E7245" s="255" t="str">
        <f>IF(AND(A7245&lt;&gt;"",ISNUMBER(A7245)),VLOOKUP(A7245,Studies!A:BR,5,FALSE),"")</f>
        <v>Triazolam</v>
      </c>
      <c r="F7245" s="256" t="str">
        <f>IF(AND(A7245&lt;&gt;"",ISNUMBER(A7245)),VLOOKUP(A7245,Studies!A:BR,6,FALSE),"")</f>
        <v>Plasma</v>
      </c>
      <c r="G7245" s="194">
        <v>64.342690000000005</v>
      </c>
      <c r="H7245" s="50" t="s">
        <v>60</v>
      </c>
      <c r="I7245" s="187">
        <v>0.29331699999999999</v>
      </c>
      <c r="J7245" s="41" t="s">
        <v>941</v>
      </c>
      <c r="K7245" s="41" t="s">
        <v>116</v>
      </c>
      <c r="L7245" s="195">
        <v>0.29247400000000001</v>
      </c>
      <c r="M7245" s="52" t="s">
        <v>941</v>
      </c>
      <c r="N7245" s="52" t="s">
        <v>117</v>
      </c>
    </row>
    <row r="7246" spans="1:16" x14ac:dyDescent="0.2">
      <c r="A7246" s="30">
        <v>757</v>
      </c>
      <c r="B7246" s="254" t="str">
        <f>IF(AND(A7246&lt;&gt;"",ISNUMBER(A7246)),VLOOKUP(A7246,Studies!A:BR,2,FALSE),"")</f>
        <v>Phillips 1986</v>
      </c>
      <c r="C7246" s="255" t="str">
        <f>IF(AND(A7246&lt;&gt;"",ISNUMBER(A7246)),VLOOKUP(A7246,Studies!A:BR,3,FALSE),"")</f>
        <v>https://www.ncbi.nlm.nih.gov/pubmed/3771812</v>
      </c>
      <c r="D7246" s="255" t="str">
        <f>IF(AND(A7246&lt;&gt;"",ISNUMBER(A7246)),VLOOKUP(A7246,Studies!A:BR,4,FALSE),"")</f>
        <v>Triazolam after 3 days of erythromycin</v>
      </c>
      <c r="E7246" s="255" t="str">
        <f>IF(AND(A7246&lt;&gt;"",ISNUMBER(A7246)),VLOOKUP(A7246,Studies!A:BR,5,FALSE),"")</f>
        <v>Triazolam</v>
      </c>
      <c r="F7246" s="256" t="str">
        <f>IF(AND(A7246&lt;&gt;"",ISNUMBER(A7246)),VLOOKUP(A7246,Studies!A:BR,6,FALSE),"")</f>
        <v>Plasma</v>
      </c>
      <c r="G7246" s="194">
        <v>64.673789999999997</v>
      </c>
      <c r="H7246" s="50" t="s">
        <v>60</v>
      </c>
      <c r="I7246" s="187">
        <v>2.3781859999999999</v>
      </c>
      <c r="J7246" s="41" t="s">
        <v>941</v>
      </c>
      <c r="K7246" s="41" t="s">
        <v>116</v>
      </c>
      <c r="L7246" s="195">
        <v>1.3923939999999999</v>
      </c>
      <c r="M7246" s="52" t="s">
        <v>941</v>
      </c>
      <c r="N7246" s="52" t="s">
        <v>117</v>
      </c>
    </row>
    <row r="7247" spans="1:16" x14ac:dyDescent="0.2">
      <c r="A7247" s="30">
        <v>757</v>
      </c>
      <c r="B7247" s="254" t="str">
        <f>IF(AND(A7247&lt;&gt;"",ISNUMBER(A7247)),VLOOKUP(A7247,Studies!A:BR,2,FALSE),"")</f>
        <v>Phillips 1986</v>
      </c>
      <c r="C7247" s="255" t="str">
        <f>IF(AND(A7247&lt;&gt;"",ISNUMBER(A7247)),VLOOKUP(A7247,Studies!A:BR,3,FALSE),"")</f>
        <v>https://www.ncbi.nlm.nih.gov/pubmed/3771812</v>
      </c>
      <c r="D7247" s="255" t="str">
        <f>IF(AND(A7247&lt;&gt;"",ISNUMBER(A7247)),VLOOKUP(A7247,Studies!A:BR,4,FALSE),"")</f>
        <v>Triazolam after 3 days of erythromycin</v>
      </c>
      <c r="E7247" s="255" t="str">
        <f>IF(AND(A7247&lt;&gt;"",ISNUMBER(A7247)),VLOOKUP(A7247,Studies!A:BR,5,FALSE),"")</f>
        <v>Triazolam</v>
      </c>
      <c r="F7247" s="256" t="str">
        <f>IF(AND(A7247&lt;&gt;"",ISNUMBER(A7247)),VLOOKUP(A7247,Studies!A:BR,6,FALSE),"")</f>
        <v>Plasma</v>
      </c>
      <c r="G7247" s="194">
        <v>64.895349999999993</v>
      </c>
      <c r="H7247" s="50" t="s">
        <v>60</v>
      </c>
      <c r="I7247" s="187">
        <v>3.2921209999999999</v>
      </c>
      <c r="J7247" s="41" t="s">
        <v>941</v>
      </c>
      <c r="K7247" s="41" t="s">
        <v>116</v>
      </c>
      <c r="L7247" s="195">
        <v>1.31264</v>
      </c>
      <c r="M7247" s="52" t="s">
        <v>941</v>
      </c>
      <c r="N7247" s="52" t="s">
        <v>117</v>
      </c>
    </row>
    <row r="7248" spans="1:16" x14ac:dyDescent="0.2">
      <c r="A7248" s="30">
        <v>757</v>
      </c>
      <c r="B7248" s="254" t="str">
        <f>IF(AND(A7248&lt;&gt;"",ISNUMBER(A7248)),VLOOKUP(A7248,Studies!A:BR,2,FALSE),"")</f>
        <v>Phillips 1986</v>
      </c>
      <c r="C7248" s="255" t="str">
        <f>IF(AND(A7248&lt;&gt;"",ISNUMBER(A7248)),VLOOKUP(A7248,Studies!A:BR,3,FALSE),"")</f>
        <v>https://www.ncbi.nlm.nih.gov/pubmed/3771812</v>
      </c>
      <c r="D7248" s="255" t="str">
        <f>IF(AND(A7248&lt;&gt;"",ISNUMBER(A7248)),VLOOKUP(A7248,Studies!A:BR,4,FALSE),"")</f>
        <v>Triazolam after 3 days of erythromycin</v>
      </c>
      <c r="E7248" s="255" t="str">
        <f>IF(AND(A7248&lt;&gt;"",ISNUMBER(A7248)),VLOOKUP(A7248,Studies!A:BR,5,FALSE),"")</f>
        <v>Triazolam</v>
      </c>
      <c r="F7248" s="256" t="str">
        <f>IF(AND(A7248&lt;&gt;"",ISNUMBER(A7248)),VLOOKUP(A7248,Studies!A:BR,6,FALSE),"")</f>
        <v>Plasma</v>
      </c>
      <c r="G7248" s="194">
        <v>65.133260000000007</v>
      </c>
      <c r="H7248" s="50" t="s">
        <v>60</v>
      </c>
      <c r="I7248" s="187">
        <v>3.5852430000000002</v>
      </c>
      <c r="J7248" s="41" t="s">
        <v>941</v>
      </c>
      <c r="K7248" s="41" t="s">
        <v>116</v>
      </c>
      <c r="L7248" s="195">
        <v>1.2949029999999999</v>
      </c>
      <c r="M7248" s="52" t="s">
        <v>941</v>
      </c>
      <c r="N7248" s="52" t="s">
        <v>117</v>
      </c>
    </row>
    <row r="7249" spans="1:14" x14ac:dyDescent="0.2">
      <c r="A7249" s="30">
        <v>757</v>
      </c>
      <c r="B7249" s="254" t="str">
        <f>IF(AND(A7249&lt;&gt;"",ISNUMBER(A7249)),VLOOKUP(A7249,Studies!A:BR,2,FALSE),"")</f>
        <v>Phillips 1986</v>
      </c>
      <c r="C7249" s="255" t="str">
        <f>IF(AND(A7249&lt;&gt;"",ISNUMBER(A7249)),VLOOKUP(A7249,Studies!A:BR,3,FALSE),"")</f>
        <v>https://www.ncbi.nlm.nih.gov/pubmed/3771812</v>
      </c>
      <c r="D7249" s="255" t="str">
        <f>IF(AND(A7249&lt;&gt;"",ISNUMBER(A7249)),VLOOKUP(A7249,Studies!A:BR,4,FALSE),"")</f>
        <v>Triazolam after 3 days of erythromycin</v>
      </c>
      <c r="E7249" s="255" t="str">
        <f>IF(AND(A7249&lt;&gt;"",ISNUMBER(A7249)),VLOOKUP(A7249,Studies!A:BR,5,FALSE),"")</f>
        <v>Triazolam</v>
      </c>
      <c r="F7249" s="256" t="str">
        <f>IF(AND(A7249&lt;&gt;"",ISNUMBER(A7249)),VLOOKUP(A7249,Studies!A:BR,6,FALSE),"")</f>
        <v>Plasma</v>
      </c>
      <c r="G7249" s="194">
        <v>65.661879999999996</v>
      </c>
      <c r="H7249" s="50" t="s">
        <v>60</v>
      </c>
      <c r="I7249" s="187">
        <v>3.497528</v>
      </c>
      <c r="J7249" s="41" t="s">
        <v>941</v>
      </c>
      <c r="K7249" s="41" t="s">
        <v>116</v>
      </c>
      <c r="L7249" s="195">
        <v>1.0022340000000001</v>
      </c>
      <c r="M7249" s="52" t="s">
        <v>941</v>
      </c>
      <c r="N7249" s="52" t="s">
        <v>117</v>
      </c>
    </row>
    <row r="7250" spans="1:14" x14ac:dyDescent="0.2">
      <c r="A7250" s="30">
        <v>757</v>
      </c>
      <c r="B7250" s="254" t="str">
        <f>IF(AND(A7250&lt;&gt;"",ISNUMBER(A7250)),VLOOKUP(A7250,Studies!A:BR,2,FALSE),"")</f>
        <v>Phillips 1986</v>
      </c>
      <c r="C7250" s="255" t="str">
        <f>IF(AND(A7250&lt;&gt;"",ISNUMBER(A7250)),VLOOKUP(A7250,Studies!A:BR,3,FALSE),"")</f>
        <v>https://www.ncbi.nlm.nih.gov/pubmed/3771812</v>
      </c>
      <c r="D7250" s="255" t="str">
        <f>IF(AND(A7250&lt;&gt;"",ISNUMBER(A7250)),VLOOKUP(A7250,Studies!A:BR,4,FALSE),"")</f>
        <v>Triazolam after 3 days of erythromycin</v>
      </c>
      <c r="E7250" s="255" t="str">
        <f>IF(AND(A7250&lt;&gt;"",ISNUMBER(A7250)),VLOOKUP(A7250,Studies!A:BR,5,FALSE),"")</f>
        <v>Triazolam</v>
      </c>
      <c r="F7250" s="256" t="str">
        <f>IF(AND(A7250&lt;&gt;"",ISNUMBER(A7250)),VLOOKUP(A7250,Studies!A:BR,6,FALSE),"")</f>
        <v>Plasma</v>
      </c>
      <c r="G7250" s="194">
        <v>66.150750000000002</v>
      </c>
      <c r="H7250" s="50" t="s">
        <v>60</v>
      </c>
      <c r="I7250" s="187">
        <v>3.5871230000000001</v>
      </c>
      <c r="J7250" s="41" t="s">
        <v>941</v>
      </c>
      <c r="K7250" s="41" t="s">
        <v>116</v>
      </c>
      <c r="L7250" s="195">
        <v>0.81592600000000004</v>
      </c>
      <c r="M7250" s="52" t="s">
        <v>941</v>
      </c>
      <c r="N7250" s="52" t="s">
        <v>117</v>
      </c>
    </row>
    <row r="7251" spans="1:14" x14ac:dyDescent="0.2">
      <c r="A7251" s="30">
        <v>757</v>
      </c>
      <c r="B7251" s="254" t="str">
        <f>IF(AND(A7251&lt;&gt;"",ISNUMBER(A7251)),VLOOKUP(A7251,Studies!A:BR,2,FALSE),"")</f>
        <v>Phillips 1986</v>
      </c>
      <c r="C7251" s="255" t="str">
        <f>IF(AND(A7251&lt;&gt;"",ISNUMBER(A7251)),VLOOKUP(A7251,Studies!A:BR,3,FALSE),"")</f>
        <v>https://www.ncbi.nlm.nih.gov/pubmed/3771812</v>
      </c>
      <c r="D7251" s="255" t="str">
        <f>IF(AND(A7251&lt;&gt;"",ISNUMBER(A7251)),VLOOKUP(A7251,Studies!A:BR,4,FALSE),"")</f>
        <v>Triazolam after 3 days of erythromycin</v>
      </c>
      <c r="E7251" s="255" t="str">
        <f>IF(AND(A7251&lt;&gt;"",ISNUMBER(A7251)),VLOOKUP(A7251,Studies!A:BR,5,FALSE),"")</f>
        <v>Triazolam</v>
      </c>
      <c r="F7251" s="256" t="str">
        <f>IF(AND(A7251&lt;&gt;"",ISNUMBER(A7251)),VLOOKUP(A7251,Studies!A:BR,6,FALSE),"")</f>
        <v>Plasma</v>
      </c>
      <c r="G7251" s="194">
        <v>67.173150000000007</v>
      </c>
      <c r="H7251" s="50" t="s">
        <v>60</v>
      </c>
      <c r="I7251" s="187">
        <v>3.4027599999999998</v>
      </c>
      <c r="J7251" s="41" t="s">
        <v>941</v>
      </c>
      <c r="K7251" s="41" t="s">
        <v>116</v>
      </c>
      <c r="L7251" s="195">
        <v>0.780385</v>
      </c>
      <c r="M7251" s="52" t="s">
        <v>941</v>
      </c>
      <c r="N7251" s="52" t="s">
        <v>117</v>
      </c>
    </row>
    <row r="7252" spans="1:14" x14ac:dyDescent="0.2">
      <c r="A7252" s="30">
        <v>757</v>
      </c>
      <c r="B7252" s="254" t="str">
        <f>IF(AND(A7252&lt;&gt;"",ISNUMBER(A7252)),VLOOKUP(A7252,Studies!A:BR,2,FALSE),"")</f>
        <v>Phillips 1986</v>
      </c>
      <c r="C7252" s="255" t="str">
        <f>IF(AND(A7252&lt;&gt;"",ISNUMBER(A7252)),VLOOKUP(A7252,Studies!A:BR,3,FALSE),"")</f>
        <v>https://www.ncbi.nlm.nih.gov/pubmed/3771812</v>
      </c>
      <c r="D7252" s="255" t="str">
        <f>IF(AND(A7252&lt;&gt;"",ISNUMBER(A7252)),VLOOKUP(A7252,Studies!A:BR,4,FALSE),"")</f>
        <v>Triazolam after 3 days of erythromycin</v>
      </c>
      <c r="E7252" s="255" t="str">
        <f>IF(AND(A7252&lt;&gt;"",ISNUMBER(A7252)),VLOOKUP(A7252,Studies!A:BR,5,FALSE),"")</f>
        <v>Triazolam</v>
      </c>
      <c r="F7252" s="256" t="str">
        <f>IF(AND(A7252&lt;&gt;"",ISNUMBER(A7252)),VLOOKUP(A7252,Studies!A:BR,6,FALSE),"")</f>
        <v>Plasma</v>
      </c>
      <c r="G7252" s="194">
        <v>68.166290000000004</v>
      </c>
      <c r="H7252" s="50" t="s">
        <v>60</v>
      </c>
      <c r="I7252" s="187">
        <v>2.996613</v>
      </c>
      <c r="J7252" s="41" t="s">
        <v>941</v>
      </c>
      <c r="K7252" s="41" t="s">
        <v>116</v>
      </c>
      <c r="L7252" s="195">
        <v>0.798122</v>
      </c>
      <c r="M7252" s="52" t="s">
        <v>941</v>
      </c>
      <c r="N7252" s="52" t="s">
        <v>117</v>
      </c>
    </row>
    <row r="7253" spans="1:14" x14ac:dyDescent="0.2">
      <c r="A7253" s="30">
        <v>757</v>
      </c>
      <c r="B7253" s="254" t="str">
        <f>IF(AND(A7253&lt;&gt;"",ISNUMBER(A7253)),VLOOKUP(A7253,Studies!A:BR,2,FALSE),"")</f>
        <v>Phillips 1986</v>
      </c>
      <c r="C7253" s="255" t="str">
        <f>IF(AND(A7253&lt;&gt;"",ISNUMBER(A7253)),VLOOKUP(A7253,Studies!A:BR,3,FALSE),"")</f>
        <v>https://www.ncbi.nlm.nih.gov/pubmed/3771812</v>
      </c>
      <c r="D7253" s="255" t="str">
        <f>IF(AND(A7253&lt;&gt;"",ISNUMBER(A7253)),VLOOKUP(A7253,Studies!A:BR,4,FALSE),"")</f>
        <v>Triazolam after 3 days of erythromycin</v>
      </c>
      <c r="E7253" s="255" t="str">
        <f>IF(AND(A7253&lt;&gt;"",ISNUMBER(A7253)),VLOOKUP(A7253,Studies!A:BR,5,FALSE),"")</f>
        <v>Triazolam</v>
      </c>
      <c r="F7253" s="256" t="str">
        <f>IF(AND(A7253&lt;&gt;"",ISNUMBER(A7253)),VLOOKUP(A7253,Studies!A:BR,6,FALSE),"")</f>
        <v>Plasma</v>
      </c>
      <c r="G7253" s="194">
        <v>70.079139999999995</v>
      </c>
      <c r="H7253" s="50" t="s">
        <v>60</v>
      </c>
      <c r="I7253" s="187">
        <v>2.308351</v>
      </c>
      <c r="J7253" s="41" t="s">
        <v>941</v>
      </c>
      <c r="K7253" s="41" t="s">
        <v>116</v>
      </c>
      <c r="L7253" s="195">
        <v>0.90467699999999995</v>
      </c>
      <c r="M7253" s="52" t="s">
        <v>941</v>
      </c>
      <c r="N7253" s="52" t="s">
        <v>117</v>
      </c>
    </row>
    <row r="7254" spans="1:14" x14ac:dyDescent="0.2">
      <c r="A7254" s="30">
        <v>757</v>
      </c>
      <c r="B7254" s="254" t="str">
        <f>IF(AND(A7254&lt;&gt;"",ISNUMBER(A7254)),VLOOKUP(A7254,Studies!A:BR,2,FALSE),"")</f>
        <v>Phillips 1986</v>
      </c>
      <c r="C7254" s="255" t="str">
        <f>IF(AND(A7254&lt;&gt;"",ISNUMBER(A7254)),VLOOKUP(A7254,Studies!A:BR,3,FALSE),"")</f>
        <v>https://www.ncbi.nlm.nih.gov/pubmed/3771812</v>
      </c>
      <c r="D7254" s="255" t="str">
        <f>IF(AND(A7254&lt;&gt;"",ISNUMBER(A7254)),VLOOKUP(A7254,Studies!A:BR,4,FALSE),"")</f>
        <v>Triazolam after 3 days of erythromycin</v>
      </c>
      <c r="E7254" s="255" t="str">
        <f>IF(AND(A7254&lt;&gt;"",ISNUMBER(A7254)),VLOOKUP(A7254,Studies!A:BR,5,FALSE),"")</f>
        <v>Triazolam</v>
      </c>
      <c r="F7254" s="256" t="str">
        <f>IF(AND(A7254&lt;&gt;"",ISNUMBER(A7254)),VLOOKUP(A7254,Studies!A:BR,6,FALSE),"")</f>
        <v>Plasma</v>
      </c>
      <c r="G7254" s="194">
        <v>72.014700000000005</v>
      </c>
      <c r="H7254" s="50" t="s">
        <v>60</v>
      </c>
      <c r="I7254" s="187">
        <v>2.090198</v>
      </c>
      <c r="J7254" s="41" t="s">
        <v>941</v>
      </c>
      <c r="K7254" s="41" t="s">
        <v>116</v>
      </c>
      <c r="L7254" s="195">
        <v>0.88687499999999997</v>
      </c>
      <c r="M7254" s="52" t="s">
        <v>941</v>
      </c>
      <c r="N7254" s="52" t="s">
        <v>117</v>
      </c>
    </row>
    <row r="7255" spans="1:14" x14ac:dyDescent="0.2">
      <c r="A7255" s="30">
        <v>757</v>
      </c>
      <c r="B7255" s="254" t="str">
        <f>IF(AND(A7255&lt;&gt;"",ISNUMBER(A7255)),VLOOKUP(A7255,Studies!A:BR,2,FALSE),"")</f>
        <v>Phillips 1986</v>
      </c>
      <c r="C7255" s="255" t="str">
        <f>IF(AND(A7255&lt;&gt;"",ISNUMBER(A7255)),VLOOKUP(A7255,Studies!A:BR,3,FALSE),"")</f>
        <v>https://www.ncbi.nlm.nih.gov/pubmed/3771812</v>
      </c>
      <c r="D7255" s="255" t="str">
        <f>IF(AND(A7255&lt;&gt;"",ISNUMBER(A7255)),VLOOKUP(A7255,Studies!A:BR,4,FALSE),"")</f>
        <v>Triazolam after 3 days of erythromycin</v>
      </c>
      <c r="E7255" s="255" t="str">
        <f>IF(AND(A7255&lt;&gt;"",ISNUMBER(A7255)),VLOOKUP(A7255,Studies!A:BR,5,FALSE),"")</f>
        <v>Triazolam</v>
      </c>
      <c r="F7255" s="256" t="str">
        <f>IF(AND(A7255&lt;&gt;"",ISNUMBER(A7255)),VLOOKUP(A7255,Studies!A:BR,6,FALSE),"")</f>
        <v>Plasma</v>
      </c>
      <c r="G7255" s="194">
        <v>73.99306</v>
      </c>
      <c r="H7255" s="50" t="s">
        <v>60</v>
      </c>
      <c r="I7255" s="187">
        <v>1.5794410000000001</v>
      </c>
      <c r="J7255" s="41" t="s">
        <v>941</v>
      </c>
      <c r="K7255" s="41" t="s">
        <v>116</v>
      </c>
      <c r="L7255" s="195">
        <v>0.79818800000000001</v>
      </c>
      <c r="M7255" s="52" t="s">
        <v>941</v>
      </c>
      <c r="N7255" s="52" t="s">
        <v>117</v>
      </c>
    </row>
    <row r="7256" spans="1:14" x14ac:dyDescent="0.2">
      <c r="A7256" s="30">
        <v>757</v>
      </c>
      <c r="B7256" s="254" t="str">
        <f>IF(AND(A7256&lt;&gt;"",ISNUMBER(A7256)),VLOOKUP(A7256,Studies!A:BR,2,FALSE),"")</f>
        <v>Phillips 1986</v>
      </c>
      <c r="C7256" s="255" t="str">
        <f>IF(AND(A7256&lt;&gt;"",ISNUMBER(A7256)),VLOOKUP(A7256,Studies!A:BR,3,FALSE),"")</f>
        <v>https://www.ncbi.nlm.nih.gov/pubmed/3771812</v>
      </c>
      <c r="D7256" s="255" t="str">
        <f>IF(AND(A7256&lt;&gt;"",ISNUMBER(A7256)),VLOOKUP(A7256,Studies!A:BR,4,FALSE),"")</f>
        <v>Triazolam after 3 days of erythromycin</v>
      </c>
      <c r="E7256" s="255" t="str">
        <f>IF(AND(A7256&lt;&gt;"",ISNUMBER(A7256)),VLOOKUP(A7256,Studies!A:BR,5,FALSE),"")</f>
        <v>Triazolam</v>
      </c>
      <c r="F7256" s="256" t="str">
        <f>IF(AND(A7256&lt;&gt;"",ISNUMBER(A7256)),VLOOKUP(A7256,Studies!A:BR,6,FALSE),"")</f>
        <v>Plasma</v>
      </c>
      <c r="G7256" s="194">
        <v>76.003460000000004</v>
      </c>
      <c r="H7256" s="50" t="s">
        <v>60</v>
      </c>
      <c r="I7256" s="187">
        <v>1.184043</v>
      </c>
      <c r="J7256" s="41" t="s">
        <v>941</v>
      </c>
      <c r="K7256" s="41" t="s">
        <v>116</v>
      </c>
      <c r="L7256" s="195">
        <v>0.70056600000000002</v>
      </c>
      <c r="M7256" s="52" t="s">
        <v>941</v>
      </c>
      <c r="N7256" s="52" t="s">
        <v>117</v>
      </c>
    </row>
    <row r="7257" spans="1:14" x14ac:dyDescent="0.2">
      <c r="A7257" s="30">
        <v>757</v>
      </c>
      <c r="B7257" s="254" t="str">
        <f>IF(AND(A7257&lt;&gt;"",ISNUMBER(A7257)),VLOOKUP(A7257,Studies!A:BR,2,FALSE),"")</f>
        <v>Phillips 1986</v>
      </c>
      <c r="C7257" s="255" t="str">
        <f>IF(AND(A7257&lt;&gt;"",ISNUMBER(A7257)),VLOOKUP(A7257,Studies!A:BR,3,FALSE),"")</f>
        <v>https://www.ncbi.nlm.nih.gov/pubmed/3771812</v>
      </c>
      <c r="D7257" s="255" t="str">
        <f>IF(AND(A7257&lt;&gt;"",ISNUMBER(A7257)),VLOOKUP(A7257,Studies!A:BR,4,FALSE),"")</f>
        <v>Triazolam after 3 days of erythromycin</v>
      </c>
      <c r="E7257" s="255" t="str">
        <f>IF(AND(A7257&lt;&gt;"",ISNUMBER(A7257)),VLOOKUP(A7257,Studies!A:BR,5,FALSE),"")</f>
        <v>Triazolam</v>
      </c>
      <c r="F7257" s="256" t="str">
        <f>IF(AND(A7257&lt;&gt;"",ISNUMBER(A7257)),VLOOKUP(A7257,Studies!A:BR,6,FALSE),"")</f>
        <v>Plasma</v>
      </c>
      <c r="G7257" s="194">
        <v>77.973650000000006</v>
      </c>
      <c r="H7257" s="50" t="s">
        <v>60</v>
      </c>
      <c r="I7257" s="187">
        <v>0.98369200000000001</v>
      </c>
      <c r="J7257" s="41" t="s">
        <v>941</v>
      </c>
      <c r="K7257" s="41" t="s">
        <v>116</v>
      </c>
      <c r="L7257" s="195">
        <v>0.71843299999999999</v>
      </c>
      <c r="M7257" s="52" t="s">
        <v>941</v>
      </c>
      <c r="N7257" s="52" t="s">
        <v>117</v>
      </c>
    </row>
    <row r="7258" spans="1:14" x14ac:dyDescent="0.2">
      <c r="A7258" s="30">
        <v>757</v>
      </c>
      <c r="B7258" s="254" t="str">
        <f>IF(AND(A7258&lt;&gt;"",ISNUMBER(A7258)),VLOOKUP(A7258,Studies!A:BR,2,FALSE),"")</f>
        <v>Phillips 1986</v>
      </c>
      <c r="C7258" s="255" t="str">
        <f>IF(AND(A7258&lt;&gt;"",ISNUMBER(A7258)),VLOOKUP(A7258,Studies!A:BR,3,FALSE),"")</f>
        <v>https://www.ncbi.nlm.nih.gov/pubmed/3771812</v>
      </c>
      <c r="D7258" s="255" t="str">
        <f>IF(AND(A7258&lt;&gt;"",ISNUMBER(A7258)),VLOOKUP(A7258,Studies!A:BR,4,FALSE),"")</f>
        <v>Triazolam after 3 days of erythromycin</v>
      </c>
      <c r="E7258" s="255" t="str">
        <f>IF(AND(A7258&lt;&gt;"",ISNUMBER(A7258)),VLOOKUP(A7258,Studies!A:BR,5,FALSE),"")</f>
        <v>Triazolam</v>
      </c>
      <c r="F7258" s="256" t="str">
        <f>IF(AND(A7258&lt;&gt;"",ISNUMBER(A7258)),VLOOKUP(A7258,Studies!A:BR,6,FALSE),"")</f>
        <v>Plasma</v>
      </c>
      <c r="G7258" s="194">
        <v>81.983959999999996</v>
      </c>
      <c r="H7258" s="50" t="s">
        <v>60</v>
      </c>
      <c r="I7258" s="187">
        <v>0.59198899999999999</v>
      </c>
      <c r="J7258" s="41" t="s">
        <v>941</v>
      </c>
      <c r="K7258" s="41" t="s">
        <v>116</v>
      </c>
      <c r="L7258" s="195">
        <v>0.60294499999999995</v>
      </c>
      <c r="M7258" s="52" t="s">
        <v>941</v>
      </c>
      <c r="N7258" s="52" t="s">
        <v>117</v>
      </c>
    </row>
    <row r="7259" spans="1:14" x14ac:dyDescent="0.2">
      <c r="A7259" s="30">
        <v>757</v>
      </c>
      <c r="B7259" s="254" t="str">
        <f>IF(AND(A7259&lt;&gt;"",ISNUMBER(A7259)),VLOOKUP(A7259,Studies!A:BR,2,FALSE),"")</f>
        <v>Phillips 1986</v>
      </c>
      <c r="C7259" s="255" t="str">
        <f>IF(AND(A7259&lt;&gt;"",ISNUMBER(A7259)),VLOOKUP(A7259,Studies!A:BR,3,FALSE),"")</f>
        <v>https://www.ncbi.nlm.nih.gov/pubmed/3771812</v>
      </c>
      <c r="D7259" s="255" t="str">
        <f>IF(AND(A7259&lt;&gt;"",ISNUMBER(A7259)),VLOOKUP(A7259,Studies!A:BR,4,FALSE),"")</f>
        <v>Triazolam after 3 days of erythromycin</v>
      </c>
      <c r="E7259" s="255" t="str">
        <f>IF(AND(A7259&lt;&gt;"",ISNUMBER(A7259)),VLOOKUP(A7259,Studies!A:BR,5,FALSE),"")</f>
        <v>Triazolam</v>
      </c>
      <c r="F7259" s="256" t="str">
        <f>IF(AND(A7259&lt;&gt;"",ISNUMBER(A7259)),VLOOKUP(A7259,Studies!A:BR,6,FALSE),"")</f>
        <v>Plasma</v>
      </c>
      <c r="G7259" s="194">
        <v>87.991829999999993</v>
      </c>
      <c r="H7259" s="50" t="s">
        <v>60</v>
      </c>
      <c r="I7259" s="187">
        <v>0.29266900000000001</v>
      </c>
      <c r="J7259" s="41" t="s">
        <v>941</v>
      </c>
      <c r="K7259" s="41" t="s">
        <v>116</v>
      </c>
      <c r="L7259" s="195">
        <v>0.41676600000000003</v>
      </c>
      <c r="M7259" s="52" t="s">
        <v>941</v>
      </c>
      <c r="N7259" s="52" t="s">
        <v>117</v>
      </c>
    </row>
    <row r="7260" spans="1:14" x14ac:dyDescent="0.2">
      <c r="A7260" s="30">
        <v>758</v>
      </c>
      <c r="B7260" s="254" t="str">
        <f>IF(AND(A7260&lt;&gt;"",ISNUMBER(A7260)),VLOOKUP(A7260,Studies!A:BR,2,FALSE),"")</f>
        <v>Ferrier 1985</v>
      </c>
      <c r="C7260" s="255" t="str">
        <f>IF(AND(A7260&lt;&gt;"",ISNUMBER(A7260)),VLOOKUP(A7260,Studies!A:BR,3,FALSE),"")</f>
        <v>https://www.ncbi.nlm.nih.gov/pubmed/3920934</v>
      </c>
      <c r="D7260" s="255" t="str">
        <f>IF(AND(A7260&lt;&gt;"",ISNUMBER(A7260)),VLOOKUP(A7260,Studies!A:BR,4,FALSE),"")</f>
        <v>healthy control patients</v>
      </c>
      <c r="E7260" s="255" t="str">
        <f>IF(AND(A7260&lt;&gt;"",ISNUMBER(A7260)),VLOOKUP(A7260,Studies!A:BR,5,FALSE),"")</f>
        <v>Alfentanil</v>
      </c>
      <c r="F7260" s="256" t="str">
        <f>IF(AND(A7260&lt;&gt;"",ISNUMBER(A7260)),VLOOKUP(A7260,Studies!A:BR,6,FALSE),"")</f>
        <v>Plasma</v>
      </c>
      <c r="G7260" s="194">
        <v>8.3299999999999999E-2</v>
      </c>
      <c r="H7260" s="50" t="s">
        <v>60</v>
      </c>
      <c r="I7260" s="187">
        <v>310.72329999999999</v>
      </c>
      <c r="J7260" s="41" t="s">
        <v>941</v>
      </c>
      <c r="K7260" s="41" t="s">
        <v>116</v>
      </c>
      <c r="L7260" s="195">
        <v>90.681349999999995</v>
      </c>
      <c r="M7260" s="52" t="s">
        <v>941</v>
      </c>
      <c r="N7260" s="52" t="s">
        <v>117</v>
      </c>
    </row>
    <row r="7261" spans="1:14" x14ac:dyDescent="0.2">
      <c r="A7261" s="30">
        <v>758</v>
      </c>
      <c r="B7261" s="254" t="str">
        <f>IF(AND(A7261&lt;&gt;"",ISNUMBER(A7261)),VLOOKUP(A7261,Studies!A:BR,2,FALSE),"")</f>
        <v>Ferrier 1985</v>
      </c>
      <c r="C7261" s="255" t="str">
        <f>IF(AND(A7261&lt;&gt;"",ISNUMBER(A7261)),VLOOKUP(A7261,Studies!A:BR,3,FALSE),"")</f>
        <v>https://www.ncbi.nlm.nih.gov/pubmed/3920934</v>
      </c>
      <c r="D7261" s="255" t="str">
        <f>IF(AND(A7261&lt;&gt;"",ISNUMBER(A7261)),VLOOKUP(A7261,Studies!A:BR,4,FALSE),"")</f>
        <v>healthy control patients</v>
      </c>
      <c r="E7261" s="255" t="str">
        <f>IF(AND(A7261&lt;&gt;"",ISNUMBER(A7261)),VLOOKUP(A7261,Studies!A:BR,5,FALSE),"")</f>
        <v>Alfentanil</v>
      </c>
      <c r="F7261" s="256" t="str">
        <f>IF(AND(A7261&lt;&gt;"",ISNUMBER(A7261)),VLOOKUP(A7261,Studies!A:BR,6,FALSE),"")</f>
        <v>Plasma</v>
      </c>
      <c r="G7261" s="194">
        <v>0.16669999999999999</v>
      </c>
      <c r="H7261" s="50" t="s">
        <v>60</v>
      </c>
      <c r="I7261" s="187">
        <v>232.88890000000001</v>
      </c>
      <c r="J7261" s="41" t="s">
        <v>941</v>
      </c>
      <c r="K7261" s="41" t="s">
        <v>116</v>
      </c>
      <c r="L7261" s="195">
        <v>55.639139999999998</v>
      </c>
      <c r="M7261" s="52" t="s">
        <v>941</v>
      </c>
      <c r="N7261" s="52" t="s">
        <v>117</v>
      </c>
    </row>
    <row r="7262" spans="1:14" x14ac:dyDescent="0.2">
      <c r="A7262" s="30">
        <v>758</v>
      </c>
      <c r="B7262" s="254" t="str">
        <f>IF(AND(A7262&lt;&gt;"",ISNUMBER(A7262)),VLOOKUP(A7262,Studies!A:BR,2,FALSE),"")</f>
        <v>Ferrier 1985</v>
      </c>
      <c r="C7262" s="255" t="str">
        <f>IF(AND(A7262&lt;&gt;"",ISNUMBER(A7262)),VLOOKUP(A7262,Studies!A:BR,3,FALSE),"")</f>
        <v>https://www.ncbi.nlm.nih.gov/pubmed/3920934</v>
      </c>
      <c r="D7262" s="255" t="str">
        <f>IF(AND(A7262&lt;&gt;"",ISNUMBER(A7262)),VLOOKUP(A7262,Studies!A:BR,4,FALSE),"")</f>
        <v>healthy control patients</v>
      </c>
      <c r="E7262" s="255" t="str">
        <f>IF(AND(A7262&lt;&gt;"",ISNUMBER(A7262)),VLOOKUP(A7262,Studies!A:BR,5,FALSE),"")</f>
        <v>Alfentanil</v>
      </c>
      <c r="F7262" s="256" t="str">
        <f>IF(AND(A7262&lt;&gt;"",ISNUMBER(A7262)),VLOOKUP(A7262,Studies!A:BR,6,FALSE),"")</f>
        <v>Plasma</v>
      </c>
      <c r="G7262" s="194">
        <v>0.25</v>
      </c>
      <c r="H7262" s="50" t="s">
        <v>60</v>
      </c>
      <c r="I7262" s="187">
        <v>182.30889999999999</v>
      </c>
      <c r="J7262" s="41" t="s">
        <v>941</v>
      </c>
      <c r="K7262" s="41" t="s">
        <v>116</v>
      </c>
      <c r="L7262" s="195">
        <v>45.486600000000003</v>
      </c>
      <c r="M7262" s="52" t="s">
        <v>941</v>
      </c>
      <c r="N7262" s="52" t="s">
        <v>117</v>
      </c>
    </row>
    <row r="7263" spans="1:14" x14ac:dyDescent="0.2">
      <c r="A7263" s="30">
        <v>758</v>
      </c>
      <c r="B7263" s="254" t="str">
        <f>IF(AND(A7263&lt;&gt;"",ISNUMBER(A7263)),VLOOKUP(A7263,Studies!A:BR,2,FALSE),"")</f>
        <v>Ferrier 1985</v>
      </c>
      <c r="C7263" s="255" t="str">
        <f>IF(AND(A7263&lt;&gt;"",ISNUMBER(A7263)),VLOOKUP(A7263,Studies!A:BR,3,FALSE),"")</f>
        <v>https://www.ncbi.nlm.nih.gov/pubmed/3920934</v>
      </c>
      <c r="D7263" s="255" t="str">
        <f>IF(AND(A7263&lt;&gt;"",ISNUMBER(A7263)),VLOOKUP(A7263,Studies!A:BR,4,FALSE),"")</f>
        <v>healthy control patients</v>
      </c>
      <c r="E7263" s="255" t="str">
        <f>IF(AND(A7263&lt;&gt;"",ISNUMBER(A7263)),VLOOKUP(A7263,Studies!A:BR,5,FALSE),"")</f>
        <v>Alfentanil</v>
      </c>
      <c r="F7263" s="256" t="str">
        <f>IF(AND(A7263&lt;&gt;"",ISNUMBER(A7263)),VLOOKUP(A7263,Studies!A:BR,6,FALSE),"")</f>
        <v>Plasma</v>
      </c>
      <c r="G7263" s="194">
        <v>0.5</v>
      </c>
      <c r="H7263" s="50" t="s">
        <v>60</v>
      </c>
      <c r="I7263" s="187">
        <v>118.3359</v>
      </c>
      <c r="J7263" s="41" t="s">
        <v>941</v>
      </c>
      <c r="K7263" s="41" t="s">
        <v>116</v>
      </c>
      <c r="L7263" s="195">
        <v>33.234580000000001</v>
      </c>
      <c r="M7263" s="52" t="s">
        <v>941</v>
      </c>
      <c r="N7263" s="52" t="s">
        <v>117</v>
      </c>
    </row>
    <row r="7264" spans="1:14" x14ac:dyDescent="0.2">
      <c r="A7264" s="30">
        <v>758</v>
      </c>
      <c r="B7264" s="254" t="str">
        <f>IF(AND(A7264&lt;&gt;"",ISNUMBER(A7264)),VLOOKUP(A7264,Studies!A:BR,2,FALSE),"")</f>
        <v>Ferrier 1985</v>
      </c>
      <c r="C7264" s="255" t="str">
        <f>IF(AND(A7264&lt;&gt;"",ISNUMBER(A7264)),VLOOKUP(A7264,Studies!A:BR,3,FALSE),"")</f>
        <v>https://www.ncbi.nlm.nih.gov/pubmed/3920934</v>
      </c>
      <c r="D7264" s="255" t="str">
        <f>IF(AND(A7264&lt;&gt;"",ISNUMBER(A7264)),VLOOKUP(A7264,Studies!A:BR,4,FALSE),"")</f>
        <v>healthy control patients</v>
      </c>
      <c r="E7264" s="255" t="str">
        <f>IF(AND(A7264&lt;&gt;"",ISNUMBER(A7264)),VLOOKUP(A7264,Studies!A:BR,5,FALSE),"")</f>
        <v>Alfentanil</v>
      </c>
      <c r="F7264" s="256" t="str">
        <f>IF(AND(A7264&lt;&gt;"",ISNUMBER(A7264)),VLOOKUP(A7264,Studies!A:BR,6,FALSE),"")</f>
        <v>Plasma</v>
      </c>
      <c r="G7264" s="194">
        <v>1</v>
      </c>
      <c r="H7264" s="50" t="s">
        <v>60</v>
      </c>
      <c r="I7264" s="187">
        <v>84.813410000000005</v>
      </c>
      <c r="J7264" s="41" t="s">
        <v>941</v>
      </c>
      <c r="K7264" s="41" t="s">
        <v>116</v>
      </c>
      <c r="L7264" s="195">
        <v>46.188510000000001</v>
      </c>
      <c r="M7264" s="52" t="s">
        <v>941</v>
      </c>
      <c r="N7264" s="52" t="s">
        <v>117</v>
      </c>
    </row>
    <row r="7265" spans="1:14" x14ac:dyDescent="0.2">
      <c r="A7265" s="30">
        <v>758</v>
      </c>
      <c r="B7265" s="254" t="str">
        <f>IF(AND(A7265&lt;&gt;"",ISNUMBER(A7265)),VLOOKUP(A7265,Studies!A:BR,2,FALSE),"")</f>
        <v>Ferrier 1985</v>
      </c>
      <c r="C7265" s="255" t="str">
        <f>IF(AND(A7265&lt;&gt;"",ISNUMBER(A7265)),VLOOKUP(A7265,Studies!A:BR,3,FALSE),"")</f>
        <v>https://www.ncbi.nlm.nih.gov/pubmed/3920934</v>
      </c>
      <c r="D7265" s="255" t="str">
        <f>IF(AND(A7265&lt;&gt;"",ISNUMBER(A7265)),VLOOKUP(A7265,Studies!A:BR,4,FALSE),"")</f>
        <v>healthy control patients</v>
      </c>
      <c r="E7265" s="255" t="str">
        <f>IF(AND(A7265&lt;&gt;"",ISNUMBER(A7265)),VLOOKUP(A7265,Studies!A:BR,5,FALSE),"")</f>
        <v>Alfentanil</v>
      </c>
      <c r="F7265" s="256" t="str">
        <f>IF(AND(A7265&lt;&gt;"",ISNUMBER(A7265)),VLOOKUP(A7265,Studies!A:BR,6,FALSE),"")</f>
        <v>Plasma</v>
      </c>
      <c r="G7265" s="194">
        <v>1.5</v>
      </c>
      <c r="H7265" s="50" t="s">
        <v>60</v>
      </c>
      <c r="I7265" s="187">
        <v>69.178049999999999</v>
      </c>
      <c r="J7265" s="41" t="s">
        <v>941</v>
      </c>
      <c r="K7265" s="41" t="s">
        <v>116</v>
      </c>
      <c r="L7265" s="195">
        <v>28.991759999999999</v>
      </c>
      <c r="M7265" s="52" t="s">
        <v>941</v>
      </c>
      <c r="N7265" s="52" t="s">
        <v>117</v>
      </c>
    </row>
    <row r="7266" spans="1:14" x14ac:dyDescent="0.2">
      <c r="A7266" s="30">
        <v>758</v>
      </c>
      <c r="B7266" s="254" t="str">
        <f>IF(AND(A7266&lt;&gt;"",ISNUMBER(A7266)),VLOOKUP(A7266,Studies!A:BR,2,FALSE),"")</f>
        <v>Ferrier 1985</v>
      </c>
      <c r="C7266" s="255" t="str">
        <f>IF(AND(A7266&lt;&gt;"",ISNUMBER(A7266)),VLOOKUP(A7266,Studies!A:BR,3,FALSE),"")</f>
        <v>https://www.ncbi.nlm.nih.gov/pubmed/3920934</v>
      </c>
      <c r="D7266" s="255" t="str">
        <f>IF(AND(A7266&lt;&gt;"",ISNUMBER(A7266)),VLOOKUP(A7266,Studies!A:BR,4,FALSE),"")</f>
        <v>healthy control patients</v>
      </c>
      <c r="E7266" s="255" t="str">
        <f>IF(AND(A7266&lt;&gt;"",ISNUMBER(A7266)),VLOOKUP(A7266,Studies!A:BR,5,FALSE),"")</f>
        <v>Alfentanil</v>
      </c>
      <c r="F7266" s="256" t="str">
        <f>IF(AND(A7266&lt;&gt;"",ISNUMBER(A7266)),VLOOKUP(A7266,Studies!A:BR,6,FALSE),"")</f>
        <v>Plasma</v>
      </c>
      <c r="G7266" s="194">
        <v>2</v>
      </c>
      <c r="H7266" s="50" t="s">
        <v>60</v>
      </c>
      <c r="I7266" s="187">
        <v>40.630310000000001</v>
      </c>
      <c r="J7266" s="41" t="s">
        <v>941</v>
      </c>
      <c r="K7266" s="41" t="s">
        <v>116</v>
      </c>
      <c r="L7266" s="195">
        <v>14.215400000000001</v>
      </c>
      <c r="M7266" s="52" t="s">
        <v>941</v>
      </c>
      <c r="N7266" s="52" t="s">
        <v>117</v>
      </c>
    </row>
    <row r="7267" spans="1:14" x14ac:dyDescent="0.2">
      <c r="A7267" s="30">
        <v>758</v>
      </c>
      <c r="B7267" s="254" t="str">
        <f>IF(AND(A7267&lt;&gt;"",ISNUMBER(A7267)),VLOOKUP(A7267,Studies!A:BR,2,FALSE),"")</f>
        <v>Ferrier 1985</v>
      </c>
      <c r="C7267" s="255" t="str">
        <f>IF(AND(A7267&lt;&gt;"",ISNUMBER(A7267)),VLOOKUP(A7267,Studies!A:BR,3,FALSE),"")</f>
        <v>https://www.ncbi.nlm.nih.gov/pubmed/3920934</v>
      </c>
      <c r="D7267" s="255" t="str">
        <f>IF(AND(A7267&lt;&gt;"",ISNUMBER(A7267)),VLOOKUP(A7267,Studies!A:BR,4,FALSE),"")</f>
        <v>healthy control patients</v>
      </c>
      <c r="E7267" s="255" t="str">
        <f>IF(AND(A7267&lt;&gt;"",ISNUMBER(A7267)),VLOOKUP(A7267,Studies!A:BR,5,FALSE),"")</f>
        <v>Alfentanil</v>
      </c>
      <c r="F7267" s="256" t="str">
        <f>IF(AND(A7267&lt;&gt;"",ISNUMBER(A7267)),VLOOKUP(A7267,Studies!A:BR,6,FALSE),"")</f>
        <v>Plasma</v>
      </c>
      <c r="G7267" s="194">
        <v>3</v>
      </c>
      <c r="H7267" s="50" t="s">
        <v>60</v>
      </c>
      <c r="I7267" s="187">
        <v>24.50067</v>
      </c>
      <c r="J7267" s="41" t="s">
        <v>941</v>
      </c>
      <c r="K7267" s="41" t="s">
        <v>116</v>
      </c>
      <c r="L7267" s="195">
        <v>13.62027</v>
      </c>
      <c r="M7267" s="52" t="s">
        <v>941</v>
      </c>
      <c r="N7267" s="52" t="s">
        <v>117</v>
      </c>
    </row>
    <row r="7268" spans="1:14" x14ac:dyDescent="0.2">
      <c r="A7268" s="30">
        <v>758</v>
      </c>
      <c r="B7268" s="254" t="str">
        <f>IF(AND(A7268&lt;&gt;"",ISNUMBER(A7268)),VLOOKUP(A7268,Studies!A:BR,2,FALSE),"")</f>
        <v>Ferrier 1985</v>
      </c>
      <c r="C7268" s="255" t="str">
        <f>IF(AND(A7268&lt;&gt;"",ISNUMBER(A7268)),VLOOKUP(A7268,Studies!A:BR,3,FALSE),"")</f>
        <v>https://www.ncbi.nlm.nih.gov/pubmed/3920934</v>
      </c>
      <c r="D7268" s="255" t="str">
        <f>IF(AND(A7268&lt;&gt;"",ISNUMBER(A7268)),VLOOKUP(A7268,Studies!A:BR,4,FALSE),"")</f>
        <v>healthy control patients</v>
      </c>
      <c r="E7268" s="255" t="str">
        <f>IF(AND(A7268&lt;&gt;"",ISNUMBER(A7268)),VLOOKUP(A7268,Studies!A:BR,5,FALSE),"")</f>
        <v>Alfentanil</v>
      </c>
      <c r="F7268" s="256" t="str">
        <f>IF(AND(A7268&lt;&gt;"",ISNUMBER(A7268)),VLOOKUP(A7268,Studies!A:BR,6,FALSE),"")</f>
        <v>Plasma</v>
      </c>
      <c r="G7268" s="194">
        <v>4</v>
      </c>
      <c r="H7268" s="50" t="s">
        <v>60</v>
      </c>
      <c r="I7268" s="187">
        <v>22.668199999999999</v>
      </c>
      <c r="J7268" s="41" t="s">
        <v>941</v>
      </c>
      <c r="K7268" s="41" t="s">
        <v>116</v>
      </c>
      <c r="L7268" s="195">
        <v>14.13805</v>
      </c>
      <c r="M7268" s="52" t="s">
        <v>941</v>
      </c>
      <c r="N7268" s="52" t="s">
        <v>117</v>
      </c>
    </row>
    <row r="7269" spans="1:14" x14ac:dyDescent="0.2">
      <c r="A7269" s="30">
        <v>758</v>
      </c>
      <c r="B7269" s="254" t="str">
        <f>IF(AND(A7269&lt;&gt;"",ISNUMBER(A7269)),VLOOKUP(A7269,Studies!A:BR,2,FALSE),"")</f>
        <v>Ferrier 1985</v>
      </c>
      <c r="C7269" s="255" t="str">
        <f>IF(AND(A7269&lt;&gt;"",ISNUMBER(A7269)),VLOOKUP(A7269,Studies!A:BR,3,FALSE),"")</f>
        <v>https://www.ncbi.nlm.nih.gov/pubmed/3920934</v>
      </c>
      <c r="D7269" s="255" t="str">
        <f>IF(AND(A7269&lt;&gt;"",ISNUMBER(A7269)),VLOOKUP(A7269,Studies!A:BR,4,FALSE),"")</f>
        <v>healthy control patients</v>
      </c>
      <c r="E7269" s="255" t="str">
        <f>IF(AND(A7269&lt;&gt;"",ISNUMBER(A7269)),VLOOKUP(A7269,Studies!A:BR,5,FALSE),"")</f>
        <v>Alfentanil</v>
      </c>
      <c r="F7269" s="256" t="str">
        <f>IF(AND(A7269&lt;&gt;"",ISNUMBER(A7269)),VLOOKUP(A7269,Studies!A:BR,6,FALSE),"")</f>
        <v>Plasma</v>
      </c>
      <c r="G7269" s="194">
        <v>5</v>
      </c>
      <c r="H7269" s="50" t="s">
        <v>60</v>
      </c>
      <c r="I7269" s="187">
        <v>9.4633900000000004</v>
      </c>
      <c r="J7269" s="41" t="s">
        <v>941</v>
      </c>
      <c r="K7269" s="41" t="s">
        <v>116</v>
      </c>
      <c r="L7269" s="195">
        <v>7.0071029999999999</v>
      </c>
      <c r="M7269" s="52" t="s">
        <v>941</v>
      </c>
      <c r="N7269" s="52" t="s">
        <v>117</v>
      </c>
    </row>
    <row r="7270" spans="1:14" x14ac:dyDescent="0.2">
      <c r="A7270" s="30">
        <v>758</v>
      </c>
      <c r="B7270" s="254" t="str">
        <f>IF(AND(A7270&lt;&gt;"",ISNUMBER(A7270)),VLOOKUP(A7270,Studies!A:BR,2,FALSE),"")</f>
        <v>Ferrier 1985</v>
      </c>
      <c r="C7270" s="255" t="str">
        <f>IF(AND(A7270&lt;&gt;"",ISNUMBER(A7270)),VLOOKUP(A7270,Studies!A:BR,3,FALSE),"")</f>
        <v>https://www.ncbi.nlm.nih.gov/pubmed/3920934</v>
      </c>
      <c r="D7270" s="255" t="str">
        <f>IF(AND(A7270&lt;&gt;"",ISNUMBER(A7270)),VLOOKUP(A7270,Studies!A:BR,4,FALSE),"")</f>
        <v>healthy control patients</v>
      </c>
      <c r="E7270" s="255" t="str">
        <f>IF(AND(A7270&lt;&gt;"",ISNUMBER(A7270)),VLOOKUP(A7270,Studies!A:BR,5,FALSE),"")</f>
        <v>Alfentanil</v>
      </c>
      <c r="F7270" s="256" t="str">
        <f>IF(AND(A7270&lt;&gt;"",ISNUMBER(A7270)),VLOOKUP(A7270,Studies!A:BR,6,FALSE),"")</f>
        <v>Plasma</v>
      </c>
      <c r="G7270" s="194">
        <v>6</v>
      </c>
      <c r="H7270" s="50" t="s">
        <v>60</v>
      </c>
      <c r="I7270" s="187">
        <v>9.538653</v>
      </c>
      <c r="J7270" s="41" t="s">
        <v>941</v>
      </c>
      <c r="K7270" s="41" t="s">
        <v>116</v>
      </c>
      <c r="L7270" s="195">
        <v>7.0608740000000001</v>
      </c>
      <c r="M7270" s="52" t="s">
        <v>941</v>
      </c>
      <c r="N7270" s="52" t="s">
        <v>117</v>
      </c>
    </row>
    <row r="7271" spans="1:14" x14ac:dyDescent="0.2">
      <c r="A7271" s="30">
        <v>758</v>
      </c>
      <c r="B7271" s="254" t="str">
        <f>IF(AND(A7271&lt;&gt;"",ISNUMBER(A7271)),VLOOKUP(A7271,Studies!A:BR,2,FALSE),"")</f>
        <v>Ferrier 1985</v>
      </c>
      <c r="C7271" s="255" t="str">
        <f>IF(AND(A7271&lt;&gt;"",ISNUMBER(A7271)),VLOOKUP(A7271,Studies!A:BR,3,FALSE),"")</f>
        <v>https://www.ncbi.nlm.nih.gov/pubmed/3920934</v>
      </c>
      <c r="D7271" s="255" t="str">
        <f>IF(AND(A7271&lt;&gt;"",ISNUMBER(A7271)),VLOOKUP(A7271,Studies!A:BR,4,FALSE),"")</f>
        <v>healthy control patients</v>
      </c>
      <c r="E7271" s="255" t="str">
        <f>IF(AND(A7271&lt;&gt;"",ISNUMBER(A7271)),VLOOKUP(A7271,Studies!A:BR,5,FALSE),"")</f>
        <v>Alfentanil</v>
      </c>
      <c r="F7271" s="256" t="str">
        <f>IF(AND(A7271&lt;&gt;"",ISNUMBER(A7271)),VLOOKUP(A7271,Studies!A:BR,6,FALSE),"")</f>
        <v>Plasma</v>
      </c>
      <c r="G7271" s="194">
        <v>8</v>
      </c>
      <c r="H7271" s="50" t="s">
        <v>60</v>
      </c>
      <c r="I7271" s="187">
        <v>4.0295399999999999</v>
      </c>
      <c r="J7271" s="41" t="s">
        <v>941</v>
      </c>
      <c r="K7271" s="41" t="s">
        <v>116</v>
      </c>
      <c r="L7271" s="195">
        <v>2.9682750000000002</v>
      </c>
      <c r="M7271" s="52" t="s">
        <v>941</v>
      </c>
      <c r="N7271" s="52" t="s">
        <v>117</v>
      </c>
    </row>
    <row r="7272" spans="1:14" x14ac:dyDescent="0.2">
      <c r="A7272" s="30">
        <v>758</v>
      </c>
      <c r="B7272" s="254" t="str">
        <f>IF(AND(A7272&lt;&gt;"",ISNUMBER(A7272)),VLOOKUP(A7272,Studies!A:BR,2,FALSE),"")</f>
        <v>Ferrier 1985</v>
      </c>
      <c r="C7272" s="255" t="str">
        <f>IF(AND(A7272&lt;&gt;"",ISNUMBER(A7272)),VLOOKUP(A7272,Studies!A:BR,3,FALSE),"")</f>
        <v>https://www.ncbi.nlm.nih.gov/pubmed/3920934</v>
      </c>
      <c r="D7272" s="255" t="str">
        <f>IF(AND(A7272&lt;&gt;"",ISNUMBER(A7272)),VLOOKUP(A7272,Studies!A:BR,4,FALSE),"")</f>
        <v>healthy control patients</v>
      </c>
      <c r="E7272" s="255" t="str">
        <f>IF(AND(A7272&lt;&gt;"",ISNUMBER(A7272)),VLOOKUP(A7272,Studies!A:BR,5,FALSE),"")</f>
        <v>Alfentanil</v>
      </c>
      <c r="F7272" s="256" t="str">
        <f>IF(AND(A7272&lt;&gt;"",ISNUMBER(A7272)),VLOOKUP(A7272,Studies!A:BR,6,FALSE),"")</f>
        <v>Plasma</v>
      </c>
      <c r="G7272" s="194">
        <v>10</v>
      </c>
      <c r="H7272" s="50" t="s">
        <v>60</v>
      </c>
      <c r="I7272" s="187">
        <v>2.2312370000000001</v>
      </c>
      <c r="J7272" s="41" t="s">
        <v>941</v>
      </c>
      <c r="K7272" s="41" t="s">
        <v>116</v>
      </c>
      <c r="L7272" s="195">
        <v>1.979983</v>
      </c>
      <c r="M7272" s="52" t="s">
        <v>941</v>
      </c>
      <c r="N7272" s="52" t="s">
        <v>117</v>
      </c>
    </row>
    <row r="7273" spans="1:14" x14ac:dyDescent="0.2">
      <c r="A7273" s="30">
        <v>759</v>
      </c>
      <c r="B7273" s="254" t="str">
        <f>IF(AND(A7273&lt;&gt;"",ISNUMBER(A7273)),VLOOKUP(A7273,Studies!A:BR,2,FALSE),"")</f>
        <v>Ferrier 1985</v>
      </c>
      <c r="C7273" s="255" t="str">
        <f>IF(AND(A7273&lt;&gt;"",ISNUMBER(A7273)),VLOOKUP(A7273,Studies!A:BR,3,FALSE),"")</f>
        <v>https://www.ncbi.nlm.nih.gov/pubmed/3920934</v>
      </c>
      <c r="D7273" s="255" t="str">
        <f>IF(AND(A7273&lt;&gt;"",ISNUMBER(A7273)),VLOOKUP(A7273,Studies!A:BR,4,FALSE),"")</f>
        <v>cirrhosis patients patients</v>
      </c>
      <c r="E7273" s="255" t="str">
        <f>IF(AND(A7273&lt;&gt;"",ISNUMBER(A7273)),VLOOKUP(A7273,Studies!A:BR,5,FALSE),"")</f>
        <v>Alfentanil</v>
      </c>
      <c r="F7273" s="256" t="str">
        <f>IF(AND(A7273&lt;&gt;"",ISNUMBER(A7273)),VLOOKUP(A7273,Studies!A:BR,6,FALSE),"")</f>
        <v>Plasma</v>
      </c>
      <c r="G7273" s="194">
        <v>8.3299999999999999E-2</v>
      </c>
      <c r="H7273" s="50" t="s">
        <v>60</v>
      </c>
      <c r="I7273" s="187">
        <v>364.0659</v>
      </c>
      <c r="J7273" s="41" t="s">
        <v>941</v>
      </c>
      <c r="K7273" s="41" t="s">
        <v>116</v>
      </c>
      <c r="L7273" s="195">
        <v>221.7527</v>
      </c>
      <c r="M7273" s="52" t="s">
        <v>941</v>
      </c>
      <c r="N7273" s="52" t="s">
        <v>117</v>
      </c>
    </row>
    <row r="7274" spans="1:14" x14ac:dyDescent="0.2">
      <c r="A7274" s="30">
        <v>759</v>
      </c>
      <c r="B7274" s="254" t="str">
        <f>IF(AND(A7274&lt;&gt;"",ISNUMBER(A7274)),VLOOKUP(A7274,Studies!A:BR,2,FALSE),"")</f>
        <v>Ferrier 1985</v>
      </c>
      <c r="C7274" s="255" t="str">
        <f>IF(AND(A7274&lt;&gt;"",ISNUMBER(A7274)),VLOOKUP(A7274,Studies!A:BR,3,FALSE),"")</f>
        <v>https://www.ncbi.nlm.nih.gov/pubmed/3920934</v>
      </c>
      <c r="D7274" s="255" t="str">
        <f>IF(AND(A7274&lt;&gt;"",ISNUMBER(A7274)),VLOOKUP(A7274,Studies!A:BR,4,FALSE),"")</f>
        <v>cirrhosis patients patients</v>
      </c>
      <c r="E7274" s="255" t="str">
        <f>IF(AND(A7274&lt;&gt;"",ISNUMBER(A7274)),VLOOKUP(A7274,Studies!A:BR,5,FALSE),"")</f>
        <v>Alfentanil</v>
      </c>
      <c r="F7274" s="256" t="str">
        <f>IF(AND(A7274&lt;&gt;"",ISNUMBER(A7274)),VLOOKUP(A7274,Studies!A:BR,6,FALSE),"")</f>
        <v>Plasma</v>
      </c>
      <c r="G7274" s="194">
        <v>0.16669999999999999</v>
      </c>
      <c r="H7274" s="50" t="s">
        <v>60</v>
      </c>
      <c r="I7274" s="187">
        <v>272.8</v>
      </c>
      <c r="J7274" s="41" t="s">
        <v>941</v>
      </c>
      <c r="K7274" s="41" t="s">
        <v>116</v>
      </c>
      <c r="L7274" s="195">
        <v>101.6477</v>
      </c>
      <c r="M7274" s="52" t="s">
        <v>941</v>
      </c>
      <c r="N7274" s="52" t="s">
        <v>117</v>
      </c>
    </row>
    <row r="7275" spans="1:14" x14ac:dyDescent="0.2">
      <c r="A7275" s="30">
        <v>759</v>
      </c>
      <c r="B7275" s="254" t="str">
        <f>IF(AND(A7275&lt;&gt;"",ISNUMBER(A7275)),VLOOKUP(A7275,Studies!A:BR,2,FALSE),"")</f>
        <v>Ferrier 1985</v>
      </c>
      <c r="C7275" s="255" t="str">
        <f>IF(AND(A7275&lt;&gt;"",ISNUMBER(A7275)),VLOOKUP(A7275,Studies!A:BR,3,FALSE),"")</f>
        <v>https://www.ncbi.nlm.nih.gov/pubmed/3920934</v>
      </c>
      <c r="D7275" s="255" t="str">
        <f>IF(AND(A7275&lt;&gt;"",ISNUMBER(A7275)),VLOOKUP(A7275,Studies!A:BR,4,FALSE),"")</f>
        <v>cirrhosis patients patients</v>
      </c>
      <c r="E7275" s="255" t="str">
        <f>IF(AND(A7275&lt;&gt;"",ISNUMBER(A7275)),VLOOKUP(A7275,Studies!A:BR,5,FALSE),"")</f>
        <v>Alfentanil</v>
      </c>
      <c r="F7275" s="256" t="str">
        <f>IF(AND(A7275&lt;&gt;"",ISNUMBER(A7275)),VLOOKUP(A7275,Studies!A:BR,6,FALSE),"")</f>
        <v>Plasma</v>
      </c>
      <c r="G7275" s="194">
        <v>0.25</v>
      </c>
      <c r="H7275" s="50" t="s">
        <v>60</v>
      </c>
      <c r="I7275" s="187">
        <v>210.50989999999999</v>
      </c>
      <c r="J7275" s="41" t="s">
        <v>941</v>
      </c>
      <c r="K7275" s="41" t="s">
        <v>116</v>
      </c>
      <c r="L7275" s="195">
        <v>62.152079999999998</v>
      </c>
      <c r="M7275" s="52" t="s">
        <v>941</v>
      </c>
      <c r="N7275" s="52" t="s">
        <v>117</v>
      </c>
    </row>
    <row r="7276" spans="1:14" x14ac:dyDescent="0.2">
      <c r="A7276" s="30">
        <v>759</v>
      </c>
      <c r="B7276" s="254" t="str">
        <f>IF(AND(A7276&lt;&gt;"",ISNUMBER(A7276)),VLOOKUP(A7276,Studies!A:BR,2,FALSE),"")</f>
        <v>Ferrier 1985</v>
      </c>
      <c r="C7276" s="255" t="str">
        <f>IF(AND(A7276&lt;&gt;"",ISNUMBER(A7276)),VLOOKUP(A7276,Studies!A:BR,3,FALSE),"")</f>
        <v>https://www.ncbi.nlm.nih.gov/pubmed/3920934</v>
      </c>
      <c r="D7276" s="255" t="str">
        <f>IF(AND(A7276&lt;&gt;"",ISNUMBER(A7276)),VLOOKUP(A7276,Studies!A:BR,4,FALSE),"")</f>
        <v>cirrhosis patients patients</v>
      </c>
      <c r="E7276" s="255" t="str">
        <f>IF(AND(A7276&lt;&gt;"",ISNUMBER(A7276)),VLOOKUP(A7276,Studies!A:BR,5,FALSE),"")</f>
        <v>Alfentanil</v>
      </c>
      <c r="F7276" s="256" t="str">
        <f>IF(AND(A7276&lt;&gt;"",ISNUMBER(A7276)),VLOOKUP(A7276,Studies!A:BR,6,FALSE),"")</f>
        <v>Plasma</v>
      </c>
      <c r="G7276" s="194">
        <v>0.5</v>
      </c>
      <c r="H7276" s="50" t="s">
        <v>60</v>
      </c>
      <c r="I7276" s="187">
        <v>181.99100000000001</v>
      </c>
      <c r="J7276" s="41" t="s">
        <v>941</v>
      </c>
      <c r="K7276" s="41" t="s">
        <v>116</v>
      </c>
      <c r="L7276" s="195">
        <v>106.30800000000001</v>
      </c>
      <c r="M7276" s="52" t="s">
        <v>941</v>
      </c>
      <c r="N7276" s="52" t="s">
        <v>117</v>
      </c>
    </row>
    <row r="7277" spans="1:14" x14ac:dyDescent="0.2">
      <c r="A7277" s="30">
        <v>759</v>
      </c>
      <c r="B7277" s="254" t="str">
        <f>IF(AND(A7277&lt;&gt;"",ISNUMBER(A7277)),VLOOKUP(A7277,Studies!A:BR,2,FALSE),"")</f>
        <v>Ferrier 1985</v>
      </c>
      <c r="C7277" s="255" t="str">
        <f>IF(AND(A7277&lt;&gt;"",ISNUMBER(A7277)),VLOOKUP(A7277,Studies!A:BR,3,FALSE),"")</f>
        <v>https://www.ncbi.nlm.nih.gov/pubmed/3920934</v>
      </c>
      <c r="D7277" s="255" t="str">
        <f>IF(AND(A7277&lt;&gt;"",ISNUMBER(A7277)),VLOOKUP(A7277,Studies!A:BR,4,FALSE),"")</f>
        <v>cirrhosis patients patients</v>
      </c>
      <c r="E7277" s="255" t="str">
        <f>IF(AND(A7277&lt;&gt;"",ISNUMBER(A7277)),VLOOKUP(A7277,Studies!A:BR,5,FALSE),"")</f>
        <v>Alfentanil</v>
      </c>
      <c r="F7277" s="256" t="str">
        <f>IF(AND(A7277&lt;&gt;"",ISNUMBER(A7277)),VLOOKUP(A7277,Studies!A:BR,6,FALSE),"")</f>
        <v>Plasma</v>
      </c>
      <c r="G7277" s="194">
        <v>1</v>
      </c>
      <c r="H7277" s="50" t="s">
        <v>60</v>
      </c>
      <c r="I7277" s="187">
        <v>112.96599999999999</v>
      </c>
      <c r="J7277" s="41" t="s">
        <v>941</v>
      </c>
      <c r="K7277" s="41" t="s">
        <v>116</v>
      </c>
      <c r="L7277" s="195">
        <v>41.912219999999998</v>
      </c>
      <c r="M7277" s="52" t="s">
        <v>941</v>
      </c>
      <c r="N7277" s="52" t="s">
        <v>117</v>
      </c>
    </row>
    <row r="7278" spans="1:14" x14ac:dyDescent="0.2">
      <c r="A7278" s="30">
        <v>759</v>
      </c>
      <c r="B7278" s="254" t="str">
        <f>IF(AND(A7278&lt;&gt;"",ISNUMBER(A7278)),VLOOKUP(A7278,Studies!A:BR,2,FALSE),"")</f>
        <v>Ferrier 1985</v>
      </c>
      <c r="C7278" s="255" t="str">
        <f>IF(AND(A7278&lt;&gt;"",ISNUMBER(A7278)),VLOOKUP(A7278,Studies!A:BR,3,FALSE),"")</f>
        <v>https://www.ncbi.nlm.nih.gov/pubmed/3920934</v>
      </c>
      <c r="D7278" s="255" t="str">
        <f>IF(AND(A7278&lt;&gt;"",ISNUMBER(A7278)),VLOOKUP(A7278,Studies!A:BR,4,FALSE),"")</f>
        <v>cirrhosis patients patients</v>
      </c>
      <c r="E7278" s="255" t="str">
        <f>IF(AND(A7278&lt;&gt;"",ISNUMBER(A7278)),VLOOKUP(A7278,Studies!A:BR,5,FALSE),"")</f>
        <v>Alfentanil</v>
      </c>
      <c r="F7278" s="256" t="str">
        <f>IF(AND(A7278&lt;&gt;"",ISNUMBER(A7278)),VLOOKUP(A7278,Studies!A:BR,6,FALSE),"")</f>
        <v>Plasma</v>
      </c>
      <c r="G7278" s="194">
        <v>1.5</v>
      </c>
      <c r="H7278" s="50" t="s">
        <v>60</v>
      </c>
      <c r="I7278" s="187">
        <v>104.7948</v>
      </c>
      <c r="J7278" s="41" t="s">
        <v>941</v>
      </c>
      <c r="K7278" s="41" t="s">
        <v>116</v>
      </c>
      <c r="L7278" s="195">
        <v>49.534579999999998</v>
      </c>
      <c r="M7278" s="52" t="s">
        <v>941</v>
      </c>
      <c r="N7278" s="52" t="s">
        <v>117</v>
      </c>
    </row>
    <row r="7279" spans="1:14" x14ac:dyDescent="0.2">
      <c r="A7279" s="30">
        <v>759</v>
      </c>
      <c r="B7279" s="254" t="str">
        <f>IF(AND(A7279&lt;&gt;"",ISNUMBER(A7279)),VLOOKUP(A7279,Studies!A:BR,2,FALSE),"")</f>
        <v>Ferrier 1985</v>
      </c>
      <c r="C7279" s="255" t="str">
        <f>IF(AND(A7279&lt;&gt;"",ISNUMBER(A7279)),VLOOKUP(A7279,Studies!A:BR,3,FALSE),"")</f>
        <v>https://www.ncbi.nlm.nih.gov/pubmed/3920934</v>
      </c>
      <c r="D7279" s="255" t="str">
        <f>IF(AND(A7279&lt;&gt;"",ISNUMBER(A7279)),VLOOKUP(A7279,Studies!A:BR,4,FALSE),"")</f>
        <v>cirrhosis patients patients</v>
      </c>
      <c r="E7279" s="255" t="str">
        <f>IF(AND(A7279&lt;&gt;"",ISNUMBER(A7279)),VLOOKUP(A7279,Studies!A:BR,5,FALSE),"")</f>
        <v>Alfentanil</v>
      </c>
      <c r="F7279" s="256" t="str">
        <f>IF(AND(A7279&lt;&gt;"",ISNUMBER(A7279)),VLOOKUP(A7279,Studies!A:BR,6,FALSE),"")</f>
        <v>Plasma</v>
      </c>
      <c r="G7279" s="194">
        <v>2</v>
      </c>
      <c r="H7279" s="50" t="s">
        <v>60</v>
      </c>
      <c r="I7279" s="187">
        <v>91.790499999999994</v>
      </c>
      <c r="J7279" s="41" t="s">
        <v>941</v>
      </c>
      <c r="K7279" s="41" t="s">
        <v>116</v>
      </c>
      <c r="L7279" s="195">
        <v>45.330660000000002</v>
      </c>
      <c r="M7279" s="52" t="s">
        <v>941</v>
      </c>
      <c r="N7279" s="52" t="s">
        <v>117</v>
      </c>
    </row>
    <row r="7280" spans="1:14" x14ac:dyDescent="0.2">
      <c r="A7280" s="30">
        <v>759</v>
      </c>
      <c r="B7280" s="254" t="str">
        <f>IF(AND(A7280&lt;&gt;"",ISNUMBER(A7280)),VLOOKUP(A7280,Studies!A:BR,2,FALSE),"")</f>
        <v>Ferrier 1985</v>
      </c>
      <c r="C7280" s="255" t="str">
        <f>IF(AND(A7280&lt;&gt;"",ISNUMBER(A7280)),VLOOKUP(A7280,Studies!A:BR,3,FALSE),"")</f>
        <v>https://www.ncbi.nlm.nih.gov/pubmed/3920934</v>
      </c>
      <c r="D7280" s="255" t="str">
        <f>IF(AND(A7280&lt;&gt;"",ISNUMBER(A7280)),VLOOKUP(A7280,Studies!A:BR,4,FALSE),"")</f>
        <v>cirrhosis patients patients</v>
      </c>
      <c r="E7280" s="255" t="str">
        <f>IF(AND(A7280&lt;&gt;"",ISNUMBER(A7280)),VLOOKUP(A7280,Studies!A:BR,5,FALSE),"")</f>
        <v>Alfentanil</v>
      </c>
      <c r="F7280" s="256" t="str">
        <f>IF(AND(A7280&lt;&gt;"",ISNUMBER(A7280)),VLOOKUP(A7280,Studies!A:BR,6,FALSE),"")</f>
        <v>Plasma</v>
      </c>
      <c r="G7280" s="194">
        <v>3</v>
      </c>
      <c r="H7280" s="50" t="s">
        <v>60</v>
      </c>
      <c r="I7280" s="187">
        <v>67.500979999999998</v>
      </c>
      <c r="J7280" s="41" t="s">
        <v>941</v>
      </c>
      <c r="K7280" s="41" t="s">
        <v>116</v>
      </c>
      <c r="L7280" s="195">
        <v>47.139389999999999</v>
      </c>
      <c r="M7280" s="52" t="s">
        <v>941</v>
      </c>
      <c r="N7280" s="52" t="s">
        <v>117</v>
      </c>
    </row>
    <row r="7281" spans="1:14" x14ac:dyDescent="0.2">
      <c r="A7281" s="30">
        <v>759</v>
      </c>
      <c r="B7281" s="254" t="str">
        <f>IF(AND(A7281&lt;&gt;"",ISNUMBER(A7281)),VLOOKUP(A7281,Studies!A:BR,2,FALSE),"")</f>
        <v>Ferrier 1985</v>
      </c>
      <c r="C7281" s="255" t="str">
        <f>IF(AND(A7281&lt;&gt;"",ISNUMBER(A7281)),VLOOKUP(A7281,Studies!A:BR,3,FALSE),"")</f>
        <v>https://www.ncbi.nlm.nih.gov/pubmed/3920934</v>
      </c>
      <c r="D7281" s="255" t="str">
        <f>IF(AND(A7281&lt;&gt;"",ISNUMBER(A7281)),VLOOKUP(A7281,Studies!A:BR,4,FALSE),"")</f>
        <v>cirrhosis patients patients</v>
      </c>
      <c r="E7281" s="255" t="str">
        <f>IF(AND(A7281&lt;&gt;"",ISNUMBER(A7281)),VLOOKUP(A7281,Studies!A:BR,5,FALSE),"")</f>
        <v>Alfentanil</v>
      </c>
      <c r="F7281" s="256" t="str">
        <f>IF(AND(A7281&lt;&gt;"",ISNUMBER(A7281)),VLOOKUP(A7281,Studies!A:BR,6,FALSE),"")</f>
        <v>Plasma</v>
      </c>
      <c r="G7281" s="194">
        <v>4</v>
      </c>
      <c r="H7281" s="50" t="s">
        <v>60</v>
      </c>
      <c r="I7281" s="187">
        <v>49.671190000000003</v>
      </c>
      <c r="J7281" s="41" t="s">
        <v>941</v>
      </c>
      <c r="K7281" s="41" t="s">
        <v>116</v>
      </c>
      <c r="L7281" s="195">
        <v>37.075049999999997</v>
      </c>
      <c r="M7281" s="52" t="s">
        <v>941</v>
      </c>
      <c r="N7281" s="52" t="s">
        <v>117</v>
      </c>
    </row>
    <row r="7282" spans="1:14" x14ac:dyDescent="0.2">
      <c r="A7282" s="30">
        <v>759</v>
      </c>
      <c r="B7282" s="254" t="str">
        <f>IF(AND(A7282&lt;&gt;"",ISNUMBER(A7282)),VLOOKUP(A7282,Studies!A:BR,2,FALSE),"")</f>
        <v>Ferrier 1985</v>
      </c>
      <c r="C7282" s="255" t="str">
        <f>IF(AND(A7282&lt;&gt;"",ISNUMBER(A7282)),VLOOKUP(A7282,Studies!A:BR,3,FALSE),"")</f>
        <v>https://www.ncbi.nlm.nih.gov/pubmed/3920934</v>
      </c>
      <c r="D7282" s="255" t="str">
        <f>IF(AND(A7282&lt;&gt;"",ISNUMBER(A7282)),VLOOKUP(A7282,Studies!A:BR,4,FALSE),"")</f>
        <v>cirrhosis patients patients</v>
      </c>
      <c r="E7282" s="255" t="str">
        <f>IF(AND(A7282&lt;&gt;"",ISNUMBER(A7282)),VLOOKUP(A7282,Studies!A:BR,5,FALSE),"")</f>
        <v>Alfentanil</v>
      </c>
      <c r="F7282" s="256" t="str">
        <f>IF(AND(A7282&lt;&gt;"",ISNUMBER(A7282)),VLOOKUP(A7282,Studies!A:BR,6,FALSE),"")</f>
        <v>Plasma</v>
      </c>
      <c r="G7282" s="194">
        <v>5</v>
      </c>
      <c r="H7282" s="50" t="s">
        <v>60</v>
      </c>
      <c r="I7282" s="187">
        <v>47.270449999999997</v>
      </c>
      <c r="J7282" s="41" t="s">
        <v>941</v>
      </c>
      <c r="K7282" s="41" t="s">
        <v>116</v>
      </c>
      <c r="L7282" s="195">
        <v>38.876060000000003</v>
      </c>
      <c r="M7282" s="52" t="s">
        <v>941</v>
      </c>
      <c r="N7282" s="52" t="s">
        <v>117</v>
      </c>
    </row>
    <row r="7283" spans="1:14" x14ac:dyDescent="0.2">
      <c r="A7283" s="30">
        <v>759</v>
      </c>
      <c r="B7283" s="254" t="str">
        <f>IF(AND(A7283&lt;&gt;"",ISNUMBER(A7283)),VLOOKUP(A7283,Studies!A:BR,2,FALSE),"")</f>
        <v>Ferrier 1985</v>
      </c>
      <c r="C7283" s="255" t="str">
        <f>IF(AND(A7283&lt;&gt;"",ISNUMBER(A7283)),VLOOKUP(A7283,Studies!A:BR,3,FALSE),"")</f>
        <v>https://www.ncbi.nlm.nih.gov/pubmed/3920934</v>
      </c>
      <c r="D7283" s="255" t="str">
        <f>IF(AND(A7283&lt;&gt;"",ISNUMBER(A7283)),VLOOKUP(A7283,Studies!A:BR,4,FALSE),"")</f>
        <v>cirrhosis patients patients</v>
      </c>
      <c r="E7283" s="255" t="str">
        <f>IF(AND(A7283&lt;&gt;"",ISNUMBER(A7283)),VLOOKUP(A7283,Studies!A:BR,5,FALSE),"")</f>
        <v>Alfentanil</v>
      </c>
      <c r="F7283" s="256" t="str">
        <f>IF(AND(A7283&lt;&gt;"",ISNUMBER(A7283)),VLOOKUP(A7283,Studies!A:BR,6,FALSE),"")</f>
        <v>Plasma</v>
      </c>
      <c r="G7283" s="194">
        <v>6</v>
      </c>
      <c r="H7283" s="50" t="s">
        <v>60</v>
      </c>
      <c r="I7283" s="187">
        <v>37.372390000000003</v>
      </c>
      <c r="J7283" s="41" t="s">
        <v>941</v>
      </c>
      <c r="K7283" s="41" t="s">
        <v>116</v>
      </c>
      <c r="L7283" s="195">
        <v>33.689830000000001</v>
      </c>
      <c r="M7283" s="52" t="s">
        <v>941</v>
      </c>
      <c r="N7283" s="52" t="s">
        <v>117</v>
      </c>
    </row>
    <row r="7284" spans="1:14" x14ac:dyDescent="0.2">
      <c r="A7284" s="30">
        <v>759</v>
      </c>
      <c r="B7284" s="254" t="str">
        <f>IF(AND(A7284&lt;&gt;"",ISNUMBER(A7284)),VLOOKUP(A7284,Studies!A:BR,2,FALSE),"")</f>
        <v>Ferrier 1985</v>
      </c>
      <c r="C7284" s="255" t="str">
        <f>IF(AND(A7284&lt;&gt;"",ISNUMBER(A7284)),VLOOKUP(A7284,Studies!A:BR,3,FALSE),"")</f>
        <v>https://www.ncbi.nlm.nih.gov/pubmed/3920934</v>
      </c>
      <c r="D7284" s="255" t="str">
        <f>IF(AND(A7284&lt;&gt;"",ISNUMBER(A7284)),VLOOKUP(A7284,Studies!A:BR,4,FALSE),"")</f>
        <v>cirrhosis patients patients</v>
      </c>
      <c r="E7284" s="255" t="str">
        <f>IF(AND(A7284&lt;&gt;"",ISNUMBER(A7284)),VLOOKUP(A7284,Studies!A:BR,5,FALSE),"")</f>
        <v>Alfentanil</v>
      </c>
      <c r="F7284" s="256" t="str">
        <f>IF(AND(A7284&lt;&gt;"",ISNUMBER(A7284)),VLOOKUP(A7284,Studies!A:BR,6,FALSE),"")</f>
        <v>Plasma</v>
      </c>
      <c r="G7284" s="194">
        <v>8</v>
      </c>
      <c r="H7284" s="50" t="s">
        <v>60</v>
      </c>
      <c r="I7284" s="187">
        <v>29.79543</v>
      </c>
      <c r="J7284" s="41" t="s">
        <v>941</v>
      </c>
      <c r="K7284" s="41" t="s">
        <v>116</v>
      </c>
      <c r="L7284" s="195">
        <v>27.621649999999999</v>
      </c>
      <c r="M7284" s="52" t="s">
        <v>941</v>
      </c>
      <c r="N7284" s="52" t="s">
        <v>117</v>
      </c>
    </row>
    <row r="7285" spans="1:14" x14ac:dyDescent="0.2">
      <c r="A7285" s="30">
        <v>760</v>
      </c>
      <c r="B7285" s="254" t="str">
        <f>IF(AND(A7285&lt;&gt;"",ISNUMBER(A7285)),VLOOKUP(A7285,Studies!A:BR,2,FALSE),"")</f>
        <v>Kharasch 2011b</v>
      </c>
      <c r="C7285" s="255" t="str">
        <f>IF(AND(A7285&lt;&gt;"",ISNUMBER(A7285)),VLOOKUP(A7285,Studies!A:BR,3,FALSE),"")</f>
        <v>https://www.ncbi.nlm.nih.gov/pmc/articles/PMC3584707/</v>
      </c>
      <c r="D7285" s="255" t="str">
        <f>IF(AND(A7285&lt;&gt;"",ISNUMBER(A7285)),VLOOKUP(A7285,Studies!A:BR,4,FALSE),"")</f>
        <v>Alfentanil IV Control sequential</v>
      </c>
      <c r="E7285" s="255" t="str">
        <f>IF(AND(A7285&lt;&gt;"",ISNUMBER(A7285)),VLOOKUP(A7285,Studies!A:BR,5,FALSE),"")</f>
        <v>Alfentanil</v>
      </c>
      <c r="F7285" s="256" t="str">
        <f>IF(AND(A7285&lt;&gt;"",ISNUMBER(A7285)),VLOOKUP(A7285,Studies!A:BR,6,FALSE),"")</f>
        <v>Plasma</v>
      </c>
      <c r="G7285" s="194">
        <v>8.3299999999999999E-2</v>
      </c>
      <c r="H7285" s="50" t="s">
        <v>60</v>
      </c>
      <c r="I7285" s="187">
        <v>87.307720000000003</v>
      </c>
      <c r="J7285" s="41" t="s">
        <v>941</v>
      </c>
      <c r="K7285" s="41" t="s">
        <v>116</v>
      </c>
    </row>
    <row r="7286" spans="1:14" x14ac:dyDescent="0.2">
      <c r="A7286" s="30">
        <v>760</v>
      </c>
      <c r="B7286" s="254" t="str">
        <f>IF(AND(A7286&lt;&gt;"",ISNUMBER(A7286)),VLOOKUP(A7286,Studies!A:BR,2,FALSE),"")</f>
        <v>Kharasch 2011b</v>
      </c>
      <c r="C7286" s="255" t="str">
        <f>IF(AND(A7286&lt;&gt;"",ISNUMBER(A7286)),VLOOKUP(A7286,Studies!A:BR,3,FALSE),"")</f>
        <v>https://www.ncbi.nlm.nih.gov/pmc/articles/PMC3584707/</v>
      </c>
      <c r="D7286" s="255" t="str">
        <f>IF(AND(A7286&lt;&gt;"",ISNUMBER(A7286)),VLOOKUP(A7286,Studies!A:BR,4,FALSE),"")</f>
        <v>Alfentanil IV Control sequential</v>
      </c>
      <c r="E7286" s="255" t="str">
        <f>IF(AND(A7286&lt;&gt;"",ISNUMBER(A7286)),VLOOKUP(A7286,Studies!A:BR,5,FALSE),"")</f>
        <v>Alfentanil</v>
      </c>
      <c r="F7286" s="256" t="str">
        <f>IF(AND(A7286&lt;&gt;"",ISNUMBER(A7286)),VLOOKUP(A7286,Studies!A:BR,6,FALSE),"")</f>
        <v>Plasma</v>
      </c>
      <c r="G7286" s="194">
        <v>0.33</v>
      </c>
      <c r="H7286" s="50" t="s">
        <v>60</v>
      </c>
      <c r="I7286" s="187">
        <v>45.59816</v>
      </c>
      <c r="J7286" s="41" t="s">
        <v>941</v>
      </c>
      <c r="K7286" s="41" t="s">
        <v>116</v>
      </c>
    </row>
    <row r="7287" spans="1:14" x14ac:dyDescent="0.2">
      <c r="A7287" s="30">
        <v>760</v>
      </c>
      <c r="B7287" s="254" t="str">
        <f>IF(AND(A7287&lt;&gt;"",ISNUMBER(A7287)),VLOOKUP(A7287,Studies!A:BR,2,FALSE),"")</f>
        <v>Kharasch 2011b</v>
      </c>
      <c r="C7287" s="255" t="str">
        <f>IF(AND(A7287&lt;&gt;"",ISNUMBER(A7287)),VLOOKUP(A7287,Studies!A:BR,3,FALSE),"")</f>
        <v>https://www.ncbi.nlm.nih.gov/pmc/articles/PMC3584707/</v>
      </c>
      <c r="D7287" s="255" t="str">
        <f>IF(AND(A7287&lt;&gt;"",ISNUMBER(A7287)),VLOOKUP(A7287,Studies!A:BR,4,FALSE),"")</f>
        <v>Alfentanil IV Control sequential</v>
      </c>
      <c r="E7287" s="255" t="str">
        <f>IF(AND(A7287&lt;&gt;"",ISNUMBER(A7287)),VLOOKUP(A7287,Studies!A:BR,5,FALSE),"")</f>
        <v>Alfentanil</v>
      </c>
      <c r="F7287" s="256" t="str">
        <f>IF(AND(A7287&lt;&gt;"",ISNUMBER(A7287)),VLOOKUP(A7287,Studies!A:BR,6,FALSE),"")</f>
        <v>Plasma</v>
      </c>
      <c r="G7287" s="194">
        <v>1.5</v>
      </c>
      <c r="H7287" s="50" t="s">
        <v>60</v>
      </c>
      <c r="I7287" s="187">
        <v>25.240919999999999</v>
      </c>
      <c r="J7287" s="41" t="s">
        <v>941</v>
      </c>
      <c r="K7287" s="41" t="s">
        <v>116</v>
      </c>
    </row>
    <row r="7288" spans="1:14" x14ac:dyDescent="0.2">
      <c r="A7288" s="30">
        <v>760</v>
      </c>
      <c r="B7288" s="254" t="str">
        <f>IF(AND(A7288&lt;&gt;"",ISNUMBER(A7288)),VLOOKUP(A7288,Studies!A:BR,2,FALSE),"")</f>
        <v>Kharasch 2011b</v>
      </c>
      <c r="C7288" s="255" t="str">
        <f>IF(AND(A7288&lt;&gt;"",ISNUMBER(A7288)),VLOOKUP(A7288,Studies!A:BR,3,FALSE),"")</f>
        <v>https://www.ncbi.nlm.nih.gov/pmc/articles/PMC3584707/</v>
      </c>
      <c r="D7288" s="255" t="str">
        <f>IF(AND(A7288&lt;&gt;"",ISNUMBER(A7288)),VLOOKUP(A7288,Studies!A:BR,4,FALSE),"")</f>
        <v>Alfentanil IV Control sequential</v>
      </c>
      <c r="E7288" s="255" t="str">
        <f>IF(AND(A7288&lt;&gt;"",ISNUMBER(A7288)),VLOOKUP(A7288,Studies!A:BR,5,FALSE),"")</f>
        <v>Alfentanil</v>
      </c>
      <c r="F7288" s="256" t="str">
        <f>IF(AND(A7288&lt;&gt;"",ISNUMBER(A7288)),VLOOKUP(A7288,Studies!A:BR,6,FALSE),"")</f>
        <v>Plasma</v>
      </c>
      <c r="G7288" s="194">
        <v>2</v>
      </c>
      <c r="H7288" s="50" t="s">
        <v>60</v>
      </c>
      <c r="I7288" s="187">
        <v>20.00104</v>
      </c>
      <c r="J7288" s="41" t="s">
        <v>941</v>
      </c>
      <c r="K7288" s="41" t="s">
        <v>116</v>
      </c>
    </row>
    <row r="7289" spans="1:14" x14ac:dyDescent="0.2">
      <c r="A7289" s="30">
        <v>760</v>
      </c>
      <c r="B7289" s="254" t="str">
        <f>IF(AND(A7289&lt;&gt;"",ISNUMBER(A7289)),VLOOKUP(A7289,Studies!A:BR,2,FALSE),"")</f>
        <v>Kharasch 2011b</v>
      </c>
      <c r="C7289" s="255" t="str">
        <f>IF(AND(A7289&lt;&gt;"",ISNUMBER(A7289)),VLOOKUP(A7289,Studies!A:BR,3,FALSE),"")</f>
        <v>https://www.ncbi.nlm.nih.gov/pmc/articles/PMC3584707/</v>
      </c>
      <c r="D7289" s="255" t="str">
        <f>IF(AND(A7289&lt;&gt;"",ISNUMBER(A7289)),VLOOKUP(A7289,Studies!A:BR,4,FALSE),"")</f>
        <v>Alfentanil IV Control sequential</v>
      </c>
      <c r="E7289" s="255" t="str">
        <f>IF(AND(A7289&lt;&gt;"",ISNUMBER(A7289)),VLOOKUP(A7289,Studies!A:BR,5,FALSE),"")</f>
        <v>Alfentanil</v>
      </c>
      <c r="F7289" s="256" t="str">
        <f>IF(AND(A7289&lt;&gt;"",ISNUMBER(A7289)),VLOOKUP(A7289,Studies!A:BR,6,FALSE),"")</f>
        <v>Plasma</v>
      </c>
      <c r="G7289" s="194">
        <v>3</v>
      </c>
      <c r="H7289" s="50" t="s">
        <v>60</v>
      </c>
      <c r="I7289" s="187">
        <v>13.70383</v>
      </c>
      <c r="J7289" s="41" t="s">
        <v>941</v>
      </c>
      <c r="K7289" s="41" t="s">
        <v>116</v>
      </c>
    </row>
    <row r="7290" spans="1:14" x14ac:dyDescent="0.2">
      <c r="A7290" s="30">
        <v>760</v>
      </c>
      <c r="B7290" s="254" t="str">
        <f>IF(AND(A7290&lt;&gt;"",ISNUMBER(A7290)),VLOOKUP(A7290,Studies!A:BR,2,FALSE),"")</f>
        <v>Kharasch 2011b</v>
      </c>
      <c r="C7290" s="255" t="str">
        <f>IF(AND(A7290&lt;&gt;"",ISNUMBER(A7290)),VLOOKUP(A7290,Studies!A:BR,3,FALSE),"")</f>
        <v>https://www.ncbi.nlm.nih.gov/pmc/articles/PMC3584707/</v>
      </c>
      <c r="D7290" s="255" t="str">
        <f>IF(AND(A7290&lt;&gt;"",ISNUMBER(A7290)),VLOOKUP(A7290,Studies!A:BR,4,FALSE),"")</f>
        <v>Alfentanil IV Control sequential</v>
      </c>
      <c r="E7290" s="255" t="str">
        <f>IF(AND(A7290&lt;&gt;"",ISNUMBER(A7290)),VLOOKUP(A7290,Studies!A:BR,5,FALSE),"")</f>
        <v>Alfentanil</v>
      </c>
      <c r="F7290" s="256" t="str">
        <f>IF(AND(A7290&lt;&gt;"",ISNUMBER(A7290)),VLOOKUP(A7290,Studies!A:BR,6,FALSE),"")</f>
        <v>Plasma</v>
      </c>
      <c r="G7290" s="194">
        <v>3.5</v>
      </c>
      <c r="H7290" s="50" t="s">
        <v>60</v>
      </c>
      <c r="I7290" s="187">
        <v>11.509399999999999</v>
      </c>
      <c r="J7290" s="41" t="s">
        <v>941</v>
      </c>
      <c r="K7290" s="41" t="s">
        <v>116</v>
      </c>
    </row>
    <row r="7291" spans="1:14" x14ac:dyDescent="0.2">
      <c r="A7291" s="30">
        <v>760</v>
      </c>
      <c r="B7291" s="254" t="str">
        <f>IF(AND(A7291&lt;&gt;"",ISNUMBER(A7291)),VLOOKUP(A7291,Studies!A:BR,2,FALSE),"")</f>
        <v>Kharasch 2011b</v>
      </c>
      <c r="C7291" s="255" t="str">
        <f>IF(AND(A7291&lt;&gt;"",ISNUMBER(A7291)),VLOOKUP(A7291,Studies!A:BR,3,FALSE),"")</f>
        <v>https://www.ncbi.nlm.nih.gov/pmc/articles/PMC3584707/</v>
      </c>
      <c r="D7291" s="255" t="str">
        <f>IF(AND(A7291&lt;&gt;"",ISNUMBER(A7291)),VLOOKUP(A7291,Studies!A:BR,4,FALSE),"")</f>
        <v>Alfentanil IV Control sequential</v>
      </c>
      <c r="E7291" s="255" t="str">
        <f>IF(AND(A7291&lt;&gt;"",ISNUMBER(A7291)),VLOOKUP(A7291,Studies!A:BR,5,FALSE),"")</f>
        <v>Alfentanil</v>
      </c>
      <c r="F7291" s="256" t="str">
        <f>IF(AND(A7291&lt;&gt;"",ISNUMBER(A7291)),VLOOKUP(A7291,Studies!A:BR,6,FALSE),"")</f>
        <v>Plasma</v>
      </c>
      <c r="G7291" s="194">
        <v>4.5</v>
      </c>
      <c r="H7291" s="50" t="s">
        <v>60</v>
      </c>
      <c r="I7291" s="187">
        <v>8.6885510000000004</v>
      </c>
      <c r="J7291" s="41" t="s">
        <v>941</v>
      </c>
      <c r="K7291" s="41" t="s">
        <v>116</v>
      </c>
    </row>
    <row r="7292" spans="1:14" x14ac:dyDescent="0.2">
      <c r="A7292" s="30">
        <v>760</v>
      </c>
      <c r="B7292" s="254" t="str">
        <f>IF(AND(A7292&lt;&gt;"",ISNUMBER(A7292)),VLOOKUP(A7292,Studies!A:BR,2,FALSE),"")</f>
        <v>Kharasch 2011b</v>
      </c>
      <c r="C7292" s="255" t="str">
        <f>IF(AND(A7292&lt;&gt;"",ISNUMBER(A7292)),VLOOKUP(A7292,Studies!A:BR,3,FALSE),"")</f>
        <v>https://www.ncbi.nlm.nih.gov/pmc/articles/PMC3584707/</v>
      </c>
      <c r="D7292" s="255" t="str">
        <f>IF(AND(A7292&lt;&gt;"",ISNUMBER(A7292)),VLOOKUP(A7292,Studies!A:BR,4,FALSE),"")</f>
        <v>Alfentanil IV Control sequential</v>
      </c>
      <c r="E7292" s="255" t="str">
        <f>IF(AND(A7292&lt;&gt;"",ISNUMBER(A7292)),VLOOKUP(A7292,Studies!A:BR,5,FALSE),"")</f>
        <v>Alfentanil</v>
      </c>
      <c r="F7292" s="256" t="str">
        <f>IF(AND(A7292&lt;&gt;"",ISNUMBER(A7292)),VLOOKUP(A7292,Studies!A:BR,6,FALSE),"")</f>
        <v>Plasma</v>
      </c>
      <c r="G7292" s="194">
        <v>5</v>
      </c>
      <c r="H7292" s="50" t="s">
        <v>60</v>
      </c>
      <c r="I7292" s="187">
        <v>7.5125859999999998</v>
      </c>
      <c r="J7292" s="41" t="s">
        <v>941</v>
      </c>
      <c r="K7292" s="41" t="s">
        <v>116</v>
      </c>
    </row>
    <row r="7293" spans="1:14" x14ac:dyDescent="0.2">
      <c r="A7293" s="30">
        <v>760</v>
      </c>
      <c r="B7293" s="254" t="str">
        <f>IF(AND(A7293&lt;&gt;"",ISNUMBER(A7293)),VLOOKUP(A7293,Studies!A:BR,2,FALSE),"")</f>
        <v>Kharasch 2011b</v>
      </c>
      <c r="C7293" s="255" t="str">
        <f>IF(AND(A7293&lt;&gt;"",ISNUMBER(A7293)),VLOOKUP(A7293,Studies!A:BR,3,FALSE),"")</f>
        <v>https://www.ncbi.nlm.nih.gov/pmc/articles/PMC3584707/</v>
      </c>
      <c r="D7293" s="255" t="str">
        <f>IF(AND(A7293&lt;&gt;"",ISNUMBER(A7293)),VLOOKUP(A7293,Studies!A:BR,4,FALSE),"")</f>
        <v>Alfentanil IV Control sequential</v>
      </c>
      <c r="E7293" s="255" t="str">
        <f>IF(AND(A7293&lt;&gt;"",ISNUMBER(A7293)),VLOOKUP(A7293,Studies!A:BR,5,FALSE),"")</f>
        <v>Alfentanil</v>
      </c>
      <c r="F7293" s="256" t="str">
        <f>IF(AND(A7293&lt;&gt;"",ISNUMBER(A7293)),VLOOKUP(A7293,Studies!A:BR,6,FALSE),"")</f>
        <v>Plasma</v>
      </c>
      <c r="G7293" s="194">
        <v>6</v>
      </c>
      <c r="H7293" s="50" t="s">
        <v>60</v>
      </c>
      <c r="I7293" s="187">
        <v>5.8386950000000004</v>
      </c>
      <c r="J7293" s="41" t="s">
        <v>941</v>
      </c>
      <c r="K7293" s="41" t="s">
        <v>116</v>
      </c>
    </row>
    <row r="7294" spans="1:14" x14ac:dyDescent="0.2">
      <c r="A7294" s="30">
        <v>760</v>
      </c>
      <c r="B7294" s="254" t="str">
        <f>IF(AND(A7294&lt;&gt;"",ISNUMBER(A7294)),VLOOKUP(A7294,Studies!A:BR,2,FALSE),"")</f>
        <v>Kharasch 2011b</v>
      </c>
      <c r="C7294" s="255" t="str">
        <f>IF(AND(A7294&lt;&gt;"",ISNUMBER(A7294)),VLOOKUP(A7294,Studies!A:BR,3,FALSE),"")</f>
        <v>https://www.ncbi.nlm.nih.gov/pmc/articles/PMC3584707/</v>
      </c>
      <c r="D7294" s="255" t="str">
        <f>IF(AND(A7294&lt;&gt;"",ISNUMBER(A7294)),VLOOKUP(A7294,Studies!A:BR,4,FALSE),"")</f>
        <v>Alfentanil IV Control sequential</v>
      </c>
      <c r="E7294" s="255" t="str">
        <f>IF(AND(A7294&lt;&gt;"",ISNUMBER(A7294)),VLOOKUP(A7294,Studies!A:BR,5,FALSE),"")</f>
        <v>Alfentanil</v>
      </c>
      <c r="F7294" s="256" t="str">
        <f>IF(AND(A7294&lt;&gt;"",ISNUMBER(A7294)),VLOOKUP(A7294,Studies!A:BR,6,FALSE),"")</f>
        <v>Plasma</v>
      </c>
      <c r="G7294" s="194">
        <v>7</v>
      </c>
      <c r="H7294" s="50" t="s">
        <v>60</v>
      </c>
      <c r="I7294" s="187">
        <v>4.2813319999999999</v>
      </c>
      <c r="J7294" s="41" t="s">
        <v>941</v>
      </c>
      <c r="K7294" s="41" t="s">
        <v>116</v>
      </c>
    </row>
    <row r="7295" spans="1:14" x14ac:dyDescent="0.2">
      <c r="A7295" s="30">
        <v>760</v>
      </c>
      <c r="B7295" s="254" t="str">
        <f>IF(AND(A7295&lt;&gt;"",ISNUMBER(A7295)),VLOOKUP(A7295,Studies!A:BR,2,FALSE),"")</f>
        <v>Kharasch 2011b</v>
      </c>
      <c r="C7295" s="255" t="str">
        <f>IF(AND(A7295&lt;&gt;"",ISNUMBER(A7295)),VLOOKUP(A7295,Studies!A:BR,3,FALSE),"")</f>
        <v>https://www.ncbi.nlm.nih.gov/pmc/articles/PMC3584707/</v>
      </c>
      <c r="D7295" s="255" t="str">
        <f>IF(AND(A7295&lt;&gt;"",ISNUMBER(A7295)),VLOOKUP(A7295,Studies!A:BR,4,FALSE),"")</f>
        <v>Alfentanil IV Control sequential</v>
      </c>
      <c r="E7295" s="255" t="str">
        <f>IF(AND(A7295&lt;&gt;"",ISNUMBER(A7295)),VLOOKUP(A7295,Studies!A:BR,5,FALSE),"")</f>
        <v>Alfentanil</v>
      </c>
      <c r="F7295" s="256" t="str">
        <f>IF(AND(A7295&lt;&gt;"",ISNUMBER(A7295)),VLOOKUP(A7295,Studies!A:BR,6,FALSE),"")</f>
        <v>Plasma</v>
      </c>
      <c r="G7295" s="194">
        <v>8</v>
      </c>
      <c r="H7295" s="50" t="s">
        <v>60</v>
      </c>
      <c r="I7295" s="187">
        <v>3.1699519999999999</v>
      </c>
      <c r="J7295" s="41" t="s">
        <v>941</v>
      </c>
      <c r="K7295" s="41" t="s">
        <v>116</v>
      </c>
    </row>
    <row r="7296" spans="1:14" x14ac:dyDescent="0.2">
      <c r="A7296" s="30">
        <v>760</v>
      </c>
      <c r="B7296" s="254" t="str">
        <f>IF(AND(A7296&lt;&gt;"",ISNUMBER(A7296)),VLOOKUP(A7296,Studies!A:BR,2,FALSE),"")</f>
        <v>Kharasch 2011b</v>
      </c>
      <c r="C7296" s="255" t="str">
        <f>IF(AND(A7296&lt;&gt;"",ISNUMBER(A7296)),VLOOKUP(A7296,Studies!A:BR,3,FALSE),"")</f>
        <v>https://www.ncbi.nlm.nih.gov/pmc/articles/PMC3584707/</v>
      </c>
      <c r="D7296" s="255" t="str">
        <f>IF(AND(A7296&lt;&gt;"",ISNUMBER(A7296)),VLOOKUP(A7296,Studies!A:BR,4,FALSE),"")</f>
        <v>Alfentanil IV Control sequential</v>
      </c>
      <c r="E7296" s="255" t="str">
        <f>IF(AND(A7296&lt;&gt;"",ISNUMBER(A7296)),VLOOKUP(A7296,Studies!A:BR,5,FALSE),"")</f>
        <v>Alfentanil</v>
      </c>
      <c r="F7296" s="256" t="str">
        <f>IF(AND(A7296&lt;&gt;"",ISNUMBER(A7296)),VLOOKUP(A7296,Studies!A:BR,6,FALSE),"")</f>
        <v>Plasma</v>
      </c>
      <c r="G7296" s="194">
        <v>9</v>
      </c>
      <c r="H7296" s="50" t="s">
        <v>60</v>
      </c>
      <c r="I7296" s="187">
        <v>2.3244259999999999</v>
      </c>
      <c r="J7296" s="41" t="s">
        <v>941</v>
      </c>
      <c r="K7296" s="41" t="s">
        <v>116</v>
      </c>
    </row>
    <row r="7297" spans="1:11" x14ac:dyDescent="0.2">
      <c r="A7297" s="30">
        <v>760</v>
      </c>
      <c r="B7297" s="254" t="str">
        <f>IF(AND(A7297&lt;&gt;"",ISNUMBER(A7297)),VLOOKUP(A7297,Studies!A:BR,2,FALSE),"")</f>
        <v>Kharasch 2011b</v>
      </c>
      <c r="C7297" s="255" t="str">
        <f>IF(AND(A7297&lt;&gt;"",ISNUMBER(A7297)),VLOOKUP(A7297,Studies!A:BR,3,FALSE),"")</f>
        <v>https://www.ncbi.nlm.nih.gov/pmc/articles/PMC3584707/</v>
      </c>
      <c r="D7297" s="255" t="str">
        <f>IF(AND(A7297&lt;&gt;"",ISNUMBER(A7297)),VLOOKUP(A7297,Studies!A:BR,4,FALSE),"")</f>
        <v>Alfentanil IV Control sequential</v>
      </c>
      <c r="E7297" s="255" t="str">
        <f>IF(AND(A7297&lt;&gt;"",ISNUMBER(A7297)),VLOOKUP(A7297,Studies!A:BR,5,FALSE),"")</f>
        <v>Alfentanil</v>
      </c>
      <c r="F7297" s="256" t="str">
        <f>IF(AND(A7297&lt;&gt;"",ISNUMBER(A7297)),VLOOKUP(A7297,Studies!A:BR,6,FALSE),"")</f>
        <v>Plasma</v>
      </c>
      <c r="G7297" s="194">
        <v>10</v>
      </c>
      <c r="H7297" s="50" t="s">
        <v>60</v>
      </c>
      <c r="I7297" s="187">
        <v>1.8065169999999999</v>
      </c>
      <c r="J7297" s="41" t="s">
        <v>941</v>
      </c>
      <c r="K7297" s="41" t="s">
        <v>116</v>
      </c>
    </row>
    <row r="7298" spans="1:11" x14ac:dyDescent="0.2">
      <c r="A7298" s="30">
        <v>760</v>
      </c>
      <c r="B7298" s="254" t="str">
        <f>IF(AND(A7298&lt;&gt;"",ISNUMBER(A7298)),VLOOKUP(A7298,Studies!A:BR,2,FALSE),"")</f>
        <v>Kharasch 2011b</v>
      </c>
      <c r="C7298" s="255" t="str">
        <f>IF(AND(A7298&lt;&gt;"",ISNUMBER(A7298)),VLOOKUP(A7298,Studies!A:BR,3,FALSE),"")</f>
        <v>https://www.ncbi.nlm.nih.gov/pmc/articles/PMC3584707/</v>
      </c>
      <c r="D7298" s="255" t="str">
        <f>IF(AND(A7298&lt;&gt;"",ISNUMBER(A7298)),VLOOKUP(A7298,Studies!A:BR,4,FALSE),"")</f>
        <v>Alfentanil IV Control sequential</v>
      </c>
      <c r="E7298" s="255" t="str">
        <f>IF(AND(A7298&lt;&gt;"",ISNUMBER(A7298)),VLOOKUP(A7298,Studies!A:BR,5,FALSE),"")</f>
        <v>Alfentanil</v>
      </c>
      <c r="F7298" s="256" t="str">
        <f>IF(AND(A7298&lt;&gt;"",ISNUMBER(A7298)),VLOOKUP(A7298,Studies!A:BR,6,FALSE),"")</f>
        <v>Plasma</v>
      </c>
      <c r="G7298" s="194">
        <v>11</v>
      </c>
      <c r="H7298" s="50" t="s">
        <v>60</v>
      </c>
      <c r="I7298" s="187">
        <v>1.286689</v>
      </c>
      <c r="J7298" s="41" t="s">
        <v>941</v>
      </c>
      <c r="K7298" s="41" t="s">
        <v>116</v>
      </c>
    </row>
    <row r="7299" spans="1:11" x14ac:dyDescent="0.2">
      <c r="A7299" s="30">
        <v>761</v>
      </c>
      <c r="B7299" s="254" t="str">
        <f>IF(AND(A7299&lt;&gt;"",ISNUMBER(A7299)),VLOOKUP(A7299,Studies!A:BR,2,FALSE),"")</f>
        <v>Kharasch 2011b</v>
      </c>
      <c r="C7299" s="255" t="str">
        <f>IF(AND(A7299&lt;&gt;"",ISNUMBER(A7299)),VLOOKUP(A7299,Studies!A:BR,3,FALSE),"")</f>
        <v>https://www.ncbi.nlm.nih.gov/pmc/articles/PMC3584707/</v>
      </c>
      <c r="D7299" s="255" t="str">
        <f>IF(AND(A7299&lt;&gt;"",ISNUMBER(A7299)),VLOOKUP(A7299,Studies!A:BR,4,FALSE),"")</f>
        <v>Alfentanil IV Grapefruit coadmin sequential</v>
      </c>
      <c r="E7299" s="255" t="str">
        <f>IF(AND(A7299&lt;&gt;"",ISNUMBER(A7299)),VLOOKUP(A7299,Studies!A:BR,5,FALSE),"")</f>
        <v>Alfentanil</v>
      </c>
      <c r="F7299" s="256" t="str">
        <f>IF(AND(A7299&lt;&gt;"",ISNUMBER(A7299)),VLOOKUP(A7299,Studies!A:BR,6,FALSE),"")</f>
        <v>Plasma</v>
      </c>
      <c r="G7299" s="194">
        <v>8.3299999999999999E-2</v>
      </c>
      <c r="H7299" s="50" t="s">
        <v>60</v>
      </c>
      <c r="I7299" s="187">
        <v>70.537660000000002</v>
      </c>
      <c r="J7299" s="41" t="s">
        <v>941</v>
      </c>
      <c r="K7299" s="41" t="s">
        <v>116</v>
      </c>
    </row>
    <row r="7300" spans="1:11" x14ac:dyDescent="0.2">
      <c r="A7300" s="30">
        <v>761</v>
      </c>
      <c r="B7300" s="254" t="str">
        <f>IF(AND(A7300&lt;&gt;"",ISNUMBER(A7300)),VLOOKUP(A7300,Studies!A:BR,2,FALSE),"")</f>
        <v>Kharasch 2011b</v>
      </c>
      <c r="C7300" s="255" t="str">
        <f>IF(AND(A7300&lt;&gt;"",ISNUMBER(A7300)),VLOOKUP(A7300,Studies!A:BR,3,FALSE),"")</f>
        <v>https://www.ncbi.nlm.nih.gov/pmc/articles/PMC3584707/</v>
      </c>
      <c r="D7300" s="255" t="str">
        <f>IF(AND(A7300&lt;&gt;"",ISNUMBER(A7300)),VLOOKUP(A7300,Studies!A:BR,4,FALSE),"")</f>
        <v>Alfentanil IV Grapefruit coadmin sequential</v>
      </c>
      <c r="E7300" s="255" t="str">
        <f>IF(AND(A7300&lt;&gt;"",ISNUMBER(A7300)),VLOOKUP(A7300,Studies!A:BR,5,FALSE),"")</f>
        <v>Alfentanil</v>
      </c>
      <c r="F7300" s="256" t="str">
        <f>IF(AND(A7300&lt;&gt;"",ISNUMBER(A7300)),VLOOKUP(A7300,Studies!A:BR,6,FALSE),"")</f>
        <v>Plasma</v>
      </c>
      <c r="G7300" s="194">
        <v>0.16600000000000001</v>
      </c>
      <c r="H7300" s="50" t="s">
        <v>60</v>
      </c>
      <c r="I7300" s="187">
        <v>39.810720000000003</v>
      </c>
      <c r="J7300" s="41" t="s">
        <v>941</v>
      </c>
      <c r="K7300" s="41" t="s">
        <v>116</v>
      </c>
    </row>
    <row r="7301" spans="1:11" x14ac:dyDescent="0.2">
      <c r="A7301" s="30">
        <v>761</v>
      </c>
      <c r="B7301" s="254" t="str">
        <f>IF(AND(A7301&lt;&gt;"",ISNUMBER(A7301)),VLOOKUP(A7301,Studies!A:BR,2,FALSE),"")</f>
        <v>Kharasch 2011b</v>
      </c>
      <c r="C7301" s="255" t="str">
        <f>IF(AND(A7301&lt;&gt;"",ISNUMBER(A7301)),VLOOKUP(A7301,Studies!A:BR,3,FALSE),"")</f>
        <v>https://www.ncbi.nlm.nih.gov/pmc/articles/PMC3584707/</v>
      </c>
      <c r="D7301" s="255" t="str">
        <f>IF(AND(A7301&lt;&gt;"",ISNUMBER(A7301)),VLOOKUP(A7301,Studies!A:BR,4,FALSE),"")</f>
        <v>Alfentanil IV Grapefruit coadmin sequential</v>
      </c>
      <c r="E7301" s="255" t="str">
        <f>IF(AND(A7301&lt;&gt;"",ISNUMBER(A7301)),VLOOKUP(A7301,Studies!A:BR,5,FALSE),"")</f>
        <v>Alfentanil</v>
      </c>
      <c r="F7301" s="256" t="str">
        <f>IF(AND(A7301&lt;&gt;"",ISNUMBER(A7301)),VLOOKUP(A7301,Studies!A:BR,6,FALSE),"")</f>
        <v>Plasma</v>
      </c>
      <c r="G7301" s="194">
        <v>1</v>
      </c>
      <c r="H7301" s="50" t="s">
        <v>60</v>
      </c>
      <c r="I7301" s="187">
        <v>27.81061</v>
      </c>
      <c r="J7301" s="41" t="s">
        <v>941</v>
      </c>
      <c r="K7301" s="41" t="s">
        <v>116</v>
      </c>
    </row>
    <row r="7302" spans="1:11" x14ac:dyDescent="0.2">
      <c r="A7302" s="30">
        <v>761</v>
      </c>
      <c r="B7302" s="254" t="str">
        <f>IF(AND(A7302&lt;&gt;"",ISNUMBER(A7302)),VLOOKUP(A7302,Studies!A:BR,2,FALSE),"")</f>
        <v>Kharasch 2011b</v>
      </c>
      <c r="C7302" s="255" t="str">
        <f>IF(AND(A7302&lt;&gt;"",ISNUMBER(A7302)),VLOOKUP(A7302,Studies!A:BR,3,FALSE),"")</f>
        <v>https://www.ncbi.nlm.nih.gov/pmc/articles/PMC3584707/</v>
      </c>
      <c r="D7302" s="255" t="str">
        <f>IF(AND(A7302&lt;&gt;"",ISNUMBER(A7302)),VLOOKUP(A7302,Studies!A:BR,4,FALSE),"")</f>
        <v>Alfentanil IV Grapefruit coadmin sequential</v>
      </c>
      <c r="E7302" s="255" t="str">
        <f>IF(AND(A7302&lt;&gt;"",ISNUMBER(A7302)),VLOOKUP(A7302,Studies!A:BR,5,FALSE),"")</f>
        <v>Alfentanil</v>
      </c>
      <c r="F7302" s="256" t="str">
        <f>IF(AND(A7302&lt;&gt;"",ISNUMBER(A7302)),VLOOKUP(A7302,Studies!A:BR,6,FALSE),"")</f>
        <v>Plasma</v>
      </c>
      <c r="G7302" s="194">
        <v>2</v>
      </c>
      <c r="H7302" s="50" t="s">
        <v>60</v>
      </c>
      <c r="I7302" s="187">
        <v>20.59132</v>
      </c>
      <c r="J7302" s="41" t="s">
        <v>941</v>
      </c>
      <c r="K7302" s="41" t="s">
        <v>116</v>
      </c>
    </row>
    <row r="7303" spans="1:11" x14ac:dyDescent="0.2">
      <c r="A7303" s="30">
        <v>761</v>
      </c>
      <c r="B7303" s="254" t="str">
        <f>IF(AND(A7303&lt;&gt;"",ISNUMBER(A7303)),VLOOKUP(A7303,Studies!A:BR,2,FALSE),"")</f>
        <v>Kharasch 2011b</v>
      </c>
      <c r="C7303" s="255" t="str">
        <f>IF(AND(A7303&lt;&gt;"",ISNUMBER(A7303)),VLOOKUP(A7303,Studies!A:BR,3,FALSE),"")</f>
        <v>https://www.ncbi.nlm.nih.gov/pmc/articles/PMC3584707/</v>
      </c>
      <c r="D7303" s="255" t="str">
        <f>IF(AND(A7303&lt;&gt;"",ISNUMBER(A7303)),VLOOKUP(A7303,Studies!A:BR,4,FALSE),"")</f>
        <v>Alfentanil IV Grapefruit coadmin sequential</v>
      </c>
      <c r="E7303" s="255" t="str">
        <f>IF(AND(A7303&lt;&gt;"",ISNUMBER(A7303)),VLOOKUP(A7303,Studies!A:BR,5,FALSE),"")</f>
        <v>Alfentanil</v>
      </c>
      <c r="F7303" s="256" t="str">
        <f>IF(AND(A7303&lt;&gt;"",ISNUMBER(A7303)),VLOOKUP(A7303,Studies!A:BR,6,FALSE),"")</f>
        <v>Plasma</v>
      </c>
      <c r="G7303" s="194">
        <v>3</v>
      </c>
      <c r="H7303" s="50" t="s">
        <v>60</v>
      </c>
      <c r="I7303" s="187">
        <v>14.384499999999999</v>
      </c>
      <c r="J7303" s="41" t="s">
        <v>941</v>
      </c>
      <c r="K7303" s="41" t="s">
        <v>116</v>
      </c>
    </row>
    <row r="7304" spans="1:11" x14ac:dyDescent="0.2">
      <c r="A7304" s="30">
        <v>761</v>
      </c>
      <c r="B7304" s="254" t="str">
        <f>IF(AND(A7304&lt;&gt;"",ISNUMBER(A7304)),VLOOKUP(A7304,Studies!A:BR,2,FALSE),"")</f>
        <v>Kharasch 2011b</v>
      </c>
      <c r="C7304" s="255" t="str">
        <f>IF(AND(A7304&lt;&gt;"",ISNUMBER(A7304)),VLOOKUP(A7304,Studies!A:BR,3,FALSE),"")</f>
        <v>https://www.ncbi.nlm.nih.gov/pmc/articles/PMC3584707/</v>
      </c>
      <c r="D7304" s="255" t="str">
        <f>IF(AND(A7304&lt;&gt;"",ISNUMBER(A7304)),VLOOKUP(A7304,Studies!A:BR,4,FALSE),"")</f>
        <v>Alfentanil IV Grapefruit coadmin sequential</v>
      </c>
      <c r="E7304" s="255" t="str">
        <f>IF(AND(A7304&lt;&gt;"",ISNUMBER(A7304)),VLOOKUP(A7304,Studies!A:BR,5,FALSE),"")</f>
        <v>Alfentanil</v>
      </c>
      <c r="F7304" s="256" t="str">
        <f>IF(AND(A7304&lt;&gt;"",ISNUMBER(A7304)),VLOOKUP(A7304,Studies!A:BR,6,FALSE),"")</f>
        <v>Plasma</v>
      </c>
      <c r="G7304" s="194">
        <v>4.5</v>
      </c>
      <c r="H7304" s="50" t="s">
        <v>60</v>
      </c>
      <c r="I7304" s="187">
        <v>8.1184609999999999</v>
      </c>
      <c r="J7304" s="41" t="s">
        <v>941</v>
      </c>
      <c r="K7304" s="41" t="s">
        <v>116</v>
      </c>
    </row>
    <row r="7305" spans="1:11" x14ac:dyDescent="0.2">
      <c r="A7305" s="30">
        <v>761</v>
      </c>
      <c r="B7305" s="254" t="str">
        <f>IF(AND(A7305&lt;&gt;"",ISNUMBER(A7305)),VLOOKUP(A7305,Studies!A:BR,2,FALSE),"")</f>
        <v>Kharasch 2011b</v>
      </c>
      <c r="C7305" s="255" t="str">
        <f>IF(AND(A7305&lt;&gt;"",ISNUMBER(A7305)),VLOOKUP(A7305,Studies!A:BR,3,FALSE),"")</f>
        <v>https://www.ncbi.nlm.nih.gov/pmc/articles/PMC3584707/</v>
      </c>
      <c r="D7305" s="255" t="str">
        <f>IF(AND(A7305&lt;&gt;"",ISNUMBER(A7305)),VLOOKUP(A7305,Studies!A:BR,4,FALSE),"")</f>
        <v>Alfentanil IV Grapefruit coadmin sequential</v>
      </c>
      <c r="E7305" s="255" t="str">
        <f>IF(AND(A7305&lt;&gt;"",ISNUMBER(A7305)),VLOOKUP(A7305,Studies!A:BR,5,FALSE),"")</f>
        <v>Alfentanil</v>
      </c>
      <c r="F7305" s="256" t="str">
        <f>IF(AND(A7305&lt;&gt;"",ISNUMBER(A7305)),VLOOKUP(A7305,Studies!A:BR,6,FALSE),"")</f>
        <v>Plasma</v>
      </c>
      <c r="G7305" s="194">
        <v>5</v>
      </c>
      <c r="H7305" s="50" t="s">
        <v>60</v>
      </c>
      <c r="I7305" s="187">
        <v>7.3683189999999996</v>
      </c>
      <c r="J7305" s="41" t="s">
        <v>941</v>
      </c>
      <c r="K7305" s="41" t="s">
        <v>116</v>
      </c>
    </row>
    <row r="7306" spans="1:11" x14ac:dyDescent="0.2">
      <c r="A7306" s="30">
        <v>761</v>
      </c>
      <c r="B7306" s="254" t="str">
        <f>IF(AND(A7306&lt;&gt;"",ISNUMBER(A7306)),VLOOKUP(A7306,Studies!A:BR,2,FALSE),"")</f>
        <v>Kharasch 2011b</v>
      </c>
      <c r="C7306" s="255" t="str">
        <f>IF(AND(A7306&lt;&gt;"",ISNUMBER(A7306)),VLOOKUP(A7306,Studies!A:BR,3,FALSE),"")</f>
        <v>https://www.ncbi.nlm.nih.gov/pmc/articles/PMC3584707/</v>
      </c>
      <c r="D7306" s="255" t="str">
        <f>IF(AND(A7306&lt;&gt;"",ISNUMBER(A7306)),VLOOKUP(A7306,Studies!A:BR,4,FALSE),"")</f>
        <v>Alfentanil IV Grapefruit coadmin sequential</v>
      </c>
      <c r="E7306" s="255" t="str">
        <f>IF(AND(A7306&lt;&gt;"",ISNUMBER(A7306)),VLOOKUP(A7306,Studies!A:BR,5,FALSE),"")</f>
        <v>Alfentanil</v>
      </c>
      <c r="F7306" s="256" t="str">
        <f>IF(AND(A7306&lt;&gt;"",ISNUMBER(A7306)),VLOOKUP(A7306,Studies!A:BR,6,FALSE),"")</f>
        <v>Plasma</v>
      </c>
      <c r="G7306" s="194">
        <v>6</v>
      </c>
      <c r="H7306" s="50" t="s">
        <v>60</v>
      </c>
      <c r="I7306" s="187">
        <v>5.782362</v>
      </c>
      <c r="J7306" s="41" t="s">
        <v>941</v>
      </c>
      <c r="K7306" s="41" t="s">
        <v>116</v>
      </c>
    </row>
    <row r="7307" spans="1:11" x14ac:dyDescent="0.2">
      <c r="A7307" s="30">
        <v>761</v>
      </c>
      <c r="B7307" s="254" t="str">
        <f>IF(AND(A7307&lt;&gt;"",ISNUMBER(A7307)),VLOOKUP(A7307,Studies!A:BR,2,FALSE),"")</f>
        <v>Kharasch 2011b</v>
      </c>
      <c r="C7307" s="255" t="str">
        <f>IF(AND(A7307&lt;&gt;"",ISNUMBER(A7307)),VLOOKUP(A7307,Studies!A:BR,3,FALSE),"")</f>
        <v>https://www.ncbi.nlm.nih.gov/pmc/articles/PMC3584707/</v>
      </c>
      <c r="D7307" s="255" t="str">
        <f>IF(AND(A7307&lt;&gt;"",ISNUMBER(A7307)),VLOOKUP(A7307,Studies!A:BR,4,FALSE),"")</f>
        <v>Alfentanil IV Grapefruit coadmin sequential</v>
      </c>
      <c r="E7307" s="255" t="str">
        <f>IF(AND(A7307&lt;&gt;"",ISNUMBER(A7307)),VLOOKUP(A7307,Studies!A:BR,5,FALSE),"")</f>
        <v>Alfentanil</v>
      </c>
      <c r="F7307" s="256" t="str">
        <f>IF(AND(A7307&lt;&gt;"",ISNUMBER(A7307)),VLOOKUP(A7307,Studies!A:BR,6,FALSE),"")</f>
        <v>Plasma</v>
      </c>
      <c r="G7307" s="194">
        <v>7</v>
      </c>
      <c r="H7307" s="50" t="s">
        <v>60</v>
      </c>
      <c r="I7307" s="187">
        <v>4.5377660000000004</v>
      </c>
      <c r="J7307" s="41" t="s">
        <v>941</v>
      </c>
      <c r="K7307" s="41" t="s">
        <v>116</v>
      </c>
    </row>
    <row r="7308" spans="1:11" x14ac:dyDescent="0.2">
      <c r="A7308" s="30">
        <v>761</v>
      </c>
      <c r="B7308" s="254" t="str">
        <f>IF(AND(A7308&lt;&gt;"",ISNUMBER(A7308)),VLOOKUP(A7308,Studies!A:BR,2,FALSE),"")</f>
        <v>Kharasch 2011b</v>
      </c>
      <c r="C7308" s="255" t="str">
        <f>IF(AND(A7308&lt;&gt;"",ISNUMBER(A7308)),VLOOKUP(A7308,Studies!A:BR,3,FALSE),"")</f>
        <v>https://www.ncbi.nlm.nih.gov/pmc/articles/PMC3584707/</v>
      </c>
      <c r="D7308" s="255" t="str">
        <f>IF(AND(A7308&lt;&gt;"",ISNUMBER(A7308)),VLOOKUP(A7308,Studies!A:BR,4,FALSE),"")</f>
        <v>Alfentanil IV Grapefruit coadmin sequential</v>
      </c>
      <c r="E7308" s="255" t="str">
        <f>IF(AND(A7308&lt;&gt;"",ISNUMBER(A7308)),VLOOKUP(A7308,Studies!A:BR,5,FALSE),"")</f>
        <v>Alfentanil</v>
      </c>
      <c r="F7308" s="256" t="str">
        <f>IF(AND(A7308&lt;&gt;"",ISNUMBER(A7308)),VLOOKUP(A7308,Studies!A:BR,6,FALSE),"")</f>
        <v>Plasma</v>
      </c>
      <c r="G7308" s="194">
        <v>8</v>
      </c>
      <c r="H7308" s="50" t="s">
        <v>60</v>
      </c>
      <c r="I7308" s="187">
        <v>3.4256009999999999</v>
      </c>
      <c r="J7308" s="41" t="s">
        <v>941</v>
      </c>
      <c r="K7308" s="41" t="s">
        <v>116</v>
      </c>
    </row>
    <row r="7309" spans="1:11" x14ac:dyDescent="0.2">
      <c r="A7309" s="30">
        <v>761</v>
      </c>
      <c r="B7309" s="254" t="str">
        <f>IF(AND(A7309&lt;&gt;"",ISNUMBER(A7309)),VLOOKUP(A7309,Studies!A:BR,2,FALSE),"")</f>
        <v>Kharasch 2011b</v>
      </c>
      <c r="C7309" s="255" t="str">
        <f>IF(AND(A7309&lt;&gt;"",ISNUMBER(A7309)),VLOOKUP(A7309,Studies!A:BR,3,FALSE),"")</f>
        <v>https://www.ncbi.nlm.nih.gov/pmc/articles/PMC3584707/</v>
      </c>
      <c r="D7309" s="255" t="str">
        <f>IF(AND(A7309&lt;&gt;"",ISNUMBER(A7309)),VLOOKUP(A7309,Studies!A:BR,4,FALSE),"")</f>
        <v>Alfentanil IV Grapefruit coadmin sequential</v>
      </c>
      <c r="E7309" s="255" t="str">
        <f>IF(AND(A7309&lt;&gt;"",ISNUMBER(A7309)),VLOOKUP(A7309,Studies!A:BR,5,FALSE),"")</f>
        <v>Alfentanil</v>
      </c>
      <c r="F7309" s="256" t="str">
        <f>IF(AND(A7309&lt;&gt;"",ISNUMBER(A7309)),VLOOKUP(A7309,Studies!A:BR,6,FALSE),"")</f>
        <v>Plasma</v>
      </c>
      <c r="G7309" s="194">
        <v>9</v>
      </c>
      <c r="H7309" s="50" t="s">
        <v>60</v>
      </c>
      <c r="I7309" s="187">
        <v>2.5860180000000001</v>
      </c>
      <c r="J7309" s="41" t="s">
        <v>941</v>
      </c>
      <c r="K7309" s="41" t="s">
        <v>116</v>
      </c>
    </row>
    <row r="7310" spans="1:11" x14ac:dyDescent="0.2">
      <c r="A7310" s="30">
        <v>761</v>
      </c>
      <c r="B7310" s="254" t="str">
        <f>IF(AND(A7310&lt;&gt;"",ISNUMBER(A7310)),VLOOKUP(A7310,Studies!A:BR,2,FALSE),"")</f>
        <v>Kharasch 2011b</v>
      </c>
      <c r="C7310" s="255" t="str">
        <f>IF(AND(A7310&lt;&gt;"",ISNUMBER(A7310)),VLOOKUP(A7310,Studies!A:BR,3,FALSE),"")</f>
        <v>https://www.ncbi.nlm.nih.gov/pmc/articles/PMC3584707/</v>
      </c>
      <c r="D7310" s="255" t="str">
        <f>IF(AND(A7310&lt;&gt;"",ISNUMBER(A7310)),VLOOKUP(A7310,Studies!A:BR,4,FALSE),"")</f>
        <v>Alfentanil IV Grapefruit coadmin sequential</v>
      </c>
      <c r="E7310" s="255" t="str">
        <f>IF(AND(A7310&lt;&gt;"",ISNUMBER(A7310)),VLOOKUP(A7310,Studies!A:BR,5,FALSE),"")</f>
        <v>Alfentanil</v>
      </c>
      <c r="F7310" s="256" t="str">
        <f>IF(AND(A7310&lt;&gt;"",ISNUMBER(A7310)),VLOOKUP(A7310,Studies!A:BR,6,FALSE),"")</f>
        <v>Plasma</v>
      </c>
      <c r="G7310" s="194">
        <v>10</v>
      </c>
      <c r="H7310" s="50" t="s">
        <v>60</v>
      </c>
      <c r="I7310" s="187">
        <v>1.8779509999999999</v>
      </c>
      <c r="J7310" s="41" t="s">
        <v>941</v>
      </c>
      <c r="K7310" s="41" t="s">
        <v>116</v>
      </c>
    </row>
    <row r="7311" spans="1:11" x14ac:dyDescent="0.2">
      <c r="A7311" s="30">
        <v>761</v>
      </c>
      <c r="B7311" s="254" t="str">
        <f>IF(AND(A7311&lt;&gt;"",ISNUMBER(A7311)),VLOOKUP(A7311,Studies!A:BR,2,FALSE),"")</f>
        <v>Kharasch 2011b</v>
      </c>
      <c r="C7311" s="255" t="str">
        <f>IF(AND(A7311&lt;&gt;"",ISNUMBER(A7311)),VLOOKUP(A7311,Studies!A:BR,3,FALSE),"")</f>
        <v>https://www.ncbi.nlm.nih.gov/pmc/articles/PMC3584707/</v>
      </c>
      <c r="D7311" s="255" t="str">
        <f>IF(AND(A7311&lt;&gt;"",ISNUMBER(A7311)),VLOOKUP(A7311,Studies!A:BR,4,FALSE),"")</f>
        <v>Alfentanil IV Grapefruit coadmin sequential</v>
      </c>
      <c r="E7311" s="255" t="str">
        <f>IF(AND(A7311&lt;&gt;"",ISNUMBER(A7311)),VLOOKUP(A7311,Studies!A:BR,5,FALSE),"")</f>
        <v>Alfentanil</v>
      </c>
      <c r="F7311" s="256" t="str">
        <f>IF(AND(A7311&lt;&gt;"",ISNUMBER(A7311)),VLOOKUP(A7311,Studies!A:BR,6,FALSE),"")</f>
        <v>Plasma</v>
      </c>
      <c r="G7311" s="194">
        <v>11</v>
      </c>
      <c r="H7311" s="50" t="s">
        <v>60</v>
      </c>
      <c r="I7311" s="187">
        <v>1.404004</v>
      </c>
      <c r="J7311" s="41" t="s">
        <v>941</v>
      </c>
      <c r="K7311" s="41" t="s">
        <v>116</v>
      </c>
    </row>
    <row r="7312" spans="1:11" x14ac:dyDescent="0.2">
      <c r="A7312" s="30">
        <v>762</v>
      </c>
      <c r="B7312" s="254" t="str">
        <f>IF(AND(A7312&lt;&gt;"",ISNUMBER(A7312)),VLOOKUP(A7312,Studies!A:BR,2,FALSE),"")</f>
        <v>Kharasch 2011b</v>
      </c>
      <c r="C7312" s="255" t="str">
        <f>IF(AND(A7312&lt;&gt;"",ISNUMBER(A7312)),VLOOKUP(A7312,Studies!A:BR,3,FALSE),"")</f>
        <v>https://www.ncbi.nlm.nih.gov/pmc/articles/PMC3584707/</v>
      </c>
      <c r="D7312" s="255" t="str">
        <f>IF(AND(A7312&lt;&gt;"",ISNUMBER(A7312)),VLOOKUP(A7312,Studies!A:BR,4,FALSE),"")</f>
        <v>Alfentanil IV Ketoconazole coadmin sequential</v>
      </c>
      <c r="E7312" s="255" t="str">
        <f>IF(AND(A7312&lt;&gt;"",ISNUMBER(A7312)),VLOOKUP(A7312,Studies!A:BR,5,FALSE),"")</f>
        <v>Alfentanil</v>
      </c>
      <c r="F7312" s="256" t="str">
        <f>IF(AND(A7312&lt;&gt;"",ISNUMBER(A7312)),VLOOKUP(A7312,Studies!A:BR,6,FALSE),"")</f>
        <v>Plasma</v>
      </c>
      <c r="G7312" s="194">
        <v>60.033299999999997</v>
      </c>
      <c r="H7312" s="50" t="s">
        <v>60</v>
      </c>
      <c r="I7312" s="187">
        <v>50.729799999999997</v>
      </c>
      <c r="J7312" s="41" t="s">
        <v>941</v>
      </c>
      <c r="K7312" s="41" t="s">
        <v>116</v>
      </c>
    </row>
    <row r="7313" spans="1:11" x14ac:dyDescent="0.2">
      <c r="A7313" s="30">
        <v>762</v>
      </c>
      <c r="B7313" s="254" t="str">
        <f>IF(AND(A7313&lt;&gt;"",ISNUMBER(A7313)),VLOOKUP(A7313,Studies!A:BR,2,FALSE),"")</f>
        <v>Kharasch 2011b</v>
      </c>
      <c r="C7313" s="255" t="str">
        <f>IF(AND(A7313&lt;&gt;"",ISNUMBER(A7313)),VLOOKUP(A7313,Studies!A:BR,3,FALSE),"")</f>
        <v>https://www.ncbi.nlm.nih.gov/pmc/articles/PMC3584707/</v>
      </c>
      <c r="D7313" s="255" t="str">
        <f>IF(AND(A7313&lt;&gt;"",ISNUMBER(A7313)),VLOOKUP(A7313,Studies!A:BR,4,FALSE),"")</f>
        <v>Alfentanil IV Ketoconazole coadmin sequential</v>
      </c>
      <c r="E7313" s="255" t="str">
        <f>IF(AND(A7313&lt;&gt;"",ISNUMBER(A7313)),VLOOKUP(A7313,Studies!A:BR,5,FALSE),"")</f>
        <v>Alfentanil</v>
      </c>
      <c r="F7313" s="256" t="str">
        <f>IF(AND(A7313&lt;&gt;"",ISNUMBER(A7313)),VLOOKUP(A7313,Studies!A:BR,6,FALSE),"")</f>
        <v>Plasma</v>
      </c>
      <c r="G7313" s="194">
        <v>60.083300000000001</v>
      </c>
      <c r="H7313" s="50" t="s">
        <v>60</v>
      </c>
      <c r="I7313" s="187">
        <v>44.291029999999999</v>
      </c>
      <c r="J7313" s="41" t="s">
        <v>941</v>
      </c>
      <c r="K7313" s="41" t="s">
        <v>116</v>
      </c>
    </row>
    <row r="7314" spans="1:11" x14ac:dyDescent="0.2">
      <c r="A7314" s="30">
        <v>762</v>
      </c>
      <c r="B7314" s="254" t="str">
        <f>IF(AND(A7314&lt;&gt;"",ISNUMBER(A7314)),VLOOKUP(A7314,Studies!A:BR,2,FALSE),"")</f>
        <v>Kharasch 2011b</v>
      </c>
      <c r="C7314" s="255" t="str">
        <f>IF(AND(A7314&lt;&gt;"",ISNUMBER(A7314)),VLOOKUP(A7314,Studies!A:BR,3,FALSE),"")</f>
        <v>https://www.ncbi.nlm.nih.gov/pmc/articles/PMC3584707/</v>
      </c>
      <c r="D7314" s="255" t="str">
        <f>IF(AND(A7314&lt;&gt;"",ISNUMBER(A7314)),VLOOKUP(A7314,Studies!A:BR,4,FALSE),"")</f>
        <v>Alfentanil IV Ketoconazole coadmin sequential</v>
      </c>
      <c r="E7314" s="255" t="str">
        <f>IF(AND(A7314&lt;&gt;"",ISNUMBER(A7314)),VLOOKUP(A7314,Studies!A:BR,5,FALSE),"")</f>
        <v>Alfentanil</v>
      </c>
      <c r="F7314" s="256" t="str">
        <f>IF(AND(A7314&lt;&gt;"",ISNUMBER(A7314)),VLOOKUP(A7314,Studies!A:BR,6,FALSE),"")</f>
        <v>Plasma</v>
      </c>
      <c r="G7314" s="194">
        <v>61</v>
      </c>
      <c r="H7314" s="50" t="s">
        <v>60</v>
      </c>
      <c r="I7314" s="187">
        <v>29.47635</v>
      </c>
      <c r="J7314" s="41" t="s">
        <v>941</v>
      </c>
      <c r="K7314" s="41" t="s">
        <v>116</v>
      </c>
    </row>
    <row r="7315" spans="1:11" x14ac:dyDescent="0.2">
      <c r="A7315" s="30">
        <v>762</v>
      </c>
      <c r="B7315" s="254" t="str">
        <f>IF(AND(A7315&lt;&gt;"",ISNUMBER(A7315)),VLOOKUP(A7315,Studies!A:BR,2,FALSE),"")</f>
        <v>Kharasch 2011b</v>
      </c>
      <c r="C7315" s="255" t="str">
        <f>IF(AND(A7315&lt;&gt;"",ISNUMBER(A7315)),VLOOKUP(A7315,Studies!A:BR,3,FALSE),"")</f>
        <v>https://www.ncbi.nlm.nih.gov/pmc/articles/PMC3584707/</v>
      </c>
      <c r="D7315" s="255" t="str">
        <f>IF(AND(A7315&lt;&gt;"",ISNUMBER(A7315)),VLOOKUP(A7315,Studies!A:BR,4,FALSE),"")</f>
        <v>Alfentanil IV Ketoconazole coadmin sequential</v>
      </c>
      <c r="E7315" s="255" t="str">
        <f>IF(AND(A7315&lt;&gt;"",ISNUMBER(A7315)),VLOOKUP(A7315,Studies!A:BR,5,FALSE),"")</f>
        <v>Alfentanil</v>
      </c>
      <c r="F7315" s="256" t="str">
        <f>IF(AND(A7315&lt;&gt;"",ISNUMBER(A7315)),VLOOKUP(A7315,Studies!A:BR,6,FALSE),"")</f>
        <v>Plasma</v>
      </c>
      <c r="G7315" s="194">
        <v>61.5</v>
      </c>
      <c r="H7315" s="50" t="s">
        <v>60</v>
      </c>
      <c r="I7315" s="187">
        <v>28.910299999999999</v>
      </c>
      <c r="J7315" s="41" t="s">
        <v>941</v>
      </c>
      <c r="K7315" s="41" t="s">
        <v>116</v>
      </c>
    </row>
    <row r="7316" spans="1:11" x14ac:dyDescent="0.2">
      <c r="A7316" s="30">
        <v>762</v>
      </c>
      <c r="B7316" s="254" t="str">
        <f>IF(AND(A7316&lt;&gt;"",ISNUMBER(A7316)),VLOOKUP(A7316,Studies!A:BR,2,FALSE),"")</f>
        <v>Kharasch 2011b</v>
      </c>
      <c r="C7316" s="255" t="str">
        <f>IF(AND(A7316&lt;&gt;"",ISNUMBER(A7316)),VLOOKUP(A7316,Studies!A:BR,3,FALSE),"")</f>
        <v>https://www.ncbi.nlm.nih.gov/pmc/articles/PMC3584707/</v>
      </c>
      <c r="D7316" s="255" t="str">
        <f>IF(AND(A7316&lt;&gt;"",ISNUMBER(A7316)),VLOOKUP(A7316,Studies!A:BR,4,FALSE),"")</f>
        <v>Alfentanil IV Ketoconazole coadmin sequential</v>
      </c>
      <c r="E7316" s="255" t="str">
        <f>IF(AND(A7316&lt;&gt;"",ISNUMBER(A7316)),VLOOKUP(A7316,Studies!A:BR,5,FALSE),"")</f>
        <v>Alfentanil</v>
      </c>
      <c r="F7316" s="256" t="str">
        <f>IF(AND(A7316&lt;&gt;"",ISNUMBER(A7316)),VLOOKUP(A7316,Studies!A:BR,6,FALSE),"")</f>
        <v>Plasma</v>
      </c>
      <c r="G7316" s="194">
        <v>62</v>
      </c>
      <c r="H7316" s="50" t="s">
        <v>60</v>
      </c>
      <c r="I7316" s="187">
        <v>27.542290000000001</v>
      </c>
      <c r="J7316" s="41" t="s">
        <v>941</v>
      </c>
      <c r="K7316" s="41" t="s">
        <v>116</v>
      </c>
    </row>
    <row r="7317" spans="1:11" x14ac:dyDescent="0.2">
      <c r="A7317" s="30">
        <v>762</v>
      </c>
      <c r="B7317" s="254" t="str">
        <f>IF(AND(A7317&lt;&gt;"",ISNUMBER(A7317)),VLOOKUP(A7317,Studies!A:BR,2,FALSE),"")</f>
        <v>Kharasch 2011b</v>
      </c>
      <c r="C7317" s="255" t="str">
        <f>IF(AND(A7317&lt;&gt;"",ISNUMBER(A7317)),VLOOKUP(A7317,Studies!A:BR,3,FALSE),"")</f>
        <v>https://www.ncbi.nlm.nih.gov/pmc/articles/PMC3584707/</v>
      </c>
      <c r="D7317" s="255" t="str">
        <f>IF(AND(A7317&lt;&gt;"",ISNUMBER(A7317)),VLOOKUP(A7317,Studies!A:BR,4,FALSE),"")</f>
        <v>Alfentanil IV Ketoconazole coadmin sequential</v>
      </c>
      <c r="E7317" s="255" t="str">
        <f>IF(AND(A7317&lt;&gt;"",ISNUMBER(A7317)),VLOOKUP(A7317,Studies!A:BR,5,FALSE),"")</f>
        <v>Alfentanil</v>
      </c>
      <c r="F7317" s="256" t="str">
        <f>IF(AND(A7317&lt;&gt;"",ISNUMBER(A7317)),VLOOKUP(A7317,Studies!A:BR,6,FALSE),"")</f>
        <v>Plasma</v>
      </c>
      <c r="G7317" s="194">
        <v>63</v>
      </c>
      <c r="H7317" s="50" t="s">
        <v>60</v>
      </c>
      <c r="I7317" s="187">
        <v>25.985849999999999</v>
      </c>
      <c r="J7317" s="41" t="s">
        <v>941</v>
      </c>
      <c r="K7317" s="41" t="s">
        <v>116</v>
      </c>
    </row>
    <row r="7318" spans="1:11" x14ac:dyDescent="0.2">
      <c r="A7318" s="30">
        <v>762</v>
      </c>
      <c r="B7318" s="254" t="str">
        <f>IF(AND(A7318&lt;&gt;"",ISNUMBER(A7318)),VLOOKUP(A7318,Studies!A:BR,2,FALSE),"")</f>
        <v>Kharasch 2011b</v>
      </c>
      <c r="C7318" s="255" t="str">
        <f>IF(AND(A7318&lt;&gt;"",ISNUMBER(A7318)),VLOOKUP(A7318,Studies!A:BR,3,FALSE),"")</f>
        <v>https://www.ncbi.nlm.nih.gov/pmc/articles/PMC3584707/</v>
      </c>
      <c r="D7318" s="255" t="str">
        <f>IF(AND(A7318&lt;&gt;"",ISNUMBER(A7318)),VLOOKUP(A7318,Studies!A:BR,4,FALSE),"")</f>
        <v>Alfentanil IV Ketoconazole coadmin sequential</v>
      </c>
      <c r="E7318" s="255" t="str">
        <f>IF(AND(A7318&lt;&gt;"",ISNUMBER(A7318)),VLOOKUP(A7318,Studies!A:BR,5,FALSE),"")</f>
        <v>Alfentanil</v>
      </c>
      <c r="F7318" s="256" t="str">
        <f>IF(AND(A7318&lt;&gt;"",ISNUMBER(A7318)),VLOOKUP(A7318,Studies!A:BR,6,FALSE),"")</f>
        <v>Plasma</v>
      </c>
      <c r="G7318" s="194">
        <v>63.083300000000001</v>
      </c>
      <c r="H7318" s="50" t="s">
        <v>60</v>
      </c>
      <c r="I7318" s="187">
        <v>25.486830000000001</v>
      </c>
      <c r="J7318" s="41" t="s">
        <v>941</v>
      </c>
      <c r="K7318" s="41" t="s">
        <v>116</v>
      </c>
    </row>
    <row r="7319" spans="1:11" x14ac:dyDescent="0.2">
      <c r="A7319" s="30">
        <v>762</v>
      </c>
      <c r="B7319" s="254" t="str">
        <f>IF(AND(A7319&lt;&gt;"",ISNUMBER(A7319)),VLOOKUP(A7319,Studies!A:BR,2,FALSE),"")</f>
        <v>Kharasch 2011b</v>
      </c>
      <c r="C7319" s="255" t="str">
        <f>IF(AND(A7319&lt;&gt;"",ISNUMBER(A7319)),VLOOKUP(A7319,Studies!A:BR,3,FALSE),"")</f>
        <v>https://www.ncbi.nlm.nih.gov/pmc/articles/PMC3584707/</v>
      </c>
      <c r="D7319" s="255" t="str">
        <f>IF(AND(A7319&lt;&gt;"",ISNUMBER(A7319)),VLOOKUP(A7319,Studies!A:BR,4,FALSE),"")</f>
        <v>Alfentanil IV Ketoconazole coadmin sequential</v>
      </c>
      <c r="E7319" s="255" t="str">
        <f>IF(AND(A7319&lt;&gt;"",ISNUMBER(A7319)),VLOOKUP(A7319,Studies!A:BR,5,FALSE),"")</f>
        <v>Alfentanil</v>
      </c>
      <c r="F7319" s="256" t="str">
        <f>IF(AND(A7319&lt;&gt;"",ISNUMBER(A7319)),VLOOKUP(A7319,Studies!A:BR,6,FALSE),"")</f>
        <v>Plasma</v>
      </c>
      <c r="G7319" s="194">
        <v>63.25</v>
      </c>
      <c r="H7319" s="50" t="s">
        <v>60</v>
      </c>
      <c r="I7319" s="187">
        <v>24.997389999999999</v>
      </c>
      <c r="J7319" s="41" t="s">
        <v>941</v>
      </c>
      <c r="K7319" s="41" t="s">
        <v>116</v>
      </c>
    </row>
    <row r="7320" spans="1:11" x14ac:dyDescent="0.2">
      <c r="A7320" s="30">
        <v>762</v>
      </c>
      <c r="B7320" s="254" t="str">
        <f>IF(AND(A7320&lt;&gt;"",ISNUMBER(A7320)),VLOOKUP(A7320,Studies!A:BR,2,FALSE),"")</f>
        <v>Kharasch 2011b</v>
      </c>
      <c r="C7320" s="255" t="str">
        <f>IF(AND(A7320&lt;&gt;"",ISNUMBER(A7320)),VLOOKUP(A7320,Studies!A:BR,3,FALSE),"")</f>
        <v>https://www.ncbi.nlm.nih.gov/pmc/articles/PMC3584707/</v>
      </c>
      <c r="D7320" s="255" t="str">
        <f>IF(AND(A7320&lt;&gt;"",ISNUMBER(A7320)),VLOOKUP(A7320,Studies!A:BR,4,FALSE),"")</f>
        <v>Alfentanil IV Ketoconazole coadmin sequential</v>
      </c>
      <c r="E7320" s="255" t="str">
        <f>IF(AND(A7320&lt;&gt;"",ISNUMBER(A7320)),VLOOKUP(A7320,Studies!A:BR,5,FALSE),"")</f>
        <v>Alfentanil</v>
      </c>
      <c r="F7320" s="256" t="str">
        <f>IF(AND(A7320&lt;&gt;"",ISNUMBER(A7320)),VLOOKUP(A7320,Studies!A:BR,6,FALSE),"")</f>
        <v>Plasma</v>
      </c>
      <c r="G7320" s="194">
        <v>63.5</v>
      </c>
      <c r="H7320" s="50" t="s">
        <v>60</v>
      </c>
      <c r="I7320" s="187">
        <v>23.814540000000001</v>
      </c>
      <c r="J7320" s="41" t="s">
        <v>941</v>
      </c>
      <c r="K7320" s="41" t="s">
        <v>116</v>
      </c>
    </row>
    <row r="7321" spans="1:11" x14ac:dyDescent="0.2">
      <c r="A7321" s="30">
        <v>762</v>
      </c>
      <c r="B7321" s="254" t="str">
        <f>IF(AND(A7321&lt;&gt;"",ISNUMBER(A7321)),VLOOKUP(A7321,Studies!A:BR,2,FALSE),"")</f>
        <v>Kharasch 2011b</v>
      </c>
      <c r="C7321" s="255" t="str">
        <f>IF(AND(A7321&lt;&gt;"",ISNUMBER(A7321)),VLOOKUP(A7321,Studies!A:BR,3,FALSE),"")</f>
        <v>https://www.ncbi.nlm.nih.gov/pmc/articles/PMC3584707/</v>
      </c>
      <c r="D7321" s="255" t="str">
        <f>IF(AND(A7321&lt;&gt;"",ISNUMBER(A7321)),VLOOKUP(A7321,Studies!A:BR,4,FALSE),"")</f>
        <v>Alfentanil IV Ketoconazole coadmin sequential</v>
      </c>
      <c r="E7321" s="255" t="str">
        <f>IF(AND(A7321&lt;&gt;"",ISNUMBER(A7321)),VLOOKUP(A7321,Studies!A:BR,5,FALSE),"")</f>
        <v>Alfentanil</v>
      </c>
      <c r="F7321" s="256" t="str">
        <f>IF(AND(A7321&lt;&gt;"",ISNUMBER(A7321)),VLOOKUP(A7321,Studies!A:BR,6,FALSE),"")</f>
        <v>Plasma</v>
      </c>
      <c r="G7321" s="194">
        <v>63.75</v>
      </c>
      <c r="H7321" s="50" t="s">
        <v>60</v>
      </c>
      <c r="I7321" s="187">
        <v>24.280809999999999</v>
      </c>
      <c r="J7321" s="41" t="s">
        <v>941</v>
      </c>
      <c r="K7321" s="41" t="s">
        <v>116</v>
      </c>
    </row>
    <row r="7322" spans="1:11" x14ac:dyDescent="0.2">
      <c r="A7322" s="30">
        <v>762</v>
      </c>
      <c r="B7322" s="254" t="str">
        <f>IF(AND(A7322&lt;&gt;"",ISNUMBER(A7322)),VLOOKUP(A7322,Studies!A:BR,2,FALSE),"")</f>
        <v>Kharasch 2011b</v>
      </c>
      <c r="C7322" s="255" t="str">
        <f>IF(AND(A7322&lt;&gt;"",ISNUMBER(A7322)),VLOOKUP(A7322,Studies!A:BR,3,FALSE),"")</f>
        <v>https://www.ncbi.nlm.nih.gov/pmc/articles/PMC3584707/</v>
      </c>
      <c r="D7322" s="255" t="str">
        <f>IF(AND(A7322&lt;&gt;"",ISNUMBER(A7322)),VLOOKUP(A7322,Studies!A:BR,4,FALSE),"")</f>
        <v>Alfentanil IV Ketoconazole coadmin sequential</v>
      </c>
      <c r="E7322" s="255" t="str">
        <f>IF(AND(A7322&lt;&gt;"",ISNUMBER(A7322)),VLOOKUP(A7322,Studies!A:BR,5,FALSE),"")</f>
        <v>Alfentanil</v>
      </c>
      <c r="F7322" s="256" t="str">
        <f>IF(AND(A7322&lt;&gt;"",ISNUMBER(A7322)),VLOOKUP(A7322,Studies!A:BR,6,FALSE),"")</f>
        <v>Plasma</v>
      </c>
      <c r="G7322" s="194">
        <v>64</v>
      </c>
      <c r="H7322" s="50" t="s">
        <v>60</v>
      </c>
      <c r="I7322" s="187">
        <v>23.357209999999998</v>
      </c>
      <c r="J7322" s="41" t="s">
        <v>941</v>
      </c>
      <c r="K7322" s="41" t="s">
        <v>116</v>
      </c>
    </row>
    <row r="7323" spans="1:11" x14ac:dyDescent="0.2">
      <c r="A7323" s="30">
        <v>762</v>
      </c>
      <c r="B7323" s="254" t="str">
        <f>IF(AND(A7323&lt;&gt;"",ISNUMBER(A7323)),VLOOKUP(A7323,Studies!A:BR,2,FALSE),"")</f>
        <v>Kharasch 2011b</v>
      </c>
      <c r="C7323" s="255" t="str">
        <f>IF(AND(A7323&lt;&gt;"",ISNUMBER(A7323)),VLOOKUP(A7323,Studies!A:BR,3,FALSE),"")</f>
        <v>https://www.ncbi.nlm.nih.gov/pmc/articles/PMC3584707/</v>
      </c>
      <c r="D7323" s="255" t="str">
        <f>IF(AND(A7323&lt;&gt;"",ISNUMBER(A7323)),VLOOKUP(A7323,Studies!A:BR,4,FALSE),"")</f>
        <v>Alfentanil IV Ketoconazole coadmin sequential</v>
      </c>
      <c r="E7323" s="255" t="str">
        <f>IF(AND(A7323&lt;&gt;"",ISNUMBER(A7323)),VLOOKUP(A7323,Studies!A:BR,5,FALSE),"")</f>
        <v>Alfentanil</v>
      </c>
      <c r="F7323" s="256" t="str">
        <f>IF(AND(A7323&lt;&gt;"",ISNUMBER(A7323)),VLOOKUP(A7323,Studies!A:BR,6,FALSE),"")</f>
        <v>Plasma</v>
      </c>
      <c r="G7323" s="194">
        <v>64.5</v>
      </c>
      <c r="H7323" s="50" t="s">
        <v>60</v>
      </c>
      <c r="I7323" s="187">
        <v>22.90868</v>
      </c>
      <c r="J7323" s="41" t="s">
        <v>941</v>
      </c>
      <c r="K7323" s="41" t="s">
        <v>116</v>
      </c>
    </row>
    <row r="7324" spans="1:11" x14ac:dyDescent="0.2">
      <c r="A7324" s="30">
        <v>762</v>
      </c>
      <c r="B7324" s="254" t="str">
        <f>IF(AND(A7324&lt;&gt;"",ISNUMBER(A7324)),VLOOKUP(A7324,Studies!A:BR,2,FALSE),"")</f>
        <v>Kharasch 2011b</v>
      </c>
      <c r="C7324" s="255" t="str">
        <f>IF(AND(A7324&lt;&gt;"",ISNUMBER(A7324)),VLOOKUP(A7324,Studies!A:BR,3,FALSE),"")</f>
        <v>https://www.ncbi.nlm.nih.gov/pmc/articles/PMC3584707/</v>
      </c>
      <c r="D7324" s="255" t="str">
        <f>IF(AND(A7324&lt;&gt;"",ISNUMBER(A7324)),VLOOKUP(A7324,Studies!A:BR,4,FALSE),"")</f>
        <v>Alfentanil IV Ketoconazole coadmin sequential</v>
      </c>
      <c r="E7324" s="255" t="str">
        <f>IF(AND(A7324&lt;&gt;"",ISNUMBER(A7324)),VLOOKUP(A7324,Studies!A:BR,5,FALSE),"")</f>
        <v>Alfentanil</v>
      </c>
      <c r="F7324" s="256" t="str">
        <f>IF(AND(A7324&lt;&gt;"",ISNUMBER(A7324)),VLOOKUP(A7324,Studies!A:BR,6,FALSE),"")</f>
        <v>Plasma</v>
      </c>
      <c r="G7324" s="194">
        <v>65</v>
      </c>
      <c r="H7324" s="50" t="s">
        <v>60</v>
      </c>
      <c r="I7324" s="187">
        <v>21.824649999999998</v>
      </c>
      <c r="J7324" s="41" t="s">
        <v>941</v>
      </c>
      <c r="K7324" s="41" t="s">
        <v>116</v>
      </c>
    </row>
    <row r="7325" spans="1:11" x14ac:dyDescent="0.2">
      <c r="A7325" s="30">
        <v>762</v>
      </c>
      <c r="B7325" s="254" t="str">
        <f>IF(AND(A7325&lt;&gt;"",ISNUMBER(A7325)),VLOOKUP(A7325,Studies!A:BR,2,FALSE),"")</f>
        <v>Kharasch 2011b</v>
      </c>
      <c r="C7325" s="255" t="str">
        <f>IF(AND(A7325&lt;&gt;"",ISNUMBER(A7325)),VLOOKUP(A7325,Studies!A:BR,3,FALSE),"")</f>
        <v>https://www.ncbi.nlm.nih.gov/pmc/articles/PMC3584707/</v>
      </c>
      <c r="D7325" s="255" t="str">
        <f>IF(AND(A7325&lt;&gt;"",ISNUMBER(A7325)),VLOOKUP(A7325,Studies!A:BR,4,FALSE),"")</f>
        <v>Alfentanil IV Ketoconazole coadmin sequential</v>
      </c>
      <c r="E7325" s="255" t="str">
        <f>IF(AND(A7325&lt;&gt;"",ISNUMBER(A7325)),VLOOKUP(A7325,Studies!A:BR,5,FALSE),"")</f>
        <v>Alfentanil</v>
      </c>
      <c r="F7325" s="256" t="str">
        <f>IF(AND(A7325&lt;&gt;"",ISNUMBER(A7325)),VLOOKUP(A7325,Studies!A:BR,6,FALSE),"")</f>
        <v>Plasma</v>
      </c>
      <c r="G7325" s="194">
        <v>66</v>
      </c>
      <c r="H7325" s="50" t="s">
        <v>60</v>
      </c>
      <c r="I7325" s="187">
        <v>20.195900000000002</v>
      </c>
      <c r="J7325" s="41" t="s">
        <v>941</v>
      </c>
      <c r="K7325" s="41" t="s">
        <v>116</v>
      </c>
    </row>
    <row r="7326" spans="1:11" x14ac:dyDescent="0.2">
      <c r="A7326" s="30">
        <v>762</v>
      </c>
      <c r="B7326" s="254" t="str">
        <f>IF(AND(A7326&lt;&gt;"",ISNUMBER(A7326)),VLOOKUP(A7326,Studies!A:BR,2,FALSE),"")</f>
        <v>Kharasch 2011b</v>
      </c>
      <c r="C7326" s="255" t="str">
        <f>IF(AND(A7326&lt;&gt;"",ISNUMBER(A7326)),VLOOKUP(A7326,Studies!A:BR,3,FALSE),"")</f>
        <v>https://www.ncbi.nlm.nih.gov/pmc/articles/PMC3584707/</v>
      </c>
      <c r="D7326" s="255" t="str">
        <f>IF(AND(A7326&lt;&gt;"",ISNUMBER(A7326)),VLOOKUP(A7326,Studies!A:BR,4,FALSE),"")</f>
        <v>Alfentanil IV Ketoconazole coadmin sequential</v>
      </c>
      <c r="E7326" s="255" t="str">
        <f>IF(AND(A7326&lt;&gt;"",ISNUMBER(A7326)),VLOOKUP(A7326,Studies!A:BR,5,FALSE),"")</f>
        <v>Alfentanil</v>
      </c>
      <c r="F7326" s="256" t="str">
        <f>IF(AND(A7326&lt;&gt;"",ISNUMBER(A7326)),VLOOKUP(A7326,Studies!A:BR,6,FALSE),"")</f>
        <v>Plasma</v>
      </c>
      <c r="G7326" s="194">
        <v>67</v>
      </c>
      <c r="H7326" s="50" t="s">
        <v>60</v>
      </c>
      <c r="I7326" s="187">
        <v>18.508379999999999</v>
      </c>
      <c r="J7326" s="41" t="s">
        <v>941</v>
      </c>
      <c r="K7326" s="41" t="s">
        <v>116</v>
      </c>
    </row>
    <row r="7327" spans="1:11" x14ac:dyDescent="0.2">
      <c r="A7327" s="30">
        <v>762</v>
      </c>
      <c r="B7327" s="254" t="str">
        <f>IF(AND(A7327&lt;&gt;"",ISNUMBER(A7327)),VLOOKUP(A7327,Studies!A:BR,2,FALSE),"")</f>
        <v>Kharasch 2011b</v>
      </c>
      <c r="C7327" s="255" t="str">
        <f>IF(AND(A7327&lt;&gt;"",ISNUMBER(A7327)),VLOOKUP(A7327,Studies!A:BR,3,FALSE),"")</f>
        <v>https://www.ncbi.nlm.nih.gov/pmc/articles/PMC3584707/</v>
      </c>
      <c r="D7327" s="255" t="str">
        <f>IF(AND(A7327&lt;&gt;"",ISNUMBER(A7327)),VLOOKUP(A7327,Studies!A:BR,4,FALSE),"")</f>
        <v>Alfentanil IV Ketoconazole coadmin sequential</v>
      </c>
      <c r="E7327" s="255" t="str">
        <f>IF(AND(A7327&lt;&gt;"",ISNUMBER(A7327)),VLOOKUP(A7327,Studies!A:BR,5,FALSE),"")</f>
        <v>Alfentanil</v>
      </c>
      <c r="F7327" s="256" t="str">
        <f>IF(AND(A7327&lt;&gt;"",ISNUMBER(A7327)),VLOOKUP(A7327,Studies!A:BR,6,FALSE),"")</f>
        <v>Plasma</v>
      </c>
      <c r="G7327" s="194">
        <v>68</v>
      </c>
      <c r="H7327" s="50" t="s">
        <v>60</v>
      </c>
      <c r="I7327" s="187">
        <v>17.127120000000001</v>
      </c>
      <c r="J7327" s="41" t="s">
        <v>941</v>
      </c>
      <c r="K7327" s="41" t="s">
        <v>116</v>
      </c>
    </row>
    <row r="7328" spans="1:11" x14ac:dyDescent="0.2">
      <c r="A7328" s="30">
        <v>762</v>
      </c>
      <c r="B7328" s="254" t="str">
        <f>IF(AND(A7328&lt;&gt;"",ISNUMBER(A7328)),VLOOKUP(A7328,Studies!A:BR,2,FALSE),"")</f>
        <v>Kharasch 2011b</v>
      </c>
      <c r="C7328" s="255" t="str">
        <f>IF(AND(A7328&lt;&gt;"",ISNUMBER(A7328)),VLOOKUP(A7328,Studies!A:BR,3,FALSE),"")</f>
        <v>https://www.ncbi.nlm.nih.gov/pmc/articles/PMC3584707/</v>
      </c>
      <c r="D7328" s="255" t="str">
        <f>IF(AND(A7328&lt;&gt;"",ISNUMBER(A7328)),VLOOKUP(A7328,Studies!A:BR,4,FALSE),"")</f>
        <v>Alfentanil IV Ketoconazole coadmin sequential</v>
      </c>
      <c r="E7328" s="255" t="str">
        <f>IF(AND(A7328&lt;&gt;"",ISNUMBER(A7328)),VLOOKUP(A7328,Studies!A:BR,5,FALSE),"")</f>
        <v>Alfentanil</v>
      </c>
      <c r="F7328" s="256" t="str">
        <f>IF(AND(A7328&lt;&gt;"",ISNUMBER(A7328)),VLOOKUP(A7328,Studies!A:BR,6,FALSE),"")</f>
        <v>Plasma</v>
      </c>
      <c r="G7328" s="194">
        <v>69</v>
      </c>
      <c r="H7328" s="50" t="s">
        <v>60</v>
      </c>
      <c r="I7328" s="187">
        <v>15.09897</v>
      </c>
      <c r="J7328" s="41" t="s">
        <v>941</v>
      </c>
      <c r="K7328" s="41" t="s">
        <v>116</v>
      </c>
    </row>
    <row r="7329" spans="1:11" x14ac:dyDescent="0.2">
      <c r="A7329" s="30">
        <v>762</v>
      </c>
      <c r="B7329" s="254" t="str">
        <f>IF(AND(A7329&lt;&gt;"",ISNUMBER(A7329)),VLOOKUP(A7329,Studies!A:BR,2,FALSE),"")</f>
        <v>Kharasch 2011b</v>
      </c>
      <c r="C7329" s="255" t="str">
        <f>IF(AND(A7329&lt;&gt;"",ISNUMBER(A7329)),VLOOKUP(A7329,Studies!A:BR,3,FALSE),"")</f>
        <v>https://www.ncbi.nlm.nih.gov/pmc/articles/PMC3584707/</v>
      </c>
      <c r="D7329" s="255" t="str">
        <f>IF(AND(A7329&lt;&gt;"",ISNUMBER(A7329)),VLOOKUP(A7329,Studies!A:BR,4,FALSE),"")</f>
        <v>Alfentanil IV Ketoconazole coadmin sequential</v>
      </c>
      <c r="E7329" s="255" t="str">
        <f>IF(AND(A7329&lt;&gt;"",ISNUMBER(A7329)),VLOOKUP(A7329,Studies!A:BR,5,FALSE),"")</f>
        <v>Alfentanil</v>
      </c>
      <c r="F7329" s="256" t="str">
        <f>IF(AND(A7329&lt;&gt;"",ISNUMBER(A7329)),VLOOKUP(A7329,Studies!A:BR,6,FALSE),"")</f>
        <v>Plasma</v>
      </c>
      <c r="G7329" s="194">
        <v>70</v>
      </c>
      <c r="H7329" s="50" t="s">
        <v>60</v>
      </c>
      <c r="I7329" s="187">
        <v>13.571619999999999</v>
      </c>
      <c r="J7329" s="41" t="s">
        <v>941</v>
      </c>
      <c r="K7329" s="41" t="s">
        <v>116</v>
      </c>
    </row>
    <row r="7330" spans="1:11" x14ac:dyDescent="0.2">
      <c r="A7330" s="30">
        <v>762</v>
      </c>
      <c r="B7330" s="254" t="str">
        <f>IF(AND(A7330&lt;&gt;"",ISNUMBER(A7330)),VLOOKUP(A7330,Studies!A:BR,2,FALSE),"")</f>
        <v>Kharasch 2011b</v>
      </c>
      <c r="C7330" s="255" t="str">
        <f>IF(AND(A7330&lt;&gt;"",ISNUMBER(A7330)),VLOOKUP(A7330,Studies!A:BR,3,FALSE),"")</f>
        <v>https://www.ncbi.nlm.nih.gov/pmc/articles/PMC3584707/</v>
      </c>
      <c r="D7330" s="255" t="str">
        <f>IF(AND(A7330&lt;&gt;"",ISNUMBER(A7330)),VLOOKUP(A7330,Studies!A:BR,4,FALSE),"")</f>
        <v>Alfentanil IV Ketoconazole coadmin sequential</v>
      </c>
      <c r="E7330" s="255" t="str">
        <f>IF(AND(A7330&lt;&gt;"",ISNUMBER(A7330)),VLOOKUP(A7330,Studies!A:BR,5,FALSE),"")</f>
        <v>Alfentanil</v>
      </c>
      <c r="F7330" s="256" t="str">
        <f>IF(AND(A7330&lt;&gt;"",ISNUMBER(A7330)),VLOOKUP(A7330,Studies!A:BR,6,FALSE),"")</f>
        <v>Plasma</v>
      </c>
      <c r="G7330" s="194">
        <v>71</v>
      </c>
      <c r="H7330" s="50" t="s">
        <v>60</v>
      </c>
      <c r="I7330" s="187">
        <v>12.08107</v>
      </c>
      <c r="J7330" s="41" t="s">
        <v>941</v>
      </c>
      <c r="K7330" s="41" t="s">
        <v>116</v>
      </c>
    </row>
    <row r="7331" spans="1:11" x14ac:dyDescent="0.2">
      <c r="A7331" s="30">
        <v>763</v>
      </c>
      <c r="B7331" s="254" t="str">
        <f>IF(AND(A7331&lt;&gt;"",ISNUMBER(A7331)),VLOOKUP(A7331,Studies!A:BR,2,FALSE),"")</f>
        <v>Kharasch 2011b</v>
      </c>
      <c r="C7331" s="255" t="str">
        <f>IF(AND(A7331&lt;&gt;"",ISNUMBER(A7331)),VLOOKUP(A7331,Studies!A:BR,3,FALSE),"")</f>
        <v>https://www.ncbi.nlm.nih.gov/pmc/articles/PMC3584707/</v>
      </c>
      <c r="D7331" s="255" t="str">
        <f>IF(AND(A7331&lt;&gt;"",ISNUMBER(A7331)),VLOOKUP(A7331,Studies!A:BR,4,FALSE),"")</f>
        <v>Alfentanil IV Rifampin coadmin sequential</v>
      </c>
      <c r="E7331" s="255" t="str">
        <f>IF(AND(A7331&lt;&gt;"",ISNUMBER(A7331)),VLOOKUP(A7331,Studies!A:BR,5,FALSE),"")</f>
        <v>Alfentanil</v>
      </c>
      <c r="F7331" s="256" t="str">
        <f>IF(AND(A7331&lt;&gt;"",ISNUMBER(A7331)),VLOOKUP(A7331,Studies!A:BR,6,FALSE),"")</f>
        <v>Plasma</v>
      </c>
      <c r="G7331" s="194">
        <v>108.08329999999999</v>
      </c>
      <c r="H7331" s="50" t="s">
        <v>60</v>
      </c>
      <c r="I7331" s="187">
        <v>49.75562</v>
      </c>
      <c r="J7331" s="41" t="s">
        <v>941</v>
      </c>
      <c r="K7331" s="41" t="s">
        <v>116</v>
      </c>
    </row>
    <row r="7332" spans="1:11" x14ac:dyDescent="0.2">
      <c r="A7332" s="30">
        <v>763</v>
      </c>
      <c r="B7332" s="254" t="str">
        <f>IF(AND(A7332&lt;&gt;"",ISNUMBER(A7332)),VLOOKUP(A7332,Studies!A:BR,2,FALSE),"")</f>
        <v>Kharasch 2011b</v>
      </c>
      <c r="C7332" s="255" t="str">
        <f>IF(AND(A7332&lt;&gt;"",ISNUMBER(A7332)),VLOOKUP(A7332,Studies!A:BR,3,FALSE),"")</f>
        <v>https://www.ncbi.nlm.nih.gov/pmc/articles/PMC3584707/</v>
      </c>
      <c r="D7332" s="255" t="str">
        <f>IF(AND(A7332&lt;&gt;"",ISNUMBER(A7332)),VLOOKUP(A7332,Studies!A:BR,4,FALSE),"")</f>
        <v>Alfentanil IV Rifampin coadmin sequential</v>
      </c>
      <c r="E7332" s="255" t="str">
        <f>IF(AND(A7332&lt;&gt;"",ISNUMBER(A7332)),VLOOKUP(A7332,Studies!A:BR,5,FALSE),"")</f>
        <v>Alfentanil</v>
      </c>
      <c r="F7332" s="256" t="str">
        <f>IF(AND(A7332&lt;&gt;"",ISNUMBER(A7332)),VLOOKUP(A7332,Studies!A:BR,6,FALSE),"")</f>
        <v>Plasma</v>
      </c>
      <c r="G7332" s="194">
        <v>108.33</v>
      </c>
      <c r="H7332" s="50" t="s">
        <v>60</v>
      </c>
      <c r="I7332" s="187">
        <v>28.08155</v>
      </c>
      <c r="J7332" s="41" t="s">
        <v>941</v>
      </c>
      <c r="K7332" s="41" t="s">
        <v>116</v>
      </c>
    </row>
    <row r="7333" spans="1:11" x14ac:dyDescent="0.2">
      <c r="A7333" s="30">
        <v>763</v>
      </c>
      <c r="B7333" s="254" t="str">
        <f>IF(AND(A7333&lt;&gt;"",ISNUMBER(A7333)),VLOOKUP(A7333,Studies!A:BR,2,FALSE),"")</f>
        <v>Kharasch 2011b</v>
      </c>
      <c r="C7333" s="255" t="str">
        <f>IF(AND(A7333&lt;&gt;"",ISNUMBER(A7333)),VLOOKUP(A7333,Studies!A:BR,3,FALSE),"")</f>
        <v>https://www.ncbi.nlm.nih.gov/pmc/articles/PMC3584707/</v>
      </c>
      <c r="D7333" s="255" t="str">
        <f>IF(AND(A7333&lt;&gt;"",ISNUMBER(A7333)),VLOOKUP(A7333,Studies!A:BR,4,FALSE),"")</f>
        <v>Alfentanil IV Rifampin coadmin sequential</v>
      </c>
      <c r="E7333" s="255" t="str">
        <f>IF(AND(A7333&lt;&gt;"",ISNUMBER(A7333)),VLOOKUP(A7333,Studies!A:BR,5,FALSE),"")</f>
        <v>Alfentanil</v>
      </c>
      <c r="F7333" s="256" t="str">
        <f>IF(AND(A7333&lt;&gt;"",ISNUMBER(A7333)),VLOOKUP(A7333,Studies!A:BR,6,FALSE),"")</f>
        <v>Plasma</v>
      </c>
      <c r="G7333" s="194">
        <v>108.5</v>
      </c>
      <c r="H7333" s="50" t="s">
        <v>60</v>
      </c>
      <c r="I7333" s="187">
        <v>22.687650000000001</v>
      </c>
      <c r="J7333" s="41" t="s">
        <v>941</v>
      </c>
      <c r="K7333" s="41" t="s">
        <v>116</v>
      </c>
    </row>
    <row r="7334" spans="1:11" x14ac:dyDescent="0.2">
      <c r="A7334" s="30">
        <v>763</v>
      </c>
      <c r="B7334" s="254" t="str">
        <f>IF(AND(A7334&lt;&gt;"",ISNUMBER(A7334)),VLOOKUP(A7334,Studies!A:BR,2,FALSE),"")</f>
        <v>Kharasch 2011b</v>
      </c>
      <c r="C7334" s="255" t="str">
        <f>IF(AND(A7334&lt;&gt;"",ISNUMBER(A7334)),VLOOKUP(A7334,Studies!A:BR,3,FALSE),"")</f>
        <v>https://www.ncbi.nlm.nih.gov/pmc/articles/PMC3584707/</v>
      </c>
      <c r="D7334" s="255" t="str">
        <f>IF(AND(A7334&lt;&gt;"",ISNUMBER(A7334)),VLOOKUP(A7334,Studies!A:BR,4,FALSE),"")</f>
        <v>Alfentanil IV Rifampin coadmin sequential</v>
      </c>
      <c r="E7334" s="255" t="str">
        <f>IF(AND(A7334&lt;&gt;"",ISNUMBER(A7334)),VLOOKUP(A7334,Studies!A:BR,5,FALSE),"")</f>
        <v>Alfentanil</v>
      </c>
      <c r="F7334" s="256" t="str">
        <f>IF(AND(A7334&lt;&gt;"",ISNUMBER(A7334)),VLOOKUP(A7334,Studies!A:BR,6,FALSE),"")</f>
        <v>Plasma</v>
      </c>
      <c r="G7334" s="194">
        <v>108.75</v>
      </c>
      <c r="H7334" s="50" t="s">
        <v>60</v>
      </c>
      <c r="I7334" s="187">
        <v>18.15296</v>
      </c>
      <c r="J7334" s="41" t="s">
        <v>941</v>
      </c>
      <c r="K7334" s="41" t="s">
        <v>116</v>
      </c>
    </row>
    <row r="7335" spans="1:11" x14ac:dyDescent="0.2">
      <c r="A7335" s="30">
        <v>763</v>
      </c>
      <c r="B7335" s="254" t="str">
        <f>IF(AND(A7335&lt;&gt;"",ISNUMBER(A7335)),VLOOKUP(A7335,Studies!A:BR,2,FALSE),"")</f>
        <v>Kharasch 2011b</v>
      </c>
      <c r="C7335" s="255" t="str">
        <f>IF(AND(A7335&lt;&gt;"",ISNUMBER(A7335)),VLOOKUP(A7335,Studies!A:BR,3,FALSE),"")</f>
        <v>https://www.ncbi.nlm.nih.gov/pmc/articles/PMC3584707/</v>
      </c>
      <c r="D7335" s="255" t="str">
        <f>IF(AND(A7335&lt;&gt;"",ISNUMBER(A7335)),VLOOKUP(A7335,Studies!A:BR,4,FALSE),"")</f>
        <v>Alfentanil IV Rifampin coadmin sequential</v>
      </c>
      <c r="E7335" s="255" t="str">
        <f>IF(AND(A7335&lt;&gt;"",ISNUMBER(A7335)),VLOOKUP(A7335,Studies!A:BR,5,FALSE),"")</f>
        <v>Alfentanil</v>
      </c>
      <c r="F7335" s="256" t="str">
        <f>IF(AND(A7335&lt;&gt;"",ISNUMBER(A7335)),VLOOKUP(A7335,Studies!A:BR,6,FALSE),"")</f>
        <v>Plasma</v>
      </c>
      <c r="G7335" s="194">
        <v>109</v>
      </c>
      <c r="H7335" s="50" t="s">
        <v>60</v>
      </c>
      <c r="I7335" s="187">
        <v>14.108269999999999</v>
      </c>
      <c r="J7335" s="41" t="s">
        <v>941</v>
      </c>
      <c r="K7335" s="41" t="s">
        <v>116</v>
      </c>
    </row>
    <row r="7336" spans="1:11" x14ac:dyDescent="0.2">
      <c r="A7336" s="30">
        <v>763</v>
      </c>
      <c r="B7336" s="254" t="str">
        <f>IF(AND(A7336&lt;&gt;"",ISNUMBER(A7336)),VLOOKUP(A7336,Studies!A:BR,2,FALSE),"")</f>
        <v>Kharasch 2011b</v>
      </c>
      <c r="C7336" s="255" t="str">
        <f>IF(AND(A7336&lt;&gt;"",ISNUMBER(A7336)),VLOOKUP(A7336,Studies!A:BR,3,FALSE),"")</f>
        <v>https://www.ncbi.nlm.nih.gov/pmc/articles/PMC3584707/</v>
      </c>
      <c r="D7336" s="255" t="str">
        <f>IF(AND(A7336&lt;&gt;"",ISNUMBER(A7336)),VLOOKUP(A7336,Studies!A:BR,4,FALSE),"")</f>
        <v>Alfentanil IV Rifampin coadmin sequential</v>
      </c>
      <c r="E7336" s="255" t="str">
        <f>IF(AND(A7336&lt;&gt;"",ISNUMBER(A7336)),VLOOKUP(A7336,Studies!A:BR,5,FALSE),"")</f>
        <v>Alfentanil</v>
      </c>
      <c r="F7336" s="256" t="str">
        <f>IF(AND(A7336&lt;&gt;"",ISNUMBER(A7336)),VLOOKUP(A7336,Studies!A:BR,6,FALSE),"")</f>
        <v>Plasma</v>
      </c>
      <c r="G7336" s="194">
        <v>109.5</v>
      </c>
      <c r="H7336" s="50" t="s">
        <v>60</v>
      </c>
      <c r="I7336" s="187">
        <v>9.9516419999999997</v>
      </c>
      <c r="J7336" s="41" t="s">
        <v>941</v>
      </c>
      <c r="K7336" s="41" t="s">
        <v>116</v>
      </c>
    </row>
    <row r="7337" spans="1:11" x14ac:dyDescent="0.2">
      <c r="A7337" s="30">
        <v>763</v>
      </c>
      <c r="B7337" s="254" t="str">
        <f>IF(AND(A7337&lt;&gt;"",ISNUMBER(A7337)),VLOOKUP(A7337,Studies!A:BR,2,FALSE),"")</f>
        <v>Kharasch 2011b</v>
      </c>
      <c r="C7337" s="255" t="str">
        <f>IF(AND(A7337&lt;&gt;"",ISNUMBER(A7337)),VLOOKUP(A7337,Studies!A:BR,3,FALSE),"")</f>
        <v>https://www.ncbi.nlm.nih.gov/pmc/articles/PMC3584707/</v>
      </c>
      <c r="D7337" s="255" t="str">
        <f>IF(AND(A7337&lt;&gt;"",ISNUMBER(A7337)),VLOOKUP(A7337,Studies!A:BR,4,FALSE),"")</f>
        <v>Alfentanil IV Rifampin coadmin sequential</v>
      </c>
      <c r="E7337" s="255" t="str">
        <f>IF(AND(A7337&lt;&gt;"",ISNUMBER(A7337)),VLOOKUP(A7337,Studies!A:BR,5,FALSE),"")</f>
        <v>Alfentanil</v>
      </c>
      <c r="F7337" s="256" t="str">
        <f>IF(AND(A7337&lt;&gt;"",ISNUMBER(A7337)),VLOOKUP(A7337,Studies!A:BR,6,FALSE),"")</f>
        <v>Plasma</v>
      </c>
      <c r="G7337" s="194">
        <v>110</v>
      </c>
      <c r="H7337" s="50" t="s">
        <v>60</v>
      </c>
      <c r="I7337" s="187">
        <v>7.5125859999999998</v>
      </c>
      <c r="J7337" s="41" t="s">
        <v>941</v>
      </c>
      <c r="K7337" s="41" t="s">
        <v>116</v>
      </c>
    </row>
    <row r="7338" spans="1:11" x14ac:dyDescent="0.2">
      <c r="A7338" s="30">
        <v>763</v>
      </c>
      <c r="B7338" s="254" t="str">
        <f>IF(AND(A7338&lt;&gt;"",ISNUMBER(A7338)),VLOOKUP(A7338,Studies!A:BR,2,FALSE),"")</f>
        <v>Kharasch 2011b</v>
      </c>
      <c r="C7338" s="255" t="str">
        <f>IF(AND(A7338&lt;&gt;"",ISNUMBER(A7338)),VLOOKUP(A7338,Studies!A:BR,3,FALSE),"")</f>
        <v>https://www.ncbi.nlm.nih.gov/pmc/articles/PMC3584707/</v>
      </c>
      <c r="D7338" s="255" t="str">
        <f>IF(AND(A7338&lt;&gt;"",ISNUMBER(A7338)),VLOOKUP(A7338,Studies!A:BR,4,FALSE),"")</f>
        <v>Alfentanil IV Rifampin coadmin sequential</v>
      </c>
      <c r="E7338" s="255" t="str">
        <f>IF(AND(A7338&lt;&gt;"",ISNUMBER(A7338)),VLOOKUP(A7338,Studies!A:BR,5,FALSE),"")</f>
        <v>Alfentanil</v>
      </c>
      <c r="F7338" s="256" t="str">
        <f>IF(AND(A7338&lt;&gt;"",ISNUMBER(A7338)),VLOOKUP(A7338,Studies!A:BR,6,FALSE),"")</f>
        <v>Plasma</v>
      </c>
      <c r="G7338" s="194">
        <v>111</v>
      </c>
      <c r="H7338" s="50" t="s">
        <v>60</v>
      </c>
      <c r="I7338" s="187">
        <v>3.9618199999999999</v>
      </c>
      <c r="J7338" s="41" t="s">
        <v>941</v>
      </c>
      <c r="K7338" s="41" t="s">
        <v>116</v>
      </c>
    </row>
    <row r="7339" spans="1:11" x14ac:dyDescent="0.2">
      <c r="A7339" s="30">
        <v>763</v>
      </c>
      <c r="B7339" s="254" t="str">
        <f>IF(AND(A7339&lt;&gt;"",ISNUMBER(A7339)),VLOOKUP(A7339,Studies!A:BR,2,FALSE),"")</f>
        <v>Kharasch 2011b</v>
      </c>
      <c r="C7339" s="255" t="str">
        <f>IF(AND(A7339&lt;&gt;"",ISNUMBER(A7339)),VLOOKUP(A7339,Studies!A:BR,3,FALSE),"")</f>
        <v>https://www.ncbi.nlm.nih.gov/pmc/articles/PMC3584707/</v>
      </c>
      <c r="D7339" s="255" t="str">
        <f>IF(AND(A7339&lt;&gt;"",ISNUMBER(A7339)),VLOOKUP(A7339,Studies!A:BR,4,FALSE),"")</f>
        <v>Alfentanil IV Rifampin coadmin sequential</v>
      </c>
      <c r="E7339" s="255" t="str">
        <f>IF(AND(A7339&lt;&gt;"",ISNUMBER(A7339)),VLOOKUP(A7339,Studies!A:BR,5,FALSE),"")</f>
        <v>Alfentanil</v>
      </c>
      <c r="F7339" s="256" t="str">
        <f>IF(AND(A7339&lt;&gt;"",ISNUMBER(A7339)),VLOOKUP(A7339,Studies!A:BR,6,FALSE),"")</f>
        <v>Plasma</v>
      </c>
      <c r="G7339" s="194">
        <v>111.25</v>
      </c>
      <c r="H7339" s="50" t="s">
        <v>60</v>
      </c>
      <c r="I7339" s="187">
        <v>3.7379340000000001</v>
      </c>
      <c r="J7339" s="41" t="s">
        <v>941</v>
      </c>
      <c r="K7339" s="41" t="s">
        <v>116</v>
      </c>
    </row>
    <row r="7340" spans="1:11" x14ac:dyDescent="0.2">
      <c r="A7340" s="30">
        <v>763</v>
      </c>
      <c r="B7340" s="254" t="str">
        <f>IF(AND(A7340&lt;&gt;"",ISNUMBER(A7340)),VLOOKUP(A7340,Studies!A:BR,2,FALSE),"")</f>
        <v>Kharasch 2011b</v>
      </c>
      <c r="C7340" s="255" t="str">
        <f>IF(AND(A7340&lt;&gt;"",ISNUMBER(A7340)),VLOOKUP(A7340,Studies!A:BR,3,FALSE),"")</f>
        <v>https://www.ncbi.nlm.nih.gov/pmc/articles/PMC3584707/</v>
      </c>
      <c r="D7340" s="255" t="str">
        <f>IF(AND(A7340&lt;&gt;"",ISNUMBER(A7340)),VLOOKUP(A7340,Studies!A:BR,4,FALSE),"")</f>
        <v>Alfentanil IV Rifampin coadmin sequential</v>
      </c>
      <c r="E7340" s="255" t="str">
        <f>IF(AND(A7340&lt;&gt;"",ISNUMBER(A7340)),VLOOKUP(A7340,Studies!A:BR,5,FALSE),"")</f>
        <v>Alfentanil</v>
      </c>
      <c r="F7340" s="256" t="str">
        <f>IF(AND(A7340&lt;&gt;"",ISNUMBER(A7340)),VLOOKUP(A7340,Studies!A:BR,6,FALSE),"")</f>
        <v>Plasma</v>
      </c>
      <c r="G7340" s="194">
        <v>111.25</v>
      </c>
      <c r="H7340" s="50" t="s">
        <v>60</v>
      </c>
      <c r="I7340" s="187">
        <v>3.2952979999999998</v>
      </c>
      <c r="J7340" s="41" t="s">
        <v>941</v>
      </c>
      <c r="K7340" s="41" t="s">
        <v>116</v>
      </c>
    </row>
    <row r="7341" spans="1:11" x14ac:dyDescent="0.2">
      <c r="A7341" s="30">
        <v>763</v>
      </c>
      <c r="B7341" s="254" t="str">
        <f>IF(AND(A7341&lt;&gt;"",ISNUMBER(A7341)),VLOOKUP(A7341,Studies!A:BR,2,FALSE),"")</f>
        <v>Kharasch 2011b</v>
      </c>
      <c r="C7341" s="255" t="str">
        <f>IF(AND(A7341&lt;&gt;"",ISNUMBER(A7341)),VLOOKUP(A7341,Studies!A:BR,3,FALSE),"")</f>
        <v>https://www.ncbi.nlm.nih.gov/pmc/articles/PMC3584707/</v>
      </c>
      <c r="D7341" s="255" t="str">
        <f>IF(AND(A7341&lt;&gt;"",ISNUMBER(A7341)),VLOOKUP(A7341,Studies!A:BR,4,FALSE),"")</f>
        <v>Alfentanil IV Rifampin coadmin sequential</v>
      </c>
      <c r="E7341" s="255" t="str">
        <f>IF(AND(A7341&lt;&gt;"",ISNUMBER(A7341)),VLOOKUP(A7341,Studies!A:BR,5,FALSE),"")</f>
        <v>Alfentanil</v>
      </c>
      <c r="F7341" s="256" t="str">
        <f>IF(AND(A7341&lt;&gt;"",ISNUMBER(A7341)),VLOOKUP(A7341,Studies!A:BR,6,FALSE),"")</f>
        <v>Plasma</v>
      </c>
      <c r="G7341" s="194">
        <v>111.5</v>
      </c>
      <c r="H7341" s="50" t="s">
        <v>60</v>
      </c>
      <c r="I7341" s="187">
        <v>2.9908139999999999</v>
      </c>
      <c r="J7341" s="41" t="s">
        <v>941</v>
      </c>
      <c r="K7341" s="41" t="s">
        <v>116</v>
      </c>
    </row>
    <row r="7342" spans="1:11" x14ac:dyDescent="0.2">
      <c r="A7342" s="30">
        <v>763</v>
      </c>
      <c r="B7342" s="254" t="str">
        <f>IF(AND(A7342&lt;&gt;"",ISNUMBER(A7342)),VLOOKUP(A7342,Studies!A:BR,2,FALSE),"")</f>
        <v>Kharasch 2011b</v>
      </c>
      <c r="C7342" s="255" t="str">
        <f>IF(AND(A7342&lt;&gt;"",ISNUMBER(A7342)),VLOOKUP(A7342,Studies!A:BR,3,FALSE),"")</f>
        <v>https://www.ncbi.nlm.nih.gov/pmc/articles/PMC3584707/</v>
      </c>
      <c r="D7342" s="255" t="str">
        <f>IF(AND(A7342&lt;&gt;"",ISNUMBER(A7342)),VLOOKUP(A7342,Studies!A:BR,4,FALSE),"")</f>
        <v>Alfentanil IV Rifampin coadmin sequential</v>
      </c>
      <c r="E7342" s="255" t="str">
        <f>IF(AND(A7342&lt;&gt;"",ISNUMBER(A7342)),VLOOKUP(A7342,Studies!A:BR,5,FALSE),"")</f>
        <v>Alfentanil</v>
      </c>
      <c r="F7342" s="256" t="str">
        <f>IF(AND(A7342&lt;&gt;"",ISNUMBER(A7342)),VLOOKUP(A7342,Studies!A:BR,6,FALSE),"")</f>
        <v>Plasma</v>
      </c>
      <c r="G7342" s="194">
        <v>111.75</v>
      </c>
      <c r="H7342" s="50" t="s">
        <v>60</v>
      </c>
      <c r="I7342" s="187">
        <v>2.4876510000000001</v>
      </c>
      <c r="J7342" s="41" t="s">
        <v>941</v>
      </c>
      <c r="K7342" s="41" t="s">
        <v>116</v>
      </c>
    </row>
    <row r="7343" spans="1:11" x14ac:dyDescent="0.2">
      <c r="A7343" s="30">
        <v>763</v>
      </c>
      <c r="B7343" s="254" t="str">
        <f>IF(AND(A7343&lt;&gt;"",ISNUMBER(A7343)),VLOOKUP(A7343,Studies!A:BR,2,FALSE),"")</f>
        <v>Kharasch 2011b</v>
      </c>
      <c r="C7343" s="255" t="str">
        <f>IF(AND(A7343&lt;&gt;"",ISNUMBER(A7343)),VLOOKUP(A7343,Studies!A:BR,3,FALSE),"")</f>
        <v>https://www.ncbi.nlm.nih.gov/pmc/articles/PMC3584707/</v>
      </c>
      <c r="D7343" s="255" t="str">
        <f>IF(AND(A7343&lt;&gt;"",ISNUMBER(A7343)),VLOOKUP(A7343,Studies!A:BR,4,FALSE),"")</f>
        <v>Alfentanil IV Rifampin coadmin sequential</v>
      </c>
      <c r="E7343" s="255" t="str">
        <f>IF(AND(A7343&lt;&gt;"",ISNUMBER(A7343)),VLOOKUP(A7343,Studies!A:BR,5,FALSE),"")</f>
        <v>Alfentanil</v>
      </c>
      <c r="F7343" s="256" t="str">
        <f>IF(AND(A7343&lt;&gt;"",ISNUMBER(A7343)),VLOOKUP(A7343,Studies!A:BR,6,FALSE),"")</f>
        <v>Plasma</v>
      </c>
      <c r="G7343" s="194">
        <v>112</v>
      </c>
      <c r="H7343" s="50" t="s">
        <v>60</v>
      </c>
      <c r="I7343" s="187">
        <v>2.2360099999999998</v>
      </c>
      <c r="J7343" s="41" t="s">
        <v>941</v>
      </c>
      <c r="K7343" s="41" t="s">
        <v>116</v>
      </c>
    </row>
    <row r="7344" spans="1:11" x14ac:dyDescent="0.2">
      <c r="A7344" s="30">
        <v>763</v>
      </c>
      <c r="B7344" s="254" t="str">
        <f>IF(AND(A7344&lt;&gt;"",ISNUMBER(A7344)),VLOOKUP(A7344,Studies!A:BR,2,FALSE),"")</f>
        <v>Kharasch 2011b</v>
      </c>
      <c r="C7344" s="255" t="str">
        <f>IF(AND(A7344&lt;&gt;"",ISNUMBER(A7344)),VLOOKUP(A7344,Studies!A:BR,3,FALSE),"")</f>
        <v>https://www.ncbi.nlm.nih.gov/pmc/articles/PMC3584707/</v>
      </c>
      <c r="D7344" s="255" t="str">
        <f>IF(AND(A7344&lt;&gt;"",ISNUMBER(A7344)),VLOOKUP(A7344,Studies!A:BR,4,FALSE),"")</f>
        <v>Alfentanil IV Rifampin coadmin sequential</v>
      </c>
      <c r="E7344" s="255" t="str">
        <f>IF(AND(A7344&lt;&gt;"",ISNUMBER(A7344)),VLOOKUP(A7344,Studies!A:BR,5,FALSE),"")</f>
        <v>Alfentanil</v>
      </c>
      <c r="F7344" s="256" t="str">
        <f>IF(AND(A7344&lt;&gt;"",ISNUMBER(A7344)),VLOOKUP(A7344,Studies!A:BR,6,FALSE),"")</f>
        <v>Plasma</v>
      </c>
      <c r="G7344" s="194">
        <v>112.5</v>
      </c>
      <c r="H7344" s="50" t="s">
        <v>60</v>
      </c>
      <c r="I7344" s="187">
        <v>1.754731</v>
      </c>
      <c r="J7344" s="41" t="s">
        <v>941</v>
      </c>
      <c r="K7344" s="41" t="s">
        <v>116</v>
      </c>
    </row>
    <row r="7345" spans="1:11" x14ac:dyDescent="0.2">
      <c r="A7345" s="30">
        <v>763</v>
      </c>
      <c r="B7345" s="254" t="str">
        <f>IF(AND(A7345&lt;&gt;"",ISNUMBER(A7345)),VLOOKUP(A7345,Studies!A:BR,2,FALSE),"")</f>
        <v>Kharasch 2011b</v>
      </c>
      <c r="C7345" s="255" t="str">
        <f>IF(AND(A7345&lt;&gt;"",ISNUMBER(A7345)),VLOOKUP(A7345,Studies!A:BR,3,FALSE),"")</f>
        <v>https://www.ncbi.nlm.nih.gov/pmc/articles/PMC3584707/</v>
      </c>
      <c r="D7345" s="255" t="str">
        <f>IF(AND(A7345&lt;&gt;"",ISNUMBER(A7345)),VLOOKUP(A7345,Studies!A:BR,4,FALSE),"")</f>
        <v>Alfentanil IV Rifampin coadmin sequential</v>
      </c>
      <c r="E7345" s="255" t="str">
        <f>IF(AND(A7345&lt;&gt;"",ISNUMBER(A7345)),VLOOKUP(A7345,Studies!A:BR,5,FALSE),"")</f>
        <v>Alfentanil</v>
      </c>
      <c r="F7345" s="256" t="str">
        <f>IF(AND(A7345&lt;&gt;"",ISNUMBER(A7345)),VLOOKUP(A7345,Studies!A:BR,6,FALSE),"")</f>
        <v>Plasma</v>
      </c>
      <c r="G7345" s="194">
        <v>113</v>
      </c>
      <c r="H7345" s="50" t="s">
        <v>60</v>
      </c>
      <c r="I7345" s="187">
        <v>1.311882</v>
      </c>
      <c r="J7345" s="41" t="s">
        <v>941</v>
      </c>
      <c r="K7345" s="41" t="s">
        <v>116</v>
      </c>
    </row>
    <row r="7346" spans="1:11" x14ac:dyDescent="0.2">
      <c r="A7346" s="30">
        <v>764</v>
      </c>
      <c r="B7346" s="254" t="str">
        <f>IF(AND(A7346&lt;&gt;"",ISNUMBER(A7346)),VLOOKUP(A7346,Studies!A:BR,2,FALSE),"")</f>
        <v>Kharasch 2011b</v>
      </c>
      <c r="C7346" s="255" t="str">
        <f>IF(AND(A7346&lt;&gt;"",ISNUMBER(A7346)),VLOOKUP(A7346,Studies!A:BR,3,FALSE),"")</f>
        <v>https://www.ncbi.nlm.nih.gov/pmc/articles/PMC3584707/</v>
      </c>
      <c r="D7346" s="255" t="str">
        <f>IF(AND(A7346&lt;&gt;"",ISNUMBER(A7346)),VLOOKUP(A7346,Studies!A:BR,4,FALSE),"")</f>
        <v>Alfentanil IV Control simultaneous</v>
      </c>
      <c r="E7346" s="255" t="str">
        <f>IF(AND(A7346&lt;&gt;"",ISNUMBER(A7346)),VLOOKUP(A7346,Studies!A:BR,5,FALSE),"")</f>
        <v>Alfentanil</v>
      </c>
      <c r="F7346" s="256" t="str">
        <f>IF(AND(A7346&lt;&gt;"",ISNUMBER(A7346)),VLOOKUP(A7346,Studies!A:BR,6,FALSE),"")</f>
        <v>Plasma</v>
      </c>
      <c r="G7346" s="194">
        <v>24.083300000000001</v>
      </c>
      <c r="H7346" s="50" t="s">
        <v>60</v>
      </c>
      <c r="I7346" s="187">
        <v>58.449269999999999</v>
      </c>
      <c r="J7346" s="41" t="s">
        <v>941</v>
      </c>
      <c r="K7346" s="41" t="s">
        <v>116</v>
      </c>
    </row>
    <row r="7347" spans="1:11" x14ac:dyDescent="0.2">
      <c r="A7347" s="30">
        <v>764</v>
      </c>
      <c r="B7347" s="254" t="str">
        <f>IF(AND(A7347&lt;&gt;"",ISNUMBER(A7347)),VLOOKUP(A7347,Studies!A:BR,2,FALSE),"")</f>
        <v>Kharasch 2011b</v>
      </c>
      <c r="C7347" s="255" t="str">
        <f>IF(AND(A7347&lt;&gt;"",ISNUMBER(A7347)),VLOOKUP(A7347,Studies!A:BR,3,FALSE),"")</f>
        <v>https://www.ncbi.nlm.nih.gov/pmc/articles/PMC3584707/</v>
      </c>
      <c r="D7347" s="255" t="str">
        <f>IF(AND(A7347&lt;&gt;"",ISNUMBER(A7347)),VLOOKUP(A7347,Studies!A:BR,4,FALSE),"")</f>
        <v>Alfentanil IV Control simultaneous</v>
      </c>
      <c r="E7347" s="255" t="str">
        <f>IF(AND(A7347&lt;&gt;"",ISNUMBER(A7347)),VLOOKUP(A7347,Studies!A:BR,5,FALSE),"")</f>
        <v>Alfentanil</v>
      </c>
      <c r="F7347" s="256" t="str">
        <f>IF(AND(A7347&lt;&gt;"",ISNUMBER(A7347)),VLOOKUP(A7347,Studies!A:BR,6,FALSE),"")</f>
        <v>Plasma</v>
      </c>
      <c r="G7347" s="194">
        <v>24.166</v>
      </c>
      <c r="H7347" s="50" t="s">
        <v>60</v>
      </c>
      <c r="I7347" s="187">
        <v>36.200369999999999</v>
      </c>
      <c r="J7347" s="41" t="s">
        <v>941</v>
      </c>
      <c r="K7347" s="41" t="s">
        <v>116</v>
      </c>
    </row>
    <row r="7348" spans="1:11" x14ac:dyDescent="0.2">
      <c r="A7348" s="30">
        <v>764</v>
      </c>
      <c r="B7348" s="254" t="str">
        <f>IF(AND(A7348&lt;&gt;"",ISNUMBER(A7348)),VLOOKUP(A7348,Studies!A:BR,2,FALSE),"")</f>
        <v>Kharasch 2011b</v>
      </c>
      <c r="C7348" s="255" t="str">
        <f>IF(AND(A7348&lt;&gt;"",ISNUMBER(A7348)),VLOOKUP(A7348,Studies!A:BR,3,FALSE),"")</f>
        <v>https://www.ncbi.nlm.nih.gov/pmc/articles/PMC3584707/</v>
      </c>
      <c r="D7348" s="255" t="str">
        <f>IF(AND(A7348&lt;&gt;"",ISNUMBER(A7348)),VLOOKUP(A7348,Studies!A:BR,4,FALSE),"")</f>
        <v>Alfentanil IV Control simultaneous</v>
      </c>
      <c r="E7348" s="255" t="str">
        <f>IF(AND(A7348&lt;&gt;"",ISNUMBER(A7348)),VLOOKUP(A7348,Studies!A:BR,5,FALSE),"")</f>
        <v>Alfentanil</v>
      </c>
      <c r="F7348" s="256" t="str">
        <f>IF(AND(A7348&lt;&gt;"",ISNUMBER(A7348)),VLOOKUP(A7348,Studies!A:BR,6,FALSE),"")</f>
        <v>Plasma</v>
      </c>
      <c r="G7348" s="194">
        <v>24.75</v>
      </c>
      <c r="H7348" s="50" t="s">
        <v>60</v>
      </c>
      <c r="I7348" s="187">
        <v>15.585140000000001</v>
      </c>
      <c r="J7348" s="41" t="s">
        <v>941</v>
      </c>
      <c r="K7348" s="41" t="s">
        <v>116</v>
      </c>
    </row>
    <row r="7349" spans="1:11" x14ac:dyDescent="0.2">
      <c r="A7349" s="30">
        <v>764</v>
      </c>
      <c r="B7349" s="254" t="str">
        <f>IF(AND(A7349&lt;&gt;"",ISNUMBER(A7349)),VLOOKUP(A7349,Studies!A:BR,2,FALSE),"")</f>
        <v>Kharasch 2011b</v>
      </c>
      <c r="C7349" s="255" t="str">
        <f>IF(AND(A7349&lt;&gt;"",ISNUMBER(A7349)),VLOOKUP(A7349,Studies!A:BR,3,FALSE),"")</f>
        <v>https://www.ncbi.nlm.nih.gov/pmc/articles/PMC3584707/</v>
      </c>
      <c r="D7349" s="255" t="str">
        <f>IF(AND(A7349&lt;&gt;"",ISNUMBER(A7349)),VLOOKUP(A7349,Studies!A:BR,4,FALSE),"")</f>
        <v>Alfentanil IV Control simultaneous</v>
      </c>
      <c r="E7349" s="255" t="str">
        <f>IF(AND(A7349&lt;&gt;"",ISNUMBER(A7349)),VLOOKUP(A7349,Studies!A:BR,5,FALSE),"")</f>
        <v>Alfentanil</v>
      </c>
      <c r="F7349" s="256" t="str">
        <f>IF(AND(A7349&lt;&gt;"",ISNUMBER(A7349)),VLOOKUP(A7349,Studies!A:BR,6,FALSE),"")</f>
        <v>Plasma</v>
      </c>
      <c r="G7349" s="194">
        <v>25</v>
      </c>
      <c r="H7349" s="50" t="s">
        <v>60</v>
      </c>
      <c r="I7349" s="187">
        <v>12.34989</v>
      </c>
      <c r="J7349" s="41" t="s">
        <v>941</v>
      </c>
      <c r="K7349" s="41" t="s">
        <v>116</v>
      </c>
    </row>
    <row r="7350" spans="1:11" x14ac:dyDescent="0.2">
      <c r="A7350" s="30">
        <v>764</v>
      </c>
      <c r="B7350" s="254" t="str">
        <f>IF(AND(A7350&lt;&gt;"",ISNUMBER(A7350)),VLOOKUP(A7350,Studies!A:BR,2,FALSE),"")</f>
        <v>Kharasch 2011b</v>
      </c>
      <c r="C7350" s="255" t="str">
        <f>IF(AND(A7350&lt;&gt;"",ISNUMBER(A7350)),VLOOKUP(A7350,Studies!A:BR,3,FALSE),"")</f>
        <v>https://www.ncbi.nlm.nih.gov/pmc/articles/PMC3584707/</v>
      </c>
      <c r="D7350" s="255" t="str">
        <f>IF(AND(A7350&lt;&gt;"",ISNUMBER(A7350)),VLOOKUP(A7350,Studies!A:BR,4,FALSE),"")</f>
        <v>Alfentanil IV Control simultaneous</v>
      </c>
      <c r="E7350" s="255" t="str">
        <f>IF(AND(A7350&lt;&gt;"",ISNUMBER(A7350)),VLOOKUP(A7350,Studies!A:BR,5,FALSE),"")</f>
        <v>Alfentanil</v>
      </c>
      <c r="F7350" s="256" t="str">
        <f>IF(AND(A7350&lt;&gt;"",ISNUMBER(A7350)),VLOOKUP(A7350,Studies!A:BR,6,FALSE),"")</f>
        <v>Plasma</v>
      </c>
      <c r="G7350" s="194">
        <v>25.5</v>
      </c>
      <c r="H7350" s="50" t="s">
        <v>60</v>
      </c>
      <c r="I7350" s="187">
        <v>9.7818690000000004</v>
      </c>
      <c r="J7350" s="41" t="s">
        <v>941</v>
      </c>
      <c r="K7350" s="41" t="s">
        <v>116</v>
      </c>
    </row>
    <row r="7351" spans="1:11" x14ac:dyDescent="0.2">
      <c r="A7351" s="30">
        <v>764</v>
      </c>
      <c r="B7351" s="254" t="str">
        <f>IF(AND(A7351&lt;&gt;"",ISNUMBER(A7351)),VLOOKUP(A7351,Studies!A:BR,2,FALSE),"")</f>
        <v>Kharasch 2011b</v>
      </c>
      <c r="C7351" s="255" t="str">
        <f>IF(AND(A7351&lt;&gt;"",ISNUMBER(A7351)),VLOOKUP(A7351,Studies!A:BR,3,FALSE),"")</f>
        <v>https://www.ncbi.nlm.nih.gov/pmc/articles/PMC3584707/</v>
      </c>
      <c r="D7351" s="255" t="str">
        <f>IF(AND(A7351&lt;&gt;"",ISNUMBER(A7351)),VLOOKUP(A7351,Studies!A:BR,4,FALSE),"")</f>
        <v>Alfentanil IV Control simultaneous</v>
      </c>
      <c r="E7351" s="255" t="str">
        <f>IF(AND(A7351&lt;&gt;"",ISNUMBER(A7351)),VLOOKUP(A7351,Studies!A:BR,5,FALSE),"")</f>
        <v>Alfentanil</v>
      </c>
      <c r="F7351" s="256" t="str">
        <f>IF(AND(A7351&lt;&gt;"",ISNUMBER(A7351)),VLOOKUP(A7351,Studies!A:BR,6,FALSE),"")</f>
        <v>Plasma</v>
      </c>
      <c r="G7351" s="194">
        <v>26</v>
      </c>
      <c r="H7351" s="50" t="s">
        <v>60</v>
      </c>
      <c r="I7351" s="187">
        <v>7.9760099999999996</v>
      </c>
      <c r="J7351" s="41" t="s">
        <v>941</v>
      </c>
      <c r="K7351" s="41" t="s">
        <v>116</v>
      </c>
    </row>
    <row r="7352" spans="1:11" x14ac:dyDescent="0.2">
      <c r="A7352" s="30">
        <v>764</v>
      </c>
      <c r="B7352" s="254" t="str">
        <f>IF(AND(A7352&lt;&gt;"",ISNUMBER(A7352)),VLOOKUP(A7352,Studies!A:BR,2,FALSE),"")</f>
        <v>Kharasch 2011b</v>
      </c>
      <c r="C7352" s="255" t="str">
        <f>IF(AND(A7352&lt;&gt;"",ISNUMBER(A7352)),VLOOKUP(A7352,Studies!A:BR,3,FALSE),"")</f>
        <v>https://www.ncbi.nlm.nih.gov/pmc/articles/PMC3584707/</v>
      </c>
      <c r="D7352" s="255" t="str">
        <f>IF(AND(A7352&lt;&gt;"",ISNUMBER(A7352)),VLOOKUP(A7352,Studies!A:BR,4,FALSE),"")</f>
        <v>Alfentanil IV Control simultaneous</v>
      </c>
      <c r="E7352" s="255" t="str">
        <f>IF(AND(A7352&lt;&gt;"",ISNUMBER(A7352)),VLOOKUP(A7352,Studies!A:BR,5,FALSE),"")</f>
        <v>Alfentanil</v>
      </c>
      <c r="F7352" s="256" t="str">
        <f>IF(AND(A7352&lt;&gt;"",ISNUMBER(A7352)),VLOOKUP(A7352,Studies!A:BR,6,FALSE),"")</f>
        <v>Plasma</v>
      </c>
      <c r="G7352" s="194">
        <v>26.5</v>
      </c>
      <c r="H7352" s="50" t="s">
        <v>60</v>
      </c>
      <c r="I7352" s="187">
        <v>6.0485439999999997</v>
      </c>
      <c r="J7352" s="41" t="s">
        <v>941</v>
      </c>
      <c r="K7352" s="41" t="s">
        <v>116</v>
      </c>
    </row>
    <row r="7353" spans="1:11" x14ac:dyDescent="0.2">
      <c r="A7353" s="30">
        <v>764</v>
      </c>
      <c r="B7353" s="254" t="str">
        <f>IF(AND(A7353&lt;&gt;"",ISNUMBER(A7353)),VLOOKUP(A7353,Studies!A:BR,2,FALSE),"")</f>
        <v>Kharasch 2011b</v>
      </c>
      <c r="C7353" s="255" t="str">
        <f>IF(AND(A7353&lt;&gt;"",ISNUMBER(A7353)),VLOOKUP(A7353,Studies!A:BR,3,FALSE),"")</f>
        <v>https://www.ncbi.nlm.nih.gov/pmc/articles/PMC3584707/</v>
      </c>
      <c r="D7353" s="255" t="str">
        <f>IF(AND(A7353&lt;&gt;"",ISNUMBER(A7353)),VLOOKUP(A7353,Studies!A:BR,4,FALSE),"")</f>
        <v>Alfentanil IV Control simultaneous</v>
      </c>
      <c r="E7353" s="255" t="str">
        <f>IF(AND(A7353&lt;&gt;"",ISNUMBER(A7353)),VLOOKUP(A7353,Studies!A:BR,5,FALSE),"")</f>
        <v>Alfentanil</v>
      </c>
      <c r="F7353" s="256" t="str">
        <f>IF(AND(A7353&lt;&gt;"",ISNUMBER(A7353)),VLOOKUP(A7353,Studies!A:BR,6,FALSE),"")</f>
        <v>Plasma</v>
      </c>
      <c r="G7353" s="194">
        <v>27</v>
      </c>
      <c r="H7353" s="50" t="s">
        <v>60</v>
      </c>
      <c r="I7353" s="187">
        <v>4.7909699999999997</v>
      </c>
      <c r="J7353" s="41" t="s">
        <v>941</v>
      </c>
      <c r="K7353" s="41" t="s">
        <v>116</v>
      </c>
    </row>
    <row r="7354" spans="1:11" x14ac:dyDescent="0.2">
      <c r="A7354" s="30">
        <v>764</v>
      </c>
      <c r="B7354" s="254" t="str">
        <f>IF(AND(A7354&lt;&gt;"",ISNUMBER(A7354)),VLOOKUP(A7354,Studies!A:BR,2,FALSE),"")</f>
        <v>Kharasch 2011b</v>
      </c>
      <c r="C7354" s="255" t="str">
        <f>IF(AND(A7354&lt;&gt;"",ISNUMBER(A7354)),VLOOKUP(A7354,Studies!A:BR,3,FALSE),"")</f>
        <v>https://www.ncbi.nlm.nih.gov/pmc/articles/PMC3584707/</v>
      </c>
      <c r="D7354" s="255" t="str">
        <f>IF(AND(A7354&lt;&gt;"",ISNUMBER(A7354)),VLOOKUP(A7354,Studies!A:BR,4,FALSE),"")</f>
        <v>Alfentanil IV Control simultaneous</v>
      </c>
      <c r="E7354" s="255" t="str">
        <f>IF(AND(A7354&lt;&gt;"",ISNUMBER(A7354)),VLOOKUP(A7354,Studies!A:BR,5,FALSE),"")</f>
        <v>Alfentanil</v>
      </c>
      <c r="F7354" s="256" t="str">
        <f>IF(AND(A7354&lt;&gt;"",ISNUMBER(A7354)),VLOOKUP(A7354,Studies!A:BR,6,FALSE),"")</f>
        <v>Plasma</v>
      </c>
      <c r="G7354" s="194">
        <v>27.5</v>
      </c>
      <c r="H7354" s="50" t="s">
        <v>60</v>
      </c>
      <c r="I7354" s="187">
        <v>3.6861860000000002</v>
      </c>
      <c r="J7354" s="41" t="s">
        <v>941</v>
      </c>
      <c r="K7354" s="41" t="s">
        <v>116</v>
      </c>
    </row>
    <row r="7355" spans="1:11" x14ac:dyDescent="0.2">
      <c r="A7355" s="30">
        <v>764</v>
      </c>
      <c r="B7355" s="254" t="str">
        <f>IF(AND(A7355&lt;&gt;"",ISNUMBER(A7355)),VLOOKUP(A7355,Studies!A:BR,2,FALSE),"")</f>
        <v>Kharasch 2011b</v>
      </c>
      <c r="C7355" s="255" t="str">
        <f>IF(AND(A7355&lt;&gt;"",ISNUMBER(A7355)),VLOOKUP(A7355,Studies!A:BR,3,FALSE),"")</f>
        <v>https://www.ncbi.nlm.nih.gov/pmc/articles/PMC3584707/</v>
      </c>
      <c r="D7355" s="255" t="str">
        <f>IF(AND(A7355&lt;&gt;"",ISNUMBER(A7355)),VLOOKUP(A7355,Studies!A:BR,4,FALSE),"")</f>
        <v>Alfentanil IV Control simultaneous</v>
      </c>
      <c r="E7355" s="255" t="str">
        <f>IF(AND(A7355&lt;&gt;"",ISNUMBER(A7355)),VLOOKUP(A7355,Studies!A:BR,5,FALSE),"")</f>
        <v>Alfentanil</v>
      </c>
      <c r="F7355" s="256" t="str">
        <f>IF(AND(A7355&lt;&gt;"",ISNUMBER(A7355)),VLOOKUP(A7355,Studies!A:BR,6,FALSE),"")</f>
        <v>Plasma</v>
      </c>
      <c r="G7355" s="194">
        <v>28</v>
      </c>
      <c r="H7355" s="50" t="s">
        <v>60</v>
      </c>
      <c r="I7355" s="187">
        <v>2.7953009999999998</v>
      </c>
      <c r="J7355" s="41" t="s">
        <v>941</v>
      </c>
      <c r="K7355" s="41" t="s">
        <v>116</v>
      </c>
    </row>
    <row r="7356" spans="1:11" x14ac:dyDescent="0.2">
      <c r="A7356" s="30">
        <v>764</v>
      </c>
      <c r="B7356" s="254" t="str">
        <f>IF(AND(A7356&lt;&gt;"",ISNUMBER(A7356)),VLOOKUP(A7356,Studies!A:BR,2,FALSE),"")</f>
        <v>Kharasch 2011b</v>
      </c>
      <c r="C7356" s="255" t="str">
        <f>IF(AND(A7356&lt;&gt;"",ISNUMBER(A7356)),VLOOKUP(A7356,Studies!A:BR,3,FALSE),"")</f>
        <v>https://www.ncbi.nlm.nih.gov/pmc/articles/PMC3584707/</v>
      </c>
      <c r="D7356" s="255" t="str">
        <f>IF(AND(A7356&lt;&gt;"",ISNUMBER(A7356)),VLOOKUP(A7356,Studies!A:BR,4,FALSE),"")</f>
        <v>Alfentanil IV Control simultaneous</v>
      </c>
      <c r="E7356" s="255" t="str">
        <f>IF(AND(A7356&lt;&gt;"",ISNUMBER(A7356)),VLOOKUP(A7356,Studies!A:BR,5,FALSE),"")</f>
        <v>Alfentanil</v>
      </c>
      <c r="F7356" s="256" t="str">
        <f>IF(AND(A7356&lt;&gt;"",ISNUMBER(A7356)),VLOOKUP(A7356,Studies!A:BR,6,FALSE),"")</f>
        <v>Plasma</v>
      </c>
      <c r="G7356" s="194">
        <v>29</v>
      </c>
      <c r="H7356" s="50" t="s">
        <v>60</v>
      </c>
      <c r="I7356" s="187">
        <v>1.7283980000000001</v>
      </c>
      <c r="J7356" s="41" t="s">
        <v>941</v>
      </c>
      <c r="K7356" s="41" t="s">
        <v>116</v>
      </c>
    </row>
    <row r="7357" spans="1:11" x14ac:dyDescent="0.2">
      <c r="A7357" s="30">
        <v>764</v>
      </c>
      <c r="B7357" s="254" t="str">
        <f>IF(AND(A7357&lt;&gt;"",ISNUMBER(A7357)),VLOOKUP(A7357,Studies!A:BR,2,FALSE),"")</f>
        <v>Kharasch 2011b</v>
      </c>
      <c r="C7357" s="255" t="str">
        <f>IF(AND(A7357&lt;&gt;"",ISNUMBER(A7357)),VLOOKUP(A7357,Studies!A:BR,3,FALSE),"")</f>
        <v>https://www.ncbi.nlm.nih.gov/pmc/articles/PMC3584707/</v>
      </c>
      <c r="D7357" s="255" t="str">
        <f>IF(AND(A7357&lt;&gt;"",ISNUMBER(A7357)),VLOOKUP(A7357,Studies!A:BR,4,FALSE),"")</f>
        <v>Alfentanil IV Control simultaneous</v>
      </c>
      <c r="E7357" s="255" t="str">
        <f>IF(AND(A7357&lt;&gt;"",ISNUMBER(A7357)),VLOOKUP(A7357,Studies!A:BR,5,FALSE),"")</f>
        <v>Alfentanil</v>
      </c>
      <c r="F7357" s="256" t="str">
        <f>IF(AND(A7357&lt;&gt;"",ISNUMBER(A7357)),VLOOKUP(A7357,Studies!A:BR,6,FALSE),"")</f>
        <v>Plasma</v>
      </c>
      <c r="G7357" s="194">
        <v>30</v>
      </c>
      <c r="H7357" s="50" t="s">
        <v>60</v>
      </c>
      <c r="I7357" s="187">
        <v>1.2003090000000001</v>
      </c>
      <c r="J7357" s="41" t="s">
        <v>941</v>
      </c>
      <c r="K7357" s="41" t="s">
        <v>116</v>
      </c>
    </row>
    <row r="7358" spans="1:11" x14ac:dyDescent="0.2">
      <c r="A7358" s="30">
        <v>764</v>
      </c>
      <c r="B7358" s="254" t="str">
        <f>IF(AND(A7358&lt;&gt;"",ISNUMBER(A7358)),VLOOKUP(A7358,Studies!A:BR,2,FALSE),"")</f>
        <v>Kharasch 2011b</v>
      </c>
      <c r="C7358" s="255" t="str">
        <f>IF(AND(A7358&lt;&gt;"",ISNUMBER(A7358)),VLOOKUP(A7358,Studies!A:BR,3,FALSE),"")</f>
        <v>https://www.ncbi.nlm.nih.gov/pmc/articles/PMC3584707/</v>
      </c>
      <c r="D7358" s="255" t="str">
        <f>IF(AND(A7358&lt;&gt;"",ISNUMBER(A7358)),VLOOKUP(A7358,Studies!A:BR,4,FALSE),"")</f>
        <v>Alfentanil IV Control simultaneous</v>
      </c>
      <c r="E7358" s="255" t="str">
        <f>IF(AND(A7358&lt;&gt;"",ISNUMBER(A7358)),VLOOKUP(A7358,Studies!A:BR,5,FALSE),"")</f>
        <v>Alfentanil</v>
      </c>
      <c r="F7358" s="256" t="str">
        <f>IF(AND(A7358&lt;&gt;"",ISNUMBER(A7358)),VLOOKUP(A7358,Studies!A:BR,6,FALSE),"")</f>
        <v>Plasma</v>
      </c>
      <c r="G7358" s="194">
        <v>31</v>
      </c>
      <c r="H7358" s="50" t="s">
        <v>60</v>
      </c>
      <c r="I7358" s="187">
        <v>0.82156050000000003</v>
      </c>
      <c r="J7358" s="41" t="s">
        <v>941</v>
      </c>
      <c r="K7358" s="41" t="s">
        <v>116</v>
      </c>
    </row>
    <row r="7359" spans="1:11" x14ac:dyDescent="0.2">
      <c r="A7359" s="30">
        <v>764</v>
      </c>
      <c r="B7359" s="254" t="str">
        <f>IF(AND(A7359&lt;&gt;"",ISNUMBER(A7359)),VLOOKUP(A7359,Studies!A:BR,2,FALSE),"")</f>
        <v>Kharasch 2011b</v>
      </c>
      <c r="C7359" s="255" t="str">
        <f>IF(AND(A7359&lt;&gt;"",ISNUMBER(A7359)),VLOOKUP(A7359,Studies!A:BR,3,FALSE),"")</f>
        <v>https://www.ncbi.nlm.nih.gov/pmc/articles/PMC3584707/</v>
      </c>
      <c r="D7359" s="255" t="str">
        <f>IF(AND(A7359&lt;&gt;"",ISNUMBER(A7359)),VLOOKUP(A7359,Studies!A:BR,4,FALSE),"")</f>
        <v>Alfentanil IV Control simultaneous</v>
      </c>
      <c r="E7359" s="255" t="str">
        <f>IF(AND(A7359&lt;&gt;"",ISNUMBER(A7359)),VLOOKUP(A7359,Studies!A:BR,5,FALSE),"")</f>
        <v>Alfentanil</v>
      </c>
      <c r="F7359" s="256" t="str">
        <f>IF(AND(A7359&lt;&gt;"",ISNUMBER(A7359)),VLOOKUP(A7359,Studies!A:BR,6,FALSE),"")</f>
        <v>Plasma</v>
      </c>
      <c r="G7359" s="194">
        <v>32</v>
      </c>
      <c r="H7359" s="50" t="s">
        <v>60</v>
      </c>
      <c r="I7359" s="187">
        <v>0.46564329999999998</v>
      </c>
      <c r="J7359" s="41" t="s">
        <v>941</v>
      </c>
      <c r="K7359" s="41" t="s">
        <v>116</v>
      </c>
    </row>
    <row r="7360" spans="1:11" x14ac:dyDescent="0.2">
      <c r="A7360" s="30">
        <v>765</v>
      </c>
      <c r="B7360" s="254" t="str">
        <f>IF(AND(A7360&lt;&gt;"",ISNUMBER(A7360)),VLOOKUP(A7360,Studies!A:BR,2,FALSE),"")</f>
        <v>Kharasch 2011b</v>
      </c>
      <c r="C7360" s="255" t="str">
        <f>IF(AND(A7360&lt;&gt;"",ISNUMBER(A7360)),VLOOKUP(A7360,Studies!A:BR,3,FALSE),"")</f>
        <v>https://www.ncbi.nlm.nih.gov/pmc/articles/PMC3584707/</v>
      </c>
      <c r="D7360" s="255" t="str">
        <f>IF(AND(A7360&lt;&gt;"",ISNUMBER(A7360)),VLOOKUP(A7360,Studies!A:BR,4,FALSE),"")</f>
        <v>Alfentanil IV Grapefruit coadmin simultaneous</v>
      </c>
      <c r="E7360" s="255" t="str">
        <f>IF(AND(A7360&lt;&gt;"",ISNUMBER(A7360)),VLOOKUP(A7360,Studies!A:BR,5,FALSE),"")</f>
        <v>Alfentanil</v>
      </c>
      <c r="F7360" s="256" t="str">
        <f>IF(AND(A7360&lt;&gt;"",ISNUMBER(A7360)),VLOOKUP(A7360,Studies!A:BR,6,FALSE),"")</f>
        <v>Plasma</v>
      </c>
      <c r="G7360" s="194">
        <v>24.083300000000001</v>
      </c>
      <c r="H7360" s="50" t="s">
        <v>60</v>
      </c>
      <c r="I7360" s="187">
        <v>47.699750000000002</v>
      </c>
      <c r="J7360" s="41" t="s">
        <v>941</v>
      </c>
      <c r="K7360" s="41" t="s">
        <v>116</v>
      </c>
    </row>
    <row r="7361" spans="1:11" x14ac:dyDescent="0.2">
      <c r="A7361" s="30">
        <v>765</v>
      </c>
      <c r="B7361" s="254" t="str">
        <f>IF(AND(A7361&lt;&gt;"",ISNUMBER(A7361)),VLOOKUP(A7361,Studies!A:BR,2,FALSE),"")</f>
        <v>Kharasch 2011b</v>
      </c>
      <c r="C7361" s="255" t="str">
        <f>IF(AND(A7361&lt;&gt;"",ISNUMBER(A7361)),VLOOKUP(A7361,Studies!A:BR,3,FALSE),"")</f>
        <v>https://www.ncbi.nlm.nih.gov/pmc/articles/PMC3584707/</v>
      </c>
      <c r="D7361" s="255" t="str">
        <f>IF(AND(A7361&lt;&gt;"",ISNUMBER(A7361)),VLOOKUP(A7361,Studies!A:BR,4,FALSE),"")</f>
        <v>Alfentanil IV Grapefruit coadmin simultaneous</v>
      </c>
      <c r="E7361" s="255" t="str">
        <f>IF(AND(A7361&lt;&gt;"",ISNUMBER(A7361)),VLOOKUP(A7361,Studies!A:BR,5,FALSE),"")</f>
        <v>Alfentanil</v>
      </c>
      <c r="F7361" s="256" t="str">
        <f>IF(AND(A7361&lt;&gt;"",ISNUMBER(A7361)),VLOOKUP(A7361,Studies!A:BR,6,FALSE),"")</f>
        <v>Plasma</v>
      </c>
      <c r="G7361" s="194">
        <v>24.166</v>
      </c>
      <c r="H7361" s="50" t="s">
        <v>60</v>
      </c>
      <c r="I7361" s="187">
        <v>35.16366</v>
      </c>
      <c r="J7361" s="41" t="s">
        <v>941</v>
      </c>
      <c r="K7361" s="41" t="s">
        <v>116</v>
      </c>
    </row>
    <row r="7362" spans="1:11" x14ac:dyDescent="0.2">
      <c r="A7362" s="30">
        <v>765</v>
      </c>
      <c r="B7362" s="254" t="str">
        <f>IF(AND(A7362&lt;&gt;"",ISNUMBER(A7362)),VLOOKUP(A7362,Studies!A:BR,2,FALSE),"")</f>
        <v>Kharasch 2011b</v>
      </c>
      <c r="C7362" s="255" t="str">
        <f>IF(AND(A7362&lt;&gt;"",ISNUMBER(A7362)),VLOOKUP(A7362,Studies!A:BR,3,FALSE),"")</f>
        <v>https://www.ncbi.nlm.nih.gov/pmc/articles/PMC3584707/</v>
      </c>
      <c r="D7362" s="255" t="str">
        <f>IF(AND(A7362&lt;&gt;"",ISNUMBER(A7362)),VLOOKUP(A7362,Studies!A:BR,4,FALSE),"")</f>
        <v>Alfentanil IV Grapefruit coadmin simultaneous</v>
      </c>
      <c r="E7362" s="255" t="str">
        <f>IF(AND(A7362&lt;&gt;"",ISNUMBER(A7362)),VLOOKUP(A7362,Studies!A:BR,5,FALSE),"")</f>
        <v>Alfentanil</v>
      </c>
      <c r="F7362" s="256" t="str">
        <f>IF(AND(A7362&lt;&gt;"",ISNUMBER(A7362)),VLOOKUP(A7362,Studies!A:BR,6,FALSE),"")</f>
        <v>Plasma</v>
      </c>
      <c r="G7362" s="194">
        <v>24.33</v>
      </c>
      <c r="H7362" s="50" t="s">
        <v>60</v>
      </c>
      <c r="I7362" s="187">
        <v>27.86863</v>
      </c>
      <c r="J7362" s="41" t="s">
        <v>941</v>
      </c>
      <c r="K7362" s="41" t="s">
        <v>116</v>
      </c>
    </row>
    <row r="7363" spans="1:11" x14ac:dyDescent="0.2">
      <c r="A7363" s="30">
        <v>765</v>
      </c>
      <c r="B7363" s="254" t="str">
        <f>IF(AND(A7363&lt;&gt;"",ISNUMBER(A7363)),VLOOKUP(A7363,Studies!A:BR,2,FALSE),"")</f>
        <v>Kharasch 2011b</v>
      </c>
      <c r="C7363" s="255" t="str">
        <f>IF(AND(A7363&lt;&gt;"",ISNUMBER(A7363)),VLOOKUP(A7363,Studies!A:BR,3,FALSE),"")</f>
        <v>https://www.ncbi.nlm.nih.gov/pmc/articles/PMC3584707/</v>
      </c>
      <c r="D7363" s="255" t="str">
        <f>IF(AND(A7363&lt;&gt;"",ISNUMBER(A7363)),VLOOKUP(A7363,Studies!A:BR,4,FALSE),"")</f>
        <v>Alfentanil IV Grapefruit coadmin simultaneous</v>
      </c>
      <c r="E7363" s="255" t="str">
        <f>IF(AND(A7363&lt;&gt;"",ISNUMBER(A7363)),VLOOKUP(A7363,Studies!A:BR,5,FALSE),"")</f>
        <v>Alfentanil</v>
      </c>
      <c r="F7363" s="256" t="str">
        <f>IF(AND(A7363&lt;&gt;"",ISNUMBER(A7363)),VLOOKUP(A7363,Studies!A:BR,6,FALSE),"")</f>
        <v>Plasma</v>
      </c>
      <c r="G7363" s="194">
        <v>24.5</v>
      </c>
      <c r="H7363" s="50" t="s">
        <v>60</v>
      </c>
      <c r="I7363" s="187">
        <v>21.769490000000001</v>
      </c>
      <c r="J7363" s="41" t="s">
        <v>941</v>
      </c>
      <c r="K7363" s="41" t="s">
        <v>116</v>
      </c>
    </row>
    <row r="7364" spans="1:11" x14ac:dyDescent="0.2">
      <c r="A7364" s="30">
        <v>765</v>
      </c>
      <c r="B7364" s="254" t="str">
        <f>IF(AND(A7364&lt;&gt;"",ISNUMBER(A7364)),VLOOKUP(A7364,Studies!A:BR,2,FALSE),"")</f>
        <v>Kharasch 2011b</v>
      </c>
      <c r="C7364" s="255" t="str">
        <f>IF(AND(A7364&lt;&gt;"",ISNUMBER(A7364)),VLOOKUP(A7364,Studies!A:BR,3,FALSE),"")</f>
        <v>https://www.ncbi.nlm.nih.gov/pmc/articles/PMC3584707/</v>
      </c>
      <c r="D7364" s="255" t="str">
        <f>IF(AND(A7364&lt;&gt;"",ISNUMBER(A7364)),VLOOKUP(A7364,Studies!A:BR,4,FALSE),"")</f>
        <v>Alfentanil IV Grapefruit coadmin simultaneous</v>
      </c>
      <c r="E7364" s="255" t="str">
        <f>IF(AND(A7364&lt;&gt;"",ISNUMBER(A7364)),VLOOKUP(A7364,Studies!A:BR,5,FALSE),"")</f>
        <v>Alfentanil</v>
      </c>
      <c r="F7364" s="256" t="str">
        <f>IF(AND(A7364&lt;&gt;"",ISNUMBER(A7364)),VLOOKUP(A7364,Studies!A:BR,6,FALSE),"")</f>
        <v>Plasma</v>
      </c>
      <c r="G7364" s="194">
        <v>25</v>
      </c>
      <c r="H7364" s="50" t="s">
        <v>60</v>
      </c>
      <c r="I7364" s="187">
        <v>13.66864</v>
      </c>
      <c r="J7364" s="41" t="s">
        <v>941</v>
      </c>
      <c r="K7364" s="41" t="s">
        <v>116</v>
      </c>
    </row>
    <row r="7365" spans="1:11" x14ac:dyDescent="0.2">
      <c r="A7365" s="30">
        <v>765</v>
      </c>
      <c r="B7365" s="254" t="str">
        <f>IF(AND(A7365&lt;&gt;"",ISNUMBER(A7365)),VLOOKUP(A7365,Studies!A:BR,2,FALSE),"")</f>
        <v>Kharasch 2011b</v>
      </c>
      <c r="C7365" s="255" t="str">
        <f>IF(AND(A7365&lt;&gt;"",ISNUMBER(A7365)),VLOOKUP(A7365,Studies!A:BR,3,FALSE),"")</f>
        <v>https://www.ncbi.nlm.nih.gov/pmc/articles/PMC3584707/</v>
      </c>
      <c r="D7365" s="255" t="str">
        <f>IF(AND(A7365&lt;&gt;"",ISNUMBER(A7365)),VLOOKUP(A7365,Studies!A:BR,4,FALSE),"")</f>
        <v>Alfentanil IV Grapefruit coadmin simultaneous</v>
      </c>
      <c r="E7365" s="255" t="str">
        <f>IF(AND(A7365&lt;&gt;"",ISNUMBER(A7365)),VLOOKUP(A7365,Studies!A:BR,5,FALSE),"")</f>
        <v>Alfentanil</v>
      </c>
      <c r="F7365" s="256" t="str">
        <f>IF(AND(A7365&lt;&gt;"",ISNUMBER(A7365)),VLOOKUP(A7365,Studies!A:BR,6,FALSE),"")</f>
        <v>Plasma</v>
      </c>
      <c r="G7365" s="194">
        <v>25.5</v>
      </c>
      <c r="H7365" s="50" t="s">
        <v>60</v>
      </c>
      <c r="I7365" s="187">
        <v>10.98606</v>
      </c>
      <c r="J7365" s="41" t="s">
        <v>941</v>
      </c>
      <c r="K7365" s="41" t="s">
        <v>116</v>
      </c>
    </row>
    <row r="7366" spans="1:11" x14ac:dyDescent="0.2">
      <c r="A7366" s="30">
        <v>765</v>
      </c>
      <c r="B7366" s="254" t="str">
        <f>IF(AND(A7366&lt;&gt;"",ISNUMBER(A7366)),VLOOKUP(A7366,Studies!A:BR,2,FALSE),"")</f>
        <v>Kharasch 2011b</v>
      </c>
      <c r="C7366" s="255" t="str">
        <f>IF(AND(A7366&lt;&gt;"",ISNUMBER(A7366)),VLOOKUP(A7366,Studies!A:BR,3,FALSE),"")</f>
        <v>https://www.ncbi.nlm.nih.gov/pmc/articles/PMC3584707/</v>
      </c>
      <c r="D7366" s="255" t="str">
        <f>IF(AND(A7366&lt;&gt;"",ISNUMBER(A7366)),VLOOKUP(A7366,Studies!A:BR,4,FALSE),"")</f>
        <v>Alfentanil IV Grapefruit coadmin simultaneous</v>
      </c>
      <c r="E7366" s="255" t="str">
        <f>IF(AND(A7366&lt;&gt;"",ISNUMBER(A7366)),VLOOKUP(A7366,Studies!A:BR,5,FALSE),"")</f>
        <v>Alfentanil</v>
      </c>
      <c r="F7366" s="256" t="str">
        <f>IF(AND(A7366&lt;&gt;"",ISNUMBER(A7366)),VLOOKUP(A7366,Studies!A:BR,6,FALSE),"")</f>
        <v>Plasma</v>
      </c>
      <c r="G7366" s="194">
        <v>26</v>
      </c>
      <c r="H7366" s="50" t="s">
        <v>60</v>
      </c>
      <c r="I7366" s="187">
        <v>9.0891280000000005</v>
      </c>
      <c r="J7366" s="41" t="s">
        <v>941</v>
      </c>
      <c r="K7366" s="41" t="s">
        <v>116</v>
      </c>
    </row>
    <row r="7367" spans="1:11" x14ac:dyDescent="0.2">
      <c r="A7367" s="30">
        <v>765</v>
      </c>
      <c r="B7367" s="254" t="str">
        <f>IF(AND(A7367&lt;&gt;"",ISNUMBER(A7367)),VLOOKUP(A7367,Studies!A:BR,2,FALSE),"")</f>
        <v>Kharasch 2011b</v>
      </c>
      <c r="C7367" s="255" t="str">
        <f>IF(AND(A7367&lt;&gt;"",ISNUMBER(A7367)),VLOOKUP(A7367,Studies!A:BR,3,FALSE),"")</f>
        <v>https://www.ncbi.nlm.nih.gov/pmc/articles/PMC3584707/</v>
      </c>
      <c r="D7367" s="255" t="str">
        <f>IF(AND(A7367&lt;&gt;"",ISNUMBER(A7367)),VLOOKUP(A7367,Studies!A:BR,4,FALSE),"")</f>
        <v>Alfentanil IV Grapefruit coadmin simultaneous</v>
      </c>
      <c r="E7367" s="255" t="str">
        <f>IF(AND(A7367&lt;&gt;"",ISNUMBER(A7367)),VLOOKUP(A7367,Studies!A:BR,5,FALSE),"")</f>
        <v>Alfentanil</v>
      </c>
      <c r="F7367" s="256" t="str">
        <f>IF(AND(A7367&lt;&gt;"",ISNUMBER(A7367)),VLOOKUP(A7367,Studies!A:BR,6,FALSE),"")</f>
        <v>Plasma</v>
      </c>
      <c r="G7367" s="194">
        <v>26.5</v>
      </c>
      <c r="H7367" s="50" t="s">
        <v>60</v>
      </c>
      <c r="I7367" s="187">
        <v>7.1989179999999999</v>
      </c>
      <c r="J7367" s="41" t="s">
        <v>941</v>
      </c>
      <c r="K7367" s="41" t="s">
        <v>116</v>
      </c>
    </row>
    <row r="7368" spans="1:11" x14ac:dyDescent="0.2">
      <c r="A7368" s="30">
        <v>765</v>
      </c>
      <c r="B7368" s="254" t="str">
        <f>IF(AND(A7368&lt;&gt;"",ISNUMBER(A7368)),VLOOKUP(A7368,Studies!A:BR,2,FALSE),"")</f>
        <v>Kharasch 2011b</v>
      </c>
      <c r="C7368" s="255" t="str">
        <f>IF(AND(A7368&lt;&gt;"",ISNUMBER(A7368)),VLOOKUP(A7368,Studies!A:BR,3,FALSE),"")</f>
        <v>https://www.ncbi.nlm.nih.gov/pmc/articles/PMC3584707/</v>
      </c>
      <c r="D7368" s="255" t="str">
        <f>IF(AND(A7368&lt;&gt;"",ISNUMBER(A7368)),VLOOKUP(A7368,Studies!A:BR,4,FALSE),"")</f>
        <v>Alfentanil IV Grapefruit coadmin simultaneous</v>
      </c>
      <c r="E7368" s="255" t="str">
        <f>IF(AND(A7368&lt;&gt;"",ISNUMBER(A7368)),VLOOKUP(A7368,Studies!A:BR,5,FALSE),"")</f>
        <v>Alfentanil</v>
      </c>
      <c r="F7368" s="256" t="str">
        <f>IF(AND(A7368&lt;&gt;"",ISNUMBER(A7368)),VLOOKUP(A7368,Studies!A:BR,6,FALSE),"")</f>
        <v>Plasma</v>
      </c>
      <c r="G7368" s="194">
        <v>27</v>
      </c>
      <c r="H7368" s="50" t="s">
        <v>60</v>
      </c>
      <c r="I7368" s="187">
        <v>6.1312990000000003</v>
      </c>
      <c r="J7368" s="41" t="s">
        <v>941</v>
      </c>
      <c r="K7368" s="41" t="s">
        <v>116</v>
      </c>
    </row>
    <row r="7369" spans="1:11" x14ac:dyDescent="0.2">
      <c r="A7369" s="30">
        <v>765</v>
      </c>
      <c r="B7369" s="254" t="str">
        <f>IF(AND(A7369&lt;&gt;"",ISNUMBER(A7369)),VLOOKUP(A7369,Studies!A:BR,2,FALSE),"")</f>
        <v>Kharasch 2011b</v>
      </c>
      <c r="C7369" s="255" t="str">
        <f>IF(AND(A7369&lt;&gt;"",ISNUMBER(A7369)),VLOOKUP(A7369,Studies!A:BR,3,FALSE),"")</f>
        <v>https://www.ncbi.nlm.nih.gov/pmc/articles/PMC3584707/</v>
      </c>
      <c r="D7369" s="255" t="str">
        <f>IF(AND(A7369&lt;&gt;"",ISNUMBER(A7369)),VLOOKUP(A7369,Studies!A:BR,4,FALSE),"")</f>
        <v>Alfentanil IV Grapefruit coadmin simultaneous</v>
      </c>
      <c r="E7369" s="255" t="str">
        <f>IF(AND(A7369&lt;&gt;"",ISNUMBER(A7369)),VLOOKUP(A7369,Studies!A:BR,5,FALSE),"")</f>
        <v>Alfentanil</v>
      </c>
      <c r="F7369" s="256" t="str">
        <f>IF(AND(A7369&lt;&gt;"",ISNUMBER(A7369)),VLOOKUP(A7369,Studies!A:BR,6,FALSE),"")</f>
        <v>Plasma</v>
      </c>
      <c r="G7369" s="194">
        <v>27.5</v>
      </c>
      <c r="H7369" s="50" t="s">
        <v>60</v>
      </c>
      <c r="I7369" s="187">
        <v>5.0724640000000001</v>
      </c>
      <c r="J7369" s="41" t="s">
        <v>941</v>
      </c>
      <c r="K7369" s="41" t="s">
        <v>116</v>
      </c>
    </row>
    <row r="7370" spans="1:11" x14ac:dyDescent="0.2">
      <c r="A7370" s="30">
        <v>765</v>
      </c>
      <c r="B7370" s="254" t="str">
        <f>IF(AND(A7370&lt;&gt;"",ISNUMBER(A7370)),VLOOKUP(A7370,Studies!A:BR,2,FALSE),"")</f>
        <v>Kharasch 2011b</v>
      </c>
      <c r="C7370" s="255" t="str">
        <f>IF(AND(A7370&lt;&gt;"",ISNUMBER(A7370)),VLOOKUP(A7370,Studies!A:BR,3,FALSE),"")</f>
        <v>https://www.ncbi.nlm.nih.gov/pmc/articles/PMC3584707/</v>
      </c>
      <c r="D7370" s="255" t="str">
        <f>IF(AND(A7370&lt;&gt;"",ISNUMBER(A7370)),VLOOKUP(A7370,Studies!A:BR,4,FALSE),"")</f>
        <v>Alfentanil IV Grapefruit coadmin simultaneous</v>
      </c>
      <c r="E7370" s="255" t="str">
        <f>IF(AND(A7370&lt;&gt;"",ISNUMBER(A7370)),VLOOKUP(A7370,Studies!A:BR,5,FALSE),"")</f>
        <v>Alfentanil</v>
      </c>
      <c r="F7370" s="256" t="str">
        <f>IF(AND(A7370&lt;&gt;"",ISNUMBER(A7370)),VLOOKUP(A7370,Studies!A:BR,6,FALSE),"")</f>
        <v>Plasma</v>
      </c>
      <c r="G7370" s="194">
        <v>28</v>
      </c>
      <c r="H7370" s="50" t="s">
        <v>60</v>
      </c>
      <c r="I7370" s="187">
        <v>3.7365020000000002</v>
      </c>
      <c r="J7370" s="41" t="s">
        <v>941</v>
      </c>
      <c r="K7370" s="41" t="s">
        <v>116</v>
      </c>
    </row>
    <row r="7371" spans="1:11" x14ac:dyDescent="0.2">
      <c r="A7371" s="30">
        <v>765</v>
      </c>
      <c r="B7371" s="254" t="str">
        <f>IF(AND(A7371&lt;&gt;"",ISNUMBER(A7371)),VLOOKUP(A7371,Studies!A:BR,2,FALSE),"")</f>
        <v>Kharasch 2011b</v>
      </c>
      <c r="C7371" s="255" t="str">
        <f>IF(AND(A7371&lt;&gt;"",ISNUMBER(A7371)),VLOOKUP(A7371,Studies!A:BR,3,FALSE),"")</f>
        <v>https://www.ncbi.nlm.nih.gov/pmc/articles/PMC3584707/</v>
      </c>
      <c r="D7371" s="255" t="str">
        <f>IF(AND(A7371&lt;&gt;"",ISNUMBER(A7371)),VLOOKUP(A7371,Studies!A:BR,4,FALSE),"")</f>
        <v>Alfentanil IV Grapefruit coadmin simultaneous</v>
      </c>
      <c r="E7371" s="255" t="str">
        <f>IF(AND(A7371&lt;&gt;"",ISNUMBER(A7371)),VLOOKUP(A7371,Studies!A:BR,5,FALSE),"")</f>
        <v>Alfentanil</v>
      </c>
      <c r="F7371" s="256" t="str">
        <f>IF(AND(A7371&lt;&gt;"",ISNUMBER(A7371)),VLOOKUP(A7371,Studies!A:BR,6,FALSE),"")</f>
        <v>Plasma</v>
      </c>
      <c r="G7371" s="194">
        <v>29</v>
      </c>
      <c r="H7371" s="50" t="s">
        <v>60</v>
      </c>
      <c r="I7371" s="187">
        <v>2.5206309999999998</v>
      </c>
      <c r="J7371" s="41" t="s">
        <v>941</v>
      </c>
      <c r="K7371" s="41" t="s">
        <v>116</v>
      </c>
    </row>
    <row r="7372" spans="1:11" x14ac:dyDescent="0.2">
      <c r="A7372" s="30">
        <v>765</v>
      </c>
      <c r="B7372" s="254" t="str">
        <f>IF(AND(A7372&lt;&gt;"",ISNUMBER(A7372)),VLOOKUP(A7372,Studies!A:BR,2,FALSE),"")</f>
        <v>Kharasch 2011b</v>
      </c>
      <c r="C7372" s="255" t="str">
        <f>IF(AND(A7372&lt;&gt;"",ISNUMBER(A7372)),VLOOKUP(A7372,Studies!A:BR,3,FALSE),"")</f>
        <v>https://www.ncbi.nlm.nih.gov/pmc/articles/PMC3584707/</v>
      </c>
      <c r="D7372" s="255" t="str">
        <f>IF(AND(A7372&lt;&gt;"",ISNUMBER(A7372)),VLOOKUP(A7372,Studies!A:BR,4,FALSE),"")</f>
        <v>Alfentanil IV Grapefruit coadmin simultaneous</v>
      </c>
      <c r="E7372" s="255" t="str">
        <f>IF(AND(A7372&lt;&gt;"",ISNUMBER(A7372)),VLOOKUP(A7372,Studies!A:BR,5,FALSE),"")</f>
        <v>Alfentanil</v>
      </c>
      <c r="F7372" s="256" t="str">
        <f>IF(AND(A7372&lt;&gt;"",ISNUMBER(A7372)),VLOOKUP(A7372,Studies!A:BR,6,FALSE),"")</f>
        <v>Plasma</v>
      </c>
      <c r="G7372" s="194">
        <v>30</v>
      </c>
      <c r="H7372" s="50" t="s">
        <v>60</v>
      </c>
      <c r="I7372" s="187">
        <v>1.725266</v>
      </c>
      <c r="J7372" s="41" t="s">
        <v>941</v>
      </c>
      <c r="K7372" s="41" t="s">
        <v>116</v>
      </c>
    </row>
    <row r="7373" spans="1:11" x14ac:dyDescent="0.2">
      <c r="A7373" s="30">
        <v>765</v>
      </c>
      <c r="B7373" s="254" t="str">
        <f>IF(AND(A7373&lt;&gt;"",ISNUMBER(A7373)),VLOOKUP(A7373,Studies!A:BR,2,FALSE),"")</f>
        <v>Kharasch 2011b</v>
      </c>
      <c r="C7373" s="255" t="str">
        <f>IF(AND(A7373&lt;&gt;"",ISNUMBER(A7373)),VLOOKUP(A7373,Studies!A:BR,3,FALSE),"")</f>
        <v>https://www.ncbi.nlm.nih.gov/pmc/articles/PMC3584707/</v>
      </c>
      <c r="D7373" s="255" t="str">
        <f>IF(AND(A7373&lt;&gt;"",ISNUMBER(A7373)),VLOOKUP(A7373,Studies!A:BR,4,FALSE),"")</f>
        <v>Alfentanil IV Grapefruit coadmin simultaneous</v>
      </c>
      <c r="E7373" s="255" t="str">
        <f>IF(AND(A7373&lt;&gt;"",ISNUMBER(A7373)),VLOOKUP(A7373,Studies!A:BR,5,FALSE),"")</f>
        <v>Alfentanil</v>
      </c>
      <c r="F7373" s="256" t="str">
        <f>IF(AND(A7373&lt;&gt;"",ISNUMBER(A7373)),VLOOKUP(A7373,Studies!A:BR,6,FALSE),"")</f>
        <v>Plasma</v>
      </c>
      <c r="G7373" s="194">
        <v>31</v>
      </c>
      <c r="H7373" s="50" t="s">
        <v>60</v>
      </c>
      <c r="I7373" s="187">
        <v>1.1142749999999999</v>
      </c>
      <c r="J7373" s="41" t="s">
        <v>941</v>
      </c>
      <c r="K7373" s="41" t="s">
        <v>116</v>
      </c>
    </row>
    <row r="7374" spans="1:11" x14ac:dyDescent="0.2">
      <c r="A7374" s="30">
        <v>765</v>
      </c>
      <c r="B7374" s="254" t="str">
        <f>IF(AND(A7374&lt;&gt;"",ISNUMBER(A7374)),VLOOKUP(A7374,Studies!A:BR,2,FALSE),"")</f>
        <v>Kharasch 2011b</v>
      </c>
      <c r="C7374" s="255" t="str">
        <f>IF(AND(A7374&lt;&gt;"",ISNUMBER(A7374)),VLOOKUP(A7374,Studies!A:BR,3,FALSE),"")</f>
        <v>https://www.ncbi.nlm.nih.gov/pmc/articles/PMC3584707/</v>
      </c>
      <c r="D7374" s="255" t="str">
        <f>IF(AND(A7374&lt;&gt;"",ISNUMBER(A7374)),VLOOKUP(A7374,Studies!A:BR,4,FALSE),"")</f>
        <v>Alfentanil IV Grapefruit coadmin simultaneous</v>
      </c>
      <c r="E7374" s="255" t="str">
        <f>IF(AND(A7374&lt;&gt;"",ISNUMBER(A7374)),VLOOKUP(A7374,Studies!A:BR,5,FALSE),"")</f>
        <v>Alfentanil</v>
      </c>
      <c r="F7374" s="256" t="str">
        <f>IF(AND(A7374&lt;&gt;"",ISNUMBER(A7374)),VLOOKUP(A7374,Studies!A:BR,6,FALSE),"")</f>
        <v>Plasma</v>
      </c>
      <c r="G7374" s="194">
        <v>32</v>
      </c>
      <c r="H7374" s="50" t="s">
        <v>60</v>
      </c>
      <c r="I7374" s="187">
        <v>0.76267430000000003</v>
      </c>
      <c r="J7374" s="41" t="s">
        <v>941</v>
      </c>
      <c r="K7374" s="41" t="s">
        <v>116</v>
      </c>
    </row>
    <row r="7375" spans="1:11" x14ac:dyDescent="0.2">
      <c r="A7375" s="30">
        <v>766</v>
      </c>
      <c r="B7375" s="254" t="str">
        <f>IF(AND(A7375&lt;&gt;"",ISNUMBER(A7375)),VLOOKUP(A7375,Studies!A:BR,2,FALSE),"")</f>
        <v>Kharasch 2011b</v>
      </c>
      <c r="C7375" s="255" t="str">
        <f>IF(AND(A7375&lt;&gt;"",ISNUMBER(A7375)),VLOOKUP(A7375,Studies!A:BR,3,FALSE),"")</f>
        <v>https://www.ncbi.nlm.nih.gov/pmc/articles/PMC3584707/</v>
      </c>
      <c r="D7375" s="255" t="str">
        <f>IF(AND(A7375&lt;&gt;"",ISNUMBER(A7375)),VLOOKUP(A7375,Studies!A:BR,4,FALSE),"")</f>
        <v>Alfentanil IV Ketoconazole coadmin simultaneous</v>
      </c>
      <c r="E7375" s="255" t="str">
        <f>IF(AND(A7375&lt;&gt;"",ISNUMBER(A7375)),VLOOKUP(A7375,Studies!A:BR,5,FALSE),"")</f>
        <v>Alfentanil</v>
      </c>
      <c r="F7375" s="256" t="str">
        <f>IF(AND(A7375&lt;&gt;"",ISNUMBER(A7375)),VLOOKUP(A7375,Studies!A:BR,6,FALSE),"")</f>
        <v>Plasma</v>
      </c>
      <c r="G7375" s="194">
        <v>84.083299999999994</v>
      </c>
      <c r="H7375" s="50" t="s">
        <v>60</v>
      </c>
      <c r="I7375" s="187">
        <v>36.209580000000003</v>
      </c>
      <c r="J7375" s="41" t="s">
        <v>941</v>
      </c>
      <c r="K7375" s="41" t="s">
        <v>116</v>
      </c>
    </row>
    <row r="7376" spans="1:11" x14ac:dyDescent="0.2">
      <c r="A7376" s="30">
        <v>766</v>
      </c>
      <c r="B7376" s="254" t="str">
        <f>IF(AND(A7376&lt;&gt;"",ISNUMBER(A7376)),VLOOKUP(A7376,Studies!A:BR,2,FALSE),"")</f>
        <v>Kharasch 2011b</v>
      </c>
      <c r="C7376" s="255" t="str">
        <f>IF(AND(A7376&lt;&gt;"",ISNUMBER(A7376)),VLOOKUP(A7376,Studies!A:BR,3,FALSE),"")</f>
        <v>https://www.ncbi.nlm.nih.gov/pmc/articles/PMC3584707/</v>
      </c>
      <c r="D7376" s="255" t="str">
        <f>IF(AND(A7376&lt;&gt;"",ISNUMBER(A7376)),VLOOKUP(A7376,Studies!A:BR,4,FALSE),"")</f>
        <v>Alfentanil IV Ketoconazole coadmin simultaneous</v>
      </c>
      <c r="E7376" s="255" t="str">
        <f>IF(AND(A7376&lt;&gt;"",ISNUMBER(A7376)),VLOOKUP(A7376,Studies!A:BR,5,FALSE),"")</f>
        <v>Alfentanil</v>
      </c>
      <c r="F7376" s="256" t="str">
        <f>IF(AND(A7376&lt;&gt;"",ISNUMBER(A7376)),VLOOKUP(A7376,Studies!A:BR,6,FALSE),"")</f>
        <v>Plasma</v>
      </c>
      <c r="G7376" s="194">
        <v>84.5</v>
      </c>
      <c r="H7376" s="50" t="s">
        <v>60</v>
      </c>
      <c r="I7376" s="187">
        <v>18.55696</v>
      </c>
      <c r="J7376" s="41" t="s">
        <v>941</v>
      </c>
      <c r="K7376" s="41" t="s">
        <v>116</v>
      </c>
    </row>
    <row r="7377" spans="1:11" x14ac:dyDescent="0.2">
      <c r="A7377" s="30">
        <v>766</v>
      </c>
      <c r="B7377" s="254" t="str">
        <f>IF(AND(A7377&lt;&gt;"",ISNUMBER(A7377)),VLOOKUP(A7377,Studies!A:BR,2,FALSE),"")</f>
        <v>Kharasch 2011b</v>
      </c>
      <c r="C7377" s="255" t="str">
        <f>IF(AND(A7377&lt;&gt;"",ISNUMBER(A7377)),VLOOKUP(A7377,Studies!A:BR,3,FALSE),"")</f>
        <v>https://www.ncbi.nlm.nih.gov/pmc/articles/PMC3584707/</v>
      </c>
      <c r="D7377" s="255" t="str">
        <f>IF(AND(A7377&lt;&gt;"",ISNUMBER(A7377)),VLOOKUP(A7377,Studies!A:BR,4,FALSE),"")</f>
        <v>Alfentanil IV Ketoconazole coadmin simultaneous</v>
      </c>
      <c r="E7377" s="255" t="str">
        <f>IF(AND(A7377&lt;&gt;"",ISNUMBER(A7377)),VLOOKUP(A7377,Studies!A:BR,5,FALSE),"")</f>
        <v>Alfentanil</v>
      </c>
      <c r="F7377" s="256" t="str">
        <f>IF(AND(A7377&lt;&gt;"",ISNUMBER(A7377)),VLOOKUP(A7377,Studies!A:BR,6,FALSE),"")</f>
        <v>Plasma</v>
      </c>
      <c r="G7377" s="194">
        <v>84.75</v>
      </c>
      <c r="H7377" s="50" t="s">
        <v>60</v>
      </c>
      <c r="I7377" s="187">
        <v>17.001380000000001</v>
      </c>
      <c r="J7377" s="41" t="s">
        <v>941</v>
      </c>
      <c r="K7377" s="41" t="s">
        <v>116</v>
      </c>
    </row>
    <row r="7378" spans="1:11" x14ac:dyDescent="0.2">
      <c r="A7378" s="30">
        <v>766</v>
      </c>
      <c r="B7378" s="254" t="str">
        <f>IF(AND(A7378&lt;&gt;"",ISNUMBER(A7378)),VLOOKUP(A7378,Studies!A:BR,2,FALSE),"")</f>
        <v>Kharasch 2011b</v>
      </c>
      <c r="C7378" s="255" t="str">
        <f>IF(AND(A7378&lt;&gt;"",ISNUMBER(A7378)),VLOOKUP(A7378,Studies!A:BR,3,FALSE),"")</f>
        <v>https://www.ncbi.nlm.nih.gov/pmc/articles/PMC3584707/</v>
      </c>
      <c r="D7378" s="255" t="str">
        <f>IF(AND(A7378&lt;&gt;"",ISNUMBER(A7378)),VLOOKUP(A7378,Studies!A:BR,4,FALSE),"")</f>
        <v>Alfentanil IV Ketoconazole coadmin simultaneous</v>
      </c>
      <c r="E7378" s="255" t="str">
        <f>IF(AND(A7378&lt;&gt;"",ISNUMBER(A7378)),VLOOKUP(A7378,Studies!A:BR,5,FALSE),"")</f>
        <v>Alfentanil</v>
      </c>
      <c r="F7378" s="256" t="str">
        <f>IF(AND(A7378&lt;&gt;"",ISNUMBER(A7378)),VLOOKUP(A7378,Studies!A:BR,6,FALSE),"")</f>
        <v>Plasma</v>
      </c>
      <c r="G7378" s="194">
        <v>85</v>
      </c>
      <c r="H7378" s="50" t="s">
        <v>60</v>
      </c>
      <c r="I7378" s="187">
        <v>15.577199999999999</v>
      </c>
      <c r="J7378" s="41" t="s">
        <v>941</v>
      </c>
      <c r="K7378" s="41" t="s">
        <v>116</v>
      </c>
    </row>
    <row r="7379" spans="1:11" x14ac:dyDescent="0.2">
      <c r="A7379" s="30">
        <v>766</v>
      </c>
      <c r="B7379" s="254" t="str">
        <f>IF(AND(A7379&lt;&gt;"",ISNUMBER(A7379)),VLOOKUP(A7379,Studies!A:BR,2,FALSE),"")</f>
        <v>Kharasch 2011b</v>
      </c>
      <c r="C7379" s="255" t="str">
        <f>IF(AND(A7379&lt;&gt;"",ISNUMBER(A7379)),VLOOKUP(A7379,Studies!A:BR,3,FALSE),"")</f>
        <v>https://www.ncbi.nlm.nih.gov/pmc/articles/PMC3584707/</v>
      </c>
      <c r="D7379" s="255" t="str">
        <f>IF(AND(A7379&lt;&gt;"",ISNUMBER(A7379)),VLOOKUP(A7379,Studies!A:BR,4,FALSE),"")</f>
        <v>Alfentanil IV Ketoconazole coadmin simultaneous</v>
      </c>
      <c r="E7379" s="255" t="str">
        <f>IF(AND(A7379&lt;&gt;"",ISNUMBER(A7379)),VLOOKUP(A7379,Studies!A:BR,5,FALSE),"")</f>
        <v>Alfentanil</v>
      </c>
      <c r="F7379" s="256" t="str">
        <f>IF(AND(A7379&lt;&gt;"",ISNUMBER(A7379)),VLOOKUP(A7379,Studies!A:BR,6,FALSE),"")</f>
        <v>Plasma</v>
      </c>
      <c r="G7379" s="194">
        <v>85.5</v>
      </c>
      <c r="H7379" s="50" t="s">
        <v>60</v>
      </c>
      <c r="I7379" s="187">
        <v>14.059990000000001</v>
      </c>
      <c r="J7379" s="41" t="s">
        <v>941</v>
      </c>
      <c r="K7379" s="41" t="s">
        <v>116</v>
      </c>
    </row>
    <row r="7380" spans="1:11" x14ac:dyDescent="0.2">
      <c r="A7380" s="30">
        <v>766</v>
      </c>
      <c r="B7380" s="254" t="str">
        <f>IF(AND(A7380&lt;&gt;"",ISNUMBER(A7380)),VLOOKUP(A7380,Studies!A:BR,2,FALSE),"")</f>
        <v>Kharasch 2011b</v>
      </c>
      <c r="C7380" s="255" t="str">
        <f>IF(AND(A7380&lt;&gt;"",ISNUMBER(A7380)),VLOOKUP(A7380,Studies!A:BR,3,FALSE),"")</f>
        <v>https://www.ncbi.nlm.nih.gov/pmc/articles/PMC3584707/</v>
      </c>
      <c r="D7380" s="255" t="str">
        <f>IF(AND(A7380&lt;&gt;"",ISNUMBER(A7380)),VLOOKUP(A7380,Studies!A:BR,4,FALSE),"")</f>
        <v>Alfentanil IV Ketoconazole coadmin simultaneous</v>
      </c>
      <c r="E7380" s="255" t="str">
        <f>IF(AND(A7380&lt;&gt;"",ISNUMBER(A7380)),VLOOKUP(A7380,Studies!A:BR,5,FALSE),"")</f>
        <v>Alfentanil</v>
      </c>
      <c r="F7380" s="256" t="str">
        <f>IF(AND(A7380&lt;&gt;"",ISNUMBER(A7380)),VLOOKUP(A7380,Studies!A:BR,6,FALSE),"")</f>
        <v>Plasma</v>
      </c>
      <c r="G7380" s="194">
        <v>86</v>
      </c>
      <c r="H7380" s="50" t="s">
        <v>60</v>
      </c>
      <c r="I7380" s="187">
        <v>13.06386</v>
      </c>
      <c r="J7380" s="41" t="s">
        <v>941</v>
      </c>
      <c r="K7380" s="41" t="s">
        <v>116</v>
      </c>
    </row>
    <row r="7381" spans="1:11" x14ac:dyDescent="0.2">
      <c r="A7381" s="30">
        <v>766</v>
      </c>
      <c r="B7381" s="254" t="str">
        <f>IF(AND(A7381&lt;&gt;"",ISNUMBER(A7381)),VLOOKUP(A7381,Studies!A:BR,2,FALSE),"")</f>
        <v>Kharasch 2011b</v>
      </c>
      <c r="C7381" s="255" t="str">
        <f>IF(AND(A7381&lt;&gt;"",ISNUMBER(A7381)),VLOOKUP(A7381,Studies!A:BR,3,FALSE),"")</f>
        <v>https://www.ncbi.nlm.nih.gov/pmc/articles/PMC3584707/</v>
      </c>
      <c r="D7381" s="255" t="str">
        <f>IF(AND(A7381&lt;&gt;"",ISNUMBER(A7381)),VLOOKUP(A7381,Studies!A:BR,4,FALSE),"")</f>
        <v>Alfentanil IV Ketoconazole coadmin simultaneous</v>
      </c>
      <c r="E7381" s="255" t="str">
        <f>IF(AND(A7381&lt;&gt;"",ISNUMBER(A7381)),VLOOKUP(A7381,Studies!A:BR,5,FALSE),"")</f>
        <v>Alfentanil</v>
      </c>
      <c r="F7381" s="256" t="str">
        <f>IF(AND(A7381&lt;&gt;"",ISNUMBER(A7381)),VLOOKUP(A7381,Studies!A:BR,6,FALSE),"")</f>
        <v>Plasma</v>
      </c>
      <c r="G7381" s="194">
        <v>86.5</v>
      </c>
      <c r="H7381" s="50" t="s">
        <v>60</v>
      </c>
      <c r="I7381" s="187">
        <v>12.863759999999999</v>
      </c>
      <c r="J7381" s="41" t="s">
        <v>941</v>
      </c>
      <c r="K7381" s="41" t="s">
        <v>116</v>
      </c>
    </row>
    <row r="7382" spans="1:11" x14ac:dyDescent="0.2">
      <c r="A7382" s="30">
        <v>766</v>
      </c>
      <c r="B7382" s="254" t="str">
        <f>IF(AND(A7382&lt;&gt;"",ISNUMBER(A7382)),VLOOKUP(A7382,Studies!A:BR,2,FALSE),"")</f>
        <v>Kharasch 2011b</v>
      </c>
      <c r="C7382" s="255" t="str">
        <f>IF(AND(A7382&lt;&gt;"",ISNUMBER(A7382)),VLOOKUP(A7382,Studies!A:BR,3,FALSE),"")</f>
        <v>https://www.ncbi.nlm.nih.gov/pmc/articles/PMC3584707/</v>
      </c>
      <c r="D7382" s="255" t="str">
        <f>IF(AND(A7382&lt;&gt;"",ISNUMBER(A7382)),VLOOKUP(A7382,Studies!A:BR,4,FALSE),"")</f>
        <v>Alfentanil IV Ketoconazole coadmin simultaneous</v>
      </c>
      <c r="E7382" s="255" t="str">
        <f>IF(AND(A7382&lt;&gt;"",ISNUMBER(A7382)),VLOOKUP(A7382,Studies!A:BR,5,FALSE),"")</f>
        <v>Alfentanil</v>
      </c>
      <c r="F7382" s="256" t="str">
        <f>IF(AND(A7382&lt;&gt;"",ISNUMBER(A7382)),VLOOKUP(A7382,Studies!A:BR,6,FALSE),"")</f>
        <v>Plasma</v>
      </c>
      <c r="G7382" s="194">
        <v>87</v>
      </c>
      <c r="H7382" s="50" t="s">
        <v>60</v>
      </c>
      <c r="I7382" s="187">
        <v>12.30477</v>
      </c>
      <c r="J7382" s="41" t="s">
        <v>941</v>
      </c>
      <c r="K7382" s="41" t="s">
        <v>116</v>
      </c>
    </row>
    <row r="7383" spans="1:11" x14ac:dyDescent="0.2">
      <c r="A7383" s="30">
        <v>766</v>
      </c>
      <c r="B7383" s="254" t="str">
        <f>IF(AND(A7383&lt;&gt;"",ISNUMBER(A7383)),VLOOKUP(A7383,Studies!A:BR,2,FALSE),"")</f>
        <v>Kharasch 2011b</v>
      </c>
      <c r="C7383" s="255" t="str">
        <f>IF(AND(A7383&lt;&gt;"",ISNUMBER(A7383)),VLOOKUP(A7383,Studies!A:BR,3,FALSE),"")</f>
        <v>https://www.ncbi.nlm.nih.gov/pmc/articles/PMC3584707/</v>
      </c>
      <c r="D7383" s="255" t="str">
        <f>IF(AND(A7383&lt;&gt;"",ISNUMBER(A7383)),VLOOKUP(A7383,Studies!A:BR,4,FALSE),"")</f>
        <v>Alfentanil IV Ketoconazole coadmin simultaneous</v>
      </c>
      <c r="E7383" s="255" t="str">
        <f>IF(AND(A7383&lt;&gt;"",ISNUMBER(A7383)),VLOOKUP(A7383,Studies!A:BR,5,FALSE),"")</f>
        <v>Alfentanil</v>
      </c>
      <c r="F7383" s="256" t="str">
        <f>IF(AND(A7383&lt;&gt;"",ISNUMBER(A7383)),VLOOKUP(A7383,Studies!A:BR,6,FALSE),"")</f>
        <v>Plasma</v>
      </c>
      <c r="G7383" s="194">
        <v>87.5</v>
      </c>
      <c r="H7383" s="50" t="s">
        <v>60</v>
      </c>
      <c r="I7383" s="187">
        <v>11.941739999999999</v>
      </c>
      <c r="J7383" s="41" t="s">
        <v>941</v>
      </c>
      <c r="K7383" s="41" t="s">
        <v>116</v>
      </c>
    </row>
    <row r="7384" spans="1:11" x14ac:dyDescent="0.2">
      <c r="A7384" s="30">
        <v>766</v>
      </c>
      <c r="B7384" s="254" t="str">
        <f>IF(AND(A7384&lt;&gt;"",ISNUMBER(A7384)),VLOOKUP(A7384,Studies!A:BR,2,FALSE),"")</f>
        <v>Kharasch 2011b</v>
      </c>
      <c r="C7384" s="255" t="str">
        <f>IF(AND(A7384&lt;&gt;"",ISNUMBER(A7384)),VLOOKUP(A7384,Studies!A:BR,3,FALSE),"")</f>
        <v>https://www.ncbi.nlm.nih.gov/pmc/articles/PMC3584707/</v>
      </c>
      <c r="D7384" s="255" t="str">
        <f>IF(AND(A7384&lt;&gt;"",ISNUMBER(A7384)),VLOOKUP(A7384,Studies!A:BR,4,FALSE),"")</f>
        <v>Alfentanil IV Ketoconazole coadmin simultaneous</v>
      </c>
      <c r="E7384" s="255" t="str">
        <f>IF(AND(A7384&lt;&gt;"",ISNUMBER(A7384)),VLOOKUP(A7384,Studies!A:BR,5,FALSE),"")</f>
        <v>Alfentanil</v>
      </c>
      <c r="F7384" s="256" t="str">
        <f>IF(AND(A7384&lt;&gt;"",ISNUMBER(A7384)),VLOOKUP(A7384,Studies!A:BR,6,FALSE),"")</f>
        <v>Plasma</v>
      </c>
      <c r="G7384" s="194">
        <v>88</v>
      </c>
      <c r="H7384" s="50" t="s">
        <v>60</v>
      </c>
      <c r="I7384" s="187">
        <v>10.778269999999999</v>
      </c>
      <c r="J7384" s="41" t="s">
        <v>941</v>
      </c>
      <c r="K7384" s="41" t="s">
        <v>116</v>
      </c>
    </row>
    <row r="7385" spans="1:11" x14ac:dyDescent="0.2">
      <c r="A7385" s="30">
        <v>766</v>
      </c>
      <c r="B7385" s="254" t="str">
        <f>IF(AND(A7385&lt;&gt;"",ISNUMBER(A7385)),VLOOKUP(A7385,Studies!A:BR,2,FALSE),"")</f>
        <v>Kharasch 2011b</v>
      </c>
      <c r="C7385" s="255" t="str">
        <f>IF(AND(A7385&lt;&gt;"",ISNUMBER(A7385)),VLOOKUP(A7385,Studies!A:BR,3,FALSE),"")</f>
        <v>https://www.ncbi.nlm.nih.gov/pmc/articles/PMC3584707/</v>
      </c>
      <c r="D7385" s="255" t="str">
        <f>IF(AND(A7385&lt;&gt;"",ISNUMBER(A7385)),VLOOKUP(A7385,Studies!A:BR,4,FALSE),"")</f>
        <v>Alfentanil IV Ketoconazole coadmin simultaneous</v>
      </c>
      <c r="E7385" s="255" t="str">
        <f>IF(AND(A7385&lt;&gt;"",ISNUMBER(A7385)),VLOOKUP(A7385,Studies!A:BR,5,FALSE),"")</f>
        <v>Alfentanil</v>
      </c>
      <c r="F7385" s="256" t="str">
        <f>IF(AND(A7385&lt;&gt;"",ISNUMBER(A7385)),VLOOKUP(A7385,Studies!A:BR,6,FALSE),"")</f>
        <v>Plasma</v>
      </c>
      <c r="G7385" s="194">
        <v>89</v>
      </c>
      <c r="H7385" s="50" t="s">
        <v>60</v>
      </c>
      <c r="I7385" s="187">
        <v>9.1716499999999996</v>
      </c>
      <c r="J7385" s="41" t="s">
        <v>941</v>
      </c>
      <c r="K7385" s="41" t="s">
        <v>116</v>
      </c>
    </row>
    <row r="7386" spans="1:11" x14ac:dyDescent="0.2">
      <c r="A7386" s="30">
        <v>766</v>
      </c>
      <c r="B7386" s="254" t="str">
        <f>IF(AND(A7386&lt;&gt;"",ISNUMBER(A7386)),VLOOKUP(A7386,Studies!A:BR,2,FALSE),"")</f>
        <v>Kharasch 2011b</v>
      </c>
      <c r="C7386" s="255" t="str">
        <f>IF(AND(A7386&lt;&gt;"",ISNUMBER(A7386)),VLOOKUP(A7386,Studies!A:BR,3,FALSE),"")</f>
        <v>https://www.ncbi.nlm.nih.gov/pmc/articles/PMC3584707/</v>
      </c>
      <c r="D7386" s="255" t="str">
        <f>IF(AND(A7386&lt;&gt;"",ISNUMBER(A7386)),VLOOKUP(A7386,Studies!A:BR,4,FALSE),"")</f>
        <v>Alfentanil IV Ketoconazole coadmin simultaneous</v>
      </c>
      <c r="E7386" s="255" t="str">
        <f>IF(AND(A7386&lt;&gt;"",ISNUMBER(A7386)),VLOOKUP(A7386,Studies!A:BR,5,FALSE),"")</f>
        <v>Alfentanil</v>
      </c>
      <c r="F7386" s="256" t="str">
        <f>IF(AND(A7386&lt;&gt;"",ISNUMBER(A7386)),VLOOKUP(A7386,Studies!A:BR,6,FALSE),"")</f>
        <v>Plasma</v>
      </c>
      <c r="G7386" s="194">
        <v>90</v>
      </c>
      <c r="H7386" s="50" t="s">
        <v>60</v>
      </c>
      <c r="I7386" s="187">
        <v>7.9183459999999997</v>
      </c>
      <c r="J7386" s="41" t="s">
        <v>941</v>
      </c>
      <c r="K7386" s="41" t="s">
        <v>116</v>
      </c>
    </row>
    <row r="7387" spans="1:11" x14ac:dyDescent="0.2">
      <c r="A7387" s="30">
        <v>766</v>
      </c>
      <c r="B7387" s="254" t="str">
        <f>IF(AND(A7387&lt;&gt;"",ISNUMBER(A7387)),VLOOKUP(A7387,Studies!A:BR,2,FALSE),"")</f>
        <v>Kharasch 2011b</v>
      </c>
      <c r="C7387" s="255" t="str">
        <f>IF(AND(A7387&lt;&gt;"",ISNUMBER(A7387)),VLOOKUP(A7387,Studies!A:BR,3,FALSE),"")</f>
        <v>https://www.ncbi.nlm.nih.gov/pmc/articles/PMC3584707/</v>
      </c>
      <c r="D7387" s="255" t="str">
        <f>IF(AND(A7387&lt;&gt;"",ISNUMBER(A7387)),VLOOKUP(A7387,Studies!A:BR,4,FALSE),"")</f>
        <v>Alfentanil IV Ketoconazole coadmin simultaneous</v>
      </c>
      <c r="E7387" s="255" t="str">
        <f>IF(AND(A7387&lt;&gt;"",ISNUMBER(A7387)),VLOOKUP(A7387,Studies!A:BR,5,FALSE),"")</f>
        <v>Alfentanil</v>
      </c>
      <c r="F7387" s="256" t="str">
        <f>IF(AND(A7387&lt;&gt;"",ISNUMBER(A7387)),VLOOKUP(A7387,Studies!A:BR,6,FALSE),"")</f>
        <v>Plasma</v>
      </c>
      <c r="G7387" s="194">
        <v>91</v>
      </c>
      <c r="H7387" s="50" t="s">
        <v>60</v>
      </c>
      <c r="I7387" s="187">
        <v>7.5670270000000004</v>
      </c>
      <c r="J7387" s="41" t="s">
        <v>941</v>
      </c>
      <c r="K7387" s="41" t="s">
        <v>116</v>
      </c>
    </row>
    <row r="7388" spans="1:11" x14ac:dyDescent="0.2">
      <c r="A7388" s="30">
        <v>766</v>
      </c>
      <c r="B7388" s="254" t="str">
        <f>IF(AND(A7388&lt;&gt;"",ISNUMBER(A7388)),VLOOKUP(A7388,Studies!A:BR,2,FALSE),"")</f>
        <v>Kharasch 2011b</v>
      </c>
      <c r="C7388" s="255" t="str">
        <f>IF(AND(A7388&lt;&gt;"",ISNUMBER(A7388)),VLOOKUP(A7388,Studies!A:BR,3,FALSE),"")</f>
        <v>https://www.ncbi.nlm.nih.gov/pmc/articles/PMC3584707/</v>
      </c>
      <c r="D7388" s="255" t="str">
        <f>IF(AND(A7388&lt;&gt;"",ISNUMBER(A7388)),VLOOKUP(A7388,Studies!A:BR,4,FALSE),"")</f>
        <v>Alfentanil IV Ketoconazole coadmin simultaneous</v>
      </c>
      <c r="E7388" s="255" t="str">
        <f>IF(AND(A7388&lt;&gt;"",ISNUMBER(A7388)),VLOOKUP(A7388,Studies!A:BR,5,FALSE),"")</f>
        <v>Alfentanil</v>
      </c>
      <c r="F7388" s="256" t="str">
        <f>IF(AND(A7388&lt;&gt;"",ISNUMBER(A7388)),VLOOKUP(A7388,Studies!A:BR,6,FALSE),"")</f>
        <v>Plasma</v>
      </c>
      <c r="G7388" s="194">
        <v>92</v>
      </c>
      <c r="H7388" s="50" t="s">
        <v>60</v>
      </c>
      <c r="I7388" s="187">
        <v>6.3461040000000004</v>
      </c>
      <c r="J7388" s="41" t="s">
        <v>941</v>
      </c>
      <c r="K7388" s="41" t="s">
        <v>116</v>
      </c>
    </row>
    <row r="7389" spans="1:11" x14ac:dyDescent="0.2">
      <c r="A7389" s="30">
        <v>767</v>
      </c>
      <c r="B7389" s="254" t="str">
        <f>IF(AND(A7389&lt;&gt;"",ISNUMBER(A7389)),VLOOKUP(A7389,Studies!A:BR,2,FALSE),"")</f>
        <v>Kharasch 2011b</v>
      </c>
      <c r="C7389" s="255" t="str">
        <f>IF(AND(A7389&lt;&gt;"",ISNUMBER(A7389)),VLOOKUP(A7389,Studies!A:BR,3,FALSE),"")</f>
        <v>https://www.ncbi.nlm.nih.gov/pmc/articles/PMC3584707/</v>
      </c>
      <c r="D7389" s="255" t="str">
        <f>IF(AND(A7389&lt;&gt;"",ISNUMBER(A7389)),VLOOKUP(A7389,Studies!A:BR,4,FALSE),"")</f>
        <v>Alfentanil IV Rifampin coadmin simultaneous</v>
      </c>
      <c r="E7389" s="255" t="str">
        <f>IF(AND(A7389&lt;&gt;"",ISNUMBER(A7389)),VLOOKUP(A7389,Studies!A:BR,5,FALSE),"")</f>
        <v>Alfentanil</v>
      </c>
      <c r="F7389" s="256" t="str">
        <f>IF(AND(A7389&lt;&gt;"",ISNUMBER(A7389)),VLOOKUP(A7389,Studies!A:BR,6,FALSE),"")</f>
        <v>Plasma</v>
      </c>
      <c r="G7389" s="194">
        <v>132.166</v>
      </c>
      <c r="H7389" s="50" t="s">
        <v>60</v>
      </c>
      <c r="I7389" s="187">
        <v>21.468150000000001</v>
      </c>
      <c r="J7389" s="41" t="s">
        <v>941</v>
      </c>
      <c r="K7389" s="41" t="s">
        <v>116</v>
      </c>
    </row>
    <row r="7390" spans="1:11" x14ac:dyDescent="0.2">
      <c r="A7390" s="30">
        <v>767</v>
      </c>
      <c r="B7390" s="254" t="str">
        <f>IF(AND(A7390&lt;&gt;"",ISNUMBER(A7390)),VLOOKUP(A7390,Studies!A:BR,2,FALSE),"")</f>
        <v>Kharasch 2011b</v>
      </c>
      <c r="C7390" s="255" t="str">
        <f>IF(AND(A7390&lt;&gt;"",ISNUMBER(A7390)),VLOOKUP(A7390,Studies!A:BR,3,FALSE),"")</f>
        <v>https://www.ncbi.nlm.nih.gov/pmc/articles/PMC3584707/</v>
      </c>
      <c r="D7390" s="255" t="str">
        <f>IF(AND(A7390&lt;&gt;"",ISNUMBER(A7390)),VLOOKUP(A7390,Studies!A:BR,4,FALSE),"")</f>
        <v>Alfentanil IV Rifampin coadmin simultaneous</v>
      </c>
      <c r="E7390" s="255" t="str">
        <f>IF(AND(A7390&lt;&gt;"",ISNUMBER(A7390)),VLOOKUP(A7390,Studies!A:BR,5,FALSE),"")</f>
        <v>Alfentanil</v>
      </c>
      <c r="F7390" s="256" t="str">
        <f>IF(AND(A7390&lt;&gt;"",ISNUMBER(A7390)),VLOOKUP(A7390,Studies!A:BR,6,FALSE),"")</f>
        <v>Plasma</v>
      </c>
      <c r="G7390" s="194">
        <v>132.33000000000001</v>
      </c>
      <c r="H7390" s="50" t="s">
        <v>60</v>
      </c>
      <c r="I7390" s="187">
        <v>12.010730000000001</v>
      </c>
      <c r="J7390" s="41" t="s">
        <v>941</v>
      </c>
      <c r="K7390" s="41" t="s">
        <v>116</v>
      </c>
    </row>
    <row r="7391" spans="1:11" x14ac:dyDescent="0.2">
      <c r="A7391" s="30">
        <v>767</v>
      </c>
      <c r="B7391" s="254" t="str">
        <f>IF(AND(A7391&lt;&gt;"",ISNUMBER(A7391)),VLOOKUP(A7391,Studies!A:BR,2,FALSE),"")</f>
        <v>Kharasch 2011b</v>
      </c>
      <c r="C7391" s="255" t="str">
        <f>IF(AND(A7391&lt;&gt;"",ISNUMBER(A7391)),VLOOKUP(A7391,Studies!A:BR,3,FALSE),"")</f>
        <v>https://www.ncbi.nlm.nih.gov/pmc/articles/PMC3584707/</v>
      </c>
      <c r="D7391" s="255" t="str">
        <f>IF(AND(A7391&lt;&gt;"",ISNUMBER(A7391)),VLOOKUP(A7391,Studies!A:BR,4,FALSE),"")</f>
        <v>Alfentanil IV Rifampin coadmin simultaneous</v>
      </c>
      <c r="E7391" s="255" t="str">
        <f>IF(AND(A7391&lt;&gt;"",ISNUMBER(A7391)),VLOOKUP(A7391,Studies!A:BR,5,FALSE),"")</f>
        <v>Alfentanil</v>
      </c>
      <c r="F7391" s="256" t="str">
        <f>IF(AND(A7391&lt;&gt;"",ISNUMBER(A7391)),VLOOKUP(A7391,Studies!A:BR,6,FALSE),"")</f>
        <v>Plasma</v>
      </c>
      <c r="G7391" s="194">
        <v>132.5</v>
      </c>
      <c r="H7391" s="50" t="s">
        <v>60</v>
      </c>
      <c r="I7391" s="187">
        <v>9.3818450000000002</v>
      </c>
      <c r="J7391" s="41" t="s">
        <v>941</v>
      </c>
      <c r="K7391" s="41" t="s">
        <v>116</v>
      </c>
    </row>
    <row r="7392" spans="1:11" x14ac:dyDescent="0.2">
      <c r="A7392" s="30">
        <v>767</v>
      </c>
      <c r="B7392" s="254" t="str">
        <f>IF(AND(A7392&lt;&gt;"",ISNUMBER(A7392)),VLOOKUP(A7392,Studies!A:BR,2,FALSE),"")</f>
        <v>Kharasch 2011b</v>
      </c>
      <c r="C7392" s="255" t="str">
        <f>IF(AND(A7392&lt;&gt;"",ISNUMBER(A7392)),VLOOKUP(A7392,Studies!A:BR,3,FALSE),"")</f>
        <v>https://www.ncbi.nlm.nih.gov/pmc/articles/PMC3584707/</v>
      </c>
      <c r="D7392" s="255" t="str">
        <f>IF(AND(A7392&lt;&gt;"",ISNUMBER(A7392)),VLOOKUP(A7392,Studies!A:BR,4,FALSE),"")</f>
        <v>Alfentanil IV Rifampin coadmin simultaneous</v>
      </c>
      <c r="E7392" s="255" t="str">
        <f>IF(AND(A7392&lt;&gt;"",ISNUMBER(A7392)),VLOOKUP(A7392,Studies!A:BR,5,FALSE),"")</f>
        <v>Alfentanil</v>
      </c>
      <c r="F7392" s="256" t="str">
        <f>IF(AND(A7392&lt;&gt;"",ISNUMBER(A7392)),VLOOKUP(A7392,Studies!A:BR,6,FALSE),"")</f>
        <v>Plasma</v>
      </c>
      <c r="G7392" s="194">
        <v>132.75</v>
      </c>
      <c r="H7392" s="50" t="s">
        <v>60</v>
      </c>
      <c r="I7392" s="187">
        <v>5.725625</v>
      </c>
      <c r="J7392" s="41" t="s">
        <v>941</v>
      </c>
      <c r="K7392" s="41" t="s">
        <v>116</v>
      </c>
    </row>
    <row r="7393" spans="1:11" x14ac:dyDescent="0.2">
      <c r="A7393" s="30">
        <v>767</v>
      </c>
      <c r="B7393" s="254" t="str">
        <f>IF(AND(A7393&lt;&gt;"",ISNUMBER(A7393)),VLOOKUP(A7393,Studies!A:BR,2,FALSE),"")</f>
        <v>Kharasch 2011b</v>
      </c>
      <c r="C7393" s="255" t="str">
        <f>IF(AND(A7393&lt;&gt;"",ISNUMBER(A7393)),VLOOKUP(A7393,Studies!A:BR,3,FALSE),"")</f>
        <v>https://www.ncbi.nlm.nih.gov/pmc/articles/PMC3584707/</v>
      </c>
      <c r="D7393" s="255" t="str">
        <f>IF(AND(A7393&lt;&gt;"",ISNUMBER(A7393)),VLOOKUP(A7393,Studies!A:BR,4,FALSE),"")</f>
        <v>Alfentanil IV Rifampin coadmin simultaneous</v>
      </c>
      <c r="E7393" s="255" t="str">
        <f>IF(AND(A7393&lt;&gt;"",ISNUMBER(A7393)),VLOOKUP(A7393,Studies!A:BR,5,FALSE),"")</f>
        <v>Alfentanil</v>
      </c>
      <c r="F7393" s="256" t="str">
        <f>IF(AND(A7393&lt;&gt;"",ISNUMBER(A7393)),VLOOKUP(A7393,Studies!A:BR,6,FALSE),"")</f>
        <v>Plasma</v>
      </c>
      <c r="G7393" s="194">
        <v>133</v>
      </c>
      <c r="H7393" s="50" t="s">
        <v>60</v>
      </c>
      <c r="I7393" s="187">
        <v>4.4717000000000002</v>
      </c>
      <c r="J7393" s="41" t="s">
        <v>941</v>
      </c>
      <c r="K7393" s="41" t="s">
        <v>116</v>
      </c>
    </row>
    <row r="7394" spans="1:11" x14ac:dyDescent="0.2">
      <c r="A7394" s="30">
        <v>767</v>
      </c>
      <c r="B7394" s="254" t="str">
        <f>IF(AND(A7394&lt;&gt;"",ISNUMBER(A7394)),VLOOKUP(A7394,Studies!A:BR,2,FALSE),"")</f>
        <v>Kharasch 2011b</v>
      </c>
      <c r="C7394" s="255" t="str">
        <f>IF(AND(A7394&lt;&gt;"",ISNUMBER(A7394)),VLOOKUP(A7394,Studies!A:BR,3,FALSE),"")</f>
        <v>https://www.ncbi.nlm.nih.gov/pmc/articles/PMC3584707/</v>
      </c>
      <c r="D7394" s="255" t="str">
        <f>IF(AND(A7394&lt;&gt;"",ISNUMBER(A7394)),VLOOKUP(A7394,Studies!A:BR,4,FALSE),"")</f>
        <v>Alfentanil IV Rifampin coadmin simultaneous</v>
      </c>
      <c r="E7394" s="255" t="str">
        <f>IF(AND(A7394&lt;&gt;"",ISNUMBER(A7394)),VLOOKUP(A7394,Studies!A:BR,5,FALSE),"")</f>
        <v>Alfentanil</v>
      </c>
      <c r="F7394" s="256" t="str">
        <f>IF(AND(A7394&lt;&gt;"",ISNUMBER(A7394)),VLOOKUP(A7394,Studies!A:BR,6,FALSE),"")</f>
        <v>Plasma</v>
      </c>
      <c r="G7394" s="194">
        <v>133.5</v>
      </c>
      <c r="H7394" s="50" t="s">
        <v>60</v>
      </c>
      <c r="I7394" s="187">
        <v>2.6884220000000001</v>
      </c>
      <c r="J7394" s="41" t="s">
        <v>941</v>
      </c>
      <c r="K7394" s="41" t="s">
        <v>116</v>
      </c>
    </row>
    <row r="7395" spans="1:11" x14ac:dyDescent="0.2">
      <c r="A7395" s="30">
        <v>767</v>
      </c>
      <c r="B7395" s="254" t="str">
        <f>IF(AND(A7395&lt;&gt;"",ISNUMBER(A7395)),VLOOKUP(A7395,Studies!A:BR,2,FALSE),"")</f>
        <v>Kharasch 2011b</v>
      </c>
      <c r="C7395" s="255" t="str">
        <f>IF(AND(A7395&lt;&gt;"",ISNUMBER(A7395)),VLOOKUP(A7395,Studies!A:BR,3,FALSE),"")</f>
        <v>https://www.ncbi.nlm.nih.gov/pmc/articles/PMC3584707/</v>
      </c>
      <c r="D7395" s="255" t="str">
        <f>IF(AND(A7395&lt;&gt;"",ISNUMBER(A7395)),VLOOKUP(A7395,Studies!A:BR,4,FALSE),"")</f>
        <v>Alfentanil IV Rifampin coadmin simultaneous</v>
      </c>
      <c r="E7395" s="255" t="str">
        <f>IF(AND(A7395&lt;&gt;"",ISNUMBER(A7395)),VLOOKUP(A7395,Studies!A:BR,5,FALSE),"")</f>
        <v>Alfentanil</v>
      </c>
      <c r="F7395" s="256" t="str">
        <f>IF(AND(A7395&lt;&gt;"",ISNUMBER(A7395)),VLOOKUP(A7395,Studies!A:BR,6,FALSE),"")</f>
        <v>Plasma</v>
      </c>
      <c r="G7395" s="194">
        <v>134</v>
      </c>
      <c r="H7395" s="50" t="s">
        <v>60</v>
      </c>
      <c r="I7395" s="187">
        <v>1.688115</v>
      </c>
      <c r="J7395" s="41" t="s">
        <v>941</v>
      </c>
      <c r="K7395" s="41" t="s">
        <v>116</v>
      </c>
    </row>
    <row r="7396" spans="1:11" x14ac:dyDescent="0.2">
      <c r="A7396" s="30">
        <v>767</v>
      </c>
      <c r="B7396" s="254" t="str">
        <f>IF(AND(A7396&lt;&gt;"",ISNUMBER(A7396)),VLOOKUP(A7396,Studies!A:BR,2,FALSE),"")</f>
        <v>Kharasch 2011b</v>
      </c>
      <c r="C7396" s="255" t="str">
        <f>IF(AND(A7396&lt;&gt;"",ISNUMBER(A7396)),VLOOKUP(A7396,Studies!A:BR,3,FALSE),"")</f>
        <v>https://www.ncbi.nlm.nih.gov/pmc/articles/PMC3584707/</v>
      </c>
      <c r="D7396" s="255" t="str">
        <f>IF(AND(A7396&lt;&gt;"",ISNUMBER(A7396)),VLOOKUP(A7396,Studies!A:BR,4,FALSE),"")</f>
        <v>Alfentanil IV Rifampin coadmin simultaneous</v>
      </c>
      <c r="E7396" s="255" t="str">
        <f>IF(AND(A7396&lt;&gt;"",ISNUMBER(A7396)),VLOOKUP(A7396,Studies!A:BR,5,FALSE),"")</f>
        <v>Alfentanil</v>
      </c>
      <c r="F7396" s="256" t="str">
        <f>IF(AND(A7396&lt;&gt;"",ISNUMBER(A7396)),VLOOKUP(A7396,Studies!A:BR,6,FALSE),"")</f>
        <v>Plasma</v>
      </c>
      <c r="G7396" s="194">
        <v>134.5</v>
      </c>
      <c r="H7396" s="50" t="s">
        <v>60</v>
      </c>
      <c r="I7396" s="187">
        <v>1.156474</v>
      </c>
      <c r="J7396" s="41" t="s">
        <v>941</v>
      </c>
      <c r="K7396" s="41" t="s">
        <v>116</v>
      </c>
    </row>
    <row r="7397" spans="1:11" x14ac:dyDescent="0.2">
      <c r="A7397" s="30">
        <v>767</v>
      </c>
      <c r="B7397" s="254" t="str">
        <f>IF(AND(A7397&lt;&gt;"",ISNUMBER(A7397)),VLOOKUP(A7397,Studies!A:BR,2,FALSE),"")</f>
        <v>Kharasch 2011b</v>
      </c>
      <c r="C7397" s="255" t="str">
        <f>IF(AND(A7397&lt;&gt;"",ISNUMBER(A7397)),VLOOKUP(A7397,Studies!A:BR,3,FALSE),"")</f>
        <v>https://www.ncbi.nlm.nih.gov/pmc/articles/PMC3584707/</v>
      </c>
      <c r="D7397" s="255" t="str">
        <f>IF(AND(A7397&lt;&gt;"",ISNUMBER(A7397)),VLOOKUP(A7397,Studies!A:BR,4,FALSE),"")</f>
        <v>Alfentanil IV Rifampin coadmin simultaneous</v>
      </c>
      <c r="E7397" s="255" t="str">
        <f>IF(AND(A7397&lt;&gt;"",ISNUMBER(A7397)),VLOOKUP(A7397,Studies!A:BR,5,FALSE),"")</f>
        <v>Alfentanil</v>
      </c>
      <c r="F7397" s="256" t="str">
        <f>IF(AND(A7397&lt;&gt;"",ISNUMBER(A7397)),VLOOKUP(A7397,Studies!A:BR,6,FALSE),"")</f>
        <v>Plasma</v>
      </c>
      <c r="G7397" s="194">
        <v>135</v>
      </c>
      <c r="H7397" s="50" t="s">
        <v>60</v>
      </c>
      <c r="I7397" s="187">
        <v>0.74763049999999998</v>
      </c>
      <c r="J7397" s="41" t="s">
        <v>941</v>
      </c>
      <c r="K7397" s="41" t="s">
        <v>116</v>
      </c>
    </row>
    <row r="7398" spans="1:11" x14ac:dyDescent="0.2">
      <c r="A7398" s="30">
        <v>767</v>
      </c>
      <c r="B7398" s="254" t="str">
        <f>IF(AND(A7398&lt;&gt;"",ISNUMBER(A7398)),VLOOKUP(A7398,Studies!A:BR,2,FALSE),"")</f>
        <v>Kharasch 2011b</v>
      </c>
      <c r="C7398" s="255" t="str">
        <f>IF(AND(A7398&lt;&gt;"",ISNUMBER(A7398)),VLOOKUP(A7398,Studies!A:BR,3,FALSE),"")</f>
        <v>https://www.ncbi.nlm.nih.gov/pmc/articles/PMC3584707/</v>
      </c>
      <c r="D7398" s="255" t="str">
        <f>IF(AND(A7398&lt;&gt;"",ISNUMBER(A7398)),VLOOKUP(A7398,Studies!A:BR,4,FALSE),"")</f>
        <v>Alfentanil IV Rifampin coadmin simultaneous</v>
      </c>
      <c r="E7398" s="255" t="str">
        <f>IF(AND(A7398&lt;&gt;"",ISNUMBER(A7398)),VLOOKUP(A7398,Studies!A:BR,5,FALSE),"")</f>
        <v>Alfentanil</v>
      </c>
      <c r="F7398" s="256" t="str">
        <f>IF(AND(A7398&lt;&gt;"",ISNUMBER(A7398)),VLOOKUP(A7398,Studies!A:BR,6,FALSE),"")</f>
        <v>Plasma</v>
      </c>
      <c r="G7398" s="194">
        <v>135.5</v>
      </c>
      <c r="H7398" s="50" t="s">
        <v>60</v>
      </c>
      <c r="I7398" s="187">
        <v>0.41799540000000002</v>
      </c>
      <c r="J7398" s="41" t="s">
        <v>941</v>
      </c>
      <c r="K7398" s="41" t="s">
        <v>116</v>
      </c>
    </row>
    <row r="7399" spans="1:11" x14ac:dyDescent="0.2">
      <c r="A7399" s="30">
        <v>767</v>
      </c>
      <c r="B7399" s="254" t="str">
        <f>IF(AND(A7399&lt;&gt;"",ISNUMBER(A7399)),VLOOKUP(A7399,Studies!A:BR,2,FALSE),"")</f>
        <v>Kharasch 2011b</v>
      </c>
      <c r="C7399" s="255" t="str">
        <f>IF(AND(A7399&lt;&gt;"",ISNUMBER(A7399)),VLOOKUP(A7399,Studies!A:BR,3,FALSE),"")</f>
        <v>https://www.ncbi.nlm.nih.gov/pmc/articles/PMC3584707/</v>
      </c>
      <c r="D7399" s="255" t="str">
        <f>IF(AND(A7399&lt;&gt;"",ISNUMBER(A7399)),VLOOKUP(A7399,Studies!A:BR,4,FALSE),"")</f>
        <v>Alfentanil IV Rifampin coadmin simultaneous</v>
      </c>
      <c r="E7399" s="255" t="str">
        <f>IF(AND(A7399&lt;&gt;"",ISNUMBER(A7399)),VLOOKUP(A7399,Studies!A:BR,5,FALSE),"")</f>
        <v>Alfentanil</v>
      </c>
      <c r="F7399" s="256" t="str">
        <f>IF(AND(A7399&lt;&gt;"",ISNUMBER(A7399)),VLOOKUP(A7399,Studies!A:BR,6,FALSE),"")</f>
        <v>Plasma</v>
      </c>
      <c r="G7399" s="194">
        <v>136</v>
      </c>
      <c r="H7399" s="50" t="s">
        <v>60</v>
      </c>
      <c r="I7399" s="187">
        <v>0.26632159999999999</v>
      </c>
      <c r="J7399" s="41" t="s">
        <v>941</v>
      </c>
      <c r="K7399" s="41" t="s">
        <v>116</v>
      </c>
    </row>
    <row r="7400" spans="1:11" x14ac:dyDescent="0.2">
      <c r="A7400" s="30">
        <v>767</v>
      </c>
      <c r="B7400" s="254" t="str">
        <f>IF(AND(A7400&lt;&gt;"",ISNUMBER(A7400)),VLOOKUP(A7400,Studies!A:BR,2,FALSE),"")</f>
        <v>Kharasch 2011b</v>
      </c>
      <c r="C7400" s="255" t="str">
        <f>IF(AND(A7400&lt;&gt;"",ISNUMBER(A7400)),VLOOKUP(A7400,Studies!A:BR,3,FALSE),"")</f>
        <v>https://www.ncbi.nlm.nih.gov/pmc/articles/PMC3584707/</v>
      </c>
      <c r="D7400" s="255" t="str">
        <f>IF(AND(A7400&lt;&gt;"",ISNUMBER(A7400)),VLOOKUP(A7400,Studies!A:BR,4,FALSE),"")</f>
        <v>Alfentanil IV Rifampin coadmin simultaneous</v>
      </c>
      <c r="E7400" s="255" t="str">
        <f>IF(AND(A7400&lt;&gt;"",ISNUMBER(A7400)),VLOOKUP(A7400,Studies!A:BR,5,FALSE),"")</f>
        <v>Alfentanil</v>
      </c>
      <c r="F7400" s="256" t="str">
        <f>IF(AND(A7400&lt;&gt;"",ISNUMBER(A7400)),VLOOKUP(A7400,Studies!A:BR,6,FALSE),"")</f>
        <v>Plasma</v>
      </c>
      <c r="G7400" s="194">
        <v>137</v>
      </c>
      <c r="H7400" s="50" t="s">
        <v>60</v>
      </c>
      <c r="I7400" s="187">
        <v>0.12141780000000001</v>
      </c>
      <c r="J7400" s="41" t="s">
        <v>941</v>
      </c>
      <c r="K7400" s="41" t="s">
        <v>116</v>
      </c>
    </row>
    <row r="7401" spans="1:11" x14ac:dyDescent="0.2">
      <c r="A7401" s="30">
        <v>768</v>
      </c>
      <c r="B7401" s="254" t="str">
        <f>IF(AND(A7401&lt;&gt;"",ISNUMBER(A7401)),VLOOKUP(A7401,Studies!A:BR,2,FALSE),"")</f>
        <v>Kharasch 2011b</v>
      </c>
      <c r="C7401" s="255" t="str">
        <f>IF(AND(A7401&lt;&gt;"",ISNUMBER(A7401)),VLOOKUP(A7401,Studies!A:BR,3,FALSE),"")</f>
        <v>https://www.ncbi.nlm.nih.gov/pmc/articles/PMC3584707/</v>
      </c>
      <c r="D7401" s="255" t="str">
        <f>IF(AND(A7401&lt;&gt;"",ISNUMBER(A7401)),VLOOKUP(A7401,Studies!A:BR,4,FALSE),"")</f>
        <v>Alfentanil PO Control sequential</v>
      </c>
      <c r="E7401" s="255" t="str">
        <f>IF(AND(A7401&lt;&gt;"",ISNUMBER(A7401)),VLOOKUP(A7401,Studies!A:BR,5,FALSE),"")</f>
        <v>Alfentanil</v>
      </c>
      <c r="F7401" s="256" t="str">
        <f>IF(AND(A7401&lt;&gt;"",ISNUMBER(A7401)),VLOOKUP(A7401,Studies!A:BR,6,FALSE),"")</f>
        <v>Plasma</v>
      </c>
      <c r="G7401" s="194">
        <v>0.16600000000000001</v>
      </c>
      <c r="H7401" s="50" t="s">
        <v>60</v>
      </c>
      <c r="I7401" s="187">
        <v>11.328609999999999</v>
      </c>
      <c r="J7401" s="41" t="s">
        <v>941</v>
      </c>
      <c r="K7401" s="41" t="s">
        <v>116</v>
      </c>
    </row>
    <row r="7402" spans="1:11" x14ac:dyDescent="0.2">
      <c r="A7402" s="30">
        <v>768</v>
      </c>
      <c r="B7402" s="254" t="str">
        <f>IF(AND(A7402&lt;&gt;"",ISNUMBER(A7402)),VLOOKUP(A7402,Studies!A:BR,2,FALSE),"")</f>
        <v>Kharasch 2011b</v>
      </c>
      <c r="C7402" s="255" t="str">
        <f>IF(AND(A7402&lt;&gt;"",ISNUMBER(A7402)),VLOOKUP(A7402,Studies!A:BR,3,FALSE),"")</f>
        <v>https://www.ncbi.nlm.nih.gov/pmc/articles/PMC3584707/</v>
      </c>
      <c r="D7402" s="255" t="str">
        <f>IF(AND(A7402&lt;&gt;"",ISNUMBER(A7402)),VLOOKUP(A7402,Studies!A:BR,4,FALSE),"")</f>
        <v>Alfentanil PO Control sequential</v>
      </c>
      <c r="E7402" s="255" t="str">
        <f>IF(AND(A7402&lt;&gt;"",ISNUMBER(A7402)),VLOOKUP(A7402,Studies!A:BR,5,FALSE),"")</f>
        <v>Alfentanil</v>
      </c>
      <c r="F7402" s="256" t="str">
        <f>IF(AND(A7402&lt;&gt;"",ISNUMBER(A7402)),VLOOKUP(A7402,Studies!A:BR,6,FALSE),"")</f>
        <v>Plasma</v>
      </c>
      <c r="G7402" s="194">
        <v>0.25</v>
      </c>
      <c r="H7402" s="50" t="s">
        <v>60</v>
      </c>
      <c r="I7402" s="187">
        <v>25.02655</v>
      </c>
      <c r="J7402" s="41" t="s">
        <v>941</v>
      </c>
      <c r="K7402" s="41" t="s">
        <v>116</v>
      </c>
    </row>
    <row r="7403" spans="1:11" x14ac:dyDescent="0.2">
      <c r="A7403" s="30">
        <v>768</v>
      </c>
      <c r="B7403" s="254" t="str">
        <f>IF(AND(A7403&lt;&gt;"",ISNUMBER(A7403)),VLOOKUP(A7403,Studies!A:BR,2,FALSE),"")</f>
        <v>Kharasch 2011b</v>
      </c>
      <c r="C7403" s="255" t="str">
        <f>IF(AND(A7403&lt;&gt;"",ISNUMBER(A7403)),VLOOKUP(A7403,Studies!A:BR,3,FALSE),"")</f>
        <v>https://www.ncbi.nlm.nih.gov/pmc/articles/PMC3584707/</v>
      </c>
      <c r="D7403" s="255" t="str">
        <f>IF(AND(A7403&lt;&gt;"",ISNUMBER(A7403)),VLOOKUP(A7403,Studies!A:BR,4,FALSE),"")</f>
        <v>Alfentanil PO Control sequential</v>
      </c>
      <c r="E7403" s="255" t="str">
        <f>IF(AND(A7403&lt;&gt;"",ISNUMBER(A7403)),VLOOKUP(A7403,Studies!A:BR,5,FALSE),"")</f>
        <v>Alfentanil</v>
      </c>
      <c r="F7403" s="256" t="str">
        <f>IF(AND(A7403&lt;&gt;"",ISNUMBER(A7403)),VLOOKUP(A7403,Studies!A:BR,6,FALSE),"")</f>
        <v>Plasma</v>
      </c>
      <c r="G7403" s="194">
        <v>0.5</v>
      </c>
      <c r="H7403" s="50" t="s">
        <v>60</v>
      </c>
      <c r="I7403" s="187">
        <v>39.228580000000001</v>
      </c>
      <c r="J7403" s="41" t="s">
        <v>941</v>
      </c>
      <c r="K7403" s="41" t="s">
        <v>116</v>
      </c>
    </row>
    <row r="7404" spans="1:11" x14ac:dyDescent="0.2">
      <c r="A7404" s="30">
        <v>768</v>
      </c>
      <c r="B7404" s="254" t="str">
        <f>IF(AND(A7404&lt;&gt;"",ISNUMBER(A7404)),VLOOKUP(A7404,Studies!A:BR,2,FALSE),"")</f>
        <v>Kharasch 2011b</v>
      </c>
      <c r="C7404" s="255" t="str">
        <f>IF(AND(A7404&lt;&gt;"",ISNUMBER(A7404)),VLOOKUP(A7404,Studies!A:BR,3,FALSE),"")</f>
        <v>https://www.ncbi.nlm.nih.gov/pmc/articles/PMC3584707/</v>
      </c>
      <c r="D7404" s="255" t="str">
        <f>IF(AND(A7404&lt;&gt;"",ISNUMBER(A7404)),VLOOKUP(A7404,Studies!A:BR,4,FALSE),"")</f>
        <v>Alfentanil PO Control sequential</v>
      </c>
      <c r="E7404" s="255" t="str">
        <f>IF(AND(A7404&lt;&gt;"",ISNUMBER(A7404)),VLOOKUP(A7404,Studies!A:BR,5,FALSE),"")</f>
        <v>Alfentanil</v>
      </c>
      <c r="F7404" s="256" t="str">
        <f>IF(AND(A7404&lt;&gt;"",ISNUMBER(A7404)),VLOOKUP(A7404,Studies!A:BR,6,FALSE),"")</f>
        <v>Plasma</v>
      </c>
      <c r="G7404" s="194">
        <v>0.75</v>
      </c>
      <c r="H7404" s="50" t="s">
        <v>60</v>
      </c>
      <c r="I7404" s="187">
        <v>39.730820000000001</v>
      </c>
      <c r="J7404" s="41" t="s">
        <v>941</v>
      </c>
      <c r="K7404" s="41" t="s">
        <v>116</v>
      </c>
    </row>
    <row r="7405" spans="1:11" x14ac:dyDescent="0.2">
      <c r="A7405" s="30">
        <v>768</v>
      </c>
      <c r="B7405" s="254" t="str">
        <f>IF(AND(A7405&lt;&gt;"",ISNUMBER(A7405)),VLOOKUP(A7405,Studies!A:BR,2,FALSE),"")</f>
        <v>Kharasch 2011b</v>
      </c>
      <c r="C7405" s="255" t="str">
        <f>IF(AND(A7405&lt;&gt;"",ISNUMBER(A7405)),VLOOKUP(A7405,Studies!A:BR,3,FALSE),"")</f>
        <v>https://www.ncbi.nlm.nih.gov/pmc/articles/PMC3584707/</v>
      </c>
      <c r="D7405" s="255" t="str">
        <f>IF(AND(A7405&lt;&gt;"",ISNUMBER(A7405)),VLOOKUP(A7405,Studies!A:BR,4,FALSE),"")</f>
        <v>Alfentanil PO Control sequential</v>
      </c>
      <c r="E7405" s="255" t="str">
        <f>IF(AND(A7405&lt;&gt;"",ISNUMBER(A7405)),VLOOKUP(A7405,Studies!A:BR,5,FALSE),"")</f>
        <v>Alfentanil</v>
      </c>
      <c r="F7405" s="256" t="str">
        <f>IF(AND(A7405&lt;&gt;"",ISNUMBER(A7405)),VLOOKUP(A7405,Studies!A:BR,6,FALSE),"")</f>
        <v>Plasma</v>
      </c>
      <c r="G7405" s="194">
        <v>1</v>
      </c>
      <c r="H7405" s="50" t="s">
        <v>60</v>
      </c>
      <c r="I7405" s="187">
        <v>34.820430000000002</v>
      </c>
      <c r="J7405" s="41" t="s">
        <v>941</v>
      </c>
      <c r="K7405" s="41" t="s">
        <v>116</v>
      </c>
    </row>
    <row r="7406" spans="1:11" x14ac:dyDescent="0.2">
      <c r="A7406" s="30">
        <v>768</v>
      </c>
      <c r="B7406" s="254" t="str">
        <f>IF(AND(A7406&lt;&gt;"",ISNUMBER(A7406)),VLOOKUP(A7406,Studies!A:BR,2,FALSE),"")</f>
        <v>Kharasch 2011b</v>
      </c>
      <c r="C7406" s="255" t="str">
        <f>IF(AND(A7406&lt;&gt;"",ISNUMBER(A7406)),VLOOKUP(A7406,Studies!A:BR,3,FALSE),"")</f>
        <v>https://www.ncbi.nlm.nih.gov/pmc/articles/PMC3584707/</v>
      </c>
      <c r="D7406" s="255" t="str">
        <f>IF(AND(A7406&lt;&gt;"",ISNUMBER(A7406)),VLOOKUP(A7406,Studies!A:BR,4,FALSE),"")</f>
        <v>Alfentanil PO Control sequential</v>
      </c>
      <c r="E7406" s="255" t="str">
        <f>IF(AND(A7406&lt;&gt;"",ISNUMBER(A7406)),VLOOKUP(A7406,Studies!A:BR,5,FALSE),"")</f>
        <v>Alfentanil</v>
      </c>
      <c r="F7406" s="256" t="str">
        <f>IF(AND(A7406&lt;&gt;"",ISNUMBER(A7406)),VLOOKUP(A7406,Studies!A:BR,6,FALSE),"")</f>
        <v>Plasma</v>
      </c>
      <c r="G7406" s="194">
        <v>1.5</v>
      </c>
      <c r="H7406" s="50" t="s">
        <v>60</v>
      </c>
      <c r="I7406" s="187">
        <v>28.89414</v>
      </c>
      <c r="J7406" s="41" t="s">
        <v>941</v>
      </c>
      <c r="K7406" s="41" t="s">
        <v>116</v>
      </c>
    </row>
    <row r="7407" spans="1:11" x14ac:dyDescent="0.2">
      <c r="A7407" s="30">
        <v>768</v>
      </c>
      <c r="B7407" s="254" t="str">
        <f>IF(AND(A7407&lt;&gt;"",ISNUMBER(A7407)),VLOOKUP(A7407,Studies!A:BR,2,FALSE),"")</f>
        <v>Kharasch 2011b</v>
      </c>
      <c r="C7407" s="255" t="str">
        <f>IF(AND(A7407&lt;&gt;"",ISNUMBER(A7407)),VLOOKUP(A7407,Studies!A:BR,3,FALSE),"")</f>
        <v>https://www.ncbi.nlm.nih.gov/pmc/articles/PMC3584707/</v>
      </c>
      <c r="D7407" s="255" t="str">
        <f>IF(AND(A7407&lt;&gt;"",ISNUMBER(A7407)),VLOOKUP(A7407,Studies!A:BR,4,FALSE),"")</f>
        <v>Alfentanil PO Control sequential</v>
      </c>
      <c r="E7407" s="255" t="str">
        <f>IF(AND(A7407&lt;&gt;"",ISNUMBER(A7407)),VLOOKUP(A7407,Studies!A:BR,5,FALSE),"")</f>
        <v>Alfentanil</v>
      </c>
      <c r="F7407" s="256" t="str">
        <f>IF(AND(A7407&lt;&gt;"",ISNUMBER(A7407)),VLOOKUP(A7407,Studies!A:BR,6,FALSE),"")</f>
        <v>Plasma</v>
      </c>
      <c r="G7407" s="194">
        <v>2</v>
      </c>
      <c r="H7407" s="50" t="s">
        <v>60</v>
      </c>
      <c r="I7407" s="187">
        <v>26.511900000000001</v>
      </c>
      <c r="J7407" s="41" t="s">
        <v>941</v>
      </c>
      <c r="K7407" s="41" t="s">
        <v>116</v>
      </c>
    </row>
    <row r="7408" spans="1:11" x14ac:dyDescent="0.2">
      <c r="A7408" s="30">
        <v>768</v>
      </c>
      <c r="B7408" s="254" t="str">
        <f>IF(AND(A7408&lt;&gt;"",ISNUMBER(A7408)),VLOOKUP(A7408,Studies!A:BR,2,FALSE),"")</f>
        <v>Kharasch 2011b</v>
      </c>
      <c r="C7408" s="255" t="str">
        <f>IF(AND(A7408&lt;&gt;"",ISNUMBER(A7408)),VLOOKUP(A7408,Studies!A:BR,3,FALSE),"")</f>
        <v>https://www.ncbi.nlm.nih.gov/pmc/articles/PMC3584707/</v>
      </c>
      <c r="D7408" s="255" t="str">
        <f>IF(AND(A7408&lt;&gt;"",ISNUMBER(A7408)),VLOOKUP(A7408,Studies!A:BR,4,FALSE),"")</f>
        <v>Alfentanil PO Control sequential</v>
      </c>
      <c r="E7408" s="255" t="str">
        <f>IF(AND(A7408&lt;&gt;"",ISNUMBER(A7408)),VLOOKUP(A7408,Studies!A:BR,5,FALSE),"")</f>
        <v>Alfentanil</v>
      </c>
      <c r="F7408" s="256" t="str">
        <f>IF(AND(A7408&lt;&gt;"",ISNUMBER(A7408)),VLOOKUP(A7408,Studies!A:BR,6,FALSE),"")</f>
        <v>Plasma</v>
      </c>
      <c r="G7408" s="194">
        <v>3</v>
      </c>
      <c r="H7408" s="50" t="s">
        <v>60</v>
      </c>
      <c r="I7408" s="187">
        <v>15.32774</v>
      </c>
      <c r="J7408" s="41" t="s">
        <v>941</v>
      </c>
      <c r="K7408" s="41" t="s">
        <v>116</v>
      </c>
    </row>
    <row r="7409" spans="1:14" x14ac:dyDescent="0.2">
      <c r="A7409" s="30">
        <v>768</v>
      </c>
      <c r="B7409" s="254" t="str">
        <f>IF(AND(A7409&lt;&gt;"",ISNUMBER(A7409)),VLOOKUP(A7409,Studies!A:BR,2,FALSE),"")</f>
        <v>Kharasch 2011b</v>
      </c>
      <c r="C7409" s="255" t="str">
        <f>IF(AND(A7409&lt;&gt;"",ISNUMBER(A7409)),VLOOKUP(A7409,Studies!A:BR,3,FALSE),"")</f>
        <v>https://www.ncbi.nlm.nih.gov/pmc/articles/PMC3584707/</v>
      </c>
      <c r="D7409" s="255" t="str">
        <f>IF(AND(A7409&lt;&gt;"",ISNUMBER(A7409)),VLOOKUP(A7409,Studies!A:BR,4,FALSE),"")</f>
        <v>Alfentanil PO Control sequential</v>
      </c>
      <c r="E7409" s="255" t="str">
        <f>IF(AND(A7409&lt;&gt;"",ISNUMBER(A7409)),VLOOKUP(A7409,Studies!A:BR,5,FALSE),"")</f>
        <v>Alfentanil</v>
      </c>
      <c r="F7409" s="256" t="str">
        <f>IF(AND(A7409&lt;&gt;"",ISNUMBER(A7409)),VLOOKUP(A7409,Studies!A:BR,6,FALSE),"")</f>
        <v>Plasma</v>
      </c>
      <c r="G7409" s="194">
        <v>4</v>
      </c>
      <c r="H7409" s="50" t="s">
        <v>60</v>
      </c>
      <c r="I7409" s="187">
        <v>9.0491779999999995</v>
      </c>
      <c r="J7409" s="41" t="s">
        <v>941</v>
      </c>
      <c r="K7409" s="41" t="s">
        <v>116</v>
      </c>
    </row>
    <row r="7410" spans="1:14" x14ac:dyDescent="0.2">
      <c r="A7410" s="30">
        <v>768</v>
      </c>
      <c r="B7410" s="254" t="str">
        <f>IF(AND(A7410&lt;&gt;"",ISNUMBER(A7410)),VLOOKUP(A7410,Studies!A:BR,2,FALSE),"")</f>
        <v>Kharasch 2011b</v>
      </c>
      <c r="C7410" s="255" t="str">
        <f>IF(AND(A7410&lt;&gt;"",ISNUMBER(A7410)),VLOOKUP(A7410,Studies!A:BR,3,FALSE),"")</f>
        <v>https://www.ncbi.nlm.nih.gov/pmc/articles/PMC3584707/</v>
      </c>
      <c r="D7410" s="255" t="str">
        <f>IF(AND(A7410&lt;&gt;"",ISNUMBER(A7410)),VLOOKUP(A7410,Studies!A:BR,4,FALSE),"")</f>
        <v>Alfentanil PO Control sequential</v>
      </c>
      <c r="E7410" s="255" t="str">
        <f>IF(AND(A7410&lt;&gt;"",ISNUMBER(A7410)),VLOOKUP(A7410,Studies!A:BR,5,FALSE),"")</f>
        <v>Alfentanil</v>
      </c>
      <c r="F7410" s="256" t="str">
        <f>IF(AND(A7410&lt;&gt;"",ISNUMBER(A7410)),VLOOKUP(A7410,Studies!A:BR,6,FALSE),"")</f>
        <v>Plasma</v>
      </c>
      <c r="G7410" s="194">
        <v>5</v>
      </c>
      <c r="H7410" s="50" t="s">
        <v>60</v>
      </c>
      <c r="I7410" s="187">
        <v>5.1377430000000004</v>
      </c>
      <c r="J7410" s="41" t="s">
        <v>941</v>
      </c>
      <c r="K7410" s="41" t="s">
        <v>116</v>
      </c>
    </row>
    <row r="7411" spans="1:14" x14ac:dyDescent="0.2">
      <c r="A7411" s="30">
        <v>768</v>
      </c>
      <c r="B7411" s="254" t="str">
        <f>IF(AND(A7411&lt;&gt;"",ISNUMBER(A7411)),VLOOKUP(A7411,Studies!A:BR,2,FALSE),"")</f>
        <v>Kharasch 2011b</v>
      </c>
      <c r="C7411" s="255" t="str">
        <f>IF(AND(A7411&lt;&gt;"",ISNUMBER(A7411)),VLOOKUP(A7411,Studies!A:BR,3,FALSE),"")</f>
        <v>https://www.ncbi.nlm.nih.gov/pmc/articles/PMC3584707/</v>
      </c>
      <c r="D7411" s="255" t="str">
        <f>IF(AND(A7411&lt;&gt;"",ISNUMBER(A7411)),VLOOKUP(A7411,Studies!A:BR,4,FALSE),"")</f>
        <v>Alfentanil PO Control sequential</v>
      </c>
      <c r="E7411" s="255" t="str">
        <f>IF(AND(A7411&lt;&gt;"",ISNUMBER(A7411)),VLOOKUP(A7411,Studies!A:BR,5,FALSE),"")</f>
        <v>Alfentanil</v>
      </c>
      <c r="F7411" s="256" t="str">
        <f>IF(AND(A7411&lt;&gt;"",ISNUMBER(A7411)),VLOOKUP(A7411,Studies!A:BR,6,FALSE),"")</f>
        <v>Plasma</v>
      </c>
      <c r="G7411" s="194">
        <v>6</v>
      </c>
      <c r="H7411" s="50" t="s">
        <v>60</v>
      </c>
      <c r="I7411" s="187">
        <v>3.0871409999999999</v>
      </c>
      <c r="J7411" s="41" t="s">
        <v>941</v>
      </c>
      <c r="K7411" s="41" t="s">
        <v>116</v>
      </c>
    </row>
    <row r="7412" spans="1:14" x14ac:dyDescent="0.2">
      <c r="A7412" s="30">
        <v>768</v>
      </c>
      <c r="B7412" s="254" t="str">
        <f>IF(AND(A7412&lt;&gt;"",ISNUMBER(A7412)),VLOOKUP(A7412,Studies!A:BR,2,FALSE),"")</f>
        <v>Kharasch 2011b</v>
      </c>
      <c r="C7412" s="255" t="str">
        <f>IF(AND(A7412&lt;&gt;"",ISNUMBER(A7412)),VLOOKUP(A7412,Studies!A:BR,3,FALSE),"")</f>
        <v>https://www.ncbi.nlm.nih.gov/pmc/articles/PMC3584707/</v>
      </c>
      <c r="D7412" s="255" t="str">
        <f>IF(AND(A7412&lt;&gt;"",ISNUMBER(A7412)),VLOOKUP(A7412,Studies!A:BR,4,FALSE),"")</f>
        <v>Alfentanil PO Control sequential</v>
      </c>
      <c r="E7412" s="255" t="str">
        <f>IF(AND(A7412&lt;&gt;"",ISNUMBER(A7412)),VLOOKUP(A7412,Studies!A:BR,5,FALSE),"")</f>
        <v>Alfentanil</v>
      </c>
      <c r="F7412" s="256" t="str">
        <f>IF(AND(A7412&lt;&gt;"",ISNUMBER(A7412)),VLOOKUP(A7412,Studies!A:BR,6,FALSE),"")</f>
        <v>Plasma</v>
      </c>
      <c r="G7412" s="194">
        <v>7</v>
      </c>
      <c r="H7412" s="50" t="s">
        <v>60</v>
      </c>
      <c r="I7412" s="187">
        <v>2.051339</v>
      </c>
      <c r="J7412" s="41" t="s">
        <v>941</v>
      </c>
      <c r="K7412" s="41" t="s">
        <v>116</v>
      </c>
    </row>
    <row r="7413" spans="1:14" x14ac:dyDescent="0.2">
      <c r="A7413" s="30">
        <v>768</v>
      </c>
      <c r="B7413" s="254" t="str">
        <f>IF(AND(A7413&lt;&gt;"",ISNUMBER(A7413)),VLOOKUP(A7413,Studies!A:BR,2,FALSE),"")</f>
        <v>Kharasch 2011b</v>
      </c>
      <c r="C7413" s="255" t="str">
        <f>IF(AND(A7413&lt;&gt;"",ISNUMBER(A7413)),VLOOKUP(A7413,Studies!A:BR,3,FALSE),"")</f>
        <v>https://www.ncbi.nlm.nih.gov/pmc/articles/PMC3584707/</v>
      </c>
      <c r="D7413" s="255" t="str">
        <f>IF(AND(A7413&lt;&gt;"",ISNUMBER(A7413)),VLOOKUP(A7413,Studies!A:BR,4,FALSE),"")</f>
        <v>Alfentanil PO Control sequential</v>
      </c>
      <c r="E7413" s="255" t="str">
        <f>IF(AND(A7413&lt;&gt;"",ISNUMBER(A7413)),VLOOKUP(A7413,Studies!A:BR,5,FALSE),"")</f>
        <v>Alfentanil</v>
      </c>
      <c r="F7413" s="256" t="str">
        <f>IF(AND(A7413&lt;&gt;"",ISNUMBER(A7413)),VLOOKUP(A7413,Studies!A:BR,6,FALSE),"")</f>
        <v>Plasma</v>
      </c>
      <c r="G7413" s="194">
        <v>8</v>
      </c>
      <c r="H7413" s="50" t="s">
        <v>60</v>
      </c>
      <c r="I7413" s="187">
        <v>1.1835640000000001</v>
      </c>
      <c r="J7413" s="41" t="s">
        <v>941</v>
      </c>
      <c r="K7413" s="41" t="s">
        <v>116</v>
      </c>
    </row>
    <row r="7414" spans="1:14" x14ac:dyDescent="0.2">
      <c r="A7414" s="30">
        <v>769</v>
      </c>
      <c r="B7414" s="254" t="str">
        <f>IF(AND(A7414&lt;&gt;"",ISNUMBER(A7414)),VLOOKUP(A7414,Studies!A:BR,2,FALSE),"")</f>
        <v>Kharasch 2011b</v>
      </c>
      <c r="C7414" s="255" t="str">
        <f>IF(AND(A7414&lt;&gt;"",ISNUMBER(A7414)),VLOOKUP(A7414,Studies!A:BR,3,FALSE),"")</f>
        <v>https://www.ncbi.nlm.nih.gov/pmc/articles/PMC3584707/</v>
      </c>
      <c r="D7414" s="255" t="str">
        <f>IF(AND(A7414&lt;&gt;"",ISNUMBER(A7414)),VLOOKUP(A7414,Studies!A:BR,4,FALSE),"")</f>
        <v>Alfentanil PO Grapefruit coadmin sequential</v>
      </c>
      <c r="E7414" s="255" t="str">
        <f>IF(AND(A7414&lt;&gt;"",ISNUMBER(A7414)),VLOOKUP(A7414,Studies!A:BR,5,FALSE),"")</f>
        <v>Alfentanil</v>
      </c>
      <c r="F7414" s="256" t="str">
        <f>IF(AND(A7414&lt;&gt;"",ISNUMBER(A7414)),VLOOKUP(A7414,Studies!A:BR,6,FALSE),"")</f>
        <v>Plasma</v>
      </c>
      <c r="G7414" s="194">
        <v>0.16600000000000001</v>
      </c>
      <c r="H7414" s="50" t="s">
        <v>60</v>
      </c>
      <c r="I7414" s="187">
        <v>29.256360000000001</v>
      </c>
      <c r="J7414" s="41" t="s">
        <v>941</v>
      </c>
      <c r="K7414" s="41" t="s">
        <v>116</v>
      </c>
      <c r="L7414" s="195">
        <v>40.76146</v>
      </c>
      <c r="M7414" s="52" t="s">
        <v>941</v>
      </c>
      <c r="N7414" s="52" t="s">
        <v>117</v>
      </c>
    </row>
    <row r="7415" spans="1:14" x14ac:dyDescent="0.2">
      <c r="A7415" s="30">
        <v>769</v>
      </c>
      <c r="B7415" s="254" t="str">
        <f>IF(AND(A7415&lt;&gt;"",ISNUMBER(A7415)),VLOOKUP(A7415,Studies!A:BR,2,FALSE),"")</f>
        <v>Kharasch 2011b</v>
      </c>
      <c r="C7415" s="255" t="str">
        <f>IF(AND(A7415&lt;&gt;"",ISNUMBER(A7415)),VLOOKUP(A7415,Studies!A:BR,3,FALSE),"")</f>
        <v>https://www.ncbi.nlm.nih.gov/pmc/articles/PMC3584707/</v>
      </c>
      <c r="D7415" s="255" t="str">
        <f>IF(AND(A7415&lt;&gt;"",ISNUMBER(A7415)),VLOOKUP(A7415,Studies!A:BR,4,FALSE),"")</f>
        <v>Alfentanil PO Grapefruit coadmin sequential</v>
      </c>
      <c r="E7415" s="255" t="str">
        <f>IF(AND(A7415&lt;&gt;"",ISNUMBER(A7415)),VLOOKUP(A7415,Studies!A:BR,5,FALSE),"")</f>
        <v>Alfentanil</v>
      </c>
      <c r="F7415" s="256" t="str">
        <f>IF(AND(A7415&lt;&gt;"",ISNUMBER(A7415)),VLOOKUP(A7415,Studies!A:BR,6,FALSE),"")</f>
        <v>Plasma</v>
      </c>
      <c r="G7415" s="194">
        <v>0.25</v>
      </c>
      <c r="H7415" s="50" t="s">
        <v>60</v>
      </c>
      <c r="I7415" s="187">
        <v>31.62238</v>
      </c>
      <c r="J7415" s="41" t="s">
        <v>941</v>
      </c>
      <c r="K7415" s="41" t="s">
        <v>116</v>
      </c>
      <c r="L7415" s="195">
        <v>30.782609999999998</v>
      </c>
      <c r="M7415" s="52" t="s">
        <v>941</v>
      </c>
      <c r="N7415" s="52" t="s">
        <v>117</v>
      </c>
    </row>
    <row r="7416" spans="1:14" x14ac:dyDescent="0.2">
      <c r="A7416" s="30">
        <v>769</v>
      </c>
      <c r="B7416" s="254" t="str">
        <f>IF(AND(A7416&lt;&gt;"",ISNUMBER(A7416)),VLOOKUP(A7416,Studies!A:BR,2,FALSE),"")</f>
        <v>Kharasch 2011b</v>
      </c>
      <c r="C7416" s="255" t="str">
        <f>IF(AND(A7416&lt;&gt;"",ISNUMBER(A7416)),VLOOKUP(A7416,Studies!A:BR,3,FALSE),"")</f>
        <v>https://www.ncbi.nlm.nih.gov/pmc/articles/PMC3584707/</v>
      </c>
      <c r="D7416" s="255" t="str">
        <f>IF(AND(A7416&lt;&gt;"",ISNUMBER(A7416)),VLOOKUP(A7416,Studies!A:BR,4,FALSE),"")</f>
        <v>Alfentanil PO Grapefruit coadmin sequential</v>
      </c>
      <c r="E7416" s="255" t="str">
        <f>IF(AND(A7416&lt;&gt;"",ISNUMBER(A7416)),VLOOKUP(A7416,Studies!A:BR,5,FALSE),"")</f>
        <v>Alfentanil</v>
      </c>
      <c r="F7416" s="256" t="str">
        <f>IF(AND(A7416&lt;&gt;"",ISNUMBER(A7416)),VLOOKUP(A7416,Studies!A:BR,6,FALSE),"")</f>
        <v>Plasma</v>
      </c>
      <c r="G7416" s="194">
        <v>0.5</v>
      </c>
      <c r="H7416" s="50" t="s">
        <v>60</v>
      </c>
      <c r="I7416" s="187">
        <v>40.919550000000001</v>
      </c>
      <c r="J7416" s="41" t="s">
        <v>941</v>
      </c>
      <c r="K7416" s="41" t="s">
        <v>116</v>
      </c>
      <c r="L7416" s="195">
        <v>30.275200000000002</v>
      </c>
      <c r="M7416" s="52" t="s">
        <v>941</v>
      </c>
      <c r="N7416" s="52" t="s">
        <v>117</v>
      </c>
    </row>
    <row r="7417" spans="1:14" x14ac:dyDescent="0.2">
      <c r="A7417" s="30">
        <v>769</v>
      </c>
      <c r="B7417" s="254" t="str">
        <f>IF(AND(A7417&lt;&gt;"",ISNUMBER(A7417)),VLOOKUP(A7417,Studies!A:BR,2,FALSE),"")</f>
        <v>Kharasch 2011b</v>
      </c>
      <c r="C7417" s="255" t="str">
        <f>IF(AND(A7417&lt;&gt;"",ISNUMBER(A7417)),VLOOKUP(A7417,Studies!A:BR,3,FALSE),"")</f>
        <v>https://www.ncbi.nlm.nih.gov/pmc/articles/PMC3584707/</v>
      </c>
      <c r="D7417" s="255" t="str">
        <f>IF(AND(A7417&lt;&gt;"",ISNUMBER(A7417)),VLOOKUP(A7417,Studies!A:BR,4,FALSE),"")</f>
        <v>Alfentanil PO Grapefruit coadmin sequential</v>
      </c>
      <c r="E7417" s="255" t="str">
        <f>IF(AND(A7417&lt;&gt;"",ISNUMBER(A7417)),VLOOKUP(A7417,Studies!A:BR,5,FALSE),"")</f>
        <v>Alfentanil</v>
      </c>
      <c r="F7417" s="256" t="str">
        <f>IF(AND(A7417&lt;&gt;"",ISNUMBER(A7417)),VLOOKUP(A7417,Studies!A:BR,6,FALSE),"")</f>
        <v>Plasma</v>
      </c>
      <c r="G7417" s="194">
        <v>0.75</v>
      </c>
      <c r="H7417" s="50" t="s">
        <v>60</v>
      </c>
      <c r="I7417" s="187">
        <v>40.914389999999997</v>
      </c>
      <c r="J7417" s="41" t="s">
        <v>941</v>
      </c>
      <c r="K7417" s="41" t="s">
        <v>116</v>
      </c>
      <c r="L7417" s="195">
        <v>30.106069999999999</v>
      </c>
      <c r="M7417" s="52" t="s">
        <v>941</v>
      </c>
      <c r="N7417" s="52" t="s">
        <v>117</v>
      </c>
    </row>
    <row r="7418" spans="1:14" x14ac:dyDescent="0.2">
      <c r="A7418" s="30">
        <v>769</v>
      </c>
      <c r="B7418" s="254" t="str">
        <f>IF(AND(A7418&lt;&gt;"",ISNUMBER(A7418)),VLOOKUP(A7418,Studies!A:BR,2,FALSE),"")</f>
        <v>Kharasch 2011b</v>
      </c>
      <c r="C7418" s="255" t="str">
        <f>IF(AND(A7418&lt;&gt;"",ISNUMBER(A7418)),VLOOKUP(A7418,Studies!A:BR,3,FALSE),"")</f>
        <v>https://www.ncbi.nlm.nih.gov/pmc/articles/PMC3584707/</v>
      </c>
      <c r="D7418" s="255" t="str">
        <f>IF(AND(A7418&lt;&gt;"",ISNUMBER(A7418)),VLOOKUP(A7418,Studies!A:BR,4,FALSE),"")</f>
        <v>Alfentanil PO Grapefruit coadmin sequential</v>
      </c>
      <c r="E7418" s="255" t="str">
        <f>IF(AND(A7418&lt;&gt;"",ISNUMBER(A7418)),VLOOKUP(A7418,Studies!A:BR,5,FALSE),"")</f>
        <v>Alfentanil</v>
      </c>
      <c r="F7418" s="256" t="str">
        <f>IF(AND(A7418&lt;&gt;"",ISNUMBER(A7418)),VLOOKUP(A7418,Studies!A:BR,6,FALSE),"")</f>
        <v>Plasma</v>
      </c>
      <c r="G7418" s="194">
        <v>1</v>
      </c>
      <c r="H7418" s="50" t="s">
        <v>60</v>
      </c>
      <c r="I7418" s="187">
        <v>43.615360000000003</v>
      </c>
      <c r="J7418" s="41" t="s">
        <v>941</v>
      </c>
      <c r="K7418" s="41" t="s">
        <v>116</v>
      </c>
      <c r="L7418" s="195">
        <v>27.39958</v>
      </c>
      <c r="M7418" s="52" t="s">
        <v>941</v>
      </c>
      <c r="N7418" s="52" t="s">
        <v>117</v>
      </c>
    </row>
    <row r="7419" spans="1:14" x14ac:dyDescent="0.2">
      <c r="A7419" s="30">
        <v>769</v>
      </c>
      <c r="B7419" s="254" t="str">
        <f>IF(AND(A7419&lt;&gt;"",ISNUMBER(A7419)),VLOOKUP(A7419,Studies!A:BR,2,FALSE),"")</f>
        <v>Kharasch 2011b</v>
      </c>
      <c r="C7419" s="255" t="str">
        <f>IF(AND(A7419&lt;&gt;"",ISNUMBER(A7419)),VLOOKUP(A7419,Studies!A:BR,3,FALSE),"")</f>
        <v>https://www.ncbi.nlm.nih.gov/pmc/articles/PMC3584707/</v>
      </c>
      <c r="D7419" s="255" t="str">
        <f>IF(AND(A7419&lt;&gt;"",ISNUMBER(A7419)),VLOOKUP(A7419,Studies!A:BR,4,FALSE),"")</f>
        <v>Alfentanil PO Grapefruit coadmin sequential</v>
      </c>
      <c r="E7419" s="255" t="str">
        <f>IF(AND(A7419&lt;&gt;"",ISNUMBER(A7419)),VLOOKUP(A7419,Studies!A:BR,5,FALSE),"")</f>
        <v>Alfentanil</v>
      </c>
      <c r="F7419" s="256" t="str">
        <f>IF(AND(A7419&lt;&gt;"",ISNUMBER(A7419)),VLOOKUP(A7419,Studies!A:BR,6,FALSE),"")</f>
        <v>Plasma</v>
      </c>
      <c r="G7419" s="194">
        <v>1.25</v>
      </c>
      <c r="H7419" s="50" t="s">
        <v>60</v>
      </c>
      <c r="I7419" s="187">
        <v>45.13129</v>
      </c>
      <c r="J7419" s="41" t="s">
        <v>941</v>
      </c>
      <c r="K7419" s="41" t="s">
        <v>116</v>
      </c>
      <c r="L7419" s="195">
        <v>27.060949999999998</v>
      </c>
      <c r="M7419" s="52" t="s">
        <v>941</v>
      </c>
      <c r="N7419" s="52" t="s">
        <v>117</v>
      </c>
    </row>
    <row r="7420" spans="1:14" x14ac:dyDescent="0.2">
      <c r="A7420" s="30">
        <v>769</v>
      </c>
      <c r="B7420" s="254" t="str">
        <f>IF(AND(A7420&lt;&gt;"",ISNUMBER(A7420)),VLOOKUP(A7420,Studies!A:BR,2,FALSE),"")</f>
        <v>Kharasch 2011b</v>
      </c>
      <c r="C7420" s="255" t="str">
        <f>IF(AND(A7420&lt;&gt;"",ISNUMBER(A7420)),VLOOKUP(A7420,Studies!A:BR,3,FALSE),"")</f>
        <v>https://www.ncbi.nlm.nih.gov/pmc/articles/PMC3584707/</v>
      </c>
      <c r="D7420" s="255" t="str">
        <f>IF(AND(A7420&lt;&gt;"",ISNUMBER(A7420)),VLOOKUP(A7420,Studies!A:BR,4,FALSE),"")</f>
        <v>Alfentanil PO Grapefruit coadmin sequential</v>
      </c>
      <c r="E7420" s="255" t="str">
        <f>IF(AND(A7420&lt;&gt;"",ISNUMBER(A7420)),VLOOKUP(A7420,Studies!A:BR,5,FALSE),"")</f>
        <v>Alfentanil</v>
      </c>
      <c r="F7420" s="256" t="str">
        <f>IF(AND(A7420&lt;&gt;"",ISNUMBER(A7420)),VLOOKUP(A7420,Studies!A:BR,6,FALSE),"")</f>
        <v>Plasma</v>
      </c>
      <c r="G7420" s="194">
        <v>2</v>
      </c>
      <c r="H7420" s="50" t="s">
        <v>60</v>
      </c>
      <c r="I7420" s="187">
        <v>45.116549999999997</v>
      </c>
      <c r="J7420" s="41" t="s">
        <v>941</v>
      </c>
      <c r="K7420" s="41" t="s">
        <v>116</v>
      </c>
      <c r="L7420" s="195">
        <v>27.060949999999998</v>
      </c>
      <c r="M7420" s="52" t="s">
        <v>941</v>
      </c>
      <c r="N7420" s="52" t="s">
        <v>117</v>
      </c>
    </row>
    <row r="7421" spans="1:14" x14ac:dyDescent="0.2">
      <c r="A7421" s="30">
        <v>769</v>
      </c>
      <c r="B7421" s="254" t="str">
        <f>IF(AND(A7421&lt;&gt;"",ISNUMBER(A7421)),VLOOKUP(A7421,Studies!A:BR,2,FALSE),"")</f>
        <v>Kharasch 2011b</v>
      </c>
      <c r="C7421" s="255" t="str">
        <f>IF(AND(A7421&lt;&gt;"",ISNUMBER(A7421)),VLOOKUP(A7421,Studies!A:BR,3,FALSE),"")</f>
        <v>https://www.ncbi.nlm.nih.gov/pmc/articles/PMC3584707/</v>
      </c>
      <c r="D7421" s="255" t="str">
        <f>IF(AND(A7421&lt;&gt;"",ISNUMBER(A7421)),VLOOKUP(A7421,Studies!A:BR,4,FALSE),"")</f>
        <v>Alfentanil PO Grapefruit coadmin sequential</v>
      </c>
      <c r="E7421" s="255" t="str">
        <f>IF(AND(A7421&lt;&gt;"",ISNUMBER(A7421)),VLOOKUP(A7421,Studies!A:BR,5,FALSE),"")</f>
        <v>Alfentanil</v>
      </c>
      <c r="F7421" s="256" t="str">
        <f>IF(AND(A7421&lt;&gt;"",ISNUMBER(A7421)),VLOOKUP(A7421,Studies!A:BR,6,FALSE),"")</f>
        <v>Plasma</v>
      </c>
      <c r="G7421" s="194">
        <v>3</v>
      </c>
      <c r="H7421" s="50" t="s">
        <v>60</v>
      </c>
      <c r="I7421" s="187">
        <v>31.395399999999999</v>
      </c>
      <c r="J7421" s="41" t="s">
        <v>941</v>
      </c>
      <c r="K7421" s="41" t="s">
        <v>116</v>
      </c>
      <c r="L7421" s="195">
        <v>18.435510000000001</v>
      </c>
      <c r="M7421" s="52" t="s">
        <v>941</v>
      </c>
      <c r="N7421" s="52" t="s">
        <v>117</v>
      </c>
    </row>
    <row r="7422" spans="1:14" x14ac:dyDescent="0.2">
      <c r="A7422" s="30">
        <v>769</v>
      </c>
      <c r="B7422" s="254" t="str">
        <f>IF(AND(A7422&lt;&gt;"",ISNUMBER(A7422)),VLOOKUP(A7422,Studies!A:BR,2,FALSE),"")</f>
        <v>Kharasch 2011b</v>
      </c>
      <c r="C7422" s="255" t="str">
        <f>IF(AND(A7422&lt;&gt;"",ISNUMBER(A7422)),VLOOKUP(A7422,Studies!A:BR,3,FALSE),"")</f>
        <v>https://www.ncbi.nlm.nih.gov/pmc/articles/PMC3584707/</v>
      </c>
      <c r="D7422" s="255" t="str">
        <f>IF(AND(A7422&lt;&gt;"",ISNUMBER(A7422)),VLOOKUP(A7422,Studies!A:BR,4,FALSE),"")</f>
        <v>Alfentanil PO Grapefruit coadmin sequential</v>
      </c>
      <c r="E7422" s="255" t="str">
        <f>IF(AND(A7422&lt;&gt;"",ISNUMBER(A7422)),VLOOKUP(A7422,Studies!A:BR,5,FALSE),"")</f>
        <v>Alfentanil</v>
      </c>
      <c r="F7422" s="256" t="str">
        <f>IF(AND(A7422&lt;&gt;"",ISNUMBER(A7422)),VLOOKUP(A7422,Studies!A:BR,6,FALSE),"")</f>
        <v>Plasma</v>
      </c>
      <c r="G7422" s="194">
        <v>4</v>
      </c>
      <c r="H7422" s="50" t="s">
        <v>60</v>
      </c>
      <c r="I7422" s="187">
        <v>18.5199</v>
      </c>
      <c r="J7422" s="41" t="s">
        <v>941</v>
      </c>
      <c r="K7422" s="41" t="s">
        <v>116</v>
      </c>
      <c r="L7422" s="195">
        <v>11.67056</v>
      </c>
      <c r="M7422" s="52" t="s">
        <v>941</v>
      </c>
      <c r="N7422" s="52" t="s">
        <v>117</v>
      </c>
    </row>
    <row r="7423" spans="1:14" x14ac:dyDescent="0.2">
      <c r="A7423" s="30">
        <v>769</v>
      </c>
      <c r="B7423" s="254" t="str">
        <f>IF(AND(A7423&lt;&gt;"",ISNUMBER(A7423)),VLOOKUP(A7423,Studies!A:BR,2,FALSE),"")</f>
        <v>Kharasch 2011b</v>
      </c>
      <c r="C7423" s="255" t="str">
        <f>IF(AND(A7423&lt;&gt;"",ISNUMBER(A7423)),VLOOKUP(A7423,Studies!A:BR,3,FALSE),"")</f>
        <v>https://www.ncbi.nlm.nih.gov/pmc/articles/PMC3584707/</v>
      </c>
      <c r="D7423" s="255" t="str">
        <f>IF(AND(A7423&lt;&gt;"",ISNUMBER(A7423)),VLOOKUP(A7423,Studies!A:BR,4,FALSE),"")</f>
        <v>Alfentanil PO Grapefruit coadmin sequential</v>
      </c>
      <c r="E7423" s="255" t="str">
        <f>IF(AND(A7423&lt;&gt;"",ISNUMBER(A7423)),VLOOKUP(A7423,Studies!A:BR,5,FALSE),"")</f>
        <v>Alfentanil</v>
      </c>
      <c r="F7423" s="256" t="str">
        <f>IF(AND(A7423&lt;&gt;"",ISNUMBER(A7423)),VLOOKUP(A7423,Studies!A:BR,6,FALSE),"")</f>
        <v>Plasma</v>
      </c>
      <c r="G7423" s="194">
        <v>5</v>
      </c>
      <c r="H7423" s="50" t="s">
        <v>60</v>
      </c>
      <c r="I7423" s="187">
        <v>11.73357</v>
      </c>
      <c r="J7423" s="41" t="s">
        <v>941</v>
      </c>
      <c r="K7423" s="41" t="s">
        <v>116</v>
      </c>
      <c r="L7423" s="195">
        <v>8.4566590000000001</v>
      </c>
      <c r="M7423" s="52" t="s">
        <v>941</v>
      </c>
      <c r="N7423" s="52" t="s">
        <v>117</v>
      </c>
    </row>
    <row r="7424" spans="1:14" x14ac:dyDescent="0.2">
      <c r="A7424" s="30">
        <v>769</v>
      </c>
      <c r="B7424" s="254" t="str">
        <f>IF(AND(A7424&lt;&gt;"",ISNUMBER(A7424)),VLOOKUP(A7424,Studies!A:BR,2,FALSE),"")</f>
        <v>Kharasch 2011b</v>
      </c>
      <c r="C7424" s="255" t="str">
        <f>IF(AND(A7424&lt;&gt;"",ISNUMBER(A7424)),VLOOKUP(A7424,Studies!A:BR,3,FALSE),"")</f>
        <v>https://www.ncbi.nlm.nih.gov/pmc/articles/PMC3584707/</v>
      </c>
      <c r="D7424" s="255" t="str">
        <f>IF(AND(A7424&lt;&gt;"",ISNUMBER(A7424)),VLOOKUP(A7424,Studies!A:BR,4,FALSE),"")</f>
        <v>Alfentanil PO Grapefruit coadmin sequential</v>
      </c>
      <c r="E7424" s="255" t="str">
        <f>IF(AND(A7424&lt;&gt;"",ISNUMBER(A7424)),VLOOKUP(A7424,Studies!A:BR,5,FALSE),"")</f>
        <v>Alfentanil</v>
      </c>
      <c r="F7424" s="256" t="str">
        <f>IF(AND(A7424&lt;&gt;"",ISNUMBER(A7424)),VLOOKUP(A7424,Studies!A:BR,6,FALSE),"")</f>
        <v>Plasma</v>
      </c>
      <c r="G7424" s="194">
        <v>6</v>
      </c>
      <c r="H7424" s="50" t="s">
        <v>60</v>
      </c>
      <c r="I7424" s="187">
        <v>6.9768359999999996</v>
      </c>
      <c r="J7424" s="41" t="s">
        <v>941</v>
      </c>
      <c r="K7424" s="41" t="s">
        <v>116</v>
      </c>
      <c r="L7424" s="195">
        <v>5.7508970000000001</v>
      </c>
      <c r="M7424" s="52" t="s">
        <v>941</v>
      </c>
      <c r="N7424" s="52" t="s">
        <v>117</v>
      </c>
    </row>
    <row r="7425" spans="1:14" x14ac:dyDescent="0.2">
      <c r="A7425" s="30">
        <v>769</v>
      </c>
      <c r="B7425" s="254" t="str">
        <f>IF(AND(A7425&lt;&gt;"",ISNUMBER(A7425)),VLOOKUP(A7425,Studies!A:BR,2,FALSE),"")</f>
        <v>Kharasch 2011b</v>
      </c>
      <c r="C7425" s="255" t="str">
        <f>IF(AND(A7425&lt;&gt;"",ISNUMBER(A7425)),VLOOKUP(A7425,Studies!A:BR,3,FALSE),"")</f>
        <v>https://www.ncbi.nlm.nih.gov/pmc/articles/PMC3584707/</v>
      </c>
      <c r="D7425" s="255" t="str">
        <f>IF(AND(A7425&lt;&gt;"",ISNUMBER(A7425)),VLOOKUP(A7425,Studies!A:BR,4,FALSE),"")</f>
        <v>Alfentanil PO Grapefruit coadmin sequential</v>
      </c>
      <c r="E7425" s="255" t="str">
        <f>IF(AND(A7425&lt;&gt;"",ISNUMBER(A7425)),VLOOKUP(A7425,Studies!A:BR,5,FALSE),"")</f>
        <v>Alfentanil</v>
      </c>
      <c r="F7425" s="256" t="str">
        <f>IF(AND(A7425&lt;&gt;"",ISNUMBER(A7425)),VLOOKUP(A7425,Studies!A:BR,6,FALSE),"")</f>
        <v>Plasma</v>
      </c>
      <c r="G7425" s="194">
        <v>7</v>
      </c>
      <c r="H7425" s="50" t="s">
        <v>60</v>
      </c>
      <c r="I7425" s="187">
        <v>4.25007</v>
      </c>
      <c r="J7425" s="41" t="s">
        <v>941</v>
      </c>
      <c r="K7425" s="41" t="s">
        <v>116</v>
      </c>
      <c r="L7425" s="195">
        <v>3.2131620000000001</v>
      </c>
      <c r="M7425" s="52" t="s">
        <v>941</v>
      </c>
      <c r="N7425" s="52" t="s">
        <v>117</v>
      </c>
    </row>
    <row r="7426" spans="1:14" x14ac:dyDescent="0.2">
      <c r="A7426" s="30">
        <v>769</v>
      </c>
      <c r="B7426" s="254" t="str">
        <f>IF(AND(A7426&lt;&gt;"",ISNUMBER(A7426)),VLOOKUP(A7426,Studies!A:BR,2,FALSE),"")</f>
        <v>Kharasch 2011b</v>
      </c>
      <c r="C7426" s="255" t="str">
        <f>IF(AND(A7426&lt;&gt;"",ISNUMBER(A7426)),VLOOKUP(A7426,Studies!A:BR,3,FALSE),"")</f>
        <v>https://www.ncbi.nlm.nih.gov/pmc/articles/PMC3584707/</v>
      </c>
      <c r="D7426" s="255" t="str">
        <f>IF(AND(A7426&lt;&gt;"",ISNUMBER(A7426)),VLOOKUP(A7426,Studies!A:BR,4,FALSE),"")</f>
        <v>Alfentanil PO Grapefruit coadmin sequential</v>
      </c>
      <c r="E7426" s="255" t="str">
        <f>IF(AND(A7426&lt;&gt;"",ISNUMBER(A7426)),VLOOKUP(A7426,Studies!A:BR,5,FALSE),"")</f>
        <v>Alfentanil</v>
      </c>
      <c r="F7426" s="256" t="str">
        <f>IF(AND(A7426&lt;&gt;"",ISNUMBER(A7426)),VLOOKUP(A7426,Studies!A:BR,6,FALSE),"")</f>
        <v>Plasma</v>
      </c>
      <c r="G7426" s="194">
        <v>8</v>
      </c>
      <c r="H7426" s="50" t="s">
        <v>60</v>
      </c>
      <c r="I7426" s="187">
        <v>2.3678650000000001</v>
      </c>
      <c r="J7426" s="41" t="s">
        <v>941</v>
      </c>
      <c r="K7426" s="41" t="s">
        <v>116</v>
      </c>
      <c r="L7426" s="195">
        <v>2.537366</v>
      </c>
      <c r="M7426" s="52" t="s">
        <v>941</v>
      </c>
      <c r="N7426" s="52" t="s">
        <v>117</v>
      </c>
    </row>
    <row r="7427" spans="1:14" x14ac:dyDescent="0.2">
      <c r="A7427" s="30">
        <v>770</v>
      </c>
      <c r="B7427" s="254" t="str">
        <f>IF(AND(A7427&lt;&gt;"",ISNUMBER(A7427)),VLOOKUP(A7427,Studies!A:BR,2,FALSE),"")</f>
        <v>Kharasch 2011b</v>
      </c>
      <c r="C7427" s="255" t="str">
        <f>IF(AND(A7427&lt;&gt;"",ISNUMBER(A7427)),VLOOKUP(A7427,Studies!A:BR,3,FALSE),"")</f>
        <v>https://www.ncbi.nlm.nih.gov/pmc/articles/PMC3584707/</v>
      </c>
      <c r="D7427" s="255" t="str">
        <f>IF(AND(A7427&lt;&gt;"",ISNUMBER(A7427)),VLOOKUP(A7427,Studies!A:BR,4,FALSE),"")</f>
        <v>Alfentanil PO Ketoconazole coadmin sequential</v>
      </c>
      <c r="E7427" s="255" t="str">
        <f>IF(AND(A7427&lt;&gt;"",ISNUMBER(A7427)),VLOOKUP(A7427,Studies!A:BR,5,FALSE),"")</f>
        <v>Alfentanil</v>
      </c>
      <c r="F7427" s="256" t="str">
        <f>IF(AND(A7427&lt;&gt;"",ISNUMBER(A7427)),VLOOKUP(A7427,Studies!A:BR,6,FALSE),"")</f>
        <v>Plasma</v>
      </c>
      <c r="G7427" s="194">
        <v>63.25</v>
      </c>
      <c r="H7427" s="50" t="s">
        <v>60</v>
      </c>
      <c r="I7427" s="187">
        <v>6.0832680000000003</v>
      </c>
      <c r="J7427" s="41" t="s">
        <v>941</v>
      </c>
      <c r="K7427" s="41" t="s">
        <v>116</v>
      </c>
    </row>
    <row r="7428" spans="1:14" x14ac:dyDescent="0.2">
      <c r="A7428" s="30">
        <v>770</v>
      </c>
      <c r="B7428" s="254" t="str">
        <f>IF(AND(A7428&lt;&gt;"",ISNUMBER(A7428)),VLOOKUP(A7428,Studies!A:BR,2,FALSE),"")</f>
        <v>Kharasch 2011b</v>
      </c>
      <c r="C7428" s="255" t="str">
        <f>IF(AND(A7428&lt;&gt;"",ISNUMBER(A7428)),VLOOKUP(A7428,Studies!A:BR,3,FALSE),"")</f>
        <v>https://www.ncbi.nlm.nih.gov/pmc/articles/PMC3584707/</v>
      </c>
      <c r="D7428" s="255" t="str">
        <f>IF(AND(A7428&lt;&gt;"",ISNUMBER(A7428)),VLOOKUP(A7428,Studies!A:BR,4,FALSE),"")</f>
        <v>Alfentanil PO Ketoconazole coadmin sequential</v>
      </c>
      <c r="E7428" s="255" t="str">
        <f>IF(AND(A7428&lt;&gt;"",ISNUMBER(A7428)),VLOOKUP(A7428,Studies!A:BR,5,FALSE),"")</f>
        <v>Alfentanil</v>
      </c>
      <c r="F7428" s="256" t="str">
        <f>IF(AND(A7428&lt;&gt;"",ISNUMBER(A7428)),VLOOKUP(A7428,Studies!A:BR,6,FALSE),"")</f>
        <v>Plasma</v>
      </c>
      <c r="G7428" s="194">
        <v>63.5</v>
      </c>
      <c r="H7428" s="50" t="s">
        <v>60</v>
      </c>
      <c r="I7428" s="187">
        <v>24.344860000000001</v>
      </c>
      <c r="J7428" s="41" t="s">
        <v>941</v>
      </c>
      <c r="K7428" s="41" t="s">
        <v>116</v>
      </c>
    </row>
    <row r="7429" spans="1:14" x14ac:dyDescent="0.2">
      <c r="A7429" s="30">
        <v>770</v>
      </c>
      <c r="B7429" s="254" t="str">
        <f>IF(AND(A7429&lt;&gt;"",ISNUMBER(A7429)),VLOOKUP(A7429,Studies!A:BR,2,FALSE),"")</f>
        <v>Kharasch 2011b</v>
      </c>
      <c r="C7429" s="255" t="str">
        <f>IF(AND(A7429&lt;&gt;"",ISNUMBER(A7429)),VLOOKUP(A7429,Studies!A:BR,3,FALSE),"")</f>
        <v>https://www.ncbi.nlm.nih.gov/pmc/articles/PMC3584707/</v>
      </c>
      <c r="D7429" s="255" t="str">
        <f>IF(AND(A7429&lt;&gt;"",ISNUMBER(A7429)),VLOOKUP(A7429,Studies!A:BR,4,FALSE),"")</f>
        <v>Alfentanil PO Ketoconazole coadmin sequential</v>
      </c>
      <c r="E7429" s="255" t="str">
        <f>IF(AND(A7429&lt;&gt;"",ISNUMBER(A7429)),VLOOKUP(A7429,Studies!A:BR,5,FALSE),"")</f>
        <v>Alfentanil</v>
      </c>
      <c r="F7429" s="256" t="str">
        <f>IF(AND(A7429&lt;&gt;"",ISNUMBER(A7429)),VLOOKUP(A7429,Studies!A:BR,6,FALSE),"")</f>
        <v>Plasma</v>
      </c>
      <c r="G7429" s="194">
        <v>63.75</v>
      </c>
      <c r="H7429" s="50" t="s">
        <v>60</v>
      </c>
      <c r="I7429" s="187">
        <v>29.582460000000001</v>
      </c>
      <c r="J7429" s="41" t="s">
        <v>941</v>
      </c>
      <c r="K7429" s="41" t="s">
        <v>116</v>
      </c>
    </row>
    <row r="7430" spans="1:14" x14ac:dyDescent="0.2">
      <c r="A7430" s="30">
        <v>770</v>
      </c>
      <c r="B7430" s="254" t="str">
        <f>IF(AND(A7430&lt;&gt;"",ISNUMBER(A7430)),VLOOKUP(A7430,Studies!A:BR,2,FALSE),"")</f>
        <v>Kharasch 2011b</v>
      </c>
      <c r="C7430" s="255" t="str">
        <f>IF(AND(A7430&lt;&gt;"",ISNUMBER(A7430)),VLOOKUP(A7430,Studies!A:BR,3,FALSE),"")</f>
        <v>https://www.ncbi.nlm.nih.gov/pmc/articles/PMC3584707/</v>
      </c>
      <c r="D7430" s="255" t="str">
        <f>IF(AND(A7430&lt;&gt;"",ISNUMBER(A7430)),VLOOKUP(A7430,Studies!A:BR,4,FALSE),"")</f>
        <v>Alfentanil PO Ketoconazole coadmin sequential</v>
      </c>
      <c r="E7430" s="255" t="str">
        <f>IF(AND(A7430&lt;&gt;"",ISNUMBER(A7430)),VLOOKUP(A7430,Studies!A:BR,5,FALSE),"")</f>
        <v>Alfentanil</v>
      </c>
      <c r="F7430" s="256" t="str">
        <f>IF(AND(A7430&lt;&gt;"",ISNUMBER(A7430)),VLOOKUP(A7430,Studies!A:BR,6,FALSE),"")</f>
        <v>Plasma</v>
      </c>
      <c r="G7430" s="194">
        <v>64</v>
      </c>
      <c r="H7430" s="50" t="s">
        <v>60</v>
      </c>
      <c r="I7430" s="187">
        <v>26.871169999999999</v>
      </c>
      <c r="J7430" s="41" t="s">
        <v>941</v>
      </c>
      <c r="K7430" s="41" t="s">
        <v>116</v>
      </c>
    </row>
    <row r="7431" spans="1:14" x14ac:dyDescent="0.2">
      <c r="A7431" s="30">
        <v>770</v>
      </c>
      <c r="B7431" s="254" t="str">
        <f>IF(AND(A7431&lt;&gt;"",ISNUMBER(A7431)),VLOOKUP(A7431,Studies!A:BR,2,FALSE),"")</f>
        <v>Kharasch 2011b</v>
      </c>
      <c r="C7431" s="255" t="str">
        <f>IF(AND(A7431&lt;&gt;"",ISNUMBER(A7431)),VLOOKUP(A7431,Studies!A:BR,3,FALSE),"")</f>
        <v>https://www.ncbi.nlm.nih.gov/pmc/articles/PMC3584707/</v>
      </c>
      <c r="D7431" s="255" t="str">
        <f>IF(AND(A7431&lt;&gt;"",ISNUMBER(A7431)),VLOOKUP(A7431,Studies!A:BR,4,FALSE),"")</f>
        <v>Alfentanil PO Ketoconazole coadmin sequential</v>
      </c>
      <c r="E7431" s="255" t="str">
        <f>IF(AND(A7431&lt;&gt;"",ISNUMBER(A7431)),VLOOKUP(A7431,Studies!A:BR,5,FALSE),"")</f>
        <v>Alfentanil</v>
      </c>
      <c r="F7431" s="256" t="str">
        <f>IF(AND(A7431&lt;&gt;"",ISNUMBER(A7431)),VLOOKUP(A7431,Studies!A:BR,6,FALSE),"")</f>
        <v>Plasma</v>
      </c>
      <c r="G7431" s="194">
        <v>64.5</v>
      </c>
      <c r="H7431" s="50" t="s">
        <v>60</v>
      </c>
      <c r="I7431" s="187">
        <v>27.033670000000001</v>
      </c>
      <c r="J7431" s="41" t="s">
        <v>941</v>
      </c>
      <c r="K7431" s="41" t="s">
        <v>116</v>
      </c>
    </row>
    <row r="7432" spans="1:14" x14ac:dyDescent="0.2">
      <c r="A7432" s="30">
        <v>770</v>
      </c>
      <c r="B7432" s="254" t="str">
        <f>IF(AND(A7432&lt;&gt;"",ISNUMBER(A7432)),VLOOKUP(A7432,Studies!A:BR,2,FALSE),"")</f>
        <v>Kharasch 2011b</v>
      </c>
      <c r="C7432" s="255" t="str">
        <f>IF(AND(A7432&lt;&gt;"",ISNUMBER(A7432)),VLOOKUP(A7432,Studies!A:BR,3,FALSE),"")</f>
        <v>https://www.ncbi.nlm.nih.gov/pmc/articles/PMC3584707/</v>
      </c>
      <c r="D7432" s="255" t="str">
        <f>IF(AND(A7432&lt;&gt;"",ISNUMBER(A7432)),VLOOKUP(A7432,Studies!A:BR,4,FALSE),"")</f>
        <v>Alfentanil PO Ketoconazole coadmin sequential</v>
      </c>
      <c r="E7432" s="255" t="str">
        <f>IF(AND(A7432&lt;&gt;"",ISNUMBER(A7432)),VLOOKUP(A7432,Studies!A:BR,5,FALSE),"")</f>
        <v>Alfentanil</v>
      </c>
      <c r="F7432" s="256" t="str">
        <f>IF(AND(A7432&lt;&gt;"",ISNUMBER(A7432)),VLOOKUP(A7432,Studies!A:BR,6,FALSE),"")</f>
        <v>Plasma</v>
      </c>
      <c r="G7432" s="194">
        <v>65</v>
      </c>
      <c r="H7432" s="50" t="s">
        <v>60</v>
      </c>
      <c r="I7432" s="187">
        <v>26.00451</v>
      </c>
      <c r="J7432" s="41" t="s">
        <v>941</v>
      </c>
      <c r="K7432" s="41" t="s">
        <v>116</v>
      </c>
    </row>
    <row r="7433" spans="1:14" x14ac:dyDescent="0.2">
      <c r="A7433" s="30">
        <v>770</v>
      </c>
      <c r="B7433" s="254" t="str">
        <f>IF(AND(A7433&lt;&gt;"",ISNUMBER(A7433)),VLOOKUP(A7433,Studies!A:BR,2,FALSE),"")</f>
        <v>Kharasch 2011b</v>
      </c>
      <c r="C7433" s="255" t="str">
        <f>IF(AND(A7433&lt;&gt;"",ISNUMBER(A7433)),VLOOKUP(A7433,Studies!A:BR,3,FALSE),"")</f>
        <v>https://www.ncbi.nlm.nih.gov/pmc/articles/PMC3584707/</v>
      </c>
      <c r="D7433" s="255" t="str">
        <f>IF(AND(A7433&lt;&gt;"",ISNUMBER(A7433)),VLOOKUP(A7433,Studies!A:BR,4,FALSE),"")</f>
        <v>Alfentanil PO Ketoconazole coadmin sequential</v>
      </c>
      <c r="E7433" s="255" t="str">
        <f>IF(AND(A7433&lt;&gt;"",ISNUMBER(A7433)),VLOOKUP(A7433,Studies!A:BR,5,FALSE),"")</f>
        <v>Alfentanil</v>
      </c>
      <c r="F7433" s="256" t="str">
        <f>IF(AND(A7433&lt;&gt;"",ISNUMBER(A7433)),VLOOKUP(A7433,Studies!A:BR,6,FALSE),"")</f>
        <v>Plasma</v>
      </c>
      <c r="G7433" s="194">
        <v>66</v>
      </c>
      <c r="H7433" s="50" t="s">
        <v>60</v>
      </c>
      <c r="I7433" s="187">
        <v>25.645240000000001</v>
      </c>
      <c r="J7433" s="41" t="s">
        <v>941</v>
      </c>
      <c r="K7433" s="41" t="s">
        <v>116</v>
      </c>
    </row>
    <row r="7434" spans="1:14" x14ac:dyDescent="0.2">
      <c r="A7434" s="30">
        <v>770</v>
      </c>
      <c r="B7434" s="254" t="str">
        <f>IF(AND(A7434&lt;&gt;"",ISNUMBER(A7434)),VLOOKUP(A7434,Studies!A:BR,2,FALSE),"")</f>
        <v>Kharasch 2011b</v>
      </c>
      <c r="C7434" s="255" t="str">
        <f>IF(AND(A7434&lt;&gt;"",ISNUMBER(A7434)),VLOOKUP(A7434,Studies!A:BR,3,FALSE),"")</f>
        <v>https://www.ncbi.nlm.nih.gov/pmc/articles/PMC3584707/</v>
      </c>
      <c r="D7434" s="255" t="str">
        <f>IF(AND(A7434&lt;&gt;"",ISNUMBER(A7434)),VLOOKUP(A7434,Studies!A:BR,4,FALSE),"")</f>
        <v>Alfentanil PO Ketoconazole coadmin sequential</v>
      </c>
      <c r="E7434" s="255" t="str">
        <f>IF(AND(A7434&lt;&gt;"",ISNUMBER(A7434)),VLOOKUP(A7434,Studies!A:BR,5,FALSE),"")</f>
        <v>Alfentanil</v>
      </c>
      <c r="F7434" s="256" t="str">
        <f>IF(AND(A7434&lt;&gt;"",ISNUMBER(A7434)),VLOOKUP(A7434,Studies!A:BR,6,FALSE),"")</f>
        <v>Plasma</v>
      </c>
      <c r="G7434" s="194">
        <v>67</v>
      </c>
      <c r="H7434" s="50" t="s">
        <v>60</v>
      </c>
      <c r="I7434" s="187">
        <v>20.88777</v>
      </c>
      <c r="J7434" s="41" t="s">
        <v>941</v>
      </c>
      <c r="K7434" s="41" t="s">
        <v>116</v>
      </c>
    </row>
    <row r="7435" spans="1:14" x14ac:dyDescent="0.2">
      <c r="A7435" s="30">
        <v>770</v>
      </c>
      <c r="B7435" s="254" t="str">
        <f>IF(AND(A7435&lt;&gt;"",ISNUMBER(A7435)),VLOOKUP(A7435,Studies!A:BR,2,FALSE),"")</f>
        <v>Kharasch 2011b</v>
      </c>
      <c r="C7435" s="255" t="str">
        <f>IF(AND(A7435&lt;&gt;"",ISNUMBER(A7435)),VLOOKUP(A7435,Studies!A:BR,3,FALSE),"")</f>
        <v>https://www.ncbi.nlm.nih.gov/pmc/articles/PMC3584707/</v>
      </c>
      <c r="D7435" s="255" t="str">
        <f>IF(AND(A7435&lt;&gt;"",ISNUMBER(A7435)),VLOOKUP(A7435,Studies!A:BR,4,FALSE),"")</f>
        <v>Alfentanil PO Ketoconazole coadmin sequential</v>
      </c>
      <c r="E7435" s="255" t="str">
        <f>IF(AND(A7435&lt;&gt;"",ISNUMBER(A7435)),VLOOKUP(A7435,Studies!A:BR,5,FALSE),"")</f>
        <v>Alfentanil</v>
      </c>
      <c r="F7435" s="256" t="str">
        <f>IF(AND(A7435&lt;&gt;"",ISNUMBER(A7435)),VLOOKUP(A7435,Studies!A:BR,6,FALSE),"")</f>
        <v>Plasma</v>
      </c>
      <c r="G7435" s="194">
        <v>68</v>
      </c>
      <c r="H7435" s="50" t="s">
        <v>60</v>
      </c>
      <c r="I7435" s="187">
        <v>18.161000000000001</v>
      </c>
      <c r="J7435" s="41" t="s">
        <v>941</v>
      </c>
      <c r="K7435" s="41" t="s">
        <v>116</v>
      </c>
    </row>
    <row r="7436" spans="1:14" x14ac:dyDescent="0.2">
      <c r="A7436" s="30">
        <v>770</v>
      </c>
      <c r="B7436" s="254" t="str">
        <f>IF(AND(A7436&lt;&gt;"",ISNUMBER(A7436)),VLOOKUP(A7436,Studies!A:BR,2,FALSE),"")</f>
        <v>Kharasch 2011b</v>
      </c>
      <c r="C7436" s="255" t="str">
        <f>IF(AND(A7436&lt;&gt;"",ISNUMBER(A7436)),VLOOKUP(A7436,Studies!A:BR,3,FALSE),"")</f>
        <v>https://www.ncbi.nlm.nih.gov/pmc/articles/PMC3584707/</v>
      </c>
      <c r="D7436" s="255" t="str">
        <f>IF(AND(A7436&lt;&gt;"",ISNUMBER(A7436)),VLOOKUP(A7436,Studies!A:BR,4,FALSE),"")</f>
        <v>Alfentanil PO Ketoconazole coadmin sequential</v>
      </c>
      <c r="E7436" s="255" t="str">
        <f>IF(AND(A7436&lt;&gt;"",ISNUMBER(A7436)),VLOOKUP(A7436,Studies!A:BR,5,FALSE),"")</f>
        <v>Alfentanil</v>
      </c>
      <c r="F7436" s="256" t="str">
        <f>IF(AND(A7436&lt;&gt;"",ISNUMBER(A7436)),VLOOKUP(A7436,Studies!A:BR,6,FALSE),"")</f>
        <v>Plasma</v>
      </c>
      <c r="G7436" s="194">
        <v>69</v>
      </c>
      <c r="H7436" s="50" t="s">
        <v>60</v>
      </c>
      <c r="I7436" s="187">
        <v>16.279530000000001</v>
      </c>
      <c r="J7436" s="41" t="s">
        <v>941</v>
      </c>
      <c r="K7436" s="41" t="s">
        <v>116</v>
      </c>
    </row>
    <row r="7437" spans="1:14" x14ac:dyDescent="0.2">
      <c r="A7437" s="30">
        <v>770</v>
      </c>
      <c r="B7437" s="254" t="str">
        <f>IF(AND(A7437&lt;&gt;"",ISNUMBER(A7437)),VLOOKUP(A7437,Studies!A:BR,2,FALSE),"")</f>
        <v>Kharasch 2011b</v>
      </c>
      <c r="C7437" s="255" t="str">
        <f>IF(AND(A7437&lt;&gt;"",ISNUMBER(A7437)),VLOOKUP(A7437,Studies!A:BR,3,FALSE),"")</f>
        <v>https://www.ncbi.nlm.nih.gov/pmc/articles/PMC3584707/</v>
      </c>
      <c r="D7437" s="255" t="str">
        <f>IF(AND(A7437&lt;&gt;"",ISNUMBER(A7437)),VLOOKUP(A7437,Studies!A:BR,4,FALSE),"")</f>
        <v>Alfentanil PO Ketoconazole coadmin sequential</v>
      </c>
      <c r="E7437" s="255" t="str">
        <f>IF(AND(A7437&lt;&gt;"",ISNUMBER(A7437)),VLOOKUP(A7437,Studies!A:BR,5,FALSE),"")</f>
        <v>Alfentanil</v>
      </c>
      <c r="F7437" s="256" t="str">
        <f>IF(AND(A7437&lt;&gt;"",ISNUMBER(A7437)),VLOOKUP(A7437,Studies!A:BR,6,FALSE),"")</f>
        <v>Plasma</v>
      </c>
      <c r="G7437" s="194">
        <v>70</v>
      </c>
      <c r="H7437" s="50" t="s">
        <v>60</v>
      </c>
      <c r="I7437" s="187">
        <v>13.04463</v>
      </c>
      <c r="J7437" s="41" t="s">
        <v>941</v>
      </c>
      <c r="K7437" s="41" t="s">
        <v>116</v>
      </c>
    </row>
    <row r="7438" spans="1:14" x14ac:dyDescent="0.2">
      <c r="A7438" s="30">
        <v>770</v>
      </c>
      <c r="B7438" s="254" t="str">
        <f>IF(AND(A7438&lt;&gt;"",ISNUMBER(A7438)),VLOOKUP(A7438,Studies!A:BR,2,FALSE),"")</f>
        <v>Kharasch 2011b</v>
      </c>
      <c r="C7438" s="255" t="str">
        <f>IF(AND(A7438&lt;&gt;"",ISNUMBER(A7438)),VLOOKUP(A7438,Studies!A:BR,3,FALSE),"")</f>
        <v>https://www.ncbi.nlm.nih.gov/pmc/articles/PMC3584707/</v>
      </c>
      <c r="D7438" s="255" t="str">
        <f>IF(AND(A7438&lt;&gt;"",ISNUMBER(A7438)),VLOOKUP(A7438,Studies!A:BR,4,FALSE),"")</f>
        <v>Alfentanil PO Ketoconazole coadmin sequential</v>
      </c>
      <c r="E7438" s="255" t="str">
        <f>IF(AND(A7438&lt;&gt;"",ISNUMBER(A7438)),VLOOKUP(A7438,Studies!A:BR,5,FALSE),"")</f>
        <v>Alfentanil</v>
      </c>
      <c r="F7438" s="256" t="str">
        <f>IF(AND(A7438&lt;&gt;"",ISNUMBER(A7438)),VLOOKUP(A7438,Studies!A:BR,6,FALSE),"")</f>
        <v>Plasma</v>
      </c>
      <c r="G7438" s="194">
        <v>71</v>
      </c>
      <c r="H7438" s="50" t="s">
        <v>60</v>
      </c>
      <c r="I7438" s="187">
        <v>10.99366</v>
      </c>
      <c r="J7438" s="41" t="s">
        <v>941</v>
      </c>
      <c r="K7438" s="41" t="s">
        <v>116</v>
      </c>
    </row>
    <row r="7439" spans="1:14" x14ac:dyDescent="0.2">
      <c r="A7439" s="30">
        <v>771</v>
      </c>
      <c r="B7439" s="254" t="str">
        <f>IF(AND(A7439&lt;&gt;"",ISNUMBER(A7439)),VLOOKUP(A7439,Studies!A:BR,2,FALSE),"")</f>
        <v>Kharasch 2011b</v>
      </c>
      <c r="C7439" s="255" t="str">
        <f>IF(AND(A7439&lt;&gt;"",ISNUMBER(A7439)),VLOOKUP(A7439,Studies!A:BR,3,FALSE),"")</f>
        <v>https://www.ncbi.nlm.nih.gov/pmc/articles/PMC3584707/</v>
      </c>
      <c r="D7439" s="255" t="str">
        <f>IF(AND(A7439&lt;&gt;"",ISNUMBER(A7439)),VLOOKUP(A7439,Studies!A:BR,4,FALSE),"")</f>
        <v>Alfentanil PO Rifampin coadmin sequential</v>
      </c>
      <c r="E7439" s="255" t="str">
        <f>IF(AND(A7439&lt;&gt;"",ISNUMBER(A7439)),VLOOKUP(A7439,Studies!A:BR,5,FALSE),"")</f>
        <v>Alfentanil</v>
      </c>
      <c r="F7439" s="256" t="str">
        <f>IF(AND(A7439&lt;&gt;"",ISNUMBER(A7439)),VLOOKUP(A7439,Studies!A:BR,6,FALSE),"")</f>
        <v>Plasma</v>
      </c>
      <c r="G7439" s="194">
        <v>111.25</v>
      </c>
      <c r="H7439" s="50" t="s">
        <v>60</v>
      </c>
      <c r="I7439" s="187">
        <v>6.0828990000000003</v>
      </c>
      <c r="J7439" s="41" t="s">
        <v>941</v>
      </c>
      <c r="K7439" s="41" t="s">
        <v>116</v>
      </c>
    </row>
    <row r="7440" spans="1:14" x14ac:dyDescent="0.2">
      <c r="A7440" s="30">
        <v>771</v>
      </c>
      <c r="B7440" s="254" t="str">
        <f>IF(AND(A7440&lt;&gt;"",ISNUMBER(A7440)),VLOOKUP(A7440,Studies!A:BR,2,FALSE),"")</f>
        <v>Kharasch 2011b</v>
      </c>
      <c r="C7440" s="255" t="str">
        <f>IF(AND(A7440&lt;&gt;"",ISNUMBER(A7440)),VLOOKUP(A7440,Studies!A:BR,3,FALSE),"")</f>
        <v>https://www.ncbi.nlm.nih.gov/pmc/articles/PMC3584707/</v>
      </c>
      <c r="D7440" s="255" t="str">
        <f>IF(AND(A7440&lt;&gt;"",ISNUMBER(A7440)),VLOOKUP(A7440,Studies!A:BR,4,FALSE),"")</f>
        <v>Alfentanil PO Rifampin coadmin sequential</v>
      </c>
      <c r="E7440" s="255" t="str">
        <f>IF(AND(A7440&lt;&gt;"",ISNUMBER(A7440)),VLOOKUP(A7440,Studies!A:BR,5,FALSE),"")</f>
        <v>Alfentanil</v>
      </c>
      <c r="F7440" s="256" t="str">
        <f>IF(AND(A7440&lt;&gt;"",ISNUMBER(A7440)),VLOOKUP(A7440,Studies!A:BR,6,FALSE),"")</f>
        <v>Plasma</v>
      </c>
      <c r="G7440" s="194">
        <v>111.5</v>
      </c>
      <c r="H7440" s="50" t="s">
        <v>60</v>
      </c>
      <c r="I7440" s="187">
        <v>4.555542</v>
      </c>
      <c r="J7440" s="41" t="s">
        <v>941</v>
      </c>
      <c r="K7440" s="41" t="s">
        <v>116</v>
      </c>
    </row>
    <row r="7441" spans="1:11" x14ac:dyDescent="0.2">
      <c r="A7441" s="30">
        <v>771</v>
      </c>
      <c r="B7441" s="254" t="str">
        <f>IF(AND(A7441&lt;&gt;"",ISNUMBER(A7441)),VLOOKUP(A7441,Studies!A:BR,2,FALSE),"")</f>
        <v>Kharasch 2011b</v>
      </c>
      <c r="C7441" s="255" t="str">
        <f>IF(AND(A7441&lt;&gt;"",ISNUMBER(A7441)),VLOOKUP(A7441,Studies!A:BR,3,FALSE),"")</f>
        <v>https://www.ncbi.nlm.nih.gov/pmc/articles/PMC3584707/</v>
      </c>
      <c r="D7441" s="255" t="str">
        <f>IF(AND(A7441&lt;&gt;"",ISNUMBER(A7441)),VLOOKUP(A7441,Studies!A:BR,4,FALSE),"")</f>
        <v>Alfentanil PO Rifampin coadmin sequential</v>
      </c>
      <c r="E7441" s="255" t="str">
        <f>IF(AND(A7441&lt;&gt;"",ISNUMBER(A7441)),VLOOKUP(A7441,Studies!A:BR,5,FALSE),"")</f>
        <v>Alfentanil</v>
      </c>
      <c r="F7441" s="256" t="str">
        <f>IF(AND(A7441&lt;&gt;"",ISNUMBER(A7441)),VLOOKUP(A7441,Studies!A:BR,6,FALSE),"")</f>
        <v>Plasma</v>
      </c>
      <c r="G7441" s="194">
        <v>111.75</v>
      </c>
      <c r="H7441" s="50" t="s">
        <v>60</v>
      </c>
      <c r="I7441" s="187">
        <v>3.5355840000000001</v>
      </c>
      <c r="J7441" s="41" t="s">
        <v>941</v>
      </c>
      <c r="K7441" s="41" t="s">
        <v>116</v>
      </c>
    </row>
    <row r="7442" spans="1:11" x14ac:dyDescent="0.2">
      <c r="A7442" s="30">
        <v>771</v>
      </c>
      <c r="B7442" s="254" t="str">
        <f>IF(AND(A7442&lt;&gt;"",ISNUMBER(A7442)),VLOOKUP(A7442,Studies!A:BR,2,FALSE),"")</f>
        <v>Kharasch 2011b</v>
      </c>
      <c r="C7442" s="255" t="str">
        <f>IF(AND(A7442&lt;&gt;"",ISNUMBER(A7442)),VLOOKUP(A7442,Studies!A:BR,3,FALSE),"")</f>
        <v>https://www.ncbi.nlm.nih.gov/pmc/articles/PMC3584707/</v>
      </c>
      <c r="D7442" s="255" t="str">
        <f>IF(AND(A7442&lt;&gt;"",ISNUMBER(A7442)),VLOOKUP(A7442,Studies!A:BR,4,FALSE),"")</f>
        <v>Alfentanil PO Rifampin coadmin sequential</v>
      </c>
      <c r="E7442" s="255" t="str">
        <f>IF(AND(A7442&lt;&gt;"",ISNUMBER(A7442)),VLOOKUP(A7442,Studies!A:BR,5,FALSE),"")</f>
        <v>Alfentanil</v>
      </c>
      <c r="F7442" s="256" t="str">
        <f>IF(AND(A7442&lt;&gt;"",ISNUMBER(A7442)),VLOOKUP(A7442,Studies!A:BR,6,FALSE),"")</f>
        <v>Plasma</v>
      </c>
      <c r="G7442" s="194">
        <v>112</v>
      </c>
      <c r="H7442" s="50" t="s">
        <v>60</v>
      </c>
      <c r="I7442" s="187">
        <v>2.6847590000000001</v>
      </c>
      <c r="J7442" s="41" t="s">
        <v>941</v>
      </c>
      <c r="K7442" s="41" t="s">
        <v>116</v>
      </c>
    </row>
    <row r="7443" spans="1:11" x14ac:dyDescent="0.2">
      <c r="A7443" s="30">
        <v>771</v>
      </c>
      <c r="B7443" s="254" t="str">
        <f>IF(AND(A7443&lt;&gt;"",ISNUMBER(A7443)),VLOOKUP(A7443,Studies!A:BR,2,FALSE),"")</f>
        <v>Kharasch 2011b</v>
      </c>
      <c r="C7443" s="255" t="str">
        <f>IF(AND(A7443&lt;&gt;"",ISNUMBER(A7443)),VLOOKUP(A7443,Studies!A:BR,3,FALSE),"")</f>
        <v>https://www.ncbi.nlm.nih.gov/pmc/articles/PMC3584707/</v>
      </c>
      <c r="D7443" s="255" t="str">
        <f>IF(AND(A7443&lt;&gt;"",ISNUMBER(A7443)),VLOOKUP(A7443,Studies!A:BR,4,FALSE),"")</f>
        <v>Alfentanil PO Rifampin coadmin sequential</v>
      </c>
      <c r="E7443" s="255" t="str">
        <f>IF(AND(A7443&lt;&gt;"",ISNUMBER(A7443)),VLOOKUP(A7443,Studies!A:BR,5,FALSE),"")</f>
        <v>Alfentanil</v>
      </c>
      <c r="F7443" s="256" t="str">
        <f>IF(AND(A7443&lt;&gt;"",ISNUMBER(A7443)),VLOOKUP(A7443,Studies!A:BR,6,FALSE),"")</f>
        <v>Plasma</v>
      </c>
      <c r="G7443" s="194">
        <v>112.5</v>
      </c>
      <c r="H7443" s="50" t="s">
        <v>60</v>
      </c>
      <c r="I7443" s="187">
        <v>1.8324609999999999</v>
      </c>
      <c r="J7443" s="41" t="s">
        <v>941</v>
      </c>
      <c r="K7443" s="41" t="s">
        <v>116</v>
      </c>
    </row>
    <row r="7444" spans="1:11" x14ac:dyDescent="0.2">
      <c r="A7444" s="30">
        <v>771</v>
      </c>
      <c r="B7444" s="254" t="str">
        <f>IF(AND(A7444&lt;&gt;"",ISNUMBER(A7444)),VLOOKUP(A7444,Studies!A:BR,2,FALSE),"")</f>
        <v>Kharasch 2011b</v>
      </c>
      <c r="C7444" s="255" t="str">
        <f>IF(AND(A7444&lt;&gt;"",ISNUMBER(A7444)),VLOOKUP(A7444,Studies!A:BR,3,FALSE),"")</f>
        <v>https://www.ncbi.nlm.nih.gov/pmc/articles/PMC3584707/</v>
      </c>
      <c r="D7444" s="255" t="str">
        <f>IF(AND(A7444&lt;&gt;"",ISNUMBER(A7444)),VLOOKUP(A7444,Studies!A:BR,4,FALSE),"")</f>
        <v>Alfentanil PO Rifampin coadmin sequential</v>
      </c>
      <c r="E7444" s="255" t="str">
        <f>IF(AND(A7444&lt;&gt;"",ISNUMBER(A7444)),VLOOKUP(A7444,Studies!A:BR,5,FALSE),"")</f>
        <v>Alfentanil</v>
      </c>
      <c r="F7444" s="256" t="str">
        <f>IF(AND(A7444&lt;&gt;"",ISNUMBER(A7444)),VLOOKUP(A7444,Studies!A:BR,6,FALSE),"")</f>
        <v>Plasma</v>
      </c>
      <c r="G7444" s="194">
        <v>113</v>
      </c>
      <c r="H7444" s="50" t="s">
        <v>60</v>
      </c>
      <c r="I7444" s="187">
        <v>0.9724237</v>
      </c>
      <c r="J7444" s="41" t="s">
        <v>941</v>
      </c>
      <c r="K7444" s="41" t="s">
        <v>116</v>
      </c>
    </row>
    <row r="7445" spans="1:11" x14ac:dyDescent="0.2">
      <c r="A7445" s="30">
        <v>771</v>
      </c>
      <c r="B7445" s="254" t="str">
        <f>IF(AND(A7445&lt;&gt;"",ISNUMBER(A7445)),VLOOKUP(A7445,Studies!A:BR,2,FALSE),"")</f>
        <v>Kharasch 2011b</v>
      </c>
      <c r="C7445" s="255" t="str">
        <f>IF(AND(A7445&lt;&gt;"",ISNUMBER(A7445)),VLOOKUP(A7445,Studies!A:BR,3,FALSE),"")</f>
        <v>https://www.ncbi.nlm.nih.gov/pmc/articles/PMC3584707/</v>
      </c>
      <c r="D7445" s="255" t="str">
        <f>IF(AND(A7445&lt;&gt;"",ISNUMBER(A7445)),VLOOKUP(A7445,Studies!A:BR,4,FALSE),"")</f>
        <v>Alfentanil PO Rifampin coadmin sequential</v>
      </c>
      <c r="E7445" s="255" t="str">
        <f>IF(AND(A7445&lt;&gt;"",ISNUMBER(A7445)),VLOOKUP(A7445,Studies!A:BR,5,FALSE),"")</f>
        <v>Alfentanil</v>
      </c>
      <c r="F7445" s="256" t="str">
        <f>IF(AND(A7445&lt;&gt;"",ISNUMBER(A7445)),VLOOKUP(A7445,Studies!A:BR,6,FALSE),"")</f>
        <v>Plasma</v>
      </c>
      <c r="G7445" s="194">
        <v>114</v>
      </c>
      <c r="H7445" s="50" t="s">
        <v>60</v>
      </c>
      <c r="I7445" s="187">
        <v>0.44402069999999999</v>
      </c>
      <c r="J7445" s="41" t="s">
        <v>941</v>
      </c>
      <c r="K7445" s="41" t="s">
        <v>116</v>
      </c>
    </row>
    <row r="7446" spans="1:11" x14ac:dyDescent="0.2">
      <c r="A7446" s="30">
        <v>771</v>
      </c>
      <c r="B7446" s="254" t="str">
        <f>IF(AND(A7446&lt;&gt;"",ISNUMBER(A7446)),VLOOKUP(A7446,Studies!A:BR,2,FALSE),"")</f>
        <v>Kharasch 2011b</v>
      </c>
      <c r="C7446" s="255" t="str">
        <f>IF(AND(A7446&lt;&gt;"",ISNUMBER(A7446)),VLOOKUP(A7446,Studies!A:BR,3,FALSE),"")</f>
        <v>https://www.ncbi.nlm.nih.gov/pmc/articles/PMC3584707/</v>
      </c>
      <c r="D7446" s="255" t="str">
        <f>IF(AND(A7446&lt;&gt;"",ISNUMBER(A7446)),VLOOKUP(A7446,Studies!A:BR,4,FALSE),"")</f>
        <v>Alfentanil PO Rifampin coadmin sequential</v>
      </c>
      <c r="E7446" s="255" t="str">
        <f>IF(AND(A7446&lt;&gt;"",ISNUMBER(A7446)),VLOOKUP(A7446,Studies!A:BR,5,FALSE),"")</f>
        <v>Alfentanil</v>
      </c>
      <c r="F7446" s="256" t="str">
        <f>IF(AND(A7446&lt;&gt;"",ISNUMBER(A7446)),VLOOKUP(A7446,Studies!A:BR,6,FALSE),"")</f>
        <v>Plasma</v>
      </c>
      <c r="G7446" s="194">
        <v>115</v>
      </c>
      <c r="H7446" s="50" t="s">
        <v>60</v>
      </c>
      <c r="I7446" s="187">
        <v>8.4382360000000003E-2</v>
      </c>
      <c r="J7446" s="41" t="s">
        <v>941</v>
      </c>
      <c r="K7446" s="41" t="s">
        <v>116</v>
      </c>
    </row>
    <row r="7447" spans="1:11" x14ac:dyDescent="0.2">
      <c r="A7447" s="30">
        <v>772</v>
      </c>
      <c r="B7447" s="254" t="str">
        <f>IF(AND(A7447&lt;&gt;"",ISNUMBER(A7447)),VLOOKUP(A7447,Studies!A:BR,2,FALSE),"")</f>
        <v>Kharasch 2011b</v>
      </c>
      <c r="C7447" s="255" t="str">
        <f>IF(AND(A7447&lt;&gt;"",ISNUMBER(A7447)),VLOOKUP(A7447,Studies!A:BR,3,FALSE),"")</f>
        <v>https://www.ncbi.nlm.nih.gov/pmc/articles/PMC3584707/</v>
      </c>
      <c r="D7447" s="255" t="str">
        <f>IF(AND(A7447&lt;&gt;"",ISNUMBER(A7447)),VLOOKUP(A7447,Studies!A:BR,4,FALSE),"")</f>
        <v>Alfentanil PO Control simultaneous</v>
      </c>
      <c r="E7447" s="255" t="str">
        <f>IF(AND(A7447&lt;&gt;"",ISNUMBER(A7447)),VLOOKUP(A7447,Studies!A:BR,5,FALSE),"")</f>
        <v>Alfentanil</v>
      </c>
      <c r="F7447" s="256" t="str">
        <f>IF(AND(A7447&lt;&gt;"",ISNUMBER(A7447)),VLOOKUP(A7447,Studies!A:BR,6,FALSE),"")</f>
        <v>Plasma</v>
      </c>
      <c r="G7447" s="194">
        <v>21.166</v>
      </c>
      <c r="H7447" s="50" t="s">
        <v>60</v>
      </c>
      <c r="I7447" s="187">
        <v>0.16877639999999999</v>
      </c>
      <c r="J7447" s="41" t="s">
        <v>941</v>
      </c>
      <c r="K7447" s="41" t="s">
        <v>116</v>
      </c>
    </row>
    <row r="7448" spans="1:11" x14ac:dyDescent="0.2">
      <c r="A7448" s="30">
        <v>772</v>
      </c>
      <c r="B7448" s="254" t="str">
        <f>IF(AND(A7448&lt;&gt;"",ISNUMBER(A7448)),VLOOKUP(A7448,Studies!A:BR,2,FALSE),"")</f>
        <v>Kharasch 2011b</v>
      </c>
      <c r="C7448" s="255" t="str">
        <f>IF(AND(A7448&lt;&gt;"",ISNUMBER(A7448)),VLOOKUP(A7448,Studies!A:BR,3,FALSE),"")</f>
        <v>https://www.ncbi.nlm.nih.gov/pmc/articles/PMC3584707/</v>
      </c>
      <c r="D7448" s="255" t="str">
        <f>IF(AND(A7448&lt;&gt;"",ISNUMBER(A7448)),VLOOKUP(A7448,Studies!A:BR,4,FALSE),"")</f>
        <v>Alfentanil PO Control simultaneous</v>
      </c>
      <c r="E7448" s="255" t="str">
        <f>IF(AND(A7448&lt;&gt;"",ISNUMBER(A7448)),VLOOKUP(A7448,Studies!A:BR,5,FALSE),"")</f>
        <v>Alfentanil</v>
      </c>
      <c r="F7448" s="256" t="str">
        <f>IF(AND(A7448&lt;&gt;"",ISNUMBER(A7448)),VLOOKUP(A7448,Studies!A:BR,6,FALSE),"")</f>
        <v>Plasma</v>
      </c>
      <c r="G7448" s="194">
        <v>21.25</v>
      </c>
      <c r="H7448" s="50" t="s">
        <v>60</v>
      </c>
      <c r="I7448" s="187">
        <v>11.308020000000001</v>
      </c>
      <c r="J7448" s="41" t="s">
        <v>941</v>
      </c>
      <c r="K7448" s="41" t="s">
        <v>116</v>
      </c>
    </row>
    <row r="7449" spans="1:11" x14ac:dyDescent="0.2">
      <c r="A7449" s="30">
        <v>772</v>
      </c>
      <c r="B7449" s="254" t="str">
        <f>IF(AND(A7449&lt;&gt;"",ISNUMBER(A7449)),VLOOKUP(A7449,Studies!A:BR,2,FALSE),"")</f>
        <v>Kharasch 2011b</v>
      </c>
      <c r="C7449" s="255" t="str">
        <f>IF(AND(A7449&lt;&gt;"",ISNUMBER(A7449)),VLOOKUP(A7449,Studies!A:BR,3,FALSE),"")</f>
        <v>https://www.ncbi.nlm.nih.gov/pmc/articles/PMC3584707/</v>
      </c>
      <c r="D7449" s="255" t="str">
        <f>IF(AND(A7449&lt;&gt;"",ISNUMBER(A7449)),VLOOKUP(A7449,Studies!A:BR,4,FALSE),"")</f>
        <v>Alfentanil PO Control simultaneous</v>
      </c>
      <c r="E7449" s="255" t="str">
        <f>IF(AND(A7449&lt;&gt;"",ISNUMBER(A7449)),VLOOKUP(A7449,Studies!A:BR,5,FALSE),"")</f>
        <v>Alfentanil</v>
      </c>
      <c r="F7449" s="256" t="str">
        <f>IF(AND(A7449&lt;&gt;"",ISNUMBER(A7449)),VLOOKUP(A7449,Studies!A:BR,6,FALSE),"")</f>
        <v>Plasma</v>
      </c>
      <c r="G7449" s="194">
        <v>21.5</v>
      </c>
      <c r="H7449" s="50" t="s">
        <v>60</v>
      </c>
      <c r="I7449" s="187">
        <v>16.371310000000001</v>
      </c>
      <c r="J7449" s="41" t="s">
        <v>941</v>
      </c>
      <c r="K7449" s="41" t="s">
        <v>116</v>
      </c>
    </row>
    <row r="7450" spans="1:11" x14ac:dyDescent="0.2">
      <c r="A7450" s="30">
        <v>772</v>
      </c>
      <c r="B7450" s="254" t="str">
        <f>IF(AND(A7450&lt;&gt;"",ISNUMBER(A7450)),VLOOKUP(A7450,Studies!A:BR,2,FALSE),"")</f>
        <v>Kharasch 2011b</v>
      </c>
      <c r="C7450" s="255" t="str">
        <f>IF(AND(A7450&lt;&gt;"",ISNUMBER(A7450)),VLOOKUP(A7450,Studies!A:BR,3,FALSE),"")</f>
        <v>https://www.ncbi.nlm.nih.gov/pmc/articles/PMC3584707/</v>
      </c>
      <c r="D7450" s="255" t="str">
        <f>IF(AND(A7450&lt;&gt;"",ISNUMBER(A7450)),VLOOKUP(A7450,Studies!A:BR,4,FALSE),"")</f>
        <v>Alfentanil PO Control simultaneous</v>
      </c>
      <c r="E7450" s="255" t="str">
        <f>IF(AND(A7450&lt;&gt;"",ISNUMBER(A7450)),VLOOKUP(A7450,Studies!A:BR,5,FALSE),"")</f>
        <v>Alfentanil</v>
      </c>
      <c r="F7450" s="256" t="str">
        <f>IF(AND(A7450&lt;&gt;"",ISNUMBER(A7450)),VLOOKUP(A7450,Studies!A:BR,6,FALSE),"")</f>
        <v>Plasma</v>
      </c>
      <c r="G7450" s="194">
        <v>21.75</v>
      </c>
      <c r="H7450" s="50" t="s">
        <v>60</v>
      </c>
      <c r="I7450" s="187">
        <v>21.940930000000002</v>
      </c>
      <c r="J7450" s="41" t="s">
        <v>941</v>
      </c>
      <c r="K7450" s="41" t="s">
        <v>116</v>
      </c>
    </row>
    <row r="7451" spans="1:11" x14ac:dyDescent="0.2">
      <c r="A7451" s="30">
        <v>772</v>
      </c>
      <c r="B7451" s="254" t="str">
        <f>IF(AND(A7451&lt;&gt;"",ISNUMBER(A7451)),VLOOKUP(A7451,Studies!A:BR,2,FALSE),"")</f>
        <v>Kharasch 2011b</v>
      </c>
      <c r="C7451" s="255" t="str">
        <f>IF(AND(A7451&lt;&gt;"",ISNUMBER(A7451)),VLOOKUP(A7451,Studies!A:BR,3,FALSE),"")</f>
        <v>https://www.ncbi.nlm.nih.gov/pmc/articles/PMC3584707/</v>
      </c>
      <c r="D7451" s="255" t="str">
        <f>IF(AND(A7451&lt;&gt;"",ISNUMBER(A7451)),VLOOKUP(A7451,Studies!A:BR,4,FALSE),"")</f>
        <v>Alfentanil PO Control simultaneous</v>
      </c>
      <c r="E7451" s="255" t="str">
        <f>IF(AND(A7451&lt;&gt;"",ISNUMBER(A7451)),VLOOKUP(A7451,Studies!A:BR,5,FALSE),"")</f>
        <v>Alfentanil</v>
      </c>
      <c r="F7451" s="256" t="str">
        <f>IF(AND(A7451&lt;&gt;"",ISNUMBER(A7451)),VLOOKUP(A7451,Studies!A:BR,6,FALSE),"")</f>
        <v>Plasma</v>
      </c>
      <c r="G7451" s="194">
        <v>22</v>
      </c>
      <c r="H7451" s="50" t="s">
        <v>60</v>
      </c>
      <c r="I7451" s="187">
        <v>23.797470000000001</v>
      </c>
      <c r="J7451" s="41" t="s">
        <v>941</v>
      </c>
      <c r="K7451" s="41" t="s">
        <v>116</v>
      </c>
    </row>
    <row r="7452" spans="1:11" x14ac:dyDescent="0.2">
      <c r="A7452" s="30">
        <v>772</v>
      </c>
      <c r="B7452" s="254" t="str">
        <f>IF(AND(A7452&lt;&gt;"",ISNUMBER(A7452)),VLOOKUP(A7452,Studies!A:BR,2,FALSE),"")</f>
        <v>Kharasch 2011b</v>
      </c>
      <c r="C7452" s="255" t="str">
        <f>IF(AND(A7452&lt;&gt;"",ISNUMBER(A7452)),VLOOKUP(A7452,Studies!A:BR,3,FALSE),"")</f>
        <v>https://www.ncbi.nlm.nih.gov/pmc/articles/PMC3584707/</v>
      </c>
      <c r="D7452" s="255" t="str">
        <f>IF(AND(A7452&lt;&gt;"",ISNUMBER(A7452)),VLOOKUP(A7452,Studies!A:BR,4,FALSE),"")</f>
        <v>Alfentanil PO Control simultaneous</v>
      </c>
      <c r="E7452" s="255" t="str">
        <f>IF(AND(A7452&lt;&gt;"",ISNUMBER(A7452)),VLOOKUP(A7452,Studies!A:BR,5,FALSE),"")</f>
        <v>Alfentanil</v>
      </c>
      <c r="F7452" s="256" t="str">
        <f>IF(AND(A7452&lt;&gt;"",ISNUMBER(A7452)),VLOOKUP(A7452,Studies!A:BR,6,FALSE),"")</f>
        <v>Plasma</v>
      </c>
      <c r="G7452" s="194">
        <v>22.5</v>
      </c>
      <c r="H7452" s="50" t="s">
        <v>60</v>
      </c>
      <c r="I7452" s="187">
        <v>24.135020000000001</v>
      </c>
      <c r="J7452" s="41" t="s">
        <v>941</v>
      </c>
      <c r="K7452" s="41" t="s">
        <v>116</v>
      </c>
    </row>
    <row r="7453" spans="1:11" x14ac:dyDescent="0.2">
      <c r="A7453" s="30">
        <v>772</v>
      </c>
      <c r="B7453" s="254" t="str">
        <f>IF(AND(A7453&lt;&gt;"",ISNUMBER(A7453)),VLOOKUP(A7453,Studies!A:BR,2,FALSE),"")</f>
        <v>Kharasch 2011b</v>
      </c>
      <c r="C7453" s="255" t="str">
        <f>IF(AND(A7453&lt;&gt;"",ISNUMBER(A7453)),VLOOKUP(A7453,Studies!A:BR,3,FALSE),"")</f>
        <v>https://www.ncbi.nlm.nih.gov/pmc/articles/PMC3584707/</v>
      </c>
      <c r="D7453" s="255" t="str">
        <f>IF(AND(A7453&lt;&gt;"",ISNUMBER(A7453)),VLOOKUP(A7453,Studies!A:BR,4,FALSE),"")</f>
        <v>Alfentanil PO Control simultaneous</v>
      </c>
      <c r="E7453" s="255" t="str">
        <f>IF(AND(A7453&lt;&gt;"",ISNUMBER(A7453)),VLOOKUP(A7453,Studies!A:BR,5,FALSE),"")</f>
        <v>Alfentanil</v>
      </c>
      <c r="F7453" s="256" t="str">
        <f>IF(AND(A7453&lt;&gt;"",ISNUMBER(A7453)),VLOOKUP(A7453,Studies!A:BR,6,FALSE),"")</f>
        <v>Plasma</v>
      </c>
      <c r="G7453" s="194">
        <v>23</v>
      </c>
      <c r="H7453" s="50" t="s">
        <v>60</v>
      </c>
      <c r="I7453" s="187">
        <v>22.616029999999999</v>
      </c>
      <c r="J7453" s="41" t="s">
        <v>941</v>
      </c>
      <c r="K7453" s="41" t="s">
        <v>116</v>
      </c>
    </row>
    <row r="7454" spans="1:11" x14ac:dyDescent="0.2">
      <c r="A7454" s="30">
        <v>772</v>
      </c>
      <c r="B7454" s="254" t="str">
        <f>IF(AND(A7454&lt;&gt;"",ISNUMBER(A7454)),VLOOKUP(A7454,Studies!A:BR,2,FALSE),"")</f>
        <v>Kharasch 2011b</v>
      </c>
      <c r="C7454" s="255" t="str">
        <f>IF(AND(A7454&lt;&gt;"",ISNUMBER(A7454)),VLOOKUP(A7454,Studies!A:BR,3,FALSE),"")</f>
        <v>https://www.ncbi.nlm.nih.gov/pmc/articles/PMC3584707/</v>
      </c>
      <c r="D7454" s="255" t="str">
        <f>IF(AND(A7454&lt;&gt;"",ISNUMBER(A7454)),VLOOKUP(A7454,Studies!A:BR,4,FALSE),"")</f>
        <v>Alfentanil PO Control simultaneous</v>
      </c>
      <c r="E7454" s="255" t="str">
        <f>IF(AND(A7454&lt;&gt;"",ISNUMBER(A7454)),VLOOKUP(A7454,Studies!A:BR,5,FALSE),"")</f>
        <v>Alfentanil</v>
      </c>
      <c r="F7454" s="256" t="str">
        <f>IF(AND(A7454&lt;&gt;"",ISNUMBER(A7454)),VLOOKUP(A7454,Studies!A:BR,6,FALSE),"")</f>
        <v>Plasma</v>
      </c>
      <c r="G7454" s="194">
        <v>23.5</v>
      </c>
      <c r="H7454" s="50" t="s">
        <v>60</v>
      </c>
      <c r="I7454" s="187">
        <v>18.734179999999999</v>
      </c>
      <c r="J7454" s="41" t="s">
        <v>941</v>
      </c>
      <c r="K7454" s="41" t="s">
        <v>116</v>
      </c>
    </row>
    <row r="7455" spans="1:11" x14ac:dyDescent="0.2">
      <c r="A7455" s="30">
        <v>772</v>
      </c>
      <c r="B7455" s="254" t="str">
        <f>IF(AND(A7455&lt;&gt;"",ISNUMBER(A7455)),VLOOKUP(A7455,Studies!A:BR,2,FALSE),"")</f>
        <v>Kharasch 2011b</v>
      </c>
      <c r="C7455" s="255" t="str">
        <f>IF(AND(A7455&lt;&gt;"",ISNUMBER(A7455)),VLOOKUP(A7455,Studies!A:BR,3,FALSE),"")</f>
        <v>https://www.ncbi.nlm.nih.gov/pmc/articles/PMC3584707/</v>
      </c>
      <c r="D7455" s="255" t="str">
        <f>IF(AND(A7455&lt;&gt;"",ISNUMBER(A7455)),VLOOKUP(A7455,Studies!A:BR,4,FALSE),"")</f>
        <v>Alfentanil PO Control simultaneous</v>
      </c>
      <c r="E7455" s="255" t="str">
        <f>IF(AND(A7455&lt;&gt;"",ISNUMBER(A7455)),VLOOKUP(A7455,Studies!A:BR,5,FALSE),"")</f>
        <v>Alfentanil</v>
      </c>
      <c r="F7455" s="256" t="str">
        <f>IF(AND(A7455&lt;&gt;"",ISNUMBER(A7455)),VLOOKUP(A7455,Studies!A:BR,6,FALSE),"")</f>
        <v>Plasma</v>
      </c>
      <c r="G7455" s="194">
        <v>24</v>
      </c>
      <c r="H7455" s="50" t="s">
        <v>60</v>
      </c>
      <c r="I7455" s="187">
        <v>15.189870000000001</v>
      </c>
      <c r="J7455" s="41" t="s">
        <v>941</v>
      </c>
      <c r="K7455" s="41" t="s">
        <v>116</v>
      </c>
    </row>
    <row r="7456" spans="1:11" x14ac:dyDescent="0.2">
      <c r="A7456" s="30">
        <v>772</v>
      </c>
      <c r="B7456" s="254" t="str">
        <f>IF(AND(A7456&lt;&gt;"",ISNUMBER(A7456)),VLOOKUP(A7456,Studies!A:BR,2,FALSE),"")</f>
        <v>Kharasch 2011b</v>
      </c>
      <c r="C7456" s="255" t="str">
        <f>IF(AND(A7456&lt;&gt;"",ISNUMBER(A7456)),VLOOKUP(A7456,Studies!A:BR,3,FALSE),"")</f>
        <v>https://www.ncbi.nlm.nih.gov/pmc/articles/PMC3584707/</v>
      </c>
      <c r="D7456" s="255" t="str">
        <f>IF(AND(A7456&lt;&gt;"",ISNUMBER(A7456)),VLOOKUP(A7456,Studies!A:BR,4,FALSE),"")</f>
        <v>Alfentanil PO Control simultaneous</v>
      </c>
      <c r="E7456" s="255" t="str">
        <f>IF(AND(A7456&lt;&gt;"",ISNUMBER(A7456)),VLOOKUP(A7456,Studies!A:BR,5,FALSE),"")</f>
        <v>Alfentanil</v>
      </c>
      <c r="F7456" s="256" t="str">
        <f>IF(AND(A7456&lt;&gt;"",ISNUMBER(A7456)),VLOOKUP(A7456,Studies!A:BR,6,FALSE),"")</f>
        <v>Plasma</v>
      </c>
      <c r="G7456" s="194">
        <v>24.5</v>
      </c>
      <c r="H7456" s="50" t="s">
        <v>60</v>
      </c>
      <c r="I7456" s="187">
        <v>12.99578</v>
      </c>
      <c r="J7456" s="41" t="s">
        <v>941</v>
      </c>
      <c r="K7456" s="41" t="s">
        <v>116</v>
      </c>
    </row>
    <row r="7457" spans="1:14" x14ac:dyDescent="0.2">
      <c r="A7457" s="30">
        <v>772</v>
      </c>
      <c r="B7457" s="254" t="str">
        <f>IF(AND(A7457&lt;&gt;"",ISNUMBER(A7457)),VLOOKUP(A7457,Studies!A:BR,2,FALSE),"")</f>
        <v>Kharasch 2011b</v>
      </c>
      <c r="C7457" s="255" t="str">
        <f>IF(AND(A7457&lt;&gt;"",ISNUMBER(A7457)),VLOOKUP(A7457,Studies!A:BR,3,FALSE),"")</f>
        <v>https://www.ncbi.nlm.nih.gov/pmc/articles/PMC3584707/</v>
      </c>
      <c r="D7457" s="255" t="str">
        <f>IF(AND(A7457&lt;&gt;"",ISNUMBER(A7457)),VLOOKUP(A7457,Studies!A:BR,4,FALSE),"")</f>
        <v>Alfentanil PO Control simultaneous</v>
      </c>
      <c r="E7457" s="255" t="str">
        <f>IF(AND(A7457&lt;&gt;"",ISNUMBER(A7457)),VLOOKUP(A7457,Studies!A:BR,5,FALSE),"")</f>
        <v>Alfentanil</v>
      </c>
      <c r="F7457" s="256" t="str">
        <f>IF(AND(A7457&lt;&gt;"",ISNUMBER(A7457)),VLOOKUP(A7457,Studies!A:BR,6,FALSE),"")</f>
        <v>Plasma</v>
      </c>
      <c r="G7457" s="194">
        <v>25</v>
      </c>
      <c r="H7457" s="50" t="s">
        <v>60</v>
      </c>
      <c r="I7457" s="187">
        <v>8.6075940000000006</v>
      </c>
      <c r="J7457" s="41" t="s">
        <v>941</v>
      </c>
      <c r="K7457" s="41" t="s">
        <v>116</v>
      </c>
    </row>
    <row r="7458" spans="1:14" x14ac:dyDescent="0.2">
      <c r="A7458" s="30">
        <v>772</v>
      </c>
      <c r="B7458" s="254" t="str">
        <f>IF(AND(A7458&lt;&gt;"",ISNUMBER(A7458)),VLOOKUP(A7458,Studies!A:BR,2,FALSE),"")</f>
        <v>Kharasch 2011b</v>
      </c>
      <c r="C7458" s="255" t="str">
        <f>IF(AND(A7458&lt;&gt;"",ISNUMBER(A7458)),VLOOKUP(A7458,Studies!A:BR,3,FALSE),"")</f>
        <v>https://www.ncbi.nlm.nih.gov/pmc/articles/PMC3584707/</v>
      </c>
      <c r="D7458" s="255" t="str">
        <f>IF(AND(A7458&lt;&gt;"",ISNUMBER(A7458)),VLOOKUP(A7458,Studies!A:BR,4,FALSE),"")</f>
        <v>Alfentanil PO Control simultaneous</v>
      </c>
      <c r="E7458" s="255" t="str">
        <f>IF(AND(A7458&lt;&gt;"",ISNUMBER(A7458)),VLOOKUP(A7458,Studies!A:BR,5,FALSE),"")</f>
        <v>Alfentanil</v>
      </c>
      <c r="F7458" s="256" t="str">
        <f>IF(AND(A7458&lt;&gt;"",ISNUMBER(A7458)),VLOOKUP(A7458,Studies!A:BR,6,FALSE),"")</f>
        <v>Plasma</v>
      </c>
      <c r="G7458" s="194">
        <v>26</v>
      </c>
      <c r="H7458" s="50" t="s">
        <v>60</v>
      </c>
      <c r="I7458" s="187">
        <v>5.738397</v>
      </c>
      <c r="J7458" s="41" t="s">
        <v>941</v>
      </c>
      <c r="K7458" s="41" t="s">
        <v>116</v>
      </c>
    </row>
    <row r="7459" spans="1:14" x14ac:dyDescent="0.2">
      <c r="A7459" s="30">
        <v>772</v>
      </c>
      <c r="B7459" s="254" t="str">
        <f>IF(AND(A7459&lt;&gt;"",ISNUMBER(A7459)),VLOOKUP(A7459,Studies!A:BR,2,FALSE),"")</f>
        <v>Kharasch 2011b</v>
      </c>
      <c r="C7459" s="255" t="str">
        <f>IF(AND(A7459&lt;&gt;"",ISNUMBER(A7459)),VLOOKUP(A7459,Studies!A:BR,3,FALSE),"")</f>
        <v>https://www.ncbi.nlm.nih.gov/pmc/articles/PMC3584707/</v>
      </c>
      <c r="D7459" s="255" t="str">
        <f>IF(AND(A7459&lt;&gt;"",ISNUMBER(A7459)),VLOOKUP(A7459,Studies!A:BR,4,FALSE),"")</f>
        <v>Alfentanil PO Control simultaneous</v>
      </c>
      <c r="E7459" s="255" t="str">
        <f>IF(AND(A7459&lt;&gt;"",ISNUMBER(A7459)),VLOOKUP(A7459,Studies!A:BR,5,FALSE),"")</f>
        <v>Alfentanil</v>
      </c>
      <c r="F7459" s="256" t="str">
        <f>IF(AND(A7459&lt;&gt;"",ISNUMBER(A7459)),VLOOKUP(A7459,Studies!A:BR,6,FALSE),"")</f>
        <v>Plasma</v>
      </c>
      <c r="G7459" s="194">
        <v>27</v>
      </c>
      <c r="H7459" s="50" t="s">
        <v>60</v>
      </c>
      <c r="I7459" s="187">
        <v>3.881856</v>
      </c>
      <c r="J7459" s="41" t="s">
        <v>941</v>
      </c>
      <c r="K7459" s="41" t="s">
        <v>116</v>
      </c>
    </row>
    <row r="7460" spans="1:14" x14ac:dyDescent="0.2">
      <c r="A7460" s="30">
        <v>772</v>
      </c>
      <c r="B7460" s="254" t="str">
        <f>IF(AND(A7460&lt;&gt;"",ISNUMBER(A7460)),VLOOKUP(A7460,Studies!A:BR,2,FALSE),"")</f>
        <v>Kharasch 2011b</v>
      </c>
      <c r="C7460" s="255" t="str">
        <f>IF(AND(A7460&lt;&gt;"",ISNUMBER(A7460)),VLOOKUP(A7460,Studies!A:BR,3,FALSE),"")</f>
        <v>https://www.ncbi.nlm.nih.gov/pmc/articles/PMC3584707/</v>
      </c>
      <c r="D7460" s="255" t="str">
        <f>IF(AND(A7460&lt;&gt;"",ISNUMBER(A7460)),VLOOKUP(A7460,Studies!A:BR,4,FALSE),"")</f>
        <v>Alfentanil PO Control simultaneous</v>
      </c>
      <c r="E7460" s="255" t="str">
        <f>IF(AND(A7460&lt;&gt;"",ISNUMBER(A7460)),VLOOKUP(A7460,Studies!A:BR,5,FALSE),"")</f>
        <v>Alfentanil</v>
      </c>
      <c r="F7460" s="256" t="str">
        <f>IF(AND(A7460&lt;&gt;"",ISNUMBER(A7460)),VLOOKUP(A7460,Studies!A:BR,6,FALSE),"")</f>
        <v>Plasma</v>
      </c>
      <c r="G7460" s="194">
        <v>28</v>
      </c>
      <c r="H7460" s="50" t="s">
        <v>60</v>
      </c>
      <c r="I7460" s="187">
        <v>2.7004220000000001</v>
      </c>
      <c r="J7460" s="41" t="s">
        <v>941</v>
      </c>
      <c r="K7460" s="41" t="s">
        <v>116</v>
      </c>
    </row>
    <row r="7461" spans="1:14" x14ac:dyDescent="0.2">
      <c r="A7461" s="30">
        <v>772</v>
      </c>
      <c r="B7461" s="254" t="str">
        <f>IF(AND(A7461&lt;&gt;"",ISNUMBER(A7461)),VLOOKUP(A7461,Studies!A:BR,2,FALSE),"")</f>
        <v>Kharasch 2011b</v>
      </c>
      <c r="C7461" s="255" t="str">
        <f>IF(AND(A7461&lt;&gt;"",ISNUMBER(A7461)),VLOOKUP(A7461,Studies!A:BR,3,FALSE),"")</f>
        <v>https://www.ncbi.nlm.nih.gov/pmc/articles/PMC3584707/</v>
      </c>
      <c r="D7461" s="255" t="str">
        <f>IF(AND(A7461&lt;&gt;"",ISNUMBER(A7461)),VLOOKUP(A7461,Studies!A:BR,4,FALSE),"")</f>
        <v>Alfentanil PO Control simultaneous</v>
      </c>
      <c r="E7461" s="255" t="str">
        <f>IF(AND(A7461&lt;&gt;"",ISNUMBER(A7461)),VLOOKUP(A7461,Studies!A:BR,5,FALSE),"")</f>
        <v>Alfentanil</v>
      </c>
      <c r="F7461" s="256" t="str">
        <f>IF(AND(A7461&lt;&gt;"",ISNUMBER(A7461)),VLOOKUP(A7461,Studies!A:BR,6,FALSE),"")</f>
        <v>Plasma</v>
      </c>
      <c r="G7461" s="194">
        <v>29</v>
      </c>
      <c r="H7461" s="50" t="s">
        <v>60</v>
      </c>
      <c r="I7461" s="187">
        <v>1.5189870000000001</v>
      </c>
      <c r="J7461" s="41" t="s">
        <v>941</v>
      </c>
      <c r="K7461" s="41" t="s">
        <v>116</v>
      </c>
    </row>
    <row r="7462" spans="1:14" x14ac:dyDescent="0.2">
      <c r="A7462" s="30">
        <v>773</v>
      </c>
      <c r="B7462" s="254" t="str">
        <f>IF(AND(A7462&lt;&gt;"",ISNUMBER(A7462)),VLOOKUP(A7462,Studies!A:BR,2,FALSE),"")</f>
        <v>Kharasch 2011b</v>
      </c>
      <c r="C7462" s="255" t="str">
        <f>IF(AND(A7462&lt;&gt;"",ISNUMBER(A7462)),VLOOKUP(A7462,Studies!A:BR,3,FALSE),"")</f>
        <v>https://www.ncbi.nlm.nih.gov/pmc/articles/PMC3584707/</v>
      </c>
      <c r="D7462" s="255" t="str">
        <f>IF(AND(A7462&lt;&gt;"",ISNUMBER(A7462)),VLOOKUP(A7462,Studies!A:BR,4,FALSE),"")</f>
        <v>Alfentanil PO Grapefruit coadmin simultaneous</v>
      </c>
      <c r="E7462" s="255" t="str">
        <f>IF(AND(A7462&lt;&gt;"",ISNUMBER(A7462)),VLOOKUP(A7462,Studies!A:BR,5,FALSE),"")</f>
        <v>Alfentanil</v>
      </c>
      <c r="F7462" s="256" t="str">
        <f>IF(AND(A7462&lt;&gt;"",ISNUMBER(A7462)),VLOOKUP(A7462,Studies!A:BR,6,FALSE),"")</f>
        <v>Plasma</v>
      </c>
      <c r="G7462" s="194">
        <v>21.25</v>
      </c>
      <c r="H7462" s="50" t="s">
        <v>60</v>
      </c>
      <c r="I7462" s="187">
        <v>13.33333</v>
      </c>
      <c r="J7462" s="41" t="s">
        <v>941</v>
      </c>
      <c r="K7462" s="41" t="s">
        <v>116</v>
      </c>
      <c r="L7462" s="195">
        <v>14.34599</v>
      </c>
      <c r="M7462" s="52" t="s">
        <v>941</v>
      </c>
      <c r="N7462" s="52" t="s">
        <v>117</v>
      </c>
    </row>
    <row r="7463" spans="1:14" x14ac:dyDescent="0.2">
      <c r="A7463" s="30">
        <v>773</v>
      </c>
      <c r="B7463" s="254" t="str">
        <f>IF(AND(A7463&lt;&gt;"",ISNUMBER(A7463)),VLOOKUP(A7463,Studies!A:BR,2,FALSE),"")</f>
        <v>Kharasch 2011b</v>
      </c>
      <c r="C7463" s="255" t="str">
        <f>IF(AND(A7463&lt;&gt;"",ISNUMBER(A7463)),VLOOKUP(A7463,Studies!A:BR,3,FALSE),"")</f>
        <v>https://www.ncbi.nlm.nih.gov/pmc/articles/PMC3584707/</v>
      </c>
      <c r="D7463" s="255" t="str">
        <f>IF(AND(A7463&lt;&gt;"",ISNUMBER(A7463)),VLOOKUP(A7463,Studies!A:BR,4,FALSE),"")</f>
        <v>Alfentanil PO Grapefruit coadmin simultaneous</v>
      </c>
      <c r="E7463" s="255" t="str">
        <f>IF(AND(A7463&lt;&gt;"",ISNUMBER(A7463)),VLOOKUP(A7463,Studies!A:BR,5,FALSE),"")</f>
        <v>Alfentanil</v>
      </c>
      <c r="F7463" s="256" t="str">
        <f>IF(AND(A7463&lt;&gt;"",ISNUMBER(A7463)),VLOOKUP(A7463,Studies!A:BR,6,FALSE),"")</f>
        <v>Plasma</v>
      </c>
      <c r="G7463" s="194">
        <v>21.5</v>
      </c>
      <c r="H7463" s="50" t="s">
        <v>60</v>
      </c>
      <c r="I7463" s="187">
        <v>29.873419999999999</v>
      </c>
      <c r="J7463" s="41" t="s">
        <v>941</v>
      </c>
      <c r="K7463" s="41" t="s">
        <v>116</v>
      </c>
      <c r="L7463" s="195">
        <v>23.291139999999999</v>
      </c>
      <c r="M7463" s="52" t="s">
        <v>941</v>
      </c>
      <c r="N7463" s="52" t="s">
        <v>117</v>
      </c>
    </row>
    <row r="7464" spans="1:14" x14ac:dyDescent="0.2">
      <c r="A7464" s="30">
        <v>773</v>
      </c>
      <c r="B7464" s="254" t="str">
        <f>IF(AND(A7464&lt;&gt;"",ISNUMBER(A7464)),VLOOKUP(A7464,Studies!A:BR,2,FALSE),"")</f>
        <v>Kharasch 2011b</v>
      </c>
      <c r="C7464" s="255" t="str">
        <f>IF(AND(A7464&lt;&gt;"",ISNUMBER(A7464)),VLOOKUP(A7464,Studies!A:BR,3,FALSE),"")</f>
        <v>https://www.ncbi.nlm.nih.gov/pmc/articles/PMC3584707/</v>
      </c>
      <c r="D7464" s="255" t="str">
        <f>IF(AND(A7464&lt;&gt;"",ISNUMBER(A7464)),VLOOKUP(A7464,Studies!A:BR,4,FALSE),"")</f>
        <v>Alfentanil PO Grapefruit coadmin simultaneous</v>
      </c>
      <c r="E7464" s="255" t="str">
        <f>IF(AND(A7464&lt;&gt;"",ISNUMBER(A7464)),VLOOKUP(A7464,Studies!A:BR,5,FALSE),"")</f>
        <v>Alfentanil</v>
      </c>
      <c r="F7464" s="256" t="str">
        <f>IF(AND(A7464&lt;&gt;"",ISNUMBER(A7464)),VLOOKUP(A7464,Studies!A:BR,6,FALSE),"")</f>
        <v>Plasma</v>
      </c>
      <c r="G7464" s="194">
        <v>21.75</v>
      </c>
      <c r="H7464" s="50" t="s">
        <v>60</v>
      </c>
      <c r="I7464" s="187">
        <v>40.506329999999998</v>
      </c>
      <c r="J7464" s="41" t="s">
        <v>941</v>
      </c>
      <c r="K7464" s="41" t="s">
        <v>116</v>
      </c>
      <c r="L7464" s="195">
        <v>22.44726</v>
      </c>
      <c r="M7464" s="52" t="s">
        <v>941</v>
      </c>
      <c r="N7464" s="52" t="s">
        <v>117</v>
      </c>
    </row>
    <row r="7465" spans="1:14" x14ac:dyDescent="0.2">
      <c r="A7465" s="30">
        <v>773</v>
      </c>
      <c r="B7465" s="254" t="str">
        <f>IF(AND(A7465&lt;&gt;"",ISNUMBER(A7465)),VLOOKUP(A7465,Studies!A:BR,2,FALSE),"")</f>
        <v>Kharasch 2011b</v>
      </c>
      <c r="C7465" s="255" t="str">
        <f>IF(AND(A7465&lt;&gt;"",ISNUMBER(A7465)),VLOOKUP(A7465,Studies!A:BR,3,FALSE),"")</f>
        <v>https://www.ncbi.nlm.nih.gov/pmc/articles/PMC3584707/</v>
      </c>
      <c r="D7465" s="255" t="str">
        <f>IF(AND(A7465&lt;&gt;"",ISNUMBER(A7465)),VLOOKUP(A7465,Studies!A:BR,4,FALSE),"")</f>
        <v>Alfentanil PO Grapefruit coadmin simultaneous</v>
      </c>
      <c r="E7465" s="255" t="str">
        <f>IF(AND(A7465&lt;&gt;"",ISNUMBER(A7465)),VLOOKUP(A7465,Studies!A:BR,5,FALSE),"")</f>
        <v>Alfentanil</v>
      </c>
      <c r="F7465" s="256" t="str">
        <f>IF(AND(A7465&lt;&gt;"",ISNUMBER(A7465)),VLOOKUP(A7465,Studies!A:BR,6,FALSE),"")</f>
        <v>Plasma</v>
      </c>
      <c r="G7465" s="194">
        <v>22</v>
      </c>
      <c r="H7465" s="50" t="s">
        <v>60</v>
      </c>
      <c r="I7465" s="187">
        <v>47.088610000000003</v>
      </c>
      <c r="J7465" s="41" t="s">
        <v>941</v>
      </c>
      <c r="K7465" s="41" t="s">
        <v>116</v>
      </c>
      <c r="L7465" s="195">
        <v>32.742609999999999</v>
      </c>
      <c r="M7465" s="52" t="s">
        <v>941</v>
      </c>
      <c r="N7465" s="52" t="s">
        <v>117</v>
      </c>
    </row>
    <row r="7466" spans="1:14" x14ac:dyDescent="0.2">
      <c r="A7466" s="30">
        <v>773</v>
      </c>
      <c r="B7466" s="254" t="str">
        <f>IF(AND(A7466&lt;&gt;"",ISNUMBER(A7466)),VLOOKUP(A7466,Studies!A:BR,2,FALSE),"")</f>
        <v>Kharasch 2011b</v>
      </c>
      <c r="C7466" s="255" t="str">
        <f>IF(AND(A7466&lt;&gt;"",ISNUMBER(A7466)),VLOOKUP(A7466,Studies!A:BR,3,FALSE),"")</f>
        <v>https://www.ncbi.nlm.nih.gov/pmc/articles/PMC3584707/</v>
      </c>
      <c r="D7466" s="255" t="str">
        <f>IF(AND(A7466&lt;&gt;"",ISNUMBER(A7466)),VLOOKUP(A7466,Studies!A:BR,4,FALSE),"")</f>
        <v>Alfentanil PO Grapefruit coadmin simultaneous</v>
      </c>
      <c r="E7466" s="255" t="str">
        <f>IF(AND(A7466&lt;&gt;"",ISNUMBER(A7466)),VLOOKUP(A7466,Studies!A:BR,5,FALSE),"")</f>
        <v>Alfentanil</v>
      </c>
      <c r="F7466" s="256" t="str">
        <f>IF(AND(A7466&lt;&gt;"",ISNUMBER(A7466)),VLOOKUP(A7466,Studies!A:BR,6,FALSE),"")</f>
        <v>Plasma</v>
      </c>
      <c r="G7466" s="194">
        <v>22.5</v>
      </c>
      <c r="H7466" s="50" t="s">
        <v>60</v>
      </c>
      <c r="I7466" s="187">
        <v>39.324890000000003</v>
      </c>
      <c r="J7466" s="41" t="s">
        <v>941</v>
      </c>
      <c r="K7466" s="41" t="s">
        <v>116</v>
      </c>
      <c r="L7466" s="195">
        <v>24.810130000000001</v>
      </c>
      <c r="M7466" s="52" t="s">
        <v>941</v>
      </c>
      <c r="N7466" s="52" t="s">
        <v>117</v>
      </c>
    </row>
    <row r="7467" spans="1:14" x14ac:dyDescent="0.2">
      <c r="A7467" s="30">
        <v>773</v>
      </c>
      <c r="B7467" s="254" t="str">
        <f>IF(AND(A7467&lt;&gt;"",ISNUMBER(A7467)),VLOOKUP(A7467,Studies!A:BR,2,FALSE),"")</f>
        <v>Kharasch 2011b</v>
      </c>
      <c r="C7467" s="255" t="str">
        <f>IF(AND(A7467&lt;&gt;"",ISNUMBER(A7467)),VLOOKUP(A7467,Studies!A:BR,3,FALSE),"")</f>
        <v>https://www.ncbi.nlm.nih.gov/pmc/articles/PMC3584707/</v>
      </c>
      <c r="D7467" s="255" t="str">
        <f>IF(AND(A7467&lt;&gt;"",ISNUMBER(A7467)),VLOOKUP(A7467,Studies!A:BR,4,FALSE),"")</f>
        <v>Alfentanil PO Grapefruit coadmin simultaneous</v>
      </c>
      <c r="E7467" s="255" t="str">
        <f>IF(AND(A7467&lt;&gt;"",ISNUMBER(A7467)),VLOOKUP(A7467,Studies!A:BR,5,FALSE),"")</f>
        <v>Alfentanil</v>
      </c>
      <c r="F7467" s="256" t="str">
        <f>IF(AND(A7467&lt;&gt;"",ISNUMBER(A7467)),VLOOKUP(A7467,Studies!A:BR,6,FALSE),"")</f>
        <v>Plasma</v>
      </c>
      <c r="G7467" s="194">
        <v>23</v>
      </c>
      <c r="H7467" s="50" t="s">
        <v>60</v>
      </c>
      <c r="I7467" s="187">
        <v>32.405059999999999</v>
      </c>
      <c r="J7467" s="41" t="s">
        <v>941</v>
      </c>
      <c r="K7467" s="41" t="s">
        <v>116</v>
      </c>
      <c r="L7467" s="195">
        <v>13.67089</v>
      </c>
      <c r="M7467" s="52" t="s">
        <v>941</v>
      </c>
      <c r="N7467" s="52" t="s">
        <v>117</v>
      </c>
    </row>
    <row r="7468" spans="1:14" x14ac:dyDescent="0.2">
      <c r="A7468" s="30">
        <v>773</v>
      </c>
      <c r="B7468" s="254" t="str">
        <f>IF(AND(A7468&lt;&gt;"",ISNUMBER(A7468)),VLOOKUP(A7468,Studies!A:BR,2,FALSE),"")</f>
        <v>Kharasch 2011b</v>
      </c>
      <c r="C7468" s="255" t="str">
        <f>IF(AND(A7468&lt;&gt;"",ISNUMBER(A7468)),VLOOKUP(A7468,Studies!A:BR,3,FALSE),"")</f>
        <v>https://www.ncbi.nlm.nih.gov/pmc/articles/PMC3584707/</v>
      </c>
      <c r="D7468" s="255" t="str">
        <f>IF(AND(A7468&lt;&gt;"",ISNUMBER(A7468)),VLOOKUP(A7468,Studies!A:BR,4,FALSE),"")</f>
        <v>Alfentanil PO Grapefruit coadmin simultaneous</v>
      </c>
      <c r="E7468" s="255" t="str">
        <f>IF(AND(A7468&lt;&gt;"",ISNUMBER(A7468)),VLOOKUP(A7468,Studies!A:BR,5,FALSE),"")</f>
        <v>Alfentanil</v>
      </c>
      <c r="F7468" s="256" t="str">
        <f>IF(AND(A7468&lt;&gt;"",ISNUMBER(A7468)),VLOOKUP(A7468,Studies!A:BR,6,FALSE),"")</f>
        <v>Plasma</v>
      </c>
      <c r="G7468" s="194">
        <v>23.5</v>
      </c>
      <c r="H7468" s="50" t="s">
        <v>60</v>
      </c>
      <c r="I7468" s="187">
        <v>31.56118</v>
      </c>
      <c r="J7468" s="41" t="s">
        <v>941</v>
      </c>
      <c r="K7468" s="41" t="s">
        <v>116</v>
      </c>
      <c r="L7468" s="195">
        <v>11.308020000000001</v>
      </c>
      <c r="M7468" s="52" t="s">
        <v>941</v>
      </c>
      <c r="N7468" s="52" t="s">
        <v>117</v>
      </c>
    </row>
    <row r="7469" spans="1:14" x14ac:dyDescent="0.2">
      <c r="A7469" s="30">
        <v>773</v>
      </c>
      <c r="B7469" s="254" t="str">
        <f>IF(AND(A7469&lt;&gt;"",ISNUMBER(A7469)),VLOOKUP(A7469,Studies!A:BR,2,FALSE),"")</f>
        <v>Kharasch 2011b</v>
      </c>
      <c r="C7469" s="255" t="str">
        <f>IF(AND(A7469&lt;&gt;"",ISNUMBER(A7469)),VLOOKUP(A7469,Studies!A:BR,3,FALSE),"")</f>
        <v>https://www.ncbi.nlm.nih.gov/pmc/articles/PMC3584707/</v>
      </c>
      <c r="D7469" s="255" t="str">
        <f>IF(AND(A7469&lt;&gt;"",ISNUMBER(A7469)),VLOOKUP(A7469,Studies!A:BR,4,FALSE),"")</f>
        <v>Alfentanil PO Grapefruit coadmin simultaneous</v>
      </c>
      <c r="E7469" s="255" t="str">
        <f>IF(AND(A7469&lt;&gt;"",ISNUMBER(A7469)),VLOOKUP(A7469,Studies!A:BR,5,FALSE),"")</f>
        <v>Alfentanil</v>
      </c>
      <c r="F7469" s="256" t="str">
        <f>IF(AND(A7469&lt;&gt;"",ISNUMBER(A7469)),VLOOKUP(A7469,Studies!A:BR,6,FALSE),"")</f>
        <v>Plasma</v>
      </c>
      <c r="G7469" s="194">
        <v>24</v>
      </c>
      <c r="H7469" s="50" t="s">
        <v>60</v>
      </c>
      <c r="I7469" s="187">
        <v>32.067509999999999</v>
      </c>
      <c r="J7469" s="41" t="s">
        <v>941</v>
      </c>
      <c r="K7469" s="41" t="s">
        <v>116</v>
      </c>
      <c r="L7469" s="195">
        <v>14.00844</v>
      </c>
      <c r="M7469" s="52" t="s">
        <v>941</v>
      </c>
      <c r="N7469" s="52" t="s">
        <v>117</v>
      </c>
    </row>
    <row r="7470" spans="1:14" x14ac:dyDescent="0.2">
      <c r="A7470" s="30">
        <v>773</v>
      </c>
      <c r="B7470" s="254" t="str">
        <f>IF(AND(A7470&lt;&gt;"",ISNUMBER(A7470)),VLOOKUP(A7470,Studies!A:BR,2,FALSE),"")</f>
        <v>Kharasch 2011b</v>
      </c>
      <c r="C7470" s="255" t="str">
        <f>IF(AND(A7470&lt;&gt;"",ISNUMBER(A7470)),VLOOKUP(A7470,Studies!A:BR,3,FALSE),"")</f>
        <v>https://www.ncbi.nlm.nih.gov/pmc/articles/PMC3584707/</v>
      </c>
      <c r="D7470" s="255" t="str">
        <f>IF(AND(A7470&lt;&gt;"",ISNUMBER(A7470)),VLOOKUP(A7470,Studies!A:BR,4,FALSE),"")</f>
        <v>Alfentanil PO Grapefruit coadmin simultaneous</v>
      </c>
      <c r="E7470" s="255" t="str">
        <f>IF(AND(A7470&lt;&gt;"",ISNUMBER(A7470)),VLOOKUP(A7470,Studies!A:BR,5,FALSE),"")</f>
        <v>Alfentanil</v>
      </c>
      <c r="F7470" s="256" t="str">
        <f>IF(AND(A7470&lt;&gt;"",ISNUMBER(A7470)),VLOOKUP(A7470,Studies!A:BR,6,FALSE),"")</f>
        <v>Plasma</v>
      </c>
      <c r="G7470" s="194">
        <v>24.5</v>
      </c>
      <c r="H7470" s="50" t="s">
        <v>60</v>
      </c>
      <c r="I7470" s="187">
        <v>31.22363</v>
      </c>
      <c r="J7470" s="41" t="s">
        <v>941</v>
      </c>
      <c r="K7470" s="41" t="s">
        <v>116</v>
      </c>
      <c r="L7470" s="195">
        <v>14.177210000000001</v>
      </c>
      <c r="M7470" s="52" t="s">
        <v>941</v>
      </c>
      <c r="N7470" s="52" t="s">
        <v>117</v>
      </c>
    </row>
    <row r="7471" spans="1:14" x14ac:dyDescent="0.2">
      <c r="A7471" s="30">
        <v>773</v>
      </c>
      <c r="B7471" s="254" t="str">
        <f>IF(AND(A7471&lt;&gt;"",ISNUMBER(A7471)),VLOOKUP(A7471,Studies!A:BR,2,FALSE),"")</f>
        <v>Kharasch 2011b</v>
      </c>
      <c r="C7471" s="255" t="str">
        <f>IF(AND(A7471&lt;&gt;"",ISNUMBER(A7471)),VLOOKUP(A7471,Studies!A:BR,3,FALSE),"")</f>
        <v>https://www.ncbi.nlm.nih.gov/pmc/articles/PMC3584707/</v>
      </c>
      <c r="D7471" s="255" t="str">
        <f>IF(AND(A7471&lt;&gt;"",ISNUMBER(A7471)),VLOOKUP(A7471,Studies!A:BR,4,FALSE),"")</f>
        <v>Alfentanil PO Grapefruit coadmin simultaneous</v>
      </c>
      <c r="E7471" s="255" t="str">
        <f>IF(AND(A7471&lt;&gt;"",ISNUMBER(A7471)),VLOOKUP(A7471,Studies!A:BR,5,FALSE),"")</f>
        <v>Alfentanil</v>
      </c>
      <c r="F7471" s="256" t="str">
        <f>IF(AND(A7471&lt;&gt;"",ISNUMBER(A7471)),VLOOKUP(A7471,Studies!A:BR,6,FALSE),"")</f>
        <v>Plasma</v>
      </c>
      <c r="G7471" s="194">
        <v>25</v>
      </c>
      <c r="H7471" s="50" t="s">
        <v>60</v>
      </c>
      <c r="I7471" s="187">
        <v>22.44726</v>
      </c>
      <c r="J7471" s="41" t="s">
        <v>941</v>
      </c>
      <c r="K7471" s="41" t="s">
        <v>116</v>
      </c>
      <c r="L7471" s="195">
        <v>9.6202489999999994</v>
      </c>
      <c r="M7471" s="52" t="s">
        <v>941</v>
      </c>
      <c r="N7471" s="52" t="s">
        <v>117</v>
      </c>
    </row>
    <row r="7472" spans="1:14" x14ac:dyDescent="0.2">
      <c r="A7472" s="30">
        <v>773</v>
      </c>
      <c r="B7472" s="254" t="str">
        <f>IF(AND(A7472&lt;&gt;"",ISNUMBER(A7472)),VLOOKUP(A7472,Studies!A:BR,2,FALSE),"")</f>
        <v>Kharasch 2011b</v>
      </c>
      <c r="C7472" s="255" t="str">
        <f>IF(AND(A7472&lt;&gt;"",ISNUMBER(A7472)),VLOOKUP(A7472,Studies!A:BR,3,FALSE),"")</f>
        <v>https://www.ncbi.nlm.nih.gov/pmc/articles/PMC3584707/</v>
      </c>
      <c r="D7472" s="255" t="str">
        <f>IF(AND(A7472&lt;&gt;"",ISNUMBER(A7472)),VLOOKUP(A7472,Studies!A:BR,4,FALSE),"")</f>
        <v>Alfentanil PO Grapefruit coadmin simultaneous</v>
      </c>
      <c r="E7472" s="255" t="str">
        <f>IF(AND(A7472&lt;&gt;"",ISNUMBER(A7472)),VLOOKUP(A7472,Studies!A:BR,5,FALSE),"")</f>
        <v>Alfentanil</v>
      </c>
      <c r="F7472" s="256" t="str">
        <f>IF(AND(A7472&lt;&gt;"",ISNUMBER(A7472)),VLOOKUP(A7472,Studies!A:BR,6,FALSE),"")</f>
        <v>Plasma</v>
      </c>
      <c r="G7472" s="194">
        <v>26</v>
      </c>
      <c r="H7472" s="50" t="s">
        <v>60</v>
      </c>
      <c r="I7472" s="187">
        <v>15.021100000000001</v>
      </c>
      <c r="J7472" s="41" t="s">
        <v>941</v>
      </c>
      <c r="K7472" s="41" t="s">
        <v>116</v>
      </c>
      <c r="L7472" s="195">
        <v>6.0759460000000001</v>
      </c>
      <c r="M7472" s="52" t="s">
        <v>941</v>
      </c>
      <c r="N7472" s="52" t="s">
        <v>117</v>
      </c>
    </row>
    <row r="7473" spans="1:14" x14ac:dyDescent="0.2">
      <c r="A7473" s="30">
        <v>773</v>
      </c>
      <c r="B7473" s="254" t="str">
        <f>IF(AND(A7473&lt;&gt;"",ISNUMBER(A7473)),VLOOKUP(A7473,Studies!A:BR,2,FALSE),"")</f>
        <v>Kharasch 2011b</v>
      </c>
      <c r="C7473" s="255" t="str">
        <f>IF(AND(A7473&lt;&gt;"",ISNUMBER(A7473)),VLOOKUP(A7473,Studies!A:BR,3,FALSE),"")</f>
        <v>https://www.ncbi.nlm.nih.gov/pmc/articles/PMC3584707/</v>
      </c>
      <c r="D7473" s="255" t="str">
        <f>IF(AND(A7473&lt;&gt;"",ISNUMBER(A7473)),VLOOKUP(A7473,Studies!A:BR,4,FALSE),"")</f>
        <v>Alfentanil PO Grapefruit coadmin simultaneous</v>
      </c>
      <c r="E7473" s="255" t="str">
        <f>IF(AND(A7473&lt;&gt;"",ISNUMBER(A7473)),VLOOKUP(A7473,Studies!A:BR,5,FALSE),"")</f>
        <v>Alfentanil</v>
      </c>
      <c r="F7473" s="256" t="str">
        <f>IF(AND(A7473&lt;&gt;"",ISNUMBER(A7473)),VLOOKUP(A7473,Studies!A:BR,6,FALSE),"")</f>
        <v>Plasma</v>
      </c>
      <c r="G7473" s="194">
        <v>27</v>
      </c>
      <c r="H7473" s="50" t="s">
        <v>60</v>
      </c>
      <c r="I7473" s="187">
        <v>9.9578059999999997</v>
      </c>
      <c r="J7473" s="41" t="s">
        <v>941</v>
      </c>
      <c r="K7473" s="41" t="s">
        <v>116</v>
      </c>
      <c r="L7473" s="195">
        <v>5.5696199999999996</v>
      </c>
      <c r="M7473" s="52" t="s">
        <v>941</v>
      </c>
      <c r="N7473" s="52" t="s">
        <v>117</v>
      </c>
    </row>
    <row r="7474" spans="1:14" x14ac:dyDescent="0.2">
      <c r="A7474" s="30">
        <v>773</v>
      </c>
      <c r="B7474" s="254" t="str">
        <f>IF(AND(A7474&lt;&gt;"",ISNUMBER(A7474)),VLOOKUP(A7474,Studies!A:BR,2,FALSE),"")</f>
        <v>Kharasch 2011b</v>
      </c>
      <c r="C7474" s="255" t="str">
        <f>IF(AND(A7474&lt;&gt;"",ISNUMBER(A7474)),VLOOKUP(A7474,Studies!A:BR,3,FALSE),"")</f>
        <v>https://www.ncbi.nlm.nih.gov/pmc/articles/PMC3584707/</v>
      </c>
      <c r="D7474" s="255" t="str">
        <f>IF(AND(A7474&lt;&gt;"",ISNUMBER(A7474)),VLOOKUP(A7474,Studies!A:BR,4,FALSE),"")</f>
        <v>Alfentanil PO Grapefruit coadmin simultaneous</v>
      </c>
      <c r="E7474" s="255" t="str">
        <f>IF(AND(A7474&lt;&gt;"",ISNUMBER(A7474)),VLOOKUP(A7474,Studies!A:BR,5,FALSE),"")</f>
        <v>Alfentanil</v>
      </c>
      <c r="F7474" s="256" t="str">
        <f>IF(AND(A7474&lt;&gt;"",ISNUMBER(A7474)),VLOOKUP(A7474,Studies!A:BR,6,FALSE),"")</f>
        <v>Plasma</v>
      </c>
      <c r="G7474" s="194">
        <v>28</v>
      </c>
      <c r="H7474" s="50" t="s">
        <v>60</v>
      </c>
      <c r="I7474" s="187">
        <v>6.4135020000000003</v>
      </c>
      <c r="J7474" s="41" t="s">
        <v>941</v>
      </c>
      <c r="K7474" s="41" t="s">
        <v>116</v>
      </c>
      <c r="L7474" s="195">
        <v>4.7257379999999998</v>
      </c>
      <c r="M7474" s="52" t="s">
        <v>941</v>
      </c>
      <c r="N7474" s="52" t="s">
        <v>117</v>
      </c>
    </row>
    <row r="7475" spans="1:14" x14ac:dyDescent="0.2">
      <c r="A7475" s="30">
        <v>773</v>
      </c>
      <c r="B7475" s="254" t="str">
        <f>IF(AND(A7475&lt;&gt;"",ISNUMBER(A7475)),VLOOKUP(A7475,Studies!A:BR,2,FALSE),"")</f>
        <v>Kharasch 2011b</v>
      </c>
      <c r="C7475" s="255" t="str">
        <f>IF(AND(A7475&lt;&gt;"",ISNUMBER(A7475)),VLOOKUP(A7475,Studies!A:BR,3,FALSE),"")</f>
        <v>https://www.ncbi.nlm.nih.gov/pmc/articles/PMC3584707/</v>
      </c>
      <c r="D7475" s="255" t="str">
        <f>IF(AND(A7475&lt;&gt;"",ISNUMBER(A7475)),VLOOKUP(A7475,Studies!A:BR,4,FALSE),"")</f>
        <v>Alfentanil PO Grapefruit coadmin simultaneous</v>
      </c>
      <c r="E7475" s="255" t="str">
        <f>IF(AND(A7475&lt;&gt;"",ISNUMBER(A7475)),VLOOKUP(A7475,Studies!A:BR,5,FALSE),"")</f>
        <v>Alfentanil</v>
      </c>
      <c r="F7475" s="256" t="str">
        <f>IF(AND(A7475&lt;&gt;"",ISNUMBER(A7475)),VLOOKUP(A7475,Studies!A:BR,6,FALSE),"")</f>
        <v>Plasma</v>
      </c>
      <c r="G7475" s="194">
        <v>29</v>
      </c>
      <c r="H7475" s="50" t="s">
        <v>60</v>
      </c>
      <c r="I7475" s="187">
        <v>4.5569620000000004</v>
      </c>
      <c r="J7475" s="41" t="s">
        <v>941</v>
      </c>
      <c r="K7475" s="41" t="s">
        <v>116</v>
      </c>
      <c r="L7475" s="195">
        <v>3.5443039999999999</v>
      </c>
      <c r="M7475" s="52" t="s">
        <v>941</v>
      </c>
      <c r="N7475" s="52" t="s">
        <v>117</v>
      </c>
    </row>
    <row r="7476" spans="1:14" x14ac:dyDescent="0.2">
      <c r="A7476" s="30">
        <v>774</v>
      </c>
      <c r="B7476" s="254" t="str">
        <f>IF(AND(A7476&lt;&gt;"",ISNUMBER(A7476)),VLOOKUP(A7476,Studies!A:BR,2,FALSE),"")</f>
        <v>Kharasch 2011b</v>
      </c>
      <c r="C7476" s="255" t="str">
        <f>IF(AND(A7476&lt;&gt;"",ISNUMBER(A7476)),VLOOKUP(A7476,Studies!A:BR,3,FALSE),"")</f>
        <v>https://www.ncbi.nlm.nih.gov/pmc/articles/PMC3584707/</v>
      </c>
      <c r="D7476" s="255" t="str">
        <f>IF(AND(A7476&lt;&gt;"",ISNUMBER(A7476)),VLOOKUP(A7476,Studies!A:BR,4,FALSE),"")</f>
        <v>Alfentanil PO Ketoconazole coadmin simultaneous</v>
      </c>
      <c r="E7476" s="255" t="str">
        <f>IF(AND(A7476&lt;&gt;"",ISNUMBER(A7476)),VLOOKUP(A7476,Studies!A:BR,5,FALSE),"")</f>
        <v>Alfentanil</v>
      </c>
      <c r="F7476" s="256" t="str">
        <f>IF(AND(A7476&lt;&gt;"",ISNUMBER(A7476)),VLOOKUP(A7476,Studies!A:BR,6,FALSE),"")</f>
        <v>Plasma</v>
      </c>
      <c r="G7476" s="194">
        <v>84.165999999999997</v>
      </c>
      <c r="H7476" s="50" t="s">
        <v>60</v>
      </c>
      <c r="I7476" s="187">
        <v>7.2573840000000001</v>
      </c>
      <c r="J7476" s="41" t="s">
        <v>941</v>
      </c>
      <c r="K7476" s="41" t="s">
        <v>116</v>
      </c>
    </row>
    <row r="7477" spans="1:14" x14ac:dyDescent="0.2">
      <c r="A7477" s="30">
        <v>774</v>
      </c>
      <c r="B7477" s="254" t="str">
        <f>IF(AND(A7477&lt;&gt;"",ISNUMBER(A7477)),VLOOKUP(A7477,Studies!A:BR,2,FALSE),"")</f>
        <v>Kharasch 2011b</v>
      </c>
      <c r="C7477" s="255" t="str">
        <f>IF(AND(A7477&lt;&gt;"",ISNUMBER(A7477)),VLOOKUP(A7477,Studies!A:BR,3,FALSE),"")</f>
        <v>https://www.ncbi.nlm.nih.gov/pmc/articles/PMC3584707/</v>
      </c>
      <c r="D7477" s="255" t="str">
        <f>IF(AND(A7477&lt;&gt;"",ISNUMBER(A7477)),VLOOKUP(A7477,Studies!A:BR,4,FALSE),"")</f>
        <v>Alfentanil PO Ketoconazole coadmin simultaneous</v>
      </c>
      <c r="E7477" s="255" t="str">
        <f>IF(AND(A7477&lt;&gt;"",ISNUMBER(A7477)),VLOOKUP(A7477,Studies!A:BR,5,FALSE),"")</f>
        <v>Alfentanil</v>
      </c>
      <c r="F7477" s="256" t="str">
        <f>IF(AND(A7477&lt;&gt;"",ISNUMBER(A7477)),VLOOKUP(A7477,Studies!A:BR,6,FALSE),"")</f>
        <v>Plasma</v>
      </c>
      <c r="G7477" s="194">
        <v>84.33</v>
      </c>
      <c r="H7477" s="50" t="s">
        <v>60</v>
      </c>
      <c r="I7477" s="187">
        <v>13.83966</v>
      </c>
      <c r="J7477" s="41" t="s">
        <v>941</v>
      </c>
      <c r="K7477" s="41" t="s">
        <v>116</v>
      </c>
    </row>
    <row r="7478" spans="1:14" x14ac:dyDescent="0.2">
      <c r="A7478" s="30">
        <v>774</v>
      </c>
      <c r="B7478" s="254" t="str">
        <f>IF(AND(A7478&lt;&gt;"",ISNUMBER(A7478)),VLOOKUP(A7478,Studies!A:BR,2,FALSE),"")</f>
        <v>Kharasch 2011b</v>
      </c>
      <c r="C7478" s="255" t="str">
        <f>IF(AND(A7478&lt;&gt;"",ISNUMBER(A7478)),VLOOKUP(A7478,Studies!A:BR,3,FALSE),"")</f>
        <v>https://www.ncbi.nlm.nih.gov/pmc/articles/PMC3584707/</v>
      </c>
      <c r="D7478" s="255" t="str">
        <f>IF(AND(A7478&lt;&gt;"",ISNUMBER(A7478)),VLOOKUP(A7478,Studies!A:BR,4,FALSE),"")</f>
        <v>Alfentanil PO Ketoconazole coadmin simultaneous</v>
      </c>
      <c r="E7478" s="255" t="str">
        <f>IF(AND(A7478&lt;&gt;"",ISNUMBER(A7478)),VLOOKUP(A7478,Studies!A:BR,5,FALSE),"")</f>
        <v>Alfentanil</v>
      </c>
      <c r="F7478" s="256" t="str">
        <f>IF(AND(A7478&lt;&gt;"",ISNUMBER(A7478)),VLOOKUP(A7478,Studies!A:BR,6,FALSE),"")</f>
        <v>Plasma</v>
      </c>
      <c r="G7478" s="194">
        <v>84.5</v>
      </c>
      <c r="H7478" s="50" t="s">
        <v>60</v>
      </c>
      <c r="I7478" s="187">
        <v>21.603380000000001</v>
      </c>
      <c r="J7478" s="41" t="s">
        <v>941</v>
      </c>
      <c r="K7478" s="41" t="s">
        <v>116</v>
      </c>
    </row>
    <row r="7479" spans="1:14" x14ac:dyDescent="0.2">
      <c r="A7479" s="30">
        <v>774</v>
      </c>
      <c r="B7479" s="254" t="str">
        <f>IF(AND(A7479&lt;&gt;"",ISNUMBER(A7479)),VLOOKUP(A7479,Studies!A:BR,2,FALSE),"")</f>
        <v>Kharasch 2011b</v>
      </c>
      <c r="C7479" s="255" t="str">
        <f>IF(AND(A7479&lt;&gt;"",ISNUMBER(A7479)),VLOOKUP(A7479,Studies!A:BR,3,FALSE),"")</f>
        <v>https://www.ncbi.nlm.nih.gov/pmc/articles/PMC3584707/</v>
      </c>
      <c r="D7479" s="255" t="str">
        <f>IF(AND(A7479&lt;&gt;"",ISNUMBER(A7479)),VLOOKUP(A7479,Studies!A:BR,4,FALSE),"")</f>
        <v>Alfentanil PO Ketoconazole coadmin simultaneous</v>
      </c>
      <c r="E7479" s="255" t="str">
        <f>IF(AND(A7479&lt;&gt;"",ISNUMBER(A7479)),VLOOKUP(A7479,Studies!A:BR,5,FALSE),"")</f>
        <v>Alfentanil</v>
      </c>
      <c r="F7479" s="256" t="str">
        <f>IF(AND(A7479&lt;&gt;"",ISNUMBER(A7479)),VLOOKUP(A7479,Studies!A:BR,6,FALSE),"")</f>
        <v>Plasma</v>
      </c>
      <c r="G7479" s="194">
        <v>84.75</v>
      </c>
      <c r="H7479" s="50" t="s">
        <v>60</v>
      </c>
      <c r="I7479" s="187">
        <v>26.66667</v>
      </c>
      <c r="J7479" s="41" t="s">
        <v>941</v>
      </c>
      <c r="K7479" s="41" t="s">
        <v>116</v>
      </c>
    </row>
    <row r="7480" spans="1:14" x14ac:dyDescent="0.2">
      <c r="A7480" s="30">
        <v>774</v>
      </c>
      <c r="B7480" s="254" t="str">
        <f>IF(AND(A7480&lt;&gt;"",ISNUMBER(A7480)),VLOOKUP(A7480,Studies!A:BR,2,FALSE),"")</f>
        <v>Kharasch 2011b</v>
      </c>
      <c r="C7480" s="255" t="str">
        <f>IF(AND(A7480&lt;&gt;"",ISNUMBER(A7480)),VLOOKUP(A7480,Studies!A:BR,3,FALSE),"")</f>
        <v>https://www.ncbi.nlm.nih.gov/pmc/articles/PMC3584707/</v>
      </c>
      <c r="D7480" s="255" t="str">
        <f>IF(AND(A7480&lt;&gt;"",ISNUMBER(A7480)),VLOOKUP(A7480,Studies!A:BR,4,FALSE),"")</f>
        <v>Alfentanil PO Ketoconazole coadmin simultaneous</v>
      </c>
      <c r="E7480" s="255" t="str">
        <f>IF(AND(A7480&lt;&gt;"",ISNUMBER(A7480)),VLOOKUP(A7480,Studies!A:BR,5,FALSE),"")</f>
        <v>Alfentanil</v>
      </c>
      <c r="F7480" s="256" t="str">
        <f>IF(AND(A7480&lt;&gt;"",ISNUMBER(A7480)),VLOOKUP(A7480,Studies!A:BR,6,FALSE),"")</f>
        <v>Plasma</v>
      </c>
      <c r="G7480" s="194">
        <v>85</v>
      </c>
      <c r="H7480" s="50" t="s">
        <v>60</v>
      </c>
      <c r="I7480" s="187">
        <v>30.54852</v>
      </c>
      <c r="J7480" s="41" t="s">
        <v>941</v>
      </c>
      <c r="K7480" s="41" t="s">
        <v>116</v>
      </c>
    </row>
    <row r="7481" spans="1:14" x14ac:dyDescent="0.2">
      <c r="A7481" s="30">
        <v>774</v>
      </c>
      <c r="B7481" s="254" t="str">
        <f>IF(AND(A7481&lt;&gt;"",ISNUMBER(A7481)),VLOOKUP(A7481,Studies!A:BR,2,FALSE),"")</f>
        <v>Kharasch 2011b</v>
      </c>
      <c r="C7481" s="255" t="str">
        <f>IF(AND(A7481&lt;&gt;"",ISNUMBER(A7481)),VLOOKUP(A7481,Studies!A:BR,3,FALSE),"")</f>
        <v>https://www.ncbi.nlm.nih.gov/pmc/articles/PMC3584707/</v>
      </c>
      <c r="D7481" s="255" t="str">
        <f>IF(AND(A7481&lt;&gt;"",ISNUMBER(A7481)),VLOOKUP(A7481,Studies!A:BR,4,FALSE),"")</f>
        <v>Alfentanil PO Ketoconazole coadmin simultaneous</v>
      </c>
      <c r="E7481" s="255" t="str">
        <f>IF(AND(A7481&lt;&gt;"",ISNUMBER(A7481)),VLOOKUP(A7481,Studies!A:BR,5,FALSE),"")</f>
        <v>Alfentanil</v>
      </c>
      <c r="F7481" s="256" t="str">
        <f>IF(AND(A7481&lt;&gt;"",ISNUMBER(A7481)),VLOOKUP(A7481,Studies!A:BR,6,FALSE),"")</f>
        <v>Plasma</v>
      </c>
      <c r="G7481" s="194">
        <v>85.5</v>
      </c>
      <c r="H7481" s="50" t="s">
        <v>60</v>
      </c>
      <c r="I7481" s="187">
        <v>26.32911</v>
      </c>
      <c r="J7481" s="41" t="s">
        <v>941</v>
      </c>
      <c r="K7481" s="41" t="s">
        <v>116</v>
      </c>
    </row>
    <row r="7482" spans="1:14" x14ac:dyDescent="0.2">
      <c r="A7482" s="30">
        <v>774</v>
      </c>
      <c r="B7482" s="254" t="str">
        <f>IF(AND(A7482&lt;&gt;"",ISNUMBER(A7482)),VLOOKUP(A7482,Studies!A:BR,2,FALSE),"")</f>
        <v>Kharasch 2011b</v>
      </c>
      <c r="C7482" s="255" t="str">
        <f>IF(AND(A7482&lt;&gt;"",ISNUMBER(A7482)),VLOOKUP(A7482,Studies!A:BR,3,FALSE),"")</f>
        <v>https://www.ncbi.nlm.nih.gov/pmc/articles/PMC3584707/</v>
      </c>
      <c r="D7482" s="255" t="str">
        <f>IF(AND(A7482&lt;&gt;"",ISNUMBER(A7482)),VLOOKUP(A7482,Studies!A:BR,4,FALSE),"")</f>
        <v>Alfentanil PO Ketoconazole coadmin simultaneous</v>
      </c>
      <c r="E7482" s="255" t="str">
        <f>IF(AND(A7482&lt;&gt;"",ISNUMBER(A7482)),VLOOKUP(A7482,Studies!A:BR,5,FALSE),"")</f>
        <v>Alfentanil</v>
      </c>
      <c r="F7482" s="256" t="str">
        <f>IF(AND(A7482&lt;&gt;"",ISNUMBER(A7482)),VLOOKUP(A7482,Studies!A:BR,6,FALSE),"")</f>
        <v>Plasma</v>
      </c>
      <c r="G7482" s="194">
        <v>86</v>
      </c>
      <c r="H7482" s="50" t="s">
        <v>60</v>
      </c>
      <c r="I7482" s="187">
        <v>27.172999999999998</v>
      </c>
      <c r="J7482" s="41" t="s">
        <v>941</v>
      </c>
      <c r="K7482" s="41" t="s">
        <v>116</v>
      </c>
    </row>
    <row r="7483" spans="1:14" x14ac:dyDescent="0.2">
      <c r="A7483" s="30">
        <v>774</v>
      </c>
      <c r="B7483" s="254" t="str">
        <f>IF(AND(A7483&lt;&gt;"",ISNUMBER(A7483)),VLOOKUP(A7483,Studies!A:BR,2,FALSE),"")</f>
        <v>Kharasch 2011b</v>
      </c>
      <c r="C7483" s="255" t="str">
        <f>IF(AND(A7483&lt;&gt;"",ISNUMBER(A7483)),VLOOKUP(A7483,Studies!A:BR,3,FALSE),"")</f>
        <v>https://www.ncbi.nlm.nih.gov/pmc/articles/PMC3584707/</v>
      </c>
      <c r="D7483" s="255" t="str">
        <f>IF(AND(A7483&lt;&gt;"",ISNUMBER(A7483)),VLOOKUP(A7483,Studies!A:BR,4,FALSE),"")</f>
        <v>Alfentanil PO Ketoconazole coadmin simultaneous</v>
      </c>
      <c r="E7483" s="255" t="str">
        <f>IF(AND(A7483&lt;&gt;"",ISNUMBER(A7483)),VLOOKUP(A7483,Studies!A:BR,5,FALSE),"")</f>
        <v>Alfentanil</v>
      </c>
      <c r="F7483" s="256" t="str">
        <f>IF(AND(A7483&lt;&gt;"",ISNUMBER(A7483)),VLOOKUP(A7483,Studies!A:BR,6,FALSE),"")</f>
        <v>Plasma</v>
      </c>
      <c r="G7483" s="194">
        <v>86.5</v>
      </c>
      <c r="H7483" s="50" t="s">
        <v>60</v>
      </c>
      <c r="I7483" s="187">
        <v>28.185649999999999</v>
      </c>
      <c r="J7483" s="41" t="s">
        <v>941</v>
      </c>
      <c r="K7483" s="41" t="s">
        <v>116</v>
      </c>
    </row>
    <row r="7484" spans="1:14" x14ac:dyDescent="0.2">
      <c r="A7484" s="30">
        <v>774</v>
      </c>
      <c r="B7484" s="254" t="str">
        <f>IF(AND(A7484&lt;&gt;"",ISNUMBER(A7484)),VLOOKUP(A7484,Studies!A:BR,2,FALSE),"")</f>
        <v>Kharasch 2011b</v>
      </c>
      <c r="C7484" s="255" t="str">
        <f>IF(AND(A7484&lt;&gt;"",ISNUMBER(A7484)),VLOOKUP(A7484,Studies!A:BR,3,FALSE),"")</f>
        <v>https://www.ncbi.nlm.nih.gov/pmc/articles/PMC3584707/</v>
      </c>
      <c r="D7484" s="255" t="str">
        <f>IF(AND(A7484&lt;&gt;"",ISNUMBER(A7484)),VLOOKUP(A7484,Studies!A:BR,4,FALSE),"")</f>
        <v>Alfentanil PO Ketoconazole coadmin simultaneous</v>
      </c>
      <c r="E7484" s="255" t="str">
        <f>IF(AND(A7484&lt;&gt;"",ISNUMBER(A7484)),VLOOKUP(A7484,Studies!A:BR,5,FALSE),"")</f>
        <v>Alfentanil</v>
      </c>
      <c r="F7484" s="256" t="str">
        <f>IF(AND(A7484&lt;&gt;"",ISNUMBER(A7484)),VLOOKUP(A7484,Studies!A:BR,6,FALSE),"")</f>
        <v>Plasma</v>
      </c>
      <c r="G7484" s="194">
        <v>87</v>
      </c>
      <c r="H7484" s="50" t="s">
        <v>60</v>
      </c>
      <c r="I7484" s="187">
        <v>28.354430000000001</v>
      </c>
      <c r="J7484" s="41" t="s">
        <v>941</v>
      </c>
      <c r="K7484" s="41" t="s">
        <v>116</v>
      </c>
    </row>
    <row r="7485" spans="1:14" x14ac:dyDescent="0.2">
      <c r="A7485" s="30">
        <v>774</v>
      </c>
      <c r="B7485" s="254" t="str">
        <f>IF(AND(A7485&lt;&gt;"",ISNUMBER(A7485)),VLOOKUP(A7485,Studies!A:BR,2,FALSE),"")</f>
        <v>Kharasch 2011b</v>
      </c>
      <c r="C7485" s="255" t="str">
        <f>IF(AND(A7485&lt;&gt;"",ISNUMBER(A7485)),VLOOKUP(A7485,Studies!A:BR,3,FALSE),"")</f>
        <v>https://www.ncbi.nlm.nih.gov/pmc/articles/PMC3584707/</v>
      </c>
      <c r="D7485" s="255" t="str">
        <f>IF(AND(A7485&lt;&gt;"",ISNUMBER(A7485)),VLOOKUP(A7485,Studies!A:BR,4,FALSE),"")</f>
        <v>Alfentanil PO Ketoconazole coadmin simultaneous</v>
      </c>
      <c r="E7485" s="255" t="str">
        <f>IF(AND(A7485&lt;&gt;"",ISNUMBER(A7485)),VLOOKUP(A7485,Studies!A:BR,5,FALSE),"")</f>
        <v>Alfentanil</v>
      </c>
      <c r="F7485" s="256" t="str">
        <f>IF(AND(A7485&lt;&gt;"",ISNUMBER(A7485)),VLOOKUP(A7485,Studies!A:BR,6,FALSE),"")</f>
        <v>Plasma</v>
      </c>
      <c r="G7485" s="194">
        <v>87.5</v>
      </c>
      <c r="H7485" s="50" t="s">
        <v>60</v>
      </c>
      <c r="I7485" s="187">
        <v>25.65401</v>
      </c>
      <c r="J7485" s="41" t="s">
        <v>941</v>
      </c>
      <c r="K7485" s="41" t="s">
        <v>116</v>
      </c>
    </row>
    <row r="7486" spans="1:14" x14ac:dyDescent="0.2">
      <c r="A7486" s="30">
        <v>774</v>
      </c>
      <c r="B7486" s="254" t="str">
        <f>IF(AND(A7486&lt;&gt;"",ISNUMBER(A7486)),VLOOKUP(A7486,Studies!A:BR,2,FALSE),"")</f>
        <v>Kharasch 2011b</v>
      </c>
      <c r="C7486" s="255" t="str">
        <f>IF(AND(A7486&lt;&gt;"",ISNUMBER(A7486)),VLOOKUP(A7486,Studies!A:BR,3,FALSE),"")</f>
        <v>https://www.ncbi.nlm.nih.gov/pmc/articles/PMC3584707/</v>
      </c>
      <c r="D7486" s="255" t="str">
        <f>IF(AND(A7486&lt;&gt;"",ISNUMBER(A7486)),VLOOKUP(A7486,Studies!A:BR,4,FALSE),"")</f>
        <v>Alfentanil PO Ketoconazole coadmin simultaneous</v>
      </c>
      <c r="E7486" s="255" t="str">
        <f>IF(AND(A7486&lt;&gt;"",ISNUMBER(A7486)),VLOOKUP(A7486,Studies!A:BR,5,FALSE),"")</f>
        <v>Alfentanil</v>
      </c>
      <c r="F7486" s="256" t="str">
        <f>IF(AND(A7486&lt;&gt;"",ISNUMBER(A7486)),VLOOKUP(A7486,Studies!A:BR,6,FALSE),"")</f>
        <v>Plasma</v>
      </c>
      <c r="G7486" s="194">
        <v>88</v>
      </c>
      <c r="H7486" s="50" t="s">
        <v>60</v>
      </c>
      <c r="I7486" s="187">
        <v>23.797470000000001</v>
      </c>
      <c r="J7486" s="41" t="s">
        <v>941</v>
      </c>
      <c r="K7486" s="41" t="s">
        <v>116</v>
      </c>
    </row>
    <row r="7487" spans="1:14" x14ac:dyDescent="0.2">
      <c r="A7487" s="30">
        <v>774</v>
      </c>
      <c r="B7487" s="254" t="str">
        <f>IF(AND(A7487&lt;&gt;"",ISNUMBER(A7487)),VLOOKUP(A7487,Studies!A:BR,2,FALSE),"")</f>
        <v>Kharasch 2011b</v>
      </c>
      <c r="C7487" s="255" t="str">
        <f>IF(AND(A7487&lt;&gt;"",ISNUMBER(A7487)),VLOOKUP(A7487,Studies!A:BR,3,FALSE),"")</f>
        <v>https://www.ncbi.nlm.nih.gov/pmc/articles/PMC3584707/</v>
      </c>
      <c r="D7487" s="255" t="str">
        <f>IF(AND(A7487&lt;&gt;"",ISNUMBER(A7487)),VLOOKUP(A7487,Studies!A:BR,4,FALSE),"")</f>
        <v>Alfentanil PO Ketoconazole coadmin simultaneous</v>
      </c>
      <c r="E7487" s="255" t="str">
        <f>IF(AND(A7487&lt;&gt;"",ISNUMBER(A7487)),VLOOKUP(A7487,Studies!A:BR,5,FALSE),"")</f>
        <v>Alfentanil</v>
      </c>
      <c r="F7487" s="256" t="str">
        <f>IF(AND(A7487&lt;&gt;"",ISNUMBER(A7487)),VLOOKUP(A7487,Studies!A:BR,6,FALSE),"")</f>
        <v>Plasma</v>
      </c>
      <c r="G7487" s="194">
        <v>89</v>
      </c>
      <c r="H7487" s="50" t="s">
        <v>60</v>
      </c>
      <c r="I7487" s="187">
        <v>20.75949</v>
      </c>
      <c r="J7487" s="41" t="s">
        <v>941</v>
      </c>
      <c r="K7487" s="41" t="s">
        <v>116</v>
      </c>
    </row>
    <row r="7488" spans="1:14" x14ac:dyDescent="0.2">
      <c r="A7488" s="30">
        <v>774</v>
      </c>
      <c r="B7488" s="254" t="str">
        <f>IF(AND(A7488&lt;&gt;"",ISNUMBER(A7488)),VLOOKUP(A7488,Studies!A:BR,2,FALSE),"")</f>
        <v>Kharasch 2011b</v>
      </c>
      <c r="C7488" s="255" t="str">
        <f>IF(AND(A7488&lt;&gt;"",ISNUMBER(A7488)),VLOOKUP(A7488,Studies!A:BR,3,FALSE),"")</f>
        <v>https://www.ncbi.nlm.nih.gov/pmc/articles/PMC3584707/</v>
      </c>
      <c r="D7488" s="255" t="str">
        <f>IF(AND(A7488&lt;&gt;"",ISNUMBER(A7488)),VLOOKUP(A7488,Studies!A:BR,4,FALSE),"")</f>
        <v>Alfentanil PO Ketoconazole coadmin simultaneous</v>
      </c>
      <c r="E7488" s="255" t="str">
        <f>IF(AND(A7488&lt;&gt;"",ISNUMBER(A7488)),VLOOKUP(A7488,Studies!A:BR,5,FALSE),"")</f>
        <v>Alfentanil</v>
      </c>
      <c r="F7488" s="256" t="str">
        <f>IF(AND(A7488&lt;&gt;"",ISNUMBER(A7488)),VLOOKUP(A7488,Studies!A:BR,6,FALSE),"")</f>
        <v>Plasma</v>
      </c>
      <c r="G7488" s="194">
        <v>90</v>
      </c>
      <c r="H7488" s="50" t="s">
        <v>60</v>
      </c>
      <c r="I7488" s="187">
        <v>18.396619999999999</v>
      </c>
      <c r="J7488" s="41" t="s">
        <v>941</v>
      </c>
      <c r="K7488" s="41" t="s">
        <v>116</v>
      </c>
    </row>
    <row r="7489" spans="1:11" x14ac:dyDescent="0.2">
      <c r="A7489" s="30">
        <v>774</v>
      </c>
      <c r="B7489" s="254" t="str">
        <f>IF(AND(A7489&lt;&gt;"",ISNUMBER(A7489)),VLOOKUP(A7489,Studies!A:BR,2,FALSE),"")</f>
        <v>Kharasch 2011b</v>
      </c>
      <c r="C7489" s="255" t="str">
        <f>IF(AND(A7489&lt;&gt;"",ISNUMBER(A7489)),VLOOKUP(A7489,Studies!A:BR,3,FALSE),"")</f>
        <v>https://www.ncbi.nlm.nih.gov/pmc/articles/PMC3584707/</v>
      </c>
      <c r="D7489" s="255" t="str">
        <f>IF(AND(A7489&lt;&gt;"",ISNUMBER(A7489)),VLOOKUP(A7489,Studies!A:BR,4,FALSE),"")</f>
        <v>Alfentanil PO Ketoconazole coadmin simultaneous</v>
      </c>
      <c r="E7489" s="255" t="str">
        <f>IF(AND(A7489&lt;&gt;"",ISNUMBER(A7489)),VLOOKUP(A7489,Studies!A:BR,5,FALSE),"")</f>
        <v>Alfentanil</v>
      </c>
      <c r="F7489" s="256" t="str">
        <f>IF(AND(A7489&lt;&gt;"",ISNUMBER(A7489)),VLOOKUP(A7489,Studies!A:BR,6,FALSE),"")</f>
        <v>Plasma</v>
      </c>
      <c r="G7489" s="194">
        <v>91</v>
      </c>
      <c r="H7489" s="50" t="s">
        <v>60</v>
      </c>
      <c r="I7489" s="187">
        <v>16.54008</v>
      </c>
      <c r="J7489" s="41" t="s">
        <v>941</v>
      </c>
      <c r="K7489" s="41" t="s">
        <v>116</v>
      </c>
    </row>
    <row r="7490" spans="1:11" x14ac:dyDescent="0.2">
      <c r="A7490" s="30">
        <v>774</v>
      </c>
      <c r="B7490" s="254" t="str">
        <f>IF(AND(A7490&lt;&gt;"",ISNUMBER(A7490)),VLOOKUP(A7490,Studies!A:BR,2,FALSE),"")</f>
        <v>Kharasch 2011b</v>
      </c>
      <c r="C7490" s="255" t="str">
        <f>IF(AND(A7490&lt;&gt;"",ISNUMBER(A7490)),VLOOKUP(A7490,Studies!A:BR,3,FALSE),"")</f>
        <v>https://www.ncbi.nlm.nih.gov/pmc/articles/PMC3584707/</v>
      </c>
      <c r="D7490" s="255" t="str">
        <f>IF(AND(A7490&lt;&gt;"",ISNUMBER(A7490)),VLOOKUP(A7490,Studies!A:BR,4,FALSE),"")</f>
        <v>Alfentanil PO Ketoconazole coadmin simultaneous</v>
      </c>
      <c r="E7490" s="255" t="str">
        <f>IF(AND(A7490&lt;&gt;"",ISNUMBER(A7490)),VLOOKUP(A7490,Studies!A:BR,5,FALSE),"")</f>
        <v>Alfentanil</v>
      </c>
      <c r="F7490" s="256" t="str">
        <f>IF(AND(A7490&lt;&gt;"",ISNUMBER(A7490)),VLOOKUP(A7490,Studies!A:BR,6,FALSE),"")</f>
        <v>Plasma</v>
      </c>
      <c r="G7490" s="194">
        <v>92</v>
      </c>
      <c r="H7490" s="50" t="s">
        <v>60</v>
      </c>
      <c r="I7490" s="187">
        <v>14.17722</v>
      </c>
      <c r="J7490" s="41" t="s">
        <v>941</v>
      </c>
      <c r="K7490" s="41" t="s">
        <v>116</v>
      </c>
    </row>
    <row r="7491" spans="1:11" x14ac:dyDescent="0.2">
      <c r="A7491" s="30">
        <v>775</v>
      </c>
      <c r="B7491" s="254" t="str">
        <f>IF(AND(A7491&lt;&gt;"",ISNUMBER(A7491)),VLOOKUP(A7491,Studies!A:BR,2,FALSE),"")</f>
        <v>Kharasch 2011b</v>
      </c>
      <c r="C7491" s="255" t="str">
        <f>IF(AND(A7491&lt;&gt;"",ISNUMBER(A7491)),VLOOKUP(A7491,Studies!A:BR,3,FALSE),"")</f>
        <v>https://www.ncbi.nlm.nih.gov/pmc/articles/PMC3584707/</v>
      </c>
      <c r="D7491" s="255" t="str">
        <f>IF(AND(A7491&lt;&gt;"",ISNUMBER(A7491)),VLOOKUP(A7491,Studies!A:BR,4,FALSE),"")</f>
        <v>Alfentanil PO Rifampin coadmin simultaneous</v>
      </c>
      <c r="E7491" s="255" t="str">
        <f>IF(AND(A7491&lt;&gt;"",ISNUMBER(A7491)),VLOOKUP(A7491,Studies!A:BR,5,FALSE),"")</f>
        <v>Alfentanil</v>
      </c>
      <c r="F7491" s="256" t="str">
        <f>IF(AND(A7491&lt;&gt;"",ISNUMBER(A7491)),VLOOKUP(A7491,Studies!A:BR,6,FALSE),"")</f>
        <v>Plasma</v>
      </c>
      <c r="G7491" s="194">
        <v>132.166</v>
      </c>
      <c r="H7491" s="50" t="s">
        <v>60</v>
      </c>
      <c r="I7491" s="187">
        <v>0.16877639999999999</v>
      </c>
      <c r="J7491" s="41" t="s">
        <v>941</v>
      </c>
      <c r="K7491" s="41" t="s">
        <v>116</v>
      </c>
    </row>
    <row r="7492" spans="1:11" x14ac:dyDescent="0.2">
      <c r="A7492" s="30">
        <v>775</v>
      </c>
      <c r="B7492" s="254" t="str">
        <f>IF(AND(A7492&lt;&gt;"",ISNUMBER(A7492)),VLOOKUP(A7492,Studies!A:BR,2,FALSE),"")</f>
        <v>Kharasch 2011b</v>
      </c>
      <c r="C7492" s="255" t="str">
        <f>IF(AND(A7492&lt;&gt;"",ISNUMBER(A7492)),VLOOKUP(A7492,Studies!A:BR,3,FALSE),"")</f>
        <v>https://www.ncbi.nlm.nih.gov/pmc/articles/PMC3584707/</v>
      </c>
      <c r="D7492" s="255" t="str">
        <f>IF(AND(A7492&lt;&gt;"",ISNUMBER(A7492)),VLOOKUP(A7492,Studies!A:BR,4,FALSE),"")</f>
        <v>Alfentanil PO Rifampin coadmin simultaneous</v>
      </c>
      <c r="E7492" s="255" t="str">
        <f>IF(AND(A7492&lt;&gt;"",ISNUMBER(A7492)),VLOOKUP(A7492,Studies!A:BR,5,FALSE),"")</f>
        <v>Alfentanil</v>
      </c>
      <c r="F7492" s="256" t="str">
        <f>IF(AND(A7492&lt;&gt;"",ISNUMBER(A7492)),VLOOKUP(A7492,Studies!A:BR,6,FALSE),"")</f>
        <v>Plasma</v>
      </c>
      <c r="G7492" s="194">
        <v>132.333</v>
      </c>
      <c r="H7492" s="50" t="s">
        <v>60</v>
      </c>
      <c r="I7492" s="187">
        <v>2.1940930000000001</v>
      </c>
      <c r="J7492" s="41" t="s">
        <v>941</v>
      </c>
      <c r="K7492" s="41" t="s">
        <v>116</v>
      </c>
    </row>
    <row r="7493" spans="1:11" x14ac:dyDescent="0.2">
      <c r="A7493" s="30">
        <v>775</v>
      </c>
      <c r="B7493" s="254" t="str">
        <f>IF(AND(A7493&lt;&gt;"",ISNUMBER(A7493)),VLOOKUP(A7493,Studies!A:BR,2,FALSE),"")</f>
        <v>Kharasch 2011b</v>
      </c>
      <c r="C7493" s="255" t="str">
        <f>IF(AND(A7493&lt;&gt;"",ISNUMBER(A7493)),VLOOKUP(A7493,Studies!A:BR,3,FALSE),"")</f>
        <v>https://www.ncbi.nlm.nih.gov/pmc/articles/PMC3584707/</v>
      </c>
      <c r="D7493" s="255" t="str">
        <f>IF(AND(A7493&lt;&gt;"",ISNUMBER(A7493)),VLOOKUP(A7493,Studies!A:BR,4,FALSE),"")</f>
        <v>Alfentanil PO Rifampin coadmin simultaneous</v>
      </c>
      <c r="E7493" s="255" t="str">
        <f>IF(AND(A7493&lt;&gt;"",ISNUMBER(A7493)),VLOOKUP(A7493,Studies!A:BR,5,FALSE),"")</f>
        <v>Alfentanil</v>
      </c>
      <c r="F7493" s="256" t="str">
        <f>IF(AND(A7493&lt;&gt;"",ISNUMBER(A7493)),VLOOKUP(A7493,Studies!A:BR,6,FALSE),"")</f>
        <v>Plasma</v>
      </c>
      <c r="G7493" s="194">
        <v>132.5</v>
      </c>
      <c r="H7493" s="50" t="s">
        <v>60</v>
      </c>
      <c r="I7493" s="187">
        <v>2.3628689999999999</v>
      </c>
      <c r="J7493" s="41" t="s">
        <v>941</v>
      </c>
      <c r="K7493" s="41" t="s">
        <v>116</v>
      </c>
    </row>
    <row r="7494" spans="1:11" x14ac:dyDescent="0.2">
      <c r="A7494" s="30">
        <v>775</v>
      </c>
      <c r="B7494" s="254" t="str">
        <f>IF(AND(A7494&lt;&gt;"",ISNUMBER(A7494)),VLOOKUP(A7494,Studies!A:BR,2,FALSE),"")</f>
        <v>Kharasch 2011b</v>
      </c>
      <c r="C7494" s="255" t="str">
        <f>IF(AND(A7494&lt;&gt;"",ISNUMBER(A7494)),VLOOKUP(A7494,Studies!A:BR,3,FALSE),"")</f>
        <v>https://www.ncbi.nlm.nih.gov/pmc/articles/PMC3584707/</v>
      </c>
      <c r="D7494" s="255" t="str">
        <f>IF(AND(A7494&lt;&gt;"",ISNUMBER(A7494)),VLOOKUP(A7494,Studies!A:BR,4,FALSE),"")</f>
        <v>Alfentanil PO Rifampin coadmin simultaneous</v>
      </c>
      <c r="E7494" s="255" t="str">
        <f>IF(AND(A7494&lt;&gt;"",ISNUMBER(A7494)),VLOOKUP(A7494,Studies!A:BR,5,FALSE),"")</f>
        <v>Alfentanil</v>
      </c>
      <c r="F7494" s="256" t="str">
        <f>IF(AND(A7494&lt;&gt;"",ISNUMBER(A7494)),VLOOKUP(A7494,Studies!A:BR,6,FALSE),"")</f>
        <v>Plasma</v>
      </c>
      <c r="G7494" s="194">
        <v>132.75</v>
      </c>
      <c r="H7494" s="50" t="s">
        <v>60</v>
      </c>
      <c r="I7494" s="187">
        <v>3.2067510000000001</v>
      </c>
      <c r="J7494" s="41" t="s">
        <v>941</v>
      </c>
      <c r="K7494" s="41" t="s">
        <v>116</v>
      </c>
    </row>
    <row r="7495" spans="1:11" x14ac:dyDescent="0.2">
      <c r="A7495" s="30">
        <v>775</v>
      </c>
      <c r="B7495" s="254" t="str">
        <f>IF(AND(A7495&lt;&gt;"",ISNUMBER(A7495)),VLOOKUP(A7495,Studies!A:BR,2,FALSE),"")</f>
        <v>Kharasch 2011b</v>
      </c>
      <c r="C7495" s="255" t="str">
        <f>IF(AND(A7495&lt;&gt;"",ISNUMBER(A7495)),VLOOKUP(A7495,Studies!A:BR,3,FALSE),"")</f>
        <v>https://www.ncbi.nlm.nih.gov/pmc/articles/PMC3584707/</v>
      </c>
      <c r="D7495" s="255" t="str">
        <f>IF(AND(A7495&lt;&gt;"",ISNUMBER(A7495)),VLOOKUP(A7495,Studies!A:BR,4,FALSE),"")</f>
        <v>Alfentanil PO Rifampin coadmin simultaneous</v>
      </c>
      <c r="E7495" s="255" t="str">
        <f>IF(AND(A7495&lt;&gt;"",ISNUMBER(A7495)),VLOOKUP(A7495,Studies!A:BR,5,FALSE),"")</f>
        <v>Alfentanil</v>
      </c>
      <c r="F7495" s="256" t="str">
        <f>IF(AND(A7495&lt;&gt;"",ISNUMBER(A7495)),VLOOKUP(A7495,Studies!A:BR,6,FALSE),"")</f>
        <v>Plasma</v>
      </c>
      <c r="G7495" s="194">
        <v>133</v>
      </c>
      <c r="H7495" s="50" t="s">
        <v>60</v>
      </c>
      <c r="I7495" s="187">
        <v>2.3628689999999999</v>
      </c>
      <c r="J7495" s="41" t="s">
        <v>941</v>
      </c>
      <c r="K7495" s="41" t="s">
        <v>116</v>
      </c>
    </row>
    <row r="7496" spans="1:11" x14ac:dyDescent="0.2">
      <c r="A7496" s="30">
        <v>775</v>
      </c>
      <c r="B7496" s="254" t="str">
        <f>IF(AND(A7496&lt;&gt;"",ISNUMBER(A7496)),VLOOKUP(A7496,Studies!A:BR,2,FALSE),"")</f>
        <v>Kharasch 2011b</v>
      </c>
      <c r="C7496" s="255" t="str">
        <f>IF(AND(A7496&lt;&gt;"",ISNUMBER(A7496)),VLOOKUP(A7496,Studies!A:BR,3,FALSE),"")</f>
        <v>https://www.ncbi.nlm.nih.gov/pmc/articles/PMC3584707/</v>
      </c>
      <c r="D7496" s="255" t="str">
        <f>IF(AND(A7496&lt;&gt;"",ISNUMBER(A7496)),VLOOKUP(A7496,Studies!A:BR,4,FALSE),"")</f>
        <v>Alfentanil PO Rifampin coadmin simultaneous</v>
      </c>
      <c r="E7496" s="255" t="str">
        <f>IF(AND(A7496&lt;&gt;"",ISNUMBER(A7496)),VLOOKUP(A7496,Studies!A:BR,5,FALSE),"")</f>
        <v>Alfentanil</v>
      </c>
      <c r="F7496" s="256" t="str">
        <f>IF(AND(A7496&lt;&gt;"",ISNUMBER(A7496)),VLOOKUP(A7496,Studies!A:BR,6,FALSE),"")</f>
        <v>Plasma</v>
      </c>
      <c r="G7496" s="194">
        <v>133.5</v>
      </c>
      <c r="H7496" s="50" t="s">
        <v>60</v>
      </c>
      <c r="I7496" s="187">
        <v>1.3502110000000001</v>
      </c>
      <c r="J7496" s="41" t="s">
        <v>941</v>
      </c>
      <c r="K7496" s="41" t="s">
        <v>116</v>
      </c>
    </row>
    <row r="7497" spans="1:11" x14ac:dyDescent="0.2">
      <c r="A7497" s="30">
        <v>775</v>
      </c>
      <c r="B7497" s="254" t="str">
        <f>IF(AND(A7497&lt;&gt;"",ISNUMBER(A7497)),VLOOKUP(A7497,Studies!A:BR,2,FALSE),"")</f>
        <v>Kharasch 2011b</v>
      </c>
      <c r="C7497" s="255" t="str">
        <f>IF(AND(A7497&lt;&gt;"",ISNUMBER(A7497)),VLOOKUP(A7497,Studies!A:BR,3,FALSE),"")</f>
        <v>https://www.ncbi.nlm.nih.gov/pmc/articles/PMC3584707/</v>
      </c>
      <c r="D7497" s="255" t="str">
        <f>IF(AND(A7497&lt;&gt;"",ISNUMBER(A7497)),VLOOKUP(A7497,Studies!A:BR,4,FALSE),"")</f>
        <v>Alfentanil PO Rifampin coadmin simultaneous</v>
      </c>
      <c r="E7497" s="255" t="str">
        <f>IF(AND(A7497&lt;&gt;"",ISNUMBER(A7497)),VLOOKUP(A7497,Studies!A:BR,5,FALSE),"")</f>
        <v>Alfentanil</v>
      </c>
      <c r="F7497" s="256" t="str">
        <f>IF(AND(A7497&lt;&gt;"",ISNUMBER(A7497)),VLOOKUP(A7497,Studies!A:BR,6,FALSE),"")</f>
        <v>Plasma</v>
      </c>
      <c r="G7497" s="194">
        <v>134</v>
      </c>
      <c r="H7497" s="50" t="s">
        <v>60</v>
      </c>
      <c r="I7497" s="187">
        <v>0.84388180000000002</v>
      </c>
      <c r="J7497" s="41" t="s">
        <v>941</v>
      </c>
      <c r="K7497" s="41" t="s">
        <v>116</v>
      </c>
    </row>
    <row r="7498" spans="1:11" x14ac:dyDescent="0.2">
      <c r="A7498" s="30">
        <v>775</v>
      </c>
      <c r="B7498" s="254" t="str">
        <f>IF(AND(A7498&lt;&gt;"",ISNUMBER(A7498)),VLOOKUP(A7498,Studies!A:BR,2,FALSE),"")</f>
        <v>Kharasch 2011b</v>
      </c>
      <c r="C7498" s="255" t="str">
        <f>IF(AND(A7498&lt;&gt;"",ISNUMBER(A7498)),VLOOKUP(A7498,Studies!A:BR,3,FALSE),"")</f>
        <v>https://www.ncbi.nlm.nih.gov/pmc/articles/PMC3584707/</v>
      </c>
      <c r="D7498" s="255" t="str">
        <f>IF(AND(A7498&lt;&gt;"",ISNUMBER(A7498)),VLOOKUP(A7498,Studies!A:BR,4,FALSE),"")</f>
        <v>Alfentanil PO Rifampin coadmin simultaneous</v>
      </c>
      <c r="E7498" s="255" t="str">
        <f>IF(AND(A7498&lt;&gt;"",ISNUMBER(A7498)),VLOOKUP(A7498,Studies!A:BR,5,FALSE),"")</f>
        <v>Alfentanil</v>
      </c>
      <c r="F7498" s="256" t="str">
        <f>IF(AND(A7498&lt;&gt;"",ISNUMBER(A7498)),VLOOKUP(A7498,Studies!A:BR,6,FALSE),"")</f>
        <v>Plasma</v>
      </c>
      <c r="G7498" s="194">
        <v>134.5</v>
      </c>
      <c r="H7498" s="50" t="s">
        <v>60</v>
      </c>
      <c r="I7498" s="187">
        <v>0.84388180000000002</v>
      </c>
      <c r="J7498" s="41" t="s">
        <v>941</v>
      </c>
      <c r="K7498" s="41" t="s">
        <v>116</v>
      </c>
    </row>
    <row r="7499" spans="1:11" x14ac:dyDescent="0.2">
      <c r="A7499" s="30">
        <v>775</v>
      </c>
      <c r="B7499" s="254" t="str">
        <f>IF(AND(A7499&lt;&gt;"",ISNUMBER(A7499)),VLOOKUP(A7499,Studies!A:BR,2,FALSE),"")</f>
        <v>Kharasch 2011b</v>
      </c>
      <c r="C7499" s="255" t="str">
        <f>IF(AND(A7499&lt;&gt;"",ISNUMBER(A7499)),VLOOKUP(A7499,Studies!A:BR,3,FALSE),"")</f>
        <v>https://www.ncbi.nlm.nih.gov/pmc/articles/PMC3584707/</v>
      </c>
      <c r="D7499" s="255" t="str">
        <f>IF(AND(A7499&lt;&gt;"",ISNUMBER(A7499)),VLOOKUP(A7499,Studies!A:BR,4,FALSE),"")</f>
        <v>Alfentanil PO Rifampin coadmin simultaneous</v>
      </c>
      <c r="E7499" s="255" t="str">
        <f>IF(AND(A7499&lt;&gt;"",ISNUMBER(A7499)),VLOOKUP(A7499,Studies!A:BR,5,FALSE),"")</f>
        <v>Alfentanil</v>
      </c>
      <c r="F7499" s="256" t="str">
        <f>IF(AND(A7499&lt;&gt;"",ISNUMBER(A7499)),VLOOKUP(A7499,Studies!A:BR,6,FALSE),"")</f>
        <v>Plasma</v>
      </c>
      <c r="G7499" s="194">
        <v>135</v>
      </c>
      <c r="H7499" s="50" t="s">
        <v>60</v>
      </c>
      <c r="I7499" s="187">
        <v>0.50632909999999998</v>
      </c>
      <c r="J7499" s="41" t="s">
        <v>941</v>
      </c>
      <c r="K7499" s="41" t="s">
        <v>116</v>
      </c>
    </row>
    <row r="7500" spans="1:11" x14ac:dyDescent="0.2">
      <c r="A7500" s="30">
        <v>775</v>
      </c>
      <c r="B7500" s="254" t="str">
        <f>IF(AND(A7500&lt;&gt;"",ISNUMBER(A7500)),VLOOKUP(A7500,Studies!A:BR,2,FALSE),"")</f>
        <v>Kharasch 2011b</v>
      </c>
      <c r="C7500" s="255" t="str">
        <f>IF(AND(A7500&lt;&gt;"",ISNUMBER(A7500)),VLOOKUP(A7500,Studies!A:BR,3,FALSE),"")</f>
        <v>https://www.ncbi.nlm.nih.gov/pmc/articles/PMC3584707/</v>
      </c>
      <c r="D7500" s="255" t="str">
        <f>IF(AND(A7500&lt;&gt;"",ISNUMBER(A7500)),VLOOKUP(A7500,Studies!A:BR,4,FALSE),"")</f>
        <v>Alfentanil PO Rifampin coadmin simultaneous</v>
      </c>
      <c r="E7500" s="255" t="str">
        <f>IF(AND(A7500&lt;&gt;"",ISNUMBER(A7500)),VLOOKUP(A7500,Studies!A:BR,5,FALSE),"")</f>
        <v>Alfentanil</v>
      </c>
      <c r="F7500" s="256" t="str">
        <f>IF(AND(A7500&lt;&gt;"",ISNUMBER(A7500)),VLOOKUP(A7500,Studies!A:BR,6,FALSE),"")</f>
        <v>Plasma</v>
      </c>
      <c r="G7500" s="194">
        <v>135.5</v>
      </c>
      <c r="H7500" s="50" t="s">
        <v>60</v>
      </c>
      <c r="I7500" s="187">
        <v>0.16877639999999999</v>
      </c>
      <c r="J7500" s="41" t="s">
        <v>941</v>
      </c>
      <c r="K7500" s="41" t="s">
        <v>116</v>
      </c>
    </row>
  </sheetData>
  <autoFilter ref="A1:Q75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85" zoomScaleNormal="85" workbookViewId="0">
      <pane xSplit="4" ySplit="1" topLeftCell="E71" activePane="bottomRight" state="frozen"/>
      <selection pane="topRight" activeCell="E1" sqref="E1"/>
      <selection pane="bottomLeft" activeCell="A2" sqref="A2"/>
      <selection pane="bottomRight" activeCell="C104" sqref="C104"/>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2167</v>
      </c>
      <c r="G100" s="207" t="str">
        <f>IF(AND(A100&lt;&gt;"",ISNUMBER(A100)),VLOOKUP(A100,Studies!A:BR,13,FALSE),"")</f>
        <v>IV</v>
      </c>
      <c r="H100" s="68" t="s">
        <v>59</v>
      </c>
      <c r="I100" s="207" t="str">
        <f>IF(AND(A100&lt;&gt;"",ISNUMBER(A100)),VLOOKUP(A100,Studies!A:BR,6,FALSE),"")</f>
        <v>Plasma</v>
      </c>
      <c r="J100" s="43">
        <v>1</v>
      </c>
      <c r="K100" s="43" t="s">
        <v>2168</v>
      </c>
      <c r="L100" s="76" t="s">
        <v>2169</v>
      </c>
      <c r="M100" s="76" t="s">
        <v>1164</v>
      </c>
      <c r="R100" s="38">
        <v>0</v>
      </c>
      <c r="S100" s="39" t="s">
        <v>938</v>
      </c>
      <c r="T100" s="40">
        <v>0</v>
      </c>
      <c r="U100" s="41" t="s">
        <v>938</v>
      </c>
      <c r="V100" s="42" t="s">
        <v>60</v>
      </c>
      <c r="X100" s="22">
        <v>8</v>
      </c>
      <c r="Y100" s="139"/>
      <c r="Z100" s="139" t="s">
        <v>2170</v>
      </c>
      <c r="AA100" s="178" t="s">
        <v>59</v>
      </c>
      <c r="AB100" s="178">
        <v>0</v>
      </c>
      <c r="AC100" s="138" t="s">
        <v>60</v>
      </c>
      <c r="AD100" s="178"/>
      <c r="AE100" s="176"/>
      <c r="AF100" s="179"/>
      <c r="AG100" s="180"/>
      <c r="AH100" s="180"/>
      <c r="AI100" s="180"/>
    </row>
    <row r="101" spans="1:39"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2168</v>
      </c>
      <c r="R101" s="38">
        <v>0</v>
      </c>
      <c r="S101" s="39" t="s">
        <v>938</v>
      </c>
      <c r="T101" s="40">
        <v>60</v>
      </c>
      <c r="U101" s="41" t="s">
        <v>938</v>
      </c>
      <c r="V101" s="42" t="s">
        <v>60</v>
      </c>
      <c r="W101" s="30" t="s">
        <v>2171</v>
      </c>
      <c r="X101" s="22">
        <v>400</v>
      </c>
      <c r="Z101" s="28" t="s">
        <v>58</v>
      </c>
      <c r="AA101" s="22" t="s">
        <v>59</v>
      </c>
      <c r="AB101" s="22" t="s">
        <v>833</v>
      </c>
      <c r="AC101" s="22" t="s">
        <v>60</v>
      </c>
      <c r="AD101" s="22" t="s">
        <v>1512</v>
      </c>
    </row>
    <row r="102" spans="1:39"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2168</v>
      </c>
      <c r="L102" s="76" t="s">
        <v>2172</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2167</v>
      </c>
      <c r="G103" s="207" t="str">
        <f>IF(AND(A103&lt;&gt;"",ISNUMBER(A103)),VLOOKUP(A103,Studies!A:BR,13,FALSE),"")</f>
        <v>IV</v>
      </c>
      <c r="H103" s="68" t="s">
        <v>59</v>
      </c>
      <c r="I103" s="207" t="str">
        <f>IF(AND(A103&lt;&gt;"",ISNUMBER(A103)),VLOOKUP(A103,Studies!A:BR,6,FALSE),"")</f>
        <v>Plasma</v>
      </c>
      <c r="J103" s="43">
        <v>1.2</v>
      </c>
      <c r="K103" s="43" t="s">
        <v>2168</v>
      </c>
      <c r="L103" s="76" t="s">
        <v>2173</v>
      </c>
      <c r="M103" s="76" t="s">
        <v>1164</v>
      </c>
      <c r="R103" s="38">
        <v>0</v>
      </c>
      <c r="S103" s="39" t="s">
        <v>938</v>
      </c>
      <c r="T103" s="40">
        <v>24</v>
      </c>
      <c r="U103" s="41" t="s">
        <v>938</v>
      </c>
      <c r="V103" s="42" t="s">
        <v>60</v>
      </c>
      <c r="X103" s="22">
        <v>8</v>
      </c>
      <c r="Z103" s="28" t="s">
        <v>2170</v>
      </c>
      <c r="AA103" s="22" t="s">
        <v>59</v>
      </c>
      <c r="AB103" s="22">
        <v>0</v>
      </c>
      <c r="AC103" s="22" t="s">
        <v>60</v>
      </c>
    </row>
    <row r="104" spans="1:39"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2168</v>
      </c>
      <c r="R104" s="38">
        <v>0</v>
      </c>
      <c r="S104" s="39" t="s">
        <v>938</v>
      </c>
      <c r="T104" s="40">
        <v>84</v>
      </c>
      <c r="U104" s="41" t="s">
        <v>938</v>
      </c>
      <c r="V104" s="42" t="s">
        <v>60</v>
      </c>
      <c r="W104" s="30" t="s">
        <v>2171</v>
      </c>
      <c r="X104" s="22">
        <v>400</v>
      </c>
      <c r="Z104" s="28" t="s">
        <v>58</v>
      </c>
      <c r="AA104" s="22" t="s">
        <v>59</v>
      </c>
      <c r="AB104" s="22" t="s">
        <v>833</v>
      </c>
      <c r="AC104" s="22" t="s">
        <v>60</v>
      </c>
      <c r="AD104" s="22" t="s">
        <v>1512</v>
      </c>
    </row>
    <row r="105" spans="1:39"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2168</v>
      </c>
      <c r="L105" s="76" t="s">
        <v>2174</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2167</v>
      </c>
      <c r="G106" s="207" t="str">
        <f>IF(AND(A106&lt;&gt;"",ISNUMBER(A106)),VLOOKUP(A106,Studies!A:BR,13,FALSE),"")</f>
        <v>PO</v>
      </c>
      <c r="H106" s="68" t="s">
        <v>59</v>
      </c>
      <c r="I106" s="207" t="str">
        <f>IF(AND(A106&lt;&gt;"",ISNUMBER(A106)),VLOOKUP(A106,Studies!A:BR,6,FALSE),"")</f>
        <v>Plasma</v>
      </c>
      <c r="J106" s="43">
        <v>1.7</v>
      </c>
      <c r="K106" s="43" t="s">
        <v>2168</v>
      </c>
      <c r="L106" s="76" t="s">
        <v>2175</v>
      </c>
      <c r="M106" s="76" t="s">
        <v>1164</v>
      </c>
      <c r="R106" s="38">
        <v>0</v>
      </c>
      <c r="S106" s="39" t="s">
        <v>938</v>
      </c>
      <c r="T106" s="40">
        <v>0</v>
      </c>
      <c r="U106" s="41" t="s">
        <v>938</v>
      </c>
      <c r="V106" s="42" t="s">
        <v>60</v>
      </c>
      <c r="X106" s="22">
        <v>8</v>
      </c>
      <c r="Z106" s="28" t="s">
        <v>2170</v>
      </c>
      <c r="AA106" s="22" t="s">
        <v>59</v>
      </c>
      <c r="AB106" s="22">
        <v>0</v>
      </c>
      <c r="AC106" s="22" t="s">
        <v>60</v>
      </c>
    </row>
    <row r="107" spans="1:39"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2168</v>
      </c>
      <c r="R107" s="38">
        <v>0</v>
      </c>
      <c r="S107" s="39" t="s">
        <v>938</v>
      </c>
      <c r="T107" s="40">
        <v>63</v>
      </c>
      <c r="U107" s="41" t="s">
        <v>938</v>
      </c>
      <c r="V107" s="42" t="s">
        <v>60</v>
      </c>
      <c r="W107" s="30" t="s">
        <v>2171</v>
      </c>
      <c r="X107" s="22">
        <v>400</v>
      </c>
      <c r="Z107" s="28" t="s">
        <v>58</v>
      </c>
      <c r="AA107" s="22" t="s">
        <v>59</v>
      </c>
      <c r="AB107" s="22" t="s">
        <v>833</v>
      </c>
      <c r="AC107" s="22" t="s">
        <v>60</v>
      </c>
      <c r="AD107" s="22" t="s">
        <v>1512</v>
      </c>
    </row>
    <row r="108" spans="1:39"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2168</v>
      </c>
      <c r="L108" s="76" t="s">
        <v>2176</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2167</v>
      </c>
      <c r="G109" s="207" t="str">
        <f>IF(AND(A109&lt;&gt;"",ISNUMBER(A109)),VLOOKUP(A109,Studies!A:BR,13,FALSE),"")</f>
        <v>PO</v>
      </c>
      <c r="H109" s="68" t="s">
        <v>59</v>
      </c>
      <c r="I109" s="207" t="str">
        <f>IF(AND(A109&lt;&gt;"",ISNUMBER(A109)),VLOOKUP(A109,Studies!A:BR,6,FALSE),"")</f>
        <v>Plasma</v>
      </c>
      <c r="J109" s="43">
        <v>2.2000000000000002</v>
      </c>
      <c r="K109" s="43" t="s">
        <v>2168</v>
      </c>
      <c r="L109" s="76" t="s">
        <v>2177</v>
      </c>
      <c r="M109" s="76" t="s">
        <v>1164</v>
      </c>
      <c r="R109" s="38">
        <v>0</v>
      </c>
      <c r="S109" s="39" t="s">
        <v>938</v>
      </c>
      <c r="T109" s="40">
        <v>21</v>
      </c>
      <c r="U109" s="41" t="s">
        <v>938</v>
      </c>
      <c r="V109" s="42" t="s">
        <v>60</v>
      </c>
      <c r="X109" s="22">
        <v>8</v>
      </c>
      <c r="Z109" s="28" t="s">
        <v>2170</v>
      </c>
      <c r="AA109" s="22" t="s">
        <v>59</v>
      </c>
      <c r="AB109" s="22">
        <v>0</v>
      </c>
      <c r="AC109" s="22" t="s">
        <v>60</v>
      </c>
    </row>
    <row r="110" spans="1:39"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2168</v>
      </c>
      <c r="R110" s="38">
        <v>0</v>
      </c>
      <c r="S110" s="39" t="s">
        <v>938</v>
      </c>
      <c r="T110" s="40">
        <v>84</v>
      </c>
      <c r="U110" s="41" t="s">
        <v>938</v>
      </c>
      <c r="V110" s="42" t="s">
        <v>60</v>
      </c>
      <c r="W110" s="30" t="s">
        <v>2171</v>
      </c>
      <c r="X110" s="22">
        <v>400</v>
      </c>
      <c r="Z110" s="28" t="s">
        <v>58</v>
      </c>
      <c r="AA110" s="22" t="s">
        <v>59</v>
      </c>
      <c r="AB110" s="22" t="s">
        <v>833</v>
      </c>
      <c r="AC110" s="22" t="s">
        <v>60</v>
      </c>
      <c r="AD110" s="22" t="s">
        <v>1512</v>
      </c>
    </row>
    <row r="111" spans="1:39"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2168</v>
      </c>
      <c r="L111" s="76" t="s">
        <v>2178</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9"/>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31"/>
  <sheetViews>
    <sheetView topLeftCell="A4" workbookViewId="0">
      <selection activeCell="B31" sqref="B31"/>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2">
        <v>385.512</v>
      </c>
    </row>
    <row r="3" spans="1:2" x14ac:dyDescent="0.2">
      <c r="A3" s="174" t="s">
        <v>149</v>
      </c>
      <c r="B3" s="252">
        <v>705.63300000000004</v>
      </c>
    </row>
    <row r="4" spans="1:2" x14ac:dyDescent="0.2">
      <c r="A4" s="174" t="s">
        <v>152</v>
      </c>
      <c r="B4" s="252">
        <v>721.63300000000004</v>
      </c>
    </row>
    <row r="5" spans="1:2" x14ac:dyDescent="0.2">
      <c r="A5" s="174" t="s">
        <v>469</v>
      </c>
      <c r="B5" s="252">
        <v>719.61699999999996</v>
      </c>
    </row>
    <row r="6" spans="1:2" x14ac:dyDescent="0.2">
      <c r="A6" s="174" t="s">
        <v>472</v>
      </c>
      <c r="B6" s="252">
        <v>649.52700000000004</v>
      </c>
    </row>
    <row r="7" spans="1:2" x14ac:dyDescent="0.2">
      <c r="A7" s="174" t="s">
        <v>356</v>
      </c>
      <c r="B7" s="252">
        <v>733.92700000000002</v>
      </c>
    </row>
    <row r="8" spans="1:2" x14ac:dyDescent="0.2">
      <c r="A8" s="174" t="s">
        <v>181</v>
      </c>
      <c r="B8" s="252">
        <v>588.6</v>
      </c>
    </row>
    <row r="9" spans="1:2" x14ac:dyDescent="0.2">
      <c r="A9" s="174" t="s">
        <v>1179</v>
      </c>
      <c r="B9" s="252">
        <v>1449.3</v>
      </c>
    </row>
    <row r="10" spans="1:2" x14ac:dyDescent="0.2">
      <c r="A10" s="174" t="s">
        <v>339</v>
      </c>
      <c r="B10" s="252">
        <v>416.52</v>
      </c>
    </row>
    <row r="11" spans="1:2" x14ac:dyDescent="0.2">
      <c r="A11" s="174" t="s">
        <v>196</v>
      </c>
      <c r="B11" s="252">
        <v>386.6</v>
      </c>
    </row>
    <row r="12" spans="1:2" x14ac:dyDescent="0.2">
      <c r="A12" s="174" t="s">
        <v>412</v>
      </c>
      <c r="B12" s="252">
        <v>780.93</v>
      </c>
    </row>
    <row r="13" spans="1:2" x14ac:dyDescent="0.2">
      <c r="A13" s="174" t="s">
        <v>1180</v>
      </c>
      <c r="B13" s="252">
        <v>178.27070000000001</v>
      </c>
    </row>
    <row r="14" spans="1:2" x14ac:dyDescent="0.2">
      <c r="A14" s="174" t="s">
        <v>1181</v>
      </c>
      <c r="B14" s="252">
        <v>444.41629999999998</v>
      </c>
    </row>
    <row r="15" spans="1:2" x14ac:dyDescent="0.2">
      <c r="A15" s="174" t="s">
        <v>1182</v>
      </c>
      <c r="B15" s="252">
        <v>853.92</v>
      </c>
    </row>
    <row r="16" spans="1:2" x14ac:dyDescent="0.2">
      <c r="A16" s="174" t="s">
        <v>102</v>
      </c>
      <c r="B16" s="252">
        <v>325.77</v>
      </c>
    </row>
    <row r="17" spans="1:2" x14ac:dyDescent="0.2">
      <c r="A17" s="174" t="s">
        <v>54</v>
      </c>
      <c r="B17" s="252">
        <v>822.94</v>
      </c>
    </row>
    <row r="18" spans="1:2" x14ac:dyDescent="0.2">
      <c r="A18" s="174" t="s">
        <v>1183</v>
      </c>
      <c r="B18" s="252">
        <v>502.899</v>
      </c>
    </row>
    <row r="19" spans="1:2" x14ac:dyDescent="0.2">
      <c r="A19" s="174" t="s">
        <v>573</v>
      </c>
      <c r="B19" s="252">
        <v>241.29</v>
      </c>
    </row>
    <row r="20" spans="1:2" x14ac:dyDescent="0.2">
      <c r="A20" s="174" t="s">
        <v>836</v>
      </c>
      <c r="B20" s="252">
        <v>531.43100000000004</v>
      </c>
    </row>
    <row r="21" spans="1:2" x14ac:dyDescent="0.2">
      <c r="A21" s="174" t="s">
        <v>662</v>
      </c>
      <c r="B21" s="252">
        <v>194.19</v>
      </c>
    </row>
    <row r="22" spans="1:2" x14ac:dyDescent="0.2">
      <c r="A22" s="174" t="s">
        <v>875</v>
      </c>
      <c r="B22" s="252">
        <v>349.31099999999998</v>
      </c>
    </row>
    <row r="23" spans="1:2" x14ac:dyDescent="0.2">
      <c r="A23" s="174" t="s">
        <v>208</v>
      </c>
      <c r="B23" s="252">
        <v>418.56599999999997</v>
      </c>
    </row>
    <row r="24" spans="1:2" x14ac:dyDescent="0.2">
      <c r="A24" t="s">
        <v>1420</v>
      </c>
      <c r="B24" s="252">
        <v>704.85550000000001</v>
      </c>
    </row>
    <row r="25" spans="1:2" x14ac:dyDescent="0.2">
      <c r="A25" t="s">
        <v>1623</v>
      </c>
      <c r="B25" s="252">
        <v>408.87299999999999</v>
      </c>
    </row>
    <row r="26" spans="1:2" x14ac:dyDescent="0.2">
      <c r="A26" t="s">
        <v>1706</v>
      </c>
      <c r="B26" s="252">
        <v>585</v>
      </c>
    </row>
    <row r="27" spans="1:2" x14ac:dyDescent="0.2">
      <c r="A27" t="s">
        <v>1707</v>
      </c>
      <c r="B27" s="252">
        <v>585</v>
      </c>
    </row>
    <row r="28" spans="1:2" x14ac:dyDescent="0.2">
      <c r="A28" t="s">
        <v>1708</v>
      </c>
      <c r="B28" s="252">
        <v>0</v>
      </c>
    </row>
    <row r="29" spans="1:2" x14ac:dyDescent="0.2">
      <c r="A29" t="s">
        <v>2066</v>
      </c>
      <c r="B29" s="252">
        <v>308.76499999999999</v>
      </c>
    </row>
    <row r="30" spans="1:2" x14ac:dyDescent="0.2">
      <c r="A30" t="s">
        <v>1986</v>
      </c>
      <c r="B30" s="252">
        <v>343.21</v>
      </c>
    </row>
    <row r="31" spans="1:2" x14ac:dyDescent="0.2">
      <c r="A31" s="174" t="s">
        <v>2139</v>
      </c>
      <c r="B31" s="252">
        <v>308.76499999999999</v>
      </c>
    </row>
  </sheetData>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62"/>
  <sheetViews>
    <sheetView zoomScale="85" zoomScaleNormal="85" workbookViewId="0">
      <selection activeCell="G3" sqref="G3:G707"/>
    </sheetView>
  </sheetViews>
  <sheetFormatPr baseColWidth="10" defaultColWidth="11" defaultRowHeight="14.25" x14ac:dyDescent="0.2"/>
  <cols>
    <col min="1" max="1" width="11" style="78"/>
    <col min="2" max="2" width="11" style="88"/>
    <col min="3" max="3" width="24.5" style="88" customWidth="1"/>
    <col min="4" max="4" width="44.625" style="229" bestFit="1" customWidth="1"/>
    <col min="5" max="5" width="19.625" style="88" bestFit="1" customWidth="1"/>
    <col min="6" max="6" width="99.5" style="78" customWidth="1"/>
    <col min="7" max="16384" width="11" style="78"/>
  </cols>
  <sheetData>
    <row r="1" spans="1:7" x14ac:dyDescent="0.2">
      <c r="A1" s="109" t="s">
        <v>11</v>
      </c>
      <c r="B1" s="86" t="s">
        <v>12</v>
      </c>
      <c r="C1" s="87" t="s">
        <v>13</v>
      </c>
      <c r="D1" s="228" t="s">
        <v>14</v>
      </c>
      <c r="E1" s="86" t="s">
        <v>912</v>
      </c>
      <c r="F1" s="77" t="s">
        <v>1270</v>
      </c>
    </row>
    <row r="2" spans="1:7" x14ac:dyDescent="0.2">
      <c r="A2" s="110">
        <v>1</v>
      </c>
      <c r="B2" s="188" t="str">
        <f>IF(AND(A2&lt;&gt;"",ISNUMBER(A2)),VLOOKUP(A2,Studies!A:BR,2,FALSE),"")</f>
        <v>Acocella 1972a</v>
      </c>
      <c r="C2" s="188" t="str">
        <f>IF(AND(A2&lt;&gt;"",ISNUMBER(A2)),VLOOKUP(A2,Studies!A:BR,3,FALSE),"")</f>
        <v>https://doi.org/10.1007/BF00561755</v>
      </c>
      <c r="D2" s="257"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57"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57"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57"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57"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57"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57"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57"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57"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57"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57"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57"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57"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57"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57"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57"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57"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57"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57"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57"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57"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57"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57"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57"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57"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57"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57"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57"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57"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57"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57"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57"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57"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57"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57"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57"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57"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57"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57"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57"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57"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57"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57"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57"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57"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57"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57"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57"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57" t="str">
        <f>IF(AND(A50&lt;&gt;"",ISNUMBER(A50)),VLOOKUP(A50,Studies!A:BR,4,FALSE),"")</f>
        <v>Control (Perpetrator Placebo)</v>
      </c>
      <c r="E50" s="188" t="str">
        <f>IF(AND(A50&lt;&gt;"",ISNUMBER(A50)),VLOOKUP(A50,Studies!A:BR,5,FALSE),"")</f>
        <v>Midazolam</v>
      </c>
      <c r="F50" s="79" t="s">
        <v>1271</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57" t="str">
        <f>IF(AND(A51&lt;&gt;"",ISNUMBER(A51)),VLOOKUP(A51,Studies!A:BR,4,FALSE),"")</f>
        <v>with Perpetrator (Itraconazole)</v>
      </c>
      <c r="E51" s="188" t="str">
        <f>IF(AND(A51&lt;&gt;"",ISNUMBER(A51)),VLOOKUP(A51,Studies!A:BR,5,FALSE),"")</f>
        <v>Midazolam</v>
      </c>
      <c r="F51" s="79" t="s">
        <v>1272</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57"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57"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57" t="str">
        <f>IF(AND(A54&lt;&gt;"",ISNUMBER(A54)),VLOOKUP(A54,Studies!A:BR,4,FALSE),"")</f>
        <v>Control (Perpetrator Placebo)</v>
      </c>
      <c r="E54" s="188" t="str">
        <f>IF(AND(A54&lt;&gt;"",ISNUMBER(A54)),VLOOKUP(A54,Studies!A:BR,5,FALSE),"")</f>
        <v>Midazolam</v>
      </c>
      <c r="F54" s="79" t="s">
        <v>1273</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57" t="str">
        <f>IF(AND(A55&lt;&gt;"",ISNUMBER(A55)),VLOOKUP(A55,Studies!A:BR,4,FALSE),"")</f>
        <v>with Perpetrator (Rifampicin)</v>
      </c>
      <c r="E55" s="188" t="str">
        <f>IF(AND(A55&lt;&gt;"",ISNUMBER(A55)),VLOOKUP(A55,Studies!A:BR,5,FALSE),"")</f>
        <v>Midazolam</v>
      </c>
      <c r="F55" s="79" t="s">
        <v>1274</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57" t="str">
        <f>IF(AND(A56&lt;&gt;"",ISNUMBER(A56)),VLOOKUP(A56,Studies!A:BR,4,FALSE),"")</f>
        <v>Phase I (Control (Perpetrator Placebo))</v>
      </c>
      <c r="E56" s="188" t="str">
        <f>IF(AND(A56&lt;&gt;"",ISNUMBER(A56)),VLOOKUP(A56,Studies!A:BR,5,FALSE),"")</f>
        <v>Midazolam</v>
      </c>
      <c r="F56" s="79" t="s">
        <v>1275</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57" t="str">
        <f>IF(AND(A57&lt;&gt;"",ISNUMBER(A57)),VLOOKUP(A57,Studies!A:BR,4,FALSE),"")</f>
        <v>Phase IV (during Perpetrator (Rifampicin))</v>
      </c>
      <c r="E57" s="188" t="str">
        <f>IF(AND(A57&lt;&gt;"",ISNUMBER(A57)),VLOOKUP(A57,Studies!A:BR,5,FALSE),"")</f>
        <v>Midazolam</v>
      </c>
      <c r="F57" s="79" t="s">
        <v>1274</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57" t="str">
        <f>IF(AND(A58&lt;&gt;"",ISNUMBER(A58)),VLOOKUP(A58,Studies!A:BR,4,FALSE),"")</f>
        <v>Phase V (4 days after Perpetrator (Rifampicin))</v>
      </c>
      <c r="E58" s="188" t="str">
        <f>IF(AND(A58&lt;&gt;"",ISNUMBER(A58)),VLOOKUP(A58,Studies!A:BR,5,FALSE),"")</f>
        <v>Midazolam</v>
      </c>
      <c r="F58" s="79" t="s">
        <v>1274</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57" t="str">
        <f>IF(AND(A59&lt;&gt;"",ISNUMBER(A59)),VLOOKUP(A59,Studies!A:BR,4,FALSE),"")</f>
        <v>Phase II (during Perpetrator (Itraconazole))</v>
      </c>
      <c r="E59" s="188" t="str">
        <f>IF(AND(A59&lt;&gt;"",ISNUMBER(A59)),VLOOKUP(A59,Studies!A:BR,5,FALSE),"")</f>
        <v>Midazolam</v>
      </c>
      <c r="F59" s="79" t="s">
        <v>1272</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57" t="str">
        <f>IF(AND(A60&lt;&gt;"",ISNUMBER(A60)),VLOOKUP(A60,Studies!A:BR,4,FALSE),"")</f>
        <v>Phase III (4 days after Perpetrator (Itraconazole))</v>
      </c>
      <c r="E60" s="188" t="str">
        <f>IF(AND(A60&lt;&gt;"",ISNUMBER(A60)),VLOOKUP(A60,Studies!A:BR,5,FALSE),"")</f>
        <v>Midazolam</v>
      </c>
      <c r="F60" s="79" t="s">
        <v>1272</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57"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57"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57"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57"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57"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57"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57"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57" t="str">
        <f>IF(AND(A68&lt;&gt;"",ISNUMBER(A68)),VLOOKUP(A68,Studies!A:BR,4,FALSE),"")</f>
        <v>Day 5 Normal</v>
      </c>
      <c r="E68" s="188" t="str">
        <f>IF(AND(A68&lt;&gt;"",ISNUMBER(A68)),VLOOKUP(A68,Studies!A:BR,5,FALSE),"")</f>
        <v>Buspirone</v>
      </c>
      <c r="F68" s="79" t="s">
        <v>111</v>
      </c>
      <c r="G68" s="78">
        <f t="shared" ref="G68:G131" si="1">A68-A67</f>
        <v>1</v>
      </c>
    </row>
    <row r="69" spans="1:7" x14ac:dyDescent="0.2">
      <c r="A69" s="80">
        <v>68</v>
      </c>
      <c r="B69" s="188" t="str">
        <f>IF(AND(A69&lt;&gt;"",ISNUMBER(A69)),VLOOKUP(A69,Studies!A:BR,2,FALSE),"")</f>
        <v>Barbhaiya 1993</v>
      </c>
      <c r="C69" s="188" t="str">
        <f>IF(AND(A69&lt;&gt;"",ISNUMBER(A69)),VLOOKUP(A69,Studies!A:BR,3,FALSE),"")</f>
        <v>https://www.ncbi.nlm.nih.gov/pubmed/7911763</v>
      </c>
      <c r="D69" s="257"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57"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57"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57"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57"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57"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57"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57"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57"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57"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57"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57"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57"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57"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57"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57"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57"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57"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57"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57"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57"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57"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57"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57"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57"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57" t="str">
        <f>IF(AND(A94&lt;&gt;"",ISNUMBER(A94)),VLOOKUP(A94,Studies!A:BR,4,FALSE),"")</f>
        <v>Solution</v>
      </c>
      <c r="E94" s="188" t="str">
        <f>IF(AND(A94&lt;&gt;"",ISNUMBER(A94)),VLOOKUP(A94,Studies!A:BR,5,FALSE),"")</f>
        <v>Itraconazole</v>
      </c>
      <c r="F94" s="79" t="s">
        <v>149</v>
      </c>
      <c r="G94" s="78">
        <f t="shared" si="1"/>
        <v>1</v>
      </c>
    </row>
    <row r="95" spans="1:7" x14ac:dyDescent="0.2">
      <c r="A95" s="110">
        <v>94</v>
      </c>
      <c r="B95" s="188" t="str">
        <f>IF(AND(A95&lt;&gt;"",ISNUMBER(A95)),VLOOKUP(A95,Studies!A:BR,2,FALSE),"")</f>
        <v>Barone 1998b</v>
      </c>
      <c r="C95" s="188" t="str">
        <f>IF(AND(A95&lt;&gt;"",ISNUMBER(A95)),VLOOKUP(A95,Studies!A:BR,3,FALSE),"")</f>
        <v>https://www.ncbi.nlm.nih.gov/pubmed/9661037</v>
      </c>
      <c r="D95" s="257" t="str">
        <f>IF(AND(A95&lt;&gt;"",ISNUMBER(A95)),VLOOKUP(A95,Studies!A:BR,4,FALSE),"")</f>
        <v>Solution</v>
      </c>
      <c r="E95" s="188" t="str">
        <f>IF(AND(A95&lt;&gt;"",ISNUMBER(A95)),VLOOKUP(A95,Studies!A:BR,5,FALSE),"")</f>
        <v>Hydroxy-Itraconazole</v>
      </c>
      <c r="F95" s="79" t="s">
        <v>149</v>
      </c>
      <c r="G95" s="78">
        <f t="shared" si="1"/>
        <v>1</v>
      </c>
    </row>
    <row r="96" spans="1:7" x14ac:dyDescent="0.2">
      <c r="A96" s="110">
        <v>95</v>
      </c>
      <c r="B96" s="188" t="str">
        <f>IF(AND(A96&lt;&gt;"",ISNUMBER(A96)),VLOOKUP(A96,Studies!A:BR,2,FALSE),"")</f>
        <v>Barone 1998b</v>
      </c>
      <c r="C96" s="188" t="str">
        <f>IF(AND(A96&lt;&gt;"",ISNUMBER(A96)),VLOOKUP(A96,Studies!A:BR,3,FALSE),"")</f>
        <v>https://www.ncbi.nlm.nih.gov/pubmed/9661037</v>
      </c>
      <c r="D96" s="257" t="str">
        <f>IF(AND(A96&lt;&gt;"",ISNUMBER(A96)),VLOOKUP(A96,Studies!A:BR,4,FALSE),"")</f>
        <v>F05 Capsule</v>
      </c>
      <c r="E96" s="188" t="str">
        <f>IF(AND(A96&lt;&gt;"",ISNUMBER(A96)),VLOOKUP(A96,Studies!A:BR,5,FALSE),"")</f>
        <v>Itraconazole</v>
      </c>
      <c r="F96" s="79" t="s">
        <v>149</v>
      </c>
      <c r="G96" s="78">
        <f t="shared" si="1"/>
        <v>1</v>
      </c>
    </row>
    <row r="97" spans="1:7" x14ac:dyDescent="0.2">
      <c r="A97" s="110">
        <v>96</v>
      </c>
      <c r="B97" s="188" t="str">
        <f>IF(AND(A97&lt;&gt;"",ISNUMBER(A97)),VLOOKUP(A97,Studies!A:BR,2,FALSE),"")</f>
        <v>Barone 1998b</v>
      </c>
      <c r="C97" s="188" t="str">
        <f>IF(AND(A97&lt;&gt;"",ISNUMBER(A97)),VLOOKUP(A97,Studies!A:BR,3,FALSE),"")</f>
        <v>https://www.ncbi.nlm.nih.gov/pubmed/9661037</v>
      </c>
      <c r="D97" s="257" t="str">
        <f>IF(AND(A97&lt;&gt;"",ISNUMBER(A97)),VLOOKUP(A97,Studies!A:BR,4,FALSE),"")</f>
        <v>F05 Capsule</v>
      </c>
      <c r="E97" s="188" t="str">
        <f>IF(AND(A97&lt;&gt;"",ISNUMBER(A97)),VLOOKUP(A97,Studies!A:BR,5,FALSE),"")</f>
        <v>Hydroxy-Itraconazole</v>
      </c>
      <c r="F97" s="79" t="s">
        <v>149</v>
      </c>
      <c r="G97" s="78">
        <f t="shared" si="1"/>
        <v>1</v>
      </c>
    </row>
    <row r="98" spans="1:7" x14ac:dyDescent="0.2">
      <c r="A98" s="110">
        <v>97</v>
      </c>
      <c r="B98" s="188" t="str">
        <f>IF(AND(A98&lt;&gt;"",ISNUMBER(A98)),VLOOKUP(A98,Studies!A:BR,2,FALSE),"")</f>
        <v>Barone 1998b</v>
      </c>
      <c r="C98" s="188" t="str">
        <f>IF(AND(A98&lt;&gt;"",ISNUMBER(A98)),VLOOKUP(A98,Studies!A:BR,3,FALSE),"")</f>
        <v>https://www.ncbi.nlm.nih.gov/pubmed/9661037</v>
      </c>
      <c r="D98" s="257" t="str">
        <f>IF(AND(A98&lt;&gt;"",ISNUMBER(A98)),VLOOKUP(A98,Studies!A:BR,4,FALSE),"")</f>
        <v>F12 Capsule</v>
      </c>
      <c r="E98" s="188" t="str">
        <f>IF(AND(A98&lt;&gt;"",ISNUMBER(A98)),VLOOKUP(A98,Studies!A:BR,5,FALSE),"")</f>
        <v>Itraconazole</v>
      </c>
      <c r="F98" s="79" t="s">
        <v>149</v>
      </c>
      <c r="G98" s="78">
        <f t="shared" si="1"/>
        <v>1</v>
      </c>
    </row>
    <row r="99" spans="1:7" x14ac:dyDescent="0.2">
      <c r="A99" s="110">
        <v>98</v>
      </c>
      <c r="B99" s="188" t="str">
        <f>IF(AND(A99&lt;&gt;"",ISNUMBER(A99)),VLOOKUP(A99,Studies!A:BR,2,FALSE),"")</f>
        <v>Barone 1998b</v>
      </c>
      <c r="C99" s="188" t="str">
        <f>IF(AND(A99&lt;&gt;"",ISNUMBER(A99)),VLOOKUP(A99,Studies!A:BR,3,FALSE),"")</f>
        <v>https://www.ncbi.nlm.nih.gov/pubmed/9661037</v>
      </c>
      <c r="D99" s="257" t="str">
        <f>IF(AND(A99&lt;&gt;"",ISNUMBER(A99)),VLOOKUP(A99,Studies!A:BR,4,FALSE),"")</f>
        <v>F12 Capsule</v>
      </c>
      <c r="E99" s="188" t="str">
        <f>IF(AND(A99&lt;&gt;"",ISNUMBER(A99)),VLOOKUP(A99,Studies!A:BR,5,FALSE),"")</f>
        <v>Hydroxy-Itraconazole</v>
      </c>
      <c r="F99" s="79" t="s">
        <v>149</v>
      </c>
      <c r="G99" s="78">
        <f t="shared" si="1"/>
        <v>1</v>
      </c>
    </row>
    <row r="100" spans="1:7" x14ac:dyDescent="0.2">
      <c r="A100" s="111">
        <v>100</v>
      </c>
      <c r="B100" s="188" t="str">
        <f>IF(AND(A100&lt;&gt;"",ISNUMBER(A100)),VLOOKUP(A100,Studies!A:BR,2,FALSE),"")</f>
        <v>Blume 1989</v>
      </c>
      <c r="C100" s="188" t="str">
        <f>IF(AND(A100&lt;&gt;"",ISNUMBER(A100)),VLOOKUP(A100,Studies!A:BR,3,FALSE),"")</f>
        <v>https://doi.org/10.1002/pauz.19900190516</v>
      </c>
      <c r="D100" s="257" t="str">
        <f>IF(AND(A100&lt;&gt;"",ISNUMBER(A100)),VLOOKUP(A100,Studies!A:BR,4,FALSE),"")</f>
        <v>450 mg REFERENZ</v>
      </c>
      <c r="E100" s="188" t="str">
        <f>IF(AND(A100&lt;&gt;"",ISNUMBER(A100)),VLOOKUP(A100,Studies!A:BR,5,FALSE),"")</f>
        <v>Rifampicin</v>
      </c>
      <c r="F100" s="79" t="s">
        <v>54</v>
      </c>
      <c r="G100" s="78">
        <f t="shared" si="1"/>
        <v>2</v>
      </c>
    </row>
    <row r="101" spans="1:7" x14ac:dyDescent="0.2">
      <c r="A101" s="110">
        <v>101</v>
      </c>
      <c r="B101" s="188" t="str">
        <f>IF(AND(A101&lt;&gt;"",ISNUMBER(A101)),VLOOKUP(A101,Studies!A:BR,2,FALSE),"")</f>
        <v>Blume 1989</v>
      </c>
      <c r="C101" s="188" t="str">
        <f>IF(AND(A101&lt;&gt;"",ISNUMBER(A101)),VLOOKUP(A101,Studies!A:BR,3,FALSE),"")</f>
        <v>https://doi.org/10.1002/pauz.19900190516</v>
      </c>
      <c r="D101" s="257" t="str">
        <f>IF(AND(A101&lt;&gt;"",ISNUMBER(A101)),VLOOKUP(A101,Studies!A:BR,4,FALSE),"")</f>
        <v>600 mg REFERENZ</v>
      </c>
      <c r="E101" s="188" t="str">
        <f>IF(AND(A101&lt;&gt;"",ISNUMBER(A101)),VLOOKUP(A101,Studies!A:BR,5,FALSE),"")</f>
        <v>Rifampicin</v>
      </c>
      <c r="F101" s="79" t="s">
        <v>54</v>
      </c>
      <c r="G101" s="78">
        <f t="shared" si="1"/>
        <v>1</v>
      </c>
    </row>
    <row r="102" spans="1:7" x14ac:dyDescent="0.2">
      <c r="A102" s="110">
        <v>104</v>
      </c>
      <c r="B102" s="188" t="str">
        <f>IF(AND(A102&lt;&gt;"",ISNUMBER(A102)),VLOOKUP(A102,Studies!A:BR,2,FALSE),"")</f>
        <v>Bornemann 1986</v>
      </c>
      <c r="C102" s="188" t="str">
        <f>IF(AND(A102&lt;&gt;"",ISNUMBER(A102)),VLOOKUP(A102,Studies!A:BR,3,FALSE),"")</f>
        <v>https://www.ncbi.nlm.nih.gov/pubmed/2936766</v>
      </c>
      <c r="D102" s="257" t="str">
        <f>IF(AND(A102&lt;&gt;"",ISNUMBER(A102)),VLOOKUP(A102,Studies!A:BR,4,FALSE),"")</f>
        <v>1 h after a meal</v>
      </c>
      <c r="E102" s="188" t="str">
        <f>IF(AND(A102&lt;&gt;"",ISNUMBER(A102)),VLOOKUP(A102,Studies!A:BR,5,FALSE),"")</f>
        <v>Midazolam</v>
      </c>
      <c r="F102" s="79" t="s">
        <v>102</v>
      </c>
      <c r="G102" s="78">
        <f t="shared" si="1"/>
        <v>3</v>
      </c>
    </row>
    <row r="103" spans="1:7" x14ac:dyDescent="0.2">
      <c r="A103" s="112">
        <v>105</v>
      </c>
      <c r="B103" s="188" t="str">
        <f>IF(AND(A103&lt;&gt;"",ISNUMBER(A103)),VLOOKUP(A103,Studies!A:BR,2,FALSE),"")</f>
        <v>Bornemann 1986</v>
      </c>
      <c r="C103" s="188" t="str">
        <f>IF(AND(A103&lt;&gt;"",ISNUMBER(A103)),VLOOKUP(A103,Studies!A:BR,3,FALSE),"")</f>
        <v>https://www.ncbi.nlm.nih.gov/pubmed/2936766</v>
      </c>
      <c r="D103" s="257" t="str">
        <f>IF(AND(A103&lt;&gt;"",ISNUMBER(A103)),VLOOKUP(A103,Studies!A:BR,4,FALSE),"")</f>
        <v>1 h before a meal</v>
      </c>
      <c r="E103" s="188" t="str">
        <f>IF(AND(A103&lt;&gt;"",ISNUMBER(A103)),VLOOKUP(A103,Studies!A:BR,5,FALSE),"")</f>
        <v>Midazolam</v>
      </c>
      <c r="F103" s="79" t="s">
        <v>102</v>
      </c>
      <c r="G103" s="78">
        <f t="shared" si="1"/>
        <v>1</v>
      </c>
    </row>
    <row r="104" spans="1:7" x14ac:dyDescent="0.2">
      <c r="A104" s="112">
        <v>106</v>
      </c>
      <c r="B104" s="188" t="str">
        <f>IF(AND(A104&lt;&gt;"",ISNUMBER(A104)),VLOOKUP(A104,Studies!A:BR,2,FALSE),"")</f>
        <v>Bornemann 1986</v>
      </c>
      <c r="C104" s="188" t="str">
        <f>IF(AND(A104&lt;&gt;"",ISNUMBER(A104)),VLOOKUP(A104,Studies!A:BR,3,FALSE),"")</f>
        <v>https://www.ncbi.nlm.nih.gov/pubmed/2936766</v>
      </c>
      <c r="D104" s="257" t="str">
        <f>IF(AND(A104&lt;&gt;"",ISNUMBER(A104)),VLOOKUP(A104,Studies!A:BR,4,FALSE),"")</f>
        <v>with a meal</v>
      </c>
      <c r="E104" s="188" t="str">
        <f>IF(AND(A104&lt;&gt;"",ISNUMBER(A104)),VLOOKUP(A104,Studies!A:BR,5,FALSE),"")</f>
        <v>Midazolam</v>
      </c>
      <c r="F104" s="79" t="s">
        <v>102</v>
      </c>
      <c r="G104" s="78">
        <f t="shared" si="1"/>
        <v>1</v>
      </c>
    </row>
    <row r="105" spans="1:7" x14ac:dyDescent="0.2">
      <c r="A105" s="110">
        <v>107</v>
      </c>
      <c r="B105" s="188" t="str">
        <f>IF(AND(A105&lt;&gt;"",ISNUMBER(A105)),VLOOKUP(A105,Studies!A:BR,2,FALSE),"")</f>
        <v>Bornemann 1986</v>
      </c>
      <c r="C105" s="188" t="str">
        <f>IF(AND(A105&lt;&gt;"",ISNUMBER(A105)),VLOOKUP(A105,Studies!A:BR,3,FALSE),"")</f>
        <v>https://www.ncbi.nlm.nih.gov/pubmed/2936766</v>
      </c>
      <c r="D105" s="257" t="str">
        <f>IF(AND(A105&lt;&gt;"",ISNUMBER(A105)),VLOOKUP(A105,Studies!A:BR,4,FALSE),"")</f>
        <v>fasting condition</v>
      </c>
      <c r="E105" s="188" t="str">
        <f>IF(AND(A105&lt;&gt;"",ISNUMBER(A105)),VLOOKUP(A105,Studies!A:BR,5,FALSE),"")</f>
        <v>Midazolam</v>
      </c>
      <c r="F105" s="79" t="s">
        <v>102</v>
      </c>
      <c r="G105" s="78">
        <f t="shared" si="1"/>
        <v>1</v>
      </c>
    </row>
    <row r="106" spans="1:7" x14ac:dyDescent="0.2">
      <c r="A106" s="110">
        <v>109</v>
      </c>
      <c r="B106" s="188" t="str">
        <f>IF(AND(A106&lt;&gt;"",ISNUMBER(A106)),VLOOKUP(A106,Studies!A:BR,2,FALSE),"")</f>
        <v>Burger 2006</v>
      </c>
      <c r="C106" s="188" t="str">
        <f>IF(AND(A106&lt;&gt;"",ISNUMBER(A106)),VLOOKUP(A106,Studies!A:BR,3,FALSE),"")</f>
        <v>https://www.ncbi.nlm.nih.gov/pubmed/17005814</v>
      </c>
      <c r="D106" s="257" t="str">
        <f>IF(AND(A106&lt;&gt;"",ISNUMBER(A106)),VLOOKUP(A106,Studies!A:BR,4,FALSE),"")</f>
        <v>Rifampin alone</v>
      </c>
      <c r="E106" s="188" t="str">
        <f>IF(AND(A106&lt;&gt;"",ISNUMBER(A106)),VLOOKUP(A106,Studies!A:BR,5,FALSE),"")</f>
        <v>Rifampicin</v>
      </c>
      <c r="F106" s="79" t="s">
        <v>54</v>
      </c>
      <c r="G106" s="78">
        <f t="shared" si="1"/>
        <v>2</v>
      </c>
    </row>
    <row r="107" spans="1:7" x14ac:dyDescent="0.2">
      <c r="A107" s="110">
        <v>110</v>
      </c>
      <c r="B107" s="188" t="str">
        <f>IF(AND(A107&lt;&gt;"",ISNUMBER(A107)),VLOOKUP(A107,Studies!A:BR,2,FALSE),"")</f>
        <v>Chouchane 1995</v>
      </c>
      <c r="C107" s="188" t="str">
        <f>IF(AND(A107&lt;&gt;"",ISNUMBER(A107)),VLOOKUP(A107,Studies!A:BR,3,FALSE),"")</f>
        <v>https://www.ncbi.nlm.nih.gov/pubmed/8983939</v>
      </c>
      <c r="D107" s="257" t="str">
        <f>IF(AND(A107&lt;&gt;"",ISNUMBER(A107)),VLOOKUP(A107,Studies!A:BR,4,FALSE),"")</f>
        <v>Rimactan</v>
      </c>
      <c r="E107" s="188" t="str">
        <f>IF(AND(A107&lt;&gt;"",ISNUMBER(A107)),VLOOKUP(A107,Studies!A:BR,5,FALSE),"")</f>
        <v>Rifampicin</v>
      </c>
      <c r="F107" s="79" t="s">
        <v>54</v>
      </c>
      <c r="G107" s="78">
        <f t="shared" si="1"/>
        <v>1</v>
      </c>
    </row>
    <row r="108" spans="1:7" x14ac:dyDescent="0.2">
      <c r="A108" s="110">
        <v>111</v>
      </c>
      <c r="B108" s="188" t="str">
        <f>IF(AND(A108&lt;&gt;"",ISNUMBER(A108)),VLOOKUP(A108,Studies!A:BR,2,FALSE),"")</f>
        <v>Chouchane 1995</v>
      </c>
      <c r="C108" s="188" t="str">
        <f>IF(AND(A108&lt;&gt;"",ISNUMBER(A108)),VLOOKUP(A108,Studies!A:BR,3,FALSE),"")</f>
        <v>https://www.ncbi.nlm.nih.gov/pubmed/8983939</v>
      </c>
      <c r="D108" s="257" t="str">
        <f>IF(AND(A108&lt;&gt;"",ISNUMBER(A108)),VLOOKUP(A108,Studies!A:BR,4,FALSE),"")</f>
        <v>Rifampicin Generic</v>
      </c>
      <c r="E108" s="188" t="str">
        <f>IF(AND(A108&lt;&gt;"",ISNUMBER(A108)),VLOOKUP(A108,Studies!A:BR,5,FALSE),"")</f>
        <v>Rifampicin</v>
      </c>
      <c r="F108" s="79" t="s">
        <v>54</v>
      </c>
      <c r="G108" s="78">
        <f t="shared" si="1"/>
        <v>1</v>
      </c>
    </row>
    <row r="109" spans="1:7" x14ac:dyDescent="0.2">
      <c r="A109" s="111">
        <v>112</v>
      </c>
      <c r="B109" s="188" t="str">
        <f>IF(AND(A109&lt;&gt;"",ISNUMBER(A109)),VLOOKUP(A109,Studies!A:BR,2,FALSE),"")</f>
        <v>Chung 2006</v>
      </c>
      <c r="C109" s="188" t="str">
        <f>IF(AND(A109&lt;&gt;"",ISNUMBER(A109)),VLOOKUP(A109,Studies!A:BR,3,FALSE),"")</f>
        <v>https://www.ncbi.nlm.nih.gov/pubmed/16580903</v>
      </c>
      <c r="D109" s="257" t="str">
        <f>IF(AND(A109&lt;&gt;"",ISNUMBER(A109)),VLOOKUP(A109,Studies!A:BR,4,FALSE),"")</f>
        <v>Control (Perpetrator Placebo)</v>
      </c>
      <c r="E109" s="188" t="str">
        <f>IF(AND(A109&lt;&gt;"",ISNUMBER(A109)),VLOOKUP(A109,Studies!A:BR,5,FALSE),"")</f>
        <v>Midazolam</v>
      </c>
      <c r="F109" s="79" t="s">
        <v>1276</v>
      </c>
      <c r="G109" s="78">
        <f t="shared" si="1"/>
        <v>1</v>
      </c>
    </row>
    <row r="110" spans="1:7" x14ac:dyDescent="0.2">
      <c r="A110" s="110">
        <v>113</v>
      </c>
      <c r="B110" s="188" t="str">
        <f>IF(AND(A110&lt;&gt;"",ISNUMBER(A110)),VLOOKUP(A110,Studies!A:BR,2,FALSE),"")</f>
        <v>Chung 2006</v>
      </c>
      <c r="C110" s="188" t="str">
        <f>IF(AND(A110&lt;&gt;"",ISNUMBER(A110)),VLOOKUP(A110,Studies!A:BR,3,FALSE),"")</f>
        <v>https://www.ncbi.nlm.nih.gov/pubmed/16580903</v>
      </c>
      <c r="D110" s="257" t="str">
        <f>IF(AND(A110&lt;&gt;"",ISNUMBER(A110)),VLOOKUP(A110,Studies!A:BR,4,FALSE),"")</f>
        <v>with Perpetrator (Rifampicin)</v>
      </c>
      <c r="E110" s="188" t="str">
        <f>IF(AND(A110&lt;&gt;"",ISNUMBER(A110)),VLOOKUP(A110,Studies!A:BR,5,FALSE),"")</f>
        <v>Midazolam</v>
      </c>
      <c r="F110" s="79" t="s">
        <v>1274</v>
      </c>
      <c r="G110" s="78">
        <f t="shared" si="1"/>
        <v>1</v>
      </c>
    </row>
    <row r="111" spans="1:7" x14ac:dyDescent="0.2">
      <c r="A111" s="110">
        <v>114</v>
      </c>
      <c r="B111" s="188" t="str">
        <f>IF(AND(A111&lt;&gt;"",ISNUMBER(A111)),VLOOKUP(A111,Studies!A:BR,2,FALSE),"")</f>
        <v>Chung 2006</v>
      </c>
      <c r="C111" s="188" t="str">
        <f>IF(AND(A111&lt;&gt;"",ISNUMBER(A111)),VLOOKUP(A111,Studies!A:BR,3,FALSE),"")</f>
        <v>https://www.ncbi.nlm.nih.gov/pubmed/16580903</v>
      </c>
      <c r="D111" s="257" t="str">
        <f>IF(AND(A111&lt;&gt;"",ISNUMBER(A111)),VLOOKUP(A111,Studies!A:BR,4,FALSE),"")</f>
        <v>with Perpetrator (Ketoconazole)</v>
      </c>
      <c r="E111" s="188" t="str">
        <f>IF(AND(A111&lt;&gt;"",ISNUMBER(A111)),VLOOKUP(A111,Studies!A:BR,5,FALSE),"")</f>
        <v>Midazolam</v>
      </c>
      <c r="F111" s="79" t="s">
        <v>1277</v>
      </c>
      <c r="G111" s="78">
        <f t="shared" si="1"/>
        <v>1</v>
      </c>
    </row>
    <row r="112" spans="1:7" x14ac:dyDescent="0.2">
      <c r="A112" s="110">
        <v>115</v>
      </c>
      <c r="B112" s="188" t="str">
        <f>IF(AND(A112&lt;&gt;"",ISNUMBER(A112)),VLOOKUP(A112,Studies!A:BR,2,FALSE),"")</f>
        <v>Chung 2006</v>
      </c>
      <c r="C112" s="188" t="str">
        <f>IF(AND(A112&lt;&gt;"",ISNUMBER(A112)),VLOOKUP(A112,Studies!A:BR,3,FALSE),"")</f>
        <v>https://www.ncbi.nlm.nih.gov/pubmed/16580903</v>
      </c>
      <c r="D112" s="257" t="str">
        <f>IF(AND(A112&lt;&gt;"",ISNUMBER(A112)),VLOOKUP(A112,Studies!A:BR,4,FALSE),"")</f>
        <v>Control (Perpetrator Placebo)</v>
      </c>
      <c r="E112" s="188" t="str">
        <f>IF(AND(A112&lt;&gt;"",ISNUMBER(A112)),VLOOKUP(A112,Studies!A:BR,5,FALSE),"")</f>
        <v>Simvastatin</v>
      </c>
      <c r="F112" s="79" t="s">
        <v>208</v>
      </c>
      <c r="G112" s="78">
        <f t="shared" si="1"/>
        <v>1</v>
      </c>
    </row>
    <row r="113" spans="1:7" x14ac:dyDescent="0.2">
      <c r="A113" s="110">
        <v>116</v>
      </c>
      <c r="B113" s="188" t="str">
        <f>IF(AND(A113&lt;&gt;"",ISNUMBER(A113)),VLOOKUP(A113,Studies!A:BR,2,FALSE),"")</f>
        <v>Chung 2006</v>
      </c>
      <c r="C113" s="188" t="str">
        <f>IF(AND(A113&lt;&gt;"",ISNUMBER(A113)),VLOOKUP(A113,Studies!A:BR,3,FALSE),"")</f>
        <v>https://www.ncbi.nlm.nih.gov/pubmed/16580903</v>
      </c>
      <c r="D113" s="257" t="str">
        <f>IF(AND(A113&lt;&gt;"",ISNUMBER(A113)),VLOOKUP(A113,Studies!A:BR,4,FALSE),"")</f>
        <v>with Perpetrator (Rifampicin)</v>
      </c>
      <c r="E113" s="188" t="str">
        <f>IF(AND(A113&lt;&gt;"",ISNUMBER(A113)),VLOOKUP(A113,Studies!A:BR,5,FALSE),"")</f>
        <v>Simvastatin</v>
      </c>
      <c r="F113" s="79" t="s">
        <v>208</v>
      </c>
      <c r="G113" s="78">
        <f t="shared" si="1"/>
        <v>1</v>
      </c>
    </row>
    <row r="114" spans="1:7" x14ac:dyDescent="0.2">
      <c r="A114" s="110">
        <v>117</v>
      </c>
      <c r="B114" s="188" t="str">
        <f>IF(AND(A114&lt;&gt;"",ISNUMBER(A114)),VLOOKUP(A114,Studies!A:BR,2,FALSE),"")</f>
        <v>Chung 2006</v>
      </c>
      <c r="C114" s="188" t="str">
        <f>IF(AND(A114&lt;&gt;"",ISNUMBER(A114)),VLOOKUP(A114,Studies!A:BR,3,FALSE),"")</f>
        <v>https://www.ncbi.nlm.nih.gov/pubmed/16580903</v>
      </c>
      <c r="D114" s="257" t="str">
        <f>IF(AND(A114&lt;&gt;"",ISNUMBER(A114)),VLOOKUP(A114,Studies!A:BR,4,FALSE),"")</f>
        <v>with Perpetrator (Ketoconazole)</v>
      </c>
      <c r="E114" s="188" t="str">
        <f>IF(AND(A114&lt;&gt;"",ISNUMBER(A114)),VLOOKUP(A114,Studies!A:BR,5,FALSE),"")</f>
        <v>Simvastatin</v>
      </c>
      <c r="F114" s="79" t="s">
        <v>208</v>
      </c>
      <c r="G114" s="78">
        <f t="shared" si="1"/>
        <v>1</v>
      </c>
    </row>
    <row r="115" spans="1:7" x14ac:dyDescent="0.2">
      <c r="A115" s="110">
        <v>118</v>
      </c>
      <c r="B115" s="188" t="str">
        <f>IF(AND(A115&lt;&gt;"",ISNUMBER(A115)),VLOOKUP(A115,Studies!A:BR,2,FALSE),"")</f>
        <v>Darwish 2008</v>
      </c>
      <c r="C115" s="188" t="str">
        <f>IF(AND(A115&lt;&gt;"",ISNUMBER(A115)),VLOOKUP(A115,Studies!A:BR,3,FALSE),"")</f>
        <v>https://www.ncbi.nlm.nih.gov/pubmed/18076219</v>
      </c>
      <c r="D115" s="257" t="str">
        <f>IF(AND(A115&lt;&gt;"",ISNUMBER(A115)),VLOOKUP(A115,Studies!A:BR,4,FALSE),"")</f>
        <v>oral</v>
      </c>
      <c r="E115" s="188" t="str">
        <f>IF(AND(A115&lt;&gt;"",ISNUMBER(A115)),VLOOKUP(A115,Studies!A:BR,5,FALSE),"")</f>
        <v>Midazolam</v>
      </c>
      <c r="F115" s="79" t="s">
        <v>102</v>
      </c>
      <c r="G115" s="78">
        <f t="shared" si="1"/>
        <v>1</v>
      </c>
    </row>
    <row r="116" spans="1:7" x14ac:dyDescent="0.2">
      <c r="A116" s="110">
        <v>119</v>
      </c>
      <c r="B116" s="188" t="str">
        <f>IF(AND(A116&lt;&gt;"",ISNUMBER(A116)),VLOOKUP(A116,Studies!A:BR,2,FALSE),"")</f>
        <v>Darwish 2008</v>
      </c>
      <c r="C116" s="188" t="str">
        <f>IF(AND(A116&lt;&gt;"",ISNUMBER(A116)),VLOOKUP(A116,Studies!A:BR,3,FALSE),"")</f>
        <v xml:space="preserve">https://www.ncbi.nlm.nih.gov/pubmed/18076219 </v>
      </c>
      <c r="D116" s="257" t="str">
        <f>IF(AND(A116&lt;&gt;"",ISNUMBER(A116)),VLOOKUP(A116,Studies!A:BR,4,FALSE),"")</f>
        <v>iv</v>
      </c>
      <c r="E116" s="188" t="str">
        <f>IF(AND(A116&lt;&gt;"",ISNUMBER(A116)),VLOOKUP(A116,Studies!A:BR,5,FALSE),"")</f>
        <v>Midazolam</v>
      </c>
      <c r="F116" s="79" t="s">
        <v>102</v>
      </c>
      <c r="G116" s="78">
        <f t="shared" si="1"/>
        <v>1</v>
      </c>
    </row>
    <row r="117" spans="1:7" x14ac:dyDescent="0.2">
      <c r="A117" s="110">
        <v>120</v>
      </c>
      <c r="B117" s="188" t="str">
        <f>IF(AND(A117&lt;&gt;"",ISNUMBER(A117)),VLOOKUP(A117,Studies!A:BR,2,FALSE),"")</f>
        <v>Darwish 2008</v>
      </c>
      <c r="C117" s="188" t="str">
        <f>IF(AND(A117&lt;&gt;"",ISNUMBER(A117)),VLOOKUP(A117,Studies!A:BR,3,FALSE),"")</f>
        <v xml:space="preserve">https://www.ncbi.nlm.nih.gov/pubmed/18076219 </v>
      </c>
      <c r="D117" s="257" t="str">
        <f>IF(AND(A117&lt;&gt;"",ISNUMBER(A117)),VLOOKUP(A117,Studies!A:BR,4,FALSE),"")</f>
        <v>oral</v>
      </c>
      <c r="E117" s="188" t="str">
        <f>IF(AND(A117&lt;&gt;"",ISNUMBER(A117)),VLOOKUP(A117,Studies!A:BR,5,FALSE),"")</f>
        <v>Caffeine</v>
      </c>
      <c r="F117" s="79" t="s">
        <v>662</v>
      </c>
      <c r="G117" s="78">
        <f t="shared" si="1"/>
        <v>1</v>
      </c>
    </row>
    <row r="118" spans="1:7" x14ac:dyDescent="0.2">
      <c r="A118" s="110">
        <v>123</v>
      </c>
      <c r="B118" s="188" t="str">
        <f>IF(AND(A118&lt;&gt;"",ISNUMBER(A118)),VLOOKUP(A118,Studies!A:BR,2,FALSE),"")</f>
        <v>Dockens 2006</v>
      </c>
      <c r="C118" s="188" t="str">
        <f>IF(AND(A118&lt;&gt;"",ISNUMBER(A118)),VLOOKUP(A118,Studies!A:BR,3,FALSE),"")</f>
        <v>https://www.ncbi.nlm.nih.gov/pubmed/17050795</v>
      </c>
      <c r="D118" s="257" t="str">
        <f>IF(AND(A118&lt;&gt;"",ISNUMBER(A118)),VLOOKUP(A118,Studies!A:BR,4,FALSE),"")</f>
        <v>Day 5</v>
      </c>
      <c r="E118" s="188" t="str">
        <f>IF(AND(A118&lt;&gt;"",ISNUMBER(A118)),VLOOKUP(A118,Studies!A:BR,5,FALSE),"")</f>
        <v>Buspirone</v>
      </c>
      <c r="F118" s="79" t="s">
        <v>111</v>
      </c>
      <c r="G118" s="78">
        <f t="shared" si="1"/>
        <v>3</v>
      </c>
    </row>
    <row r="119" spans="1:7" x14ac:dyDescent="0.2">
      <c r="A119" s="110">
        <v>124</v>
      </c>
      <c r="B119" s="188" t="str">
        <f>IF(AND(A119&lt;&gt;"",ISNUMBER(A119)),VLOOKUP(A119,Studies!A:BR,2,FALSE),"")</f>
        <v>Dockens 2006</v>
      </c>
      <c r="C119" s="188" t="str">
        <f>IF(AND(A119&lt;&gt;"",ISNUMBER(A119)),VLOOKUP(A119,Studies!A:BR,3,FALSE),"")</f>
        <v>https://www.ncbi.nlm.nih.gov/pubmed/17050795</v>
      </c>
      <c r="D119" s="257" t="str">
        <f>IF(AND(A119&lt;&gt;"",ISNUMBER(A119)),VLOOKUP(A119,Studies!A:BR,4,FALSE),"")</f>
        <v>Day 10</v>
      </c>
      <c r="E119" s="188" t="str">
        <f>IF(AND(A119&lt;&gt;"",ISNUMBER(A119)),VLOOKUP(A119,Studies!A:BR,5,FALSE),"")</f>
        <v>Buspirone</v>
      </c>
      <c r="F119" s="79" t="s">
        <v>111</v>
      </c>
      <c r="G119" s="78">
        <f t="shared" si="1"/>
        <v>1</v>
      </c>
    </row>
    <row r="120" spans="1:7" x14ac:dyDescent="0.2">
      <c r="A120" s="110">
        <v>125</v>
      </c>
      <c r="B120" s="188" t="str">
        <f>IF(AND(A120&lt;&gt;"",ISNUMBER(A120)),VLOOKUP(A120,Studies!A:BR,2,FALSE),"")</f>
        <v>Dockens 2006</v>
      </c>
      <c r="C120" s="188" t="str">
        <f>IF(AND(A120&lt;&gt;"",ISNUMBER(A120)),VLOOKUP(A120,Studies!A:BR,3,FALSE),"")</f>
        <v>https://www.ncbi.nlm.nih.gov/pubmed/17050795</v>
      </c>
      <c r="D120" s="257" t="str">
        <f>IF(AND(A120&lt;&gt;"",ISNUMBER(A120)),VLOOKUP(A120,Studies!A:BR,4,FALSE),"")</f>
        <v>Day 15</v>
      </c>
      <c r="E120" s="188" t="str">
        <f>IF(AND(A120&lt;&gt;"",ISNUMBER(A120)),VLOOKUP(A120,Studies!A:BR,5,FALSE),"")</f>
        <v>Buspirone</v>
      </c>
      <c r="F120" s="79" t="s">
        <v>111</v>
      </c>
      <c r="G120" s="78">
        <f t="shared" si="1"/>
        <v>1</v>
      </c>
    </row>
    <row r="121" spans="1:7" x14ac:dyDescent="0.2">
      <c r="A121" s="110">
        <v>126</v>
      </c>
      <c r="B121" s="188" t="str">
        <f>IF(AND(A121&lt;&gt;"",ISNUMBER(A121)),VLOOKUP(A121,Studies!A:BR,2,FALSE),"")</f>
        <v>Dockens 2006</v>
      </c>
      <c r="C121" s="188" t="str">
        <f>IF(AND(A121&lt;&gt;"",ISNUMBER(A121)),VLOOKUP(A121,Studies!A:BR,3,FALSE),"")</f>
        <v>https://www.ncbi.nlm.nih.gov/pubmed/17050795</v>
      </c>
      <c r="D121" s="257" t="str">
        <f>IF(AND(A121&lt;&gt;"",ISNUMBER(A121)),VLOOKUP(A121,Studies!A:BR,4,FALSE),"")</f>
        <v>Day 20</v>
      </c>
      <c r="E121" s="188" t="str">
        <f>IF(AND(A121&lt;&gt;"",ISNUMBER(A121)),VLOOKUP(A121,Studies!A:BR,5,FALSE),"")</f>
        <v>Buspirone</v>
      </c>
      <c r="F121" s="79" t="s">
        <v>111</v>
      </c>
      <c r="G121" s="78">
        <f t="shared" si="1"/>
        <v>1</v>
      </c>
    </row>
    <row r="122" spans="1:7" x14ac:dyDescent="0.2">
      <c r="A122" s="111">
        <v>127</v>
      </c>
      <c r="B122" s="188" t="str">
        <f>IF(AND(A122&lt;&gt;"",ISNUMBER(A122)),VLOOKUP(A122,Studies!A:BR,2,FALSE),"")</f>
        <v>Dockens 2006</v>
      </c>
      <c r="C122" s="188" t="str">
        <f>IF(AND(A122&lt;&gt;"",ISNUMBER(A122)),VLOOKUP(A122,Studies!A:BR,3,FALSE),"")</f>
        <v>https://www.ncbi.nlm.nih.gov/pubmed/17050795</v>
      </c>
      <c r="D122" s="257" t="str">
        <f>IF(AND(A122&lt;&gt;"",ISNUMBER(A122)),VLOOKUP(A122,Studies!A:BR,4,FALSE),"")</f>
        <v>Day 25</v>
      </c>
      <c r="E122" s="188" t="str">
        <f>IF(AND(A122&lt;&gt;"",ISNUMBER(A122)),VLOOKUP(A122,Studies!A:BR,5,FALSE),"")</f>
        <v>Buspirone</v>
      </c>
      <c r="F122" s="79" t="s">
        <v>111</v>
      </c>
      <c r="G122" s="78">
        <f t="shared" si="1"/>
        <v>1</v>
      </c>
    </row>
    <row r="123" spans="1:7" x14ac:dyDescent="0.2">
      <c r="A123" s="111">
        <v>128</v>
      </c>
      <c r="B123" s="188" t="str">
        <f>IF(AND(A123&lt;&gt;"",ISNUMBER(A123)),VLOOKUP(A123,Studies!A:BR,2,FALSE),"")</f>
        <v>Eap 2004</v>
      </c>
      <c r="C123" s="188" t="str">
        <f>IF(AND(A123&lt;&gt;"",ISNUMBER(A123)),VLOOKUP(A123,Studies!A:BR,3,FALSE),"")</f>
        <v>https://www.ncbi.nlm.nih.gov/pubmed/15114429</v>
      </c>
      <c r="D123" s="257" t="str">
        <f>IF(AND(A123&lt;&gt;"",ISNUMBER(A123)),VLOOKUP(A123,Studies!A:BR,4,FALSE),"")</f>
        <v>0.075 mg Control (Perpetrator Placebo)</v>
      </c>
      <c r="E123" s="188" t="str">
        <f>IF(AND(A123&lt;&gt;"",ISNUMBER(A123)),VLOOKUP(A123,Studies!A:BR,5,FALSE),"")</f>
        <v>Midazolam</v>
      </c>
      <c r="F123" s="79" t="s">
        <v>1276</v>
      </c>
      <c r="G123" s="78">
        <f t="shared" si="1"/>
        <v>1</v>
      </c>
    </row>
    <row r="124" spans="1:7" x14ac:dyDescent="0.2">
      <c r="A124" s="80">
        <v>129</v>
      </c>
      <c r="B124" s="188" t="str">
        <f>IF(AND(A124&lt;&gt;"",ISNUMBER(A124)),VLOOKUP(A124,Studies!A:BR,2,FALSE),"")</f>
        <v>Eap 2004</v>
      </c>
      <c r="C124" s="188" t="str">
        <f>IF(AND(A124&lt;&gt;"",ISNUMBER(A124)),VLOOKUP(A124,Studies!A:BR,3,FALSE),"")</f>
        <v>https://www.ncbi.nlm.nih.gov/pubmed/15114429</v>
      </c>
      <c r="D124" s="257" t="str">
        <f>IF(AND(A124&lt;&gt;"",ISNUMBER(A124)),VLOOKUP(A124,Studies!A:BR,4,FALSE),"")</f>
        <v>0.075 mg with Perpetrator (Rifampicin)</v>
      </c>
      <c r="E124" s="188" t="str">
        <f>IF(AND(A124&lt;&gt;"",ISNUMBER(A124)),VLOOKUP(A124,Studies!A:BR,5,FALSE),"")</f>
        <v>Midazolam</v>
      </c>
      <c r="F124" s="79" t="s">
        <v>1274</v>
      </c>
      <c r="G124" s="78">
        <f t="shared" si="1"/>
        <v>1</v>
      </c>
    </row>
    <row r="125" spans="1:7" x14ac:dyDescent="0.2">
      <c r="A125" s="80">
        <v>130</v>
      </c>
      <c r="B125" s="188" t="str">
        <f>IF(AND(A125&lt;&gt;"",ISNUMBER(A125)),VLOOKUP(A125,Studies!A:BR,2,FALSE),"")</f>
        <v>Eap 2004</v>
      </c>
      <c r="C125" s="188" t="str">
        <f>IF(AND(A125&lt;&gt;"",ISNUMBER(A125)),VLOOKUP(A125,Studies!A:BR,3,FALSE),"")</f>
        <v>https://www.ncbi.nlm.nih.gov/pubmed/15114429</v>
      </c>
      <c r="D125" s="257" t="str">
        <f>IF(AND(A125&lt;&gt;"",ISNUMBER(A125)),VLOOKUP(A125,Studies!A:BR,4,FALSE),"")</f>
        <v>0.075 mg with Perpetrator (Ketoconazole)</v>
      </c>
      <c r="E125" s="188" t="str">
        <f>IF(AND(A125&lt;&gt;"",ISNUMBER(A125)),VLOOKUP(A125,Studies!A:BR,5,FALSE),"")</f>
        <v>Midazolam</v>
      </c>
      <c r="F125" s="79" t="s">
        <v>1277</v>
      </c>
      <c r="G125" s="78">
        <f t="shared" si="1"/>
        <v>1</v>
      </c>
    </row>
    <row r="126" spans="1:7" x14ac:dyDescent="0.2">
      <c r="A126" s="80">
        <v>131</v>
      </c>
      <c r="B126" s="188" t="str">
        <f>IF(AND(A126&lt;&gt;"",ISNUMBER(A126)),VLOOKUP(A126,Studies!A:BR,2,FALSE),"")</f>
        <v>Eap 2004</v>
      </c>
      <c r="C126" s="188" t="str">
        <f>IF(AND(A126&lt;&gt;"",ISNUMBER(A126)),VLOOKUP(A126,Studies!A:BR,3,FALSE),"")</f>
        <v>https://www.ncbi.nlm.nih.gov/pubmed/15114429</v>
      </c>
      <c r="D126" s="257" t="str">
        <f>IF(AND(A126&lt;&gt;"",ISNUMBER(A126)),VLOOKUP(A126,Studies!A:BR,4,FALSE),"")</f>
        <v>7.5 mg Control (Perpetrator Placebo)</v>
      </c>
      <c r="E126" s="188" t="str">
        <f>IF(AND(A126&lt;&gt;"",ISNUMBER(A126)),VLOOKUP(A126,Studies!A:BR,5,FALSE),"")</f>
        <v>Midazolam</v>
      </c>
      <c r="F126" s="79" t="s">
        <v>1276</v>
      </c>
      <c r="G126" s="78">
        <f t="shared" si="1"/>
        <v>1</v>
      </c>
    </row>
    <row r="127" spans="1:7" x14ac:dyDescent="0.2">
      <c r="A127" s="80">
        <v>132</v>
      </c>
      <c r="B127" s="188" t="str">
        <f>IF(AND(A127&lt;&gt;"",ISNUMBER(A127)),VLOOKUP(A127,Studies!A:BR,2,FALSE),"")</f>
        <v>Eap 2004</v>
      </c>
      <c r="C127" s="188" t="str">
        <f>IF(AND(A127&lt;&gt;"",ISNUMBER(A127)),VLOOKUP(A127,Studies!A:BR,3,FALSE),"")</f>
        <v>https://www.ncbi.nlm.nih.gov/pubmed/15114429</v>
      </c>
      <c r="D127" s="257" t="str">
        <f>IF(AND(A127&lt;&gt;"",ISNUMBER(A127)),VLOOKUP(A127,Studies!A:BR,4,FALSE),"")</f>
        <v>7.5 mg with Perpetrator (Rifampicin)</v>
      </c>
      <c r="E127" s="188" t="str">
        <f>IF(AND(A127&lt;&gt;"",ISNUMBER(A127)),VLOOKUP(A127,Studies!A:BR,5,FALSE),"")</f>
        <v>Midazolam</v>
      </c>
      <c r="F127" s="79" t="s">
        <v>1274</v>
      </c>
      <c r="G127" s="78">
        <f t="shared" si="1"/>
        <v>1</v>
      </c>
    </row>
    <row r="128" spans="1:7"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7" t="str">
        <f>IF(AND(A128&lt;&gt;"",ISNUMBER(A128)),VLOOKUP(A128,Studies!A:BR,4,FALSE),"")</f>
        <v>Urinary radioactivity</v>
      </c>
      <c r="E128" s="188" t="str">
        <f>IF(AND(A128&lt;&gt;"",ISNUMBER(A128)),VLOOKUP(A128,Studies!A:BR,5,FALSE),"")</f>
        <v>Atazanavir</v>
      </c>
      <c r="F128" s="79" t="s">
        <v>1420</v>
      </c>
      <c r="G128" s="78">
        <f t="shared" si="1"/>
        <v>1</v>
      </c>
    </row>
    <row r="129" spans="1:7" x14ac:dyDescent="0.2">
      <c r="A129" s="110">
        <v>134</v>
      </c>
      <c r="B129" s="188" t="str">
        <f>IF(AND(A129&lt;&gt;"",ISNUMBER(A129)),VLOOKUP(A129,Studies!A:BR,2,FALSE),"")</f>
        <v>Edwards 2006</v>
      </c>
      <c r="C129" s="188" t="str">
        <f>IF(AND(A129&lt;&gt;"",ISNUMBER(A129)),VLOOKUP(A129,Studies!A:BR,3,FALSE),"")</f>
        <v>https://www.ncbi.nlm.nih.gov/pubmed/16638734</v>
      </c>
      <c r="D129" s="257" t="str">
        <f>IF(AND(A129&lt;&gt;"",ISNUMBER(A129)),VLOOKUP(A129,Studies!A:BR,4,FALSE),"")</f>
        <v>Autistic children</v>
      </c>
      <c r="E129" s="188" t="str">
        <f>IF(AND(A129&lt;&gt;"",ISNUMBER(A129)),VLOOKUP(A129,Studies!A:BR,5,FALSE),"")</f>
        <v>Buspirone</v>
      </c>
      <c r="F129" s="79" t="s">
        <v>111</v>
      </c>
      <c r="G129" s="78">
        <f t="shared" si="1"/>
        <v>1</v>
      </c>
    </row>
    <row r="130" spans="1:7" x14ac:dyDescent="0.2">
      <c r="A130" s="110">
        <v>135</v>
      </c>
      <c r="B130" s="188" t="str">
        <f>IF(AND(A130&lt;&gt;"",ISNUMBER(A130)),VLOOKUP(A130,Studies!A:BR,2,FALSE),"")</f>
        <v>Edwards 2006</v>
      </c>
      <c r="C130" s="188" t="str">
        <f>IF(AND(A130&lt;&gt;"",ISNUMBER(A130)),VLOOKUP(A130,Studies!A:BR,3,FALSE),"")</f>
        <v>https://www.ncbi.nlm.nih.gov/pubmed/16638734</v>
      </c>
      <c r="D130" s="257" t="str">
        <f>IF(AND(A130&lt;&gt;"",ISNUMBER(A130)),VLOOKUP(A130,Studies!A:BR,4,FALSE),"")</f>
        <v>Subject 1</v>
      </c>
      <c r="E130" s="188" t="str">
        <f>IF(AND(A130&lt;&gt;"",ISNUMBER(A130)),VLOOKUP(A130,Studies!A:BR,5,FALSE),"")</f>
        <v>Buspirone</v>
      </c>
      <c r="F130" s="79" t="s">
        <v>111</v>
      </c>
      <c r="G130" s="78">
        <f t="shared" si="1"/>
        <v>1</v>
      </c>
    </row>
    <row r="131" spans="1:7" x14ac:dyDescent="0.2">
      <c r="A131" s="110">
        <v>136</v>
      </c>
      <c r="B131" s="188" t="str">
        <f>IF(AND(A131&lt;&gt;"",ISNUMBER(A131)),VLOOKUP(A131,Studies!A:BR,2,FALSE),"")</f>
        <v>Edwards 2006</v>
      </c>
      <c r="C131" s="188" t="str">
        <f>IF(AND(A131&lt;&gt;"",ISNUMBER(A131)),VLOOKUP(A131,Studies!A:BR,3,FALSE),"")</f>
        <v>https://www.ncbi.nlm.nih.gov/pubmed/16638734</v>
      </c>
      <c r="D131" s="257" t="str">
        <f>IF(AND(A131&lt;&gt;"",ISNUMBER(A131)),VLOOKUP(A131,Studies!A:BR,4,FALSE),"")</f>
        <v>Subject 2</v>
      </c>
      <c r="E131" s="188" t="str">
        <f>IF(AND(A131&lt;&gt;"",ISNUMBER(A131)),VLOOKUP(A131,Studies!A:BR,5,FALSE),"")</f>
        <v>Buspirone</v>
      </c>
      <c r="F131" s="79" t="s">
        <v>111</v>
      </c>
      <c r="G131" s="78">
        <f t="shared" si="1"/>
        <v>1</v>
      </c>
    </row>
    <row r="132" spans="1:7" x14ac:dyDescent="0.2">
      <c r="A132" s="110">
        <v>137</v>
      </c>
      <c r="B132" s="188" t="str">
        <f>IF(AND(A132&lt;&gt;"",ISNUMBER(A132)),VLOOKUP(A132,Studies!A:BR,2,FALSE),"")</f>
        <v>Edwards 2006</v>
      </c>
      <c r="C132" s="188" t="str">
        <f>IF(AND(A132&lt;&gt;"",ISNUMBER(A132)),VLOOKUP(A132,Studies!A:BR,3,FALSE),"")</f>
        <v>https://www.ncbi.nlm.nih.gov/pubmed/16638734</v>
      </c>
      <c r="D132" s="257" t="str">
        <f>IF(AND(A132&lt;&gt;"",ISNUMBER(A132)),VLOOKUP(A132,Studies!A:BR,4,FALSE),"")</f>
        <v>Subject 3</v>
      </c>
      <c r="E132" s="188" t="str">
        <f>IF(AND(A132&lt;&gt;"",ISNUMBER(A132)),VLOOKUP(A132,Studies!A:BR,5,FALSE),"")</f>
        <v>Buspirone</v>
      </c>
      <c r="F132" s="79" t="s">
        <v>111</v>
      </c>
      <c r="G132" s="78">
        <f t="shared" ref="G132:G195" si="2">A132-A131</f>
        <v>1</v>
      </c>
    </row>
    <row r="133" spans="1:7" x14ac:dyDescent="0.2">
      <c r="A133" s="110">
        <v>138</v>
      </c>
      <c r="B133" s="188" t="str">
        <f>IF(AND(A133&lt;&gt;"",ISNUMBER(A133)),VLOOKUP(A133,Studies!A:BR,2,FALSE),"")</f>
        <v>Edwards 2006</v>
      </c>
      <c r="C133" s="188" t="str">
        <f>IF(AND(A133&lt;&gt;"",ISNUMBER(A133)),VLOOKUP(A133,Studies!A:BR,3,FALSE),"")</f>
        <v>https://www.ncbi.nlm.nih.gov/pubmed/16638734</v>
      </c>
      <c r="D133" s="257" t="str">
        <f>IF(AND(A133&lt;&gt;"",ISNUMBER(A133)),VLOOKUP(A133,Studies!A:BR,4,FALSE),"")</f>
        <v>Subject 5</v>
      </c>
      <c r="E133" s="188" t="str">
        <f>IF(AND(A133&lt;&gt;"",ISNUMBER(A133)),VLOOKUP(A133,Studies!A:BR,5,FALSE),"")</f>
        <v>Buspirone</v>
      </c>
      <c r="F133" s="79" t="s">
        <v>111</v>
      </c>
      <c r="G133" s="78">
        <f t="shared" si="2"/>
        <v>1</v>
      </c>
    </row>
    <row r="134" spans="1:7" x14ac:dyDescent="0.2">
      <c r="A134" s="80">
        <v>139</v>
      </c>
      <c r="B134" s="188" t="str">
        <f>IF(AND(A134&lt;&gt;"",ISNUMBER(A134)),VLOOKUP(A134,Studies!A:BR,2,FALSE),"")</f>
        <v>Edwards 2006</v>
      </c>
      <c r="C134" s="188" t="str">
        <f>IF(AND(A134&lt;&gt;"",ISNUMBER(A134)),VLOOKUP(A134,Studies!A:BR,3,FALSE),"")</f>
        <v>https://www.ncbi.nlm.nih.gov/pubmed/16638734</v>
      </c>
      <c r="D134" s="257" t="str">
        <f>IF(AND(A134&lt;&gt;"",ISNUMBER(A134)),VLOOKUP(A134,Studies!A:BR,4,FALSE),"")</f>
        <v>Subject 7</v>
      </c>
      <c r="E134" s="188" t="str">
        <f>IF(AND(A134&lt;&gt;"",ISNUMBER(A134)),VLOOKUP(A134,Studies!A:BR,5,FALSE),"")</f>
        <v>Buspirone</v>
      </c>
      <c r="F134" s="79" t="s">
        <v>111</v>
      </c>
      <c r="G134" s="78">
        <f t="shared" si="2"/>
        <v>1</v>
      </c>
    </row>
    <row r="135" spans="1:7" x14ac:dyDescent="0.2">
      <c r="A135" s="80">
        <v>140</v>
      </c>
      <c r="B135" s="188" t="str">
        <f>IF(AND(A135&lt;&gt;"",ISNUMBER(A135)),VLOOKUP(A135,Studies!A:BR,2,FALSE),"")</f>
        <v>Edwards 2006</v>
      </c>
      <c r="C135" s="188" t="str">
        <f>IF(AND(A135&lt;&gt;"",ISNUMBER(A135)),VLOOKUP(A135,Studies!A:BR,3,FALSE),"")</f>
        <v>https://www.ncbi.nlm.nih.gov/pubmed/16638734</v>
      </c>
      <c r="D135" s="257" t="str">
        <f>IF(AND(A135&lt;&gt;"",ISNUMBER(A135)),VLOOKUP(A135,Studies!A:BR,4,FALSE),"")</f>
        <v>Subject 8</v>
      </c>
      <c r="E135" s="188" t="str">
        <f>IF(AND(A135&lt;&gt;"",ISNUMBER(A135)),VLOOKUP(A135,Studies!A:BR,5,FALSE),"")</f>
        <v>Buspirone</v>
      </c>
      <c r="F135" s="79" t="s">
        <v>111</v>
      </c>
      <c r="G135" s="78">
        <f t="shared" si="2"/>
        <v>1</v>
      </c>
    </row>
    <row r="136" spans="1:7" x14ac:dyDescent="0.2">
      <c r="A136" s="80">
        <v>141</v>
      </c>
      <c r="B136" s="188" t="str">
        <f>IF(AND(A136&lt;&gt;"",ISNUMBER(A136)),VLOOKUP(A136,Studies!A:BR,2,FALSE),"")</f>
        <v>Edwards 2006</v>
      </c>
      <c r="C136" s="188" t="str">
        <f>IF(AND(A136&lt;&gt;"",ISNUMBER(A136)),VLOOKUP(A136,Studies!A:BR,3,FALSE),"")</f>
        <v>https://www.ncbi.nlm.nih.gov/pubmed/16638734</v>
      </c>
      <c r="D136" s="257" t="str">
        <f>IF(AND(A136&lt;&gt;"",ISNUMBER(A136)),VLOOKUP(A136,Studies!A:BR,4,FALSE),"")</f>
        <v>Subject 9</v>
      </c>
      <c r="E136" s="188" t="str">
        <f>IF(AND(A136&lt;&gt;"",ISNUMBER(A136)),VLOOKUP(A136,Studies!A:BR,5,FALSE),"")</f>
        <v>Buspirone</v>
      </c>
      <c r="F136" s="79" t="s">
        <v>111</v>
      </c>
      <c r="G136" s="78">
        <f t="shared" si="2"/>
        <v>1</v>
      </c>
    </row>
    <row r="137" spans="1:7" x14ac:dyDescent="0.2">
      <c r="A137" s="80">
        <v>142</v>
      </c>
      <c r="B137" s="188" t="str">
        <f>IF(AND(A137&lt;&gt;"",ISNUMBER(A137)),VLOOKUP(A137,Studies!A:BR,2,FALSE),"")</f>
        <v>Edwards 2006</v>
      </c>
      <c r="C137" s="188" t="str">
        <f>IF(AND(A137&lt;&gt;"",ISNUMBER(A137)),VLOOKUP(A137,Studies!A:BR,3,FALSE),"")</f>
        <v>https://www.ncbi.nlm.nih.gov/pubmed/16638734</v>
      </c>
      <c r="D137" s="257" t="str">
        <f>IF(AND(A137&lt;&gt;"",ISNUMBER(A137)),VLOOKUP(A137,Studies!A:BR,4,FALSE),"")</f>
        <v>Subject 10</v>
      </c>
      <c r="E137" s="188" t="str">
        <f>IF(AND(A137&lt;&gt;"",ISNUMBER(A137)),VLOOKUP(A137,Studies!A:BR,5,FALSE),"")</f>
        <v>Buspirone</v>
      </c>
      <c r="F137" s="79" t="s">
        <v>111</v>
      </c>
      <c r="G137" s="78">
        <f t="shared" si="2"/>
        <v>1</v>
      </c>
    </row>
    <row r="138" spans="1:7" x14ac:dyDescent="0.2">
      <c r="A138" s="80">
        <v>143</v>
      </c>
      <c r="B138" s="188" t="str">
        <f>IF(AND(A138&lt;&gt;"",ISNUMBER(A138)),VLOOKUP(A138,Studies!A:BR,2,FALSE),"")</f>
        <v>Edwards 2006</v>
      </c>
      <c r="C138" s="188" t="str">
        <f>IF(AND(A138&lt;&gt;"",ISNUMBER(A138)),VLOOKUP(A138,Studies!A:BR,3,FALSE),"")</f>
        <v>https://www.ncbi.nlm.nih.gov/pubmed/16638734</v>
      </c>
      <c r="D138" s="257" t="str">
        <f>IF(AND(A138&lt;&gt;"",ISNUMBER(A138)),VLOOKUP(A138,Studies!A:BR,4,FALSE),"")</f>
        <v>Subject 12</v>
      </c>
      <c r="E138" s="188" t="str">
        <f>IF(AND(A138&lt;&gt;"",ISNUMBER(A138)),VLOOKUP(A138,Studies!A:BR,5,FALSE),"")</f>
        <v>Buspirone</v>
      </c>
      <c r="F138" s="79" t="s">
        <v>111</v>
      </c>
      <c r="G138" s="78">
        <f t="shared" si="2"/>
        <v>1</v>
      </c>
    </row>
    <row r="139" spans="1:7" x14ac:dyDescent="0.2">
      <c r="A139" s="80">
        <v>144</v>
      </c>
      <c r="B139" s="188" t="str">
        <f>IF(AND(A139&lt;&gt;"",ISNUMBER(A139)),VLOOKUP(A139,Studies!A:BR,2,FALSE),"")</f>
        <v>Edwards 2006</v>
      </c>
      <c r="C139" s="188" t="str">
        <f>IF(AND(A139&lt;&gt;"",ISNUMBER(A139)),VLOOKUP(A139,Studies!A:BR,3,FALSE),"")</f>
        <v>https://www.ncbi.nlm.nih.gov/pubmed/16638734</v>
      </c>
      <c r="D139" s="257" t="str">
        <f>IF(AND(A139&lt;&gt;"",ISNUMBER(A139)),VLOOKUP(A139,Studies!A:BR,4,FALSE),"")</f>
        <v>Subject 13</v>
      </c>
      <c r="E139" s="188" t="str">
        <f>IF(AND(A139&lt;&gt;"",ISNUMBER(A139)),VLOOKUP(A139,Studies!A:BR,5,FALSE),"")</f>
        <v>Buspirone</v>
      </c>
      <c r="F139" s="79" t="s">
        <v>111</v>
      </c>
      <c r="G139" s="78">
        <f t="shared" si="2"/>
        <v>1</v>
      </c>
    </row>
    <row r="140" spans="1:7" x14ac:dyDescent="0.2">
      <c r="A140" s="80">
        <v>145</v>
      </c>
      <c r="B140" s="188" t="str">
        <f>IF(AND(A140&lt;&gt;"",ISNUMBER(A140)),VLOOKUP(A140,Studies!A:BR,2,FALSE),"")</f>
        <v>Edwards 2006</v>
      </c>
      <c r="C140" s="188" t="str">
        <f>IF(AND(A140&lt;&gt;"",ISNUMBER(A140)),VLOOKUP(A140,Studies!A:BR,3,FALSE),"")</f>
        <v>https://www.ncbi.nlm.nih.gov/pubmed/16638734</v>
      </c>
      <c r="D140" s="257" t="str">
        <f>IF(AND(A140&lt;&gt;"",ISNUMBER(A140)),VLOOKUP(A140,Studies!A:BR,4,FALSE),"")</f>
        <v>Subject 14</v>
      </c>
      <c r="E140" s="188" t="str">
        <f>IF(AND(A140&lt;&gt;"",ISNUMBER(A140)),VLOOKUP(A140,Studies!A:BR,5,FALSE),"")</f>
        <v>Buspirone</v>
      </c>
      <c r="F140" s="79" t="s">
        <v>111</v>
      </c>
      <c r="G140" s="78">
        <f t="shared" si="2"/>
        <v>1</v>
      </c>
    </row>
    <row r="141" spans="1:7" x14ac:dyDescent="0.2">
      <c r="A141" s="80">
        <v>146</v>
      </c>
      <c r="B141" s="188" t="str">
        <f>IF(AND(A141&lt;&gt;"",ISNUMBER(A141)),VLOOKUP(A141,Studies!A:BR,2,FALSE),"")</f>
        <v>Edwards 2006</v>
      </c>
      <c r="C141" s="188" t="str">
        <f>IF(AND(A141&lt;&gt;"",ISNUMBER(A141)),VLOOKUP(A141,Studies!A:BR,3,FALSE),"")</f>
        <v>https://www.ncbi.nlm.nih.gov/pubmed/16638734</v>
      </c>
      <c r="D141" s="257" t="str">
        <f>IF(AND(A141&lt;&gt;"",ISNUMBER(A141)),VLOOKUP(A141,Studies!A:BR,4,FALSE),"")</f>
        <v>Subject 15</v>
      </c>
      <c r="E141" s="188" t="str">
        <f>IF(AND(A141&lt;&gt;"",ISNUMBER(A141)),VLOOKUP(A141,Studies!A:BR,5,FALSE),"")</f>
        <v>Buspirone</v>
      </c>
      <c r="F141" s="79" t="s">
        <v>111</v>
      </c>
      <c r="G141" s="78">
        <f t="shared" si="2"/>
        <v>1</v>
      </c>
    </row>
    <row r="142" spans="1:7" x14ac:dyDescent="0.2">
      <c r="A142" s="80">
        <v>147</v>
      </c>
      <c r="B142" s="188" t="str">
        <f>IF(AND(A142&lt;&gt;"",ISNUMBER(A142)),VLOOKUP(A142,Studies!A:BR,2,FALSE),"")</f>
        <v>Edwards 2006</v>
      </c>
      <c r="C142" s="188" t="str">
        <f>IF(AND(A142&lt;&gt;"",ISNUMBER(A142)),VLOOKUP(A142,Studies!A:BR,3,FALSE),"")</f>
        <v>https://www.ncbi.nlm.nih.gov/pubmed/16638734</v>
      </c>
      <c r="D142" s="257" t="str">
        <f>IF(AND(A142&lt;&gt;"",ISNUMBER(A142)),VLOOKUP(A142,Studies!A:BR,4,FALSE),"")</f>
        <v>Subject 16</v>
      </c>
      <c r="E142" s="188" t="str">
        <f>IF(AND(A142&lt;&gt;"",ISNUMBER(A142)),VLOOKUP(A142,Studies!A:BR,5,FALSE),"")</f>
        <v>Buspirone</v>
      </c>
      <c r="F142" s="79" t="s">
        <v>111</v>
      </c>
      <c r="G142" s="78">
        <f t="shared" si="2"/>
        <v>1</v>
      </c>
    </row>
    <row r="143" spans="1:7" x14ac:dyDescent="0.2">
      <c r="A143" s="80">
        <v>148</v>
      </c>
      <c r="B143" s="188" t="str">
        <f>IF(AND(A143&lt;&gt;"",ISNUMBER(A143)),VLOOKUP(A143,Studies!A:BR,2,FALSE),"")</f>
        <v>Edwards 2006</v>
      </c>
      <c r="C143" s="188" t="str">
        <f>IF(AND(A143&lt;&gt;"",ISNUMBER(A143)),VLOOKUP(A143,Studies!A:BR,3,FALSE),"")</f>
        <v>https://www.ncbi.nlm.nih.gov/pubmed/16638734</v>
      </c>
      <c r="D143" s="257" t="str">
        <f>IF(AND(A143&lt;&gt;"",ISNUMBER(A143)),VLOOKUP(A143,Studies!A:BR,4,FALSE),"")</f>
        <v>Subject 17</v>
      </c>
      <c r="E143" s="188" t="str">
        <f>IF(AND(A143&lt;&gt;"",ISNUMBER(A143)),VLOOKUP(A143,Studies!A:BR,5,FALSE),"")</f>
        <v>Buspirone</v>
      </c>
      <c r="F143" s="79" t="s">
        <v>111</v>
      </c>
      <c r="G143" s="78">
        <f t="shared" si="2"/>
        <v>1</v>
      </c>
    </row>
    <row r="144" spans="1:7" x14ac:dyDescent="0.2">
      <c r="A144" s="80">
        <v>149</v>
      </c>
      <c r="B144" s="188" t="str">
        <f>IF(AND(A144&lt;&gt;"",ISNUMBER(A144)),VLOOKUP(A144,Studies!A:BR,2,FALSE),"")</f>
        <v>Edwards 2006</v>
      </c>
      <c r="C144" s="188" t="str">
        <f>IF(AND(A144&lt;&gt;"",ISNUMBER(A144)),VLOOKUP(A144,Studies!A:BR,3,FALSE),"")</f>
        <v>https://www.ncbi.nlm.nih.gov/pubmed/16638734</v>
      </c>
      <c r="D144" s="257" t="str">
        <f>IF(AND(A144&lt;&gt;"",ISNUMBER(A144)),VLOOKUP(A144,Studies!A:BR,4,FALSE),"")</f>
        <v>Subject 18</v>
      </c>
      <c r="E144" s="188" t="str">
        <f>IF(AND(A144&lt;&gt;"",ISNUMBER(A144)),VLOOKUP(A144,Studies!A:BR,5,FALSE),"")</f>
        <v>Buspirone</v>
      </c>
      <c r="F144" s="79" t="s">
        <v>111</v>
      </c>
      <c r="G144" s="78">
        <f t="shared" si="2"/>
        <v>1</v>
      </c>
    </row>
    <row r="145" spans="1:7" x14ac:dyDescent="0.2">
      <c r="A145" s="80">
        <v>150</v>
      </c>
      <c r="B145" s="188" t="str">
        <f>IF(AND(A145&lt;&gt;"",ISNUMBER(A145)),VLOOKUP(A145,Studies!A:BR,2,FALSE),"")</f>
        <v>Edwards 2006</v>
      </c>
      <c r="C145" s="188" t="str">
        <f>IF(AND(A145&lt;&gt;"",ISNUMBER(A145)),VLOOKUP(A145,Studies!A:BR,3,FALSE),"")</f>
        <v>https://www.ncbi.nlm.nih.gov/pubmed/16638734</v>
      </c>
      <c r="D145" s="257" t="str">
        <f>IF(AND(A145&lt;&gt;"",ISNUMBER(A145)),VLOOKUP(A145,Studies!A:BR,4,FALSE),"")</f>
        <v>Subject 19</v>
      </c>
      <c r="E145" s="188" t="str">
        <f>IF(AND(A145&lt;&gt;"",ISNUMBER(A145)),VLOOKUP(A145,Studies!A:BR,5,FALSE),"")</f>
        <v>Buspirone</v>
      </c>
      <c r="F145" s="79" t="s">
        <v>111</v>
      </c>
      <c r="G145" s="78">
        <f t="shared" si="2"/>
        <v>1</v>
      </c>
    </row>
    <row r="146" spans="1:7" x14ac:dyDescent="0.2">
      <c r="A146" s="80">
        <v>151</v>
      </c>
      <c r="B146" s="188" t="str">
        <f>IF(AND(A146&lt;&gt;"",ISNUMBER(A146)),VLOOKUP(A146,Studies!A:BR,2,FALSE),"")</f>
        <v>Edwards 2006</v>
      </c>
      <c r="C146" s="188" t="str">
        <f>IF(AND(A146&lt;&gt;"",ISNUMBER(A146)),VLOOKUP(A146,Studies!A:BR,3,FALSE),"")</f>
        <v>https://www.ncbi.nlm.nih.gov/pubmed/16638734</v>
      </c>
      <c r="D146" s="257" t="str">
        <f>IF(AND(A146&lt;&gt;"",ISNUMBER(A146)),VLOOKUP(A146,Studies!A:BR,4,FALSE),"")</f>
        <v>Subject 20</v>
      </c>
      <c r="E146" s="188" t="str">
        <f>IF(AND(A146&lt;&gt;"",ISNUMBER(A146)),VLOOKUP(A146,Studies!A:BR,5,FALSE),"")</f>
        <v>Buspirone</v>
      </c>
      <c r="F146" s="79" t="s">
        <v>111</v>
      </c>
      <c r="G146" s="78">
        <f t="shared" si="2"/>
        <v>1</v>
      </c>
    </row>
    <row r="147" spans="1:7" x14ac:dyDescent="0.2">
      <c r="A147" s="80">
        <v>152</v>
      </c>
      <c r="B147" s="188" t="str">
        <f>IF(AND(A147&lt;&gt;"",ISNUMBER(A147)),VLOOKUP(A147,Studies!A:BR,2,FALSE),"")</f>
        <v>Edwards 2006</v>
      </c>
      <c r="C147" s="188" t="str">
        <f>IF(AND(A147&lt;&gt;"",ISNUMBER(A147)),VLOOKUP(A147,Studies!A:BR,3,FALSE),"")</f>
        <v>https://www.ncbi.nlm.nih.gov/pubmed/16638734</v>
      </c>
      <c r="D147" s="257" t="str">
        <f>IF(AND(A147&lt;&gt;"",ISNUMBER(A147)),VLOOKUP(A147,Studies!A:BR,4,FALSE),"")</f>
        <v>Subject 21</v>
      </c>
      <c r="E147" s="188" t="str">
        <f>IF(AND(A147&lt;&gt;"",ISNUMBER(A147)),VLOOKUP(A147,Studies!A:BR,5,FALSE),"")</f>
        <v>Buspirone</v>
      </c>
      <c r="F147" s="79" t="s">
        <v>111</v>
      </c>
      <c r="G147" s="78">
        <f t="shared" si="2"/>
        <v>1</v>
      </c>
    </row>
    <row r="148" spans="1:7" x14ac:dyDescent="0.2">
      <c r="A148" s="80">
        <v>153</v>
      </c>
      <c r="B148" s="188" t="str">
        <f>IF(AND(A148&lt;&gt;"",ISNUMBER(A148)),VLOOKUP(A148,Studies!A:BR,2,FALSE),"")</f>
        <v>Edwards 2006</v>
      </c>
      <c r="C148" s="188" t="str">
        <f>IF(AND(A148&lt;&gt;"",ISNUMBER(A148)),VLOOKUP(A148,Studies!A:BR,3,FALSE),"")</f>
        <v>https://www.ncbi.nlm.nih.gov/pubmed/16638734</v>
      </c>
      <c r="D148" s="257" t="str">
        <f>IF(AND(A148&lt;&gt;"",ISNUMBER(A148)),VLOOKUP(A148,Studies!A:BR,4,FALSE),"")</f>
        <v>Subject 23</v>
      </c>
      <c r="E148" s="188" t="str">
        <f>IF(AND(A148&lt;&gt;"",ISNUMBER(A148)),VLOOKUP(A148,Studies!A:BR,5,FALSE),"")</f>
        <v>Buspirone</v>
      </c>
      <c r="F148" s="79" t="s">
        <v>111</v>
      </c>
      <c r="G148" s="78">
        <f t="shared" si="2"/>
        <v>1</v>
      </c>
    </row>
    <row r="149" spans="1:7" x14ac:dyDescent="0.2">
      <c r="A149" s="80">
        <v>154</v>
      </c>
      <c r="B149" s="188" t="str">
        <f>IF(AND(A149&lt;&gt;"",ISNUMBER(A149)),VLOOKUP(A149,Studies!A:BR,2,FALSE),"")</f>
        <v>Edwards 2006</v>
      </c>
      <c r="C149" s="188" t="str">
        <f>IF(AND(A149&lt;&gt;"",ISNUMBER(A149)),VLOOKUP(A149,Studies!A:BR,3,FALSE),"")</f>
        <v>https://www.ncbi.nlm.nih.gov/pubmed/16638734</v>
      </c>
      <c r="D149" s="257" t="str">
        <f>IF(AND(A149&lt;&gt;"",ISNUMBER(A149)),VLOOKUP(A149,Studies!A:BR,4,FALSE),"")</f>
        <v>Subject 24</v>
      </c>
      <c r="E149" s="188" t="str">
        <f>IF(AND(A149&lt;&gt;"",ISNUMBER(A149)),VLOOKUP(A149,Studies!A:BR,5,FALSE),"")</f>
        <v>Buspirone</v>
      </c>
      <c r="F149" s="79" t="s">
        <v>111</v>
      </c>
      <c r="G149" s="78">
        <f t="shared" si="2"/>
        <v>1</v>
      </c>
    </row>
    <row r="150" spans="1:7"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7" t="str">
        <f>IF(AND(A150&lt;&gt;"",ISNUMBER(A150)),VLOOKUP(A150,Studies!A:BR,4,FALSE),"")</f>
        <v>2X300mg Tab (Eon)</v>
      </c>
      <c r="E150" s="188" t="str">
        <f>IF(AND(A150&lt;&gt;"",ISNUMBER(A150)),VLOOKUP(A150,Studies!A:BR,5,FALSE),"")</f>
        <v>Rifampicin</v>
      </c>
      <c r="F150" s="79" t="s">
        <v>54</v>
      </c>
      <c r="G150" s="78">
        <f t="shared" si="2"/>
        <v>1</v>
      </c>
    </row>
    <row r="151" spans="1:7"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7" t="str">
        <f>IF(AND(A151&lt;&gt;"",ISNUMBER(A151)),VLOOKUP(A151,Studies!A:BR,4,FALSE),"")</f>
        <v>2X300mg Rifadine Tab</v>
      </c>
      <c r="E151" s="188" t="str">
        <f>IF(AND(A151&lt;&gt;"",ISNUMBER(A151)),VLOOKUP(A151,Studies!A:BR,5,FALSE),"")</f>
        <v>Rifampicin</v>
      </c>
      <c r="F151" s="79" t="s">
        <v>54</v>
      </c>
      <c r="G151" s="78">
        <f t="shared" si="2"/>
        <v>1</v>
      </c>
    </row>
    <row r="152" spans="1:7" x14ac:dyDescent="0.2">
      <c r="A152" s="80">
        <v>157</v>
      </c>
      <c r="B152" s="188" t="str">
        <f>IF(AND(A152&lt;&gt;"",ISNUMBER(A152)),VLOOKUP(A152,Studies!A:BR,2,FALSE),"")</f>
        <v>Furesz 1970</v>
      </c>
      <c r="C152" s="188" t="str">
        <f>IF(AND(A152&lt;&gt;"",ISNUMBER(A152)),VLOOKUP(A152,Studies!A:BR,3,FALSE),"")</f>
        <v>https://www.ncbi.nlm.nih.gov/pubmed/5002304</v>
      </c>
      <c r="D152" s="257" t="str">
        <f>IF(AND(A152&lt;&gt;"",ISNUMBER(A152)),VLOOKUP(A152,Studies!A:BR,4,FALSE),"")</f>
        <v>100 mg</v>
      </c>
      <c r="E152" s="188" t="str">
        <f>IF(AND(A152&lt;&gt;"",ISNUMBER(A152)),VLOOKUP(A152,Studies!A:BR,5,FALSE),"")</f>
        <v>Rifampicin</v>
      </c>
      <c r="F152" s="79" t="s">
        <v>54</v>
      </c>
      <c r="G152" s="78">
        <f t="shared" si="2"/>
        <v>1</v>
      </c>
    </row>
    <row r="153" spans="1:7" x14ac:dyDescent="0.2">
      <c r="A153" s="80">
        <v>158</v>
      </c>
      <c r="B153" s="188" t="str">
        <f>IF(AND(A153&lt;&gt;"",ISNUMBER(A153)),VLOOKUP(A153,Studies!A:BR,2,FALSE),"")</f>
        <v>Furesz 1970</v>
      </c>
      <c r="C153" s="188" t="str">
        <f>IF(AND(A153&lt;&gt;"",ISNUMBER(A153)),VLOOKUP(A153,Studies!A:BR,3,FALSE),"")</f>
        <v>https://www.ncbi.nlm.nih.gov/pubmed/5002304</v>
      </c>
      <c r="D153" s="257" t="str">
        <f>IF(AND(A153&lt;&gt;"",ISNUMBER(A153)),VLOOKUP(A153,Studies!A:BR,4,FALSE),"")</f>
        <v>150 mg</v>
      </c>
      <c r="E153" s="188" t="str">
        <f>IF(AND(A153&lt;&gt;"",ISNUMBER(A153)),VLOOKUP(A153,Studies!A:BR,5,FALSE),"")</f>
        <v>Rifampicin</v>
      </c>
      <c r="F153" s="79" t="s">
        <v>54</v>
      </c>
      <c r="G153" s="78">
        <f t="shared" si="2"/>
        <v>1</v>
      </c>
    </row>
    <row r="154" spans="1:7" x14ac:dyDescent="0.2">
      <c r="A154" s="80">
        <v>159</v>
      </c>
      <c r="B154" s="188" t="str">
        <f>IF(AND(A154&lt;&gt;"",ISNUMBER(A154)),VLOOKUP(A154,Studies!A:BR,2,FALSE),"")</f>
        <v>Furesz 1970</v>
      </c>
      <c r="C154" s="188" t="str">
        <f>IF(AND(A154&lt;&gt;"",ISNUMBER(A154)),VLOOKUP(A154,Studies!A:BR,3,FALSE),"")</f>
        <v>https://www.ncbi.nlm.nih.gov/pubmed/5002304</v>
      </c>
      <c r="D154" s="257" t="str">
        <f>IF(AND(A154&lt;&gt;"",ISNUMBER(A154)),VLOOKUP(A154,Studies!A:BR,4,FALSE),"")</f>
        <v>250 mg</v>
      </c>
      <c r="E154" s="188" t="str">
        <f>IF(AND(A154&lt;&gt;"",ISNUMBER(A154)),VLOOKUP(A154,Studies!A:BR,5,FALSE),"")</f>
        <v>Rifampicin</v>
      </c>
      <c r="F154" s="79" t="s">
        <v>54</v>
      </c>
      <c r="G154" s="78">
        <f t="shared" si="2"/>
        <v>1</v>
      </c>
    </row>
    <row r="155" spans="1:7" x14ac:dyDescent="0.2">
      <c r="A155" s="110">
        <v>160</v>
      </c>
      <c r="B155" s="188" t="str">
        <f>IF(AND(A155&lt;&gt;"",ISNUMBER(A155)),VLOOKUP(A155,Studies!A:BR,2,FALSE),"")</f>
        <v>Furesz 1970</v>
      </c>
      <c r="C155" s="188" t="str">
        <f>IF(AND(A155&lt;&gt;"",ISNUMBER(A155)),VLOOKUP(A155,Studies!A:BR,3,FALSE),"")</f>
        <v>https://www.ncbi.nlm.nih.gov/pubmed/5002304</v>
      </c>
      <c r="D155" s="257" t="str">
        <f>IF(AND(A155&lt;&gt;"",ISNUMBER(A155)),VLOOKUP(A155,Studies!A:BR,4,FALSE),"")</f>
        <v>300 mg</v>
      </c>
      <c r="E155" s="188" t="str">
        <f>IF(AND(A155&lt;&gt;"",ISNUMBER(A155)),VLOOKUP(A155,Studies!A:BR,5,FALSE),"")</f>
        <v>Rifampicin</v>
      </c>
      <c r="F155" s="79" t="s">
        <v>54</v>
      </c>
      <c r="G155" s="78">
        <f t="shared" si="2"/>
        <v>1</v>
      </c>
    </row>
    <row r="156" spans="1:7" x14ac:dyDescent="0.2">
      <c r="A156" s="110">
        <v>161</v>
      </c>
      <c r="B156" s="188" t="str">
        <f>IF(AND(A156&lt;&gt;"",ISNUMBER(A156)),VLOOKUP(A156,Studies!A:BR,2,FALSE),"")</f>
        <v>Furesz 1970</v>
      </c>
      <c r="C156" s="188" t="str">
        <f>IF(AND(A156&lt;&gt;"",ISNUMBER(A156)),VLOOKUP(A156,Studies!A:BR,3,FALSE),"")</f>
        <v>https://www.ncbi.nlm.nih.gov/pubmed/5002304</v>
      </c>
      <c r="D156" s="257" t="str">
        <f>IF(AND(A156&lt;&gt;"",ISNUMBER(A156)),VLOOKUP(A156,Studies!A:BR,4,FALSE),"")</f>
        <v>450 mg</v>
      </c>
      <c r="E156" s="188" t="str">
        <f>IF(AND(A156&lt;&gt;"",ISNUMBER(A156)),VLOOKUP(A156,Studies!A:BR,5,FALSE),"")</f>
        <v>Rifampicin</v>
      </c>
      <c r="F156" s="79" t="s">
        <v>54</v>
      </c>
      <c r="G156" s="78">
        <f t="shared" si="2"/>
        <v>1</v>
      </c>
    </row>
    <row r="157" spans="1:7" x14ac:dyDescent="0.2">
      <c r="A157" s="110">
        <v>162</v>
      </c>
      <c r="B157" s="188" t="str">
        <f>IF(AND(A157&lt;&gt;"",ISNUMBER(A157)),VLOOKUP(A157,Studies!A:BR,2,FALSE),"")</f>
        <v>Furesz 1970</v>
      </c>
      <c r="C157" s="188" t="str">
        <f>IF(AND(A157&lt;&gt;"",ISNUMBER(A157)),VLOOKUP(A157,Studies!A:BR,3,FALSE),"")</f>
        <v>https://www.ncbi.nlm.nih.gov/pubmed/5002304</v>
      </c>
      <c r="D157" s="257" t="str">
        <f>IF(AND(A157&lt;&gt;"",ISNUMBER(A157)),VLOOKUP(A157,Studies!A:BR,4,FALSE),"")</f>
        <v>600 mg</v>
      </c>
      <c r="E157" s="188" t="str">
        <f>IF(AND(A157&lt;&gt;"",ISNUMBER(A157)),VLOOKUP(A157,Studies!A:BR,5,FALSE),"")</f>
        <v>Rifampicin</v>
      </c>
      <c r="F157" s="79" t="s">
        <v>54</v>
      </c>
      <c r="G157" s="78">
        <f t="shared" si="2"/>
        <v>1</v>
      </c>
    </row>
    <row r="158" spans="1:7" x14ac:dyDescent="0.2">
      <c r="A158" s="110">
        <v>163</v>
      </c>
      <c r="B158" s="188" t="str">
        <f>IF(AND(A158&lt;&gt;"",ISNUMBER(A158)),VLOOKUP(A158,Studies!A:BR,2,FALSE),"")</f>
        <v>Furesz 1970</v>
      </c>
      <c r="C158" s="188" t="str">
        <f>IF(AND(A158&lt;&gt;"",ISNUMBER(A158)),VLOOKUP(A158,Studies!A:BR,3,FALSE),"")</f>
        <v>https://www.ncbi.nlm.nih.gov/pubmed/5002304</v>
      </c>
      <c r="D158" s="257" t="str">
        <f>IF(AND(A158&lt;&gt;"",ISNUMBER(A158)),VLOOKUP(A158,Studies!A:BR,4,FALSE),"")</f>
        <v>750 mg</v>
      </c>
      <c r="E158" s="188" t="str">
        <f>IF(AND(A158&lt;&gt;"",ISNUMBER(A158)),VLOOKUP(A158,Studies!A:BR,5,FALSE),"")</f>
        <v>Rifampicin</v>
      </c>
      <c r="F158" s="79" t="s">
        <v>54</v>
      </c>
      <c r="G158" s="78">
        <f t="shared" si="2"/>
        <v>1</v>
      </c>
    </row>
    <row r="159" spans="1:7" x14ac:dyDescent="0.2">
      <c r="A159" s="110">
        <v>164</v>
      </c>
      <c r="B159" s="188" t="str">
        <f>IF(AND(A159&lt;&gt;"",ISNUMBER(A159)),VLOOKUP(A159,Studies!A:BR,2,FALSE),"")</f>
        <v>Furesz 1970</v>
      </c>
      <c r="C159" s="188" t="str">
        <f>IF(AND(A159&lt;&gt;"",ISNUMBER(A159)),VLOOKUP(A159,Studies!A:BR,3,FALSE),"")</f>
        <v>https://www.ncbi.nlm.nih.gov/pubmed/5002304</v>
      </c>
      <c r="D159" s="257" t="str">
        <f>IF(AND(A159&lt;&gt;"",ISNUMBER(A159)),VLOOKUP(A159,Studies!A:BR,4,FALSE),"")</f>
        <v>900 mg</v>
      </c>
      <c r="E159" s="188" t="str">
        <f>IF(AND(A159&lt;&gt;"",ISNUMBER(A159)),VLOOKUP(A159,Studies!A:BR,5,FALSE),"")</f>
        <v>Rifampicin</v>
      </c>
      <c r="F159" s="79" t="s">
        <v>54</v>
      </c>
      <c r="G159" s="78">
        <f t="shared" si="2"/>
        <v>1</v>
      </c>
    </row>
    <row r="160" spans="1:7" x14ac:dyDescent="0.2">
      <c r="A160" s="110">
        <v>165</v>
      </c>
      <c r="B160" s="188" t="str">
        <f>IF(AND(A160&lt;&gt;"",ISNUMBER(A160)),VLOOKUP(A160,Studies!A:BR,2,FALSE),"")</f>
        <v>Gammans 1985</v>
      </c>
      <c r="C160" s="188" t="str">
        <f>IF(AND(A160&lt;&gt;"",ISNUMBER(A160)),VLOOKUP(A160,Studies!A:BR,3,FALSE),"")</f>
        <v>https://www.ncbi.nlm.nih.gov/pubmed/2860931</v>
      </c>
      <c r="D160" s="257" t="str">
        <f>IF(AND(A160&lt;&gt;"",ISNUMBER(A160)),VLOOKUP(A160,Studies!A:BR,4,FALSE),"")</f>
        <v>10 mg</v>
      </c>
      <c r="E160" s="188" t="str">
        <f>IF(AND(A160&lt;&gt;"",ISNUMBER(A160)),VLOOKUP(A160,Studies!A:BR,5,FALSE),"")</f>
        <v>Buspirone</v>
      </c>
      <c r="F160" s="79" t="s">
        <v>111</v>
      </c>
      <c r="G160" s="78">
        <f t="shared" si="2"/>
        <v>1</v>
      </c>
    </row>
    <row r="161" spans="1:7" x14ac:dyDescent="0.2">
      <c r="A161" s="110">
        <v>166</v>
      </c>
      <c r="B161" s="188" t="str">
        <f>IF(AND(A161&lt;&gt;"",ISNUMBER(A161)),VLOOKUP(A161,Studies!A:BR,2,FALSE),"")</f>
        <v>Gammans 1985</v>
      </c>
      <c r="C161" s="188" t="str">
        <f>IF(AND(A161&lt;&gt;"",ISNUMBER(A161)),VLOOKUP(A161,Studies!A:BR,3,FALSE),"")</f>
        <v>https://www.ncbi.nlm.nih.gov/pubmed/2860931</v>
      </c>
      <c r="D161" s="257" t="str">
        <f>IF(AND(A161&lt;&gt;"",ISNUMBER(A161)),VLOOKUP(A161,Studies!A:BR,4,FALSE),"")</f>
        <v>20 mg</v>
      </c>
      <c r="E161" s="188" t="str">
        <f>IF(AND(A161&lt;&gt;"",ISNUMBER(A161)),VLOOKUP(A161,Studies!A:BR,5,FALSE),"")</f>
        <v>Buspirone</v>
      </c>
      <c r="F161" s="79" t="s">
        <v>111</v>
      </c>
      <c r="G161" s="78">
        <f t="shared" si="2"/>
        <v>1</v>
      </c>
    </row>
    <row r="162" spans="1:7" x14ac:dyDescent="0.2">
      <c r="A162" s="110">
        <v>167</v>
      </c>
      <c r="B162" s="188" t="str">
        <f>IF(AND(A162&lt;&gt;"",ISNUMBER(A162)),VLOOKUP(A162,Studies!A:BR,2,FALSE),"")</f>
        <v>Gammans 1985</v>
      </c>
      <c r="C162" s="188" t="str">
        <f>IF(AND(A162&lt;&gt;"",ISNUMBER(A162)),VLOOKUP(A162,Studies!A:BR,3,FALSE),"")</f>
        <v>https://www.ncbi.nlm.nih.gov/pubmed/2860931</v>
      </c>
      <c r="D162" s="257" t="str">
        <f>IF(AND(A162&lt;&gt;"",ISNUMBER(A162)),VLOOKUP(A162,Studies!A:BR,4,FALSE),"")</f>
        <v>40 mg</v>
      </c>
      <c r="E162" s="188" t="str">
        <f>IF(AND(A162&lt;&gt;"",ISNUMBER(A162)),VLOOKUP(A162,Studies!A:BR,5,FALSE),"")</f>
        <v>Buspirone</v>
      </c>
      <c r="F162" s="79" t="s">
        <v>111</v>
      </c>
      <c r="G162" s="78">
        <f t="shared" si="2"/>
        <v>1</v>
      </c>
    </row>
    <row r="163" spans="1:7" x14ac:dyDescent="0.2">
      <c r="A163" s="110">
        <v>168</v>
      </c>
      <c r="B163" s="188" t="str">
        <f>IF(AND(A163&lt;&gt;"",ISNUMBER(A163)),VLOOKUP(A163,Studies!A:BR,2,FALSE),"")</f>
        <v>Gammans 1986</v>
      </c>
      <c r="C163" s="188" t="str">
        <f>IF(AND(A163&lt;&gt;"",ISNUMBER(A163)),VLOOKUP(A163,Studies!A:BR,3,FALSE),"")</f>
        <v>https://www.ncbi.nlm.nih.gov/pubmed/16638734</v>
      </c>
      <c r="D163" s="257" t="str">
        <f>IF(AND(A163&lt;&gt;"",ISNUMBER(A163)),VLOOKUP(A163,Studies!A:BR,4,FALSE),"")</f>
        <v>Intravenous 1mg (n=8)</v>
      </c>
      <c r="E163" s="188" t="str">
        <f>IF(AND(A163&lt;&gt;"",ISNUMBER(A163)),VLOOKUP(A163,Studies!A:BR,5,FALSE),"")</f>
        <v>Buspirone</v>
      </c>
      <c r="F163" s="79" t="s">
        <v>111</v>
      </c>
      <c r="G163" s="78">
        <f t="shared" si="2"/>
        <v>1</v>
      </c>
    </row>
    <row r="164" spans="1:7" x14ac:dyDescent="0.2">
      <c r="A164" s="110">
        <v>169</v>
      </c>
      <c r="B164" s="188" t="str">
        <f>IF(AND(A164&lt;&gt;"",ISNUMBER(A164)),VLOOKUP(A164,Studies!A:BR,2,FALSE),"")</f>
        <v>Gammans 1986</v>
      </c>
      <c r="C164" s="188" t="str">
        <f>IF(AND(A164&lt;&gt;"",ISNUMBER(A164)),VLOOKUP(A164,Studies!A:BR,3,FALSE),"")</f>
        <v>https://www.ncbi.nlm.nih.gov/pubmed/16638734</v>
      </c>
      <c r="D164" s="257" t="str">
        <f>IF(AND(A164&lt;&gt;"",ISNUMBER(A164)),VLOOKUP(A164,Studies!A:BR,4,FALSE),"")</f>
        <v>Oral 20 mg (n=8)</v>
      </c>
      <c r="E164" s="188" t="str">
        <f>IF(AND(A164&lt;&gt;"",ISNUMBER(A164)),VLOOKUP(A164,Studies!A:BR,5,FALSE),"")</f>
        <v>Buspirone</v>
      </c>
      <c r="F164" s="79" t="s">
        <v>111</v>
      </c>
      <c r="G164" s="78">
        <f t="shared" si="2"/>
        <v>1</v>
      </c>
    </row>
    <row r="165" spans="1:7" x14ac:dyDescent="0.2">
      <c r="A165" s="80">
        <v>170</v>
      </c>
      <c r="B165" s="188" t="str">
        <f>IF(AND(A165&lt;&gt;"",ISNUMBER(A165)),VLOOKUP(A165,Studies!A:BR,2,FALSE),"")</f>
        <v>Gammans 1986</v>
      </c>
      <c r="C165" s="188" t="str">
        <f>IF(AND(A165&lt;&gt;"",ISNUMBER(A165)),VLOOKUP(A165,Studies!A:BR,3,FALSE),"")</f>
        <v>https://www.ncbi.nlm.nih.gov/pubmed/16638734</v>
      </c>
      <c r="D165" s="257" t="str">
        <f>IF(AND(A165&lt;&gt;"",ISNUMBER(A165)),VLOOKUP(A165,Studies!A:BR,4,FALSE),"")</f>
        <v>Fig 3</v>
      </c>
      <c r="E165" s="188" t="str">
        <f>IF(AND(A165&lt;&gt;"",ISNUMBER(A165)),VLOOKUP(A165,Studies!A:BR,5,FALSE),"")</f>
        <v>Buspirone</v>
      </c>
      <c r="F165" s="79" t="s">
        <v>111</v>
      </c>
      <c r="G165" s="78">
        <f t="shared" si="2"/>
        <v>1</v>
      </c>
    </row>
    <row r="166" spans="1:7" x14ac:dyDescent="0.2">
      <c r="A166" s="80">
        <v>171</v>
      </c>
      <c r="B166" s="188" t="str">
        <f>IF(AND(A166&lt;&gt;"",ISNUMBER(A166)),VLOOKUP(A166,Studies!A:BR,2,FALSE),"")</f>
        <v>Gammans 1986</v>
      </c>
      <c r="C166" s="188" t="str">
        <f>IF(AND(A166&lt;&gt;"",ISNUMBER(A166)),VLOOKUP(A166,Studies!A:BR,3,FALSE),"")</f>
        <v>https://www.ncbi.nlm.nih.gov/pubmed/16638734</v>
      </c>
      <c r="D166" s="257" t="str">
        <f>IF(AND(A166&lt;&gt;"",ISNUMBER(A166)),VLOOKUP(A166,Studies!A:BR,4,FALSE),"")</f>
        <v>Fig 4</v>
      </c>
      <c r="E166" s="188" t="str">
        <f>IF(AND(A166&lt;&gt;"",ISNUMBER(A166)),VLOOKUP(A166,Studies!A:BR,5,FALSE),"")</f>
        <v>Buspirone</v>
      </c>
      <c r="F166" s="79" t="s">
        <v>111</v>
      </c>
      <c r="G166" s="78">
        <f t="shared" si="2"/>
        <v>1</v>
      </c>
    </row>
    <row r="167" spans="1:7" x14ac:dyDescent="0.2">
      <c r="A167" s="80">
        <v>172</v>
      </c>
      <c r="B167" s="188" t="str">
        <f>IF(AND(A167&lt;&gt;"",ISNUMBER(A167)),VLOOKUP(A167,Studies!A:BR,2,FALSE),"")</f>
        <v>Gorski 1998</v>
      </c>
      <c r="C167" s="188" t="str">
        <f>IF(AND(A167&lt;&gt;"",ISNUMBER(A167)),VLOOKUP(A167,Studies!A:BR,3,FALSE),"")</f>
        <v>https://www.ncbi.nlm.nih.gov/pubmed/9728893</v>
      </c>
      <c r="D167" s="257" t="str">
        <f>IF(AND(A167&lt;&gt;"",ISNUMBER(A167)),VLOOKUP(A167,Studies!A:BR,4,FALSE),"")</f>
        <v>po Control (Perpetrator Placebo)</v>
      </c>
      <c r="E167" s="188" t="str">
        <f>IF(AND(A167&lt;&gt;"",ISNUMBER(A167)),VLOOKUP(A167,Studies!A:BR,5,FALSE),"")</f>
        <v>Midazolam</v>
      </c>
      <c r="F167" s="79" t="s">
        <v>1280</v>
      </c>
      <c r="G167" s="78">
        <f t="shared" si="2"/>
        <v>1</v>
      </c>
    </row>
    <row r="168" spans="1:7" x14ac:dyDescent="0.2">
      <c r="A168" s="80">
        <v>173</v>
      </c>
      <c r="B168" s="188" t="str">
        <f>IF(AND(A168&lt;&gt;"",ISNUMBER(A168)),VLOOKUP(A168,Studies!A:BR,2,FALSE),"")</f>
        <v>Gorski 1998</v>
      </c>
      <c r="C168" s="188" t="str">
        <f>IF(AND(A168&lt;&gt;"",ISNUMBER(A168)),VLOOKUP(A168,Studies!A:BR,3,FALSE),"")</f>
        <v>https://www.ncbi.nlm.nih.gov/pubmed/9728893</v>
      </c>
      <c r="D168" s="257" t="str">
        <f>IF(AND(A168&lt;&gt;"",ISNUMBER(A168)),VLOOKUP(A168,Studies!A:BR,4,FALSE),"")</f>
        <v>po with Perpetrator (Clarithromycin)</v>
      </c>
      <c r="E168" s="188" t="str">
        <f>IF(AND(A168&lt;&gt;"",ISNUMBER(A168)),VLOOKUP(A168,Studies!A:BR,5,FALSE),"")</f>
        <v>Midazolam</v>
      </c>
      <c r="F168" s="79" t="s">
        <v>1281</v>
      </c>
      <c r="G168" s="78">
        <f t="shared" si="2"/>
        <v>1</v>
      </c>
    </row>
    <row r="169" spans="1:7" x14ac:dyDescent="0.2">
      <c r="A169" s="80">
        <v>174</v>
      </c>
      <c r="B169" s="188" t="str">
        <f>IF(AND(A169&lt;&gt;"",ISNUMBER(A169)),VLOOKUP(A169,Studies!A:BR,2,FALSE),"")</f>
        <v>Gorski 1998</v>
      </c>
      <c r="C169" s="188" t="str">
        <f>IF(AND(A169&lt;&gt;"",ISNUMBER(A169)),VLOOKUP(A169,Studies!A:BR,3,FALSE),"")</f>
        <v>https://www.ncbi.nlm.nih.gov/pubmed/9728893</v>
      </c>
      <c r="D169" s="257" t="str">
        <f>IF(AND(A169&lt;&gt;"",ISNUMBER(A169)),VLOOKUP(A169,Studies!A:BR,4,FALSE),"")</f>
        <v>iv Control (Perpetrator Placebo)</v>
      </c>
      <c r="E169" s="188" t="str">
        <f>IF(AND(A169&lt;&gt;"",ISNUMBER(A169)),VLOOKUP(A169,Studies!A:BR,5,FALSE),"")</f>
        <v>Midazolam</v>
      </c>
      <c r="F169" s="79" t="s">
        <v>1280</v>
      </c>
      <c r="G169" s="78">
        <f t="shared" si="2"/>
        <v>1</v>
      </c>
    </row>
    <row r="170" spans="1:7" x14ac:dyDescent="0.2">
      <c r="A170" s="80">
        <v>175</v>
      </c>
      <c r="B170" s="188" t="str">
        <f>IF(AND(A170&lt;&gt;"",ISNUMBER(A170)),VLOOKUP(A170,Studies!A:BR,2,FALSE),"")</f>
        <v>Gorski 1998</v>
      </c>
      <c r="C170" s="188" t="str">
        <f>IF(AND(A170&lt;&gt;"",ISNUMBER(A170)),VLOOKUP(A170,Studies!A:BR,3,FALSE),"")</f>
        <v>https://www.ncbi.nlm.nih.gov/pubmed/9728893</v>
      </c>
      <c r="D170" s="257" t="str">
        <f>IF(AND(A170&lt;&gt;"",ISNUMBER(A170)),VLOOKUP(A170,Studies!A:BR,4,FALSE),"")</f>
        <v>iv with Perpetrator (Clarithromycin)</v>
      </c>
      <c r="E170" s="188" t="str">
        <f>IF(AND(A170&lt;&gt;"",ISNUMBER(A170)),VLOOKUP(A170,Studies!A:BR,5,FALSE),"")</f>
        <v>Midazolam</v>
      </c>
      <c r="F170" s="79" t="s">
        <v>1281</v>
      </c>
      <c r="G170" s="78">
        <f t="shared" si="2"/>
        <v>1</v>
      </c>
    </row>
    <row r="171" spans="1:7" x14ac:dyDescent="0.2">
      <c r="A171" s="80">
        <v>176</v>
      </c>
      <c r="B171" s="188" t="str">
        <f>IF(AND(A171&lt;&gt;"",ISNUMBER(A171)),VLOOKUP(A171,Studies!A:BR,2,FALSE),"")</f>
        <v>Gorski 2003</v>
      </c>
      <c r="C171" s="188" t="str">
        <f>IF(AND(A171&lt;&gt;"",ISNUMBER(A171)),VLOOKUP(A171,Studies!A:BR,3,FALSE),"")</f>
        <v>https://www.ncbi.nlm.nih.gov/pubmed/12966371</v>
      </c>
      <c r="D171" s="257" t="str">
        <f>IF(AND(A171&lt;&gt;"",ISNUMBER(A171)),VLOOKUP(A171,Studies!A:BR,4,FALSE),"")</f>
        <v>po Control (Perpetrator Placebo)</v>
      </c>
      <c r="E171" s="188" t="str">
        <f>IF(AND(A171&lt;&gt;"",ISNUMBER(A171)),VLOOKUP(A171,Studies!A:BR,5,FALSE),"")</f>
        <v>Midazolam</v>
      </c>
      <c r="F171" s="79" t="s">
        <v>1273</v>
      </c>
      <c r="G171" s="78">
        <f t="shared" si="2"/>
        <v>1</v>
      </c>
    </row>
    <row r="172" spans="1:7" x14ac:dyDescent="0.2">
      <c r="A172" s="110">
        <v>177</v>
      </c>
      <c r="B172" s="188" t="str">
        <f>IF(AND(A172&lt;&gt;"",ISNUMBER(A172)),VLOOKUP(A172,Studies!A:BR,2,FALSE),"")</f>
        <v>Gorski 2003</v>
      </c>
      <c r="C172" s="188" t="str">
        <f>IF(AND(A172&lt;&gt;"",ISNUMBER(A172)),VLOOKUP(A172,Studies!A:BR,3,FALSE),"")</f>
        <v>https://www.ncbi.nlm.nih.gov/pubmed/12966371</v>
      </c>
      <c r="D172" s="257" t="str">
        <f>IF(AND(A172&lt;&gt;"",ISNUMBER(A172)),VLOOKUP(A172,Studies!A:BR,4,FALSE),"")</f>
        <v>po with Perpetrator (Rifampicin)</v>
      </c>
      <c r="E172" s="188" t="str">
        <f>IF(AND(A172&lt;&gt;"",ISNUMBER(A172)),VLOOKUP(A172,Studies!A:BR,5,FALSE),"")</f>
        <v>Midazolam</v>
      </c>
      <c r="F172" s="79" t="s">
        <v>1274</v>
      </c>
      <c r="G172" s="78">
        <f t="shared" si="2"/>
        <v>1</v>
      </c>
    </row>
    <row r="173" spans="1:7" x14ac:dyDescent="0.2">
      <c r="A173" s="110">
        <v>178</v>
      </c>
      <c r="B173" s="188" t="str">
        <f>IF(AND(A173&lt;&gt;"",ISNUMBER(A173)),VLOOKUP(A173,Studies!A:BR,2,FALSE),"")</f>
        <v>Gorski 2003</v>
      </c>
      <c r="C173" s="188" t="str">
        <f>IF(AND(A173&lt;&gt;"",ISNUMBER(A173)),VLOOKUP(A173,Studies!A:BR,3,FALSE),"")</f>
        <v>https://www.ncbi.nlm.nih.gov/pubmed/12966371</v>
      </c>
      <c r="D173" s="257" t="str">
        <f>IF(AND(A173&lt;&gt;"",ISNUMBER(A173)),VLOOKUP(A173,Studies!A:BR,4,FALSE),"")</f>
        <v>iv Control (Perpetrator Placebo)</v>
      </c>
      <c r="E173" s="188" t="str">
        <f>IF(AND(A173&lt;&gt;"",ISNUMBER(A173)),VLOOKUP(A173,Studies!A:BR,5,FALSE),"")</f>
        <v>Midazolam</v>
      </c>
      <c r="F173" s="79" t="s">
        <v>1273</v>
      </c>
      <c r="G173" s="78">
        <f t="shared" si="2"/>
        <v>1</v>
      </c>
    </row>
    <row r="174" spans="1:7" x14ac:dyDescent="0.2">
      <c r="A174" s="110">
        <v>179</v>
      </c>
      <c r="B174" s="188" t="str">
        <f>IF(AND(A174&lt;&gt;"",ISNUMBER(A174)),VLOOKUP(A174,Studies!A:BR,2,FALSE),"")</f>
        <v>Gorski 2003</v>
      </c>
      <c r="C174" s="188" t="str">
        <f>IF(AND(A174&lt;&gt;"",ISNUMBER(A174)),VLOOKUP(A174,Studies!A:BR,3,FALSE),"")</f>
        <v>https://www.ncbi.nlm.nih.gov/pubmed/12966371</v>
      </c>
      <c r="D174" s="257" t="str">
        <f>IF(AND(A174&lt;&gt;"",ISNUMBER(A174)),VLOOKUP(A174,Studies!A:BR,4,FALSE),"")</f>
        <v>iv with Perpetrator (Rifampicin)</v>
      </c>
      <c r="E174" s="188" t="str">
        <f>IF(AND(A174&lt;&gt;"",ISNUMBER(A174)),VLOOKUP(A174,Studies!A:BR,5,FALSE),"")</f>
        <v>Midazolam</v>
      </c>
      <c r="F174" s="79" t="s">
        <v>1274</v>
      </c>
      <c r="G174" s="78">
        <f t="shared" si="2"/>
        <v>1</v>
      </c>
    </row>
    <row r="175" spans="1:7" x14ac:dyDescent="0.2">
      <c r="A175" s="110">
        <v>180</v>
      </c>
      <c r="B175" s="188" t="str">
        <f>IF(AND(A175&lt;&gt;"",ISNUMBER(A175)),VLOOKUP(A175,Studies!A:BR,2,FALSE),"")</f>
        <v>Greenblat 1984</v>
      </c>
      <c r="C175" s="188" t="str">
        <f>IF(AND(A175&lt;&gt;"",ISNUMBER(A175)),VLOOKUP(A175,Studies!A:BR,3,FALSE),"")</f>
        <v>https://www.ncbi.nlm.nih.gov/pubmed/6742481</v>
      </c>
      <c r="D175" s="257" t="str">
        <f>IF(AND(A175&lt;&gt;"",ISNUMBER(A175)),VLOOKUP(A175,Studies!A:BR,4,FALSE),"")</f>
        <v>iv - f, 136kg, 36y (obese female)</v>
      </c>
      <c r="E175" s="188" t="str">
        <f>IF(AND(A175&lt;&gt;"",ISNUMBER(A175)),VLOOKUP(A175,Studies!A:BR,5,FALSE),"")</f>
        <v>Midazolam</v>
      </c>
      <c r="F175" s="79" t="s">
        <v>102</v>
      </c>
      <c r="G175" s="78">
        <f t="shared" si="2"/>
        <v>1</v>
      </c>
    </row>
    <row r="176" spans="1:7" x14ac:dyDescent="0.2">
      <c r="A176" s="110">
        <v>181</v>
      </c>
      <c r="B176" s="188" t="str">
        <f>IF(AND(A176&lt;&gt;"",ISNUMBER(A176)),VLOOKUP(A176,Studies!A:BR,2,FALSE),"")</f>
        <v>Greenblat 1984</v>
      </c>
      <c r="C176" s="188" t="str">
        <f>IF(AND(A176&lt;&gt;"",ISNUMBER(A176)),VLOOKUP(A176,Studies!A:BR,3,FALSE),"")</f>
        <v>https://www.ncbi.nlm.nih.gov/pubmed/6742481</v>
      </c>
      <c r="D176" s="257" t="str">
        <f>IF(AND(A176&lt;&gt;"",ISNUMBER(A176)),VLOOKUP(A176,Studies!A:BR,4,FALSE),"")</f>
        <v>iv - f, 61kg, 37y (normal female)</v>
      </c>
      <c r="E176" s="188" t="str">
        <f>IF(AND(A176&lt;&gt;"",ISNUMBER(A176)),VLOOKUP(A176,Studies!A:BR,5,FALSE),"")</f>
        <v>Midazolam</v>
      </c>
      <c r="F176" s="79" t="s">
        <v>102</v>
      </c>
      <c r="G176" s="78">
        <f t="shared" si="2"/>
        <v>1</v>
      </c>
    </row>
    <row r="177" spans="1:7" x14ac:dyDescent="0.2">
      <c r="A177" s="110">
        <v>182</v>
      </c>
      <c r="B177" s="188" t="str">
        <f>IF(AND(A177&lt;&gt;"",ISNUMBER(A177)),VLOOKUP(A177,Studies!A:BR,2,FALSE),"")</f>
        <v>Greenblat 1984</v>
      </c>
      <c r="C177" s="188" t="str">
        <f>IF(AND(A177&lt;&gt;"",ISNUMBER(A177)),VLOOKUP(A177,Studies!A:BR,3,FALSE),"")</f>
        <v>https://www.ncbi.nlm.nih.gov/pubmed/6742481</v>
      </c>
      <c r="D177" s="257" t="str">
        <f>IF(AND(A177&lt;&gt;"",ISNUMBER(A177)),VLOOKUP(A177,Studies!A:BR,4,FALSE),"")</f>
        <v>iv - m, 70kg, 32y (young male)</v>
      </c>
      <c r="E177" s="188" t="str">
        <f>IF(AND(A177&lt;&gt;"",ISNUMBER(A177)),VLOOKUP(A177,Studies!A:BR,5,FALSE),"")</f>
        <v>Midazolam</v>
      </c>
      <c r="F177" s="79" t="s">
        <v>102</v>
      </c>
      <c r="G177" s="78">
        <f t="shared" si="2"/>
        <v>1</v>
      </c>
    </row>
    <row r="178" spans="1:7" x14ac:dyDescent="0.2">
      <c r="A178" s="110">
        <v>183</v>
      </c>
      <c r="B178" s="188" t="str">
        <f>IF(AND(A178&lt;&gt;"",ISNUMBER(A178)),VLOOKUP(A178,Studies!A:BR,2,FALSE),"")</f>
        <v>Greenblat 1984</v>
      </c>
      <c r="C178" s="188" t="str">
        <f>IF(AND(A178&lt;&gt;"",ISNUMBER(A178)),VLOOKUP(A178,Studies!A:BR,3,FALSE),"")</f>
        <v>https://www.ncbi.nlm.nih.gov/pubmed/6742481</v>
      </c>
      <c r="D178" s="257" t="str">
        <f>IF(AND(A178&lt;&gt;"",ISNUMBER(A178)),VLOOKUP(A178,Studies!A:BR,4,FALSE),"")</f>
        <v>iv - m, 80kg, 70y (elderly male)</v>
      </c>
      <c r="E178" s="188" t="str">
        <f>IF(AND(A178&lt;&gt;"",ISNUMBER(A178)),VLOOKUP(A178,Studies!A:BR,5,FALSE),"")</f>
        <v>Midazolam</v>
      </c>
      <c r="F178" s="79" t="s">
        <v>102</v>
      </c>
      <c r="G178" s="78">
        <f t="shared" si="2"/>
        <v>1</v>
      </c>
    </row>
    <row r="179" spans="1:7" x14ac:dyDescent="0.2">
      <c r="A179" s="110">
        <v>184</v>
      </c>
      <c r="B179" s="188" t="str">
        <f>IF(AND(A179&lt;&gt;"",ISNUMBER(A179)),VLOOKUP(A179,Studies!A:BR,2,FALSE),"")</f>
        <v>Greenblat 1984</v>
      </c>
      <c r="C179" s="188" t="str">
        <f>IF(AND(A179&lt;&gt;"",ISNUMBER(A179)),VLOOKUP(A179,Studies!A:BR,3,FALSE),"")</f>
        <v>https://www.ncbi.nlm.nih.gov/pubmed/6742481</v>
      </c>
      <c r="D179" s="257" t="str">
        <f>IF(AND(A179&lt;&gt;"",ISNUMBER(A179)),VLOOKUP(A179,Studies!A:BR,4,FALSE),"")</f>
        <v>po - f, 136kg, 36y (obese female)</v>
      </c>
      <c r="E179" s="188" t="str">
        <f>IF(AND(A179&lt;&gt;"",ISNUMBER(A179)),VLOOKUP(A179,Studies!A:BR,5,FALSE),"")</f>
        <v>Midazolam</v>
      </c>
      <c r="F179" s="79" t="s">
        <v>102</v>
      </c>
      <c r="G179" s="78">
        <f t="shared" si="2"/>
        <v>1</v>
      </c>
    </row>
    <row r="180" spans="1:7" x14ac:dyDescent="0.2">
      <c r="A180" s="110">
        <v>185</v>
      </c>
      <c r="B180" s="188" t="str">
        <f>IF(AND(A180&lt;&gt;"",ISNUMBER(A180)),VLOOKUP(A180,Studies!A:BR,2,FALSE),"")</f>
        <v>Greenblat 1984</v>
      </c>
      <c r="C180" s="188" t="str">
        <f>IF(AND(A180&lt;&gt;"",ISNUMBER(A180)),VLOOKUP(A180,Studies!A:BR,3,FALSE),"")</f>
        <v>https://www.ncbi.nlm.nih.gov/pubmed/6742481</v>
      </c>
      <c r="D180" s="257" t="str">
        <f>IF(AND(A180&lt;&gt;"",ISNUMBER(A180)),VLOOKUP(A180,Studies!A:BR,4,FALSE),"")</f>
        <v>po - f, 61kg, 37y (normal female)</v>
      </c>
      <c r="E180" s="188" t="str">
        <f>IF(AND(A180&lt;&gt;"",ISNUMBER(A180)),VLOOKUP(A180,Studies!A:BR,5,FALSE),"")</f>
        <v>Midazolam</v>
      </c>
      <c r="F180" s="79" t="s">
        <v>102</v>
      </c>
      <c r="G180" s="78">
        <f t="shared" si="2"/>
        <v>1</v>
      </c>
    </row>
    <row r="181" spans="1:7" x14ac:dyDescent="0.2">
      <c r="A181" s="110">
        <v>186</v>
      </c>
      <c r="B181" s="188" t="str">
        <f>IF(AND(A181&lt;&gt;"",ISNUMBER(A181)),VLOOKUP(A181,Studies!A:BR,2,FALSE),"")</f>
        <v>Greenblat 1984</v>
      </c>
      <c r="C181" s="188" t="str">
        <f>IF(AND(A181&lt;&gt;"",ISNUMBER(A181)),VLOOKUP(A181,Studies!A:BR,3,FALSE),"")</f>
        <v>https://www.ncbi.nlm.nih.gov/pubmed/6742481</v>
      </c>
      <c r="D181" s="257" t="str">
        <f>IF(AND(A181&lt;&gt;"",ISNUMBER(A181)),VLOOKUP(A181,Studies!A:BR,4,FALSE),"")</f>
        <v>po - m, 70kg, 32y (young male)</v>
      </c>
      <c r="E181" s="188" t="str">
        <f>IF(AND(A181&lt;&gt;"",ISNUMBER(A181)),VLOOKUP(A181,Studies!A:BR,5,FALSE),"")</f>
        <v>Midazolam</v>
      </c>
      <c r="F181" s="79" t="s">
        <v>102</v>
      </c>
      <c r="G181" s="78">
        <f t="shared" si="2"/>
        <v>1</v>
      </c>
    </row>
    <row r="182" spans="1:7" x14ac:dyDescent="0.2">
      <c r="A182" s="110">
        <v>187</v>
      </c>
      <c r="B182" s="188" t="str">
        <f>IF(AND(A182&lt;&gt;"",ISNUMBER(A182)),VLOOKUP(A182,Studies!A:BR,2,FALSE),"")</f>
        <v>Greenblat 1984</v>
      </c>
      <c r="C182" s="188" t="str">
        <f>IF(AND(A182&lt;&gt;"",ISNUMBER(A182)),VLOOKUP(A182,Studies!A:BR,3,FALSE),"")</f>
        <v>https://www.ncbi.nlm.nih.gov/pubmed/6742481</v>
      </c>
      <c r="D182" s="257" t="str">
        <f>IF(AND(A182&lt;&gt;"",ISNUMBER(A182)),VLOOKUP(A182,Studies!A:BR,4,FALSE),"")</f>
        <v>po - m, 80kg, 70y (elderly male)</v>
      </c>
      <c r="E182" s="188" t="str">
        <f>IF(AND(A182&lt;&gt;"",ISNUMBER(A182)),VLOOKUP(A182,Studies!A:BR,5,FALSE),"")</f>
        <v>Midazolam</v>
      </c>
      <c r="F182" s="79" t="s">
        <v>102</v>
      </c>
      <c r="G182" s="78">
        <f t="shared" si="2"/>
        <v>1</v>
      </c>
    </row>
    <row r="183" spans="1:7" x14ac:dyDescent="0.2">
      <c r="A183" s="110">
        <v>188</v>
      </c>
      <c r="B183" s="188" t="str">
        <f>IF(AND(A183&lt;&gt;"",ISNUMBER(A183)),VLOOKUP(A183,Studies!A:BR,2,FALSE),"")</f>
        <v>Greenblat 2003</v>
      </c>
      <c r="C183" s="188" t="str">
        <f>IF(AND(A183&lt;&gt;"",ISNUMBER(A183)),VLOOKUP(A183,Studies!A:BR,3,FALSE),"")</f>
        <v>https://www.ncbi.nlm.nih.gov/pubmed/12891222</v>
      </c>
      <c r="D183" s="257" t="str">
        <f>IF(AND(A183&lt;&gt;"",ISNUMBER(A183)),VLOOKUP(A183,Studies!A:BR,4,FALSE),"")</f>
        <v>Control (Perpetrator Placebo)</v>
      </c>
      <c r="E183" s="188" t="str">
        <f>IF(AND(A183&lt;&gt;"",ISNUMBER(A183)),VLOOKUP(A183,Studies!A:BR,5,FALSE),"")</f>
        <v>Midazolam</v>
      </c>
      <c r="F183" s="79" t="s">
        <v>102</v>
      </c>
      <c r="G183" s="78">
        <f t="shared" si="2"/>
        <v>1</v>
      </c>
    </row>
    <row r="184" spans="1:7" x14ac:dyDescent="0.2">
      <c r="A184" s="110">
        <v>189</v>
      </c>
      <c r="B184" s="188" t="str">
        <f>IF(AND(A184&lt;&gt;"",ISNUMBER(A184)),VLOOKUP(A184,Studies!A:BR,2,FALSE),"")</f>
        <v>Greenblat 2003</v>
      </c>
      <c r="C184" s="188" t="str">
        <f>IF(AND(A184&lt;&gt;"",ISNUMBER(A184)),VLOOKUP(A184,Studies!A:BR,3,FALSE),"")</f>
        <v>https://www.ncbi.nlm.nih.gov/pubmed/12891223</v>
      </c>
      <c r="D184" s="257" t="str">
        <f>IF(AND(A184&lt;&gt;"",ISNUMBER(A184)),VLOOKUP(A184,Studies!A:BR,4,FALSE),"")</f>
        <v>with Perpetrator (GFJ)</v>
      </c>
      <c r="E184" s="188" t="str">
        <f>IF(AND(A184&lt;&gt;"",ISNUMBER(A184)),VLOOKUP(A184,Studies!A:BR,5,FALSE),"")</f>
        <v>Midazolam</v>
      </c>
      <c r="F184" s="79" t="s">
        <v>102</v>
      </c>
      <c r="G184" s="78">
        <f t="shared" si="2"/>
        <v>1</v>
      </c>
    </row>
    <row r="185" spans="1:7" x14ac:dyDescent="0.2">
      <c r="A185" s="110">
        <v>190</v>
      </c>
      <c r="B185" s="188" t="str">
        <f>IF(AND(A185&lt;&gt;"",ISNUMBER(A185)),VLOOKUP(A185,Studies!A:BR,2,FALSE),"")</f>
        <v>Greiner 1999</v>
      </c>
      <c r="C185" s="188" t="str">
        <f>IF(AND(A185&lt;&gt;"",ISNUMBER(A185)),VLOOKUP(A185,Studies!A:BR,3,FALSE),"")</f>
        <v>https://www.ncbi.nlm.nih.gov/pubmed/10411543</v>
      </c>
      <c r="D185" s="257" t="str">
        <f>IF(AND(A185&lt;&gt;"",ISNUMBER(A185)),VLOOKUP(A185,Studies!A:BR,4,FALSE),"")</f>
        <v>po Control (Perpetrator Placebo)</v>
      </c>
      <c r="E185" s="188" t="str">
        <f>IF(AND(A185&lt;&gt;"",ISNUMBER(A185)),VLOOKUP(A185,Studies!A:BR,5,FALSE),"")</f>
        <v>Digoxin</v>
      </c>
      <c r="F185" s="79" t="s">
        <v>1278</v>
      </c>
      <c r="G185" s="78">
        <f t="shared" si="2"/>
        <v>1</v>
      </c>
    </row>
    <row r="186" spans="1:7" x14ac:dyDescent="0.2">
      <c r="A186" s="110">
        <v>191</v>
      </c>
      <c r="B186" s="188" t="str">
        <f>IF(AND(A186&lt;&gt;"",ISNUMBER(A186)),VLOOKUP(A186,Studies!A:BR,2,FALSE),"")</f>
        <v>Greiner 1999</v>
      </c>
      <c r="C186" s="188" t="str">
        <f>IF(AND(A186&lt;&gt;"",ISNUMBER(A186)),VLOOKUP(A186,Studies!A:BR,3,FALSE),"")</f>
        <v>https://www.ncbi.nlm.nih.gov/pubmed/10411543</v>
      </c>
      <c r="D186" s="257" t="str">
        <f>IF(AND(A186&lt;&gt;"",ISNUMBER(A186)),VLOOKUP(A186,Studies!A:BR,4,FALSE),"")</f>
        <v>po with Perpetrator (Rifampicin)</v>
      </c>
      <c r="E186" s="188" t="str">
        <f>IF(AND(A186&lt;&gt;"",ISNUMBER(A186)),VLOOKUP(A186,Studies!A:BR,5,FALSE),"")</f>
        <v>Digoxin</v>
      </c>
      <c r="F186" s="79" t="s">
        <v>1279</v>
      </c>
      <c r="G186" s="78">
        <f t="shared" si="2"/>
        <v>1</v>
      </c>
    </row>
    <row r="187" spans="1:7" x14ac:dyDescent="0.2">
      <c r="A187" s="110">
        <v>192</v>
      </c>
      <c r="B187" s="188" t="str">
        <f>IF(AND(A187&lt;&gt;"",ISNUMBER(A187)),VLOOKUP(A187,Studies!A:BR,2,FALSE),"")</f>
        <v>Greiner 1999</v>
      </c>
      <c r="C187" s="188" t="str">
        <f>IF(AND(A187&lt;&gt;"",ISNUMBER(A187)),VLOOKUP(A187,Studies!A:BR,3,FALSE),"")</f>
        <v>https://www.ncbi.nlm.nih.gov/pubmed/10411543</v>
      </c>
      <c r="D187" s="257" t="str">
        <f>IF(AND(A187&lt;&gt;"",ISNUMBER(A187)),VLOOKUP(A187,Studies!A:BR,4,FALSE),"")</f>
        <v>iv Control (Perpetrator Placebo)</v>
      </c>
      <c r="E187" s="188" t="str">
        <f>IF(AND(A187&lt;&gt;"",ISNUMBER(A187)),VLOOKUP(A187,Studies!A:BR,5,FALSE),"")</f>
        <v>Digoxin</v>
      </c>
      <c r="F187" s="79" t="s">
        <v>1278</v>
      </c>
      <c r="G187" s="78">
        <f t="shared" si="2"/>
        <v>1</v>
      </c>
    </row>
    <row r="188" spans="1:7" x14ac:dyDescent="0.2">
      <c r="A188" s="110">
        <v>193</v>
      </c>
      <c r="B188" s="188" t="str">
        <f>IF(AND(A188&lt;&gt;"",ISNUMBER(A188)),VLOOKUP(A188,Studies!A:BR,2,FALSE),"")</f>
        <v>Greiner 1999</v>
      </c>
      <c r="C188" s="188" t="str">
        <f>IF(AND(A188&lt;&gt;"",ISNUMBER(A188)),VLOOKUP(A188,Studies!A:BR,3,FALSE),"")</f>
        <v>https://www.ncbi.nlm.nih.gov/pubmed/10411543</v>
      </c>
      <c r="D188" s="257" t="str">
        <f>IF(AND(A188&lt;&gt;"",ISNUMBER(A188)),VLOOKUP(A188,Studies!A:BR,4,FALSE),"")</f>
        <v>iv with Perpetrator (Rifampicin)</v>
      </c>
      <c r="E188" s="188" t="str">
        <f>IF(AND(A188&lt;&gt;"",ISNUMBER(A188)),VLOOKUP(A188,Studies!A:BR,5,FALSE),"")</f>
        <v>Digoxin</v>
      </c>
      <c r="F188" s="79" t="s">
        <v>1279</v>
      </c>
      <c r="G188" s="78">
        <f t="shared" si="2"/>
        <v>1</v>
      </c>
    </row>
    <row r="189" spans="1:7" x14ac:dyDescent="0.2">
      <c r="A189" s="110">
        <v>214</v>
      </c>
      <c r="B189" s="188" t="str">
        <f>IF(AND(A189&lt;&gt;"",ISNUMBER(A189)),VLOOKUP(A189,Studies!A:BR,2,FALSE),"")</f>
        <v>Gurley 2006</v>
      </c>
      <c r="C189" s="188" t="str">
        <f>IF(AND(A189&lt;&gt;"",ISNUMBER(A189)),VLOOKUP(A189,Studies!A:BR,3,FALSE),"")</f>
        <v>https://www.ncbi.nlm.nih.gov/pubmed/16432272</v>
      </c>
      <c r="D189" s="257" t="str">
        <f>IF(AND(A189&lt;&gt;"",ISNUMBER(A189)),VLOOKUP(A189,Studies!A:BR,4,FALSE),"")</f>
        <v>Control pre-Rifampicin (Perpetrator Placebo)</v>
      </c>
      <c r="E189" s="188" t="str">
        <f>IF(AND(A189&lt;&gt;"",ISNUMBER(A189)),VLOOKUP(A189,Studies!A:BR,5,FALSE),"")</f>
        <v>Midazolam</v>
      </c>
      <c r="F189" s="79" t="s">
        <v>1273</v>
      </c>
      <c r="G189" s="78">
        <f t="shared" si="2"/>
        <v>21</v>
      </c>
    </row>
    <row r="190" spans="1:7" x14ac:dyDescent="0.2">
      <c r="A190" s="110">
        <v>215</v>
      </c>
      <c r="B190" s="188" t="str">
        <f>IF(AND(A190&lt;&gt;"",ISNUMBER(A190)),VLOOKUP(A190,Studies!A:BR,2,FALSE),"")</f>
        <v>Gurley 2006</v>
      </c>
      <c r="C190" s="188" t="str">
        <f>IF(AND(A190&lt;&gt;"",ISNUMBER(A190)),VLOOKUP(A190,Studies!A:BR,3,FALSE),"")</f>
        <v>https://www.ncbi.nlm.nih.gov/pubmed/16432272</v>
      </c>
      <c r="D190" s="257" t="str">
        <f>IF(AND(A190&lt;&gt;"",ISNUMBER(A190)),VLOOKUP(A190,Studies!A:BR,4,FALSE),"")</f>
        <v>with Perpetrator (Rifampicin)</v>
      </c>
      <c r="E190" s="188" t="str">
        <f>IF(AND(A190&lt;&gt;"",ISNUMBER(A190)),VLOOKUP(A190,Studies!A:BR,5,FALSE),"")</f>
        <v>Midazolam</v>
      </c>
      <c r="F190" s="79" t="s">
        <v>1274</v>
      </c>
      <c r="G190" s="78">
        <f t="shared" si="2"/>
        <v>1</v>
      </c>
    </row>
    <row r="191" spans="1:7" x14ac:dyDescent="0.2">
      <c r="A191" s="110">
        <v>216</v>
      </c>
      <c r="B191" s="188" t="str">
        <f>IF(AND(A191&lt;&gt;"",ISNUMBER(A191)),VLOOKUP(A191,Studies!A:BR,2,FALSE),"")</f>
        <v>Gurley 2006</v>
      </c>
      <c r="C191" s="188" t="str">
        <f>IF(AND(A191&lt;&gt;"",ISNUMBER(A191)),VLOOKUP(A191,Studies!A:BR,3,FALSE),"")</f>
        <v>https://www.ncbi.nlm.nih.gov/pubmed/16432272</v>
      </c>
      <c r="D191" s="257" t="str">
        <f>IF(AND(A191&lt;&gt;"",ISNUMBER(A191)),VLOOKUP(A191,Studies!A:BR,4,FALSE),"")</f>
        <v>Control pre-Clarithromycin (Perpetrator Placebo)</v>
      </c>
      <c r="E191" s="188" t="str">
        <f>IF(AND(A191&lt;&gt;"",ISNUMBER(A191)),VLOOKUP(A191,Studies!A:BR,5,FALSE),"")</f>
        <v>Midazolam</v>
      </c>
      <c r="F191" s="79" t="s">
        <v>1280</v>
      </c>
      <c r="G191" s="78">
        <f t="shared" si="2"/>
        <v>1</v>
      </c>
    </row>
    <row r="192" spans="1:7" x14ac:dyDescent="0.2">
      <c r="A192" s="110">
        <v>217</v>
      </c>
      <c r="B192" s="188" t="str">
        <f>IF(AND(A192&lt;&gt;"",ISNUMBER(A192)),VLOOKUP(A192,Studies!A:BR,2,FALSE),"")</f>
        <v>Gurley 2006</v>
      </c>
      <c r="C192" s="188" t="str">
        <f>IF(AND(A192&lt;&gt;"",ISNUMBER(A192)),VLOOKUP(A192,Studies!A:BR,3,FALSE),"")</f>
        <v>https://www.ncbi.nlm.nih.gov/pubmed/16432272</v>
      </c>
      <c r="D192" s="257" t="str">
        <f>IF(AND(A192&lt;&gt;"",ISNUMBER(A192)),VLOOKUP(A192,Studies!A:BR,4,FALSE),"")</f>
        <v>with Perpetrator (Clarithomycin)</v>
      </c>
      <c r="E192" s="188" t="str">
        <f>IF(AND(A192&lt;&gt;"",ISNUMBER(A192)),VLOOKUP(A192,Studies!A:BR,5,FALSE),"")</f>
        <v>Midazolam</v>
      </c>
      <c r="F192" s="79" t="s">
        <v>1281</v>
      </c>
      <c r="G192" s="78">
        <f t="shared" si="2"/>
        <v>1</v>
      </c>
    </row>
    <row r="193" spans="1:7" x14ac:dyDescent="0.2">
      <c r="A193" s="110">
        <v>218</v>
      </c>
      <c r="B193" s="188" t="str">
        <f>IF(AND(A193&lt;&gt;"",ISNUMBER(A193)),VLOOKUP(A193,Studies!A:BR,2,FALSE),"")</f>
        <v>Gurley 2006</v>
      </c>
      <c r="C193" s="188" t="str">
        <f>IF(AND(A193&lt;&gt;"",ISNUMBER(A193)),VLOOKUP(A193,Studies!A:BR,3,FALSE),"")</f>
        <v>https://www.ncbi.nlm.nih.gov/pubmed/16432272</v>
      </c>
      <c r="D193" s="257" t="str">
        <f>IF(AND(A193&lt;&gt;"",ISNUMBER(A193)),VLOOKUP(A193,Studies!A:BR,4,FALSE),"")</f>
        <v>Control pre-Black cohosh (Perpetrator Placebo)</v>
      </c>
      <c r="E193" s="188" t="str">
        <f>IF(AND(A193&lt;&gt;"",ISNUMBER(A193)),VLOOKUP(A193,Studies!A:BR,5,FALSE),"")</f>
        <v>Midazolam</v>
      </c>
      <c r="F193" s="79" t="s">
        <v>102</v>
      </c>
      <c r="G193" s="78">
        <f t="shared" si="2"/>
        <v>1</v>
      </c>
    </row>
    <row r="194" spans="1:7" x14ac:dyDescent="0.2">
      <c r="A194" s="80">
        <v>219</v>
      </c>
      <c r="B194" s="188" t="str">
        <f>IF(AND(A194&lt;&gt;"",ISNUMBER(A194)),VLOOKUP(A194,Studies!A:BR,2,FALSE),"")</f>
        <v>Gurley 2006</v>
      </c>
      <c r="C194" s="188" t="str">
        <f>IF(AND(A194&lt;&gt;"",ISNUMBER(A194)),VLOOKUP(A194,Studies!A:BR,3,FALSE),"")</f>
        <v>https://www.ncbi.nlm.nih.gov/pubmed/16432272</v>
      </c>
      <c r="D194" s="257" t="str">
        <f>IF(AND(A194&lt;&gt;"",ISNUMBER(A194)),VLOOKUP(A194,Studies!A:BR,4,FALSE),"")</f>
        <v>Control pre-Milk thistle (Perpetrator Placebo)</v>
      </c>
      <c r="E194" s="188" t="str">
        <f>IF(AND(A194&lt;&gt;"",ISNUMBER(A194)),VLOOKUP(A194,Studies!A:BR,5,FALSE),"")</f>
        <v>Midazolam</v>
      </c>
      <c r="F194" s="79" t="s">
        <v>102</v>
      </c>
      <c r="G194" s="78">
        <f t="shared" si="2"/>
        <v>1</v>
      </c>
    </row>
    <row r="195" spans="1:7" x14ac:dyDescent="0.2">
      <c r="A195" s="80">
        <v>220</v>
      </c>
      <c r="B195" s="188" t="str">
        <f>IF(AND(A195&lt;&gt;"",ISNUMBER(A195)),VLOOKUP(A195,Studies!A:BR,2,FALSE),"")</f>
        <v>Gurley 2008a</v>
      </c>
      <c r="C195" s="188" t="str">
        <f>IF(AND(A195&lt;&gt;"",ISNUMBER(A195)),VLOOKUP(A195,Studies!A:BR,3,FALSE),"")</f>
        <v>https://www.ncbi.nlm.nih.gov/pubmed/17495878</v>
      </c>
      <c r="D195" s="257" t="str">
        <f>IF(AND(A195&lt;&gt;"",ISNUMBER(A195)),VLOOKUP(A195,Studies!A:BR,4,FALSE),"")</f>
        <v>Control pre-Rifampicin (Perpetrator Placebo)</v>
      </c>
      <c r="E195" s="188" t="str">
        <f>IF(AND(A195&lt;&gt;"",ISNUMBER(A195)),VLOOKUP(A195,Studies!A:BR,5,FALSE),"")</f>
        <v>Midazolam</v>
      </c>
      <c r="F195" s="79" t="s">
        <v>1273</v>
      </c>
      <c r="G195" s="78">
        <f t="shared" si="2"/>
        <v>1</v>
      </c>
    </row>
    <row r="196" spans="1:7" x14ac:dyDescent="0.2">
      <c r="A196" s="80">
        <v>221</v>
      </c>
      <c r="B196" s="188" t="str">
        <f>IF(AND(A196&lt;&gt;"",ISNUMBER(A196)),VLOOKUP(A196,Studies!A:BR,2,FALSE),"")</f>
        <v>Gurley 2008a</v>
      </c>
      <c r="C196" s="188" t="str">
        <f>IF(AND(A196&lt;&gt;"",ISNUMBER(A196)),VLOOKUP(A196,Studies!A:BR,3,FALSE),"")</f>
        <v>https://www.ncbi.nlm.nih.gov/pubmed/17495878</v>
      </c>
      <c r="D196" s="257" t="str">
        <f>IF(AND(A196&lt;&gt;"",ISNUMBER(A196)),VLOOKUP(A196,Studies!A:BR,4,FALSE),"")</f>
        <v>with Perpetrator (Rifampicin)</v>
      </c>
      <c r="E196" s="188" t="str">
        <f>IF(AND(A196&lt;&gt;"",ISNUMBER(A196)),VLOOKUP(A196,Studies!A:BR,5,FALSE),"")</f>
        <v>Midazolam</v>
      </c>
      <c r="F196" s="79" t="s">
        <v>1274</v>
      </c>
      <c r="G196" s="78">
        <f t="shared" ref="G196:G259" si="3">A196-A195</f>
        <v>1</v>
      </c>
    </row>
    <row r="197" spans="1:7" x14ac:dyDescent="0.2">
      <c r="A197" s="80">
        <v>222</v>
      </c>
      <c r="B197" s="188" t="str">
        <f>IF(AND(A197&lt;&gt;"",ISNUMBER(A197)),VLOOKUP(A197,Studies!A:BR,2,FALSE),"")</f>
        <v>Gurley 2008a</v>
      </c>
      <c r="C197" s="188" t="str">
        <f>IF(AND(A197&lt;&gt;"",ISNUMBER(A197)),VLOOKUP(A197,Studies!A:BR,3,FALSE),"")</f>
        <v>https://www.ncbi.nlm.nih.gov/pubmed/17495878</v>
      </c>
      <c r="D197" s="257" t="str">
        <f>IF(AND(A197&lt;&gt;"",ISNUMBER(A197)),VLOOKUP(A197,Studies!A:BR,4,FALSE),"")</f>
        <v>Control pre-Clarithromycin (Perpetrator Placebo)</v>
      </c>
      <c r="E197" s="188" t="str">
        <f>IF(AND(A197&lt;&gt;"",ISNUMBER(A197)),VLOOKUP(A197,Studies!A:BR,5,FALSE),"")</f>
        <v>Midazolam</v>
      </c>
      <c r="F197" s="79" t="s">
        <v>1280</v>
      </c>
      <c r="G197" s="78">
        <f t="shared" si="3"/>
        <v>1</v>
      </c>
    </row>
    <row r="198" spans="1:7" x14ac:dyDescent="0.2">
      <c r="A198" s="80">
        <v>223</v>
      </c>
      <c r="B198" s="188" t="str">
        <f>IF(AND(A198&lt;&gt;"",ISNUMBER(A198)),VLOOKUP(A198,Studies!A:BR,2,FALSE),"")</f>
        <v>Gurley 2008a</v>
      </c>
      <c r="C198" s="188" t="str">
        <f>IF(AND(A198&lt;&gt;"",ISNUMBER(A198)),VLOOKUP(A198,Studies!A:BR,3,FALSE),"")</f>
        <v>https://www.ncbi.nlm.nih.gov/pubmed/17495878</v>
      </c>
      <c r="D198" s="257" t="str">
        <f>IF(AND(A198&lt;&gt;"",ISNUMBER(A198)),VLOOKUP(A198,Studies!A:BR,4,FALSE),"")</f>
        <v>with Perpetrator (Clarithomycin)</v>
      </c>
      <c r="E198" s="188" t="str">
        <f>IF(AND(A198&lt;&gt;"",ISNUMBER(A198)),VLOOKUP(A198,Studies!A:BR,5,FALSE),"")</f>
        <v>Midazolam</v>
      </c>
      <c r="F198" s="79" t="s">
        <v>1281</v>
      </c>
      <c r="G198" s="78">
        <f t="shared" si="3"/>
        <v>1</v>
      </c>
    </row>
    <row r="199" spans="1:7" x14ac:dyDescent="0.2">
      <c r="A199" s="80">
        <v>224</v>
      </c>
      <c r="B199" s="188" t="str">
        <f>IF(AND(A199&lt;&gt;"",ISNUMBER(A199)),VLOOKUP(A199,Studies!A:BR,2,FALSE),"")</f>
        <v>Gurley 2008a</v>
      </c>
      <c r="C199" s="188" t="str">
        <f>IF(AND(A199&lt;&gt;"",ISNUMBER(A199)),VLOOKUP(A199,Studies!A:BR,3,FALSE),"")</f>
        <v>https://www.ncbi.nlm.nih.gov/pubmed/17495878</v>
      </c>
      <c r="D199" s="257" t="str">
        <f>IF(AND(A199&lt;&gt;"",ISNUMBER(A199)),VLOOKUP(A199,Studies!A:BR,4,FALSE),"")</f>
        <v>Control pre-Goldenseal (Perpetrator Placebo)</v>
      </c>
      <c r="E199" s="188" t="str">
        <f>IF(AND(A199&lt;&gt;"",ISNUMBER(A199)),VLOOKUP(A199,Studies!A:BR,5,FALSE),"")</f>
        <v>Midazolam</v>
      </c>
      <c r="F199" s="79" t="s">
        <v>102</v>
      </c>
      <c r="G199" s="78">
        <f t="shared" si="3"/>
        <v>1</v>
      </c>
    </row>
    <row r="200" spans="1:7" x14ac:dyDescent="0.2">
      <c r="A200" s="80">
        <v>225</v>
      </c>
      <c r="B200" s="188" t="str">
        <f>IF(AND(A200&lt;&gt;"",ISNUMBER(A200)),VLOOKUP(A200,Studies!A:BR,2,FALSE),"")</f>
        <v>Gurley 2008a</v>
      </c>
      <c r="C200" s="188" t="str">
        <f>IF(AND(A200&lt;&gt;"",ISNUMBER(A200)),VLOOKUP(A200,Studies!A:BR,3,FALSE),"")</f>
        <v>https://www.ncbi.nlm.nih.gov/pubmed/17495878</v>
      </c>
      <c r="D200" s="257" t="str">
        <f>IF(AND(A200&lt;&gt;"",ISNUMBER(A200)),VLOOKUP(A200,Studies!A:BR,4,FALSE),"")</f>
        <v>Control pre-Kava kava (Perpetrator Placebo)</v>
      </c>
      <c r="E200" s="188" t="str">
        <f>IF(AND(A200&lt;&gt;"",ISNUMBER(A200)),VLOOKUP(A200,Studies!A:BR,5,FALSE),"")</f>
        <v>Midazolam</v>
      </c>
      <c r="F200" s="79" t="s">
        <v>102</v>
      </c>
      <c r="G200" s="78">
        <f t="shared" si="3"/>
        <v>1</v>
      </c>
    </row>
    <row r="201" spans="1:7" x14ac:dyDescent="0.2">
      <c r="A201" s="80">
        <v>226</v>
      </c>
      <c r="B201" s="188" t="str">
        <f>IF(AND(A201&lt;&gt;"",ISNUMBER(A201)),VLOOKUP(A201,Studies!A:BR,2,FALSE),"")</f>
        <v>Gurley 2008b</v>
      </c>
      <c r="C201" s="188" t="str">
        <f>IF(AND(A201&lt;&gt;"",ISNUMBER(A201)),VLOOKUP(A201,Studies!A:BR,3,FALSE),"")</f>
        <v>https://www.ncbi.nlm.nih.gov/pubmed/18214850</v>
      </c>
      <c r="D201" s="257" t="str">
        <f>IF(AND(A201&lt;&gt;"",ISNUMBER(A201)),VLOOKUP(A201,Studies!A:BR,4,FALSE),"")</f>
        <v>Control (Perpetrator Placebo)</v>
      </c>
      <c r="E201" s="188" t="str">
        <f>IF(AND(A201&lt;&gt;"",ISNUMBER(A201)),VLOOKUP(A201,Studies!A:BR,5,FALSE),"")</f>
        <v>Digoxin</v>
      </c>
      <c r="F201" s="79" t="s">
        <v>1278</v>
      </c>
      <c r="G201" s="78">
        <f t="shared" si="3"/>
        <v>1</v>
      </c>
    </row>
    <row r="202" spans="1:7" x14ac:dyDescent="0.2">
      <c r="A202" s="80">
        <v>227</v>
      </c>
      <c r="B202" s="188" t="str">
        <f>IF(AND(A202&lt;&gt;"",ISNUMBER(A202)),VLOOKUP(A202,Studies!A:BR,2,FALSE),"")</f>
        <v>Gurley 2008b</v>
      </c>
      <c r="C202" s="188" t="str">
        <f>IF(AND(A202&lt;&gt;"",ISNUMBER(A202)),VLOOKUP(A202,Studies!A:BR,3,FALSE),"")</f>
        <v>https://www.ncbi.nlm.nih.gov/pubmed/18214850</v>
      </c>
      <c r="D202" s="257" t="str">
        <f>IF(AND(A202&lt;&gt;"",ISNUMBER(A202)),VLOOKUP(A202,Studies!A:BR,4,FALSE),"")</f>
        <v>with Perpetrator (Rifampicin)</v>
      </c>
      <c r="E202" s="188" t="str">
        <f>IF(AND(A202&lt;&gt;"",ISNUMBER(A202)),VLOOKUP(A202,Studies!A:BR,5,FALSE),"")</f>
        <v>Digoxin</v>
      </c>
      <c r="F202" s="79" t="s">
        <v>1279</v>
      </c>
      <c r="G202" s="78">
        <f t="shared" si="3"/>
        <v>1</v>
      </c>
    </row>
    <row r="203" spans="1:7" x14ac:dyDescent="0.2">
      <c r="A203" s="80">
        <v>228</v>
      </c>
      <c r="B203" s="188" t="str">
        <f>IF(AND(A203&lt;&gt;"",ISNUMBER(A203)),VLOOKUP(A203,Studies!A:BR,2,FALSE),"")</f>
        <v>Gurley 2008b</v>
      </c>
      <c r="C203" s="188" t="str">
        <f>IF(AND(A203&lt;&gt;"",ISNUMBER(A203)),VLOOKUP(A203,Studies!A:BR,3,FALSE),"")</f>
        <v>https://www.ncbi.nlm.nih.gov/pubmed/18214850</v>
      </c>
      <c r="D203" s="257" t="str">
        <f>IF(AND(A203&lt;&gt;"",ISNUMBER(A203)),VLOOKUP(A203,Studies!A:BR,4,FALSE),"")</f>
        <v>Control (Perpetrator Placebo)</v>
      </c>
      <c r="E203" s="188" t="str">
        <f>IF(AND(A203&lt;&gt;"",ISNUMBER(A203)),VLOOKUP(A203,Studies!A:BR,5,FALSE),"")</f>
        <v>Digoxin</v>
      </c>
      <c r="F203" s="79" t="s">
        <v>1282</v>
      </c>
      <c r="G203" s="78">
        <f t="shared" si="3"/>
        <v>1</v>
      </c>
    </row>
    <row r="204" spans="1:7" x14ac:dyDescent="0.2">
      <c r="A204" s="80">
        <v>229</v>
      </c>
      <c r="B204" s="188" t="str">
        <f>IF(AND(A204&lt;&gt;"",ISNUMBER(A204)),VLOOKUP(A204,Studies!A:BR,2,FALSE),"")</f>
        <v>Gurley 2008b</v>
      </c>
      <c r="C204" s="188" t="str">
        <f>IF(AND(A204&lt;&gt;"",ISNUMBER(A204)),VLOOKUP(A204,Studies!A:BR,3,FALSE),"")</f>
        <v>https://www.ncbi.nlm.nih.gov/pubmed/18214850</v>
      </c>
      <c r="D204" s="257" t="str">
        <f>IF(AND(A204&lt;&gt;"",ISNUMBER(A204)),VLOOKUP(A204,Studies!A:BR,4,FALSE),"")</f>
        <v>with Perpetrator (Clarithomycin)</v>
      </c>
      <c r="E204" s="188" t="str">
        <f>IF(AND(A204&lt;&gt;"",ISNUMBER(A204)),VLOOKUP(A204,Studies!A:BR,5,FALSE),"")</f>
        <v>Digoxin</v>
      </c>
      <c r="F204" s="79" t="s">
        <v>1283</v>
      </c>
      <c r="G204" s="78">
        <f t="shared" si="3"/>
        <v>1</v>
      </c>
    </row>
    <row r="205" spans="1:7" x14ac:dyDescent="0.2">
      <c r="A205" s="80">
        <v>230</v>
      </c>
      <c r="B205" s="188" t="str">
        <f>IF(AND(A205&lt;&gt;"",ISNUMBER(A205)),VLOOKUP(A205,Studies!A:BR,2,FALSE),"")</f>
        <v>Hanley 2013</v>
      </c>
      <c r="C205" s="188" t="str">
        <f>IF(AND(A205&lt;&gt;"",ISNUMBER(A205)),VLOOKUP(A205,Studies!A:BR,3,FALSE),"")</f>
        <v>https://www.ncbi.nlm.nih.gov/pubmed/22943633</v>
      </c>
      <c r="D205" s="257" t="str">
        <f>IF(AND(A205&lt;&gt;"",ISNUMBER(A205)),VLOOKUP(A205,Studies!A:BR,4,FALSE),"")</f>
        <v>Control (Perpetrator Placebo)</v>
      </c>
      <c r="E205" s="188" t="str">
        <f>IF(AND(A205&lt;&gt;"",ISNUMBER(A205)),VLOOKUP(A205,Studies!A:BR,5,FALSE),"")</f>
        <v>Buspirone</v>
      </c>
      <c r="F205" s="79" t="s">
        <v>111</v>
      </c>
      <c r="G205" s="78">
        <f t="shared" si="3"/>
        <v>1</v>
      </c>
    </row>
    <row r="206" spans="1:7" x14ac:dyDescent="0.2">
      <c r="A206" s="80">
        <v>231</v>
      </c>
      <c r="B206" s="188" t="str">
        <f>IF(AND(A206&lt;&gt;"",ISNUMBER(A206)),VLOOKUP(A206,Studies!A:BR,2,FALSE),"")</f>
        <v>Hanley 2013</v>
      </c>
      <c r="C206" s="188" t="str">
        <f>IF(AND(A206&lt;&gt;"",ISNUMBER(A206)),VLOOKUP(A206,Studies!A:BR,3,FALSE),"")</f>
        <v>https://www.ncbi.nlm.nih.gov/pubmed/22943633</v>
      </c>
      <c r="D206" s="257" t="str">
        <f>IF(AND(A206&lt;&gt;"",ISNUMBER(A206)),VLOOKUP(A206,Studies!A:BR,4,FALSE),"")</f>
        <v>with Perpetrator (GFJ)</v>
      </c>
      <c r="E206" s="188" t="str">
        <f>IF(AND(A206&lt;&gt;"",ISNUMBER(A206)),VLOOKUP(A206,Studies!A:BR,5,FALSE),"")</f>
        <v>Buspirone</v>
      </c>
      <c r="F206" s="79" t="s">
        <v>111</v>
      </c>
      <c r="G206" s="78">
        <f t="shared" si="3"/>
        <v>1</v>
      </c>
    </row>
    <row r="207" spans="1:7" x14ac:dyDescent="0.2">
      <c r="A207" s="80">
        <v>232</v>
      </c>
      <c r="B207" s="188" t="str">
        <f>IF(AND(A207&lt;&gt;"",ISNUMBER(A207)),VLOOKUP(A207,Studies!A:BR,2,FALSE),"")</f>
        <v>Hardin 1988</v>
      </c>
      <c r="C207" s="188" t="str">
        <f>IF(AND(A207&lt;&gt;"",ISNUMBER(A207)),VLOOKUP(A207,Studies!A:BR,3,FALSE),"")</f>
        <v>https://www.ncbi.nlm.nih.gov/pubmed/2848442</v>
      </c>
      <c r="D207" s="257" t="str">
        <f>IF(AND(A207&lt;&gt;"",ISNUMBER(A207)),VLOOKUP(A207,Studies!A:BR,4,FALSE),"")</f>
        <v>A 100 mg OD (day 1)</v>
      </c>
      <c r="E207" s="188" t="str">
        <f>IF(AND(A207&lt;&gt;"",ISNUMBER(A207)),VLOOKUP(A207,Studies!A:BR,5,FALSE),"")</f>
        <v>Itraconazole</v>
      </c>
      <c r="F207" s="79" t="s">
        <v>149</v>
      </c>
      <c r="G207" s="78">
        <f t="shared" si="3"/>
        <v>1</v>
      </c>
    </row>
    <row r="208" spans="1:7" x14ac:dyDescent="0.2">
      <c r="A208" s="80">
        <v>233</v>
      </c>
      <c r="B208" s="188" t="str">
        <f>IF(AND(A208&lt;&gt;"",ISNUMBER(A208)),VLOOKUP(A208,Studies!A:BR,2,FALSE),"")</f>
        <v>Hardin 1988</v>
      </c>
      <c r="C208" s="188" t="str">
        <f>IF(AND(A208&lt;&gt;"",ISNUMBER(A208)),VLOOKUP(A208,Studies!A:BR,3,FALSE),"")</f>
        <v>https://www.ncbi.nlm.nih.gov/pubmed/2848442</v>
      </c>
      <c r="D208" s="257" t="str">
        <f>IF(AND(A208&lt;&gt;"",ISNUMBER(A208)),VLOOKUP(A208,Studies!A:BR,4,FALSE),"")</f>
        <v>A 100 mg OD (day 7-15)</v>
      </c>
      <c r="E208" s="188" t="str">
        <f>IF(AND(A208&lt;&gt;"",ISNUMBER(A208)),VLOOKUP(A208,Studies!A:BR,5,FALSE),"")</f>
        <v>Itraconazole</v>
      </c>
      <c r="F208" s="79" t="s">
        <v>149</v>
      </c>
      <c r="G208" s="78">
        <f t="shared" si="3"/>
        <v>1</v>
      </c>
    </row>
    <row r="209" spans="1:7" x14ac:dyDescent="0.2">
      <c r="A209" s="80">
        <v>234</v>
      </c>
      <c r="B209" s="188" t="str">
        <f>IF(AND(A209&lt;&gt;"",ISNUMBER(A209)),VLOOKUP(A209,Studies!A:BR,2,FALSE),"")</f>
        <v>Hardin 1988</v>
      </c>
      <c r="C209" s="188" t="str">
        <f>IF(AND(A209&lt;&gt;"",ISNUMBER(A209)),VLOOKUP(A209,Studies!A:BR,3,FALSE),"")</f>
        <v>https://www.ncbi.nlm.nih.gov/pubmed/2848442</v>
      </c>
      <c r="D209" s="257" t="str">
        <f>IF(AND(A209&lt;&gt;"",ISNUMBER(A209)),VLOOKUP(A209,Studies!A:BR,4,FALSE),"")</f>
        <v>A 100 mg OD (day 15)</v>
      </c>
      <c r="E209" s="188" t="str">
        <f>IF(AND(A209&lt;&gt;"",ISNUMBER(A209)),VLOOKUP(A209,Studies!A:BR,5,FALSE),"")</f>
        <v>Itraconazole</v>
      </c>
      <c r="F209" s="79" t="s">
        <v>149</v>
      </c>
      <c r="G209" s="78">
        <f t="shared" si="3"/>
        <v>1</v>
      </c>
    </row>
    <row r="210" spans="1:7" x14ac:dyDescent="0.2">
      <c r="A210" s="80">
        <v>235</v>
      </c>
      <c r="B210" s="188" t="str">
        <f>IF(AND(A210&lt;&gt;"",ISNUMBER(A210)),VLOOKUP(A210,Studies!A:BR,2,FALSE),"")</f>
        <v>Hardin 1988</v>
      </c>
      <c r="C210" s="188" t="str">
        <f>IF(AND(A210&lt;&gt;"",ISNUMBER(A210)),VLOOKUP(A210,Studies!A:BR,3,FALSE),"")</f>
        <v>https://www.ncbi.nlm.nih.gov/pubmed/2848442</v>
      </c>
      <c r="D210" s="257" t="str">
        <f>IF(AND(A210&lt;&gt;"",ISNUMBER(A210)),VLOOKUP(A210,Studies!A:BR,4,FALSE),"")</f>
        <v>B 200 mg OD (day 1)</v>
      </c>
      <c r="E210" s="188" t="str">
        <f>IF(AND(A210&lt;&gt;"",ISNUMBER(A210)),VLOOKUP(A210,Studies!A:BR,5,FALSE),"")</f>
        <v>Itraconazole</v>
      </c>
      <c r="F210" s="79" t="s">
        <v>149</v>
      </c>
      <c r="G210" s="78">
        <f t="shared" si="3"/>
        <v>1</v>
      </c>
    </row>
    <row r="211" spans="1:7" x14ac:dyDescent="0.2">
      <c r="A211" s="80">
        <v>236</v>
      </c>
      <c r="B211" s="188" t="str">
        <f>IF(AND(A211&lt;&gt;"",ISNUMBER(A211)),VLOOKUP(A211,Studies!A:BR,2,FALSE),"")</f>
        <v>Hardin 1988</v>
      </c>
      <c r="C211" s="188" t="str">
        <f>IF(AND(A211&lt;&gt;"",ISNUMBER(A211)),VLOOKUP(A211,Studies!A:BR,3,FALSE),"")</f>
        <v>https://www.ncbi.nlm.nih.gov/pubmed/2848442</v>
      </c>
      <c r="D211" s="257" t="str">
        <f>IF(AND(A211&lt;&gt;"",ISNUMBER(A211)),VLOOKUP(A211,Studies!A:BR,4,FALSE),"")</f>
        <v>B 200 mg OD (day 7-15)</v>
      </c>
      <c r="E211" s="188" t="str">
        <f>IF(AND(A211&lt;&gt;"",ISNUMBER(A211)),VLOOKUP(A211,Studies!A:BR,5,FALSE),"")</f>
        <v>Itraconazole</v>
      </c>
      <c r="F211" s="79" t="s">
        <v>149</v>
      </c>
      <c r="G211" s="78">
        <f t="shared" si="3"/>
        <v>1</v>
      </c>
    </row>
    <row r="212" spans="1:7" x14ac:dyDescent="0.2">
      <c r="A212" s="80">
        <v>237</v>
      </c>
      <c r="B212" s="188" t="str">
        <f>IF(AND(A212&lt;&gt;"",ISNUMBER(A212)),VLOOKUP(A212,Studies!A:BR,2,FALSE),"")</f>
        <v>Hardin 1988</v>
      </c>
      <c r="C212" s="188" t="str">
        <f>IF(AND(A212&lt;&gt;"",ISNUMBER(A212)),VLOOKUP(A212,Studies!A:BR,3,FALSE),"")</f>
        <v>https://www.ncbi.nlm.nih.gov/pubmed/2848442</v>
      </c>
      <c r="D212" s="257" t="str">
        <f>IF(AND(A212&lt;&gt;"",ISNUMBER(A212)),VLOOKUP(A212,Studies!A:BR,4,FALSE),"")</f>
        <v>B 200 mg OD (day 15)</v>
      </c>
      <c r="E212" s="188" t="str">
        <f>IF(AND(A212&lt;&gt;"",ISNUMBER(A212)),VLOOKUP(A212,Studies!A:BR,5,FALSE),"")</f>
        <v>Itraconazole</v>
      </c>
      <c r="F212" s="79" t="s">
        <v>149</v>
      </c>
      <c r="G212" s="78">
        <f t="shared" si="3"/>
        <v>1</v>
      </c>
    </row>
    <row r="213" spans="1:7" x14ac:dyDescent="0.2">
      <c r="A213" s="80">
        <v>238</v>
      </c>
      <c r="B213" s="188" t="str">
        <f>IF(AND(A213&lt;&gt;"",ISNUMBER(A213)),VLOOKUP(A213,Studies!A:BR,2,FALSE),"")</f>
        <v>Hardin 1988</v>
      </c>
      <c r="C213" s="188" t="str">
        <f>IF(AND(A213&lt;&gt;"",ISNUMBER(A213)),VLOOKUP(A213,Studies!A:BR,3,FALSE),"")</f>
        <v>https://www.ncbi.nlm.nih.gov/pubmed/2848442</v>
      </c>
      <c r="D213" s="257" t="str">
        <f>IF(AND(A213&lt;&gt;"",ISNUMBER(A213)),VLOOKUP(A213,Studies!A:BR,4,FALSE),"")</f>
        <v>C 200 mg BID (day 1)</v>
      </c>
      <c r="E213" s="188" t="str">
        <f>IF(AND(A213&lt;&gt;"",ISNUMBER(A213)),VLOOKUP(A213,Studies!A:BR,5,FALSE),"")</f>
        <v>Itraconazole</v>
      </c>
      <c r="F213" s="79" t="s">
        <v>149</v>
      </c>
      <c r="G213" s="78">
        <f t="shared" si="3"/>
        <v>1</v>
      </c>
    </row>
    <row r="214" spans="1:7" x14ac:dyDescent="0.2">
      <c r="A214" s="110">
        <v>239</v>
      </c>
      <c r="B214" s="188" t="str">
        <f>IF(AND(A214&lt;&gt;"",ISNUMBER(A214)),VLOOKUP(A214,Studies!A:BR,2,FALSE),"")</f>
        <v>Hardin 1988</v>
      </c>
      <c r="C214" s="188" t="str">
        <f>IF(AND(A214&lt;&gt;"",ISNUMBER(A214)),VLOOKUP(A214,Studies!A:BR,3,FALSE),"")</f>
        <v>https://www.ncbi.nlm.nih.gov/pubmed/2848442</v>
      </c>
      <c r="D214" s="257" t="str">
        <f>IF(AND(A214&lt;&gt;"",ISNUMBER(A214)),VLOOKUP(A214,Studies!A:BR,4,FALSE),"")</f>
        <v>C 200 mg BID (day 7-15)</v>
      </c>
      <c r="E214" s="188" t="str">
        <f>IF(AND(A214&lt;&gt;"",ISNUMBER(A214)),VLOOKUP(A214,Studies!A:BR,5,FALSE),"")</f>
        <v>Itraconazole</v>
      </c>
      <c r="F214" s="79" t="s">
        <v>149</v>
      </c>
      <c r="G214" s="78">
        <f t="shared" si="3"/>
        <v>1</v>
      </c>
    </row>
    <row r="215" spans="1:7" x14ac:dyDescent="0.2">
      <c r="A215" s="110">
        <v>240</v>
      </c>
      <c r="B215" s="188" t="str">
        <f>IF(AND(A215&lt;&gt;"",ISNUMBER(A215)),VLOOKUP(A215,Studies!A:BR,2,FALSE),"")</f>
        <v>Hardin 1988</v>
      </c>
      <c r="C215" s="188" t="str">
        <f>IF(AND(A215&lt;&gt;"",ISNUMBER(A215)),VLOOKUP(A215,Studies!A:BR,3,FALSE),"")</f>
        <v>https://www.ncbi.nlm.nih.gov/pubmed/2848442</v>
      </c>
      <c r="D215" s="257" t="str">
        <f>IF(AND(A215&lt;&gt;"",ISNUMBER(A215)),VLOOKUP(A215,Studies!A:BR,4,FALSE),"")</f>
        <v>C 200 mg BID (day 15)</v>
      </c>
      <c r="E215" s="188" t="str">
        <f>IF(AND(A215&lt;&gt;"",ISNUMBER(A215)),VLOOKUP(A215,Studies!A:BR,5,FALSE),"")</f>
        <v>Itraconazole</v>
      </c>
      <c r="F215" s="79" t="s">
        <v>149</v>
      </c>
      <c r="G215" s="78">
        <f t="shared" si="3"/>
        <v>1</v>
      </c>
    </row>
    <row r="216" spans="1:7" x14ac:dyDescent="0.2">
      <c r="A216" s="110">
        <v>243</v>
      </c>
      <c r="B216" s="188" t="str">
        <f>IF(AND(A216&lt;&gt;"",ISNUMBER(A216)),VLOOKUP(A216,Studies!A:BR,2,FALSE),"")</f>
        <v>Heizmann 1983</v>
      </c>
      <c r="C216" s="188" t="str">
        <f>IF(AND(A216&lt;&gt;"",ISNUMBER(A216)),VLOOKUP(A216,Studies!A:BR,3,FALSE),"")</f>
        <v>http://www.ncbi.nlm.nih.gov/pubmed/6138080</v>
      </c>
      <c r="D216" s="257" t="str">
        <f>IF(AND(A216&lt;&gt;"",ISNUMBER(A216)),VLOOKUP(A216,Studies!A:BR,4,FALSE),"")</f>
        <v>iv 0.15 mg/kg - Indiv. CH.B.</v>
      </c>
      <c r="E216" s="188" t="str">
        <f>IF(AND(A216&lt;&gt;"",ISNUMBER(A216)),VLOOKUP(A216,Studies!A:BR,5,FALSE),"")</f>
        <v>Midazolam</v>
      </c>
      <c r="F216" s="79" t="s">
        <v>102</v>
      </c>
      <c r="G216" s="78">
        <f t="shared" si="3"/>
        <v>3</v>
      </c>
    </row>
    <row r="217" spans="1:7" x14ac:dyDescent="0.2">
      <c r="A217" s="110">
        <v>244</v>
      </c>
      <c r="B217" s="188" t="str">
        <f>IF(AND(A217&lt;&gt;"",ISNUMBER(A217)),VLOOKUP(A217,Studies!A:BR,2,FALSE),"")</f>
        <v>Heizmann 1983</v>
      </c>
      <c r="C217" s="188" t="str">
        <f>IF(AND(A217&lt;&gt;"",ISNUMBER(A217)),VLOOKUP(A217,Studies!A:BR,3,FALSE),"")</f>
        <v>http://www.ncbi.nlm.nih.gov/pubmed/6138080</v>
      </c>
      <c r="D217" s="257" t="str">
        <f>IF(AND(A217&lt;&gt;"",ISNUMBER(A217)),VLOOKUP(A217,Studies!A:BR,4,FALSE),"")</f>
        <v>iv 0.15 mg/kg - Indiv. K.M.</v>
      </c>
      <c r="E217" s="188" t="str">
        <f>IF(AND(A217&lt;&gt;"",ISNUMBER(A217)),VLOOKUP(A217,Studies!A:BR,5,FALSE),"")</f>
        <v>Midazolam</v>
      </c>
      <c r="F217" s="79" t="s">
        <v>102</v>
      </c>
      <c r="G217" s="78">
        <f t="shared" si="3"/>
        <v>1</v>
      </c>
    </row>
    <row r="218" spans="1:7" x14ac:dyDescent="0.2">
      <c r="A218" s="110">
        <v>245</v>
      </c>
      <c r="B218" s="188" t="str">
        <f>IF(AND(A218&lt;&gt;"",ISNUMBER(A218)),VLOOKUP(A218,Studies!A:BR,2,FALSE),"")</f>
        <v>Heizmann 1983</v>
      </c>
      <c r="C218" s="188" t="str">
        <f>IF(AND(A218&lt;&gt;"",ISNUMBER(A218)),VLOOKUP(A218,Studies!A:BR,3,FALSE),"")</f>
        <v>http://www.ncbi.nlm.nih.gov/pubmed/6138080</v>
      </c>
      <c r="D218" s="257" t="str">
        <f>IF(AND(A218&lt;&gt;"",ISNUMBER(A218)),VLOOKUP(A218,Studies!A:BR,4,FALSE),"")</f>
        <v>iv 0.15 mg/kg - Indiv. E.Sch.</v>
      </c>
      <c r="E218" s="188" t="str">
        <f>IF(AND(A218&lt;&gt;"",ISNUMBER(A218)),VLOOKUP(A218,Studies!A:BR,5,FALSE),"")</f>
        <v>Midazolam</v>
      </c>
      <c r="F218" s="79" t="s">
        <v>102</v>
      </c>
      <c r="G218" s="78">
        <f t="shared" si="3"/>
        <v>1</v>
      </c>
    </row>
    <row r="219" spans="1:7" x14ac:dyDescent="0.2">
      <c r="A219" s="110">
        <v>246</v>
      </c>
      <c r="B219" s="188" t="str">
        <f>IF(AND(A219&lt;&gt;"",ISNUMBER(A219)),VLOOKUP(A219,Studies!A:BR,2,FALSE),"")</f>
        <v>Heizmann 1983</v>
      </c>
      <c r="C219" s="188" t="str">
        <f>IF(AND(A219&lt;&gt;"",ISNUMBER(A219)),VLOOKUP(A219,Studies!A:BR,3,FALSE),"")</f>
        <v>http://www.ncbi.nlm.nih.gov/pubmed/6138080</v>
      </c>
      <c r="D219" s="257" t="str">
        <f>IF(AND(A219&lt;&gt;"",ISNUMBER(A219)),VLOOKUP(A219,Studies!A:BR,4,FALSE),"")</f>
        <v>iv 0.15 mg/kg - Indiv. R.H.</v>
      </c>
      <c r="E219" s="188" t="str">
        <f>IF(AND(A219&lt;&gt;"",ISNUMBER(A219)),VLOOKUP(A219,Studies!A:BR,5,FALSE),"")</f>
        <v>Midazolam</v>
      </c>
      <c r="F219" s="79" t="s">
        <v>102</v>
      </c>
      <c r="G219" s="78">
        <f t="shared" si="3"/>
        <v>1</v>
      </c>
    </row>
    <row r="220" spans="1:7" x14ac:dyDescent="0.2">
      <c r="A220" s="110">
        <v>247</v>
      </c>
      <c r="B220" s="188" t="str">
        <f>IF(AND(A220&lt;&gt;"",ISNUMBER(A220)),VLOOKUP(A220,Studies!A:BR,2,FALSE),"")</f>
        <v>Heizmann 1983</v>
      </c>
      <c r="C220" s="188" t="str">
        <f>IF(AND(A220&lt;&gt;"",ISNUMBER(A220)),VLOOKUP(A220,Studies!A:BR,3,FALSE),"")</f>
        <v>http://www.ncbi.nlm.nih.gov/pubmed/6138080</v>
      </c>
      <c r="D220" s="257" t="str">
        <f>IF(AND(A220&lt;&gt;"",ISNUMBER(A220)),VLOOKUP(A220,Studies!A:BR,4,FALSE),"")</f>
        <v>iv 0.15 mg/kg - Indiv. A.St.</v>
      </c>
      <c r="E220" s="188" t="str">
        <f>IF(AND(A220&lt;&gt;"",ISNUMBER(A220)),VLOOKUP(A220,Studies!A:BR,5,FALSE),"")</f>
        <v>Midazolam</v>
      </c>
      <c r="F220" s="79" t="s">
        <v>102</v>
      </c>
      <c r="G220" s="78">
        <f t="shared" si="3"/>
        <v>1</v>
      </c>
    </row>
    <row r="221" spans="1:7" x14ac:dyDescent="0.2">
      <c r="A221" s="110">
        <v>248</v>
      </c>
      <c r="B221" s="188" t="str">
        <f>IF(AND(A221&lt;&gt;"",ISNUMBER(A221)),VLOOKUP(A221,Studies!A:BR,2,FALSE),"")</f>
        <v>Heizmann 1983</v>
      </c>
      <c r="C221" s="188" t="str">
        <f>IF(AND(A221&lt;&gt;"",ISNUMBER(A221)),VLOOKUP(A221,Studies!A:BR,3,FALSE),"")</f>
        <v>http://www.ncbi.nlm.nih.gov/pubmed/6138080</v>
      </c>
      <c r="D221" s="257" t="str">
        <f>IF(AND(A221&lt;&gt;"",ISNUMBER(A221)),VLOOKUP(A221,Studies!A:BR,4,FALSE),"")</f>
        <v>iv 0.15 mg/kg - Indiv. O.A.</v>
      </c>
      <c r="E221" s="188" t="str">
        <f>IF(AND(A221&lt;&gt;"",ISNUMBER(A221)),VLOOKUP(A221,Studies!A:BR,5,FALSE),"")</f>
        <v>Midazolam</v>
      </c>
      <c r="F221" s="79" t="s">
        <v>102</v>
      </c>
      <c r="G221" s="78">
        <f t="shared" si="3"/>
        <v>1</v>
      </c>
    </row>
    <row r="222" spans="1:7" x14ac:dyDescent="0.2">
      <c r="A222" s="110">
        <v>249</v>
      </c>
      <c r="B222" s="188" t="str">
        <f>IF(AND(A222&lt;&gt;"",ISNUMBER(A222)),VLOOKUP(A222,Studies!A:BR,2,FALSE),"")</f>
        <v>Heizmann 1983</v>
      </c>
      <c r="C222" s="188" t="str">
        <f>IF(AND(A222&lt;&gt;"",ISNUMBER(A222)),VLOOKUP(A222,Studies!A:BR,3,FALSE),"")</f>
        <v>http://www.ncbi.nlm.nih.gov/pubmed/6138080</v>
      </c>
      <c r="D222" s="257" t="str">
        <f>IF(AND(A222&lt;&gt;"",ISNUMBER(A222)),VLOOKUP(A222,Studies!A:BR,4,FALSE),"")</f>
        <v>po 10 mg - Indiv. K.M.</v>
      </c>
      <c r="E222" s="188" t="str">
        <f>IF(AND(A222&lt;&gt;"",ISNUMBER(A222)),VLOOKUP(A222,Studies!A:BR,5,FALSE),"")</f>
        <v>Midazolam</v>
      </c>
      <c r="F222" s="79" t="s">
        <v>102</v>
      </c>
      <c r="G222" s="78">
        <f t="shared" si="3"/>
        <v>1</v>
      </c>
    </row>
    <row r="223" spans="1:7" x14ac:dyDescent="0.2">
      <c r="A223" s="110">
        <v>250</v>
      </c>
      <c r="B223" s="188" t="str">
        <f>IF(AND(A223&lt;&gt;"",ISNUMBER(A223)),VLOOKUP(A223,Studies!A:BR,2,FALSE),"")</f>
        <v>Heizmann 1983</v>
      </c>
      <c r="C223" s="188" t="str">
        <f>IF(AND(A223&lt;&gt;"",ISNUMBER(A223)),VLOOKUP(A223,Studies!A:BR,3,FALSE),"")</f>
        <v>http://www.ncbi.nlm.nih.gov/pubmed/6138080</v>
      </c>
      <c r="D223" s="257" t="str">
        <f>IF(AND(A223&lt;&gt;"",ISNUMBER(A223)),VLOOKUP(A223,Studies!A:BR,4,FALSE),"")</f>
        <v>po 10 mg - Indiv. O.A.</v>
      </c>
      <c r="E223" s="188" t="str">
        <f>IF(AND(A223&lt;&gt;"",ISNUMBER(A223)),VLOOKUP(A223,Studies!A:BR,5,FALSE),"")</f>
        <v>Midazolam</v>
      </c>
      <c r="F223" s="79" t="s">
        <v>102</v>
      </c>
      <c r="G223" s="78">
        <f t="shared" si="3"/>
        <v>1</v>
      </c>
    </row>
    <row r="224" spans="1:7" x14ac:dyDescent="0.2">
      <c r="A224" s="110">
        <v>251</v>
      </c>
      <c r="B224" s="188" t="str">
        <f>IF(AND(A224&lt;&gt;"",ISNUMBER(A224)),VLOOKUP(A224,Studies!A:BR,2,FALSE),"")</f>
        <v>Heizmann 1983</v>
      </c>
      <c r="C224" s="188" t="str">
        <f>IF(AND(A224&lt;&gt;"",ISNUMBER(A224)),VLOOKUP(A224,Studies!A:BR,3,FALSE),"")</f>
        <v>http://www.ncbi.nlm.nih.gov/pubmed/6138080</v>
      </c>
      <c r="D224" s="257" t="str">
        <f>IF(AND(A224&lt;&gt;"",ISNUMBER(A224)),VLOOKUP(A224,Studies!A:BR,4,FALSE),"")</f>
        <v>po 10 mg - Indiv. R.H.</v>
      </c>
      <c r="E224" s="188" t="str">
        <f>IF(AND(A224&lt;&gt;"",ISNUMBER(A224)),VLOOKUP(A224,Studies!A:BR,5,FALSE),"")</f>
        <v>Midazolam</v>
      </c>
      <c r="F224" s="79" t="s">
        <v>102</v>
      </c>
      <c r="G224" s="78">
        <f t="shared" si="3"/>
        <v>1</v>
      </c>
    </row>
    <row r="225" spans="1:7" x14ac:dyDescent="0.2">
      <c r="A225" s="110">
        <v>252</v>
      </c>
      <c r="B225" s="188" t="str">
        <f>IF(AND(A225&lt;&gt;"",ISNUMBER(A225)),VLOOKUP(A225,Studies!A:BR,2,FALSE),"")</f>
        <v>Heizmann 1983</v>
      </c>
      <c r="C225" s="188" t="str">
        <f>IF(AND(A225&lt;&gt;"",ISNUMBER(A225)),VLOOKUP(A225,Studies!A:BR,3,FALSE),"")</f>
        <v>http://www.ncbi.nlm.nih.gov/pubmed/6138080</v>
      </c>
      <c r="D225" s="257" t="str">
        <f>IF(AND(A225&lt;&gt;"",ISNUMBER(A225)),VLOOKUP(A225,Studies!A:BR,4,FALSE),"")</f>
        <v>po 20 mg - Indiv. A.St.</v>
      </c>
      <c r="E225" s="188" t="str">
        <f>IF(AND(A225&lt;&gt;"",ISNUMBER(A225)),VLOOKUP(A225,Studies!A:BR,5,FALSE),"")</f>
        <v>Midazolam</v>
      </c>
      <c r="F225" s="79" t="s">
        <v>102</v>
      </c>
      <c r="G225" s="78">
        <f t="shared" si="3"/>
        <v>1</v>
      </c>
    </row>
    <row r="226" spans="1:7" x14ac:dyDescent="0.2">
      <c r="A226" s="110">
        <v>253</v>
      </c>
      <c r="B226" s="188" t="str">
        <f>IF(AND(A226&lt;&gt;"",ISNUMBER(A226)),VLOOKUP(A226,Studies!A:BR,2,FALSE),"")</f>
        <v>Heizmann 1983</v>
      </c>
      <c r="C226" s="188" t="str">
        <f>IF(AND(A226&lt;&gt;"",ISNUMBER(A226)),VLOOKUP(A226,Studies!A:BR,3,FALSE),"")</f>
        <v>http://www.ncbi.nlm.nih.gov/pubmed/6138080</v>
      </c>
      <c r="D226" s="257" t="str">
        <f>IF(AND(A226&lt;&gt;"",ISNUMBER(A226)),VLOOKUP(A226,Studies!A:BR,4,FALSE),"")</f>
        <v>po 20 mg - Indiv. CH.B.</v>
      </c>
      <c r="E226" s="188" t="str">
        <f>IF(AND(A226&lt;&gt;"",ISNUMBER(A226)),VLOOKUP(A226,Studies!A:BR,5,FALSE),"")</f>
        <v>Midazolam</v>
      </c>
      <c r="F226" s="79" t="s">
        <v>102</v>
      </c>
      <c r="G226" s="78">
        <f t="shared" si="3"/>
        <v>1</v>
      </c>
    </row>
    <row r="227" spans="1:7" x14ac:dyDescent="0.2">
      <c r="A227" s="110">
        <v>254</v>
      </c>
      <c r="B227" s="188" t="str">
        <f>IF(AND(A227&lt;&gt;"",ISNUMBER(A227)),VLOOKUP(A227,Studies!A:BR,2,FALSE),"")</f>
        <v>Heizmann 1983</v>
      </c>
      <c r="C227" s="188" t="str">
        <f>IF(AND(A227&lt;&gt;"",ISNUMBER(A227)),VLOOKUP(A227,Studies!A:BR,3,FALSE),"")</f>
        <v>http://www.ncbi.nlm.nih.gov/pubmed/6138080</v>
      </c>
      <c r="D227" s="257" t="str">
        <f>IF(AND(A227&lt;&gt;"",ISNUMBER(A227)),VLOOKUP(A227,Studies!A:BR,4,FALSE),"")</f>
        <v>po 20 mg - Indiv. E.Sch.</v>
      </c>
      <c r="E227" s="188" t="str">
        <f>IF(AND(A227&lt;&gt;"",ISNUMBER(A227)),VLOOKUP(A227,Studies!A:BR,5,FALSE),"")</f>
        <v>Midazolam</v>
      </c>
      <c r="F227" s="79" t="s">
        <v>102</v>
      </c>
      <c r="G227" s="78">
        <f t="shared" si="3"/>
        <v>1</v>
      </c>
    </row>
    <row r="228" spans="1:7" x14ac:dyDescent="0.2">
      <c r="A228" s="110">
        <v>255</v>
      </c>
      <c r="B228" s="188" t="str">
        <f>IF(AND(A228&lt;&gt;"",ISNUMBER(A228)),VLOOKUP(A228,Studies!A:BR,2,FALSE),"")</f>
        <v>Heizmann 1983</v>
      </c>
      <c r="C228" s="188" t="str">
        <f>IF(AND(A228&lt;&gt;"",ISNUMBER(A228)),VLOOKUP(A228,Studies!A:BR,3,FALSE),"")</f>
        <v>http://www.ncbi.nlm.nih.gov/pubmed/6138080</v>
      </c>
      <c r="D228" s="257" t="str">
        <f>IF(AND(A228&lt;&gt;"",ISNUMBER(A228)),VLOOKUP(A228,Studies!A:BR,4,FALSE),"")</f>
        <v>po 20 mg - Indiv. K.M.</v>
      </c>
      <c r="E228" s="188" t="str">
        <f>IF(AND(A228&lt;&gt;"",ISNUMBER(A228)),VLOOKUP(A228,Studies!A:BR,5,FALSE),"")</f>
        <v>Midazolam</v>
      </c>
      <c r="F228" s="79" t="s">
        <v>102</v>
      </c>
      <c r="G228" s="78">
        <f t="shared" si="3"/>
        <v>1</v>
      </c>
    </row>
    <row r="229" spans="1:7" x14ac:dyDescent="0.2">
      <c r="A229" s="110">
        <v>256</v>
      </c>
      <c r="B229" s="188" t="str">
        <f>IF(AND(A229&lt;&gt;"",ISNUMBER(A229)),VLOOKUP(A229,Studies!A:BR,2,FALSE),"")</f>
        <v>Heizmann 1983</v>
      </c>
      <c r="C229" s="188" t="str">
        <f>IF(AND(A229&lt;&gt;"",ISNUMBER(A229)),VLOOKUP(A229,Studies!A:BR,3,FALSE),"")</f>
        <v>http://www.ncbi.nlm.nih.gov/pubmed/6138080</v>
      </c>
      <c r="D229" s="257" t="str">
        <f>IF(AND(A229&lt;&gt;"",ISNUMBER(A229)),VLOOKUP(A229,Studies!A:BR,4,FALSE),"")</f>
        <v>po 20 mg - Indiv. O.A.</v>
      </c>
      <c r="E229" s="188" t="str">
        <f>IF(AND(A229&lt;&gt;"",ISNUMBER(A229)),VLOOKUP(A229,Studies!A:BR,5,FALSE),"")</f>
        <v>Midazolam</v>
      </c>
      <c r="F229" s="79" t="s">
        <v>102</v>
      </c>
      <c r="G229" s="78">
        <f t="shared" si="3"/>
        <v>1</v>
      </c>
    </row>
    <row r="230" spans="1:7" x14ac:dyDescent="0.2">
      <c r="A230" s="80">
        <v>257</v>
      </c>
      <c r="B230" s="188" t="str">
        <f>IF(AND(A230&lt;&gt;"",ISNUMBER(A230)),VLOOKUP(A230,Studies!A:BR,2,FALSE),"")</f>
        <v>Heizmann 1983</v>
      </c>
      <c r="C230" s="188" t="str">
        <f>IF(AND(A230&lt;&gt;"",ISNUMBER(A230)),VLOOKUP(A230,Studies!A:BR,3,FALSE),"")</f>
        <v>http://www.ncbi.nlm.nih.gov/pubmed/6138080</v>
      </c>
      <c r="D230" s="257" t="str">
        <f>IF(AND(A230&lt;&gt;"",ISNUMBER(A230)),VLOOKUP(A230,Studies!A:BR,4,FALSE),"")</f>
        <v>po 20 mg - Indiv. R.H.</v>
      </c>
      <c r="E230" s="188" t="str">
        <f>IF(AND(A230&lt;&gt;"",ISNUMBER(A230)),VLOOKUP(A230,Studies!A:BR,5,FALSE),"")</f>
        <v>Midazolam</v>
      </c>
      <c r="F230" s="79" t="s">
        <v>102</v>
      </c>
      <c r="G230" s="78">
        <f t="shared" si="3"/>
        <v>1</v>
      </c>
    </row>
    <row r="231" spans="1:7" x14ac:dyDescent="0.2">
      <c r="A231" s="80">
        <v>258</v>
      </c>
      <c r="B231" s="188" t="str">
        <f>IF(AND(A231&lt;&gt;"",ISNUMBER(A231)),VLOOKUP(A231,Studies!A:BR,2,FALSE),"")</f>
        <v>Heizmann 1983</v>
      </c>
      <c r="C231" s="188" t="str">
        <f>IF(AND(A231&lt;&gt;"",ISNUMBER(A231)),VLOOKUP(A231,Studies!A:BR,3,FALSE),"")</f>
        <v>http://www.ncbi.nlm.nih.gov/pubmed/6138080</v>
      </c>
      <c r="D231" s="257" t="str">
        <f>IF(AND(A231&lt;&gt;"",ISNUMBER(A231)),VLOOKUP(A231,Studies!A:BR,4,FALSE),"")</f>
        <v>po 40 mg - Indiv. A.St.</v>
      </c>
      <c r="E231" s="188" t="str">
        <f>IF(AND(A231&lt;&gt;"",ISNUMBER(A231)),VLOOKUP(A231,Studies!A:BR,5,FALSE),"")</f>
        <v>Midazolam</v>
      </c>
      <c r="F231" s="79" t="s">
        <v>102</v>
      </c>
      <c r="G231" s="78">
        <f t="shared" si="3"/>
        <v>1</v>
      </c>
    </row>
    <row r="232" spans="1:7" x14ac:dyDescent="0.2">
      <c r="A232" s="110">
        <v>259</v>
      </c>
      <c r="B232" s="188" t="str">
        <f>IF(AND(A232&lt;&gt;"",ISNUMBER(A232)),VLOOKUP(A232,Studies!A:BR,2,FALSE),"")</f>
        <v>Heizmann 1983</v>
      </c>
      <c r="C232" s="188" t="str">
        <f>IF(AND(A232&lt;&gt;"",ISNUMBER(A232)),VLOOKUP(A232,Studies!A:BR,3,FALSE),"")</f>
        <v>http://www.ncbi.nlm.nih.gov/pubmed/6138080</v>
      </c>
      <c r="D232" s="257" t="str">
        <f>IF(AND(A232&lt;&gt;"",ISNUMBER(A232)),VLOOKUP(A232,Studies!A:BR,4,FALSE),"")</f>
        <v>po 40 mg - Indiv. CH.B.</v>
      </c>
      <c r="E232" s="188" t="str">
        <f>IF(AND(A232&lt;&gt;"",ISNUMBER(A232)),VLOOKUP(A232,Studies!A:BR,5,FALSE),"")</f>
        <v>Midazolam</v>
      </c>
      <c r="F232" s="79" t="s">
        <v>102</v>
      </c>
      <c r="G232" s="78">
        <f t="shared" si="3"/>
        <v>1</v>
      </c>
    </row>
    <row r="233" spans="1:7" x14ac:dyDescent="0.2">
      <c r="A233" s="110">
        <v>260</v>
      </c>
      <c r="B233" s="188" t="str">
        <f>IF(AND(A233&lt;&gt;"",ISNUMBER(A233)),VLOOKUP(A233,Studies!A:BR,2,FALSE),"")</f>
        <v>Heizmann 1983</v>
      </c>
      <c r="C233" s="188" t="str">
        <f>IF(AND(A233&lt;&gt;"",ISNUMBER(A233)),VLOOKUP(A233,Studies!A:BR,3,FALSE),"")</f>
        <v>http://www.ncbi.nlm.nih.gov/pubmed/6138080</v>
      </c>
      <c r="D233" s="257" t="str">
        <f>IF(AND(A233&lt;&gt;"",ISNUMBER(A233)),VLOOKUP(A233,Studies!A:BR,4,FALSE),"")</f>
        <v>po 40 mg - Indiv. E.Sch.</v>
      </c>
      <c r="E233" s="188" t="str">
        <f>IF(AND(A233&lt;&gt;"",ISNUMBER(A233)),VLOOKUP(A233,Studies!A:BR,5,FALSE),"")</f>
        <v>Midazolam</v>
      </c>
      <c r="F233" s="79" t="s">
        <v>102</v>
      </c>
      <c r="G233" s="78">
        <f t="shared" si="3"/>
        <v>1</v>
      </c>
    </row>
    <row r="234" spans="1:7" x14ac:dyDescent="0.2">
      <c r="A234" s="80">
        <v>261</v>
      </c>
      <c r="B234" s="188" t="str">
        <f>IF(AND(A234&lt;&gt;"",ISNUMBER(A234)),VLOOKUP(A234,Studies!A:BR,2,FALSE),"")</f>
        <v>Hohmann 2015</v>
      </c>
      <c r="C234" s="188" t="str">
        <f>IF(AND(A234&lt;&gt;"",ISNUMBER(A234)),VLOOKUP(A234,Studies!A:BR,3,FALSE),"")</f>
        <v>https://www.ncbi.nlm.nih.gov/pubmed/25588320</v>
      </c>
      <c r="D234" s="257" t="str">
        <f>IF(AND(A234&lt;&gt;"",ISNUMBER(A234)),VLOOKUP(A234,Studies!A:BR,4,FALSE),"")</f>
        <v>iv 0.001 mg</v>
      </c>
      <c r="E234" s="188" t="str">
        <f>IF(AND(A234&lt;&gt;"",ISNUMBER(A234)),VLOOKUP(A234,Studies!A:BR,5,FALSE),"")</f>
        <v>Midazolam</v>
      </c>
      <c r="F234" s="79" t="s">
        <v>102</v>
      </c>
      <c r="G234" s="78">
        <f t="shared" si="3"/>
        <v>1</v>
      </c>
    </row>
    <row r="235" spans="1:7" x14ac:dyDescent="0.2">
      <c r="A235" s="80">
        <v>262</v>
      </c>
      <c r="B235" s="188" t="str">
        <f>IF(AND(A235&lt;&gt;"",ISNUMBER(A235)),VLOOKUP(A235,Studies!A:BR,2,FALSE),"")</f>
        <v>Hohmann 2015</v>
      </c>
      <c r="C235" s="188" t="str">
        <f>IF(AND(A235&lt;&gt;"",ISNUMBER(A235)),VLOOKUP(A235,Studies!A:BR,3,FALSE),"")</f>
        <v>https://www.ncbi.nlm.nih.gov/pubmed/25588320</v>
      </c>
      <c r="D235" s="257" t="str">
        <f>IF(AND(A235&lt;&gt;"",ISNUMBER(A235)),VLOOKUP(A235,Studies!A:BR,4,FALSE),"")</f>
        <v>iv 1 mg</v>
      </c>
      <c r="E235" s="188" t="str">
        <f>IF(AND(A235&lt;&gt;"",ISNUMBER(A235)),VLOOKUP(A235,Studies!A:BR,5,FALSE),"")</f>
        <v>Midazolam</v>
      </c>
      <c r="F235" s="79" t="s">
        <v>102</v>
      </c>
      <c r="G235" s="78">
        <f t="shared" si="3"/>
        <v>1</v>
      </c>
    </row>
    <row r="236" spans="1:7" x14ac:dyDescent="0.2">
      <c r="A236" s="110">
        <v>263</v>
      </c>
      <c r="B236" s="188" t="str">
        <f>IF(AND(A236&lt;&gt;"",ISNUMBER(A236)),VLOOKUP(A236,Studies!A:BR,2,FALSE),"")</f>
        <v>Hohmann 2015</v>
      </c>
      <c r="C236" s="188" t="str">
        <f>IF(AND(A236&lt;&gt;"",ISNUMBER(A236)),VLOOKUP(A236,Studies!A:BR,3,FALSE),"")</f>
        <v>https://www.ncbi.nlm.nih.gov/pubmed/25588320</v>
      </c>
      <c r="D236" s="257" t="str">
        <f>IF(AND(A236&lt;&gt;"",ISNUMBER(A236)),VLOOKUP(A236,Studies!A:BR,4,FALSE),"")</f>
        <v>po 0.003 mg</v>
      </c>
      <c r="E236" s="188" t="str">
        <f>IF(AND(A236&lt;&gt;"",ISNUMBER(A236)),VLOOKUP(A236,Studies!A:BR,5,FALSE),"")</f>
        <v>Midazolam</v>
      </c>
      <c r="F236" s="79" t="s">
        <v>102</v>
      </c>
      <c r="G236" s="78">
        <f t="shared" si="3"/>
        <v>1</v>
      </c>
    </row>
    <row r="237" spans="1:7" x14ac:dyDescent="0.2">
      <c r="A237" s="110">
        <v>264</v>
      </c>
      <c r="B237" s="188" t="str">
        <f>IF(AND(A237&lt;&gt;"",ISNUMBER(A237)),VLOOKUP(A237,Studies!A:BR,2,FALSE),"")</f>
        <v>Hohmann 2015</v>
      </c>
      <c r="C237" s="188" t="str">
        <f>IF(AND(A237&lt;&gt;"",ISNUMBER(A237)),VLOOKUP(A237,Studies!A:BR,3,FALSE),"")</f>
        <v>https://www.ncbi.nlm.nih.gov/pubmed/25588320</v>
      </c>
      <c r="D237" s="257" t="str">
        <f>IF(AND(A237&lt;&gt;"",ISNUMBER(A237)),VLOOKUP(A237,Studies!A:BR,4,FALSE),"")</f>
        <v>po 3 mg</v>
      </c>
      <c r="E237" s="188" t="str">
        <f>IF(AND(A237&lt;&gt;"",ISNUMBER(A237)),VLOOKUP(A237,Studies!A:BR,5,FALSE),"")</f>
        <v>Midazolam</v>
      </c>
      <c r="F237" s="79" t="s">
        <v>102</v>
      </c>
      <c r="G237" s="78">
        <f t="shared" si="3"/>
        <v>1</v>
      </c>
    </row>
    <row r="238" spans="1:7" x14ac:dyDescent="0.2">
      <c r="A238" s="80">
        <v>265</v>
      </c>
      <c r="B238" s="188" t="str">
        <f>IF(AND(A238&lt;&gt;"",ISNUMBER(A238)),VLOOKUP(A238,Studies!A:BR,2,FALSE),"")</f>
        <v>Hyland 2009</v>
      </c>
      <c r="C238" s="188" t="str">
        <f>IF(AND(A238&lt;&gt;"",ISNUMBER(A238)),VLOOKUP(A238,Studies!A:BR,3,FALSE),"")</f>
        <v>https://www.ncbi.nlm.nih.gov/pubmed/19371318</v>
      </c>
      <c r="D238" s="257" t="str">
        <f>IF(AND(A238&lt;&gt;"",ISNUMBER(A238)),VLOOKUP(A238,Studies!A:BR,4,FALSE),"")</f>
        <v>3-mg oral dose</v>
      </c>
      <c r="E238" s="188" t="str">
        <f>IF(AND(A238&lt;&gt;"",ISNUMBER(A238)),VLOOKUP(A238,Studies!A:BR,5,FALSE),"")</f>
        <v>Midazolam-N-Glucuronide</v>
      </c>
      <c r="F238" s="79" t="s">
        <v>102</v>
      </c>
      <c r="G238" s="78">
        <f t="shared" si="3"/>
        <v>1</v>
      </c>
    </row>
    <row r="239" spans="1:7" x14ac:dyDescent="0.2">
      <c r="A239" s="80">
        <v>266</v>
      </c>
      <c r="B239" s="188" t="str">
        <f>IF(AND(A239&lt;&gt;"",ISNUMBER(A239)),VLOOKUP(A239,Studies!A:BR,2,FALSE),"")</f>
        <v>Hyland 2009</v>
      </c>
      <c r="C239" s="188" t="str">
        <f>IF(AND(A239&lt;&gt;"",ISNUMBER(A239)),VLOOKUP(A239,Studies!A:BR,3,FALSE),"")</f>
        <v>https://www.ncbi.nlm.nih.gov/pubmed/19371318</v>
      </c>
      <c r="D239" s="257" t="str">
        <f>IF(AND(A239&lt;&gt;"",ISNUMBER(A239)),VLOOKUP(A239,Studies!A:BR,4,FALSE),"")</f>
        <v>1-mg i.v. dose</v>
      </c>
      <c r="E239" s="188" t="str">
        <f>IF(AND(A239&lt;&gt;"",ISNUMBER(A239)),VLOOKUP(A239,Studies!A:BR,5,FALSE),"")</f>
        <v>Midazolam-N-Glucuronide</v>
      </c>
      <c r="F239" s="79" t="s">
        <v>102</v>
      </c>
      <c r="G239" s="78">
        <f t="shared" si="3"/>
        <v>1</v>
      </c>
    </row>
    <row r="240" spans="1:7" x14ac:dyDescent="0.2">
      <c r="A240" s="110">
        <v>267</v>
      </c>
      <c r="B240" s="188" t="str">
        <f>IF(AND(A240&lt;&gt;"",ISNUMBER(A240)),VLOOKUP(A240,Studies!A:BR,2,FALSE),"")</f>
        <v>Hyland 2009</v>
      </c>
      <c r="C240" s="188" t="str">
        <f>IF(AND(A240&lt;&gt;"",ISNUMBER(A240)),VLOOKUP(A240,Studies!A:BR,3,FALSE),"")</f>
        <v>https://www.ncbi.nlm.nih.gov/pubmed/19371318</v>
      </c>
      <c r="D240" s="257" t="str">
        <f>IF(AND(A240&lt;&gt;"",ISNUMBER(A240)),VLOOKUP(A240,Studies!A:BR,4,FALSE),"")</f>
        <v>3-mg oral dose (as fraction of dose)</v>
      </c>
      <c r="E240" s="188" t="str">
        <f>IF(AND(A240&lt;&gt;"",ISNUMBER(A240)),VLOOKUP(A240,Studies!A:BR,5,FALSE),"")</f>
        <v>Midazolam-N-Glucuronide</v>
      </c>
      <c r="F240" s="79" t="s">
        <v>102</v>
      </c>
      <c r="G240" s="78">
        <f t="shared" si="3"/>
        <v>1</v>
      </c>
    </row>
    <row r="241" spans="1:7" x14ac:dyDescent="0.2">
      <c r="A241" s="111">
        <v>268</v>
      </c>
      <c r="B241" s="188" t="str">
        <f>IF(AND(A241&lt;&gt;"",ISNUMBER(A241)),VLOOKUP(A241,Studies!A:BR,2,FALSE),"")</f>
        <v>Hyland 2009</v>
      </c>
      <c r="C241" s="188" t="str">
        <f>IF(AND(A241&lt;&gt;"",ISNUMBER(A241)),VLOOKUP(A241,Studies!A:BR,3,FALSE),"")</f>
        <v>https://www.ncbi.nlm.nih.gov/pubmed/19371318</v>
      </c>
      <c r="D241" s="257" t="str">
        <f>IF(AND(A241&lt;&gt;"",ISNUMBER(A241)),VLOOKUP(A241,Studies!A:BR,4,FALSE),"")</f>
        <v>1-mg i.v. dose (as fraction of dose)</v>
      </c>
      <c r="E241" s="188" t="str">
        <f>IF(AND(A241&lt;&gt;"",ISNUMBER(A241)),VLOOKUP(A241,Studies!A:BR,5,FALSE),"")</f>
        <v>Midazolam-N-Glucuronide</v>
      </c>
      <c r="F241" s="79" t="s">
        <v>102</v>
      </c>
      <c r="G241" s="78">
        <f t="shared" si="3"/>
        <v>1</v>
      </c>
    </row>
    <row r="242" spans="1:7" x14ac:dyDescent="0.2">
      <c r="A242" s="111">
        <v>269</v>
      </c>
      <c r="B242" s="188" t="str">
        <f>IF(AND(A242&lt;&gt;"",ISNUMBER(A242)),VLOOKUP(A242,Studies!A:BR,2,FALSE),"")</f>
        <v>Jajoo 1989</v>
      </c>
      <c r="C242" s="188" t="str">
        <f>IF(AND(A242&lt;&gt;"",ISNUMBER(A242)),VLOOKUP(A242,Studies!A:BR,3,FALSE),"")</f>
        <v>https://www.ncbi.nlm.nih.gov/pubmed/2575499</v>
      </c>
      <c r="D242" s="257" t="str">
        <f>IF(AND(A242&lt;&gt;"",ISNUMBER(A242)),VLOOKUP(A242,Studies!A:BR,4,FALSE),"")</f>
        <v>Healthy Volunteers</v>
      </c>
      <c r="E242" s="188" t="str">
        <f>IF(AND(A242&lt;&gt;"",ISNUMBER(A242)),VLOOKUP(A242,Studies!A:BR,5,FALSE),"")</f>
        <v>Buspirone</v>
      </c>
      <c r="F242" s="79" t="s">
        <v>111</v>
      </c>
      <c r="G242" s="78">
        <f t="shared" si="3"/>
        <v>1</v>
      </c>
    </row>
    <row r="243" spans="1:7" x14ac:dyDescent="0.2">
      <c r="A243" s="110">
        <v>270</v>
      </c>
      <c r="B243" s="188" t="str">
        <f>IF(AND(A243&lt;&gt;"",ISNUMBER(A243)),VLOOKUP(A243,Studies!A:BR,2,FALSE),"")</f>
        <v>Jalava 1997</v>
      </c>
      <c r="C243" s="188" t="str">
        <f>IF(AND(A243&lt;&gt;"",ISNUMBER(A243)),VLOOKUP(A243,Studies!A:BR,3,FALSE),"")</f>
        <v>https://www.ncbi.nlm.nih.gov/pubmed/9421099</v>
      </c>
      <c r="D243" s="257" t="str">
        <f>IF(AND(A243&lt;&gt;"",ISNUMBER(A243)),VLOOKUP(A243,Studies!A:BR,4,FALSE),"")</f>
        <v>po Control (Perpetrator Placebo)</v>
      </c>
      <c r="E243" s="188" t="str">
        <f>IF(AND(A243&lt;&gt;"",ISNUMBER(A243)),VLOOKUP(A243,Studies!A:BR,5,FALSE),"")</f>
        <v>Digoxin</v>
      </c>
      <c r="F243" s="79" t="s">
        <v>1284</v>
      </c>
      <c r="G243" s="78">
        <f t="shared" si="3"/>
        <v>1</v>
      </c>
    </row>
    <row r="244" spans="1:7" x14ac:dyDescent="0.2">
      <c r="A244" s="110">
        <v>271</v>
      </c>
      <c r="B244" s="188" t="str">
        <f>IF(AND(A244&lt;&gt;"",ISNUMBER(A244)),VLOOKUP(A244,Studies!A:BR,2,FALSE),"")</f>
        <v>Jalava 1997</v>
      </c>
      <c r="C244" s="188" t="str">
        <f>IF(AND(A244&lt;&gt;"",ISNUMBER(A244)),VLOOKUP(A244,Studies!A:BR,3,FALSE),"")</f>
        <v>https://www.ncbi.nlm.nih.gov/pubmed/9421099</v>
      </c>
      <c r="D244" s="257" t="str">
        <f>IF(AND(A244&lt;&gt;"",ISNUMBER(A244)),VLOOKUP(A244,Studies!A:BR,4,FALSE),"")</f>
        <v>po with Perpetrator (Itraconazole)</v>
      </c>
      <c r="E244" s="188" t="str">
        <f>IF(AND(A244&lt;&gt;"",ISNUMBER(A244)),VLOOKUP(A244,Studies!A:BR,5,FALSE),"")</f>
        <v>Digoxin</v>
      </c>
      <c r="F244" s="79" t="s">
        <v>1285</v>
      </c>
      <c r="G244" s="78">
        <f t="shared" si="3"/>
        <v>1</v>
      </c>
    </row>
    <row r="245" spans="1:7" x14ac:dyDescent="0.2">
      <c r="A245" s="110">
        <v>272</v>
      </c>
      <c r="B245" s="188" t="str">
        <f>IF(AND(A245&lt;&gt;"",ISNUMBER(A245)),VLOOKUP(A245,Studies!A:BR,2,FALSE),"")</f>
        <v>Jalava 1997</v>
      </c>
      <c r="C245" s="188" t="str">
        <f>IF(AND(A245&lt;&gt;"",ISNUMBER(A245)),VLOOKUP(A245,Studies!A:BR,3,FALSE),"")</f>
        <v>https://www.ncbi.nlm.nih.gov/pubmed/9421099</v>
      </c>
      <c r="D245" s="257" t="str">
        <f>IF(AND(A245&lt;&gt;"",ISNUMBER(A245)),VLOOKUP(A245,Studies!A:BR,4,FALSE),"")</f>
        <v>po with Perpetrator (Itraconazole)</v>
      </c>
      <c r="E245" s="188" t="str">
        <f>IF(AND(A245&lt;&gt;"",ISNUMBER(A245)),VLOOKUP(A245,Studies!A:BR,5,FALSE),"")</f>
        <v>Itraconazole</v>
      </c>
      <c r="F245" s="79" t="s">
        <v>1286</v>
      </c>
      <c r="G245" s="78">
        <f t="shared" si="3"/>
        <v>1</v>
      </c>
    </row>
    <row r="246" spans="1:7" x14ac:dyDescent="0.2">
      <c r="A246" s="110">
        <v>273</v>
      </c>
      <c r="B246" s="188" t="str">
        <f>IF(AND(A246&lt;&gt;"",ISNUMBER(A246)),VLOOKUP(A246,Studies!A:BR,2,FALSE),"")</f>
        <v>Jalava 1997</v>
      </c>
      <c r="C246" s="188" t="str">
        <f>IF(AND(A246&lt;&gt;"",ISNUMBER(A246)),VLOOKUP(A246,Studies!A:BR,3,FALSE),"")</f>
        <v>https://www.ncbi.nlm.nih.gov/pubmed/9421099</v>
      </c>
      <c r="D246" s="257" t="str">
        <f>IF(AND(A246&lt;&gt;"",ISNUMBER(A246)),VLOOKUP(A246,Studies!A:BR,4,FALSE),"")</f>
        <v>po Control (Perpetrator Placebo)</v>
      </c>
      <c r="E246" s="188" t="str">
        <f>IF(AND(A246&lt;&gt;"",ISNUMBER(A246)),VLOOKUP(A246,Studies!A:BR,5,FALSE),"")</f>
        <v>Digoxin</v>
      </c>
      <c r="F246" s="79" t="s">
        <v>1284</v>
      </c>
      <c r="G246" s="78">
        <f t="shared" si="3"/>
        <v>1</v>
      </c>
    </row>
    <row r="247" spans="1:7" x14ac:dyDescent="0.2">
      <c r="A247" s="110">
        <v>274</v>
      </c>
      <c r="B247" s="188" t="str">
        <f>IF(AND(A247&lt;&gt;"",ISNUMBER(A247)),VLOOKUP(A247,Studies!A:BR,2,FALSE),"")</f>
        <v>Jalava 1997</v>
      </c>
      <c r="C247" s="188" t="str">
        <f>IF(AND(A247&lt;&gt;"",ISNUMBER(A247)),VLOOKUP(A247,Studies!A:BR,3,FALSE),"")</f>
        <v>https://www.ncbi.nlm.nih.gov/pubmed/9421099</v>
      </c>
      <c r="D247" s="257" t="str">
        <f>IF(AND(A247&lt;&gt;"",ISNUMBER(A247)),VLOOKUP(A247,Studies!A:BR,4,FALSE),"")</f>
        <v>po with Perpetrator (Itraconazole)</v>
      </c>
      <c r="E247" s="188" t="str">
        <f>IF(AND(A247&lt;&gt;"",ISNUMBER(A247)),VLOOKUP(A247,Studies!A:BR,5,FALSE),"")</f>
        <v>Digoxin</v>
      </c>
      <c r="F247" s="79" t="s">
        <v>1285</v>
      </c>
      <c r="G247" s="78">
        <f t="shared" si="3"/>
        <v>1</v>
      </c>
    </row>
    <row r="248" spans="1:7" x14ac:dyDescent="0.2">
      <c r="A248" s="110">
        <v>275</v>
      </c>
      <c r="B248" s="188" t="str">
        <f>IF(AND(A248&lt;&gt;"",ISNUMBER(A248)),VLOOKUP(A248,Studies!A:BR,2,FALSE),"")</f>
        <v>Kharasch 1997</v>
      </c>
      <c r="C248" s="188" t="str">
        <f>IF(AND(A248&lt;&gt;"",ISNUMBER(A248)),VLOOKUP(A248,Studies!A:BR,3,FALSE),"")</f>
        <v>https://www.ncbi.nlm.nih.gov/pubmed/9232132</v>
      </c>
      <c r="D248" s="257" t="str">
        <f>IF(AND(A248&lt;&gt;"",ISNUMBER(A248)),VLOOKUP(A248,Studies!A:BR,4,FALSE),"")</f>
        <v>Control (Perpetrator Placebo)</v>
      </c>
      <c r="E248" s="188" t="str">
        <f>IF(AND(A248&lt;&gt;"",ISNUMBER(A248)),VLOOKUP(A248,Studies!A:BR,5,FALSE),"")</f>
        <v>Midazolam</v>
      </c>
      <c r="F248" s="79" t="s">
        <v>1273</v>
      </c>
      <c r="G248" s="78">
        <f t="shared" si="3"/>
        <v>1</v>
      </c>
    </row>
    <row r="249" spans="1:7" x14ac:dyDescent="0.2">
      <c r="A249" s="110">
        <v>276</v>
      </c>
      <c r="B249" s="188" t="str">
        <f>IF(AND(A249&lt;&gt;"",ISNUMBER(A249)),VLOOKUP(A249,Studies!A:BR,2,FALSE),"")</f>
        <v>Kharasch 1997</v>
      </c>
      <c r="C249" s="188" t="str">
        <f>IF(AND(A249&lt;&gt;"",ISNUMBER(A249)),VLOOKUP(A249,Studies!A:BR,3,FALSE),"")</f>
        <v>https://www.ncbi.nlm.nih.gov/pubmed/9232132</v>
      </c>
      <c r="D249" s="257" t="str">
        <f>IF(AND(A249&lt;&gt;"",ISNUMBER(A249)),VLOOKUP(A249,Studies!A:BR,4,FALSE),"")</f>
        <v>with Perpetrator (Rifampicin)</v>
      </c>
      <c r="E249" s="188" t="str">
        <f>IF(AND(A249&lt;&gt;"",ISNUMBER(A249)),VLOOKUP(A249,Studies!A:BR,5,FALSE),"")</f>
        <v>Midazolam</v>
      </c>
      <c r="F249" s="79" t="s">
        <v>1273</v>
      </c>
      <c r="G249" s="78">
        <f t="shared" si="3"/>
        <v>1</v>
      </c>
    </row>
    <row r="250" spans="1:7" x14ac:dyDescent="0.2">
      <c r="A250" s="110">
        <v>277</v>
      </c>
      <c r="B250" s="188" t="str">
        <f>IF(AND(A250&lt;&gt;"",ISNUMBER(A250)),VLOOKUP(A250,Studies!A:BR,2,FALSE),"")</f>
        <v>Kharasch 1997</v>
      </c>
      <c r="C250" s="188" t="str">
        <f>IF(AND(A250&lt;&gt;"",ISNUMBER(A250)),VLOOKUP(A250,Studies!A:BR,3,FALSE),"")</f>
        <v>https://www.ncbi.nlm.nih.gov/pubmed/9232132</v>
      </c>
      <c r="D250" s="257" t="str">
        <f>IF(AND(A250&lt;&gt;"",ISNUMBER(A250)),VLOOKUP(A250,Studies!A:BR,4,FALSE),"")</f>
        <v>Control (Perpetrator Placebo)</v>
      </c>
      <c r="E250" s="188" t="str">
        <f>IF(AND(A250&lt;&gt;"",ISNUMBER(A250)),VLOOKUP(A250,Studies!A:BR,5,FALSE),"")</f>
        <v>Alfentanil</v>
      </c>
      <c r="F250" s="79" t="s">
        <v>1287</v>
      </c>
      <c r="G250" s="78">
        <f t="shared" si="3"/>
        <v>1</v>
      </c>
    </row>
    <row r="251" spans="1:7" x14ac:dyDescent="0.2">
      <c r="A251" s="110">
        <v>278</v>
      </c>
      <c r="B251" s="188" t="str">
        <f>IF(AND(A251&lt;&gt;"",ISNUMBER(A251)),VLOOKUP(A251,Studies!A:BR,2,FALSE),"")</f>
        <v>Kharasch 1997</v>
      </c>
      <c r="C251" s="188" t="str">
        <f>IF(AND(A251&lt;&gt;"",ISNUMBER(A251)),VLOOKUP(A251,Studies!A:BR,3,FALSE),"")</f>
        <v>https://www.ncbi.nlm.nih.gov/pubmed/9232132</v>
      </c>
      <c r="D251" s="257" t="str">
        <f>IF(AND(A251&lt;&gt;"",ISNUMBER(A251)),VLOOKUP(A251,Studies!A:BR,4,FALSE),"")</f>
        <v>with Perpetrator (Rifampicin)</v>
      </c>
      <c r="E251" s="188" t="str">
        <f>IF(AND(A251&lt;&gt;"",ISNUMBER(A251)),VLOOKUP(A251,Studies!A:BR,5,FALSE),"")</f>
        <v>Alfentanil</v>
      </c>
      <c r="F251" s="79" t="s">
        <v>1287</v>
      </c>
      <c r="G251" s="78">
        <f t="shared" si="3"/>
        <v>1</v>
      </c>
    </row>
    <row r="252" spans="1:7" x14ac:dyDescent="0.2">
      <c r="A252" s="110">
        <v>279</v>
      </c>
      <c r="B252" s="188" t="str">
        <f>IF(AND(A252&lt;&gt;"",ISNUMBER(A252)),VLOOKUP(A252,Studies!A:BR,2,FALSE),"")</f>
        <v>Kharasch 2004</v>
      </c>
      <c r="C252" s="188" t="str">
        <f>IF(AND(A252&lt;&gt;"",ISNUMBER(A252)),VLOOKUP(A252,Studies!A:BR,3,FALSE),"")</f>
        <v>https://www.ncbi.nlm.nih.gov/pubmed/15536460</v>
      </c>
      <c r="D252" s="257" t="str">
        <f>IF(AND(A252&lt;&gt;"",ISNUMBER(A252)),VLOOKUP(A252,Studies!A:BR,4,FALSE),"")</f>
        <v>iv Control (Perpetrator Placebo)</v>
      </c>
      <c r="E252" s="188" t="str">
        <f>IF(AND(A252&lt;&gt;"",ISNUMBER(A252)),VLOOKUP(A252,Studies!A:BR,5,FALSE),"")</f>
        <v>Midazolam</v>
      </c>
      <c r="F252" s="79" t="s">
        <v>1273</v>
      </c>
      <c r="G252" s="78">
        <f t="shared" si="3"/>
        <v>1</v>
      </c>
    </row>
    <row r="253" spans="1:7" x14ac:dyDescent="0.2">
      <c r="A253" s="110">
        <v>280</v>
      </c>
      <c r="B253" s="188" t="str">
        <f>IF(AND(A253&lt;&gt;"",ISNUMBER(A253)),VLOOKUP(A253,Studies!A:BR,2,FALSE),"")</f>
        <v>Kharasch 2004</v>
      </c>
      <c r="C253" s="188" t="str">
        <f>IF(AND(A253&lt;&gt;"",ISNUMBER(A253)),VLOOKUP(A253,Studies!A:BR,3,FALSE),"")</f>
        <v>https://www.ncbi.nlm.nih.gov/pubmed/15536460</v>
      </c>
      <c r="D253" s="257" t="str">
        <f>IF(AND(A253&lt;&gt;"",ISNUMBER(A253)),VLOOKUP(A253,Studies!A:BR,4,FALSE),"")</f>
        <v>iv with Perpetrator (Rifampicin)</v>
      </c>
      <c r="E253" s="188" t="str">
        <f>IF(AND(A253&lt;&gt;"",ISNUMBER(A253)),VLOOKUP(A253,Studies!A:BR,5,FALSE),"")</f>
        <v>Midazolam</v>
      </c>
      <c r="F253" s="79" t="s">
        <v>1274</v>
      </c>
      <c r="G253" s="78">
        <f t="shared" si="3"/>
        <v>1</v>
      </c>
    </row>
    <row r="254" spans="1:7" x14ac:dyDescent="0.2">
      <c r="A254" s="110">
        <v>281</v>
      </c>
      <c r="B254" s="188" t="str">
        <f>IF(AND(A254&lt;&gt;"",ISNUMBER(A254)),VLOOKUP(A254,Studies!A:BR,2,FALSE),"")</f>
        <v>Kharasch 2004</v>
      </c>
      <c r="C254" s="188" t="str">
        <f>IF(AND(A254&lt;&gt;"",ISNUMBER(A254)),VLOOKUP(A254,Studies!A:BR,3,FALSE),"")</f>
        <v>https://www.ncbi.nlm.nih.gov/pubmed/15536460</v>
      </c>
      <c r="D254" s="257" t="str">
        <f>IF(AND(A254&lt;&gt;"",ISNUMBER(A254)),VLOOKUP(A254,Studies!A:BR,4,FALSE),"")</f>
        <v>iv with Perpetrator (GFJ)</v>
      </c>
      <c r="E254" s="188" t="str">
        <f>IF(AND(A254&lt;&gt;"",ISNUMBER(A254)),VLOOKUP(A254,Studies!A:BR,5,FALSE),"")</f>
        <v>Midazolam</v>
      </c>
      <c r="F254" s="79" t="s">
        <v>102</v>
      </c>
      <c r="G254" s="78">
        <f t="shared" si="3"/>
        <v>1</v>
      </c>
    </row>
    <row r="255" spans="1:7" x14ac:dyDescent="0.2">
      <c r="A255" s="110">
        <v>282</v>
      </c>
      <c r="B255" s="188" t="str">
        <f>IF(AND(A255&lt;&gt;"",ISNUMBER(A255)),VLOOKUP(A255,Studies!A:BR,2,FALSE),"")</f>
        <v>Kharasch 2004</v>
      </c>
      <c r="C255" s="188" t="str">
        <f>IF(AND(A255&lt;&gt;"",ISNUMBER(A255)),VLOOKUP(A255,Studies!A:BR,3,FALSE),"")</f>
        <v>https://www.ncbi.nlm.nih.gov/pubmed/15536460</v>
      </c>
      <c r="D255" s="257" t="str">
        <f>IF(AND(A255&lt;&gt;"",ISNUMBER(A255)),VLOOKUP(A255,Studies!A:BR,4,FALSE),"")</f>
        <v>iv Control (Perpetrator Placebo)</v>
      </c>
      <c r="E255" s="188" t="str">
        <f>IF(AND(A255&lt;&gt;"",ISNUMBER(A255)),VLOOKUP(A255,Studies!A:BR,5,FALSE),"")</f>
        <v>Alfentanil</v>
      </c>
      <c r="F255" s="79" t="s">
        <v>1287</v>
      </c>
      <c r="G255" s="78">
        <f t="shared" si="3"/>
        <v>1</v>
      </c>
    </row>
    <row r="256" spans="1:7" x14ac:dyDescent="0.2">
      <c r="A256" s="110">
        <v>283</v>
      </c>
      <c r="B256" s="188" t="str">
        <f>IF(AND(A256&lt;&gt;"",ISNUMBER(A256)),VLOOKUP(A256,Studies!A:BR,2,FALSE),"")</f>
        <v>Kharasch 2004</v>
      </c>
      <c r="C256" s="188" t="str">
        <f>IF(AND(A256&lt;&gt;"",ISNUMBER(A256)),VLOOKUP(A256,Studies!A:BR,3,FALSE),"")</f>
        <v>https://www.ncbi.nlm.nih.gov/pubmed/15536460</v>
      </c>
      <c r="D256" s="257" t="str">
        <f>IF(AND(A256&lt;&gt;"",ISNUMBER(A256)),VLOOKUP(A256,Studies!A:BR,4,FALSE),"")</f>
        <v>iv with Perpetrator (Rifampicin)</v>
      </c>
      <c r="E256" s="188" t="str">
        <f>IF(AND(A256&lt;&gt;"",ISNUMBER(A256)),VLOOKUP(A256,Studies!A:BR,5,FALSE),"")</f>
        <v>Alfentanil</v>
      </c>
      <c r="F256" s="79" t="s">
        <v>1288</v>
      </c>
      <c r="G256" s="78">
        <f t="shared" si="3"/>
        <v>1</v>
      </c>
    </row>
    <row r="257" spans="1:7" x14ac:dyDescent="0.2">
      <c r="A257" s="110">
        <v>284</v>
      </c>
      <c r="B257" s="188" t="str">
        <f>IF(AND(A257&lt;&gt;"",ISNUMBER(A257)),VLOOKUP(A257,Studies!A:BR,2,FALSE),"")</f>
        <v>Kharasch 2004</v>
      </c>
      <c r="C257" s="188" t="str">
        <f>IF(AND(A257&lt;&gt;"",ISNUMBER(A257)),VLOOKUP(A257,Studies!A:BR,3,FALSE),"")</f>
        <v>https://www.ncbi.nlm.nih.gov/pubmed/15536460</v>
      </c>
      <c r="D257" s="257" t="str">
        <f>IF(AND(A257&lt;&gt;"",ISNUMBER(A257)),VLOOKUP(A257,Studies!A:BR,4,FALSE),"")</f>
        <v>iv with Perpetrator (GFJ)</v>
      </c>
      <c r="E257" s="188" t="str">
        <f>IF(AND(A257&lt;&gt;"",ISNUMBER(A257)),VLOOKUP(A257,Studies!A:BR,5,FALSE),"")</f>
        <v>Alfentanil</v>
      </c>
      <c r="F257" s="79" t="s">
        <v>1287</v>
      </c>
      <c r="G257" s="78">
        <f t="shared" si="3"/>
        <v>1</v>
      </c>
    </row>
    <row r="258" spans="1:7" x14ac:dyDescent="0.2">
      <c r="A258" s="110">
        <v>285</v>
      </c>
      <c r="B258" s="188" t="str">
        <f>IF(AND(A258&lt;&gt;"",ISNUMBER(A258)),VLOOKUP(A258,Studies!A:BR,2,FALSE),"")</f>
        <v>Kharasch 2004</v>
      </c>
      <c r="C258" s="188" t="str">
        <f>IF(AND(A258&lt;&gt;"",ISNUMBER(A258)),VLOOKUP(A258,Studies!A:BR,3,FALSE),"")</f>
        <v>https://www.ncbi.nlm.nih.gov/pubmed/15536460</v>
      </c>
      <c r="D258" s="257" t="str">
        <f>IF(AND(A258&lt;&gt;"",ISNUMBER(A258)),VLOOKUP(A258,Studies!A:BR,4,FALSE),"")</f>
        <v>po #1 Control (Perpetrator Placebo)</v>
      </c>
      <c r="E258" s="188" t="str">
        <f>IF(AND(A258&lt;&gt;"",ISNUMBER(A258)),VLOOKUP(A258,Studies!A:BR,5,FALSE),"")</f>
        <v>Midazolam</v>
      </c>
      <c r="F258" s="79" t="s">
        <v>1273</v>
      </c>
      <c r="G258" s="78">
        <f t="shared" si="3"/>
        <v>1</v>
      </c>
    </row>
    <row r="259" spans="1:7" x14ac:dyDescent="0.2">
      <c r="A259" s="110">
        <v>286</v>
      </c>
      <c r="B259" s="188" t="str">
        <f>IF(AND(A259&lt;&gt;"",ISNUMBER(A259)),VLOOKUP(A259,Studies!A:BR,2,FALSE),"")</f>
        <v>Kharasch 2004</v>
      </c>
      <c r="C259" s="188" t="str">
        <f>IF(AND(A259&lt;&gt;"",ISNUMBER(A259)),VLOOKUP(A259,Studies!A:BR,3,FALSE),"")</f>
        <v>https://www.ncbi.nlm.nih.gov/pubmed/15536460</v>
      </c>
      <c r="D259" s="257" t="str">
        <f>IF(AND(A259&lt;&gt;"",ISNUMBER(A259)),VLOOKUP(A259,Studies!A:BR,4,FALSE),"")</f>
        <v>po #1 with Perpetrator (Rifampicin)</v>
      </c>
      <c r="E259" s="188" t="str">
        <f>IF(AND(A259&lt;&gt;"",ISNUMBER(A259)),VLOOKUP(A259,Studies!A:BR,5,FALSE),"")</f>
        <v>Midazolam</v>
      </c>
      <c r="F259" s="79" t="s">
        <v>1274</v>
      </c>
      <c r="G259" s="78">
        <f t="shared" si="3"/>
        <v>1</v>
      </c>
    </row>
    <row r="260" spans="1:7" x14ac:dyDescent="0.2">
      <c r="A260" s="110">
        <v>287</v>
      </c>
      <c r="B260" s="188" t="str">
        <f>IF(AND(A260&lt;&gt;"",ISNUMBER(A260)),VLOOKUP(A260,Studies!A:BR,2,FALSE),"")</f>
        <v>Kharasch 2004</v>
      </c>
      <c r="C260" s="188" t="str">
        <f>IF(AND(A260&lt;&gt;"",ISNUMBER(A260)),VLOOKUP(A260,Studies!A:BR,3,FALSE),"")</f>
        <v>https://www.ncbi.nlm.nih.gov/pubmed/15536460</v>
      </c>
      <c r="D260" s="257" t="str">
        <f>IF(AND(A260&lt;&gt;"",ISNUMBER(A260)),VLOOKUP(A260,Studies!A:BR,4,FALSE),"")</f>
        <v>po #1 (60 µg/kg) Control (Perpetrator Placebo)</v>
      </c>
      <c r="E260" s="188" t="str">
        <f>IF(AND(A260&lt;&gt;"",ISNUMBER(A260)),VLOOKUP(A260,Studies!A:BR,5,FALSE),"")</f>
        <v>Alfentanil</v>
      </c>
      <c r="F260" s="79" t="s">
        <v>1287</v>
      </c>
      <c r="G260" s="78">
        <f t="shared" ref="G260:G323" si="4">A260-A259</f>
        <v>1</v>
      </c>
    </row>
    <row r="261" spans="1:7" x14ac:dyDescent="0.2">
      <c r="A261" s="110">
        <v>288</v>
      </c>
      <c r="B261" s="188" t="str">
        <f>IF(AND(A261&lt;&gt;"",ISNUMBER(A261)),VLOOKUP(A261,Studies!A:BR,2,FALSE),"")</f>
        <v>Kharasch 2004</v>
      </c>
      <c r="C261" s="188" t="str">
        <f>IF(AND(A261&lt;&gt;"",ISNUMBER(A261)),VLOOKUP(A261,Studies!A:BR,3,FALSE),"")</f>
        <v>https://www.ncbi.nlm.nih.gov/pubmed/15536460</v>
      </c>
      <c r="D261" s="257" t="str">
        <f>IF(AND(A261&lt;&gt;"",ISNUMBER(A261)),VLOOKUP(A261,Studies!A:BR,4,FALSE),"")</f>
        <v>po #1 (60 µg/kg) with Perpetrator (Rifampicin)</v>
      </c>
      <c r="E261" s="188" t="str">
        <f>IF(AND(A261&lt;&gt;"",ISNUMBER(A261)),VLOOKUP(A261,Studies!A:BR,5,FALSE),"")</f>
        <v>Alfentanil</v>
      </c>
      <c r="F261" s="79" t="s">
        <v>1288</v>
      </c>
      <c r="G261" s="78">
        <f t="shared" si="4"/>
        <v>1</v>
      </c>
    </row>
    <row r="262" spans="1:7" x14ac:dyDescent="0.2">
      <c r="A262" s="110">
        <v>289</v>
      </c>
      <c r="B262" s="188" t="str">
        <f>IF(AND(A262&lt;&gt;"",ISNUMBER(A262)),VLOOKUP(A262,Studies!A:BR,2,FALSE),"")</f>
        <v>Kharasch 2004</v>
      </c>
      <c r="C262" s="188" t="str">
        <f>IF(AND(A262&lt;&gt;"",ISNUMBER(A262)),VLOOKUP(A262,Studies!A:BR,3,FALSE),"")</f>
        <v>https://www.ncbi.nlm.nih.gov/pubmed/15536460</v>
      </c>
      <c r="D262" s="257" t="str">
        <f>IF(AND(A262&lt;&gt;"",ISNUMBER(A262)),VLOOKUP(A262,Studies!A:BR,4,FALSE),"")</f>
        <v>po #2 Control (Perpetrator Placebo)</v>
      </c>
      <c r="E262" s="188" t="str">
        <f>IF(AND(A262&lt;&gt;"",ISNUMBER(A262)),VLOOKUP(A262,Studies!A:BR,5,FALSE),"")</f>
        <v>Midazolam</v>
      </c>
      <c r="F262" s="79" t="s">
        <v>1273</v>
      </c>
      <c r="G262" s="78">
        <f t="shared" si="4"/>
        <v>1</v>
      </c>
    </row>
    <row r="263" spans="1:7" x14ac:dyDescent="0.2">
      <c r="A263" s="110">
        <v>290</v>
      </c>
      <c r="B263" s="188" t="str">
        <f>IF(AND(A263&lt;&gt;"",ISNUMBER(A263)),VLOOKUP(A263,Studies!A:BR,2,FALSE),"")</f>
        <v>Kharasch 2004</v>
      </c>
      <c r="C263" s="188" t="str">
        <f>IF(AND(A263&lt;&gt;"",ISNUMBER(A263)),VLOOKUP(A263,Studies!A:BR,3,FALSE),"")</f>
        <v>https://www.ncbi.nlm.nih.gov/pubmed/15536460</v>
      </c>
      <c r="D263" s="257" t="str">
        <f>IF(AND(A263&lt;&gt;"",ISNUMBER(A263)),VLOOKUP(A263,Studies!A:BR,4,FALSE),"")</f>
        <v>po #2 with Perpetrator (GFJ)</v>
      </c>
      <c r="E263" s="188" t="str">
        <f>IF(AND(A263&lt;&gt;"",ISNUMBER(A263)),VLOOKUP(A263,Studies!A:BR,5,FALSE),"")</f>
        <v>Midazolam</v>
      </c>
      <c r="F263" s="79" t="s">
        <v>102</v>
      </c>
      <c r="G263" s="78">
        <f t="shared" si="4"/>
        <v>1</v>
      </c>
    </row>
    <row r="264" spans="1:7" x14ac:dyDescent="0.2">
      <c r="A264" s="110">
        <v>291</v>
      </c>
      <c r="B264" s="188" t="str">
        <f>IF(AND(A264&lt;&gt;"",ISNUMBER(A264)),VLOOKUP(A264,Studies!A:BR,2,FALSE),"")</f>
        <v>Kharasch 2004</v>
      </c>
      <c r="C264" s="188" t="str">
        <f>IF(AND(A264&lt;&gt;"",ISNUMBER(A264)),VLOOKUP(A264,Studies!A:BR,3,FALSE),"")</f>
        <v>https://www.ncbi.nlm.nih.gov/pubmed/15536460</v>
      </c>
      <c r="D264" s="257" t="str">
        <f>IF(AND(A264&lt;&gt;"",ISNUMBER(A264)),VLOOKUP(A264,Studies!A:BR,4,FALSE),"")</f>
        <v>po #2 (23 µg/kg) Control (Perpetrator Placebo)</v>
      </c>
      <c r="E264" s="188" t="str">
        <f>IF(AND(A264&lt;&gt;"",ISNUMBER(A264)),VLOOKUP(A264,Studies!A:BR,5,FALSE),"")</f>
        <v>Alfentanil</v>
      </c>
      <c r="F264" s="79" t="s">
        <v>1287</v>
      </c>
      <c r="G264" s="78">
        <f t="shared" si="4"/>
        <v>1</v>
      </c>
    </row>
    <row r="265" spans="1:7" x14ac:dyDescent="0.2">
      <c r="A265" s="110">
        <v>292</v>
      </c>
      <c r="B265" s="188" t="str">
        <f>IF(AND(A265&lt;&gt;"",ISNUMBER(A265)),VLOOKUP(A265,Studies!A:BR,2,FALSE),"")</f>
        <v>Kharasch 2004</v>
      </c>
      <c r="C265" s="188" t="str">
        <f>IF(AND(A265&lt;&gt;"",ISNUMBER(A265)),VLOOKUP(A265,Studies!A:BR,3,FALSE),"")</f>
        <v>https://www.ncbi.nlm.nih.gov/pubmed/15536460</v>
      </c>
      <c r="D265" s="257" t="str">
        <f>IF(AND(A265&lt;&gt;"",ISNUMBER(A265)),VLOOKUP(A265,Studies!A:BR,4,FALSE),"")</f>
        <v>po #2 (23 µg/kg) with Perpetrator (GFJ)</v>
      </c>
      <c r="E265" s="188" t="str">
        <f>IF(AND(A265&lt;&gt;"",ISNUMBER(A265)),VLOOKUP(A265,Studies!A:BR,5,FALSE),"")</f>
        <v>Alfentanil</v>
      </c>
      <c r="F265" s="79" t="s">
        <v>1288</v>
      </c>
      <c r="G265" s="78">
        <f t="shared" si="4"/>
        <v>1</v>
      </c>
    </row>
    <row r="266" spans="1:7" x14ac:dyDescent="0.2">
      <c r="A266" s="110">
        <v>293</v>
      </c>
      <c r="B266" s="188" t="str">
        <f>IF(AND(A266&lt;&gt;"",ISNUMBER(A266)),VLOOKUP(A266,Studies!A:BR,2,FALSE),"")</f>
        <v>Kharasch 2011</v>
      </c>
      <c r="C266" s="188" t="str">
        <f>IF(AND(A266&lt;&gt;"",ISNUMBER(A266)),VLOOKUP(A266,Studies!A:BR,3,FALSE),"")</f>
        <v>https://www.ncbi.nlm.nih.gov/pubmed/21562488</v>
      </c>
      <c r="D266" s="257" t="str">
        <f>IF(AND(A266&lt;&gt;"",ISNUMBER(A266)),VLOOKUP(A266,Studies!A:BR,4,FALSE),"")</f>
        <v>iv Control (Perpetrator Placebo)</v>
      </c>
      <c r="E266" s="188" t="str">
        <f>IF(AND(A266&lt;&gt;"",ISNUMBER(A266)),VLOOKUP(A266,Studies!A:BR,5,FALSE),"")</f>
        <v>Midazolam</v>
      </c>
      <c r="F266" s="79" t="s">
        <v>1273</v>
      </c>
      <c r="G266" s="78">
        <f t="shared" si="4"/>
        <v>1</v>
      </c>
    </row>
    <row r="267" spans="1:7" x14ac:dyDescent="0.2">
      <c r="A267" s="110">
        <v>294</v>
      </c>
      <c r="B267" s="188" t="str">
        <f>IF(AND(A267&lt;&gt;"",ISNUMBER(A267)),VLOOKUP(A267,Studies!A:BR,2,FALSE),"")</f>
        <v>Kharasch 2011</v>
      </c>
      <c r="C267" s="188" t="str">
        <f>IF(AND(A267&lt;&gt;"",ISNUMBER(A267)),VLOOKUP(A267,Studies!A:BR,3,FALSE),"")</f>
        <v>https://www.ncbi.nlm.nih.gov/pubmed/21562488</v>
      </c>
      <c r="D267" s="257" t="str">
        <f>IF(AND(A267&lt;&gt;"",ISNUMBER(A267)),VLOOKUP(A267,Studies!A:BR,4,FALSE),"")</f>
        <v>iv with Perpetrator (Rifampicin @ 5 mg)</v>
      </c>
      <c r="E267" s="188" t="str">
        <f>IF(AND(A267&lt;&gt;"",ISNUMBER(A267)),VLOOKUP(A267,Studies!A:BR,5,FALSE),"")</f>
        <v>Midazolam</v>
      </c>
      <c r="F267" s="79" t="s">
        <v>1274</v>
      </c>
      <c r="G267" s="78">
        <f t="shared" si="4"/>
        <v>1</v>
      </c>
    </row>
    <row r="268" spans="1:7" x14ac:dyDescent="0.2">
      <c r="A268" s="110">
        <v>295</v>
      </c>
      <c r="B268" s="188" t="str">
        <f>IF(AND(A268&lt;&gt;"",ISNUMBER(A268)),VLOOKUP(A268,Studies!A:BR,2,FALSE),"")</f>
        <v>Kharasch 2011</v>
      </c>
      <c r="C268" s="188" t="str">
        <f>IF(AND(A268&lt;&gt;"",ISNUMBER(A268)),VLOOKUP(A268,Studies!A:BR,3,FALSE),"")</f>
        <v>https://www.ncbi.nlm.nih.gov/pubmed/21562488</v>
      </c>
      <c r="D268" s="257" t="str">
        <f>IF(AND(A268&lt;&gt;"",ISNUMBER(A268)),VLOOKUP(A268,Studies!A:BR,4,FALSE),"")</f>
        <v>iv with Perpetrator (Rifampicin @ 10 mg)</v>
      </c>
      <c r="E268" s="188" t="str">
        <f>IF(AND(A268&lt;&gt;"",ISNUMBER(A268)),VLOOKUP(A268,Studies!A:BR,5,FALSE),"")</f>
        <v>Midazolam</v>
      </c>
      <c r="F268" s="79" t="s">
        <v>1274</v>
      </c>
      <c r="G268" s="78">
        <f t="shared" si="4"/>
        <v>1</v>
      </c>
    </row>
    <row r="269" spans="1:7" x14ac:dyDescent="0.2">
      <c r="A269" s="80">
        <v>296</v>
      </c>
      <c r="B269" s="188" t="str">
        <f>IF(AND(A269&lt;&gt;"",ISNUMBER(A269)),VLOOKUP(A269,Studies!A:BR,2,FALSE),"")</f>
        <v>Kharasch 2011</v>
      </c>
      <c r="C269" s="188" t="str">
        <f>IF(AND(A269&lt;&gt;"",ISNUMBER(A269)),VLOOKUP(A269,Studies!A:BR,3,FALSE),"")</f>
        <v>https://www.ncbi.nlm.nih.gov/pubmed/21562488</v>
      </c>
      <c r="D269" s="257" t="str">
        <f>IF(AND(A269&lt;&gt;"",ISNUMBER(A269)),VLOOKUP(A269,Studies!A:BR,4,FALSE),"")</f>
        <v>iv with Perpetrator (Rifampicin @ 25 mg)</v>
      </c>
      <c r="E269" s="188" t="str">
        <f>IF(AND(A269&lt;&gt;"",ISNUMBER(A269)),VLOOKUP(A269,Studies!A:BR,5,FALSE),"")</f>
        <v>Midazolam</v>
      </c>
      <c r="F269" s="79" t="s">
        <v>1274</v>
      </c>
      <c r="G269" s="78">
        <f t="shared" si="4"/>
        <v>1</v>
      </c>
    </row>
    <row r="270" spans="1:7" x14ac:dyDescent="0.2">
      <c r="A270" s="110">
        <v>297</v>
      </c>
      <c r="B270" s="188" t="str">
        <f>IF(AND(A270&lt;&gt;"",ISNUMBER(A270)),VLOOKUP(A270,Studies!A:BR,2,FALSE),"")</f>
        <v>Kharasch 2011</v>
      </c>
      <c r="C270" s="188" t="str">
        <f>IF(AND(A270&lt;&gt;"",ISNUMBER(A270)),VLOOKUP(A270,Studies!A:BR,3,FALSE),"")</f>
        <v>https://www.ncbi.nlm.nih.gov/pubmed/21562488</v>
      </c>
      <c r="D270" s="257" t="str">
        <f>IF(AND(A270&lt;&gt;"",ISNUMBER(A270)),VLOOKUP(A270,Studies!A:BR,4,FALSE),"")</f>
        <v>iv with Perpetrator (Rifampicin @ 75 mg)</v>
      </c>
      <c r="E270" s="188" t="str">
        <f>IF(AND(A270&lt;&gt;"",ISNUMBER(A270)),VLOOKUP(A270,Studies!A:BR,5,FALSE),"")</f>
        <v>Midazolam</v>
      </c>
      <c r="F270" s="79" t="s">
        <v>1274</v>
      </c>
      <c r="G270" s="78">
        <f t="shared" si="4"/>
        <v>1</v>
      </c>
    </row>
    <row r="271" spans="1:7" x14ac:dyDescent="0.2">
      <c r="A271" s="110">
        <v>298</v>
      </c>
      <c r="B271" s="188" t="str">
        <f>IF(AND(A271&lt;&gt;"",ISNUMBER(A271)),VLOOKUP(A271,Studies!A:BR,2,FALSE),"")</f>
        <v>Kharasch 2011</v>
      </c>
      <c r="C271" s="188" t="str">
        <f>IF(AND(A271&lt;&gt;"",ISNUMBER(A271)),VLOOKUP(A271,Studies!A:BR,3,FALSE),"")</f>
        <v>https://www.ncbi.nlm.nih.gov/pubmed/21562488</v>
      </c>
      <c r="D271" s="257" t="str">
        <f>IF(AND(A271&lt;&gt;"",ISNUMBER(A271)),VLOOKUP(A271,Studies!A:BR,4,FALSE),"")</f>
        <v>iv Control (Perpetrator Placebo)</v>
      </c>
      <c r="E271" s="188" t="str">
        <f>IF(AND(A271&lt;&gt;"",ISNUMBER(A271)),VLOOKUP(A271,Studies!A:BR,5,FALSE),"")</f>
        <v>Alfentanil</v>
      </c>
      <c r="F271" s="79" t="s">
        <v>1287</v>
      </c>
      <c r="G271" s="78">
        <f t="shared" si="4"/>
        <v>1</v>
      </c>
    </row>
    <row r="272" spans="1:7" x14ac:dyDescent="0.2">
      <c r="A272" s="110">
        <v>299</v>
      </c>
      <c r="B272" s="188" t="str">
        <f>IF(AND(A272&lt;&gt;"",ISNUMBER(A272)),VLOOKUP(A272,Studies!A:BR,2,FALSE),"")</f>
        <v>Kharasch 2011</v>
      </c>
      <c r="C272" s="188" t="str">
        <f>IF(AND(A272&lt;&gt;"",ISNUMBER(A272)),VLOOKUP(A272,Studies!A:BR,3,FALSE),"")</f>
        <v>https://www.ncbi.nlm.nih.gov/pubmed/21562488</v>
      </c>
      <c r="D272" s="257" t="str">
        <f>IF(AND(A272&lt;&gt;"",ISNUMBER(A272)),VLOOKUP(A272,Studies!A:BR,4,FALSE),"")</f>
        <v>iv with Perpetrator (Rifampicin @ 5 mg)</v>
      </c>
      <c r="E272" s="188" t="str">
        <f>IF(AND(A272&lt;&gt;"",ISNUMBER(A272)),VLOOKUP(A272,Studies!A:BR,5,FALSE),"")</f>
        <v>Alfentanil</v>
      </c>
      <c r="F272" s="79" t="s">
        <v>1288</v>
      </c>
      <c r="G272" s="78">
        <f t="shared" si="4"/>
        <v>1</v>
      </c>
    </row>
    <row r="273" spans="1:8" x14ac:dyDescent="0.2">
      <c r="A273" s="110">
        <v>300</v>
      </c>
      <c r="B273" s="188" t="str">
        <f>IF(AND(A273&lt;&gt;"",ISNUMBER(A273)),VLOOKUP(A273,Studies!A:BR,2,FALSE),"")</f>
        <v>Kharasch 2011</v>
      </c>
      <c r="C273" s="188" t="str">
        <f>IF(AND(A273&lt;&gt;"",ISNUMBER(A273)),VLOOKUP(A273,Studies!A:BR,3,FALSE),"")</f>
        <v>https://www.ncbi.nlm.nih.gov/pubmed/21562488</v>
      </c>
      <c r="D273" s="257" t="str">
        <f>IF(AND(A273&lt;&gt;"",ISNUMBER(A273)),VLOOKUP(A273,Studies!A:BR,4,FALSE),"")</f>
        <v>iv with Perpetrator (Rifampicin @ 10 mg)</v>
      </c>
      <c r="E273" s="188" t="str">
        <f>IF(AND(A273&lt;&gt;"",ISNUMBER(A273)),VLOOKUP(A273,Studies!A:BR,5,FALSE),"")</f>
        <v>Alfentanil</v>
      </c>
      <c r="F273" s="79" t="s">
        <v>1288</v>
      </c>
      <c r="G273" s="78">
        <f t="shared" si="4"/>
        <v>1</v>
      </c>
    </row>
    <row r="274" spans="1:8" x14ac:dyDescent="0.2">
      <c r="A274" s="110">
        <v>301</v>
      </c>
      <c r="B274" s="188" t="str">
        <f>IF(AND(A274&lt;&gt;"",ISNUMBER(A274)),VLOOKUP(A274,Studies!A:BR,2,FALSE),"")</f>
        <v>Kharasch 2011</v>
      </c>
      <c r="C274" s="188" t="str">
        <f>IF(AND(A274&lt;&gt;"",ISNUMBER(A274)),VLOOKUP(A274,Studies!A:BR,3,FALSE),"")</f>
        <v>https://www.ncbi.nlm.nih.gov/pubmed/21562488</v>
      </c>
      <c r="D274" s="257" t="str">
        <f>IF(AND(A274&lt;&gt;"",ISNUMBER(A274)),VLOOKUP(A274,Studies!A:BR,4,FALSE),"")</f>
        <v>iv with Perpetrator (Rifampicin @ 25 mg)</v>
      </c>
      <c r="E274" s="188" t="str">
        <f>IF(AND(A274&lt;&gt;"",ISNUMBER(A274)),VLOOKUP(A274,Studies!A:BR,5,FALSE),"")</f>
        <v>Alfentanil</v>
      </c>
      <c r="F274" s="79" t="s">
        <v>1288</v>
      </c>
      <c r="G274" s="78">
        <f t="shared" si="4"/>
        <v>1</v>
      </c>
    </row>
    <row r="275" spans="1:8" x14ac:dyDescent="0.2">
      <c r="A275" s="110">
        <v>302</v>
      </c>
      <c r="B275" s="188" t="str">
        <f>IF(AND(A275&lt;&gt;"",ISNUMBER(A275)),VLOOKUP(A275,Studies!A:BR,2,FALSE),"")</f>
        <v>Kharasch 2011</v>
      </c>
      <c r="C275" s="188" t="str">
        <f>IF(AND(A275&lt;&gt;"",ISNUMBER(A275)),VLOOKUP(A275,Studies!A:BR,3,FALSE),"")</f>
        <v>https://www.ncbi.nlm.nih.gov/pubmed/21562488</v>
      </c>
      <c r="D275" s="257" t="str">
        <f>IF(AND(A275&lt;&gt;"",ISNUMBER(A275)),VLOOKUP(A275,Studies!A:BR,4,FALSE),"")</f>
        <v>iv with Perpetrator (Rifampicin @ 75 mg)</v>
      </c>
      <c r="E275" s="188" t="str">
        <f>IF(AND(A275&lt;&gt;"",ISNUMBER(A275)),VLOOKUP(A275,Studies!A:BR,5,FALSE),"")</f>
        <v>Alfentanil</v>
      </c>
      <c r="F275" s="79" t="s">
        <v>1288</v>
      </c>
      <c r="G275" s="78">
        <f t="shared" si="4"/>
        <v>1</v>
      </c>
    </row>
    <row r="276" spans="1:8" x14ac:dyDescent="0.2">
      <c r="A276" s="110">
        <v>303</v>
      </c>
      <c r="B276" s="188" t="str">
        <f>IF(AND(A276&lt;&gt;"",ISNUMBER(A276)),VLOOKUP(A276,Studies!A:BR,2,FALSE),"")</f>
        <v>Kharasch 2011</v>
      </c>
      <c r="C276" s="188" t="str">
        <f>IF(AND(A276&lt;&gt;"",ISNUMBER(A276)),VLOOKUP(A276,Studies!A:BR,3,FALSE),"")</f>
        <v>https://www.ncbi.nlm.nih.gov/pubmed/21562488</v>
      </c>
      <c r="D276" s="257" t="str">
        <f>IF(AND(A276&lt;&gt;"",ISNUMBER(A276)),VLOOKUP(A276,Studies!A:BR,4,FALSE),"")</f>
        <v>po Control (Perpetrator Placebo)</v>
      </c>
      <c r="E276" s="188" t="str">
        <f>IF(AND(A276&lt;&gt;"",ISNUMBER(A276)),VLOOKUP(A276,Studies!A:BR,5,FALSE),"")</f>
        <v>Midazolam</v>
      </c>
      <c r="F276" s="79" t="s">
        <v>1273</v>
      </c>
      <c r="G276" s="78">
        <f t="shared" si="4"/>
        <v>1</v>
      </c>
    </row>
    <row r="277" spans="1:8" x14ac:dyDescent="0.2">
      <c r="A277" s="110">
        <v>304</v>
      </c>
      <c r="B277" s="188" t="str">
        <f>IF(AND(A277&lt;&gt;"",ISNUMBER(A277)),VLOOKUP(A277,Studies!A:BR,2,FALSE),"")</f>
        <v>Kharasch 2011</v>
      </c>
      <c r="C277" s="188" t="str">
        <f>IF(AND(A277&lt;&gt;"",ISNUMBER(A277)),VLOOKUP(A277,Studies!A:BR,3,FALSE),"")</f>
        <v>https://www.ncbi.nlm.nih.gov/pubmed/21562488</v>
      </c>
      <c r="D277" s="257" t="str">
        <f>IF(AND(A277&lt;&gt;"",ISNUMBER(A277)),VLOOKUP(A277,Studies!A:BR,4,FALSE),"")</f>
        <v>po with Perpetrator (Rifampicin @ 5 mg)</v>
      </c>
      <c r="E277" s="188" t="str">
        <f>IF(AND(A277&lt;&gt;"",ISNUMBER(A277)),VLOOKUP(A277,Studies!A:BR,5,FALSE),"")</f>
        <v>Midazolam</v>
      </c>
      <c r="F277" s="79" t="s">
        <v>1274</v>
      </c>
      <c r="G277" s="78">
        <f t="shared" si="4"/>
        <v>1</v>
      </c>
    </row>
    <row r="278" spans="1:8" x14ac:dyDescent="0.2">
      <c r="A278" s="110">
        <v>305</v>
      </c>
      <c r="B278" s="188" t="str">
        <f>IF(AND(A278&lt;&gt;"",ISNUMBER(A278)),VLOOKUP(A278,Studies!A:BR,2,FALSE),"")</f>
        <v>Kharasch 2011</v>
      </c>
      <c r="C278" s="188" t="str">
        <f>IF(AND(A278&lt;&gt;"",ISNUMBER(A278)),VLOOKUP(A278,Studies!A:BR,3,FALSE),"")</f>
        <v>https://www.ncbi.nlm.nih.gov/pubmed/21562488</v>
      </c>
      <c r="D278" s="257" t="str">
        <f>IF(AND(A278&lt;&gt;"",ISNUMBER(A278)),VLOOKUP(A278,Studies!A:BR,4,FALSE),"")</f>
        <v>po with Perpetrator (Rifampicin @ 10 mg)</v>
      </c>
      <c r="E278" s="188" t="str">
        <f>IF(AND(A278&lt;&gt;"",ISNUMBER(A278)),VLOOKUP(A278,Studies!A:BR,5,FALSE),"")</f>
        <v>Midazolam</v>
      </c>
      <c r="F278" s="79" t="s">
        <v>1274</v>
      </c>
      <c r="G278" s="78">
        <f t="shared" si="4"/>
        <v>1</v>
      </c>
    </row>
    <row r="279" spans="1:8" x14ac:dyDescent="0.2">
      <c r="A279" s="110">
        <v>306</v>
      </c>
      <c r="B279" s="188" t="str">
        <f>IF(AND(A279&lt;&gt;"",ISNUMBER(A279)),VLOOKUP(A279,Studies!A:BR,2,FALSE),"")</f>
        <v>Kharasch 2011</v>
      </c>
      <c r="C279" s="188" t="str">
        <f>IF(AND(A279&lt;&gt;"",ISNUMBER(A279)),VLOOKUP(A279,Studies!A:BR,3,FALSE),"")</f>
        <v>https://www.ncbi.nlm.nih.gov/pubmed/21562488</v>
      </c>
      <c r="D279" s="257" t="str">
        <f>IF(AND(A279&lt;&gt;"",ISNUMBER(A279)),VLOOKUP(A279,Studies!A:BR,4,FALSE),"")</f>
        <v>po with Perpetrator (Rifampicin @ 25 mg)</v>
      </c>
      <c r="E279" s="188" t="str">
        <f>IF(AND(A279&lt;&gt;"",ISNUMBER(A279)),VLOOKUP(A279,Studies!A:BR,5,FALSE),"")</f>
        <v>Midazolam</v>
      </c>
      <c r="F279" s="79" t="s">
        <v>1274</v>
      </c>
      <c r="G279" s="78">
        <f t="shared" si="4"/>
        <v>1</v>
      </c>
    </row>
    <row r="280" spans="1:8" x14ac:dyDescent="0.2">
      <c r="A280" s="110">
        <v>307</v>
      </c>
      <c r="B280" s="188" t="str">
        <f>IF(AND(A280&lt;&gt;"",ISNUMBER(A280)),VLOOKUP(A280,Studies!A:BR,2,FALSE),"")</f>
        <v>Kharasch 2011</v>
      </c>
      <c r="C280" s="188" t="str">
        <f>IF(AND(A280&lt;&gt;"",ISNUMBER(A280)),VLOOKUP(A280,Studies!A:BR,3,FALSE),"")</f>
        <v>https://www.ncbi.nlm.nih.gov/pubmed/21562488</v>
      </c>
      <c r="D280" s="257" t="str">
        <f>IF(AND(A280&lt;&gt;"",ISNUMBER(A280)),VLOOKUP(A280,Studies!A:BR,4,FALSE),"")</f>
        <v>po with Perpetrator (Rifampicin @ 75 mg)</v>
      </c>
      <c r="E280" s="188" t="str">
        <f>IF(AND(A280&lt;&gt;"",ISNUMBER(A280)),VLOOKUP(A280,Studies!A:BR,5,FALSE),"")</f>
        <v>Midazolam</v>
      </c>
      <c r="F280" s="79" t="s">
        <v>1274</v>
      </c>
      <c r="G280" s="78">
        <f t="shared" si="4"/>
        <v>1</v>
      </c>
    </row>
    <row r="281" spans="1:8" x14ac:dyDescent="0.2">
      <c r="A281" s="110">
        <v>308</v>
      </c>
      <c r="B281" s="188" t="str">
        <f>IF(AND(A281&lt;&gt;"",ISNUMBER(A281)),VLOOKUP(A281,Studies!A:BR,2,FALSE),"")</f>
        <v>Kharasch 2011</v>
      </c>
      <c r="C281" s="188" t="str">
        <f>IF(AND(A281&lt;&gt;"",ISNUMBER(A281)),VLOOKUP(A281,Studies!A:BR,3,FALSE),"")</f>
        <v>https://www.ncbi.nlm.nih.gov/pubmed/21562488</v>
      </c>
      <c r="D281" s="257" t="str">
        <f>IF(AND(A281&lt;&gt;"",ISNUMBER(A281)),VLOOKUP(A281,Studies!A:BR,4,FALSE),"")</f>
        <v>po Control (Perpetrator Placebo)</v>
      </c>
      <c r="E281" s="188" t="str">
        <f>IF(AND(A281&lt;&gt;"",ISNUMBER(A281)),VLOOKUP(A281,Studies!A:BR,5,FALSE),"")</f>
        <v>Alfentanil</v>
      </c>
      <c r="F281" s="79" t="s">
        <v>1287</v>
      </c>
      <c r="G281" s="78">
        <f t="shared" si="4"/>
        <v>1</v>
      </c>
      <c r="H281" s="78" t="s">
        <v>584</v>
      </c>
    </row>
    <row r="282" spans="1:8" x14ac:dyDescent="0.2">
      <c r="A282" s="110">
        <v>309</v>
      </c>
      <c r="B282" s="188" t="str">
        <f>IF(AND(A282&lt;&gt;"",ISNUMBER(A282)),VLOOKUP(A282,Studies!A:BR,2,FALSE),"")</f>
        <v>Kharasch 2011</v>
      </c>
      <c r="C282" s="188" t="str">
        <f>IF(AND(A282&lt;&gt;"",ISNUMBER(A282)),VLOOKUP(A282,Studies!A:BR,3,FALSE),"")</f>
        <v>https://www.ncbi.nlm.nih.gov/pubmed/21562488</v>
      </c>
      <c r="D282" s="257" t="str">
        <f>IF(AND(A282&lt;&gt;"",ISNUMBER(A282)),VLOOKUP(A282,Studies!A:BR,4,FALSE),"")</f>
        <v>po with Perpetrator (Rifampicin @ 5 mg)</v>
      </c>
      <c r="E282" s="188" t="str">
        <f>IF(AND(A282&lt;&gt;"",ISNUMBER(A282)),VLOOKUP(A282,Studies!A:BR,5,FALSE),"")</f>
        <v>Alfentanil</v>
      </c>
      <c r="F282" s="79" t="s">
        <v>1288</v>
      </c>
      <c r="G282" s="78">
        <f t="shared" si="4"/>
        <v>1</v>
      </c>
    </row>
    <row r="283" spans="1:8" x14ac:dyDescent="0.2">
      <c r="A283" s="110">
        <v>310</v>
      </c>
      <c r="B283" s="188" t="str">
        <f>IF(AND(A283&lt;&gt;"",ISNUMBER(A283)),VLOOKUP(A283,Studies!A:BR,2,FALSE),"")</f>
        <v>Kharasch 2011</v>
      </c>
      <c r="C283" s="188" t="str">
        <f>IF(AND(A283&lt;&gt;"",ISNUMBER(A283)),VLOOKUP(A283,Studies!A:BR,3,FALSE),"")</f>
        <v>https://www.ncbi.nlm.nih.gov/pubmed/21562488</v>
      </c>
      <c r="D283" s="257" t="str">
        <f>IF(AND(A283&lt;&gt;"",ISNUMBER(A283)),VLOOKUP(A283,Studies!A:BR,4,FALSE),"")</f>
        <v>po with Perpetrator (Rifampicin @ 10 mg)</v>
      </c>
      <c r="E283" s="188" t="str">
        <f>IF(AND(A283&lt;&gt;"",ISNUMBER(A283)),VLOOKUP(A283,Studies!A:BR,5,FALSE),"")</f>
        <v>Alfentanil</v>
      </c>
      <c r="F283" s="79" t="s">
        <v>1288</v>
      </c>
      <c r="G283" s="78">
        <f t="shared" si="4"/>
        <v>1</v>
      </c>
    </row>
    <row r="284" spans="1:8" x14ac:dyDescent="0.2">
      <c r="A284" s="110">
        <v>311</v>
      </c>
      <c r="B284" s="188" t="str">
        <f>IF(AND(A284&lt;&gt;"",ISNUMBER(A284)),VLOOKUP(A284,Studies!A:BR,2,FALSE),"")</f>
        <v>Kharasch 2011</v>
      </c>
      <c r="C284" s="188" t="str">
        <f>IF(AND(A284&lt;&gt;"",ISNUMBER(A284)),VLOOKUP(A284,Studies!A:BR,3,FALSE),"")</f>
        <v>https://www.ncbi.nlm.nih.gov/pubmed/21562488</v>
      </c>
      <c r="D284" s="257" t="str">
        <f>IF(AND(A284&lt;&gt;"",ISNUMBER(A284)),VLOOKUP(A284,Studies!A:BR,4,FALSE),"")</f>
        <v>po with Perpetrator (Rifampicin @ 25 mg)</v>
      </c>
      <c r="E284" s="188" t="str">
        <f>IF(AND(A284&lt;&gt;"",ISNUMBER(A284)),VLOOKUP(A284,Studies!A:BR,5,FALSE),"")</f>
        <v>Alfentanil</v>
      </c>
      <c r="F284" s="79" t="s">
        <v>1288</v>
      </c>
      <c r="G284" s="78">
        <f t="shared" si="4"/>
        <v>1</v>
      </c>
    </row>
    <row r="285" spans="1:8" x14ac:dyDescent="0.2">
      <c r="A285" s="110">
        <v>312</v>
      </c>
      <c r="B285" s="188" t="str">
        <f>IF(AND(A285&lt;&gt;"",ISNUMBER(A285)),VLOOKUP(A285,Studies!A:BR,2,FALSE),"")</f>
        <v>Kharasch 2011</v>
      </c>
      <c r="C285" s="188" t="str">
        <f>IF(AND(A285&lt;&gt;"",ISNUMBER(A285)),VLOOKUP(A285,Studies!A:BR,3,FALSE),"")</f>
        <v>https://www.ncbi.nlm.nih.gov/pubmed/21562488</v>
      </c>
      <c r="D285" s="257" t="str">
        <f>IF(AND(A285&lt;&gt;"",ISNUMBER(A285)),VLOOKUP(A285,Studies!A:BR,4,FALSE),"")</f>
        <v>po with Perpetrator (Rifampicin @ 75 mg)</v>
      </c>
      <c r="E285" s="188" t="str">
        <f>IF(AND(A285&lt;&gt;"",ISNUMBER(A285)),VLOOKUP(A285,Studies!A:BR,5,FALSE),"")</f>
        <v>Alfentanil</v>
      </c>
      <c r="F285" s="79" t="s">
        <v>1288</v>
      </c>
      <c r="G285" s="78">
        <f t="shared" si="4"/>
        <v>1</v>
      </c>
    </row>
    <row r="286" spans="1:8" x14ac:dyDescent="0.2">
      <c r="A286" s="110">
        <v>313</v>
      </c>
      <c r="B286" s="188" t="str">
        <f>IF(AND(A286&lt;&gt;"",ISNUMBER(A286)),VLOOKUP(A286,Studies!A:BR,2,FALSE),"")</f>
        <v>Kirby 2012</v>
      </c>
      <c r="C286" s="188" t="str">
        <f>IF(AND(A286&lt;&gt;"",ISNUMBER(A286)),VLOOKUP(A286,Studies!A:BR,3,FALSE),"")</f>
        <v>https://www.ncbi.nlm.nih.gov/pubmed/22190694</v>
      </c>
      <c r="D286" s="257" t="str">
        <f>IF(AND(A286&lt;&gt;"",ISNUMBER(A286)),VLOOKUP(A286,Studies!A:BR,4,FALSE),"")</f>
        <v>Study 1 - Staggered Administration Control</v>
      </c>
      <c r="E286" s="188" t="str">
        <f>IF(AND(A286&lt;&gt;"",ISNUMBER(A286)),VLOOKUP(A286,Studies!A:BR,5,FALSE),"")</f>
        <v>Digoxin</v>
      </c>
      <c r="F286" s="79" t="s">
        <v>1278</v>
      </c>
      <c r="G286" s="78">
        <f t="shared" si="4"/>
        <v>1</v>
      </c>
    </row>
    <row r="287" spans="1:8" x14ac:dyDescent="0.2">
      <c r="A287" s="110">
        <v>314</v>
      </c>
      <c r="B287" s="188" t="str">
        <f>IF(AND(A287&lt;&gt;"",ISNUMBER(A287)),VLOOKUP(A287,Studies!A:BR,2,FALSE),"")</f>
        <v>Kirby 2012</v>
      </c>
      <c r="C287" s="188" t="str">
        <f>IF(AND(A287&lt;&gt;"",ISNUMBER(A287)),VLOOKUP(A287,Studies!A:BR,3,FALSE),"")</f>
        <v>https://www.ncbi.nlm.nih.gov/pubmed/22190694</v>
      </c>
      <c r="D287" s="257" t="str">
        <f>IF(AND(A287&lt;&gt;"",ISNUMBER(A287)),VLOOKUP(A287,Studies!A:BR,4,FALSE),"")</f>
        <v>Study 1 - Staggered Administration with RIF</v>
      </c>
      <c r="E287" s="188" t="str">
        <f>IF(AND(A287&lt;&gt;"",ISNUMBER(A287)),VLOOKUP(A287,Studies!A:BR,5,FALSE),"")</f>
        <v>Digoxin</v>
      </c>
      <c r="F287" s="79" t="s">
        <v>1279</v>
      </c>
      <c r="G287" s="78">
        <f t="shared" si="4"/>
        <v>1</v>
      </c>
    </row>
    <row r="288" spans="1:8" x14ac:dyDescent="0.2">
      <c r="A288" s="110">
        <v>315</v>
      </c>
      <c r="B288" s="188" t="str">
        <f>IF(AND(A288&lt;&gt;"",ISNUMBER(A288)),VLOOKUP(A288,Studies!A:BR,2,FALSE),"")</f>
        <v>Kirby 2012</v>
      </c>
      <c r="C288" s="188" t="str">
        <f>IF(AND(A288&lt;&gt;"",ISNUMBER(A288)),VLOOKUP(A288,Studies!A:BR,3,FALSE),"")</f>
        <v>https://www.ncbi.nlm.nih.gov/pubmed/22190694</v>
      </c>
      <c r="D288" s="257" t="str">
        <f>IF(AND(A288&lt;&gt;"",ISNUMBER(A288)),VLOOKUP(A288,Studies!A:BR,4,FALSE),"")</f>
        <v>Study 2 - Simultaneous Administration Control</v>
      </c>
      <c r="E288" s="188" t="str">
        <f>IF(AND(A288&lt;&gt;"",ISNUMBER(A288)),VLOOKUP(A288,Studies!A:BR,5,FALSE),"")</f>
        <v>Digoxin</v>
      </c>
      <c r="F288" s="79" t="s">
        <v>1278</v>
      </c>
      <c r="G288" s="78">
        <f t="shared" si="4"/>
        <v>1</v>
      </c>
    </row>
    <row r="289" spans="1:8" x14ac:dyDescent="0.2">
      <c r="A289" s="110">
        <v>316</v>
      </c>
      <c r="B289" s="188" t="str">
        <f>IF(AND(A289&lt;&gt;"",ISNUMBER(A289)),VLOOKUP(A289,Studies!A:BR,2,FALSE),"")</f>
        <v>Kirby 2012</v>
      </c>
      <c r="C289" s="188" t="str">
        <f>IF(AND(A289&lt;&gt;"",ISNUMBER(A289)),VLOOKUP(A289,Studies!A:BR,3,FALSE),"")</f>
        <v>https://www.ncbi.nlm.nih.gov/pubmed/22190694</v>
      </c>
      <c r="D289" s="257" t="str">
        <f>IF(AND(A289&lt;&gt;"",ISNUMBER(A289)),VLOOKUP(A289,Studies!A:BR,4,FALSE),"")</f>
        <v>Study 2 - Simultaneous Administration with RIF</v>
      </c>
      <c r="E289" s="188" t="str">
        <f>IF(AND(A289&lt;&gt;"",ISNUMBER(A289)),VLOOKUP(A289,Studies!A:BR,5,FALSE),"")</f>
        <v>Digoxin</v>
      </c>
      <c r="F289" s="79" t="s">
        <v>1279</v>
      </c>
      <c r="G289" s="78">
        <f t="shared" si="4"/>
        <v>1</v>
      </c>
    </row>
    <row r="290" spans="1:8" x14ac:dyDescent="0.2">
      <c r="A290" s="110">
        <v>317</v>
      </c>
      <c r="B290" s="188" t="str">
        <f>IF(AND(A290&lt;&gt;"",ISNUMBER(A290)),VLOOKUP(A290,Studies!A:BR,2,FALSE),"")</f>
        <v>Kivistö 1997</v>
      </c>
      <c r="C290" s="188" t="str">
        <f>IF(AND(A290&lt;&gt;"",ISNUMBER(A290)),VLOOKUP(A290,Studies!A:BR,3,FALSE),"")</f>
        <v>https://www.ncbi.nlm.nih.gov/pubmed/9333111</v>
      </c>
      <c r="D290" s="257" t="str">
        <f>IF(AND(A290&lt;&gt;"",ISNUMBER(A290)),VLOOKUP(A290,Studies!A:BR,4,FALSE),"")</f>
        <v>Control (Perpetrator Placebo)</v>
      </c>
      <c r="E290" s="188" t="str">
        <f>IF(AND(A290&lt;&gt;"",ISNUMBER(A290)),VLOOKUP(A290,Studies!A:BR,5,FALSE),"")</f>
        <v>Buspirone</v>
      </c>
      <c r="F290" s="79" t="s">
        <v>1289</v>
      </c>
      <c r="G290" s="78">
        <f t="shared" si="4"/>
        <v>1</v>
      </c>
      <c r="H290" s="78" t="s">
        <v>584</v>
      </c>
    </row>
    <row r="291" spans="1:8" x14ac:dyDescent="0.2">
      <c r="A291" s="110">
        <v>318</v>
      </c>
      <c r="B291" s="188" t="str">
        <f>IF(AND(A291&lt;&gt;"",ISNUMBER(A291)),VLOOKUP(A291,Studies!A:BR,2,FALSE),"")</f>
        <v>Kivistö 1997</v>
      </c>
      <c r="C291" s="188" t="str">
        <f>IF(AND(A291&lt;&gt;"",ISNUMBER(A291)),VLOOKUP(A291,Studies!A:BR,3,FALSE),"")</f>
        <v>https://www.ncbi.nlm.nih.gov/pubmed/9333111</v>
      </c>
      <c r="D291" s="257" t="str">
        <f>IF(AND(A291&lt;&gt;"",ISNUMBER(A291)),VLOOKUP(A291,Studies!A:BR,4,FALSE),"")</f>
        <v>with Perpetrator (Erythromycin)</v>
      </c>
      <c r="E291" s="188" t="str">
        <f>IF(AND(A291&lt;&gt;"",ISNUMBER(A291)),VLOOKUP(A291,Studies!A:BR,5,FALSE),"")</f>
        <v>Buspirone</v>
      </c>
      <c r="F291" s="79" t="s">
        <v>1290</v>
      </c>
      <c r="G291" s="78">
        <f t="shared" si="4"/>
        <v>1</v>
      </c>
    </row>
    <row r="292" spans="1:8" x14ac:dyDescent="0.2">
      <c r="A292" s="110">
        <v>319</v>
      </c>
      <c r="B292" s="188" t="str">
        <f>IF(AND(A292&lt;&gt;"",ISNUMBER(A292)),VLOOKUP(A292,Studies!A:BR,2,FALSE),"")</f>
        <v>Kivistö 1997</v>
      </c>
      <c r="C292" s="188" t="str">
        <f>IF(AND(A292&lt;&gt;"",ISNUMBER(A292)),VLOOKUP(A292,Studies!A:BR,3,FALSE),"")</f>
        <v>https://www.ncbi.nlm.nih.gov/pubmed/9333111</v>
      </c>
      <c r="D292" s="257" t="str">
        <f>IF(AND(A292&lt;&gt;"",ISNUMBER(A292)),VLOOKUP(A292,Studies!A:BR,4,FALSE),"")</f>
        <v>with Perpetrator (Erythromycin)</v>
      </c>
      <c r="E292" s="188" t="str">
        <f>IF(AND(A292&lt;&gt;"",ISNUMBER(A292)),VLOOKUP(A292,Studies!A:BR,5,FALSE),"")</f>
        <v>Erythromycin</v>
      </c>
      <c r="F292" s="79" t="s">
        <v>1291</v>
      </c>
      <c r="G292" s="78">
        <f t="shared" si="4"/>
        <v>1</v>
      </c>
    </row>
    <row r="293" spans="1:8" x14ac:dyDescent="0.2">
      <c r="A293" s="110">
        <v>320</v>
      </c>
      <c r="B293" s="188" t="str">
        <f>IF(AND(A293&lt;&gt;"",ISNUMBER(A293)),VLOOKUP(A293,Studies!A:BR,2,FALSE),"")</f>
        <v>Kivistö 1997</v>
      </c>
      <c r="C293" s="188" t="str">
        <f>IF(AND(A293&lt;&gt;"",ISNUMBER(A293)),VLOOKUP(A293,Studies!A:BR,3,FALSE),"")</f>
        <v>https://www.ncbi.nlm.nih.gov/pubmed/9333111</v>
      </c>
      <c r="D293" s="257" t="str">
        <f>IF(AND(A293&lt;&gt;"",ISNUMBER(A293)),VLOOKUP(A293,Studies!A:BR,4,FALSE),"")</f>
        <v>with Perpetrator (Itraconazole)</v>
      </c>
      <c r="E293" s="188" t="str">
        <f>IF(AND(A293&lt;&gt;"",ISNUMBER(A293)),VLOOKUP(A293,Studies!A:BR,5,FALSE),"")</f>
        <v>Buspirone</v>
      </c>
      <c r="F293" s="79" t="s">
        <v>1292</v>
      </c>
      <c r="G293" s="78">
        <f t="shared" si="4"/>
        <v>1</v>
      </c>
    </row>
    <row r="294" spans="1:8" x14ac:dyDescent="0.2">
      <c r="A294" s="110">
        <v>321</v>
      </c>
      <c r="B294" s="188" t="str">
        <f>IF(AND(A294&lt;&gt;"",ISNUMBER(A294)),VLOOKUP(A294,Studies!A:BR,2,FALSE),"")</f>
        <v>Kivistö 1997</v>
      </c>
      <c r="C294" s="188" t="str">
        <f>IF(AND(A294&lt;&gt;"",ISNUMBER(A294)),VLOOKUP(A294,Studies!A:BR,3,FALSE),"")</f>
        <v>https://www.ncbi.nlm.nih.gov/pubmed/9333111</v>
      </c>
      <c r="D294" s="257" t="str">
        <f>IF(AND(A294&lt;&gt;"",ISNUMBER(A294)),VLOOKUP(A294,Studies!A:BR,4,FALSE),"")</f>
        <v>with Perpetrator (Itraconazole)</v>
      </c>
      <c r="E294" s="188" t="str">
        <f>IF(AND(A294&lt;&gt;"",ISNUMBER(A294)),VLOOKUP(A294,Studies!A:BR,5,FALSE),"")</f>
        <v>Itraconazole</v>
      </c>
      <c r="F294" s="79" t="s">
        <v>1293</v>
      </c>
      <c r="G294" s="78">
        <f t="shared" si="4"/>
        <v>1</v>
      </c>
    </row>
    <row r="295" spans="1:8" x14ac:dyDescent="0.2">
      <c r="A295" s="110">
        <v>322</v>
      </c>
      <c r="B295" s="188" t="str">
        <f>IF(AND(A295&lt;&gt;"",ISNUMBER(A295)),VLOOKUP(A295,Studies!A:BR,2,FALSE),"")</f>
        <v>Kranke 2012</v>
      </c>
      <c r="C295" s="188" t="str">
        <f>IF(AND(A295&lt;&gt;"",ISNUMBER(A295)),VLOOKUP(A295,Studies!A:BR,3,FALSE),"")</f>
        <v>https://www.ncbi.nlm.nih.gov/pubmed/22546895</v>
      </c>
      <c r="D295" s="257" t="str">
        <f>IF(AND(A295&lt;&gt;"",ISNUMBER(A295)),VLOOKUP(A295,Studies!A:BR,4,FALSE),"")</f>
        <v>Patients @ 0.3 mg</v>
      </c>
      <c r="E295" s="188" t="str">
        <f>IF(AND(A295&lt;&gt;"",ISNUMBER(A295)),VLOOKUP(A295,Studies!A:BR,5,FALSE),"")</f>
        <v>Buspirone</v>
      </c>
      <c r="F295" s="79" t="s">
        <v>111</v>
      </c>
      <c r="G295" s="78">
        <f t="shared" si="4"/>
        <v>1</v>
      </c>
    </row>
    <row r="296" spans="1:8" x14ac:dyDescent="0.2">
      <c r="A296" s="110">
        <v>323</v>
      </c>
      <c r="B296" s="188" t="str">
        <f>IF(AND(A296&lt;&gt;"",ISNUMBER(A296)),VLOOKUP(A296,Studies!A:BR,2,FALSE),"")</f>
        <v>Kranke 2012</v>
      </c>
      <c r="C296" s="188" t="str">
        <f>IF(AND(A296&lt;&gt;"",ISNUMBER(A296)),VLOOKUP(A296,Studies!A:BR,3,FALSE),"")</f>
        <v>https://www.ncbi.nlm.nih.gov/pubmed/22546895</v>
      </c>
      <c r="D296" s="257" t="str">
        <f>IF(AND(A296&lt;&gt;"",ISNUMBER(A296)),VLOOKUP(A296,Studies!A:BR,4,FALSE),"")</f>
        <v>Patients @ 1 mg</v>
      </c>
      <c r="E296" s="188" t="str">
        <f>IF(AND(A296&lt;&gt;"",ISNUMBER(A296)),VLOOKUP(A296,Studies!A:BR,5,FALSE),"")</f>
        <v>Buspirone</v>
      </c>
      <c r="F296" s="79" t="s">
        <v>111</v>
      </c>
      <c r="G296" s="78">
        <f t="shared" si="4"/>
        <v>1</v>
      </c>
    </row>
    <row r="297" spans="1:8" x14ac:dyDescent="0.2">
      <c r="A297" s="110">
        <v>324</v>
      </c>
      <c r="B297" s="188" t="str">
        <f>IF(AND(A297&lt;&gt;"",ISNUMBER(A297)),VLOOKUP(A297,Studies!A:BR,2,FALSE),"")</f>
        <v>Kranke 2012</v>
      </c>
      <c r="C297" s="188" t="str">
        <f>IF(AND(A297&lt;&gt;"",ISNUMBER(A297)),VLOOKUP(A297,Studies!A:BR,3,FALSE),"")</f>
        <v>https://www.ncbi.nlm.nih.gov/pubmed/22546895</v>
      </c>
      <c r="D297" s="257" t="str">
        <f>IF(AND(A297&lt;&gt;"",ISNUMBER(A297)),VLOOKUP(A297,Studies!A:BR,4,FALSE),"")</f>
        <v>Patients @ 2 mg</v>
      </c>
      <c r="E297" s="188" t="str">
        <f>IF(AND(A297&lt;&gt;"",ISNUMBER(A297)),VLOOKUP(A297,Studies!A:BR,5,FALSE),"")</f>
        <v>Buspirone</v>
      </c>
      <c r="F297" s="79" t="s">
        <v>111</v>
      </c>
      <c r="G297" s="78">
        <f t="shared" si="4"/>
        <v>1</v>
      </c>
    </row>
    <row r="298" spans="1:8" x14ac:dyDescent="0.2">
      <c r="A298" s="110">
        <v>325</v>
      </c>
      <c r="B298" s="188" t="str">
        <f>IF(AND(A298&lt;&gt;"",ISNUMBER(A298)),VLOOKUP(A298,Studies!A:BR,2,FALSE),"")</f>
        <v>Kranke 2012</v>
      </c>
      <c r="C298" s="188" t="str">
        <f>IF(AND(A298&lt;&gt;"",ISNUMBER(A298)),VLOOKUP(A298,Studies!A:BR,3,FALSE),"")</f>
        <v>https://www.ncbi.nlm.nih.gov/pubmed/22546895</v>
      </c>
      <c r="D298" s="257" t="str">
        <f>IF(AND(A298&lt;&gt;"",ISNUMBER(A298)),VLOOKUP(A298,Studies!A:BR,4,FALSE),"")</f>
        <v>Patients @ 3 mg</v>
      </c>
      <c r="E298" s="188" t="str">
        <f>IF(AND(A298&lt;&gt;"",ISNUMBER(A298)),VLOOKUP(A298,Studies!A:BR,5,FALSE),"")</f>
        <v>Buspirone</v>
      </c>
      <c r="F298" s="79" t="s">
        <v>111</v>
      </c>
      <c r="G298" s="78">
        <f t="shared" si="4"/>
        <v>1</v>
      </c>
    </row>
    <row r="299" spans="1:8" x14ac:dyDescent="0.2">
      <c r="A299" s="110">
        <v>326</v>
      </c>
      <c r="B299" s="188" t="str">
        <f>IF(AND(A299&lt;&gt;"",ISNUMBER(A299)),VLOOKUP(A299,Studies!A:BR,2,FALSE),"")</f>
        <v>Lamberg 1998a</v>
      </c>
      <c r="C299" s="188" t="str">
        <f>IF(AND(A299&lt;&gt;"",ISNUMBER(A299)),VLOOKUP(A299,Studies!A:BR,3,FALSE),"")</f>
        <v>https://www.ncbi.nlm.nih.gov/pubmed/9923581</v>
      </c>
      <c r="D299" s="257" t="str">
        <f>IF(AND(A299&lt;&gt;"",ISNUMBER(A299)),VLOOKUP(A299,Studies!A:BR,4,FALSE),"")</f>
        <v>Control (Perpetrator Placebo)</v>
      </c>
      <c r="E299" s="188" t="str">
        <f>IF(AND(A299&lt;&gt;"",ISNUMBER(A299)),VLOOKUP(A299,Studies!A:BR,5,FALSE),"")</f>
        <v>Buspirone</v>
      </c>
      <c r="F299" s="79" t="s">
        <v>1294</v>
      </c>
      <c r="G299" s="78">
        <f t="shared" si="4"/>
        <v>1</v>
      </c>
    </row>
    <row r="300" spans="1:8" x14ac:dyDescent="0.2">
      <c r="A300" s="110">
        <v>327</v>
      </c>
      <c r="B300" s="188" t="str">
        <f>IF(AND(A300&lt;&gt;"",ISNUMBER(A300)),VLOOKUP(A300,Studies!A:BR,2,FALSE),"")</f>
        <v>Lamberg 1998a</v>
      </c>
      <c r="C300" s="188" t="str">
        <f>IF(AND(A300&lt;&gt;"",ISNUMBER(A300)),VLOOKUP(A300,Studies!A:BR,3,FALSE),"")</f>
        <v>https://www.ncbi.nlm.nih.gov/pubmed/9923581</v>
      </c>
      <c r="D300" s="257" t="str">
        <f>IF(AND(A300&lt;&gt;"",ISNUMBER(A300)),VLOOKUP(A300,Studies!A:BR,4,FALSE),"")</f>
        <v>with Perpetrator (Fluvoxamine)</v>
      </c>
      <c r="E300" s="188" t="str">
        <f>IF(AND(A300&lt;&gt;"",ISNUMBER(A300)),VLOOKUP(A300,Studies!A:BR,5,FALSE),"")</f>
        <v>Buspirone</v>
      </c>
      <c r="F300" s="79" t="s">
        <v>1295</v>
      </c>
      <c r="G300" s="78">
        <f t="shared" si="4"/>
        <v>1</v>
      </c>
    </row>
    <row r="301" spans="1:8" x14ac:dyDescent="0.2">
      <c r="A301" s="110">
        <v>328</v>
      </c>
      <c r="B301" s="188" t="str">
        <f>IF(AND(A301&lt;&gt;"",ISNUMBER(A301)),VLOOKUP(A301,Studies!A:BR,2,FALSE),"")</f>
        <v>Lamberg 1998b</v>
      </c>
      <c r="C301" s="188" t="str">
        <f>IF(AND(A301&lt;&gt;"",ISNUMBER(A301)),VLOOKUP(A301,Studies!A:BR,3,FALSE),"")</f>
        <v>https://www.ncbi.nlm.nih.gov/pubmed/9578186</v>
      </c>
      <c r="D301" s="257" t="str">
        <f>IF(AND(A301&lt;&gt;"",ISNUMBER(A301)),VLOOKUP(A301,Studies!A:BR,4,FALSE),"")</f>
        <v>Control (Perpetrator Placebo)</v>
      </c>
      <c r="E301" s="188" t="str">
        <f>IF(AND(A301&lt;&gt;"",ISNUMBER(A301)),VLOOKUP(A301,Studies!A:BR,5,FALSE),"")</f>
        <v>Buspirone</v>
      </c>
      <c r="F301" s="79" t="s">
        <v>1296</v>
      </c>
      <c r="G301" s="78">
        <f t="shared" si="4"/>
        <v>1</v>
      </c>
    </row>
    <row r="302" spans="1:8" x14ac:dyDescent="0.2">
      <c r="A302" s="110">
        <v>329</v>
      </c>
      <c r="B302" s="188" t="str">
        <f>IF(AND(A302&lt;&gt;"",ISNUMBER(A302)),VLOOKUP(A302,Studies!A:BR,2,FALSE),"")</f>
        <v>Lamberg 1998b</v>
      </c>
      <c r="C302" s="188" t="str">
        <f>IF(AND(A302&lt;&gt;"",ISNUMBER(A302)),VLOOKUP(A302,Studies!A:BR,3,FALSE),"")</f>
        <v>https://www.ncbi.nlm.nih.gov/pubmed/9578186</v>
      </c>
      <c r="D302" s="257" t="str">
        <f>IF(AND(A302&lt;&gt;"",ISNUMBER(A302)),VLOOKUP(A302,Studies!A:BR,4,FALSE),"")</f>
        <v>with Perpetrator (Rifampicin)</v>
      </c>
      <c r="E302" s="188" t="str">
        <f>IF(AND(A302&lt;&gt;"",ISNUMBER(A302)),VLOOKUP(A302,Studies!A:BR,5,FALSE),"")</f>
        <v>Buspirone</v>
      </c>
      <c r="F302" s="79" t="s">
        <v>1297</v>
      </c>
      <c r="G302" s="78">
        <f t="shared" si="4"/>
        <v>1</v>
      </c>
    </row>
    <row r="303" spans="1:8" x14ac:dyDescent="0.2">
      <c r="A303" s="110">
        <v>330</v>
      </c>
      <c r="B303" s="188" t="str">
        <f>IF(AND(A303&lt;&gt;"",ISNUMBER(A303)),VLOOKUP(A303,Studies!A:BR,2,FALSE),"")</f>
        <v>Lamberg 1998c</v>
      </c>
      <c r="C303" s="188" t="str">
        <f>IF(AND(A303&lt;&gt;"",ISNUMBER(A303)),VLOOKUP(A303,Studies!A:BR,3,FALSE),"")</f>
        <v>https://www.ncbi.nlm.nih.gov/pubmed/9663178</v>
      </c>
      <c r="D303" s="257" t="str">
        <f>IF(AND(A303&lt;&gt;"",ISNUMBER(A303)),VLOOKUP(A303,Studies!A:BR,4,FALSE),"")</f>
        <v>Control (Perpetrator Placebo)</v>
      </c>
      <c r="E303" s="188" t="str">
        <f>IF(AND(A303&lt;&gt;"",ISNUMBER(A303)),VLOOKUP(A303,Studies!A:BR,5,FALSE),"")</f>
        <v>Buspirone</v>
      </c>
      <c r="F303" s="79" t="s">
        <v>1298</v>
      </c>
      <c r="G303" s="78">
        <f t="shared" si="4"/>
        <v>1</v>
      </c>
    </row>
    <row r="304" spans="1:8" x14ac:dyDescent="0.2">
      <c r="A304" s="110">
        <v>331</v>
      </c>
      <c r="B304" s="188" t="str">
        <f>IF(AND(A304&lt;&gt;"",ISNUMBER(A304)),VLOOKUP(A304,Studies!A:BR,2,FALSE),"")</f>
        <v>Lamberg 1998c</v>
      </c>
      <c r="C304" s="188" t="str">
        <f>IF(AND(A304&lt;&gt;"",ISNUMBER(A304)),VLOOKUP(A304,Studies!A:BR,3,FALSE),"")</f>
        <v>https://www.ncbi.nlm.nih.gov/pubmed/9663178</v>
      </c>
      <c r="D304" s="257" t="str">
        <f>IF(AND(A304&lt;&gt;"",ISNUMBER(A304)),VLOOKUP(A304,Studies!A:BR,4,FALSE),"")</f>
        <v>with Perpetrator (Verapamil)</v>
      </c>
      <c r="E304" s="188" t="str">
        <f>IF(AND(A304&lt;&gt;"",ISNUMBER(A304)),VLOOKUP(A304,Studies!A:BR,5,FALSE),"")</f>
        <v>Buspirone</v>
      </c>
      <c r="F304" s="79" t="s">
        <v>1299</v>
      </c>
      <c r="G304" s="78">
        <f t="shared" si="4"/>
        <v>1</v>
      </c>
    </row>
    <row r="305" spans="1:7" x14ac:dyDescent="0.2">
      <c r="A305" s="110">
        <v>332</v>
      </c>
      <c r="B305" s="188" t="str">
        <f>IF(AND(A305&lt;&gt;"",ISNUMBER(A305)),VLOOKUP(A305,Studies!A:BR,2,FALSE),"")</f>
        <v>Lamberg 1998c</v>
      </c>
      <c r="C305" s="188" t="str">
        <f>IF(AND(A305&lt;&gt;"",ISNUMBER(A305)),VLOOKUP(A305,Studies!A:BR,3,FALSE),"")</f>
        <v>https://www.ncbi.nlm.nih.gov/pubmed/9663178</v>
      </c>
      <c r="D305" s="257" t="str">
        <f>IF(AND(A305&lt;&gt;"",ISNUMBER(A305)),VLOOKUP(A305,Studies!A:BR,4,FALSE),"")</f>
        <v>with Perpetrator (Verapamil)</v>
      </c>
      <c r="E305" s="188" t="str">
        <f>IF(AND(A305&lt;&gt;"",ISNUMBER(A305)),VLOOKUP(A305,Studies!A:BR,5,FALSE),"")</f>
        <v>Verapamil</v>
      </c>
      <c r="F305" s="79" t="s">
        <v>1300</v>
      </c>
      <c r="G305" s="78">
        <f t="shared" si="4"/>
        <v>1</v>
      </c>
    </row>
    <row r="306" spans="1:7" x14ac:dyDescent="0.2">
      <c r="A306" s="110">
        <v>333</v>
      </c>
      <c r="B306" s="188" t="str">
        <f>IF(AND(A306&lt;&gt;"",ISNUMBER(A306)),VLOOKUP(A306,Studies!A:BR,2,FALSE),"")</f>
        <v>Lamberg 1998c</v>
      </c>
      <c r="C306" s="188" t="str">
        <f>IF(AND(A306&lt;&gt;"",ISNUMBER(A306)),VLOOKUP(A306,Studies!A:BR,3,FALSE),"")</f>
        <v>https://www.ncbi.nlm.nih.gov/pubmed/9663178</v>
      </c>
      <c r="D306" s="257" t="str">
        <f>IF(AND(A306&lt;&gt;"",ISNUMBER(A306)),VLOOKUP(A306,Studies!A:BR,4,FALSE),"")</f>
        <v>with Perpetrator (Diltiazem)</v>
      </c>
      <c r="E306" s="188" t="str">
        <f>IF(AND(A306&lt;&gt;"",ISNUMBER(A306)),VLOOKUP(A306,Studies!A:BR,5,FALSE),"")</f>
        <v>Buspirone</v>
      </c>
      <c r="F306" s="79" t="s">
        <v>1301</v>
      </c>
      <c r="G306" s="78">
        <f t="shared" si="4"/>
        <v>1</v>
      </c>
    </row>
    <row r="307" spans="1:7" x14ac:dyDescent="0.2">
      <c r="A307" s="110">
        <v>334</v>
      </c>
      <c r="B307" s="188" t="str">
        <f>IF(AND(A307&lt;&gt;"",ISNUMBER(A307)),VLOOKUP(A307,Studies!A:BR,2,FALSE),"")</f>
        <v>Lamberg 1998c</v>
      </c>
      <c r="C307" s="188" t="str">
        <f>IF(AND(A307&lt;&gt;"",ISNUMBER(A307)),VLOOKUP(A307,Studies!A:BR,3,FALSE),"")</f>
        <v>https://www.ncbi.nlm.nih.gov/pubmed/9663178</v>
      </c>
      <c r="D307" s="257" t="str">
        <f>IF(AND(A307&lt;&gt;"",ISNUMBER(A307)),VLOOKUP(A307,Studies!A:BR,4,FALSE),"")</f>
        <v>with Perpetrator (Diltiazem)</v>
      </c>
      <c r="E307" s="188" t="str">
        <f>IF(AND(A307&lt;&gt;"",ISNUMBER(A307)),VLOOKUP(A307,Studies!A:BR,5,FALSE),"")</f>
        <v>Diltiazem</v>
      </c>
      <c r="F307" s="79" t="s">
        <v>1302</v>
      </c>
      <c r="G307" s="78">
        <f t="shared" si="4"/>
        <v>1</v>
      </c>
    </row>
    <row r="308" spans="1:7" x14ac:dyDescent="0.2">
      <c r="A308" s="110">
        <v>335</v>
      </c>
      <c r="B308" s="188" t="str">
        <f>IF(AND(A308&lt;&gt;"",ISNUMBER(A308)),VLOOKUP(A308,Studies!A:BR,2,FALSE),"")</f>
        <v>Lamberg 1999</v>
      </c>
      <c r="C308" s="188" t="str">
        <f>IF(AND(A308&lt;&gt;"",ISNUMBER(A308)),VLOOKUP(A308,Studies!A:BR,3,FALSE),"")</f>
        <v>https://www.ncbi.nlm.nih.gov/pubmed/10227067</v>
      </c>
      <c r="D308" s="257" t="str">
        <f>IF(AND(A308&lt;&gt;"",ISNUMBER(A308)),VLOOKUP(A308,Studies!A:BR,4,FALSE),"")</f>
        <v>Control (Perpetrator Placebo)</v>
      </c>
      <c r="E308" s="188" t="str">
        <f>IF(AND(A308&lt;&gt;"",ISNUMBER(A308)),VLOOKUP(A308,Studies!A:BR,5,FALSE),"")</f>
        <v>Buspirone</v>
      </c>
      <c r="F308" s="79" t="s">
        <v>111</v>
      </c>
      <c r="G308" s="78">
        <f t="shared" si="4"/>
        <v>1</v>
      </c>
    </row>
    <row r="309" spans="1:7" x14ac:dyDescent="0.2">
      <c r="A309" s="110">
        <v>336</v>
      </c>
      <c r="B309" s="188" t="str">
        <f>IF(AND(A309&lt;&gt;"",ISNUMBER(A309)),VLOOKUP(A309,Studies!A:BR,2,FALSE),"")</f>
        <v>Larsen 2007</v>
      </c>
      <c r="C309" s="188" t="str">
        <f>IF(AND(A309&lt;&gt;"",ISNUMBER(A309)),VLOOKUP(A309,Studies!A:BR,3,FALSE),"")</f>
        <v>https://www.ncbi.nlm.nih.gov/pubmed/17365992</v>
      </c>
      <c r="D309" s="257" t="str">
        <f>IF(AND(A309&lt;&gt;"",ISNUMBER(A309)),VLOOKUP(A309,Studies!A:BR,4,FALSE),"")</f>
        <v>Control (Perpetrator Placebo)</v>
      </c>
      <c r="E309" s="188" t="str">
        <f>IF(AND(A309&lt;&gt;"",ISNUMBER(A309)),VLOOKUP(A309,Studies!A:BR,5,FALSE),"")</f>
        <v>Digoxin</v>
      </c>
      <c r="F309" s="79" t="s">
        <v>1278</v>
      </c>
      <c r="G309" s="78">
        <f t="shared" si="4"/>
        <v>1</v>
      </c>
    </row>
    <row r="310" spans="1:7" x14ac:dyDescent="0.2">
      <c r="A310" s="110">
        <v>337</v>
      </c>
      <c r="B310" s="188" t="str">
        <f>IF(AND(A310&lt;&gt;"",ISNUMBER(A310)),VLOOKUP(A310,Studies!A:BR,2,FALSE),"")</f>
        <v>Larsen 2007</v>
      </c>
      <c r="C310" s="188" t="str">
        <f>IF(AND(A310&lt;&gt;"",ISNUMBER(A310)),VLOOKUP(A310,Studies!A:BR,3,FALSE),"")</f>
        <v>https://www.ncbi.nlm.nih.gov/pubmed/17365992</v>
      </c>
      <c r="D310" s="257" t="str">
        <f>IF(AND(A310&lt;&gt;"",ISNUMBER(A310)),VLOOKUP(A310,Studies!A:BR,4,FALSE),"")</f>
        <v>with Perpetrator (Rifampicin)</v>
      </c>
      <c r="E310" s="188" t="str">
        <f>IF(AND(A310&lt;&gt;"",ISNUMBER(A310)),VLOOKUP(A310,Studies!A:BR,5,FALSE),"")</f>
        <v>Digoxin</v>
      </c>
      <c r="F310" s="79" t="s">
        <v>1279</v>
      </c>
      <c r="G310" s="78">
        <f t="shared" si="4"/>
        <v>1</v>
      </c>
    </row>
    <row r="311" spans="1:7" x14ac:dyDescent="0.2">
      <c r="A311" s="110">
        <v>338</v>
      </c>
      <c r="B311" s="188" t="str">
        <f>IF(AND(A311&lt;&gt;"",ISNUMBER(A311)),VLOOKUP(A311,Studies!A:BR,2,FALSE),"")</f>
        <v>Larsen 2007</v>
      </c>
      <c r="C311" s="188" t="str">
        <f>IF(AND(A311&lt;&gt;"",ISNUMBER(A311)),VLOOKUP(A311,Studies!A:BR,3,FALSE),"")</f>
        <v>https://www.ncbi.nlm.nih.gov/pubmed/17365992</v>
      </c>
      <c r="D311" s="257" t="str">
        <f>IF(AND(A311&lt;&gt;"",ISNUMBER(A311)),VLOOKUP(A311,Studies!A:BR,4,FALSE),"")</f>
        <v>with Perpetrator (Ketoconazole)</v>
      </c>
      <c r="E311" s="188" t="str">
        <f>IF(AND(A311&lt;&gt;"",ISNUMBER(A311)),VLOOKUP(A311,Studies!A:BR,5,FALSE),"")</f>
        <v>Digoxin</v>
      </c>
      <c r="F311" s="79" t="s">
        <v>1303</v>
      </c>
      <c r="G311" s="78">
        <f t="shared" si="4"/>
        <v>1</v>
      </c>
    </row>
    <row r="312" spans="1:7" x14ac:dyDescent="0.2">
      <c r="A312" s="110">
        <v>339</v>
      </c>
      <c r="B312" s="188" t="str">
        <f>IF(AND(A312&lt;&gt;"",ISNUMBER(A312)),VLOOKUP(A312,Studies!A:BR,2,FALSE),"")</f>
        <v>Lilja 1998</v>
      </c>
      <c r="C312" s="188" t="str">
        <f>IF(AND(A312&lt;&gt;"",ISNUMBER(A312)),VLOOKUP(A312,Studies!A:BR,3,FALSE),"")</f>
        <v>https://www.ncbi.nlm.nih.gov/pubmed/9871430</v>
      </c>
      <c r="D312" s="257" t="str">
        <f>IF(AND(A312&lt;&gt;"",ISNUMBER(A312)),VLOOKUP(A312,Studies!A:BR,4,FALSE),"")</f>
        <v>Control (Perpetrator Placebo)</v>
      </c>
      <c r="E312" s="188" t="str">
        <f>IF(AND(A312&lt;&gt;"",ISNUMBER(A312)),VLOOKUP(A312,Studies!A:BR,5,FALSE),"")</f>
        <v>Buspirone</v>
      </c>
      <c r="F312" s="79" t="s">
        <v>111</v>
      </c>
      <c r="G312" s="78">
        <f t="shared" si="4"/>
        <v>1</v>
      </c>
    </row>
    <row r="313" spans="1:7" x14ac:dyDescent="0.2">
      <c r="A313" s="110">
        <v>340</v>
      </c>
      <c r="B313" s="188" t="str">
        <f>IF(AND(A313&lt;&gt;"",ISNUMBER(A313)),VLOOKUP(A313,Studies!A:BR,2,FALSE),"")</f>
        <v>Lilja 1998</v>
      </c>
      <c r="C313" s="188" t="str">
        <f>IF(AND(A313&lt;&gt;"",ISNUMBER(A313)),VLOOKUP(A313,Studies!A:BR,3,FALSE),"")</f>
        <v>https://www.ncbi.nlm.nih.gov/pubmed/9871430</v>
      </c>
      <c r="D313" s="257" t="str">
        <f>IF(AND(A313&lt;&gt;"",ISNUMBER(A313)),VLOOKUP(A313,Studies!A:BR,4,FALSE),"")</f>
        <v>with Perpetrator (GFJ)</v>
      </c>
      <c r="E313" s="188" t="str">
        <f>IF(AND(A313&lt;&gt;"",ISNUMBER(A313)),VLOOKUP(A313,Studies!A:BR,5,FALSE),"")</f>
        <v>Buspirone</v>
      </c>
      <c r="F313" s="79" t="s">
        <v>111</v>
      </c>
      <c r="G313" s="78">
        <f t="shared" si="4"/>
        <v>1</v>
      </c>
    </row>
    <row r="314" spans="1:7" x14ac:dyDescent="0.2">
      <c r="A314" s="110">
        <v>341</v>
      </c>
      <c r="B314" s="188" t="str">
        <f>IF(AND(A314&lt;&gt;"",ISNUMBER(A314)),VLOOKUP(A314,Studies!A:BR,2,FALSE),"")</f>
        <v>Link 2008</v>
      </c>
      <c r="C314" s="188" t="str">
        <f>IF(AND(A314&lt;&gt;"",ISNUMBER(A314)),VLOOKUP(A314,Studies!A:BR,3,FALSE),"")</f>
        <v>https://www.ncbi.nlm.nih.gov/pubmed/18537963</v>
      </c>
      <c r="D314" s="257" t="str">
        <f>IF(AND(A314&lt;&gt;"",ISNUMBER(A314)),VLOOKUP(A314,Studies!A:BR,4,FALSE),"")</f>
        <v>iv Control (Perpetrator Placebo)</v>
      </c>
      <c r="E314" s="188" t="str">
        <f>IF(AND(A314&lt;&gt;"",ISNUMBER(A314)),VLOOKUP(A314,Studies!A:BR,5,FALSE),"")</f>
        <v>Midazolam</v>
      </c>
      <c r="F314" s="79" t="s">
        <v>1273</v>
      </c>
      <c r="G314" s="78">
        <f t="shared" si="4"/>
        <v>1</v>
      </c>
    </row>
    <row r="315" spans="1:7" x14ac:dyDescent="0.2">
      <c r="A315" s="110">
        <v>342</v>
      </c>
      <c r="B315" s="188" t="str">
        <f>IF(AND(A315&lt;&gt;"",ISNUMBER(A315)),VLOOKUP(A315,Studies!A:BR,2,FALSE),"")</f>
        <v>Link 2008</v>
      </c>
      <c r="C315" s="188" t="str">
        <f>IF(AND(A315&lt;&gt;"",ISNUMBER(A315)),VLOOKUP(A315,Studies!A:BR,3,FALSE),"")</f>
        <v>https://www.ncbi.nlm.nih.gov/pubmed/18537963</v>
      </c>
      <c r="D315" s="257" t="str">
        <f>IF(AND(A315&lt;&gt;"",ISNUMBER(A315)),VLOOKUP(A315,Studies!A:BR,4,FALSE),"")</f>
        <v>iv with Perpetrator (Rifampicin)</v>
      </c>
      <c r="E315" s="188" t="str">
        <f>IF(AND(A315&lt;&gt;"",ISNUMBER(A315)),VLOOKUP(A315,Studies!A:BR,5,FALSE),"")</f>
        <v>Midazolam</v>
      </c>
      <c r="F315" s="79" t="s">
        <v>1274</v>
      </c>
      <c r="G315" s="78">
        <f t="shared" si="4"/>
        <v>1</v>
      </c>
    </row>
    <row r="316" spans="1:7" x14ac:dyDescent="0.2">
      <c r="A316" s="110">
        <v>343</v>
      </c>
      <c r="B316" s="188" t="str">
        <f>IF(AND(A316&lt;&gt;"",ISNUMBER(A316)),VLOOKUP(A316,Studies!A:BR,2,FALSE),"")</f>
        <v>Link 2008</v>
      </c>
      <c r="C316" s="188" t="str">
        <f>IF(AND(A316&lt;&gt;"",ISNUMBER(A316)),VLOOKUP(A316,Studies!A:BR,3,FALSE),"")</f>
        <v>https://www.ncbi.nlm.nih.gov/pubmed/18537963</v>
      </c>
      <c r="D316" s="257" t="str">
        <f>IF(AND(A316&lt;&gt;"",ISNUMBER(A316)),VLOOKUP(A316,Studies!A:BR,4,FALSE),"")</f>
        <v>po Control (Perpetrator Placebo)</v>
      </c>
      <c r="E316" s="188" t="str">
        <f>IF(AND(A316&lt;&gt;"",ISNUMBER(A316)),VLOOKUP(A316,Studies!A:BR,5,FALSE),"")</f>
        <v>Midazolam</v>
      </c>
      <c r="F316" s="79" t="s">
        <v>1273</v>
      </c>
      <c r="G316" s="78">
        <f t="shared" si="4"/>
        <v>1</v>
      </c>
    </row>
    <row r="317" spans="1:7" x14ac:dyDescent="0.2">
      <c r="A317" s="80">
        <v>344</v>
      </c>
      <c r="B317" s="188" t="str">
        <f>IF(AND(A317&lt;&gt;"",ISNUMBER(A317)),VLOOKUP(A317,Studies!A:BR,2,FALSE),"")</f>
        <v>Link 2008</v>
      </c>
      <c r="C317" s="188" t="str">
        <f>IF(AND(A317&lt;&gt;"",ISNUMBER(A317)),VLOOKUP(A317,Studies!A:BR,3,FALSE),"")</f>
        <v>https://www.ncbi.nlm.nih.gov/pubmed/18537963</v>
      </c>
      <c r="D317" s="257" t="str">
        <f>IF(AND(A317&lt;&gt;"",ISNUMBER(A317)),VLOOKUP(A317,Studies!A:BR,4,FALSE),"")</f>
        <v>po with Perpetrator (Rifampicin)</v>
      </c>
      <c r="E317" s="188" t="str">
        <f>IF(AND(A317&lt;&gt;"",ISNUMBER(A317)),VLOOKUP(A317,Studies!A:BR,5,FALSE),"")</f>
        <v>Midazolam</v>
      </c>
      <c r="F317" s="79" t="s">
        <v>1274</v>
      </c>
      <c r="G317" s="78">
        <f t="shared" si="4"/>
        <v>1</v>
      </c>
    </row>
    <row r="318" spans="1:7" x14ac:dyDescent="0.2">
      <c r="A318" s="80">
        <v>345</v>
      </c>
      <c r="B318" s="188" t="str">
        <f>IF(AND(A318&lt;&gt;"",ISNUMBER(A318)),VLOOKUP(A318,Studies!A:BR,2,FALSE),"")</f>
        <v>Loos 1985</v>
      </c>
      <c r="C318" s="188" t="str">
        <f>IF(AND(A318&lt;&gt;"",ISNUMBER(A318)),VLOOKUP(A318,Studies!A:BR,3,FALSE),"")</f>
        <v>http://www.ncbi.nlm.nih.gov/pubmed/4087830</v>
      </c>
      <c r="D318" s="257" t="str">
        <f>IF(AND(A318&lt;&gt;"",ISNUMBER(A318)),VLOOKUP(A318,Studies!A:BR,4,FALSE),"")</f>
        <v>oral day 2 (Patient 4)</v>
      </c>
      <c r="E318" s="188" t="str">
        <f>IF(AND(A318&lt;&gt;"",ISNUMBER(A318)),VLOOKUP(A318,Studies!A:BR,5,FALSE),"")</f>
        <v>Rifampicin</v>
      </c>
      <c r="F318" s="79" t="s">
        <v>54</v>
      </c>
      <c r="G318" s="78">
        <f t="shared" si="4"/>
        <v>1</v>
      </c>
    </row>
    <row r="319" spans="1:7" x14ac:dyDescent="0.2">
      <c r="A319" s="80">
        <v>346</v>
      </c>
      <c r="B319" s="188" t="str">
        <f>IF(AND(A319&lt;&gt;"",ISNUMBER(A319)),VLOOKUP(A319,Studies!A:BR,2,FALSE),"")</f>
        <v>Loos 1985</v>
      </c>
      <c r="C319" s="188" t="str">
        <f>IF(AND(A319&lt;&gt;"",ISNUMBER(A319)),VLOOKUP(A319,Studies!A:BR,3,FALSE),"")</f>
        <v>http://www.ncbi.nlm.nih.gov/pubmed/4087830</v>
      </c>
      <c r="D319" s="257" t="str">
        <f>IF(AND(A319&lt;&gt;"",ISNUMBER(A319)),VLOOKUP(A319,Studies!A:BR,4,FALSE),"")</f>
        <v>oral day 9 (Patient 4)</v>
      </c>
      <c r="E319" s="188" t="str">
        <f>IF(AND(A319&lt;&gt;"",ISNUMBER(A319)),VLOOKUP(A319,Studies!A:BR,5,FALSE),"")</f>
        <v>Rifampicin</v>
      </c>
      <c r="F319" s="79" t="s">
        <v>54</v>
      </c>
      <c r="G319" s="78">
        <f t="shared" si="4"/>
        <v>1</v>
      </c>
    </row>
    <row r="320" spans="1:7" x14ac:dyDescent="0.2">
      <c r="A320" s="80">
        <v>347</v>
      </c>
      <c r="B320" s="188" t="str">
        <f>IF(AND(A320&lt;&gt;"",ISNUMBER(A320)),VLOOKUP(A320,Studies!A:BR,2,FALSE),"")</f>
        <v>Loos 1985</v>
      </c>
      <c r="C320" s="188" t="str">
        <f>IF(AND(A320&lt;&gt;"",ISNUMBER(A320)),VLOOKUP(A320,Studies!A:BR,3,FALSE),"")</f>
        <v>http://www.ncbi.nlm.nih.gov/pubmed/4087830</v>
      </c>
      <c r="D320" s="257" t="str">
        <f>IF(AND(A320&lt;&gt;"",ISNUMBER(A320)),VLOOKUP(A320,Studies!A:BR,4,FALSE),"")</f>
        <v>oral day 23 (Patient 4)</v>
      </c>
      <c r="E320" s="188" t="str">
        <f>IF(AND(A320&lt;&gt;"",ISNUMBER(A320)),VLOOKUP(A320,Studies!A:BR,5,FALSE),"")</f>
        <v>Rifampicin</v>
      </c>
      <c r="F320" s="79" t="s">
        <v>54</v>
      </c>
      <c r="G320" s="78">
        <f t="shared" si="4"/>
        <v>1</v>
      </c>
    </row>
    <row r="321" spans="1:7" x14ac:dyDescent="0.2">
      <c r="A321" s="80">
        <v>348</v>
      </c>
      <c r="B321" s="188" t="str">
        <f>IF(AND(A321&lt;&gt;"",ISNUMBER(A321)),VLOOKUP(A321,Studies!A:BR,2,FALSE),"")</f>
        <v>Loos 1985</v>
      </c>
      <c r="C321" s="188" t="str">
        <f>IF(AND(A321&lt;&gt;"",ISNUMBER(A321)),VLOOKUP(A321,Studies!A:BR,3,FALSE),"")</f>
        <v>http://www.ncbi.nlm.nih.gov/pubmed/4087830</v>
      </c>
      <c r="D321" s="257" t="str">
        <f>IF(AND(A321&lt;&gt;"",ISNUMBER(A321)),VLOOKUP(A321,Studies!A:BR,4,FALSE),"")</f>
        <v>iv day 1 (Patient 4)</v>
      </c>
      <c r="E321" s="188" t="str">
        <f>IF(AND(A321&lt;&gt;"",ISNUMBER(A321)),VLOOKUP(A321,Studies!A:BR,5,FALSE),"")</f>
        <v>Rifampicin</v>
      </c>
      <c r="F321" s="79" t="s">
        <v>54</v>
      </c>
      <c r="G321" s="78">
        <f t="shared" si="4"/>
        <v>1</v>
      </c>
    </row>
    <row r="322" spans="1:7" x14ac:dyDescent="0.2">
      <c r="A322" s="80">
        <v>349</v>
      </c>
      <c r="B322" s="188" t="str">
        <f>IF(AND(A322&lt;&gt;"",ISNUMBER(A322)),VLOOKUP(A322,Studies!A:BR,2,FALSE),"")</f>
        <v>Loos 1985</v>
      </c>
      <c r="C322" s="188" t="str">
        <f>IF(AND(A322&lt;&gt;"",ISNUMBER(A322)),VLOOKUP(A322,Studies!A:BR,3,FALSE),"")</f>
        <v>http://www.ncbi.nlm.nih.gov/pubmed/4087830</v>
      </c>
      <c r="D322" s="257" t="str">
        <f>IF(AND(A322&lt;&gt;"",ISNUMBER(A322)),VLOOKUP(A322,Studies!A:BR,4,FALSE),"")</f>
        <v>iv day 8 (Patient 4)</v>
      </c>
      <c r="E322" s="188" t="str">
        <f>IF(AND(A322&lt;&gt;"",ISNUMBER(A322)),VLOOKUP(A322,Studies!A:BR,5,FALSE),"")</f>
        <v>Rifampicin</v>
      </c>
      <c r="F322" s="79" t="s">
        <v>54</v>
      </c>
      <c r="G322" s="78">
        <f t="shared" si="4"/>
        <v>1</v>
      </c>
    </row>
    <row r="323" spans="1:7" x14ac:dyDescent="0.2">
      <c r="A323" s="80">
        <v>350</v>
      </c>
      <c r="B323" s="188" t="str">
        <f>IF(AND(A323&lt;&gt;"",ISNUMBER(A323)),VLOOKUP(A323,Studies!A:BR,2,FALSE),"")</f>
        <v>Loos 1985</v>
      </c>
      <c r="C323" s="188" t="str">
        <f>IF(AND(A323&lt;&gt;"",ISNUMBER(A323)),VLOOKUP(A323,Studies!A:BR,3,FALSE),"")</f>
        <v>http://www.ncbi.nlm.nih.gov/pubmed/4087830</v>
      </c>
      <c r="D323" s="257" t="str">
        <f>IF(AND(A323&lt;&gt;"",ISNUMBER(A323)),VLOOKUP(A323,Studies!A:BR,4,FALSE),"")</f>
        <v>iv day 22 (Patient 4)</v>
      </c>
      <c r="E323" s="188" t="str">
        <f>IF(AND(A323&lt;&gt;"",ISNUMBER(A323)),VLOOKUP(A323,Studies!A:BR,5,FALSE),"")</f>
        <v>Rifampicin</v>
      </c>
      <c r="F323" s="79" t="s">
        <v>54</v>
      </c>
      <c r="G323" s="78">
        <f t="shared" si="4"/>
        <v>1</v>
      </c>
    </row>
    <row r="324" spans="1:7" x14ac:dyDescent="0.2">
      <c r="A324" s="80">
        <v>351</v>
      </c>
      <c r="B324" s="188" t="str">
        <f>IF(AND(A324&lt;&gt;"",ISNUMBER(A324)),VLOOKUP(A324,Studies!A:BR,2,FALSE),"")</f>
        <v>Majumdar 2007</v>
      </c>
      <c r="C324" s="188" t="str">
        <f>IF(AND(A324&lt;&gt;"",ISNUMBER(A324)),VLOOKUP(A324,Studies!A:BR,3,FALSE),"")</f>
        <v>https://www.ncbi.nlm.nih.gov/pubmed/17463213</v>
      </c>
      <c r="D324" s="257" t="str">
        <f>IF(AND(A324&lt;&gt;"",ISNUMBER(A324)),VLOOKUP(A324,Studies!A:BR,4,FALSE),"")</f>
        <v>po Control (Perpetrator Placebo)</v>
      </c>
      <c r="E324" s="188" t="str">
        <f>IF(AND(A324&lt;&gt;"",ISNUMBER(A324)),VLOOKUP(A324,Studies!A:BR,5,FALSE),"")</f>
        <v>Midazolam</v>
      </c>
      <c r="F324" s="79" t="s">
        <v>102</v>
      </c>
      <c r="G324" s="78">
        <f t="shared" ref="G324:G387" si="5">A324-A323</f>
        <v>1</v>
      </c>
    </row>
    <row r="325" spans="1:7" x14ac:dyDescent="0.2">
      <c r="A325" s="80">
        <v>352</v>
      </c>
      <c r="B325" s="188" t="str">
        <f>IF(AND(A325&lt;&gt;"",ISNUMBER(A325)),VLOOKUP(A325,Studies!A:BR,2,FALSE),"")</f>
        <v>Majumdar 2007</v>
      </c>
      <c r="C325" s="188" t="str">
        <f>IF(AND(A325&lt;&gt;"",ISNUMBER(A325)),VLOOKUP(A325,Studies!A:BR,3,FALSE),"")</f>
        <v>https://www.ncbi.nlm.nih.gov/pubmed/17463213</v>
      </c>
      <c r="D325" s="257" t="str">
        <f>IF(AND(A325&lt;&gt;"",ISNUMBER(A325)),VLOOKUP(A325,Studies!A:BR,4,FALSE),"")</f>
        <v>po with Perpetrator (Aprepitant)</v>
      </c>
      <c r="E325" s="188" t="str">
        <f>IF(AND(A325&lt;&gt;"",ISNUMBER(A325)),VLOOKUP(A325,Studies!A:BR,5,FALSE),"")</f>
        <v>Midazolam</v>
      </c>
      <c r="F325" s="79" t="s">
        <v>102</v>
      </c>
      <c r="G325" s="78">
        <f t="shared" si="5"/>
        <v>1</v>
      </c>
    </row>
    <row r="326" spans="1:7" x14ac:dyDescent="0.2">
      <c r="A326" s="80">
        <v>353</v>
      </c>
      <c r="B326" s="188" t="str">
        <f>IF(AND(A326&lt;&gt;"",ISNUMBER(A326)),VLOOKUP(A326,Studies!A:BR,2,FALSE),"")</f>
        <v>Markert 2013</v>
      </c>
      <c r="C326" s="188" t="str">
        <f>IF(AND(A326&lt;&gt;"",ISNUMBER(A326)),VLOOKUP(A326,Studies!A:BR,3,FALSE),"")</f>
        <v>https://www.ncbi.nlm.nih.gov/pubmed/23748747</v>
      </c>
      <c r="D326" s="257" t="str">
        <f>IF(AND(A326&lt;&gt;"",ISNUMBER(A326)),VLOOKUP(A326,Studies!A:BR,4,FALSE),"")</f>
        <v>Control (Perpetrator Placebo)</v>
      </c>
      <c r="E326" s="188" t="str">
        <f>IF(AND(A326&lt;&gt;"",ISNUMBER(A326)),VLOOKUP(A326,Studies!A:BR,5,FALSE),"")</f>
        <v>Midazolam</v>
      </c>
      <c r="F326" s="79" t="s">
        <v>1280</v>
      </c>
      <c r="G326" s="78">
        <f t="shared" si="5"/>
        <v>1</v>
      </c>
    </row>
    <row r="327" spans="1:7" x14ac:dyDescent="0.2">
      <c r="A327" s="80">
        <v>354</v>
      </c>
      <c r="B327" s="188" t="str">
        <f>IF(AND(A327&lt;&gt;"",ISNUMBER(A327)),VLOOKUP(A327,Studies!A:BR,2,FALSE),"")</f>
        <v>Markert 2013</v>
      </c>
      <c r="C327" s="188" t="str">
        <f>IF(AND(A327&lt;&gt;"",ISNUMBER(A327)),VLOOKUP(A327,Studies!A:BR,3,FALSE),"")</f>
        <v>https://www.ncbi.nlm.nih.gov/pubmed/23748747</v>
      </c>
      <c r="D327" s="257" t="str">
        <f>IF(AND(A327&lt;&gt;"",ISNUMBER(A327)),VLOOKUP(A327,Studies!A:BR,4,FALSE),"")</f>
        <v>with Perpetrator (Clarithromycin)</v>
      </c>
      <c r="E327" s="188" t="str">
        <f>IF(AND(A327&lt;&gt;"",ISNUMBER(A327)),VLOOKUP(A327,Studies!A:BR,5,FALSE),"")</f>
        <v>Midazolam</v>
      </c>
      <c r="F327" s="79" t="s">
        <v>1281</v>
      </c>
      <c r="G327" s="78">
        <f t="shared" si="5"/>
        <v>1</v>
      </c>
    </row>
    <row r="328" spans="1:7" x14ac:dyDescent="0.2">
      <c r="A328" s="80">
        <v>355</v>
      </c>
      <c r="B328" s="188" t="str">
        <f>IF(AND(A328&lt;&gt;"",ISNUMBER(A328)),VLOOKUP(A328,Studies!A:BR,2,FALSE),"")</f>
        <v>Nitti 1977</v>
      </c>
      <c r="C328" s="188" t="str">
        <f>IF(AND(A328&lt;&gt;"",ISNUMBER(A328)),VLOOKUP(A328,Studies!A:BR,3,FALSE),"")</f>
        <v>https://www.ncbi.nlm.nih.gov/pubmed/832508</v>
      </c>
      <c r="D328" s="257" t="str">
        <f>IF(AND(A328&lt;&gt;"",ISNUMBER(A328)),VLOOKUP(A328,Studies!A:BR,4,FALSE),"")</f>
        <v>300 mg</v>
      </c>
      <c r="E328" s="188" t="str">
        <f>IF(AND(A328&lt;&gt;"",ISNUMBER(A328)),VLOOKUP(A328,Studies!A:BR,5,FALSE),"")</f>
        <v>Rifampicin</v>
      </c>
      <c r="F328" s="79" t="s">
        <v>54</v>
      </c>
      <c r="G328" s="78">
        <f t="shared" si="5"/>
        <v>1</v>
      </c>
    </row>
    <row r="329" spans="1:7" x14ac:dyDescent="0.2">
      <c r="A329" s="80">
        <v>356</v>
      </c>
      <c r="B329" s="188" t="str">
        <f>IF(AND(A329&lt;&gt;"",ISNUMBER(A329)),VLOOKUP(A329,Studies!A:BR,2,FALSE),"")</f>
        <v>Nitti 1977</v>
      </c>
      <c r="C329" s="188" t="str">
        <f>IF(AND(A329&lt;&gt;"",ISNUMBER(A329)),VLOOKUP(A329,Studies!A:BR,3,FALSE),"")</f>
        <v>https://www.ncbi.nlm.nih.gov/pubmed/832508</v>
      </c>
      <c r="D329" s="257" t="str">
        <f>IF(AND(A329&lt;&gt;"",ISNUMBER(A329)),VLOOKUP(A329,Studies!A:BR,4,FALSE),"")</f>
        <v>450 mg</v>
      </c>
      <c r="E329" s="188" t="str">
        <f>IF(AND(A329&lt;&gt;"",ISNUMBER(A329)),VLOOKUP(A329,Studies!A:BR,5,FALSE),"")</f>
        <v>Rifampicin</v>
      </c>
      <c r="F329" s="79" t="s">
        <v>54</v>
      </c>
      <c r="G329" s="78">
        <f t="shared" si="5"/>
        <v>1</v>
      </c>
    </row>
    <row r="330" spans="1:7" x14ac:dyDescent="0.2">
      <c r="A330" s="80">
        <v>357</v>
      </c>
      <c r="B330" s="188" t="str">
        <f>IF(AND(A330&lt;&gt;"",ISNUMBER(A330)),VLOOKUP(A330,Studies!A:BR,2,FALSE),"")</f>
        <v>Nitti 1977</v>
      </c>
      <c r="C330" s="188" t="str">
        <f>IF(AND(A330&lt;&gt;"",ISNUMBER(A330)),VLOOKUP(A330,Studies!A:BR,3,FALSE),"")</f>
        <v>https://www.ncbi.nlm.nih.gov/pubmed/832508</v>
      </c>
      <c r="D330" s="257" t="str">
        <f>IF(AND(A330&lt;&gt;"",ISNUMBER(A330)),VLOOKUP(A330,Studies!A:BR,4,FALSE),"")</f>
        <v>600 mg</v>
      </c>
      <c r="E330" s="188" t="str">
        <f>IF(AND(A330&lt;&gt;"",ISNUMBER(A330)),VLOOKUP(A330,Studies!A:BR,5,FALSE),"")</f>
        <v>Rifampicin</v>
      </c>
      <c r="F330" s="79" t="s">
        <v>54</v>
      </c>
      <c r="G330" s="78">
        <f t="shared" si="5"/>
        <v>1</v>
      </c>
    </row>
    <row r="331" spans="1:7" x14ac:dyDescent="0.2">
      <c r="A331" s="80">
        <v>358</v>
      </c>
      <c r="B331" s="188" t="str">
        <f>IF(AND(A331&lt;&gt;"",ISNUMBER(A331)),VLOOKUP(A331,Studies!A:BR,2,FALSE),"")</f>
        <v>Nitti 1977</v>
      </c>
      <c r="C331" s="188" t="str">
        <f>IF(AND(A331&lt;&gt;"",ISNUMBER(A331)),VLOOKUP(A331,Studies!A:BR,3,FALSE),"")</f>
        <v>https://www.ncbi.nlm.nih.gov/pubmed/832508</v>
      </c>
      <c r="D331" s="257" t="str">
        <f>IF(AND(A331&lt;&gt;"",ISNUMBER(A331)),VLOOKUP(A331,Studies!A:BR,4,FALSE),"")</f>
        <v>300 mg</v>
      </c>
      <c r="E331" s="188" t="str">
        <f>IF(AND(A331&lt;&gt;"",ISNUMBER(A331)),VLOOKUP(A331,Studies!A:BR,5,FALSE),"")</f>
        <v>Rifampicin</v>
      </c>
      <c r="F331" s="79" t="s">
        <v>54</v>
      </c>
      <c r="G331" s="78">
        <f t="shared" si="5"/>
        <v>1</v>
      </c>
    </row>
    <row r="332" spans="1:7" x14ac:dyDescent="0.2">
      <c r="A332" s="80">
        <v>359</v>
      </c>
      <c r="B332" s="188" t="str">
        <f>IF(AND(A332&lt;&gt;"",ISNUMBER(A332)),VLOOKUP(A332,Studies!A:BR,2,FALSE),"")</f>
        <v>Nitti 1977</v>
      </c>
      <c r="C332" s="188" t="str">
        <f>IF(AND(A332&lt;&gt;"",ISNUMBER(A332)),VLOOKUP(A332,Studies!A:BR,3,FALSE),"")</f>
        <v>https://www.ncbi.nlm.nih.gov/pubmed/832508</v>
      </c>
      <c r="D332" s="257" t="str">
        <f>IF(AND(A332&lt;&gt;"",ISNUMBER(A332)),VLOOKUP(A332,Studies!A:BR,4,FALSE),"")</f>
        <v>450 mg</v>
      </c>
      <c r="E332" s="188" t="str">
        <f>IF(AND(A332&lt;&gt;"",ISNUMBER(A332)),VLOOKUP(A332,Studies!A:BR,5,FALSE),"")</f>
        <v>Rifampicin</v>
      </c>
      <c r="F332" s="79" t="s">
        <v>54</v>
      </c>
      <c r="G332" s="78">
        <f t="shared" si="5"/>
        <v>1</v>
      </c>
    </row>
    <row r="333" spans="1:7" x14ac:dyDescent="0.2">
      <c r="A333" s="80">
        <v>360</v>
      </c>
      <c r="B333" s="188" t="str">
        <f>IF(AND(A333&lt;&gt;"",ISNUMBER(A333)),VLOOKUP(A333,Studies!A:BR,2,FALSE),"")</f>
        <v>Nitti 1977</v>
      </c>
      <c r="C333" s="188" t="str">
        <f>IF(AND(A333&lt;&gt;"",ISNUMBER(A333)),VLOOKUP(A333,Studies!A:BR,3,FALSE),"")</f>
        <v>https://www.ncbi.nlm.nih.gov/pubmed/832508</v>
      </c>
      <c r="D333" s="257" t="str">
        <f>IF(AND(A333&lt;&gt;"",ISNUMBER(A333)),VLOOKUP(A333,Studies!A:BR,4,FALSE),"")</f>
        <v>600 mg</v>
      </c>
      <c r="E333" s="188" t="str">
        <f>IF(AND(A333&lt;&gt;"",ISNUMBER(A333)),VLOOKUP(A333,Studies!A:BR,5,FALSE),"")</f>
        <v>Rifampicin</v>
      </c>
      <c r="F333" s="79" t="s">
        <v>54</v>
      </c>
      <c r="G333" s="78">
        <f t="shared" si="5"/>
        <v>1</v>
      </c>
    </row>
    <row r="334" spans="1:7" x14ac:dyDescent="0.2">
      <c r="A334" s="80">
        <v>361</v>
      </c>
      <c r="B334" s="188" t="str">
        <f>IF(AND(A334&lt;&gt;"",ISNUMBER(A334)),VLOOKUP(A334,Studies!A:BR,2,FALSE),"")</f>
        <v>Okudaira 2007</v>
      </c>
      <c r="C334" s="188" t="str">
        <f>IF(AND(A334&lt;&gt;"",ISNUMBER(A334)),VLOOKUP(A334,Studies!A:BR,3,FALSE),"")</f>
        <v>https://www.ncbi.nlm.nih.gov/pubmed/17585116</v>
      </c>
      <c r="D334" s="257" t="str">
        <f>IF(AND(A334&lt;&gt;"",ISNUMBER(A334)),VLOOKUP(A334,Studies!A:BR,4,FALSE),"")</f>
        <v>EM 0 Control (Perpetrator Placebo)</v>
      </c>
      <c r="E334" s="188" t="str">
        <f>IF(AND(A334&lt;&gt;"",ISNUMBER(A334)),VLOOKUP(A334,Studies!A:BR,5,FALSE),"")</f>
        <v>Midazolam</v>
      </c>
      <c r="F334" s="79" t="s">
        <v>1304</v>
      </c>
      <c r="G334" s="78">
        <f t="shared" si="5"/>
        <v>1</v>
      </c>
    </row>
    <row r="335" spans="1:7" x14ac:dyDescent="0.2">
      <c r="A335" s="80">
        <v>362</v>
      </c>
      <c r="B335" s="188" t="str">
        <f>IF(AND(A335&lt;&gt;"",ISNUMBER(A335)),VLOOKUP(A335,Studies!A:BR,2,FALSE),"")</f>
        <v>Okudaira 2007</v>
      </c>
      <c r="C335" s="188" t="str">
        <f>IF(AND(A335&lt;&gt;"",ISNUMBER(A335)),VLOOKUP(A335,Studies!A:BR,3,FALSE),"")</f>
        <v>https://www.ncbi.nlm.nih.gov/pubmed/17585116</v>
      </c>
      <c r="D335" s="257" t="str">
        <f>IF(AND(A335&lt;&gt;"",ISNUMBER(A335)),VLOOKUP(A335,Studies!A:BR,4,FALSE),"")</f>
        <v>EM 2 with Perpetrator (Erythromycin)</v>
      </c>
      <c r="E335" s="188" t="str">
        <f>IF(AND(A335&lt;&gt;"",ISNUMBER(A335)),VLOOKUP(A335,Studies!A:BR,5,FALSE),"")</f>
        <v>Midazolam</v>
      </c>
      <c r="F335" s="79" t="s">
        <v>1305</v>
      </c>
      <c r="G335" s="78">
        <f t="shared" si="5"/>
        <v>1</v>
      </c>
    </row>
    <row r="336" spans="1:7" x14ac:dyDescent="0.2">
      <c r="A336" s="110">
        <v>363</v>
      </c>
      <c r="B336" s="188" t="str">
        <f>IF(AND(A336&lt;&gt;"",ISNUMBER(A336)),VLOOKUP(A336,Studies!A:BR,2,FALSE),"")</f>
        <v>Okudaira 2007</v>
      </c>
      <c r="C336" s="188" t="str">
        <f>IF(AND(A336&lt;&gt;"",ISNUMBER(A336)),VLOOKUP(A336,Studies!A:BR,3,FALSE),"")</f>
        <v>https://www.ncbi.nlm.nih.gov/pubmed/17585116</v>
      </c>
      <c r="D336" s="257" t="str">
        <f>IF(AND(A336&lt;&gt;"",ISNUMBER(A336)),VLOOKUP(A336,Studies!A:BR,4,FALSE),"")</f>
        <v>EM 4 with Perpetrator (Erythromycin)</v>
      </c>
      <c r="E336" s="188" t="str">
        <f>IF(AND(A336&lt;&gt;"",ISNUMBER(A336)),VLOOKUP(A336,Studies!A:BR,5,FALSE),"")</f>
        <v>Midazolam</v>
      </c>
      <c r="F336" s="79" t="s">
        <v>1305</v>
      </c>
      <c r="G336" s="78">
        <f t="shared" si="5"/>
        <v>1</v>
      </c>
    </row>
    <row r="337" spans="1:7" x14ac:dyDescent="0.2">
      <c r="A337" s="110">
        <v>364</v>
      </c>
      <c r="B337" s="188" t="str">
        <f>IF(AND(A337&lt;&gt;"",ISNUMBER(A337)),VLOOKUP(A337,Studies!A:BR,2,FALSE),"")</f>
        <v>Okudaira 2007</v>
      </c>
      <c r="C337" s="188" t="str">
        <f>IF(AND(A337&lt;&gt;"",ISNUMBER(A337)),VLOOKUP(A337,Studies!A:BR,3,FALSE),"")</f>
        <v>https://www.ncbi.nlm.nih.gov/pubmed/17585116</v>
      </c>
      <c r="D337" s="257" t="str">
        <f>IF(AND(A337&lt;&gt;"",ISNUMBER(A337)),VLOOKUP(A337,Studies!A:BR,4,FALSE),"")</f>
        <v>EM 7 with Perpetrator (Erythromycin)</v>
      </c>
      <c r="E337" s="188" t="str">
        <f>IF(AND(A337&lt;&gt;"",ISNUMBER(A337)),VLOOKUP(A337,Studies!A:BR,5,FALSE),"")</f>
        <v>Midazolam</v>
      </c>
      <c r="F337" s="79" t="s">
        <v>1305</v>
      </c>
      <c r="G337" s="78">
        <f t="shared" si="5"/>
        <v>1</v>
      </c>
    </row>
    <row r="338" spans="1:7" x14ac:dyDescent="0.2">
      <c r="A338" s="110">
        <v>365</v>
      </c>
      <c r="B338" s="188" t="str">
        <f>IF(AND(A338&lt;&gt;"",ISNUMBER(A338)),VLOOKUP(A338,Studies!A:BR,2,FALSE),"")</f>
        <v>Olkkola 1993</v>
      </c>
      <c r="C338" s="188" t="str">
        <f>IF(AND(A338&lt;&gt;"",ISNUMBER(A338)),VLOOKUP(A338,Studies!A:BR,3,FALSE),"")</f>
        <v>https://www.ncbi.nlm.nih.gov/pubmed/8453848</v>
      </c>
      <c r="D338" s="257" t="str">
        <f>IF(AND(A338&lt;&gt;"",ISNUMBER(A338)),VLOOKUP(A338,Studies!A:BR,4,FALSE),"")</f>
        <v>po Control (Perpetrator Placebo)</v>
      </c>
      <c r="E338" s="188" t="str">
        <f>IF(AND(A338&lt;&gt;"",ISNUMBER(A338)),VLOOKUP(A338,Studies!A:BR,5,FALSE),"")</f>
        <v>Midazolam</v>
      </c>
      <c r="F338" s="79" t="s">
        <v>1304</v>
      </c>
      <c r="G338" s="78">
        <f t="shared" si="5"/>
        <v>1</v>
      </c>
    </row>
    <row r="339" spans="1:7" x14ac:dyDescent="0.2">
      <c r="A339" s="80">
        <v>366</v>
      </c>
      <c r="B339" s="188" t="str">
        <f>IF(AND(A339&lt;&gt;"",ISNUMBER(A339)),VLOOKUP(A339,Studies!A:BR,2,FALSE),"")</f>
        <v>Olkkola 1993</v>
      </c>
      <c r="C339" s="188" t="str">
        <f>IF(AND(A339&lt;&gt;"",ISNUMBER(A339)),VLOOKUP(A339,Studies!A:BR,3,FALSE),"")</f>
        <v>https://www.ncbi.nlm.nih.gov/pubmed/8453848</v>
      </c>
      <c r="D339" s="257" t="str">
        <f>IF(AND(A339&lt;&gt;"",ISNUMBER(A339)),VLOOKUP(A339,Studies!A:BR,4,FALSE),"")</f>
        <v>po with Perpetrator (Erythromycin)</v>
      </c>
      <c r="E339" s="188" t="str">
        <f>IF(AND(A339&lt;&gt;"",ISNUMBER(A339)),VLOOKUP(A339,Studies!A:BR,5,FALSE),"")</f>
        <v>Midazolam</v>
      </c>
      <c r="F339" s="79" t="s">
        <v>1305</v>
      </c>
      <c r="G339" s="78">
        <f t="shared" si="5"/>
        <v>1</v>
      </c>
    </row>
    <row r="340" spans="1:7" x14ac:dyDescent="0.2">
      <c r="A340" s="80">
        <v>367</v>
      </c>
      <c r="B340" s="188" t="str">
        <f>IF(AND(A340&lt;&gt;"",ISNUMBER(A340)),VLOOKUP(A340,Studies!A:BR,2,FALSE),"")</f>
        <v>Olkkola 1993</v>
      </c>
      <c r="C340" s="188" t="str">
        <f>IF(AND(A340&lt;&gt;"",ISNUMBER(A340)),VLOOKUP(A340,Studies!A:BR,3,FALSE),"")</f>
        <v>https://www.ncbi.nlm.nih.gov/pubmed/8453848</v>
      </c>
      <c r="D340" s="257" t="str">
        <f>IF(AND(A340&lt;&gt;"",ISNUMBER(A340)),VLOOKUP(A340,Studies!A:BR,4,FALSE),"")</f>
        <v>iv Control (Perpetrator Placebo)</v>
      </c>
      <c r="E340" s="188" t="str">
        <f>IF(AND(A340&lt;&gt;"",ISNUMBER(A340)),VLOOKUP(A340,Studies!A:BR,5,FALSE),"")</f>
        <v>Midazolam</v>
      </c>
      <c r="F340" s="79" t="s">
        <v>1304</v>
      </c>
      <c r="G340" s="78">
        <f t="shared" si="5"/>
        <v>1</v>
      </c>
    </row>
    <row r="341" spans="1:7" x14ac:dyDescent="0.2">
      <c r="A341" s="110">
        <v>368</v>
      </c>
      <c r="B341" s="188" t="str">
        <f>IF(AND(A341&lt;&gt;"",ISNUMBER(A341)),VLOOKUP(A341,Studies!A:BR,2,FALSE),"")</f>
        <v>Olkkola 1993</v>
      </c>
      <c r="C341" s="188" t="str">
        <f>IF(AND(A341&lt;&gt;"",ISNUMBER(A341)),VLOOKUP(A341,Studies!A:BR,3,FALSE),"")</f>
        <v>https://www.ncbi.nlm.nih.gov/pubmed/8453848</v>
      </c>
      <c r="D341" s="257" t="str">
        <f>IF(AND(A341&lt;&gt;"",ISNUMBER(A341)),VLOOKUP(A341,Studies!A:BR,4,FALSE),"")</f>
        <v>iv with Perpetrator (Erythromycin)</v>
      </c>
      <c r="E341" s="188" t="str">
        <f>IF(AND(A341&lt;&gt;"",ISNUMBER(A341)),VLOOKUP(A341,Studies!A:BR,5,FALSE),"")</f>
        <v>Midazolam</v>
      </c>
      <c r="F341" s="79" t="s">
        <v>1305</v>
      </c>
      <c r="G341" s="78">
        <f t="shared" si="5"/>
        <v>1</v>
      </c>
    </row>
    <row r="342" spans="1:7" x14ac:dyDescent="0.2">
      <c r="A342" s="110">
        <v>369</v>
      </c>
      <c r="B342" s="188" t="str">
        <f>IF(AND(A342&lt;&gt;"",ISNUMBER(A342)),VLOOKUP(A342,Studies!A:BR,2,FALSE),"")</f>
        <v>Olkkola 1994</v>
      </c>
      <c r="C342" s="188" t="str">
        <f>IF(AND(A342&lt;&gt;"",ISNUMBER(A342)),VLOOKUP(A342,Studies!A:BR,3,FALSE),"")</f>
        <v>https://www.ncbi.nlm.nih.gov/pubmed/8181191</v>
      </c>
      <c r="D342" s="257" t="str">
        <f>IF(AND(A342&lt;&gt;"",ISNUMBER(A342)),VLOOKUP(A342,Studies!A:BR,4,FALSE),"")</f>
        <v>po Control (Perpetrator Placebo)</v>
      </c>
      <c r="E342" s="188" t="str">
        <f>IF(AND(A342&lt;&gt;"",ISNUMBER(A342)),VLOOKUP(A342,Studies!A:BR,5,FALSE),"")</f>
        <v>Midazolam</v>
      </c>
      <c r="F342" s="79" t="s">
        <v>1306</v>
      </c>
      <c r="G342" s="78">
        <f t="shared" si="5"/>
        <v>1</v>
      </c>
    </row>
    <row r="343" spans="1:7" x14ac:dyDescent="0.2">
      <c r="A343" s="110">
        <v>370</v>
      </c>
      <c r="B343" s="188" t="str">
        <f>IF(AND(A343&lt;&gt;"",ISNUMBER(A343)),VLOOKUP(A343,Studies!A:BR,2,FALSE),"")</f>
        <v>Olkkola 1994</v>
      </c>
      <c r="C343" s="188" t="str">
        <f>IF(AND(A343&lt;&gt;"",ISNUMBER(A343)),VLOOKUP(A343,Studies!A:BR,3,FALSE),"")</f>
        <v>https://www.ncbi.nlm.nih.gov/pubmed/8181191</v>
      </c>
      <c r="D343" s="257" t="str">
        <f>IF(AND(A343&lt;&gt;"",ISNUMBER(A343)),VLOOKUP(A343,Studies!A:BR,4,FALSE),"")</f>
        <v>po with Perpetrator (Itraconazole)</v>
      </c>
      <c r="E343" s="188" t="str">
        <f>IF(AND(A343&lt;&gt;"",ISNUMBER(A343)),VLOOKUP(A343,Studies!A:BR,5,FALSE),"")</f>
        <v>Midazolam</v>
      </c>
      <c r="F343" s="79" t="s">
        <v>1272</v>
      </c>
      <c r="G343" s="78">
        <f t="shared" si="5"/>
        <v>1</v>
      </c>
    </row>
    <row r="344" spans="1:7" x14ac:dyDescent="0.2">
      <c r="A344" s="110">
        <v>371</v>
      </c>
      <c r="B344" s="188" t="str">
        <f>IF(AND(A344&lt;&gt;"",ISNUMBER(A344)),VLOOKUP(A344,Studies!A:BR,2,FALSE),"")</f>
        <v>Olkkola 1994</v>
      </c>
      <c r="C344" s="188" t="str">
        <f>IF(AND(A344&lt;&gt;"",ISNUMBER(A344)),VLOOKUP(A344,Studies!A:BR,3,FALSE),"")</f>
        <v>https://www.ncbi.nlm.nih.gov/pubmed/8181191</v>
      </c>
      <c r="D344" s="257" t="str">
        <f>IF(AND(A344&lt;&gt;"",ISNUMBER(A344)),VLOOKUP(A344,Studies!A:BR,4,FALSE),"")</f>
        <v>po with Perpetrator (Ketoconazole</v>
      </c>
      <c r="E344" s="188" t="str">
        <f>IF(AND(A344&lt;&gt;"",ISNUMBER(A344)),VLOOKUP(A344,Studies!A:BR,5,FALSE),"")</f>
        <v>Midazolam</v>
      </c>
      <c r="F344" s="79" t="s">
        <v>1277</v>
      </c>
      <c r="G344" s="78">
        <f t="shared" si="5"/>
        <v>1</v>
      </c>
    </row>
    <row r="345" spans="1:7" x14ac:dyDescent="0.2">
      <c r="A345" s="110">
        <v>372</v>
      </c>
      <c r="B345" s="188" t="str">
        <f>IF(AND(A345&lt;&gt;"",ISNUMBER(A345)),VLOOKUP(A345,Studies!A:BR,2,FALSE),"")</f>
        <v>Olkkola 1994</v>
      </c>
      <c r="C345" s="188" t="str">
        <f>IF(AND(A345&lt;&gt;"",ISNUMBER(A345)),VLOOKUP(A345,Studies!A:BR,3,FALSE),"")</f>
        <v>https://www.ncbi.nlm.nih.gov/pubmed/8181191</v>
      </c>
      <c r="D345" s="257" t="str">
        <f>IF(AND(A345&lt;&gt;"",ISNUMBER(A345)),VLOOKUP(A345,Studies!A:BR,4,FALSE),"")</f>
        <v>po with Perpetrator (Itraconazole)</v>
      </c>
      <c r="E345" s="188" t="str">
        <f>IF(AND(A345&lt;&gt;"",ISNUMBER(A345)),VLOOKUP(A345,Studies!A:BR,5,FALSE),"")</f>
        <v>Itraconazole</v>
      </c>
      <c r="F345" s="79" t="s">
        <v>1307</v>
      </c>
      <c r="G345" s="78">
        <f t="shared" si="5"/>
        <v>1</v>
      </c>
    </row>
    <row r="346" spans="1:7" x14ac:dyDescent="0.2">
      <c r="A346" s="110">
        <v>373</v>
      </c>
      <c r="B346" s="188" t="str">
        <f>IF(AND(A346&lt;&gt;"",ISNUMBER(A346)),VLOOKUP(A346,Studies!A:BR,2,FALSE),"")</f>
        <v>Olkkola 1994</v>
      </c>
      <c r="C346" s="188" t="str">
        <f>IF(AND(A346&lt;&gt;"",ISNUMBER(A346)),VLOOKUP(A346,Studies!A:BR,3,FALSE),"")</f>
        <v>https://www.ncbi.nlm.nih.gov/pubmed/8181191</v>
      </c>
      <c r="D346" s="257" t="str">
        <f>IF(AND(A346&lt;&gt;"",ISNUMBER(A346)),VLOOKUP(A346,Studies!A:BR,4,FALSE),"")</f>
        <v>po with Perpetrator (Ketoconazole</v>
      </c>
      <c r="E346" s="188" t="str">
        <f>IF(AND(A346&lt;&gt;"",ISNUMBER(A346)),VLOOKUP(A346,Studies!A:BR,5,FALSE),"")</f>
        <v>Ketoconazole</v>
      </c>
      <c r="F346" s="79" t="s">
        <v>1308</v>
      </c>
      <c r="G346" s="78">
        <f t="shared" si="5"/>
        <v>1</v>
      </c>
    </row>
    <row r="347" spans="1:7" x14ac:dyDescent="0.2">
      <c r="A347" s="110">
        <v>374</v>
      </c>
      <c r="B347" s="188" t="str">
        <f>IF(AND(A347&lt;&gt;"",ISNUMBER(A347)),VLOOKUP(A347,Studies!A:BR,2,FALSE),"")</f>
        <v>Olkkola 1996</v>
      </c>
      <c r="C347" s="188" t="str">
        <f>IF(AND(A347&lt;&gt;"",ISNUMBER(A347)),VLOOKUP(A347,Studies!A:BR,3,FALSE),"")</f>
        <v>https://www.ncbi.nlm.nih.gov/pubmed/8623953</v>
      </c>
      <c r="D347" s="257" t="str">
        <f>IF(AND(A347&lt;&gt;"",ISNUMBER(A347)),VLOOKUP(A347,Studies!A:BR,4,FALSE),"")</f>
        <v>day 1 (po) Control (Perpetrator Placebo)</v>
      </c>
      <c r="E347" s="188" t="str">
        <f>IF(AND(A347&lt;&gt;"",ISNUMBER(A347)),VLOOKUP(A347,Studies!A:BR,5,FALSE),"")</f>
        <v>Midazolam</v>
      </c>
      <c r="F347" s="79" t="s">
        <v>1271</v>
      </c>
      <c r="G347" s="78">
        <f t="shared" si="5"/>
        <v>1</v>
      </c>
    </row>
    <row r="348" spans="1:7" x14ac:dyDescent="0.2">
      <c r="A348" s="110">
        <v>375</v>
      </c>
      <c r="B348" s="188" t="str">
        <f>IF(AND(A348&lt;&gt;"",ISNUMBER(A348)),VLOOKUP(A348,Studies!A:BR,2,FALSE),"")</f>
        <v>Olkkola 1996</v>
      </c>
      <c r="C348" s="188" t="str">
        <f>IF(AND(A348&lt;&gt;"",ISNUMBER(A348)),VLOOKUP(A348,Studies!A:BR,3,FALSE),"")</f>
        <v>https://www.ncbi.nlm.nih.gov/pubmed/8623953</v>
      </c>
      <c r="D348" s="257" t="str">
        <f>IF(AND(A348&lt;&gt;"",ISNUMBER(A348)),VLOOKUP(A348,Studies!A:BR,4,FALSE),"")</f>
        <v>day 4 (iv) Control (Perpetrator Placebo)</v>
      </c>
      <c r="E348" s="188" t="str">
        <f>IF(AND(A348&lt;&gt;"",ISNUMBER(A348)),VLOOKUP(A348,Studies!A:BR,5,FALSE),"")</f>
        <v>Midazolam</v>
      </c>
      <c r="F348" s="79" t="s">
        <v>1271</v>
      </c>
      <c r="G348" s="78">
        <f t="shared" si="5"/>
        <v>1</v>
      </c>
    </row>
    <row r="349" spans="1:7" x14ac:dyDescent="0.2">
      <c r="A349" s="110">
        <v>376</v>
      </c>
      <c r="B349" s="188" t="str">
        <f>IF(AND(A349&lt;&gt;"",ISNUMBER(A349)),VLOOKUP(A349,Studies!A:BR,2,FALSE),"")</f>
        <v>Olkkola 1996</v>
      </c>
      <c r="C349" s="188" t="str">
        <f>IF(AND(A349&lt;&gt;"",ISNUMBER(A349)),VLOOKUP(A349,Studies!A:BR,3,FALSE),"")</f>
        <v>https://www.ncbi.nlm.nih.gov/pubmed/8623953</v>
      </c>
      <c r="D349" s="257" t="str">
        <f>IF(AND(A349&lt;&gt;"",ISNUMBER(A349)),VLOOKUP(A349,Studies!A:BR,4,FALSE),"")</f>
        <v>day 6 (po) Control (Perpetrator Placebo)</v>
      </c>
      <c r="E349" s="188" t="str">
        <f>IF(AND(A349&lt;&gt;"",ISNUMBER(A349)),VLOOKUP(A349,Studies!A:BR,5,FALSE),"")</f>
        <v>Midazolam</v>
      </c>
      <c r="F349" s="79" t="s">
        <v>1271</v>
      </c>
      <c r="G349" s="78">
        <f t="shared" si="5"/>
        <v>1</v>
      </c>
    </row>
    <row r="350" spans="1:7" x14ac:dyDescent="0.2">
      <c r="A350" s="110">
        <v>377</v>
      </c>
      <c r="B350" s="188" t="str">
        <f>IF(AND(A350&lt;&gt;"",ISNUMBER(A350)),VLOOKUP(A350,Studies!A:BR,2,FALSE),"")</f>
        <v>Olkkola 1996</v>
      </c>
      <c r="C350" s="188" t="str">
        <f>IF(AND(A350&lt;&gt;"",ISNUMBER(A350)),VLOOKUP(A350,Studies!A:BR,3,FALSE),"")</f>
        <v>https://www.ncbi.nlm.nih.gov/pubmed/8623953</v>
      </c>
      <c r="D350" s="257" t="str">
        <f>IF(AND(A350&lt;&gt;"",ISNUMBER(A350)),VLOOKUP(A350,Studies!A:BR,4,FALSE),"")</f>
        <v>day 1 (po) with Perpetrator (Itraconazole)</v>
      </c>
      <c r="E350" s="188" t="str">
        <f>IF(AND(A350&lt;&gt;"",ISNUMBER(A350)),VLOOKUP(A350,Studies!A:BR,5,FALSE),"")</f>
        <v>Midazolam</v>
      </c>
      <c r="F350" s="79" t="s">
        <v>1272</v>
      </c>
      <c r="G350" s="78">
        <f t="shared" si="5"/>
        <v>1</v>
      </c>
    </row>
    <row r="351" spans="1:7" x14ac:dyDescent="0.2">
      <c r="A351" s="110">
        <v>378</v>
      </c>
      <c r="B351" s="188" t="str">
        <f>IF(AND(A351&lt;&gt;"",ISNUMBER(A351)),VLOOKUP(A351,Studies!A:BR,2,FALSE),"")</f>
        <v>Olkkola 1996</v>
      </c>
      <c r="C351" s="188" t="str">
        <f>IF(AND(A351&lt;&gt;"",ISNUMBER(A351)),VLOOKUP(A351,Studies!A:BR,3,FALSE),"")</f>
        <v>https://www.ncbi.nlm.nih.gov/pubmed/8623953</v>
      </c>
      <c r="D351" s="257" t="str">
        <f>IF(AND(A351&lt;&gt;"",ISNUMBER(A351)),VLOOKUP(A351,Studies!A:BR,4,FALSE),"")</f>
        <v>day 4 (iv) with Perpetrator (Itraconazole)</v>
      </c>
      <c r="E351" s="188" t="str">
        <f>IF(AND(A351&lt;&gt;"",ISNUMBER(A351)),VLOOKUP(A351,Studies!A:BR,5,FALSE),"")</f>
        <v>Midazolam</v>
      </c>
      <c r="F351" s="79" t="s">
        <v>1272</v>
      </c>
      <c r="G351" s="78">
        <f t="shared" si="5"/>
        <v>1</v>
      </c>
    </row>
    <row r="352" spans="1:7" x14ac:dyDescent="0.2">
      <c r="A352" s="110">
        <v>379</v>
      </c>
      <c r="B352" s="188" t="str">
        <f>IF(AND(A352&lt;&gt;"",ISNUMBER(A352)),VLOOKUP(A352,Studies!A:BR,2,FALSE),"")</f>
        <v>Olkkola 1996</v>
      </c>
      <c r="C352" s="188" t="str">
        <f>IF(AND(A352&lt;&gt;"",ISNUMBER(A352)),VLOOKUP(A352,Studies!A:BR,3,FALSE),"")</f>
        <v>https://www.ncbi.nlm.nih.gov/pubmed/8623953</v>
      </c>
      <c r="D352" s="257" t="str">
        <f>IF(AND(A352&lt;&gt;"",ISNUMBER(A352)),VLOOKUP(A352,Studies!A:BR,4,FALSE),"")</f>
        <v>day 6 (po) with Perpetrator (Itraconazole)</v>
      </c>
      <c r="E352" s="188" t="str">
        <f>IF(AND(A352&lt;&gt;"",ISNUMBER(A352)),VLOOKUP(A352,Studies!A:BR,5,FALSE),"")</f>
        <v>Midazolam</v>
      </c>
      <c r="F352" s="79" t="s">
        <v>1272</v>
      </c>
      <c r="G352" s="78">
        <f t="shared" si="5"/>
        <v>1</v>
      </c>
    </row>
    <row r="353" spans="1:7" x14ac:dyDescent="0.2">
      <c r="A353" s="110">
        <v>380</v>
      </c>
      <c r="B353" s="188" t="str">
        <f>IF(AND(A353&lt;&gt;"",ISNUMBER(A353)),VLOOKUP(A353,Studies!A:BR,2,FALSE),"")</f>
        <v>Olkkola 1996</v>
      </c>
      <c r="C353" s="188" t="str">
        <f>IF(AND(A353&lt;&gt;"",ISNUMBER(A353)),VLOOKUP(A353,Studies!A:BR,3,FALSE),"")</f>
        <v>https://www.ncbi.nlm.nih.gov/pubmed/8623953</v>
      </c>
      <c r="D353" s="257" t="str">
        <f>IF(AND(A353&lt;&gt;"",ISNUMBER(A353)),VLOOKUP(A353,Studies!A:BR,4,FALSE),"")</f>
        <v>day 1 (po) with Perpetrator (Fluconazole)</v>
      </c>
      <c r="E353" s="188" t="str">
        <f>IF(AND(A353&lt;&gt;"",ISNUMBER(A353)),VLOOKUP(A353,Studies!A:BR,5,FALSE),"")</f>
        <v>Midazolam</v>
      </c>
      <c r="F353" s="79" t="s">
        <v>1329</v>
      </c>
      <c r="G353" s="78">
        <f t="shared" si="5"/>
        <v>1</v>
      </c>
    </row>
    <row r="354" spans="1:7" x14ac:dyDescent="0.2">
      <c r="A354" s="110">
        <v>381</v>
      </c>
      <c r="B354" s="188" t="str">
        <f>IF(AND(A354&lt;&gt;"",ISNUMBER(A354)),VLOOKUP(A354,Studies!A:BR,2,FALSE),"")</f>
        <v>Olkkola 1996</v>
      </c>
      <c r="C354" s="188" t="str">
        <f>IF(AND(A354&lt;&gt;"",ISNUMBER(A354)),VLOOKUP(A354,Studies!A:BR,3,FALSE),"")</f>
        <v>https://www.ncbi.nlm.nih.gov/pubmed/8623953</v>
      </c>
      <c r="D354" s="257" t="str">
        <f>IF(AND(A354&lt;&gt;"",ISNUMBER(A354)),VLOOKUP(A354,Studies!A:BR,4,FALSE),"")</f>
        <v>day 4 (iv) with Perpetrator (Fluconazole)</v>
      </c>
      <c r="E354" s="188" t="str">
        <f>IF(AND(A354&lt;&gt;"",ISNUMBER(A354)),VLOOKUP(A354,Studies!A:BR,5,FALSE),"")</f>
        <v>Midazolam</v>
      </c>
      <c r="F354" s="79" t="s">
        <v>1329</v>
      </c>
      <c r="G354" s="78">
        <f t="shared" si="5"/>
        <v>1</v>
      </c>
    </row>
    <row r="355" spans="1:7" x14ac:dyDescent="0.2">
      <c r="A355" s="110">
        <v>382</v>
      </c>
      <c r="B355" s="188" t="str">
        <f>IF(AND(A355&lt;&gt;"",ISNUMBER(A355)),VLOOKUP(A355,Studies!A:BR,2,FALSE),"")</f>
        <v>Olkkola 1996</v>
      </c>
      <c r="C355" s="188" t="str">
        <f>IF(AND(A355&lt;&gt;"",ISNUMBER(A355)),VLOOKUP(A355,Studies!A:BR,3,FALSE),"")</f>
        <v>https://www.ncbi.nlm.nih.gov/pubmed/8623953</v>
      </c>
      <c r="D355" s="257" t="str">
        <f>IF(AND(A355&lt;&gt;"",ISNUMBER(A355)),VLOOKUP(A355,Studies!A:BR,4,FALSE),"")</f>
        <v>day 6 (po) with Perpetrator (Fluconazole)</v>
      </c>
      <c r="E355" s="188" t="str">
        <f>IF(AND(A355&lt;&gt;"",ISNUMBER(A355)),VLOOKUP(A355,Studies!A:BR,5,FALSE),"")</f>
        <v>Midazolam</v>
      </c>
      <c r="F355" s="79" t="s">
        <v>1329</v>
      </c>
      <c r="G355" s="78">
        <f t="shared" si="5"/>
        <v>1</v>
      </c>
    </row>
    <row r="356" spans="1:7" x14ac:dyDescent="0.2">
      <c r="A356" s="110">
        <v>383</v>
      </c>
      <c r="B356" s="188" t="str">
        <f>IF(AND(A356&lt;&gt;"",ISNUMBER(A356)),VLOOKUP(A356,Studies!A:BR,2,FALSE),"")</f>
        <v>Peloquin 1997</v>
      </c>
      <c r="C356" s="188" t="str">
        <f>IF(AND(A356&lt;&gt;"",ISNUMBER(A356)),VLOOKUP(A356,Studies!A:BR,3,FALSE),"")</f>
        <v>https://www.ncbi.nlm.nih.gov/pubmed/9420037</v>
      </c>
      <c r="D356" s="257" t="str">
        <f>IF(AND(A356&lt;&gt;"",ISNUMBER(A356)),VLOOKUP(A356,Studies!A:BR,4,FALSE),"")</f>
        <v>600 mg</v>
      </c>
      <c r="E356" s="188" t="str">
        <f>IF(AND(A356&lt;&gt;"",ISNUMBER(A356)),VLOOKUP(A356,Studies!A:BR,5,FALSE),"")</f>
        <v>Rifampicin</v>
      </c>
      <c r="F356" s="79" t="s">
        <v>54</v>
      </c>
      <c r="G356" s="78">
        <f t="shared" si="5"/>
        <v>1</v>
      </c>
    </row>
    <row r="357" spans="1:7" x14ac:dyDescent="0.2">
      <c r="A357" s="110">
        <v>384</v>
      </c>
      <c r="B357" s="188" t="str">
        <f>IF(AND(A357&lt;&gt;"",ISNUMBER(A357)),VLOOKUP(A357,Studies!A:BR,2,FALSE),"")</f>
        <v>Peloquin 1999</v>
      </c>
      <c r="C357" s="188" t="str">
        <f>IF(AND(A357&lt;&gt;"",ISNUMBER(A357)),VLOOKUP(A357,Studies!A:BR,3,FALSE),"")</f>
        <v>https://www.ncbi.nlm.nih.gov/pubmed/9925057</v>
      </c>
      <c r="D357" s="257" t="str">
        <f>IF(AND(A357&lt;&gt;"",ISNUMBER(A357)),VLOOKUP(A357,Studies!A:BR,4,FALSE),"")</f>
        <v>fast1</v>
      </c>
      <c r="E357" s="188" t="str">
        <f>IF(AND(A357&lt;&gt;"",ISNUMBER(A357)),VLOOKUP(A357,Studies!A:BR,5,FALSE),"")</f>
        <v>Rifampicin</v>
      </c>
      <c r="F357" s="79" t="s">
        <v>54</v>
      </c>
      <c r="G357" s="78">
        <f t="shared" si="5"/>
        <v>1</v>
      </c>
    </row>
    <row r="358" spans="1:7" x14ac:dyDescent="0.2">
      <c r="A358" s="110">
        <v>385</v>
      </c>
      <c r="B358" s="188" t="str">
        <f>IF(AND(A358&lt;&gt;"",ISNUMBER(A358)),VLOOKUP(A358,Studies!A:BR,2,FALSE),"")</f>
        <v>Peloquin 1999</v>
      </c>
      <c r="C358" s="188" t="str">
        <f>IF(AND(A358&lt;&gt;"",ISNUMBER(A358)),VLOOKUP(A358,Studies!A:BR,3,FALSE),"")</f>
        <v>https://www.ncbi.nlm.nih.gov/pubmed/9925057</v>
      </c>
      <c r="D358" s="257" t="str">
        <f>IF(AND(A358&lt;&gt;"",ISNUMBER(A358)),VLOOKUP(A358,Studies!A:BR,4,FALSE),"")</f>
        <v>fast2</v>
      </c>
      <c r="E358" s="188" t="str">
        <f>IF(AND(A358&lt;&gt;"",ISNUMBER(A358)),VLOOKUP(A358,Studies!A:BR,5,FALSE),"")</f>
        <v>Rifampicin</v>
      </c>
      <c r="F358" s="79" t="s">
        <v>54</v>
      </c>
      <c r="G358" s="78">
        <f t="shared" si="5"/>
        <v>1</v>
      </c>
    </row>
    <row r="359" spans="1:7" x14ac:dyDescent="0.2">
      <c r="A359" s="110">
        <v>386</v>
      </c>
      <c r="B359" s="188" t="str">
        <f>IF(AND(A359&lt;&gt;"",ISNUMBER(A359)),VLOOKUP(A359,Studies!A:BR,2,FALSE),"")</f>
        <v>Peloquin 1999</v>
      </c>
      <c r="C359" s="188" t="str">
        <f>IF(AND(A359&lt;&gt;"",ISNUMBER(A359)),VLOOKUP(A359,Studies!A:BR,3,FALSE),"")</f>
        <v>https://www.ncbi.nlm.nih.gov/pubmed/9925057</v>
      </c>
      <c r="D359" s="257" t="str">
        <f>IF(AND(A359&lt;&gt;"",ISNUMBER(A359)),VLOOKUP(A359,Studies!A:BR,4,FALSE),"")</f>
        <v>antacid</v>
      </c>
      <c r="E359" s="188" t="str">
        <f>IF(AND(A359&lt;&gt;"",ISNUMBER(A359)),VLOOKUP(A359,Studies!A:BR,5,FALSE),"")</f>
        <v>Rifampicin</v>
      </c>
      <c r="F359" s="79" t="s">
        <v>54</v>
      </c>
      <c r="G359" s="78">
        <f t="shared" si="5"/>
        <v>1</v>
      </c>
    </row>
    <row r="360" spans="1:7" x14ac:dyDescent="0.2">
      <c r="A360" s="110">
        <v>387</v>
      </c>
      <c r="B360" s="188" t="str">
        <f>IF(AND(A360&lt;&gt;"",ISNUMBER(A360)),VLOOKUP(A360,Studies!A:BR,2,FALSE),"")</f>
        <v>Peloquin 1999</v>
      </c>
      <c r="C360" s="188" t="str">
        <f>IF(AND(A360&lt;&gt;"",ISNUMBER(A360)),VLOOKUP(A360,Studies!A:BR,3,FALSE),"")</f>
        <v>https://www.ncbi.nlm.nih.gov/pubmed/9925057</v>
      </c>
      <c r="D360" s="257" t="str">
        <f>IF(AND(A360&lt;&gt;"",ISNUMBER(A360)),VLOOKUP(A360,Studies!A:BR,4,FALSE),"")</f>
        <v>fed</v>
      </c>
      <c r="E360" s="188" t="str">
        <f>IF(AND(A360&lt;&gt;"",ISNUMBER(A360)),VLOOKUP(A360,Studies!A:BR,5,FALSE),"")</f>
        <v>Rifampicin</v>
      </c>
      <c r="F360" s="79" t="s">
        <v>54</v>
      </c>
      <c r="G360" s="78">
        <f t="shared" si="5"/>
        <v>1</v>
      </c>
    </row>
    <row r="361" spans="1:7" x14ac:dyDescent="0.2">
      <c r="A361" s="110">
        <v>388</v>
      </c>
      <c r="B361" s="188" t="str">
        <f>IF(AND(A361&lt;&gt;"",ISNUMBER(A361)),VLOOKUP(A361,Studies!A:BR,2,FALSE),"")</f>
        <v>Phimmasone 2001</v>
      </c>
      <c r="C361" s="188" t="str">
        <f>IF(AND(A361&lt;&gt;"",ISNUMBER(A361)),VLOOKUP(A361,Studies!A:BR,3,FALSE),"")</f>
        <v>https://www.ncbi.nlm.nih.gov/pubmed/11753266</v>
      </c>
      <c r="D361" s="257" t="str">
        <f>IF(AND(A361&lt;&gt;"",ISNUMBER(A361)),VLOOKUP(A361,Studies!A:BR,4,FALSE),"")</f>
        <v>Control (Perpetrator Placebo)</v>
      </c>
      <c r="E361" s="188" t="str">
        <f>IF(AND(A361&lt;&gt;"",ISNUMBER(A361)),VLOOKUP(A361,Studies!A:BR,5,FALSE),"")</f>
        <v>Midazolam</v>
      </c>
      <c r="F361" s="79" t="s">
        <v>1273</v>
      </c>
      <c r="G361" s="78">
        <f t="shared" si="5"/>
        <v>1</v>
      </c>
    </row>
    <row r="362" spans="1:7" x14ac:dyDescent="0.2">
      <c r="A362" s="110">
        <v>389</v>
      </c>
      <c r="B362" s="188" t="str">
        <f>IF(AND(A362&lt;&gt;"",ISNUMBER(A362)),VLOOKUP(A362,Studies!A:BR,2,FALSE),"")</f>
        <v>Phimmasone 2001</v>
      </c>
      <c r="C362" s="188" t="str">
        <f>IF(AND(A362&lt;&gt;"",ISNUMBER(A362)),VLOOKUP(A362,Studies!A:BR,3,FALSE),"")</f>
        <v>https://www.ncbi.nlm.nih.gov/pubmed/11753266</v>
      </c>
      <c r="D362" s="257" t="str">
        <f>IF(AND(A362&lt;&gt;"",ISNUMBER(A362)),VLOOKUP(A362,Studies!A:BR,4,FALSE),"")</f>
        <v>with Perpetrator (Rifampicin)</v>
      </c>
      <c r="E362" s="188" t="str">
        <f>IF(AND(A362&lt;&gt;"",ISNUMBER(A362)),VLOOKUP(A362,Studies!A:BR,5,FALSE),"")</f>
        <v>Midazolam</v>
      </c>
      <c r="F362" s="79" t="s">
        <v>1274</v>
      </c>
      <c r="G362" s="78">
        <f t="shared" si="5"/>
        <v>1</v>
      </c>
    </row>
    <row r="363" spans="1:7" x14ac:dyDescent="0.2">
      <c r="A363" s="110">
        <v>390</v>
      </c>
      <c r="B363" s="188" t="str">
        <f>IF(AND(A363&lt;&gt;"",ISNUMBER(A363)),VLOOKUP(A363,Studies!A:BR,2,FALSE),"")</f>
        <v>Phimmasone 2001</v>
      </c>
      <c r="C363" s="188" t="str">
        <f>IF(AND(A363&lt;&gt;"",ISNUMBER(A363)),VLOOKUP(A363,Studies!A:BR,3,FALSE),"")</f>
        <v>https://www.ncbi.nlm.nih.gov/pubmed/11753266</v>
      </c>
      <c r="D363" s="257" t="str">
        <f>IF(AND(A363&lt;&gt;"",ISNUMBER(A363)),VLOOKUP(A363,Studies!A:BR,4,FALSE),"")</f>
        <v>Control (Perpetrator Placebo)</v>
      </c>
      <c r="E363" s="188" t="str">
        <f>IF(AND(A363&lt;&gt;"",ISNUMBER(A363)),VLOOKUP(A363,Studies!A:BR,5,FALSE),"")</f>
        <v>Alfentanil</v>
      </c>
      <c r="F363" s="79" t="s">
        <v>1287</v>
      </c>
      <c r="G363" s="78">
        <f t="shared" si="5"/>
        <v>1</v>
      </c>
    </row>
    <row r="364" spans="1:7" x14ac:dyDescent="0.2">
      <c r="A364" s="110">
        <v>391</v>
      </c>
      <c r="B364" s="188" t="str">
        <f>IF(AND(A364&lt;&gt;"",ISNUMBER(A364)),VLOOKUP(A364,Studies!A:BR,2,FALSE),"")</f>
        <v>Phimmasone 2001</v>
      </c>
      <c r="C364" s="188" t="str">
        <f>IF(AND(A364&lt;&gt;"",ISNUMBER(A364)),VLOOKUP(A364,Studies!A:BR,3,FALSE),"")</f>
        <v>https://www.ncbi.nlm.nih.gov/pubmed/11753266</v>
      </c>
      <c r="D364" s="257" t="str">
        <f>IF(AND(A364&lt;&gt;"",ISNUMBER(A364)),VLOOKUP(A364,Studies!A:BR,4,FALSE),"")</f>
        <v>with Perpetrator (Rifampicin)</v>
      </c>
      <c r="E364" s="188" t="str">
        <f>IF(AND(A364&lt;&gt;"",ISNUMBER(A364)),VLOOKUP(A364,Studies!A:BR,5,FALSE),"")</f>
        <v>Alfentanil</v>
      </c>
      <c r="F364" s="79" t="s">
        <v>1288</v>
      </c>
      <c r="G364" s="78">
        <f t="shared" si="5"/>
        <v>1</v>
      </c>
    </row>
    <row r="365" spans="1:7" x14ac:dyDescent="0.2">
      <c r="A365" s="110">
        <v>392</v>
      </c>
      <c r="B365" s="188" t="str">
        <f>IF(AND(A365&lt;&gt;"",ISNUMBER(A365)),VLOOKUP(A365,Studies!A:BR,2,FALSE),"")</f>
        <v>Reitman 2011</v>
      </c>
      <c r="C365" s="188" t="str">
        <f>IF(AND(A365&lt;&gt;"",ISNUMBER(A365)),VLOOKUP(A365,Studies!A:BR,3,FALSE),"")</f>
        <v>https://www.ncbi.nlm.nih.gov/pubmed/21191377</v>
      </c>
      <c r="D365" s="257" t="str">
        <f>IF(AND(A365&lt;&gt;"",ISNUMBER(A365)),VLOOKUP(A365,Studies!A:BR,4,FALSE),"")</f>
        <v>Week 0 after Perpetrator (Rifampicin)</v>
      </c>
      <c r="E365" s="188" t="str">
        <f>IF(AND(A365&lt;&gt;"",ISNUMBER(A365)),VLOOKUP(A365,Studies!A:BR,5,FALSE),"")</f>
        <v>Midazolam</v>
      </c>
      <c r="F365" s="79" t="s">
        <v>1274</v>
      </c>
      <c r="G365" s="78">
        <f t="shared" si="5"/>
        <v>1</v>
      </c>
    </row>
    <row r="366" spans="1:7" x14ac:dyDescent="0.2">
      <c r="A366" s="110">
        <v>393</v>
      </c>
      <c r="B366" s="188" t="str">
        <f>IF(AND(A366&lt;&gt;"",ISNUMBER(A366)),VLOOKUP(A366,Studies!A:BR,2,FALSE),"")</f>
        <v>Reitman 2011</v>
      </c>
      <c r="C366" s="188" t="str">
        <f>IF(AND(A366&lt;&gt;"",ISNUMBER(A366)),VLOOKUP(A366,Studies!A:BR,3,FALSE),"")</f>
        <v>https://www.ncbi.nlm.nih.gov/pubmed/21191377</v>
      </c>
      <c r="D366" s="257" t="str">
        <f>IF(AND(A366&lt;&gt;"",ISNUMBER(A366)),VLOOKUP(A366,Studies!A:BR,4,FALSE),"")</f>
        <v>Week 1 after Perpetrator (Rifampicin)</v>
      </c>
      <c r="E366" s="188" t="str">
        <f>IF(AND(A366&lt;&gt;"",ISNUMBER(A366)),VLOOKUP(A366,Studies!A:BR,5,FALSE),"")</f>
        <v>Midazolam</v>
      </c>
      <c r="F366" s="79" t="s">
        <v>1274</v>
      </c>
      <c r="G366" s="78">
        <f t="shared" si="5"/>
        <v>1</v>
      </c>
    </row>
    <row r="367" spans="1:7" x14ac:dyDescent="0.2">
      <c r="A367" s="110">
        <v>394</v>
      </c>
      <c r="B367" s="188" t="str">
        <f>IF(AND(A367&lt;&gt;"",ISNUMBER(A367)),VLOOKUP(A367,Studies!A:BR,2,FALSE),"")</f>
        <v>Reitman 2011</v>
      </c>
      <c r="C367" s="188" t="str">
        <f>IF(AND(A367&lt;&gt;"",ISNUMBER(A367)),VLOOKUP(A367,Studies!A:BR,3,FALSE),"")</f>
        <v>https://www.ncbi.nlm.nih.gov/pubmed/21191377</v>
      </c>
      <c r="D367" s="257" t="str">
        <f>IF(AND(A367&lt;&gt;"",ISNUMBER(A367)),VLOOKUP(A367,Studies!A:BR,4,FALSE),"")</f>
        <v>Week 2 after Perpetrator (Rifampicin)</v>
      </c>
      <c r="E367" s="188" t="str">
        <f>IF(AND(A367&lt;&gt;"",ISNUMBER(A367)),VLOOKUP(A367,Studies!A:BR,5,FALSE),"")</f>
        <v>Midazolam</v>
      </c>
      <c r="F367" s="79" t="s">
        <v>1274</v>
      </c>
      <c r="G367" s="78">
        <f t="shared" si="5"/>
        <v>1</v>
      </c>
    </row>
    <row r="368" spans="1:7" x14ac:dyDescent="0.2">
      <c r="A368" s="110">
        <v>395</v>
      </c>
      <c r="B368" s="188" t="str">
        <f>IF(AND(A368&lt;&gt;"",ISNUMBER(A368)),VLOOKUP(A368,Studies!A:BR,2,FALSE),"")</f>
        <v>Reitman 2011</v>
      </c>
      <c r="C368" s="188" t="str">
        <f>IF(AND(A368&lt;&gt;"",ISNUMBER(A368)),VLOOKUP(A368,Studies!A:BR,3,FALSE),"")</f>
        <v>https://www.ncbi.nlm.nih.gov/pubmed/21191377</v>
      </c>
      <c r="D368" s="257" t="str">
        <f>IF(AND(A368&lt;&gt;"",ISNUMBER(A368)),VLOOKUP(A368,Studies!A:BR,4,FALSE),"")</f>
        <v>Week 4 after Perpetrator (Rifampicin)</v>
      </c>
      <c r="E368" s="188" t="str">
        <f>IF(AND(A368&lt;&gt;"",ISNUMBER(A368)),VLOOKUP(A368,Studies!A:BR,5,FALSE),"")</f>
        <v>Midazolam</v>
      </c>
      <c r="F368" s="79" t="s">
        <v>1273</v>
      </c>
      <c r="G368" s="78">
        <f t="shared" si="5"/>
        <v>1</v>
      </c>
    </row>
    <row r="369" spans="1:7" x14ac:dyDescent="0.2">
      <c r="A369" s="110">
        <v>396</v>
      </c>
      <c r="B369" s="188" t="str">
        <f>IF(AND(A369&lt;&gt;"",ISNUMBER(A369)),VLOOKUP(A369,Studies!A:BR,2,FALSE),"")</f>
        <v>Reitman 2011</v>
      </c>
      <c r="C369" s="188" t="str">
        <f>IF(AND(A369&lt;&gt;"",ISNUMBER(A369)),VLOOKUP(A369,Studies!A:BR,3,FALSE),"")</f>
        <v>https://www.ncbi.nlm.nih.gov/pubmed/21191377</v>
      </c>
      <c r="D369" s="257" t="str">
        <f>IF(AND(A369&lt;&gt;"",ISNUMBER(A369)),VLOOKUP(A369,Studies!A:BR,4,FALSE),"")</f>
        <v>Week 0 after Perpetrator (Rifampicin)</v>
      </c>
      <c r="E369" s="188" t="str">
        <f>IF(AND(A369&lt;&gt;"",ISNUMBER(A369)),VLOOKUP(A369,Studies!A:BR,5,FALSE),"")</f>
        <v>Digoxin</v>
      </c>
      <c r="F369" s="79" t="s">
        <v>1279</v>
      </c>
      <c r="G369" s="78">
        <f t="shared" si="5"/>
        <v>1</v>
      </c>
    </row>
    <row r="370" spans="1:7" x14ac:dyDescent="0.2">
      <c r="A370" s="110">
        <v>397</v>
      </c>
      <c r="B370" s="188" t="str">
        <f>IF(AND(A370&lt;&gt;"",ISNUMBER(A370)),VLOOKUP(A370,Studies!A:BR,2,FALSE),"")</f>
        <v>Reitman 2011</v>
      </c>
      <c r="C370" s="188" t="str">
        <f>IF(AND(A370&lt;&gt;"",ISNUMBER(A370)),VLOOKUP(A370,Studies!A:BR,3,FALSE),"")</f>
        <v>https://www.ncbi.nlm.nih.gov/pubmed/21191377</v>
      </c>
      <c r="D370" s="257" t="str">
        <f>IF(AND(A370&lt;&gt;"",ISNUMBER(A370)),VLOOKUP(A370,Studies!A:BR,4,FALSE),"")</f>
        <v>Week 1 after Perpetrator (Rifampicin)</v>
      </c>
      <c r="E370" s="188" t="str">
        <f>IF(AND(A370&lt;&gt;"",ISNUMBER(A370)),VLOOKUP(A370,Studies!A:BR,5,FALSE),"")</f>
        <v>Digoxin</v>
      </c>
      <c r="F370" s="79" t="s">
        <v>1279</v>
      </c>
      <c r="G370" s="78">
        <f t="shared" si="5"/>
        <v>1</v>
      </c>
    </row>
    <row r="371" spans="1:7" x14ac:dyDescent="0.2">
      <c r="A371" s="110">
        <v>398</v>
      </c>
      <c r="B371" s="188" t="str">
        <f>IF(AND(A371&lt;&gt;"",ISNUMBER(A371)),VLOOKUP(A371,Studies!A:BR,2,FALSE),"")</f>
        <v>Reitman 2011</v>
      </c>
      <c r="C371" s="188" t="str">
        <f>IF(AND(A371&lt;&gt;"",ISNUMBER(A371)),VLOOKUP(A371,Studies!A:BR,3,FALSE),"")</f>
        <v>https://www.ncbi.nlm.nih.gov/pubmed/21191377</v>
      </c>
      <c r="D371" s="257" t="str">
        <f>IF(AND(A371&lt;&gt;"",ISNUMBER(A371)),VLOOKUP(A371,Studies!A:BR,4,FALSE),"")</f>
        <v>Week 2 after Perpetrator (Rifampicin)</v>
      </c>
      <c r="E371" s="188" t="str">
        <f>IF(AND(A371&lt;&gt;"",ISNUMBER(A371)),VLOOKUP(A371,Studies!A:BR,5,FALSE),"")</f>
        <v>Digoxin</v>
      </c>
      <c r="F371" s="79" t="s">
        <v>1279</v>
      </c>
      <c r="G371" s="78">
        <f t="shared" si="5"/>
        <v>1</v>
      </c>
    </row>
    <row r="372" spans="1:7" x14ac:dyDescent="0.2">
      <c r="A372" s="110">
        <v>399</v>
      </c>
      <c r="B372" s="188" t="str">
        <f>IF(AND(A372&lt;&gt;"",ISNUMBER(A372)),VLOOKUP(A372,Studies!A:BR,2,FALSE),"")</f>
        <v>Reitman 2011</v>
      </c>
      <c r="C372" s="188" t="str">
        <f>IF(AND(A372&lt;&gt;"",ISNUMBER(A372)),VLOOKUP(A372,Studies!A:BR,3,FALSE),"")</f>
        <v>https://www.ncbi.nlm.nih.gov/pubmed/21191377</v>
      </c>
      <c r="D372" s="257" t="str">
        <f>IF(AND(A372&lt;&gt;"",ISNUMBER(A372)),VLOOKUP(A372,Studies!A:BR,4,FALSE),"")</f>
        <v>Week 4 after Perpetrator (Rifampicin)</v>
      </c>
      <c r="E372" s="188" t="str">
        <f>IF(AND(A372&lt;&gt;"",ISNUMBER(A372)),VLOOKUP(A372,Studies!A:BR,5,FALSE),"")</f>
        <v>Digoxin</v>
      </c>
      <c r="F372" s="79" t="s">
        <v>1278</v>
      </c>
      <c r="G372" s="78">
        <f t="shared" si="5"/>
        <v>1</v>
      </c>
    </row>
    <row r="373" spans="1:7" x14ac:dyDescent="0.2">
      <c r="A373" s="110">
        <v>400</v>
      </c>
      <c r="B373" s="188" t="str">
        <f>IF(AND(A373&lt;&gt;"",ISNUMBER(A373)),VLOOKUP(A373,Studies!A:BR,2,FALSE),"")</f>
        <v>Saari 2006</v>
      </c>
      <c r="C373" s="188" t="str">
        <f>IF(AND(A373&lt;&gt;"",ISNUMBER(A373)),VLOOKUP(A373,Studies!A:BR,3,FALSE),"")</f>
        <v>https://www.ncbi.nlm.nih.gov/pubmed/16580904</v>
      </c>
      <c r="D373" s="257" t="str">
        <f>IF(AND(A373&lt;&gt;"",ISNUMBER(A373)),VLOOKUP(A373,Studies!A:BR,4,FALSE),"")</f>
        <v>po Control (Perpetrator Placebo)</v>
      </c>
      <c r="E373" s="188" t="str">
        <f>IF(AND(A373&lt;&gt;"",ISNUMBER(A373)),VLOOKUP(A373,Studies!A:BR,5,FALSE),"")</f>
        <v>Midazolam</v>
      </c>
      <c r="F373" s="79" t="s">
        <v>1309</v>
      </c>
      <c r="G373" s="78">
        <f t="shared" si="5"/>
        <v>1</v>
      </c>
    </row>
    <row r="374" spans="1:7" x14ac:dyDescent="0.2">
      <c r="A374" s="110">
        <v>401</v>
      </c>
      <c r="B374" s="188" t="str">
        <f>IF(AND(A374&lt;&gt;"",ISNUMBER(A374)),VLOOKUP(A374,Studies!A:BR,2,FALSE),"")</f>
        <v>Saari 2006</v>
      </c>
      <c r="C374" s="188" t="str">
        <f>IF(AND(A374&lt;&gt;"",ISNUMBER(A374)),VLOOKUP(A374,Studies!A:BR,3,FALSE),"")</f>
        <v>https://www.ncbi.nlm.nih.gov/pubmed/16580904</v>
      </c>
      <c r="D374" s="257" t="str">
        <f>IF(AND(A374&lt;&gt;"",ISNUMBER(A374)),VLOOKUP(A374,Studies!A:BR,4,FALSE),"")</f>
        <v>po with Perpetrator (Voriconazole)</v>
      </c>
      <c r="E374" s="188" t="str">
        <f>IF(AND(A374&lt;&gt;"",ISNUMBER(A374)),VLOOKUP(A374,Studies!A:BR,5,FALSE),"")</f>
        <v>Midazolam</v>
      </c>
      <c r="F374" s="79" t="s">
        <v>1310</v>
      </c>
      <c r="G374" s="78">
        <f t="shared" si="5"/>
        <v>1</v>
      </c>
    </row>
    <row r="375" spans="1:7" x14ac:dyDescent="0.2">
      <c r="A375" s="110">
        <v>402</v>
      </c>
      <c r="B375" s="188" t="str">
        <f>IF(AND(A375&lt;&gt;"",ISNUMBER(A375)),VLOOKUP(A375,Studies!A:BR,2,FALSE),"")</f>
        <v>Saari 2006</v>
      </c>
      <c r="C375" s="188" t="str">
        <f>IF(AND(A375&lt;&gt;"",ISNUMBER(A375)),VLOOKUP(A375,Studies!A:BR,3,FALSE),"")</f>
        <v>https://www.ncbi.nlm.nih.gov/pubmed/16580904</v>
      </c>
      <c r="D375" s="257" t="str">
        <f>IF(AND(A375&lt;&gt;"",ISNUMBER(A375)),VLOOKUP(A375,Studies!A:BR,4,FALSE),"")</f>
        <v>po with Perpetrator (Voriconazole)</v>
      </c>
      <c r="E375" s="188" t="str">
        <f>IF(AND(A375&lt;&gt;"",ISNUMBER(A375)),VLOOKUP(A375,Studies!A:BR,5,FALSE),"")</f>
        <v>Voriconazole</v>
      </c>
      <c r="F375" s="79" t="s">
        <v>1311</v>
      </c>
      <c r="G375" s="78">
        <f t="shared" si="5"/>
        <v>1</v>
      </c>
    </row>
    <row r="376" spans="1:7" x14ac:dyDescent="0.2">
      <c r="A376" s="110">
        <v>403</v>
      </c>
      <c r="B376" s="188" t="str">
        <f>IF(AND(A376&lt;&gt;"",ISNUMBER(A376)),VLOOKUP(A376,Studies!A:BR,2,FALSE),"")</f>
        <v>Saari 2006</v>
      </c>
      <c r="C376" s="188" t="str">
        <f>IF(AND(A376&lt;&gt;"",ISNUMBER(A376)),VLOOKUP(A376,Studies!A:BR,3,FALSE),"")</f>
        <v>https://www.ncbi.nlm.nih.gov/pubmed/16580904</v>
      </c>
      <c r="D376" s="257" t="str">
        <f>IF(AND(A376&lt;&gt;"",ISNUMBER(A376)),VLOOKUP(A376,Studies!A:BR,4,FALSE),"")</f>
        <v>iv Control (Perpetrator Placebo)</v>
      </c>
      <c r="E376" s="188" t="str">
        <f>IF(AND(A376&lt;&gt;"",ISNUMBER(A376)),VLOOKUP(A376,Studies!A:BR,5,FALSE),"")</f>
        <v>Midazolam</v>
      </c>
      <c r="F376" s="79" t="s">
        <v>1309</v>
      </c>
      <c r="G376" s="78">
        <f t="shared" si="5"/>
        <v>1</v>
      </c>
    </row>
    <row r="377" spans="1:7" x14ac:dyDescent="0.2">
      <c r="A377" s="110">
        <v>404</v>
      </c>
      <c r="B377" s="188" t="str">
        <f>IF(AND(A377&lt;&gt;"",ISNUMBER(A377)),VLOOKUP(A377,Studies!A:BR,2,FALSE),"")</f>
        <v>Saari 2006</v>
      </c>
      <c r="C377" s="188" t="str">
        <f>IF(AND(A377&lt;&gt;"",ISNUMBER(A377)),VLOOKUP(A377,Studies!A:BR,3,FALSE),"")</f>
        <v>https://www.ncbi.nlm.nih.gov/pubmed/16580904</v>
      </c>
      <c r="D377" s="257" t="str">
        <f>IF(AND(A377&lt;&gt;"",ISNUMBER(A377)),VLOOKUP(A377,Studies!A:BR,4,FALSE),"")</f>
        <v>iv with Perpetrator (Voriconazole)</v>
      </c>
      <c r="E377" s="188" t="str">
        <f>IF(AND(A377&lt;&gt;"",ISNUMBER(A377)),VLOOKUP(A377,Studies!A:BR,5,FALSE),"")</f>
        <v>Midazolam</v>
      </c>
      <c r="F377" s="79" t="s">
        <v>1310</v>
      </c>
      <c r="G377" s="78">
        <f t="shared" si="5"/>
        <v>1</v>
      </c>
    </row>
    <row r="378" spans="1:7" x14ac:dyDescent="0.2">
      <c r="A378" s="110">
        <v>405</v>
      </c>
      <c r="B378" s="188" t="str">
        <f>IF(AND(A378&lt;&gt;"",ISNUMBER(A378)),VLOOKUP(A378,Studies!A:BR,2,FALSE),"")</f>
        <v>Saari 2006</v>
      </c>
      <c r="C378" s="188" t="str">
        <f>IF(AND(A378&lt;&gt;"",ISNUMBER(A378)),VLOOKUP(A378,Studies!A:BR,3,FALSE),"")</f>
        <v>https://www.ncbi.nlm.nih.gov/pubmed/16580904</v>
      </c>
      <c r="D378" s="257" t="str">
        <f>IF(AND(A378&lt;&gt;"",ISNUMBER(A378)),VLOOKUP(A378,Studies!A:BR,4,FALSE),"")</f>
        <v>iv with Perpetrator (Voriconazole)</v>
      </c>
      <c r="E378" s="188" t="str">
        <f>IF(AND(A378&lt;&gt;"",ISNUMBER(A378)),VLOOKUP(A378,Studies!A:BR,5,FALSE),"")</f>
        <v>Voriconazole</v>
      </c>
      <c r="F378" s="79" t="s">
        <v>1311</v>
      </c>
      <c r="G378" s="78">
        <f t="shared" si="5"/>
        <v>1</v>
      </c>
    </row>
    <row r="379" spans="1:7"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7" t="str">
        <f>IF(AND(A379&lt;&gt;"",ISNUMBER(A379)),VLOOKUP(A379,Studies!A:BR,4,FALSE),"")</f>
        <v>300 mg</v>
      </c>
      <c r="E379" s="188" t="str">
        <f>IF(AND(A379&lt;&gt;"",ISNUMBER(A379)),VLOOKUP(A379,Studies!A:BR,5,FALSE),"")</f>
        <v>Rifampicin</v>
      </c>
      <c r="F379" s="79" t="s">
        <v>54</v>
      </c>
      <c r="G379" s="78">
        <f t="shared" si="5"/>
        <v>1</v>
      </c>
    </row>
    <row r="380" spans="1:7"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7" t="str">
        <f>IF(AND(A380&lt;&gt;"",ISNUMBER(A380)),VLOOKUP(A380,Studies!A:BR,4,FALSE),"")</f>
        <v>600 mg</v>
      </c>
      <c r="E380" s="188" t="str">
        <f>IF(AND(A380&lt;&gt;"",ISNUMBER(A380)),VLOOKUP(A380,Studies!A:BR,5,FALSE),"")</f>
        <v>Rifampicin</v>
      </c>
      <c r="F380" s="79" t="s">
        <v>54</v>
      </c>
      <c r="G380" s="78">
        <f t="shared" si="5"/>
        <v>1</v>
      </c>
    </row>
    <row r="381" spans="1:7" x14ac:dyDescent="0.2">
      <c r="A381" s="110">
        <v>414</v>
      </c>
      <c r="B381" s="188" t="str">
        <f>IF(AND(A381&lt;&gt;"",ISNUMBER(A381)),VLOOKUP(A381,Studies!A:BR,2,FALSE),"")</f>
        <v>Schwagmeier 1998</v>
      </c>
      <c r="C381" s="188" t="str">
        <f>IF(AND(A381&lt;&gt;"",ISNUMBER(A381)),VLOOKUP(A381,Studies!A:BR,3,FALSE),"")</f>
        <v>https://www.ncbi.nlm.nih.gov/pubmed/9764959</v>
      </c>
      <c r="D381" s="257" t="str">
        <f>IF(AND(A381&lt;&gt;"",ISNUMBER(A381)),VLOOKUP(A381,Studies!A:BR,4,FALSE),"")</f>
        <v>iv administration</v>
      </c>
      <c r="E381" s="188" t="str">
        <f>IF(AND(A381&lt;&gt;"",ISNUMBER(A381)),VLOOKUP(A381,Studies!A:BR,5,FALSE),"")</f>
        <v>Midazolam</v>
      </c>
      <c r="F381" s="79" t="s">
        <v>102</v>
      </c>
      <c r="G381" s="78">
        <f t="shared" si="5"/>
        <v>7</v>
      </c>
    </row>
    <row r="382" spans="1:7" x14ac:dyDescent="0.2">
      <c r="A382" s="110">
        <v>415</v>
      </c>
      <c r="B382" s="188" t="str">
        <f>IF(AND(A382&lt;&gt;"",ISNUMBER(A382)),VLOOKUP(A382,Studies!A:BR,2,FALSE),"")</f>
        <v>Smith 1981</v>
      </c>
      <c r="C382" s="188" t="str">
        <f>IF(AND(A382&lt;&gt;"",ISNUMBER(A382)),VLOOKUP(A382,Studies!A:BR,3,FALSE),"")</f>
        <v>https://www.ncbi.nlm.nih.gov/pubmed/6116606</v>
      </c>
      <c r="D382" s="257" t="str">
        <f>IF(AND(A382&lt;&gt;"",ISNUMBER(A382)),VLOOKUP(A382,Studies!A:BR,4,FALSE),"")</f>
        <v>iv 5 mg</v>
      </c>
      <c r="E382" s="188" t="str">
        <f>IF(AND(A382&lt;&gt;"",ISNUMBER(A382)),VLOOKUP(A382,Studies!A:BR,5,FALSE),"")</f>
        <v>Midazolam</v>
      </c>
      <c r="F382" s="79" t="s">
        <v>102</v>
      </c>
      <c r="G382" s="78">
        <f t="shared" si="5"/>
        <v>1</v>
      </c>
    </row>
    <row r="383" spans="1:7" x14ac:dyDescent="0.2">
      <c r="A383" s="110">
        <v>416</v>
      </c>
      <c r="B383" s="188" t="str">
        <f>IF(AND(A383&lt;&gt;"",ISNUMBER(A383)),VLOOKUP(A383,Studies!A:BR,2,FALSE),"")</f>
        <v>Smith 1981</v>
      </c>
      <c r="C383" s="188" t="str">
        <f>IF(AND(A383&lt;&gt;"",ISNUMBER(A383)),VLOOKUP(A383,Studies!A:BR,3,FALSE),"")</f>
        <v>https://www.ncbi.nlm.nih.gov/pubmed/6116606</v>
      </c>
      <c r="D383" s="257" t="str">
        <f>IF(AND(A383&lt;&gt;"",ISNUMBER(A383)),VLOOKUP(A383,Studies!A:BR,4,FALSE),"")</f>
        <v>oral solution 10 mg</v>
      </c>
      <c r="E383" s="188" t="str">
        <f>IF(AND(A383&lt;&gt;"",ISNUMBER(A383)),VLOOKUP(A383,Studies!A:BR,5,FALSE),"")</f>
        <v>Midazolam</v>
      </c>
      <c r="F383" s="79" t="s">
        <v>102</v>
      </c>
      <c r="G383" s="78">
        <f t="shared" si="5"/>
        <v>1</v>
      </c>
    </row>
    <row r="384" spans="1:7" x14ac:dyDescent="0.2">
      <c r="A384" s="110">
        <v>417</v>
      </c>
      <c r="B384" s="188" t="str">
        <f>IF(AND(A384&lt;&gt;"",ISNUMBER(A384)),VLOOKUP(A384,Studies!A:BR,2,FALSE),"")</f>
        <v>Smith 1981</v>
      </c>
      <c r="C384" s="188" t="str">
        <f>IF(AND(A384&lt;&gt;"",ISNUMBER(A384)),VLOOKUP(A384,Studies!A:BR,3,FALSE),"")</f>
        <v>https://www.ncbi.nlm.nih.gov/pubmed/6116606</v>
      </c>
      <c r="D384" s="257" t="str">
        <f>IF(AND(A384&lt;&gt;"",ISNUMBER(A384)),VLOOKUP(A384,Studies!A:BR,4,FALSE),"")</f>
        <v>oral tablet 10 mg</v>
      </c>
      <c r="E384" s="188" t="str">
        <f>IF(AND(A384&lt;&gt;"",ISNUMBER(A384)),VLOOKUP(A384,Studies!A:BR,5,FALSE),"")</f>
        <v>Midazolam</v>
      </c>
      <c r="F384" s="79" t="s">
        <v>102</v>
      </c>
      <c r="G384" s="78">
        <f t="shared" si="5"/>
        <v>1</v>
      </c>
    </row>
    <row r="385" spans="1:7" x14ac:dyDescent="0.2">
      <c r="A385" s="110">
        <v>418</v>
      </c>
      <c r="B385" s="188" t="str">
        <f>IF(AND(A385&lt;&gt;"",ISNUMBER(A385)),VLOOKUP(A385,Studies!A:BR,2,FALSE),"")</f>
        <v>Stone 2004</v>
      </c>
      <c r="C385" s="188" t="str">
        <f>IF(AND(A385&lt;&gt;"",ISNUMBER(A385)),VLOOKUP(A385,Studies!A:BR,3,FALSE),"")</f>
        <v>https://www.ncbi.nlm.nih.gov/pubmed/4037525</v>
      </c>
      <c r="D385" s="257" t="str">
        <f>IF(AND(A385&lt;&gt;"",ISNUMBER(A385)),VLOOKUP(A385,Studies!A:BR,4,FALSE),"")</f>
        <v>Day 14 of Rifampin alone</v>
      </c>
      <c r="E385" s="188" t="str">
        <f>IF(AND(A385&lt;&gt;"",ISNUMBER(A385)),VLOOKUP(A385,Studies!A:BR,5,FALSE),"")</f>
        <v>Rifampicin</v>
      </c>
      <c r="F385" s="79" t="s">
        <v>54</v>
      </c>
      <c r="G385" s="78">
        <f t="shared" si="5"/>
        <v>1</v>
      </c>
    </row>
    <row r="386" spans="1:7" x14ac:dyDescent="0.2">
      <c r="A386" s="110">
        <v>419</v>
      </c>
      <c r="B386" s="188" t="str">
        <f>IF(AND(A386&lt;&gt;"",ISNUMBER(A386)),VLOOKUP(A386,Studies!A:BR,2,FALSE),"")</f>
        <v>Swart 2002</v>
      </c>
      <c r="C386" s="188" t="str">
        <f>IF(AND(A386&lt;&gt;"",ISNUMBER(A386)),VLOOKUP(A386,Studies!A:BR,3,FALSE),"")</f>
        <v xml:space="preserve">https://www.ncbi.nlm.nih.gov/pubmed/11851636 </v>
      </c>
      <c r="D386" s="257" t="str">
        <f>IF(AND(A386&lt;&gt;"",ISNUMBER(A386)),VLOOKUP(A386,Studies!A:BR,4,FALSE),"")</f>
        <v>day 5 Control (Perpetrator Placebo)</v>
      </c>
      <c r="E386" s="188" t="str">
        <f>IF(AND(A386&lt;&gt;"",ISNUMBER(A386)),VLOOKUP(A386,Studies!A:BR,5,FALSE),"")</f>
        <v>Midazolam</v>
      </c>
      <c r="F386" s="79" t="s">
        <v>1304</v>
      </c>
      <c r="G386" s="78">
        <f t="shared" si="5"/>
        <v>1</v>
      </c>
    </row>
    <row r="387" spans="1:7" x14ac:dyDescent="0.2">
      <c r="A387" s="110">
        <v>420</v>
      </c>
      <c r="B387" s="188" t="str">
        <f>IF(AND(A387&lt;&gt;"",ISNUMBER(A387)),VLOOKUP(A387,Studies!A:BR,2,FALSE),"")</f>
        <v>Swart 2002</v>
      </c>
      <c r="C387" s="188" t="str">
        <f>IF(AND(A387&lt;&gt;"",ISNUMBER(A387)),VLOOKUP(A387,Studies!A:BR,3,FALSE),"")</f>
        <v xml:space="preserve">https://www.ncbi.nlm.nih.gov/pubmed/11851636 </v>
      </c>
      <c r="D387" s="257" t="str">
        <f>IF(AND(A387&lt;&gt;"",ISNUMBER(A387)),VLOOKUP(A387,Studies!A:BR,4,FALSE),"")</f>
        <v>day 10 Control with Perpetrator (Erythromycin)</v>
      </c>
      <c r="E387" s="188" t="str">
        <f>IF(AND(A387&lt;&gt;"",ISNUMBER(A387)),VLOOKUP(A387,Studies!A:BR,5,FALSE),"")</f>
        <v>Midazolam</v>
      </c>
      <c r="F387" s="79" t="s">
        <v>1305</v>
      </c>
      <c r="G387" s="78">
        <f t="shared" si="5"/>
        <v>1</v>
      </c>
    </row>
    <row r="388" spans="1:7" x14ac:dyDescent="0.2">
      <c r="A388" s="110">
        <v>421</v>
      </c>
      <c r="B388" s="188" t="str">
        <f>IF(AND(A388&lt;&gt;"",ISNUMBER(A388)),VLOOKUP(A388,Studies!A:BR,2,FALSE),"")</f>
        <v>Szalat 2007</v>
      </c>
      <c r="C388" s="188" t="str">
        <f>IF(AND(A388&lt;&gt;"",ISNUMBER(A388)),VLOOKUP(A388,Studies!A:BR,3,FALSE),"")</f>
        <v>https://www.ncbi.nlm.nih.gov/pubmed/17553741</v>
      </c>
      <c r="D388" s="257" t="str">
        <f>IF(AND(A388&lt;&gt;"",ISNUMBER(A388)),VLOOKUP(A388,Studies!A:BR,4,FALSE),"")</f>
        <v>Control (Perpetrator Placebo)</v>
      </c>
      <c r="E388" s="188" t="str">
        <f>IF(AND(A388&lt;&gt;"",ISNUMBER(A388)),VLOOKUP(A388,Studies!A:BR,5,FALSE),"")</f>
        <v>Midazolam</v>
      </c>
      <c r="F388" s="79" t="s">
        <v>1273</v>
      </c>
      <c r="G388" s="78">
        <f t="shared" ref="G388:G451" si="6">A388-A387</f>
        <v>1</v>
      </c>
    </row>
    <row r="389" spans="1:7" x14ac:dyDescent="0.2">
      <c r="A389" s="110">
        <v>422</v>
      </c>
      <c r="B389" s="188" t="str">
        <f>IF(AND(A389&lt;&gt;"",ISNUMBER(A389)),VLOOKUP(A389,Studies!A:BR,2,FALSE),"")</f>
        <v>Szalat 2007</v>
      </c>
      <c r="C389" s="188" t="str">
        <f>IF(AND(A389&lt;&gt;"",ISNUMBER(A389)),VLOOKUP(A389,Studies!A:BR,3,FALSE),"")</f>
        <v>https://www.ncbi.nlm.nih.gov/pubmed/17553741</v>
      </c>
      <c r="D389" s="257" t="str">
        <f>IF(AND(A389&lt;&gt;"",ISNUMBER(A389)),VLOOKUP(A389,Studies!A:BR,4,FALSE),"")</f>
        <v>with Perpetrator (Rifampicin)</v>
      </c>
      <c r="E389" s="188" t="str">
        <f>IF(AND(A389&lt;&gt;"",ISNUMBER(A389)),VLOOKUP(A389,Studies!A:BR,5,FALSE),"")</f>
        <v>Midazolam</v>
      </c>
      <c r="F389" s="79" t="s">
        <v>1274</v>
      </c>
      <c r="G389" s="78">
        <f t="shared" si="6"/>
        <v>1</v>
      </c>
    </row>
    <row r="390" spans="1:7" x14ac:dyDescent="0.2">
      <c r="A390" s="110">
        <v>423</v>
      </c>
      <c r="B390" s="188" t="str">
        <f>IF(AND(A390&lt;&gt;"",ISNUMBER(A390)),VLOOKUP(A390,Studies!A:BR,2,FALSE),"")</f>
        <v>Templeton 2010</v>
      </c>
      <c r="C390" s="188" t="str">
        <f>IF(AND(A390&lt;&gt;"",ISNUMBER(A390)),VLOOKUP(A390,Studies!A:BR,3,FALSE),"")</f>
        <v>https://www.ncbi.nlm.nih.gov/pubmed/20739919</v>
      </c>
      <c r="D390" s="257" t="str">
        <f>IF(AND(A390&lt;&gt;"",ISNUMBER(A390)),VLOOKUP(A390,Studies!A:BR,4,FALSE),"")</f>
        <v>Control (Perpetrator Placebo)</v>
      </c>
      <c r="E390" s="188" t="str">
        <f>IF(AND(A390&lt;&gt;"",ISNUMBER(A390)),VLOOKUP(A390,Studies!A:BR,5,FALSE),"")</f>
        <v>Midazolam</v>
      </c>
      <c r="F390" s="79" t="s">
        <v>1271</v>
      </c>
      <c r="G390" s="78">
        <f t="shared" si="6"/>
        <v>1</v>
      </c>
    </row>
    <row r="391" spans="1:7" x14ac:dyDescent="0.2">
      <c r="A391" s="110">
        <v>424</v>
      </c>
      <c r="B391" s="188" t="str">
        <f>IF(AND(A391&lt;&gt;"",ISNUMBER(A391)),VLOOKUP(A391,Studies!A:BR,2,FALSE),"")</f>
        <v>Templeton 2010</v>
      </c>
      <c r="C391" s="188" t="str">
        <f>IF(AND(A391&lt;&gt;"",ISNUMBER(A391)),VLOOKUP(A391,Studies!A:BR,3,FALSE),"")</f>
        <v>https://www.ncbi.nlm.nih.gov/pubmed/20739919</v>
      </c>
      <c r="D391" s="257" t="str">
        <f>IF(AND(A391&lt;&gt;"",ISNUMBER(A391)),VLOOKUP(A391,Studies!A:BR,4,FALSE),"")</f>
        <v>with Perpetrator (Itraconazole @ 50 mg)</v>
      </c>
      <c r="E391" s="188" t="str">
        <f>IF(AND(A391&lt;&gt;"",ISNUMBER(A391)),VLOOKUP(A391,Studies!A:BR,5,FALSE),"")</f>
        <v>Midazolam</v>
      </c>
      <c r="F391" s="79" t="s">
        <v>1272</v>
      </c>
      <c r="G391" s="78">
        <f t="shared" si="6"/>
        <v>1</v>
      </c>
    </row>
    <row r="392" spans="1:7" x14ac:dyDescent="0.2">
      <c r="A392" s="110">
        <v>425</v>
      </c>
      <c r="B392" s="188" t="str">
        <f>IF(AND(A392&lt;&gt;"",ISNUMBER(A392)),VLOOKUP(A392,Studies!A:BR,2,FALSE),"")</f>
        <v>Templeton 2010</v>
      </c>
      <c r="C392" s="188" t="str">
        <f>IF(AND(A392&lt;&gt;"",ISNUMBER(A392)),VLOOKUP(A392,Studies!A:BR,3,FALSE),"")</f>
        <v>https://www.ncbi.nlm.nih.gov/pubmed/20739919</v>
      </c>
      <c r="D392" s="257" t="str">
        <f>IF(AND(A392&lt;&gt;"",ISNUMBER(A392)),VLOOKUP(A392,Studies!A:BR,4,FALSE),"")</f>
        <v>with Perpetrator (Itraconazole @ 200 mg)</v>
      </c>
      <c r="E392" s="188" t="str">
        <f>IF(AND(A392&lt;&gt;"",ISNUMBER(A392)),VLOOKUP(A392,Studies!A:BR,5,FALSE),"")</f>
        <v>Midazolam</v>
      </c>
      <c r="F392" s="79" t="s">
        <v>1272</v>
      </c>
      <c r="G392" s="78">
        <f t="shared" si="6"/>
        <v>1</v>
      </c>
    </row>
    <row r="393" spans="1:7" x14ac:dyDescent="0.2">
      <c r="A393" s="110">
        <v>426</v>
      </c>
      <c r="B393" s="188" t="str">
        <f>IF(AND(A393&lt;&gt;"",ISNUMBER(A393)),VLOOKUP(A393,Studies!A:BR,2,FALSE),"")</f>
        <v>Templeton 2010</v>
      </c>
      <c r="C393" s="188" t="str">
        <f>IF(AND(A393&lt;&gt;"",ISNUMBER(A393)),VLOOKUP(A393,Studies!A:BR,3,FALSE),"")</f>
        <v>https://www.ncbi.nlm.nih.gov/pubmed/20739919</v>
      </c>
      <c r="D393" s="257" t="str">
        <f>IF(AND(A393&lt;&gt;"",ISNUMBER(A393)),VLOOKUP(A393,Studies!A:BR,4,FALSE),"")</f>
        <v>with Perpetrator (Itraconazole @ 400 mg)</v>
      </c>
      <c r="E393" s="188" t="str">
        <f>IF(AND(A393&lt;&gt;"",ISNUMBER(A393)),VLOOKUP(A393,Studies!A:BR,5,FALSE),"")</f>
        <v>Midazolam</v>
      </c>
      <c r="F393" s="79" t="s">
        <v>1272</v>
      </c>
      <c r="G393" s="78">
        <f t="shared" si="6"/>
        <v>1</v>
      </c>
    </row>
    <row r="394" spans="1:7" x14ac:dyDescent="0.2">
      <c r="A394" s="110">
        <v>427</v>
      </c>
      <c r="B394" s="188" t="str">
        <f>IF(AND(A394&lt;&gt;"",ISNUMBER(A394)),VLOOKUP(A394,Studies!A:BR,2,FALSE),"")</f>
        <v>Tham 2006</v>
      </c>
      <c r="C394" s="188" t="str">
        <f>IF(AND(A394&lt;&gt;"",ISNUMBER(A394)),VLOOKUP(A394,Studies!A:BR,3,FALSE),"")</f>
        <v>https://www.ncbi.nlm.nih.gov/pubmed/16628140</v>
      </c>
      <c r="D394" s="257" t="str">
        <f>IF(AND(A394&lt;&gt;"",ISNUMBER(A394)),VLOOKUP(A394,Studies!A:BR,4,FALSE),"")</f>
        <v>Control (Perpetrator Placebo)</v>
      </c>
      <c r="E394" s="188" t="str">
        <f>IF(AND(A394&lt;&gt;"",ISNUMBER(A394)),VLOOKUP(A394,Studies!A:BR,5,FALSE),"")</f>
        <v>Midazolam</v>
      </c>
      <c r="F394" s="79" t="s">
        <v>1312</v>
      </c>
      <c r="G394" s="78">
        <f t="shared" si="6"/>
        <v>1</v>
      </c>
    </row>
    <row r="395" spans="1:7" x14ac:dyDescent="0.2">
      <c r="A395" s="110">
        <v>428</v>
      </c>
      <c r="B395" s="188" t="str">
        <f>IF(AND(A395&lt;&gt;"",ISNUMBER(A395)),VLOOKUP(A395,Studies!A:BR,2,FALSE),"")</f>
        <v>Tham 2006</v>
      </c>
      <c r="C395" s="188" t="str">
        <f>IF(AND(A395&lt;&gt;"",ISNUMBER(A395)),VLOOKUP(A395,Studies!A:BR,3,FALSE),"")</f>
        <v>https://www.ncbi.nlm.nih.gov/pubmed/16628140</v>
      </c>
      <c r="D395" s="257" t="str">
        <f>IF(AND(A395&lt;&gt;"",ISNUMBER(A395)),VLOOKUP(A395,Studies!A:BR,4,FALSE),"")</f>
        <v>with Perpetrator (Ketoconazole 50 mg)</v>
      </c>
      <c r="E395" s="188" t="str">
        <f>IF(AND(A395&lt;&gt;"",ISNUMBER(A395)),VLOOKUP(A395,Studies!A:BR,5,FALSE),"")</f>
        <v>Midazolam</v>
      </c>
      <c r="F395" s="79" t="s">
        <v>1277</v>
      </c>
      <c r="G395" s="78">
        <f t="shared" si="6"/>
        <v>1</v>
      </c>
    </row>
    <row r="396" spans="1:7" x14ac:dyDescent="0.2">
      <c r="A396" s="110">
        <v>429</v>
      </c>
      <c r="B396" s="188" t="str">
        <f>IF(AND(A396&lt;&gt;"",ISNUMBER(A396)),VLOOKUP(A396,Studies!A:BR,2,FALSE),"")</f>
        <v>Thummel 1996</v>
      </c>
      <c r="C396" s="188" t="str">
        <f>IF(AND(A396&lt;&gt;"",ISNUMBER(A396)),VLOOKUP(A396,Studies!A:BR,3,FALSE),"")</f>
        <v>https://www.ncbi.nlm.nih.gov/pubmed/8646820</v>
      </c>
      <c r="D396" s="257" t="str">
        <f>IF(AND(A396&lt;&gt;"",ISNUMBER(A396)),VLOOKUP(A396,Studies!A:BR,4,FALSE),"")</f>
        <v>iv - female</v>
      </c>
      <c r="E396" s="188" t="str">
        <f>IF(AND(A396&lt;&gt;"",ISNUMBER(A396)),VLOOKUP(A396,Studies!A:BR,5,FALSE),"")</f>
        <v>Midazolam</v>
      </c>
      <c r="F396" s="79" t="s">
        <v>102</v>
      </c>
      <c r="G396" s="78">
        <f t="shared" si="6"/>
        <v>1</v>
      </c>
    </row>
    <row r="397" spans="1:7" x14ac:dyDescent="0.2">
      <c r="A397" s="110">
        <v>430</v>
      </c>
      <c r="B397" s="188" t="str">
        <f>IF(AND(A397&lt;&gt;"",ISNUMBER(A397)),VLOOKUP(A397,Studies!A:BR,2,FALSE),"")</f>
        <v>Thummel 1996</v>
      </c>
      <c r="C397" s="188" t="str">
        <f>IF(AND(A397&lt;&gt;"",ISNUMBER(A397)),VLOOKUP(A397,Studies!A:BR,3,FALSE),"")</f>
        <v>https://www.ncbi.nlm.nih.gov/pubmed/8646820</v>
      </c>
      <c r="D397" s="257" t="str">
        <f>IF(AND(A397&lt;&gt;"",ISNUMBER(A397)),VLOOKUP(A397,Studies!A:BR,4,FALSE),"")</f>
        <v>iv - male</v>
      </c>
      <c r="E397" s="188" t="str">
        <f>IF(AND(A397&lt;&gt;"",ISNUMBER(A397)),VLOOKUP(A397,Studies!A:BR,5,FALSE),"")</f>
        <v>Midazolam</v>
      </c>
      <c r="F397" s="79" t="s">
        <v>102</v>
      </c>
      <c r="G397" s="78">
        <f t="shared" si="6"/>
        <v>1</v>
      </c>
    </row>
    <row r="398" spans="1:7" x14ac:dyDescent="0.2">
      <c r="A398" s="110">
        <v>431</v>
      </c>
      <c r="B398" s="188" t="str">
        <f>IF(AND(A398&lt;&gt;"",ISNUMBER(A398)),VLOOKUP(A398,Studies!A:BR,2,FALSE),"")</f>
        <v>Thummel 1996</v>
      </c>
      <c r="C398" s="188" t="str">
        <f>IF(AND(A398&lt;&gt;"",ISNUMBER(A398)),VLOOKUP(A398,Studies!A:BR,3,FALSE),"")</f>
        <v>https://www.ncbi.nlm.nih.gov/pubmed/8646820</v>
      </c>
      <c r="D398" s="257" t="str">
        <f>IF(AND(A398&lt;&gt;"",ISNUMBER(A398)),VLOOKUP(A398,Studies!A:BR,4,FALSE),"")</f>
        <v>po - female</v>
      </c>
      <c r="E398" s="188" t="str">
        <f>IF(AND(A398&lt;&gt;"",ISNUMBER(A398)),VLOOKUP(A398,Studies!A:BR,5,FALSE),"")</f>
        <v>Midazolam</v>
      </c>
      <c r="F398" s="79" t="s">
        <v>102</v>
      </c>
      <c r="G398" s="78">
        <f t="shared" si="6"/>
        <v>1</v>
      </c>
    </row>
    <row r="399" spans="1:7" x14ac:dyDescent="0.2">
      <c r="A399" s="110">
        <v>432</v>
      </c>
      <c r="B399" s="188" t="str">
        <f>IF(AND(A399&lt;&gt;"",ISNUMBER(A399)),VLOOKUP(A399,Studies!A:BR,2,FALSE),"")</f>
        <v>Thummel 1996</v>
      </c>
      <c r="C399" s="188" t="str">
        <f>IF(AND(A399&lt;&gt;"",ISNUMBER(A399)),VLOOKUP(A399,Studies!A:BR,3,FALSE),"")</f>
        <v>https://www.ncbi.nlm.nih.gov/pubmed/8646820</v>
      </c>
      <c r="D399" s="257" t="str">
        <f>IF(AND(A399&lt;&gt;"",ISNUMBER(A399)),VLOOKUP(A399,Studies!A:BR,4,FALSE),"")</f>
        <v>po - male</v>
      </c>
      <c r="E399" s="188" t="str">
        <f>IF(AND(A399&lt;&gt;"",ISNUMBER(A399)),VLOOKUP(A399,Studies!A:BR,5,FALSE),"")</f>
        <v>Midazolam</v>
      </c>
      <c r="F399" s="79" t="s">
        <v>102</v>
      </c>
      <c r="G399" s="78">
        <f t="shared" si="6"/>
        <v>1</v>
      </c>
    </row>
    <row r="400" spans="1:7" x14ac:dyDescent="0.2">
      <c r="A400" s="110">
        <v>468</v>
      </c>
      <c r="B400" s="188" t="str">
        <f>IF(AND(A400&lt;&gt;"",ISNUMBER(A400)),VLOOKUP(A400,Studies!A:BR,2,FALSE),"")</f>
        <v>Yeates 1996</v>
      </c>
      <c r="C400" s="188" t="str">
        <f>IF(AND(A400&lt;&gt;"",ISNUMBER(A400)),VLOOKUP(A400,Studies!A:BR,3,FALSE),"")</f>
        <v>http://www.ncbi.nlm.nih.gov/pubmed/8880291</v>
      </c>
      <c r="D400" s="257" t="str">
        <f>IF(AND(A400&lt;&gt;"",ISNUMBER(A400)),VLOOKUP(A400,Studies!A:BR,4,FALSE),"")</f>
        <v>Control (Perpetrator Placebo)</v>
      </c>
      <c r="E400" s="188" t="str">
        <f>IF(AND(A400&lt;&gt;"",ISNUMBER(A400)),VLOOKUP(A400,Studies!A:BR,5,FALSE),"")</f>
        <v>Midazolam</v>
      </c>
      <c r="F400" s="79" t="s">
        <v>1280</v>
      </c>
      <c r="G400" s="78">
        <f t="shared" si="6"/>
        <v>36</v>
      </c>
    </row>
    <row r="401" spans="1:7" x14ac:dyDescent="0.2">
      <c r="A401" s="110">
        <v>469</v>
      </c>
      <c r="B401" s="188" t="str">
        <f>IF(AND(A401&lt;&gt;"",ISNUMBER(A401)),VLOOKUP(A401,Studies!A:BR,2,FALSE),"")</f>
        <v>Yeates 1996</v>
      </c>
      <c r="C401" s="188" t="str">
        <f>IF(AND(A401&lt;&gt;"",ISNUMBER(A401)),VLOOKUP(A401,Studies!A:BR,3,FALSE),"")</f>
        <v>http://www.ncbi.nlm.nih.gov/pubmed/8880291</v>
      </c>
      <c r="D401" s="257" t="str">
        <f>IF(AND(A401&lt;&gt;"",ISNUMBER(A401)),VLOOKUP(A401,Studies!A:BR,4,FALSE),"")</f>
        <v>with Perpetrator (Clarithromycin)</v>
      </c>
      <c r="E401" s="188" t="str">
        <f>IF(AND(A401&lt;&gt;"",ISNUMBER(A401)),VLOOKUP(A401,Studies!A:BR,5,FALSE),"")</f>
        <v>Midazolam</v>
      </c>
      <c r="F401" s="79" t="s">
        <v>1281</v>
      </c>
      <c r="G401" s="78">
        <f t="shared" si="6"/>
        <v>1</v>
      </c>
    </row>
    <row r="402" spans="1:7" x14ac:dyDescent="0.2">
      <c r="A402" s="110">
        <v>470</v>
      </c>
      <c r="B402" s="188" t="str">
        <f>IF(AND(A402&lt;&gt;"",ISNUMBER(A402)),VLOOKUP(A402,Studies!A:BR,2,FALSE),"")</f>
        <v>Zimmermann 1996</v>
      </c>
      <c r="C402" s="188" t="str">
        <f>IF(AND(A402&lt;&gt;"",ISNUMBER(A402)),VLOOKUP(A402,Studies!A:BR,3,FALSE),"")</f>
        <v>https://www.ncbi.nlm.nih.gov/pubmed/8720318</v>
      </c>
      <c r="D402" s="257" t="str">
        <f>IF(AND(A402&lt;&gt;"",ISNUMBER(A402)),VLOOKUP(A402,Studies!A:BR,4,FALSE),"")</f>
        <v>Control (Perpetrator Placebo)</v>
      </c>
      <c r="E402" s="188" t="str">
        <f>IF(AND(A402&lt;&gt;"",ISNUMBER(A402)),VLOOKUP(A402,Studies!A:BR,5,FALSE),"")</f>
        <v>Midazolam</v>
      </c>
      <c r="F402" s="79" t="s">
        <v>1304</v>
      </c>
      <c r="G402" s="78">
        <f t="shared" si="6"/>
        <v>1</v>
      </c>
    </row>
    <row r="403" spans="1:7" x14ac:dyDescent="0.2">
      <c r="A403" s="110">
        <v>471</v>
      </c>
      <c r="B403" s="188" t="str">
        <f>IF(AND(A403&lt;&gt;"",ISNUMBER(A403)),VLOOKUP(A403,Studies!A:BR,2,FALSE),"")</f>
        <v>Zimmermann 1996</v>
      </c>
      <c r="C403" s="188" t="str">
        <f>IF(AND(A403&lt;&gt;"",ISNUMBER(A403)),VLOOKUP(A403,Studies!A:BR,3,FALSE),"")</f>
        <v>https://www.ncbi.nlm.nih.gov/pubmed/8720318</v>
      </c>
      <c r="D403" s="257" t="str">
        <f>IF(AND(A403&lt;&gt;"",ISNUMBER(A403)),VLOOKUP(A403,Studies!A:BR,4,FALSE),"")</f>
        <v>with Perpetrator (Erythromycin)</v>
      </c>
      <c r="E403" s="188" t="str">
        <f>IF(AND(A403&lt;&gt;"",ISNUMBER(A403)),VLOOKUP(A403,Studies!A:BR,5,FALSE),"")</f>
        <v>Midazolam</v>
      </c>
      <c r="F403" s="79" t="s">
        <v>1305</v>
      </c>
      <c r="G403" s="78">
        <f t="shared" si="6"/>
        <v>1</v>
      </c>
    </row>
    <row r="404" spans="1:7" x14ac:dyDescent="0.2">
      <c r="A404" s="110">
        <v>472</v>
      </c>
      <c r="B404" s="188" t="str">
        <f>IF(AND(A404&lt;&gt;"",ISNUMBER(A404)),VLOOKUP(A404,Studies!A:BR,2,FALSE),"")</f>
        <v>Templeton 2008</v>
      </c>
      <c r="C404" s="188" t="str">
        <f>IF(AND(A404&lt;&gt;"",ISNUMBER(A404)),VLOOKUP(A404,Studies!A:BR,3,FALSE),"")</f>
        <v>https://www.ncbi.nlm.nih.gov/pubmed/17495874</v>
      </c>
      <c r="D404" s="257" t="str">
        <f>IF(AND(A404&lt;&gt;"",ISNUMBER(A404)),VLOOKUP(A404,Studies!A:BR,4,FALSE),"")</f>
        <v>ITZ day 1</v>
      </c>
      <c r="E404" s="188" t="str">
        <f>IF(AND(A404&lt;&gt;"",ISNUMBER(A404)),VLOOKUP(A404,Studies!A:BR,5,FALSE),"")</f>
        <v>Itraconazole</v>
      </c>
      <c r="F404" s="79" t="s">
        <v>149</v>
      </c>
      <c r="G404" s="78">
        <f t="shared" si="6"/>
        <v>1</v>
      </c>
    </row>
    <row r="405" spans="1:7" x14ac:dyDescent="0.2">
      <c r="A405" s="110">
        <v>473</v>
      </c>
      <c r="B405" s="188" t="str">
        <f>IF(AND(A405&lt;&gt;"",ISNUMBER(A405)),VLOOKUP(A405,Studies!A:BR,2,FALSE),"")</f>
        <v>Templeton 2008</v>
      </c>
      <c r="C405" s="188" t="str">
        <f>IF(AND(A405&lt;&gt;"",ISNUMBER(A405)),VLOOKUP(A405,Studies!A:BR,3,FALSE),"")</f>
        <v>https://www.ncbi.nlm.nih.gov/pubmed/17495874</v>
      </c>
      <c r="D405" s="257" t="str">
        <f>IF(AND(A405&lt;&gt;"",ISNUMBER(A405)),VLOOKUP(A405,Studies!A:BR,4,FALSE),"")</f>
        <v>ITZ day 7</v>
      </c>
      <c r="E405" s="188" t="str">
        <f>IF(AND(A405&lt;&gt;"",ISNUMBER(A405)),VLOOKUP(A405,Studies!A:BR,5,FALSE),"")</f>
        <v>Itraconazole</v>
      </c>
      <c r="F405" s="79" t="s">
        <v>149</v>
      </c>
      <c r="G405" s="78">
        <f t="shared" si="6"/>
        <v>1</v>
      </c>
    </row>
    <row r="406" spans="1:7" x14ac:dyDescent="0.2">
      <c r="A406" s="110">
        <v>474</v>
      </c>
      <c r="B406" s="188" t="str">
        <f>IF(AND(A406&lt;&gt;"",ISNUMBER(A406)),VLOOKUP(A406,Studies!A:BR,2,FALSE),"")</f>
        <v>Templeton 2008</v>
      </c>
      <c r="C406" s="188" t="str">
        <f>IF(AND(A406&lt;&gt;"",ISNUMBER(A406)),VLOOKUP(A406,Studies!A:BR,3,FALSE),"")</f>
        <v>https://www.ncbi.nlm.nih.gov/pubmed/17495874</v>
      </c>
      <c r="D406" s="257" t="str">
        <f>IF(AND(A406&lt;&gt;"",ISNUMBER(A406)),VLOOKUP(A406,Studies!A:BR,4,FALSE),"")</f>
        <v>OH-ITZ day 1</v>
      </c>
      <c r="E406" s="188" t="str">
        <f>IF(AND(A406&lt;&gt;"",ISNUMBER(A406)),VLOOKUP(A406,Studies!A:BR,5,FALSE),"")</f>
        <v>Hydroxy-Itraconazole</v>
      </c>
      <c r="F406" s="79" t="s">
        <v>149</v>
      </c>
      <c r="G406" s="78">
        <f t="shared" si="6"/>
        <v>1</v>
      </c>
    </row>
    <row r="407" spans="1:7" x14ac:dyDescent="0.2">
      <c r="A407" s="110">
        <v>475</v>
      </c>
      <c r="B407" s="188" t="str">
        <f>IF(AND(A407&lt;&gt;"",ISNUMBER(A407)),VLOOKUP(A407,Studies!A:BR,2,FALSE),"")</f>
        <v>Templeton 2008</v>
      </c>
      <c r="C407" s="188" t="str">
        <f>IF(AND(A407&lt;&gt;"",ISNUMBER(A407)),VLOOKUP(A407,Studies!A:BR,3,FALSE),"")</f>
        <v>https://www.ncbi.nlm.nih.gov/pubmed/17495874</v>
      </c>
      <c r="D407" s="257" t="str">
        <f>IF(AND(A407&lt;&gt;"",ISNUMBER(A407)),VLOOKUP(A407,Studies!A:BR,4,FALSE),"")</f>
        <v>OH-ITZ day 7</v>
      </c>
      <c r="E407" s="188" t="str">
        <f>IF(AND(A407&lt;&gt;"",ISNUMBER(A407)),VLOOKUP(A407,Studies!A:BR,5,FALSE),"")</f>
        <v>Hydroxy-Itraconazole</v>
      </c>
      <c r="F407" s="79" t="s">
        <v>149</v>
      </c>
      <c r="G407" s="78">
        <f t="shared" si="6"/>
        <v>1</v>
      </c>
    </row>
    <row r="408" spans="1:7" x14ac:dyDescent="0.2">
      <c r="A408" s="112">
        <v>476</v>
      </c>
      <c r="B408" s="188" t="str">
        <f>IF(AND(A408&lt;&gt;"",ISNUMBER(A408)),VLOOKUP(A408,Studies!A:BR,2,FALSE),"")</f>
        <v>Templeton 2008</v>
      </c>
      <c r="C408" s="188" t="str">
        <f>IF(AND(A408&lt;&gt;"",ISNUMBER(A408)),VLOOKUP(A408,Studies!A:BR,3,FALSE),"")</f>
        <v>https://www.ncbi.nlm.nih.gov/pubmed/17495874</v>
      </c>
      <c r="D408" s="257" t="str">
        <f>IF(AND(A408&lt;&gt;"",ISNUMBER(A408)),VLOOKUP(A408,Studies!A:BR,4,FALSE),"")</f>
        <v>keto-ITZ day 1</v>
      </c>
      <c r="E408" s="188" t="str">
        <f>IF(AND(A408&lt;&gt;"",ISNUMBER(A408)),VLOOKUP(A408,Studies!A:BR,5,FALSE),"")</f>
        <v>Keto-Itraconazole</v>
      </c>
      <c r="F408" s="79" t="s">
        <v>149</v>
      </c>
      <c r="G408" s="78">
        <f t="shared" si="6"/>
        <v>1</v>
      </c>
    </row>
    <row r="409" spans="1:7" x14ac:dyDescent="0.2">
      <c r="A409" s="112">
        <v>477</v>
      </c>
      <c r="B409" s="188" t="str">
        <f>IF(AND(A409&lt;&gt;"",ISNUMBER(A409)),VLOOKUP(A409,Studies!A:BR,2,FALSE),"")</f>
        <v>Templeton 2008</v>
      </c>
      <c r="C409" s="188" t="str">
        <f>IF(AND(A409&lt;&gt;"",ISNUMBER(A409)),VLOOKUP(A409,Studies!A:BR,3,FALSE),"")</f>
        <v>https://www.ncbi.nlm.nih.gov/pubmed/17495874</v>
      </c>
      <c r="D409" s="257" t="str">
        <f>IF(AND(A409&lt;&gt;"",ISNUMBER(A409)),VLOOKUP(A409,Studies!A:BR,4,FALSE),"")</f>
        <v>keto-ITZ day 7</v>
      </c>
      <c r="E409" s="188" t="str">
        <f>IF(AND(A409&lt;&gt;"",ISNUMBER(A409)),VLOOKUP(A409,Studies!A:BR,5,FALSE),"")</f>
        <v>Keto-Itraconazole</v>
      </c>
      <c r="F409" s="79" t="s">
        <v>149</v>
      </c>
      <c r="G409" s="78">
        <f t="shared" si="6"/>
        <v>1</v>
      </c>
    </row>
    <row r="410" spans="1:7" x14ac:dyDescent="0.2">
      <c r="A410" s="112">
        <v>478</v>
      </c>
      <c r="B410" s="188" t="str">
        <f>IF(AND(A410&lt;&gt;"",ISNUMBER(A410)),VLOOKUP(A410,Studies!A:BR,2,FALSE),"")</f>
        <v>Templeton 2008</v>
      </c>
      <c r="C410" s="188" t="str">
        <f>IF(AND(A410&lt;&gt;"",ISNUMBER(A410)),VLOOKUP(A410,Studies!A:BR,3,FALSE),"")</f>
        <v>https://www.ncbi.nlm.nih.gov/pubmed/17495874</v>
      </c>
      <c r="D410" s="257" t="str">
        <f>IF(AND(A410&lt;&gt;"",ISNUMBER(A410)),VLOOKUP(A410,Studies!A:BR,4,FALSE),"")</f>
        <v>ND-OH-ITZ day 1</v>
      </c>
      <c r="E410" s="188" t="str">
        <f>IF(AND(A410&lt;&gt;"",ISNUMBER(A410)),VLOOKUP(A410,Studies!A:BR,5,FALSE),"")</f>
        <v>N-desalkyl-Itraconazole</v>
      </c>
      <c r="F410" s="79" t="s">
        <v>149</v>
      </c>
      <c r="G410" s="78">
        <f t="shared" si="6"/>
        <v>1</v>
      </c>
    </row>
    <row r="411" spans="1:7" x14ac:dyDescent="0.2">
      <c r="A411" s="112">
        <v>479</v>
      </c>
      <c r="B411" s="188" t="str">
        <f>IF(AND(A411&lt;&gt;"",ISNUMBER(A411)),VLOOKUP(A411,Studies!A:BR,2,FALSE),"")</f>
        <v>Templeton 2008</v>
      </c>
      <c r="C411" s="188" t="str">
        <f>IF(AND(A411&lt;&gt;"",ISNUMBER(A411)),VLOOKUP(A411,Studies!A:BR,3,FALSE),"")</f>
        <v>https://www.ncbi.nlm.nih.gov/pubmed/17495874</v>
      </c>
      <c r="D411" s="257" t="str">
        <f>IF(AND(A411&lt;&gt;"",ISNUMBER(A411)),VLOOKUP(A411,Studies!A:BR,4,FALSE),"")</f>
        <v>ND-OH-ITZ day 7</v>
      </c>
      <c r="E411" s="188" t="str">
        <f>IF(AND(A411&lt;&gt;"",ISNUMBER(A411)),VLOOKUP(A411,Studies!A:BR,5,FALSE),"")</f>
        <v>N-desalkyl-Itraconazole</v>
      </c>
      <c r="F411" s="79" t="s">
        <v>149</v>
      </c>
      <c r="G411" s="78">
        <f t="shared" si="6"/>
        <v>1</v>
      </c>
    </row>
    <row r="412" spans="1:7" x14ac:dyDescent="0.2">
      <c r="A412" s="112">
        <v>480</v>
      </c>
      <c r="B412" s="188" t="str">
        <f>IF(AND(A412&lt;&gt;"",ISNUMBER(A412)),VLOOKUP(A412,Studies!A:BR,2,FALSE),"")</f>
        <v>Van de Velde 1996</v>
      </c>
      <c r="C412" s="188" t="str">
        <f>IF(AND(A412&lt;&gt;"",ISNUMBER(A412)),VLOOKUP(A412,Studies!A:BR,3,FALSE),"")</f>
        <v>https://www.ncbi.nlm.nih.gov/pubmed/8726601</v>
      </c>
      <c r="D412" s="257" t="str">
        <f>IF(AND(A412&lt;&gt;"",ISNUMBER(A412)),VLOOKUP(A412,Studies!A:BR,4,FALSE),"")</f>
        <v>Fasting ITZ</v>
      </c>
      <c r="E412" s="188" t="str">
        <f>IF(AND(A412&lt;&gt;"",ISNUMBER(A412)),VLOOKUP(A412,Studies!A:BR,5,FALSE),"")</f>
        <v>Itraconazole</v>
      </c>
      <c r="F412" s="79" t="s">
        <v>149</v>
      </c>
      <c r="G412" s="78">
        <f t="shared" si="6"/>
        <v>1</v>
      </c>
    </row>
    <row r="413" spans="1:7" x14ac:dyDescent="0.2">
      <c r="A413" s="112">
        <v>481</v>
      </c>
      <c r="B413" s="188" t="str">
        <f>IF(AND(A413&lt;&gt;"",ISNUMBER(A413)),VLOOKUP(A413,Studies!A:BR,2,FALSE),"")</f>
        <v>Van de Velde 1996</v>
      </c>
      <c r="C413" s="188" t="str">
        <f>IF(AND(A413&lt;&gt;"",ISNUMBER(A413)),VLOOKUP(A413,Studies!A:BR,3,FALSE),"")</f>
        <v>https://www.ncbi.nlm.nih.gov/pubmed/8726601</v>
      </c>
      <c r="D413" s="257" t="str">
        <f>IF(AND(A413&lt;&gt;"",ISNUMBER(A413)),VLOOKUP(A413,Studies!A:BR,4,FALSE),"")</f>
        <v>Fasting OH-ITZ</v>
      </c>
      <c r="E413" s="188" t="str">
        <f>IF(AND(A413&lt;&gt;"",ISNUMBER(A413)),VLOOKUP(A413,Studies!A:BR,5,FALSE),"")</f>
        <v>Hydroxy-Itraconazole</v>
      </c>
      <c r="F413" s="79" t="s">
        <v>149</v>
      </c>
      <c r="G413" s="78">
        <f t="shared" si="6"/>
        <v>1</v>
      </c>
    </row>
    <row r="414" spans="1:7" x14ac:dyDescent="0.2">
      <c r="A414" s="110">
        <v>482</v>
      </c>
      <c r="B414" s="188" t="str">
        <f>IF(AND(A414&lt;&gt;"",ISNUMBER(A414)),VLOOKUP(A414,Studies!A:BR,2,FALSE),"")</f>
        <v>Van de Velde 1996</v>
      </c>
      <c r="C414" s="188" t="str">
        <f>IF(AND(A414&lt;&gt;"",ISNUMBER(A414)),VLOOKUP(A414,Studies!A:BR,3,FALSE),"")</f>
        <v>https://www.ncbi.nlm.nih.gov/pubmed/8726601</v>
      </c>
      <c r="D414" s="257" t="str">
        <f>IF(AND(A414&lt;&gt;"",ISNUMBER(A414)),VLOOKUP(A414,Studies!A:BR,4,FALSE),"")</f>
        <v>Fed ITZ</v>
      </c>
      <c r="E414" s="188" t="str">
        <f>IF(AND(A414&lt;&gt;"",ISNUMBER(A414)),VLOOKUP(A414,Studies!A:BR,5,FALSE),"")</f>
        <v>Itraconazole</v>
      </c>
      <c r="F414" s="79" t="s">
        <v>149</v>
      </c>
      <c r="G414" s="78">
        <f t="shared" si="6"/>
        <v>1</v>
      </c>
    </row>
    <row r="415" spans="1:7" x14ac:dyDescent="0.2">
      <c r="A415" s="110">
        <v>483</v>
      </c>
      <c r="B415" s="188" t="str">
        <f>IF(AND(A415&lt;&gt;"",ISNUMBER(A415)),VLOOKUP(A415,Studies!A:BR,2,FALSE),"")</f>
        <v>Van de Velde 1996</v>
      </c>
      <c r="C415" s="188" t="str">
        <f>IF(AND(A415&lt;&gt;"",ISNUMBER(A415)),VLOOKUP(A415,Studies!A:BR,3,FALSE),"")</f>
        <v>https://www.ncbi.nlm.nih.gov/pubmed/8726601</v>
      </c>
      <c r="D415" s="257" t="str">
        <f>IF(AND(A415&lt;&gt;"",ISNUMBER(A415)),VLOOKUP(A415,Studies!A:BR,4,FALSE),"")</f>
        <v>Fed OH-ITZ</v>
      </c>
      <c r="E415" s="188" t="str">
        <f>IF(AND(A415&lt;&gt;"",ISNUMBER(A415)),VLOOKUP(A415,Studies!A:BR,5,FALSE),"")</f>
        <v>Hydroxy-Itraconazole</v>
      </c>
      <c r="F415" s="79" t="s">
        <v>149</v>
      </c>
      <c r="G415" s="78">
        <f t="shared" si="6"/>
        <v>1</v>
      </c>
    </row>
    <row r="416" spans="1:7" x14ac:dyDescent="0.2">
      <c r="A416" s="110">
        <v>484</v>
      </c>
      <c r="B416" s="188" t="str">
        <f>IF(AND(A416&lt;&gt;"",ISNUMBER(A416)),VLOOKUP(A416,Studies!A:BR,2,FALSE),"")</f>
        <v>Van Peer 1989</v>
      </c>
      <c r="C416" s="188" t="str">
        <f>IF(AND(A416&lt;&gt;"",ISNUMBER(A416)),VLOOKUP(A416,Studies!A:BR,3,FALSE),"")</f>
        <v>https://www.ncbi.nlm.nih.gov/pubmed/2544431</v>
      </c>
      <c r="D416" s="257" t="str">
        <f>IF(AND(A416&lt;&gt;"",ISNUMBER(A416)),VLOOKUP(A416,Studies!A:BR,4,FALSE),"")</f>
        <v>100 mg Solution, fasting</v>
      </c>
      <c r="E416" s="188" t="str">
        <f>IF(AND(A416&lt;&gt;"",ISNUMBER(A416)),VLOOKUP(A416,Studies!A:BR,5,FALSE),"")</f>
        <v>Itraconazole</v>
      </c>
      <c r="F416" s="79" t="s">
        <v>149</v>
      </c>
      <c r="G416" s="78">
        <f t="shared" si="6"/>
        <v>1</v>
      </c>
    </row>
    <row r="417" spans="1:7" x14ac:dyDescent="0.2">
      <c r="A417" s="110">
        <v>485</v>
      </c>
      <c r="B417" s="188" t="str">
        <f>IF(AND(A417&lt;&gt;"",ISNUMBER(A417)),VLOOKUP(A417,Studies!A:BR,2,FALSE),"")</f>
        <v>Van Peer 1989</v>
      </c>
      <c r="C417" s="188" t="str">
        <f>IF(AND(A417&lt;&gt;"",ISNUMBER(A417)),VLOOKUP(A417,Studies!A:BR,3,FALSE),"")</f>
        <v>https://www.ncbi.nlm.nih.gov/pubmed/2544431</v>
      </c>
      <c r="D417" s="257" t="str">
        <f>IF(AND(A417&lt;&gt;"",ISNUMBER(A417)),VLOOKUP(A417,Studies!A:BR,4,FALSE),"")</f>
        <v>100 mg Capsules, fasting</v>
      </c>
      <c r="E417" s="188" t="str">
        <f>IF(AND(A417&lt;&gt;"",ISNUMBER(A417)),VLOOKUP(A417,Studies!A:BR,5,FALSE),"")</f>
        <v>Itraconazole</v>
      </c>
      <c r="F417" s="79" t="s">
        <v>149</v>
      </c>
      <c r="G417" s="78">
        <f t="shared" si="6"/>
        <v>1</v>
      </c>
    </row>
    <row r="418" spans="1:7" x14ac:dyDescent="0.2">
      <c r="A418" s="110">
        <v>486</v>
      </c>
      <c r="B418" s="188" t="str">
        <f>IF(AND(A418&lt;&gt;"",ISNUMBER(A418)),VLOOKUP(A418,Studies!A:BR,2,FALSE),"")</f>
        <v>Van Peer 1989</v>
      </c>
      <c r="C418" s="188" t="str">
        <f>IF(AND(A418&lt;&gt;"",ISNUMBER(A418)),VLOOKUP(A418,Studies!A:BR,3,FALSE),"")</f>
        <v>https://www.ncbi.nlm.nih.gov/pubmed/2544431</v>
      </c>
      <c r="D418" s="257" t="str">
        <f>IF(AND(A418&lt;&gt;"",ISNUMBER(A418)),VLOOKUP(A418,Studies!A:BR,4,FALSE),"")</f>
        <v>100 mg Capsules, with food</v>
      </c>
      <c r="E418" s="188" t="str">
        <f>IF(AND(A418&lt;&gt;"",ISNUMBER(A418)),VLOOKUP(A418,Studies!A:BR,5,FALSE),"")</f>
        <v>Itraconazole</v>
      </c>
      <c r="F418" s="79" t="s">
        <v>149</v>
      </c>
      <c r="G418" s="78">
        <f t="shared" si="6"/>
        <v>1</v>
      </c>
    </row>
    <row r="419" spans="1:7" x14ac:dyDescent="0.2">
      <c r="A419" s="110">
        <v>487</v>
      </c>
      <c r="B419" s="188" t="str">
        <f>IF(AND(A419&lt;&gt;"",ISNUMBER(A419)),VLOOKUP(A419,Studies!A:BR,2,FALSE),"")</f>
        <v>Van Peer 1989</v>
      </c>
      <c r="C419" s="188" t="str">
        <f>IF(AND(A419&lt;&gt;"",ISNUMBER(A419)),VLOOKUP(A419,Studies!A:BR,3,FALSE),"")</f>
        <v>https://www.ncbi.nlm.nih.gov/pubmed/2544431</v>
      </c>
      <c r="D419" s="257" t="str">
        <f>IF(AND(A419&lt;&gt;"",ISNUMBER(A419)),VLOOKUP(A419,Studies!A:BR,4,FALSE),"")</f>
        <v>100 mg Capsules, with food, 15 days MD</v>
      </c>
      <c r="E419" s="188" t="str">
        <f>IF(AND(A419&lt;&gt;"",ISNUMBER(A419)),VLOOKUP(A419,Studies!A:BR,5,FALSE),"")</f>
        <v>Itraconazole</v>
      </c>
      <c r="F419" s="79" t="s">
        <v>149</v>
      </c>
      <c r="G419" s="78">
        <f t="shared" si="6"/>
        <v>1</v>
      </c>
    </row>
    <row r="420" spans="1:7" x14ac:dyDescent="0.2">
      <c r="A420" s="110">
        <v>488</v>
      </c>
      <c r="B420" s="188" t="str">
        <f>IF(AND(A420&lt;&gt;"",ISNUMBER(A420)),VLOOKUP(A420,Studies!A:BR,2,FALSE),"")</f>
        <v>Van Peer 1989</v>
      </c>
      <c r="C420" s="188" t="str">
        <f>IF(AND(A420&lt;&gt;"",ISNUMBER(A420)),VLOOKUP(A420,Studies!A:BR,3,FALSE),"")</f>
        <v>https://www.ncbi.nlm.nih.gov/pubmed/2544431</v>
      </c>
      <c r="D420" s="257" t="str">
        <f>IF(AND(A420&lt;&gt;"",ISNUMBER(A420)),VLOOKUP(A420,Studies!A:BR,4,FALSE),"")</f>
        <v>50 mg Capsules, with food</v>
      </c>
      <c r="E420" s="188" t="str">
        <f>IF(AND(A420&lt;&gt;"",ISNUMBER(A420)),VLOOKUP(A420,Studies!A:BR,5,FALSE),"")</f>
        <v>Itraconazole</v>
      </c>
      <c r="F420" s="79" t="s">
        <v>149</v>
      </c>
      <c r="G420" s="78">
        <f t="shared" si="6"/>
        <v>1</v>
      </c>
    </row>
    <row r="421" spans="1:7" x14ac:dyDescent="0.2">
      <c r="A421" s="110">
        <v>489</v>
      </c>
      <c r="B421" s="188" t="str">
        <f>IF(AND(A421&lt;&gt;"",ISNUMBER(A421)),VLOOKUP(A421,Studies!A:BR,2,FALSE),"")</f>
        <v>Van Peer 1989</v>
      </c>
      <c r="C421" s="188" t="str">
        <f>IF(AND(A421&lt;&gt;"",ISNUMBER(A421)),VLOOKUP(A421,Studies!A:BR,3,FALSE),"")</f>
        <v>https://www.ncbi.nlm.nih.gov/pubmed/2544431</v>
      </c>
      <c r="D421" s="257" t="str">
        <f>IF(AND(A421&lt;&gt;"",ISNUMBER(A421)),VLOOKUP(A421,Studies!A:BR,4,FALSE),"")</f>
        <v>200 mg Capsules, with food</v>
      </c>
      <c r="E421" s="188" t="str">
        <f>IF(AND(A421&lt;&gt;"",ISNUMBER(A421)),VLOOKUP(A421,Studies!A:BR,5,FALSE),"")</f>
        <v>Itraconazole</v>
      </c>
      <c r="F421" s="79" t="s">
        <v>149</v>
      </c>
      <c r="G421" s="78">
        <f t="shared" si="6"/>
        <v>1</v>
      </c>
    </row>
    <row r="422" spans="1:7" x14ac:dyDescent="0.2">
      <c r="A422" s="110">
        <v>490</v>
      </c>
      <c r="B422" s="188" t="str">
        <f>IF(AND(A422&lt;&gt;"",ISNUMBER(A422)),VLOOKUP(A422,Studies!A:BR,2,FALSE),"")</f>
        <v>Heykants 1989</v>
      </c>
      <c r="C422" s="188" t="str">
        <f>IF(AND(A422&lt;&gt;"",ISNUMBER(A422)),VLOOKUP(A422,Studies!A:BR,3,FALSE),"")</f>
        <v>https://www.ncbi.nlm.nih.gov/pubmed/2561187</v>
      </c>
      <c r="D422" s="257" t="str">
        <f>IF(AND(A422&lt;&gt;"",ISNUMBER(A422)),VLOOKUP(A422,Studies!A:BR,4,FALSE),"")</f>
        <v>iv 100 mg SD</v>
      </c>
      <c r="E422" s="188" t="str">
        <f>IF(AND(A422&lt;&gt;"",ISNUMBER(A422)),VLOOKUP(A422,Studies!A:BR,5,FALSE),"")</f>
        <v>Itraconazole</v>
      </c>
      <c r="F422" s="79" t="s">
        <v>149</v>
      </c>
      <c r="G422" s="78">
        <f t="shared" si="6"/>
        <v>1</v>
      </c>
    </row>
    <row r="423" spans="1:7" x14ac:dyDescent="0.2">
      <c r="A423" s="110">
        <v>491</v>
      </c>
      <c r="B423" s="188" t="str">
        <f>IF(AND(A423&lt;&gt;"",ISNUMBER(A423)),VLOOKUP(A423,Studies!A:BR,2,FALSE),"")</f>
        <v>Heykants 1989</v>
      </c>
      <c r="C423" s="188" t="str">
        <f>IF(AND(A423&lt;&gt;"",ISNUMBER(A423)),VLOOKUP(A423,Studies!A:BR,3,FALSE),"")</f>
        <v>https://www.ncbi.nlm.nih.gov/pubmed/2561187</v>
      </c>
      <c r="D423" s="257" t="str">
        <f>IF(AND(A423&lt;&gt;"",ISNUMBER(A423)),VLOOKUP(A423,Studies!A:BR,4,FALSE),"")</f>
        <v>po 100 mg SD fed</v>
      </c>
      <c r="E423" s="188" t="str">
        <f>IF(AND(A423&lt;&gt;"",ISNUMBER(A423)),VLOOKUP(A423,Studies!A:BR,5,FALSE),"")</f>
        <v>Itraconazole</v>
      </c>
      <c r="F423" s="79" t="s">
        <v>149</v>
      </c>
      <c r="G423" s="78">
        <f t="shared" si="6"/>
        <v>1</v>
      </c>
    </row>
    <row r="424" spans="1:7" x14ac:dyDescent="0.2">
      <c r="A424" s="110">
        <v>492</v>
      </c>
      <c r="B424" s="188" t="str">
        <f>IF(AND(A424&lt;&gt;"",ISNUMBER(A424)),VLOOKUP(A424,Studies!A:BR,2,FALSE),"")</f>
        <v>Heykants 1989</v>
      </c>
      <c r="C424" s="188" t="str">
        <f>IF(AND(A424&lt;&gt;"",ISNUMBER(A424)),VLOOKUP(A424,Studies!A:BR,3,FALSE),"")</f>
        <v>https://www.ncbi.nlm.nih.gov/pubmed/2561187</v>
      </c>
      <c r="D424" s="257" t="str">
        <f>IF(AND(A424&lt;&gt;"",ISNUMBER(A424)),VLOOKUP(A424,Studies!A:BR,4,FALSE),"")</f>
        <v>po 100 mg SD (metabolite screening)</v>
      </c>
      <c r="E424" s="188" t="str">
        <f>IF(AND(A424&lt;&gt;"",ISNUMBER(A424)),VLOOKUP(A424,Studies!A:BR,5,FALSE),"")</f>
        <v>Itraconazole</v>
      </c>
      <c r="F424" s="79" t="s">
        <v>149</v>
      </c>
      <c r="G424" s="78">
        <f t="shared" si="6"/>
        <v>1</v>
      </c>
    </row>
    <row r="425" spans="1:7" x14ac:dyDescent="0.2">
      <c r="A425" s="110">
        <v>493</v>
      </c>
      <c r="B425" s="188" t="str">
        <f>IF(AND(A425&lt;&gt;"",ISNUMBER(A425)),VLOOKUP(A425,Studies!A:BR,2,FALSE),"")</f>
        <v>Heykants 1989</v>
      </c>
      <c r="C425" s="188" t="str">
        <f>IF(AND(A425&lt;&gt;"",ISNUMBER(A425)),VLOOKUP(A425,Studies!A:BR,3,FALSE),"")</f>
        <v>https://www.ncbi.nlm.nih.gov/pubmed/2561187</v>
      </c>
      <c r="D425" s="257" t="str">
        <f>IF(AND(A425&lt;&gt;"",ISNUMBER(A425)),VLOOKUP(A425,Studies!A:BR,4,FALSE),"")</f>
        <v>po 100 mg SD (metabolite screening)</v>
      </c>
      <c r="E425" s="188" t="str">
        <f>IF(AND(A425&lt;&gt;"",ISNUMBER(A425)),VLOOKUP(A425,Studies!A:BR,5,FALSE),"")</f>
        <v>Hydroxy-Itraconazole</v>
      </c>
      <c r="F425" s="79" t="s">
        <v>149</v>
      </c>
      <c r="G425" s="78">
        <f t="shared" si="6"/>
        <v>1</v>
      </c>
    </row>
    <row r="426" spans="1:7" x14ac:dyDescent="0.2">
      <c r="A426" s="110">
        <v>494</v>
      </c>
      <c r="B426" s="188" t="str">
        <f>IF(AND(A426&lt;&gt;"",ISNUMBER(A426)),VLOOKUP(A426,Studies!A:BR,2,FALSE),"")</f>
        <v>Heykants 1989</v>
      </c>
      <c r="C426" s="188" t="str">
        <f>IF(AND(A426&lt;&gt;"",ISNUMBER(A426)),VLOOKUP(A426,Studies!A:BR,3,FALSE),"")</f>
        <v>https://www.ncbi.nlm.nih.gov/pubmed/2561187</v>
      </c>
      <c r="D426" s="257" t="str">
        <f>IF(AND(A426&lt;&gt;"",ISNUMBER(A426)),VLOOKUP(A426,Studies!A:BR,4,FALSE),"")</f>
        <v>po 100 mg MD OD</v>
      </c>
      <c r="E426" s="188" t="str">
        <f>IF(AND(A426&lt;&gt;"",ISNUMBER(A426)),VLOOKUP(A426,Studies!A:BR,5,FALSE),"")</f>
        <v>Itraconazole</v>
      </c>
      <c r="F426" s="79" t="s">
        <v>149</v>
      </c>
      <c r="G426" s="78">
        <f t="shared" si="6"/>
        <v>1</v>
      </c>
    </row>
    <row r="427" spans="1:7" x14ac:dyDescent="0.2">
      <c r="A427" s="110">
        <v>495</v>
      </c>
      <c r="B427" s="188" t="str">
        <f>IF(AND(A427&lt;&gt;"",ISNUMBER(A427)),VLOOKUP(A427,Studies!A:BR,2,FALSE),"")</f>
        <v>Heykants 1989</v>
      </c>
      <c r="C427" s="188" t="str">
        <f>IF(AND(A427&lt;&gt;"",ISNUMBER(A427)),VLOOKUP(A427,Studies!A:BR,3,FALSE),"")</f>
        <v>https://www.ncbi.nlm.nih.gov/pubmed/2561187</v>
      </c>
      <c r="D427" s="257" t="str">
        <f>IF(AND(A427&lt;&gt;"",ISNUMBER(A427)),VLOOKUP(A427,Studies!A:BR,4,FALSE),"")</f>
        <v>po 100 mg MD OD</v>
      </c>
      <c r="E427" s="188" t="str">
        <f>IF(AND(A427&lt;&gt;"",ISNUMBER(A427)),VLOOKUP(A427,Studies!A:BR,5,FALSE),"")</f>
        <v>Hydroxy-Itraconazole</v>
      </c>
      <c r="F427" s="79" t="s">
        <v>149</v>
      </c>
      <c r="G427" s="78">
        <f t="shared" si="6"/>
        <v>1</v>
      </c>
    </row>
    <row r="428" spans="1:7" x14ac:dyDescent="0.2">
      <c r="A428" s="110">
        <v>496</v>
      </c>
      <c r="B428" s="188" t="str">
        <f>IF(AND(A428&lt;&gt;"",ISNUMBER(A428)),VLOOKUP(A428,Studies!A:BR,2,FALSE),"")</f>
        <v>Miura 2010</v>
      </c>
      <c r="C428" s="188" t="str">
        <f>IF(AND(A428&lt;&gt;"",ISNUMBER(A428)),VLOOKUP(A428,Studies!A:BR,3,FALSE),"")</f>
        <v>https://www.ncbi.nlm.nih.gov/pubmed/20595406</v>
      </c>
      <c r="D428" s="257" t="str">
        <f>IF(AND(A428&lt;&gt;"",ISNUMBER(A428)),VLOOKUP(A428,Studies!A:BR,4,FALSE),"")</f>
        <v>po 100 mg MD Japanese</v>
      </c>
      <c r="E428" s="188" t="str">
        <f>IF(AND(A428&lt;&gt;"",ISNUMBER(A428)),VLOOKUP(A428,Studies!A:BR,5,FALSE),"")</f>
        <v>Itraconazole</v>
      </c>
      <c r="F428" s="79" t="s">
        <v>149</v>
      </c>
      <c r="G428" s="78">
        <f t="shared" si="6"/>
        <v>1</v>
      </c>
    </row>
    <row r="429" spans="1:7" x14ac:dyDescent="0.2">
      <c r="A429" s="110">
        <v>497</v>
      </c>
      <c r="B429" s="188" t="str">
        <f>IF(AND(A429&lt;&gt;"",ISNUMBER(A429)),VLOOKUP(A429,Studies!A:BR,2,FALSE),"")</f>
        <v>Miura 2010</v>
      </c>
      <c r="C429" s="188" t="str">
        <f>IF(AND(A429&lt;&gt;"",ISNUMBER(A429)),VLOOKUP(A429,Studies!A:BR,3,FALSE),"")</f>
        <v>https://www.ncbi.nlm.nih.gov/pubmed/20595406</v>
      </c>
      <c r="D429" s="257" t="str">
        <f>IF(AND(A429&lt;&gt;"",ISNUMBER(A429)),VLOOKUP(A429,Studies!A:BR,4,FALSE),"")</f>
        <v>po 100 mg MD Japanese</v>
      </c>
      <c r="E429" s="188" t="str">
        <f>IF(AND(A429&lt;&gt;"",ISNUMBER(A429)),VLOOKUP(A429,Studies!A:BR,5,FALSE),"")</f>
        <v>Hydroxy-Itraconazole</v>
      </c>
      <c r="F429" s="79" t="s">
        <v>149</v>
      </c>
      <c r="G429" s="78">
        <f t="shared" si="6"/>
        <v>1</v>
      </c>
    </row>
    <row r="430" spans="1:7" x14ac:dyDescent="0.2">
      <c r="A430" s="110">
        <v>498</v>
      </c>
      <c r="B430" s="188" t="str">
        <f>IF(AND(A430&lt;&gt;"",ISNUMBER(A430)),VLOOKUP(A430,Studies!A:BR,2,FALSE),"")</f>
        <v>Gubbins 2004</v>
      </c>
      <c r="C430" s="188" t="str">
        <f>IF(AND(A430&lt;&gt;"",ISNUMBER(A430)),VLOOKUP(A430,Studies!A:BR,3,FALSE),"")</f>
        <v>https://www.ncbi.nlm.nih.gov/pubmed/15098799</v>
      </c>
      <c r="D430" s="257" t="str">
        <f>IF(AND(A430&lt;&gt;"",ISNUMBER(A430)),VLOOKUP(A430,Studies!A:BR,4,FALSE),"")</f>
        <v>po 200 mg solution with water</v>
      </c>
      <c r="E430" s="188" t="str">
        <f>IF(AND(A430&lt;&gt;"",ISNUMBER(A430)),VLOOKUP(A430,Studies!A:BR,5,FALSE),"")</f>
        <v>Itraconazole</v>
      </c>
      <c r="F430" s="79" t="s">
        <v>149</v>
      </c>
      <c r="G430" s="78">
        <f t="shared" si="6"/>
        <v>1</v>
      </c>
    </row>
    <row r="431" spans="1:7" x14ac:dyDescent="0.2">
      <c r="A431" s="110">
        <v>499</v>
      </c>
      <c r="B431" s="188" t="str">
        <f>IF(AND(A431&lt;&gt;"",ISNUMBER(A431)),VLOOKUP(A431,Studies!A:BR,2,FALSE),"")</f>
        <v>Gubbins 2004</v>
      </c>
      <c r="C431" s="188" t="str">
        <f>IF(AND(A431&lt;&gt;"",ISNUMBER(A431)),VLOOKUP(A431,Studies!A:BR,3,FALSE),"")</f>
        <v>https://www.ncbi.nlm.nih.gov/pubmed/15098799</v>
      </c>
      <c r="D431" s="257" t="str">
        <f>IF(AND(A431&lt;&gt;"",ISNUMBER(A431)),VLOOKUP(A431,Studies!A:BR,4,FALSE),"")</f>
        <v>po 200 mg solution with water</v>
      </c>
      <c r="E431" s="188" t="str">
        <f>IF(AND(A431&lt;&gt;"",ISNUMBER(A431)),VLOOKUP(A431,Studies!A:BR,5,FALSE),"")</f>
        <v>Hydroxy-Itraconazole</v>
      </c>
      <c r="F431" s="79" t="s">
        <v>149</v>
      </c>
      <c r="G431" s="78">
        <f t="shared" si="6"/>
        <v>1</v>
      </c>
    </row>
    <row r="432" spans="1:7" x14ac:dyDescent="0.2">
      <c r="A432" s="110">
        <v>500</v>
      </c>
      <c r="B432" s="188" t="str">
        <f>IF(AND(A432&lt;&gt;"",ISNUMBER(A432)),VLOOKUP(A432,Studies!A:BR,2,FALSE),"")</f>
        <v>Gubbins 2004</v>
      </c>
      <c r="C432" s="188" t="str">
        <f>IF(AND(A432&lt;&gt;"",ISNUMBER(A432)),VLOOKUP(A432,Studies!A:BR,3,FALSE),"")</f>
        <v>https://www.ncbi.nlm.nih.gov/pubmed/15098799</v>
      </c>
      <c r="D432" s="257" t="str">
        <f>IF(AND(A432&lt;&gt;"",ISNUMBER(A432)),VLOOKUP(A432,Studies!A:BR,4,FALSE),"")</f>
        <v>po 200 mg solution with GFJ</v>
      </c>
      <c r="E432" s="188" t="str">
        <f>IF(AND(A432&lt;&gt;"",ISNUMBER(A432)),VLOOKUP(A432,Studies!A:BR,5,FALSE),"")</f>
        <v>Itraconazole</v>
      </c>
      <c r="F432" s="79" t="s">
        <v>149</v>
      </c>
      <c r="G432" s="78">
        <f t="shared" si="6"/>
        <v>1</v>
      </c>
    </row>
    <row r="433" spans="1:7" x14ac:dyDescent="0.2">
      <c r="A433" s="111">
        <v>501</v>
      </c>
      <c r="B433" s="188" t="str">
        <f>IF(AND(A433&lt;&gt;"",ISNUMBER(A433)),VLOOKUP(A433,Studies!A:BR,2,FALSE),"")</f>
        <v>Gubbins 2004</v>
      </c>
      <c r="C433" s="188" t="str">
        <f>IF(AND(A433&lt;&gt;"",ISNUMBER(A433)),VLOOKUP(A433,Studies!A:BR,3,FALSE),"")</f>
        <v>https://www.ncbi.nlm.nih.gov/pubmed/15098799</v>
      </c>
      <c r="D433" s="257" t="str">
        <f>IF(AND(A433&lt;&gt;"",ISNUMBER(A433)),VLOOKUP(A433,Studies!A:BR,4,FALSE),"")</f>
        <v>po 200 mg solution with GFJ</v>
      </c>
      <c r="E433" s="188" t="str">
        <f>IF(AND(A433&lt;&gt;"",ISNUMBER(A433)),VLOOKUP(A433,Studies!A:BR,5,FALSE),"")</f>
        <v>Hydroxy-Itraconazole</v>
      </c>
      <c r="F433" s="79" t="s">
        <v>149</v>
      </c>
      <c r="G433" s="78">
        <f t="shared" si="6"/>
        <v>1</v>
      </c>
    </row>
    <row r="434" spans="1:7" x14ac:dyDescent="0.2">
      <c r="A434" s="111">
        <v>502</v>
      </c>
      <c r="B434" s="188" t="str">
        <f>IF(AND(A434&lt;&gt;"",ISNUMBER(A434)),VLOOKUP(A434,Studies!A:BR,2,FALSE),"")</f>
        <v>Gubbins 2007</v>
      </c>
      <c r="C434" s="188" t="str">
        <f>IF(AND(A434&lt;&gt;"",ISNUMBER(A434)),VLOOKUP(A434,Studies!A:BR,3,FALSE),"")</f>
        <v>https://www.ncbi.nlm.nih.gov/pubmed/18172627</v>
      </c>
      <c r="D434" s="257" t="str">
        <f>IF(AND(A434&lt;&gt;"",ISNUMBER(A434)),VLOOKUP(A434,Studies!A:BR,4,FALSE),"")</f>
        <v>po 200 mg solution female with water</v>
      </c>
      <c r="E434" s="188" t="str">
        <f>IF(AND(A434&lt;&gt;"",ISNUMBER(A434)),VLOOKUP(A434,Studies!A:BR,5,FALSE),"")</f>
        <v>Itraconazole</v>
      </c>
      <c r="F434" s="79" t="s">
        <v>149</v>
      </c>
      <c r="G434" s="78">
        <f t="shared" si="6"/>
        <v>1</v>
      </c>
    </row>
    <row r="435" spans="1:7" x14ac:dyDescent="0.2">
      <c r="A435" s="111">
        <v>503</v>
      </c>
      <c r="B435" s="188" t="str">
        <f>IF(AND(A435&lt;&gt;"",ISNUMBER(A435)),VLOOKUP(A435,Studies!A:BR,2,FALSE),"")</f>
        <v>Gubbins 2007</v>
      </c>
      <c r="C435" s="188" t="str">
        <f>IF(AND(A435&lt;&gt;"",ISNUMBER(A435)),VLOOKUP(A435,Studies!A:BR,3,FALSE),"")</f>
        <v>https://www.ncbi.nlm.nih.gov/pubmed/18172627</v>
      </c>
      <c r="D435" s="257" t="str">
        <f>IF(AND(A435&lt;&gt;"",ISNUMBER(A435)),VLOOKUP(A435,Studies!A:BR,4,FALSE),"")</f>
        <v>po 200 mg solution female with water</v>
      </c>
      <c r="E435" s="188" t="str">
        <f>IF(AND(A435&lt;&gt;"",ISNUMBER(A435)),VLOOKUP(A435,Studies!A:BR,5,FALSE),"")</f>
        <v>Hydroxy-Itraconazole</v>
      </c>
      <c r="F435" s="79" t="s">
        <v>149</v>
      </c>
      <c r="G435" s="78">
        <f t="shared" si="6"/>
        <v>1</v>
      </c>
    </row>
    <row r="436" spans="1:7" x14ac:dyDescent="0.2">
      <c r="A436" s="111">
        <v>504</v>
      </c>
      <c r="B436" s="188" t="str">
        <f>IF(AND(A436&lt;&gt;"",ISNUMBER(A436)),VLOOKUP(A436,Studies!A:BR,2,FALSE),"")</f>
        <v>Gubbins 2007</v>
      </c>
      <c r="C436" s="188" t="str">
        <f>IF(AND(A436&lt;&gt;"",ISNUMBER(A436)),VLOOKUP(A436,Studies!A:BR,3,FALSE),"")</f>
        <v>https://www.ncbi.nlm.nih.gov/pubmed/18172627</v>
      </c>
      <c r="D436" s="257" t="str">
        <f>IF(AND(A436&lt;&gt;"",ISNUMBER(A436)),VLOOKUP(A436,Studies!A:BR,4,FALSE),"")</f>
        <v>po 200 mg solution male with water</v>
      </c>
      <c r="E436" s="188" t="str">
        <f>IF(AND(A436&lt;&gt;"",ISNUMBER(A436)),VLOOKUP(A436,Studies!A:BR,5,FALSE),"")</f>
        <v>Itraconazole</v>
      </c>
      <c r="F436" s="79" t="s">
        <v>149</v>
      </c>
      <c r="G436" s="78">
        <f t="shared" si="6"/>
        <v>1</v>
      </c>
    </row>
    <row r="437" spans="1:7" x14ac:dyDescent="0.2">
      <c r="A437" s="111">
        <v>505</v>
      </c>
      <c r="B437" s="188" t="str">
        <f>IF(AND(A437&lt;&gt;"",ISNUMBER(A437)),VLOOKUP(A437,Studies!A:BR,2,FALSE),"")</f>
        <v>Gubbins 2007</v>
      </c>
      <c r="C437" s="188" t="str">
        <f>IF(AND(A437&lt;&gt;"",ISNUMBER(A437)),VLOOKUP(A437,Studies!A:BR,3,FALSE),"")</f>
        <v>https://www.ncbi.nlm.nih.gov/pubmed/18172627</v>
      </c>
      <c r="D437" s="257" t="str">
        <f>IF(AND(A437&lt;&gt;"",ISNUMBER(A437)),VLOOKUP(A437,Studies!A:BR,4,FALSE),"")</f>
        <v>po 200 mg solution male with water</v>
      </c>
      <c r="E437" s="188" t="str">
        <f>IF(AND(A437&lt;&gt;"",ISNUMBER(A437)),VLOOKUP(A437,Studies!A:BR,5,FALSE),"")</f>
        <v>Hydroxy-Itraconazole</v>
      </c>
      <c r="F437" s="79" t="s">
        <v>149</v>
      </c>
      <c r="G437" s="78">
        <f t="shared" si="6"/>
        <v>1</v>
      </c>
    </row>
    <row r="438" spans="1:7" x14ac:dyDescent="0.2">
      <c r="A438" s="111">
        <v>506</v>
      </c>
      <c r="B438" s="188" t="str">
        <f>IF(AND(A438&lt;&gt;"",ISNUMBER(A438)),VLOOKUP(A438,Studies!A:BR,2,FALSE),"")</f>
        <v>Gubbins 2007</v>
      </c>
      <c r="C438" s="188" t="str">
        <f>IF(AND(A438&lt;&gt;"",ISNUMBER(A438)),VLOOKUP(A438,Studies!A:BR,3,FALSE),"")</f>
        <v>https://www.ncbi.nlm.nih.gov/pubmed/18172627</v>
      </c>
      <c r="D438" s="257" t="str">
        <f>IF(AND(A438&lt;&gt;"",ISNUMBER(A438)),VLOOKUP(A438,Studies!A:BR,4,FALSE),"")</f>
        <v>po 200 mg solution female with GFJ</v>
      </c>
      <c r="E438" s="188" t="str">
        <f>IF(AND(A438&lt;&gt;"",ISNUMBER(A438)),VLOOKUP(A438,Studies!A:BR,5,FALSE),"")</f>
        <v>Itraconazole</v>
      </c>
      <c r="F438" s="79" t="s">
        <v>149</v>
      </c>
      <c r="G438" s="78">
        <f t="shared" si="6"/>
        <v>1</v>
      </c>
    </row>
    <row r="439" spans="1:7" x14ac:dyDescent="0.2">
      <c r="A439" s="111">
        <v>507</v>
      </c>
      <c r="B439" s="188" t="str">
        <f>IF(AND(A439&lt;&gt;"",ISNUMBER(A439)),VLOOKUP(A439,Studies!A:BR,2,FALSE),"")</f>
        <v>Gubbins 2007</v>
      </c>
      <c r="C439" s="188" t="str">
        <f>IF(AND(A439&lt;&gt;"",ISNUMBER(A439)),VLOOKUP(A439,Studies!A:BR,3,FALSE),"")</f>
        <v>https://www.ncbi.nlm.nih.gov/pubmed/18172627</v>
      </c>
      <c r="D439" s="257" t="str">
        <f>IF(AND(A439&lt;&gt;"",ISNUMBER(A439)),VLOOKUP(A439,Studies!A:BR,4,FALSE),"")</f>
        <v>po 200 mg solution female with GFJ</v>
      </c>
      <c r="E439" s="188" t="str">
        <f>IF(AND(A439&lt;&gt;"",ISNUMBER(A439)),VLOOKUP(A439,Studies!A:BR,5,FALSE),"")</f>
        <v>Hydroxy-Itraconazole</v>
      </c>
      <c r="F439" s="79" t="s">
        <v>149</v>
      </c>
      <c r="G439" s="78">
        <f t="shared" si="6"/>
        <v>1</v>
      </c>
    </row>
    <row r="440" spans="1:7" x14ac:dyDescent="0.2">
      <c r="A440" s="111">
        <v>508</v>
      </c>
      <c r="B440" s="188" t="str">
        <f>IF(AND(A440&lt;&gt;"",ISNUMBER(A440)),VLOOKUP(A440,Studies!A:BR,2,FALSE),"")</f>
        <v>Gubbins 2007</v>
      </c>
      <c r="C440" s="188" t="str">
        <f>IF(AND(A440&lt;&gt;"",ISNUMBER(A440)),VLOOKUP(A440,Studies!A:BR,3,FALSE),"")</f>
        <v>https://www.ncbi.nlm.nih.gov/pubmed/18172627</v>
      </c>
      <c r="D440" s="257" t="str">
        <f>IF(AND(A440&lt;&gt;"",ISNUMBER(A440)),VLOOKUP(A440,Studies!A:BR,4,FALSE),"")</f>
        <v>po 200 mg solution male with GFJ</v>
      </c>
      <c r="E440" s="188" t="str">
        <f>IF(AND(A440&lt;&gt;"",ISNUMBER(A440)),VLOOKUP(A440,Studies!A:BR,5,FALSE),"")</f>
        <v>Itraconazole</v>
      </c>
      <c r="F440" s="79" t="s">
        <v>149</v>
      </c>
      <c r="G440" s="78">
        <f t="shared" si="6"/>
        <v>1</v>
      </c>
    </row>
    <row r="441" spans="1:7" x14ac:dyDescent="0.2">
      <c r="A441" s="111">
        <v>509</v>
      </c>
      <c r="B441" s="188" t="str">
        <f>IF(AND(A441&lt;&gt;"",ISNUMBER(A441)),VLOOKUP(A441,Studies!A:BR,2,FALSE),"")</f>
        <v>Gubbins 2007</v>
      </c>
      <c r="C441" s="188" t="str">
        <f>IF(AND(A441&lt;&gt;"",ISNUMBER(A441)),VLOOKUP(A441,Studies!A:BR,3,FALSE),"")</f>
        <v>https://www.ncbi.nlm.nih.gov/pubmed/18172627</v>
      </c>
      <c r="D441" s="257" t="str">
        <f>IF(AND(A441&lt;&gt;"",ISNUMBER(A441)),VLOOKUP(A441,Studies!A:BR,4,FALSE),"")</f>
        <v>po 200 mg solution male with GFJ</v>
      </c>
      <c r="E441" s="188" t="str">
        <f>IF(AND(A441&lt;&gt;"",ISNUMBER(A441)),VLOOKUP(A441,Studies!A:BR,5,FALSE),"")</f>
        <v>Hydroxy-Itraconazole</v>
      </c>
      <c r="F441" s="79" t="s">
        <v>149</v>
      </c>
      <c r="G441" s="78">
        <f t="shared" si="6"/>
        <v>1</v>
      </c>
    </row>
    <row r="442" spans="1:7" x14ac:dyDescent="0.2">
      <c r="A442" s="111">
        <v>510</v>
      </c>
      <c r="B442" s="188" t="str">
        <f>IF(AND(A442&lt;&gt;"",ISNUMBER(A442)),VLOOKUP(A442,Studies!A:BR,2,FALSE),"")</f>
        <v>Uno 2006</v>
      </c>
      <c r="C442" s="188" t="str">
        <f>IF(AND(A442&lt;&gt;"",ISNUMBER(A442)),VLOOKUP(A442,Studies!A:BR,3,FALSE),"")</f>
        <v>https://www.ncbi.nlm.nih.gov/pubmed/16885720</v>
      </c>
      <c r="D442" s="257" t="str">
        <f>IF(AND(A442&lt;&gt;"",ISNUMBER(A442)),VLOOKUP(A442,Studies!A:BR,4,FALSE),"")</f>
        <v>day 1 (Japanese)</v>
      </c>
      <c r="E442" s="188" t="str">
        <f>IF(AND(A442&lt;&gt;"",ISNUMBER(A442)),VLOOKUP(A442,Studies!A:BR,5,FALSE),"")</f>
        <v>Itraconazole</v>
      </c>
      <c r="F442" s="79" t="s">
        <v>149</v>
      </c>
      <c r="G442" s="78">
        <f t="shared" si="6"/>
        <v>1</v>
      </c>
    </row>
    <row r="443" spans="1:7" x14ac:dyDescent="0.2">
      <c r="A443" s="111">
        <v>511</v>
      </c>
      <c r="B443" s="188" t="str">
        <f>IF(AND(A443&lt;&gt;"",ISNUMBER(A443)),VLOOKUP(A443,Studies!A:BR,2,FALSE),"")</f>
        <v>Uno 2006</v>
      </c>
      <c r="C443" s="188" t="str">
        <f>IF(AND(A443&lt;&gt;"",ISNUMBER(A443)),VLOOKUP(A443,Studies!A:BR,3,FALSE),"")</f>
        <v>https://www.ncbi.nlm.nih.gov/pubmed/16885720</v>
      </c>
      <c r="D443" s="257" t="str">
        <f>IF(AND(A443&lt;&gt;"",ISNUMBER(A443)),VLOOKUP(A443,Studies!A:BR,4,FALSE),"")</f>
        <v>day 1 (Japanese)</v>
      </c>
      <c r="E443" s="188" t="str">
        <f>IF(AND(A443&lt;&gt;"",ISNUMBER(A443)),VLOOKUP(A443,Studies!A:BR,5,FALSE),"")</f>
        <v>Hydroxy-Itraconazole</v>
      </c>
      <c r="F443" s="79" t="s">
        <v>149</v>
      </c>
      <c r="G443" s="78">
        <f t="shared" si="6"/>
        <v>1</v>
      </c>
    </row>
    <row r="444" spans="1:7" x14ac:dyDescent="0.2">
      <c r="A444" s="111">
        <v>512</v>
      </c>
      <c r="B444" s="188" t="str">
        <f>IF(AND(A444&lt;&gt;"",ISNUMBER(A444)),VLOOKUP(A444,Studies!A:BR,2,FALSE),"")</f>
        <v>Uno 2006</v>
      </c>
      <c r="C444" s="188" t="str">
        <f>IF(AND(A444&lt;&gt;"",ISNUMBER(A444)),VLOOKUP(A444,Studies!A:BR,3,FALSE),"")</f>
        <v>https://www.ncbi.nlm.nih.gov/pubmed/16885720</v>
      </c>
      <c r="D444" s="257" t="str">
        <f>IF(AND(A444&lt;&gt;"",ISNUMBER(A444)),VLOOKUP(A444,Studies!A:BR,4,FALSE),"")</f>
        <v>day 6 (Japanese)</v>
      </c>
      <c r="E444" s="188" t="str">
        <f>IF(AND(A444&lt;&gt;"",ISNUMBER(A444)),VLOOKUP(A444,Studies!A:BR,5,FALSE),"")</f>
        <v>Itraconazole</v>
      </c>
      <c r="F444" s="79" t="s">
        <v>149</v>
      </c>
      <c r="G444" s="78">
        <f t="shared" si="6"/>
        <v>1</v>
      </c>
    </row>
    <row r="445" spans="1:7" x14ac:dyDescent="0.2">
      <c r="A445" s="111">
        <v>513</v>
      </c>
      <c r="B445" s="188" t="str">
        <f>IF(AND(A445&lt;&gt;"",ISNUMBER(A445)),VLOOKUP(A445,Studies!A:BR,2,FALSE),"")</f>
        <v>Uno 2006</v>
      </c>
      <c r="C445" s="188" t="str">
        <f>IF(AND(A445&lt;&gt;"",ISNUMBER(A445)),VLOOKUP(A445,Studies!A:BR,3,FALSE),"")</f>
        <v>https://www.ncbi.nlm.nih.gov/pubmed/16885720</v>
      </c>
      <c r="D445" s="257" t="str">
        <f>IF(AND(A445&lt;&gt;"",ISNUMBER(A445)),VLOOKUP(A445,Studies!A:BR,4,FALSE),"")</f>
        <v>day 6 (Japanese)</v>
      </c>
      <c r="E445" s="188" t="str">
        <f>IF(AND(A445&lt;&gt;"",ISNUMBER(A445)),VLOOKUP(A445,Studies!A:BR,5,FALSE),"")</f>
        <v>Hydroxy-Itraconazole</v>
      </c>
      <c r="F445" s="79" t="s">
        <v>149</v>
      </c>
      <c r="G445" s="78">
        <f t="shared" si="6"/>
        <v>1</v>
      </c>
    </row>
    <row r="446" spans="1:7" x14ac:dyDescent="0.2">
      <c r="A446" s="112">
        <v>514</v>
      </c>
      <c r="B446" s="188" t="str">
        <f>IF(AND(A446&lt;&gt;"",ISNUMBER(A446)),VLOOKUP(A446,Studies!A:BR,2,FALSE),"")</f>
        <v>Bae 2011</v>
      </c>
      <c r="C446" s="188" t="str">
        <f>IF(AND(A446&lt;&gt;"",ISNUMBER(A446)),VLOOKUP(A446,Studies!A:BR,3,FALSE),"")</f>
        <v>https://www.ncbi.nlm.nih.gov/pubmed/20400647</v>
      </c>
      <c r="D446" s="257" t="str">
        <f>IF(AND(A446&lt;&gt;"",ISNUMBER(A446)),VLOOKUP(A446,Studies!A:BR,4,FALSE),"")</f>
        <v>po 200 mg capsule with water (Korean)</v>
      </c>
      <c r="E446" s="188" t="str">
        <f>IF(AND(A446&lt;&gt;"",ISNUMBER(A446)),VLOOKUP(A446,Studies!A:BR,5,FALSE),"")</f>
        <v>Itraconazole</v>
      </c>
      <c r="F446" s="79" t="s">
        <v>149</v>
      </c>
      <c r="G446" s="78">
        <f t="shared" si="6"/>
        <v>1</v>
      </c>
    </row>
    <row r="447" spans="1:7" x14ac:dyDescent="0.2">
      <c r="A447" s="112">
        <v>515</v>
      </c>
      <c r="B447" s="188" t="str">
        <f>IF(AND(A447&lt;&gt;"",ISNUMBER(A447)),VLOOKUP(A447,Studies!A:BR,2,FALSE),"")</f>
        <v>Bae 2011</v>
      </c>
      <c r="C447" s="188" t="str">
        <f>IF(AND(A447&lt;&gt;"",ISNUMBER(A447)),VLOOKUP(A447,Studies!A:BR,3,FALSE),"")</f>
        <v>https://www.ncbi.nlm.nih.gov/pubmed/20400647</v>
      </c>
      <c r="D447" s="257" t="str">
        <f>IF(AND(A447&lt;&gt;"",ISNUMBER(A447)),VLOOKUP(A447,Studies!A:BR,4,FALSE),"")</f>
        <v>po 200 mg capsule with water (Korean)</v>
      </c>
      <c r="E447" s="188" t="str">
        <f>IF(AND(A447&lt;&gt;"",ISNUMBER(A447)),VLOOKUP(A447,Studies!A:BR,5,FALSE),"")</f>
        <v>Hydroxy-Itraconazole</v>
      </c>
      <c r="F447" s="79" t="s">
        <v>149</v>
      </c>
      <c r="G447" s="78">
        <f t="shared" si="6"/>
        <v>1</v>
      </c>
    </row>
    <row r="448" spans="1:7" x14ac:dyDescent="0.2">
      <c r="A448" s="112">
        <v>516</v>
      </c>
      <c r="B448" s="188" t="str">
        <f>IF(AND(A448&lt;&gt;"",ISNUMBER(A448)),VLOOKUP(A448,Studies!A:BR,2,FALSE),"")</f>
        <v>Bae 2011</v>
      </c>
      <c r="C448" s="188" t="str">
        <f>IF(AND(A448&lt;&gt;"",ISNUMBER(A448)),VLOOKUP(A448,Studies!A:BR,3,FALSE),"")</f>
        <v>https://www.ncbi.nlm.nih.gov/pubmed/20400647</v>
      </c>
      <c r="D448" s="257" t="str">
        <f>IF(AND(A448&lt;&gt;"",ISNUMBER(A448)),VLOOKUP(A448,Studies!A:BR,4,FALSE),"")</f>
        <v>po 200 mg capsule with cola (Korean)</v>
      </c>
      <c r="E448" s="188" t="str">
        <f>IF(AND(A448&lt;&gt;"",ISNUMBER(A448)),VLOOKUP(A448,Studies!A:BR,5,FALSE),"")</f>
        <v>Itraconazole</v>
      </c>
      <c r="F448" s="79" t="s">
        <v>149</v>
      </c>
      <c r="G448" s="78">
        <f t="shared" si="6"/>
        <v>1</v>
      </c>
    </row>
    <row r="449" spans="1:7" x14ac:dyDescent="0.2">
      <c r="A449" s="112">
        <v>517</v>
      </c>
      <c r="B449" s="188" t="str">
        <f>IF(AND(A449&lt;&gt;"",ISNUMBER(A449)),VLOOKUP(A449,Studies!A:BR,2,FALSE),"")</f>
        <v>Bae 2011</v>
      </c>
      <c r="C449" s="188" t="str">
        <f>IF(AND(A449&lt;&gt;"",ISNUMBER(A449)),VLOOKUP(A449,Studies!A:BR,3,FALSE),"")</f>
        <v>https://www.ncbi.nlm.nih.gov/pubmed/20400647</v>
      </c>
      <c r="D449" s="257" t="str">
        <f>IF(AND(A449&lt;&gt;"",ISNUMBER(A449)),VLOOKUP(A449,Studies!A:BR,4,FALSE),"")</f>
        <v>po 200 mg capsule with cola (Korean)</v>
      </c>
      <c r="E449" s="188" t="str">
        <f>IF(AND(A449&lt;&gt;"",ISNUMBER(A449)),VLOOKUP(A449,Studies!A:BR,5,FALSE),"")</f>
        <v>Hydroxy-Itraconazole</v>
      </c>
      <c r="F449" s="79" t="s">
        <v>149</v>
      </c>
      <c r="G449" s="78">
        <f t="shared" si="6"/>
        <v>1</v>
      </c>
    </row>
    <row r="450" spans="1:7" x14ac:dyDescent="0.2">
      <c r="A450" s="112">
        <v>518</v>
      </c>
      <c r="B450" s="188" t="str">
        <f>IF(AND(A450&lt;&gt;"",ISNUMBER(A450)),VLOOKUP(A450,Studies!A:BR,2,FALSE),"")</f>
        <v>Bae 2011</v>
      </c>
      <c r="C450" s="188" t="str">
        <f>IF(AND(A450&lt;&gt;"",ISNUMBER(A450)),VLOOKUP(A450,Studies!A:BR,3,FALSE),"")</f>
        <v>https://www.ncbi.nlm.nih.gov/pubmed/20400647</v>
      </c>
      <c r="D450" s="257" t="str">
        <f>IF(AND(A450&lt;&gt;"",ISNUMBER(A450)),VLOOKUP(A450,Studies!A:BR,4,FALSE),"")</f>
        <v>po 200 mg capsule with vit. C (Korean)</v>
      </c>
      <c r="E450" s="188" t="str">
        <f>IF(AND(A450&lt;&gt;"",ISNUMBER(A450)),VLOOKUP(A450,Studies!A:BR,5,FALSE),"")</f>
        <v>Itraconazole</v>
      </c>
      <c r="F450" s="79" t="s">
        <v>149</v>
      </c>
      <c r="G450" s="78">
        <f t="shared" si="6"/>
        <v>1</v>
      </c>
    </row>
    <row r="451" spans="1:7" x14ac:dyDescent="0.2">
      <c r="A451" s="112">
        <v>519</v>
      </c>
      <c r="B451" s="188" t="str">
        <f>IF(AND(A451&lt;&gt;"",ISNUMBER(A451)),VLOOKUP(A451,Studies!A:BR,2,FALSE),"")</f>
        <v>Bae 2011</v>
      </c>
      <c r="C451" s="188" t="str">
        <f>IF(AND(A451&lt;&gt;"",ISNUMBER(A451)),VLOOKUP(A451,Studies!A:BR,3,FALSE),"")</f>
        <v>https://www.ncbi.nlm.nih.gov/pubmed/20400647</v>
      </c>
      <c r="D451" s="257" t="str">
        <f>IF(AND(A451&lt;&gt;"",ISNUMBER(A451)),VLOOKUP(A451,Studies!A:BR,4,FALSE),"")</f>
        <v>po 200 mg capsule with vit. C (Korean)</v>
      </c>
      <c r="E451" s="188" t="str">
        <f>IF(AND(A451&lt;&gt;"",ISNUMBER(A451)),VLOOKUP(A451,Studies!A:BR,5,FALSE),"")</f>
        <v>Hydroxy-Itraconazole</v>
      </c>
      <c r="F451" s="79" t="s">
        <v>149</v>
      </c>
      <c r="G451" s="78">
        <f t="shared" si="6"/>
        <v>1</v>
      </c>
    </row>
    <row r="452" spans="1:7" x14ac:dyDescent="0.2">
      <c r="A452" s="112">
        <v>520</v>
      </c>
      <c r="B452" s="188" t="str">
        <f>IF(AND(A452&lt;&gt;"",ISNUMBER(A452)),VLOOKUP(A452,Studies!A:BR,2,FALSE),"")</f>
        <v>Mouton 2006</v>
      </c>
      <c r="C452" s="188" t="str">
        <f>IF(AND(A452&lt;&gt;"",ISNUMBER(A452)),VLOOKUP(A452,Studies!A:BR,3,FALSE),"")</f>
        <v>https://www.ncbi.nlm.nih.gov/pubmed/16982783</v>
      </c>
      <c r="D452" s="257" t="str">
        <f>IF(AND(A452&lt;&gt;"",ISNUMBER(A452)),VLOOKUP(A452,Studies!A:BR,4,FALSE),"")</f>
        <v>SAD_A 50 mg</v>
      </c>
      <c r="E452" s="188" t="str">
        <f>IF(AND(A452&lt;&gt;"",ISNUMBER(A452)),VLOOKUP(A452,Studies!A:BR,5,FALSE),"")</f>
        <v>Itraconazole</v>
      </c>
      <c r="F452" s="79" t="s">
        <v>149</v>
      </c>
      <c r="G452" s="78">
        <f t="shared" ref="G452:G515" si="7">A452-A451</f>
        <v>1</v>
      </c>
    </row>
    <row r="453" spans="1:7" x14ac:dyDescent="0.2">
      <c r="A453" s="112">
        <v>521</v>
      </c>
      <c r="B453" s="188" t="str">
        <f>IF(AND(A453&lt;&gt;"",ISNUMBER(A453)),VLOOKUP(A453,Studies!A:BR,2,FALSE),"")</f>
        <v>Mouton 2006</v>
      </c>
      <c r="C453" s="188" t="str">
        <f>IF(AND(A453&lt;&gt;"",ISNUMBER(A453)),VLOOKUP(A453,Studies!A:BR,3,FALSE),"")</f>
        <v>https://www.ncbi.nlm.nih.gov/pubmed/16982783</v>
      </c>
      <c r="D453" s="257" t="str">
        <f>IF(AND(A453&lt;&gt;"",ISNUMBER(A453)),VLOOKUP(A453,Studies!A:BR,4,FALSE),"")</f>
        <v>SAD_B 100 mg</v>
      </c>
      <c r="E453" s="188" t="str">
        <f>IF(AND(A453&lt;&gt;"",ISNUMBER(A453)),VLOOKUP(A453,Studies!A:BR,5,FALSE),"")</f>
        <v>Itraconazole</v>
      </c>
      <c r="F453" s="79" t="s">
        <v>149</v>
      </c>
      <c r="G453" s="78">
        <f t="shared" si="7"/>
        <v>1</v>
      </c>
    </row>
    <row r="454" spans="1:7" x14ac:dyDescent="0.2">
      <c r="A454" s="112">
        <v>522</v>
      </c>
      <c r="B454" s="188" t="str">
        <f>IF(AND(A454&lt;&gt;"",ISNUMBER(A454)),VLOOKUP(A454,Studies!A:BR,2,FALSE),"")</f>
        <v>Mouton 2006</v>
      </c>
      <c r="C454" s="188" t="str">
        <f>IF(AND(A454&lt;&gt;"",ISNUMBER(A454)),VLOOKUP(A454,Studies!A:BR,3,FALSE),"")</f>
        <v>https://www.ncbi.nlm.nih.gov/pubmed/16982783</v>
      </c>
      <c r="D454" s="257" t="str">
        <f>IF(AND(A454&lt;&gt;"",ISNUMBER(A454)),VLOOKUP(A454,Studies!A:BR,4,FALSE),"")</f>
        <v>SAD_A 200 mg</v>
      </c>
      <c r="E454" s="188" t="str">
        <f>IF(AND(A454&lt;&gt;"",ISNUMBER(A454)),VLOOKUP(A454,Studies!A:BR,5,FALSE),"")</f>
        <v>Itraconazole</v>
      </c>
      <c r="F454" s="79" t="s">
        <v>149</v>
      </c>
      <c r="G454" s="78">
        <f t="shared" si="7"/>
        <v>1</v>
      </c>
    </row>
    <row r="455" spans="1:7" x14ac:dyDescent="0.2">
      <c r="A455" s="112">
        <v>523</v>
      </c>
      <c r="B455" s="188" t="str">
        <f>IF(AND(A455&lt;&gt;"",ISNUMBER(A455)),VLOOKUP(A455,Studies!A:BR,2,FALSE),"")</f>
        <v>Mouton 2006</v>
      </c>
      <c r="C455" s="188" t="str">
        <f>IF(AND(A455&lt;&gt;"",ISNUMBER(A455)),VLOOKUP(A455,Studies!A:BR,3,FALSE),"")</f>
        <v>https://www.ncbi.nlm.nih.gov/pubmed/16982783</v>
      </c>
      <c r="D455" s="257" t="str">
        <f>IF(AND(A455&lt;&gt;"",ISNUMBER(A455)),VLOOKUP(A455,Studies!A:BR,4,FALSE),"")</f>
        <v>SAD_B 300 mg</v>
      </c>
      <c r="E455" s="188" t="str">
        <f>IF(AND(A455&lt;&gt;"",ISNUMBER(A455)),VLOOKUP(A455,Studies!A:BR,5,FALSE),"")</f>
        <v>Itraconazole</v>
      </c>
      <c r="F455" s="79" t="s">
        <v>149</v>
      </c>
      <c r="G455" s="78">
        <f t="shared" si="7"/>
        <v>1</v>
      </c>
    </row>
    <row r="456" spans="1:7" x14ac:dyDescent="0.2">
      <c r="A456" s="112">
        <v>524</v>
      </c>
      <c r="B456" s="188" t="str">
        <f>IF(AND(A456&lt;&gt;"",ISNUMBER(A456)),VLOOKUP(A456,Studies!A:BR,2,FALSE),"")</f>
        <v>Mouton 2006</v>
      </c>
      <c r="C456" s="188" t="str">
        <f>IF(AND(A456&lt;&gt;"",ISNUMBER(A456)),VLOOKUP(A456,Studies!A:BR,3,FALSE),"")</f>
        <v>https://www.ncbi.nlm.nih.gov/pubmed/16982783</v>
      </c>
      <c r="D456" s="257" t="str">
        <f>IF(AND(A456&lt;&gt;"",ISNUMBER(A456)),VLOOKUP(A456,Studies!A:BR,4,FALSE),"")</f>
        <v>MAD_m_A 100 mg</v>
      </c>
      <c r="E456" s="188" t="str">
        <f>IF(AND(A456&lt;&gt;"",ISNUMBER(A456)),VLOOKUP(A456,Studies!A:BR,5,FALSE),"")</f>
        <v>Itraconazole</v>
      </c>
      <c r="F456" s="79" t="s">
        <v>149</v>
      </c>
      <c r="G456" s="78">
        <f t="shared" si="7"/>
        <v>1</v>
      </c>
    </row>
    <row r="457" spans="1:7" x14ac:dyDescent="0.2">
      <c r="A457" s="112">
        <v>525</v>
      </c>
      <c r="B457" s="188" t="str">
        <f>IF(AND(A457&lt;&gt;"",ISNUMBER(A457)),VLOOKUP(A457,Studies!A:BR,2,FALSE),"")</f>
        <v>Mouton 2006</v>
      </c>
      <c r="C457" s="188" t="str">
        <f>IF(AND(A457&lt;&gt;"",ISNUMBER(A457)),VLOOKUP(A457,Studies!A:BR,3,FALSE),"")</f>
        <v>https://www.ncbi.nlm.nih.gov/pubmed/16982783</v>
      </c>
      <c r="D457" s="257" t="str">
        <f>IF(AND(A457&lt;&gt;"",ISNUMBER(A457)),VLOOKUP(A457,Studies!A:BR,4,FALSE),"")</f>
        <v>MAD_m_B 200 mg</v>
      </c>
      <c r="E457" s="188" t="str">
        <f>IF(AND(A457&lt;&gt;"",ISNUMBER(A457)),VLOOKUP(A457,Studies!A:BR,5,FALSE),"")</f>
        <v>Itraconazole</v>
      </c>
      <c r="F457" s="79" t="s">
        <v>149</v>
      </c>
      <c r="G457" s="78">
        <f t="shared" si="7"/>
        <v>1</v>
      </c>
    </row>
    <row r="458" spans="1:7" x14ac:dyDescent="0.2">
      <c r="A458" s="112">
        <v>526</v>
      </c>
      <c r="B458" s="188" t="str">
        <f>IF(AND(A458&lt;&gt;"",ISNUMBER(A458)),VLOOKUP(A458,Studies!A:BR,2,FALSE),"")</f>
        <v>Mouton 2006</v>
      </c>
      <c r="C458" s="188" t="str">
        <f>IF(AND(A458&lt;&gt;"",ISNUMBER(A458)),VLOOKUP(A458,Studies!A:BR,3,FALSE),"")</f>
        <v>https://www.ncbi.nlm.nih.gov/pubmed/16982783</v>
      </c>
      <c r="D458" s="257" t="str">
        <f>IF(AND(A458&lt;&gt;"",ISNUMBER(A458)),VLOOKUP(A458,Studies!A:BR,4,FALSE),"")</f>
        <v>MAD_m_C 300 mg</v>
      </c>
      <c r="E458" s="188" t="str">
        <f>IF(AND(A458&lt;&gt;"",ISNUMBER(A458)),VLOOKUP(A458,Studies!A:BR,5,FALSE),"")</f>
        <v>Itraconazole</v>
      </c>
      <c r="F458" s="79" t="s">
        <v>149</v>
      </c>
      <c r="G458" s="78">
        <f t="shared" si="7"/>
        <v>1</v>
      </c>
    </row>
    <row r="459" spans="1:7" x14ac:dyDescent="0.2">
      <c r="A459" s="112">
        <v>527</v>
      </c>
      <c r="B459" s="188" t="str">
        <f>IF(AND(A459&lt;&gt;"",ISNUMBER(A459)),VLOOKUP(A459,Studies!A:BR,2,FALSE),"")</f>
        <v>Mouton 2006</v>
      </c>
      <c r="C459" s="188" t="str">
        <f>IF(AND(A459&lt;&gt;"",ISNUMBER(A459)),VLOOKUP(A459,Studies!A:BR,3,FALSE),"")</f>
        <v>https://www.ncbi.nlm.nih.gov/pubmed/16982783</v>
      </c>
      <c r="D459" s="257" t="str">
        <f>IF(AND(A459&lt;&gt;"",ISNUMBER(A459)),VLOOKUP(A459,Studies!A:BR,4,FALSE),"")</f>
        <v>MAD_m_D 200 mg (HPBCD)</v>
      </c>
      <c r="E459" s="188" t="str">
        <f>IF(AND(A459&lt;&gt;"",ISNUMBER(A459)),VLOOKUP(A459,Studies!A:BR,5,FALSE),"")</f>
        <v>Itraconazole</v>
      </c>
      <c r="F459" s="79" t="s">
        <v>149</v>
      </c>
      <c r="G459" s="78">
        <f t="shared" si="7"/>
        <v>1</v>
      </c>
    </row>
    <row r="460" spans="1:7" x14ac:dyDescent="0.2">
      <c r="A460" s="112">
        <v>528</v>
      </c>
      <c r="B460" s="188" t="str">
        <f>IF(AND(A460&lt;&gt;"",ISNUMBER(A460)),VLOOKUP(A460,Studies!A:BR,2,FALSE),"")</f>
        <v>Mouton 2006</v>
      </c>
      <c r="C460" s="188" t="str">
        <f>IF(AND(A460&lt;&gt;"",ISNUMBER(A460)),VLOOKUP(A460,Studies!A:BR,3,FALSE),"")</f>
        <v>https://www.ncbi.nlm.nih.gov/pubmed/16982783</v>
      </c>
      <c r="D460" s="257" t="str">
        <f>IF(AND(A460&lt;&gt;"",ISNUMBER(A460)),VLOOKUP(A460,Studies!A:BR,4,FALSE),"")</f>
        <v>SAD_A 50 mg</v>
      </c>
      <c r="E460" s="188" t="str">
        <f>IF(AND(A460&lt;&gt;"",ISNUMBER(A460)),VLOOKUP(A460,Studies!A:BR,5,FALSE),"")</f>
        <v>Hydroxy-Itraconazole</v>
      </c>
      <c r="F460" s="79" t="s">
        <v>149</v>
      </c>
      <c r="G460" s="78">
        <f t="shared" si="7"/>
        <v>1</v>
      </c>
    </row>
    <row r="461" spans="1:7" x14ac:dyDescent="0.2">
      <c r="A461" s="112">
        <v>529</v>
      </c>
      <c r="B461" s="188" t="str">
        <f>IF(AND(A461&lt;&gt;"",ISNUMBER(A461)),VLOOKUP(A461,Studies!A:BR,2,FALSE),"")</f>
        <v>Mouton 2006</v>
      </c>
      <c r="C461" s="188" t="str">
        <f>IF(AND(A461&lt;&gt;"",ISNUMBER(A461)),VLOOKUP(A461,Studies!A:BR,3,FALSE),"")</f>
        <v>https://www.ncbi.nlm.nih.gov/pubmed/16982783</v>
      </c>
      <c r="D461" s="257" t="str">
        <f>IF(AND(A461&lt;&gt;"",ISNUMBER(A461)),VLOOKUP(A461,Studies!A:BR,4,FALSE),"")</f>
        <v>SAD_B 100 mg</v>
      </c>
      <c r="E461" s="188" t="str">
        <f>IF(AND(A461&lt;&gt;"",ISNUMBER(A461)),VLOOKUP(A461,Studies!A:BR,5,FALSE),"")</f>
        <v>Hydroxy-Itraconazole</v>
      </c>
      <c r="F461" s="79" t="s">
        <v>149</v>
      </c>
      <c r="G461" s="78">
        <f t="shared" si="7"/>
        <v>1</v>
      </c>
    </row>
    <row r="462" spans="1:7" x14ac:dyDescent="0.2">
      <c r="A462" s="112">
        <v>530</v>
      </c>
      <c r="B462" s="188" t="str">
        <f>IF(AND(A462&lt;&gt;"",ISNUMBER(A462)),VLOOKUP(A462,Studies!A:BR,2,FALSE),"")</f>
        <v>Mouton 2006</v>
      </c>
      <c r="C462" s="188" t="str">
        <f>IF(AND(A462&lt;&gt;"",ISNUMBER(A462)),VLOOKUP(A462,Studies!A:BR,3,FALSE),"")</f>
        <v>https://www.ncbi.nlm.nih.gov/pubmed/16982783</v>
      </c>
      <c r="D462" s="257" t="str">
        <f>IF(AND(A462&lt;&gt;"",ISNUMBER(A462)),VLOOKUP(A462,Studies!A:BR,4,FALSE),"")</f>
        <v>SAD_A 200 mg</v>
      </c>
      <c r="E462" s="188" t="str">
        <f>IF(AND(A462&lt;&gt;"",ISNUMBER(A462)),VLOOKUP(A462,Studies!A:BR,5,FALSE),"")</f>
        <v>Hydroxy-Itraconazole</v>
      </c>
      <c r="F462" s="79" t="s">
        <v>149</v>
      </c>
      <c r="G462" s="78">
        <f t="shared" si="7"/>
        <v>1</v>
      </c>
    </row>
    <row r="463" spans="1:7" x14ac:dyDescent="0.2">
      <c r="A463" s="112">
        <v>531</v>
      </c>
      <c r="B463" s="188" t="str">
        <f>IF(AND(A463&lt;&gt;"",ISNUMBER(A463)),VLOOKUP(A463,Studies!A:BR,2,FALSE),"")</f>
        <v>Mouton 2006</v>
      </c>
      <c r="C463" s="188" t="str">
        <f>IF(AND(A463&lt;&gt;"",ISNUMBER(A463)),VLOOKUP(A463,Studies!A:BR,3,FALSE),"")</f>
        <v>https://www.ncbi.nlm.nih.gov/pubmed/16982783</v>
      </c>
      <c r="D463" s="257" t="str">
        <f>IF(AND(A463&lt;&gt;"",ISNUMBER(A463)),VLOOKUP(A463,Studies!A:BR,4,FALSE),"")</f>
        <v>SAD_B 300 mg</v>
      </c>
      <c r="E463" s="188" t="str">
        <f>IF(AND(A463&lt;&gt;"",ISNUMBER(A463)),VLOOKUP(A463,Studies!A:BR,5,FALSE),"")</f>
        <v>Hydroxy-Itraconazole</v>
      </c>
      <c r="F463" s="79" t="s">
        <v>149</v>
      </c>
      <c r="G463" s="78">
        <f t="shared" si="7"/>
        <v>1</v>
      </c>
    </row>
    <row r="464" spans="1:7" x14ac:dyDescent="0.2">
      <c r="A464" s="112">
        <v>532</v>
      </c>
      <c r="B464" s="188" t="str">
        <f>IF(AND(A464&lt;&gt;"",ISNUMBER(A464)),VLOOKUP(A464,Studies!A:BR,2,FALSE),"")</f>
        <v>Mouton 2006</v>
      </c>
      <c r="C464" s="188" t="str">
        <f>IF(AND(A464&lt;&gt;"",ISNUMBER(A464)),VLOOKUP(A464,Studies!A:BR,3,FALSE),"")</f>
        <v>https://www.ncbi.nlm.nih.gov/pubmed/16982783</v>
      </c>
      <c r="D464" s="257" t="str">
        <f>IF(AND(A464&lt;&gt;"",ISNUMBER(A464)),VLOOKUP(A464,Studies!A:BR,4,FALSE),"")</f>
        <v>MAD_m_A 100 mg</v>
      </c>
      <c r="E464" s="188" t="str">
        <f>IF(AND(A464&lt;&gt;"",ISNUMBER(A464)),VLOOKUP(A464,Studies!A:BR,5,FALSE),"")</f>
        <v>Hydroxy-Itraconazole</v>
      </c>
      <c r="F464" s="79" t="s">
        <v>149</v>
      </c>
      <c r="G464" s="78">
        <f t="shared" si="7"/>
        <v>1</v>
      </c>
    </row>
    <row r="465" spans="1:7" x14ac:dyDescent="0.2">
      <c r="A465" s="112">
        <v>533</v>
      </c>
      <c r="B465" s="188" t="str">
        <f>IF(AND(A465&lt;&gt;"",ISNUMBER(A465)),VLOOKUP(A465,Studies!A:BR,2,FALSE),"")</f>
        <v>Mouton 2006</v>
      </c>
      <c r="C465" s="188" t="str">
        <f>IF(AND(A465&lt;&gt;"",ISNUMBER(A465)),VLOOKUP(A465,Studies!A:BR,3,FALSE),"")</f>
        <v>https://www.ncbi.nlm.nih.gov/pubmed/16982783</v>
      </c>
      <c r="D465" s="257" t="str">
        <f>IF(AND(A465&lt;&gt;"",ISNUMBER(A465)),VLOOKUP(A465,Studies!A:BR,4,FALSE),"")</f>
        <v>MAD_m_B 200 mg</v>
      </c>
      <c r="E465" s="188" t="str">
        <f>IF(AND(A465&lt;&gt;"",ISNUMBER(A465)),VLOOKUP(A465,Studies!A:BR,5,FALSE),"")</f>
        <v>Hydroxy-Itraconazole</v>
      </c>
      <c r="F465" s="79" t="s">
        <v>149</v>
      </c>
      <c r="G465" s="78">
        <f t="shared" si="7"/>
        <v>1</v>
      </c>
    </row>
    <row r="466" spans="1:7" x14ac:dyDescent="0.2">
      <c r="A466" s="112">
        <v>534</v>
      </c>
      <c r="B466" s="188" t="str">
        <f>IF(AND(A466&lt;&gt;"",ISNUMBER(A466)),VLOOKUP(A466,Studies!A:BR,2,FALSE),"")</f>
        <v>Mouton 2006</v>
      </c>
      <c r="C466" s="188" t="str">
        <f>IF(AND(A466&lt;&gt;"",ISNUMBER(A466)),VLOOKUP(A466,Studies!A:BR,3,FALSE),"")</f>
        <v>https://www.ncbi.nlm.nih.gov/pubmed/16982783</v>
      </c>
      <c r="D466" s="257" t="str">
        <f>IF(AND(A466&lt;&gt;"",ISNUMBER(A466)),VLOOKUP(A466,Studies!A:BR,4,FALSE),"")</f>
        <v>MAD_m_C 300 mg</v>
      </c>
      <c r="E466" s="188" t="str">
        <f>IF(AND(A466&lt;&gt;"",ISNUMBER(A466)),VLOOKUP(A466,Studies!A:BR,5,FALSE),"")</f>
        <v>Hydroxy-Itraconazole</v>
      </c>
      <c r="F466" s="79" t="s">
        <v>149</v>
      </c>
      <c r="G466" s="78">
        <f t="shared" si="7"/>
        <v>1</v>
      </c>
    </row>
    <row r="467" spans="1:7" x14ac:dyDescent="0.2">
      <c r="A467" s="80">
        <v>535</v>
      </c>
      <c r="B467" s="188" t="str">
        <f>IF(AND(A467&lt;&gt;"",ISNUMBER(A467)),VLOOKUP(A467,Studies!A:BR,2,FALSE),"")</f>
        <v>Mouton 2006</v>
      </c>
      <c r="C467" s="188" t="str">
        <f>IF(AND(A467&lt;&gt;"",ISNUMBER(A467)),VLOOKUP(A467,Studies!A:BR,3,FALSE),"")</f>
        <v>https://www.ncbi.nlm.nih.gov/pubmed/16982783</v>
      </c>
      <c r="D467" s="257" t="str">
        <f>IF(AND(A467&lt;&gt;"",ISNUMBER(A467)),VLOOKUP(A467,Studies!A:BR,4,FALSE),"")</f>
        <v>MAD_m_D 200 mg (HPBCD)</v>
      </c>
      <c r="E467" s="188" t="str">
        <f>IF(AND(A467&lt;&gt;"",ISNUMBER(A467)),VLOOKUP(A467,Studies!A:BR,5,FALSE),"")</f>
        <v>Hydroxy-Itraconazole</v>
      </c>
      <c r="F467" s="79" t="s">
        <v>149</v>
      </c>
      <c r="G467" s="78">
        <f t="shared" si="7"/>
        <v>1</v>
      </c>
    </row>
    <row r="468" spans="1:7" x14ac:dyDescent="0.2">
      <c r="A468" s="110">
        <v>536</v>
      </c>
      <c r="B468" s="188" t="str">
        <f>IF(AND(A468&lt;&gt;"",ISNUMBER(A468)),VLOOKUP(A468,Studies!A:BR,2,FALSE),"")</f>
        <v>Mouton 2006</v>
      </c>
      <c r="C468" s="188" t="str">
        <f>IF(AND(A468&lt;&gt;"",ISNUMBER(A468)),VLOOKUP(A468,Studies!A:BR,3,FALSE),"")</f>
        <v>https://www.ncbi.nlm.nih.gov/pubmed/16982783</v>
      </c>
      <c r="D468" s="257" t="str">
        <f>IF(AND(A468&lt;&gt;"",ISNUMBER(A468)),VLOOKUP(A468,Studies!A:BR,4,FALSE),"")</f>
        <v>MAD_m_A 100 mg (terminal phase only)</v>
      </c>
      <c r="E468" s="188" t="str">
        <f>IF(AND(A468&lt;&gt;"",ISNUMBER(A468)),VLOOKUP(A468,Studies!A:BR,5,FALSE),"")</f>
        <v>Itraconazole</v>
      </c>
      <c r="F468" s="79" t="s">
        <v>149</v>
      </c>
      <c r="G468" s="78">
        <f t="shared" si="7"/>
        <v>1</v>
      </c>
    </row>
    <row r="469" spans="1:7" x14ac:dyDescent="0.2">
      <c r="A469" s="110">
        <v>537</v>
      </c>
      <c r="B469" s="188" t="str">
        <f>IF(AND(A469&lt;&gt;"",ISNUMBER(A469)),VLOOKUP(A469,Studies!A:BR,2,FALSE),"")</f>
        <v>Mouton 2006</v>
      </c>
      <c r="C469" s="188" t="str">
        <f>IF(AND(A469&lt;&gt;"",ISNUMBER(A469)),VLOOKUP(A469,Studies!A:BR,3,FALSE),"")</f>
        <v>https://www.ncbi.nlm.nih.gov/pubmed/16982783</v>
      </c>
      <c r="D469" s="257" t="str">
        <f>IF(AND(A469&lt;&gt;"",ISNUMBER(A469)),VLOOKUP(A469,Studies!A:BR,4,FALSE),"")</f>
        <v>MAD_m_B 200 mg (terminal phase only)</v>
      </c>
      <c r="E469" s="188" t="str">
        <f>IF(AND(A469&lt;&gt;"",ISNUMBER(A469)),VLOOKUP(A469,Studies!A:BR,5,FALSE),"")</f>
        <v>Itraconazole</v>
      </c>
      <c r="F469" s="79" t="s">
        <v>149</v>
      </c>
      <c r="G469" s="78">
        <f t="shared" si="7"/>
        <v>1</v>
      </c>
    </row>
    <row r="470" spans="1:7" x14ac:dyDescent="0.2">
      <c r="A470" s="110">
        <v>538</v>
      </c>
      <c r="B470" s="188" t="str">
        <f>IF(AND(A470&lt;&gt;"",ISNUMBER(A470)),VLOOKUP(A470,Studies!A:BR,2,FALSE),"")</f>
        <v>Mouton 2006</v>
      </c>
      <c r="C470" s="188" t="str">
        <f>IF(AND(A470&lt;&gt;"",ISNUMBER(A470)),VLOOKUP(A470,Studies!A:BR,3,FALSE),"")</f>
        <v>https://www.ncbi.nlm.nih.gov/pubmed/16982783</v>
      </c>
      <c r="D470" s="257" t="str">
        <f>IF(AND(A470&lt;&gt;"",ISNUMBER(A470)),VLOOKUP(A470,Studies!A:BR,4,FALSE),"")</f>
        <v>MAD_m_C 300 mg (terminal phase only)</v>
      </c>
      <c r="E470" s="188" t="str">
        <f>IF(AND(A470&lt;&gt;"",ISNUMBER(A470)),VLOOKUP(A470,Studies!A:BR,5,FALSE),"")</f>
        <v>Itraconazole</v>
      </c>
      <c r="F470" s="79" t="s">
        <v>149</v>
      </c>
      <c r="G470" s="78">
        <f t="shared" si="7"/>
        <v>1</v>
      </c>
    </row>
    <row r="471" spans="1:7" x14ac:dyDescent="0.2">
      <c r="A471" s="110">
        <v>539</v>
      </c>
      <c r="B471" s="188" t="str">
        <f>IF(AND(A471&lt;&gt;"",ISNUMBER(A471)),VLOOKUP(A471,Studies!A:BR,2,FALSE),"")</f>
        <v>Mouton 2006</v>
      </c>
      <c r="C471" s="188" t="str">
        <f>IF(AND(A471&lt;&gt;"",ISNUMBER(A471)),VLOOKUP(A471,Studies!A:BR,3,FALSE),"")</f>
        <v>https://www.ncbi.nlm.nih.gov/pubmed/16982783</v>
      </c>
      <c r="D471" s="257" t="str">
        <f>IF(AND(A471&lt;&gt;"",ISNUMBER(A471)),VLOOKUP(A471,Studies!A:BR,4,FALSE),"")</f>
        <v>MAD_m_A 100 mg (terminal phase only)</v>
      </c>
      <c r="E471" s="188" t="str">
        <f>IF(AND(A471&lt;&gt;"",ISNUMBER(A471)),VLOOKUP(A471,Studies!A:BR,5,FALSE),"")</f>
        <v>Hydroxy-Itraconazole</v>
      </c>
      <c r="F471" s="79" t="s">
        <v>149</v>
      </c>
      <c r="G471" s="78">
        <f t="shared" si="7"/>
        <v>1</v>
      </c>
    </row>
    <row r="472" spans="1:7" x14ac:dyDescent="0.2">
      <c r="A472" s="110">
        <v>540</v>
      </c>
      <c r="B472" s="188" t="str">
        <f>IF(AND(A472&lt;&gt;"",ISNUMBER(A472)),VLOOKUP(A472,Studies!A:BR,2,FALSE),"")</f>
        <v>Mouton 2006</v>
      </c>
      <c r="C472" s="188" t="str">
        <f>IF(AND(A472&lt;&gt;"",ISNUMBER(A472)),VLOOKUP(A472,Studies!A:BR,3,FALSE),"")</f>
        <v>https://www.ncbi.nlm.nih.gov/pubmed/16982783</v>
      </c>
      <c r="D472" s="257" t="str">
        <f>IF(AND(A472&lt;&gt;"",ISNUMBER(A472)),VLOOKUP(A472,Studies!A:BR,4,FALSE),"")</f>
        <v>MAD_m_B 200 mg (terminal phase only)</v>
      </c>
      <c r="E472" s="188" t="str">
        <f>IF(AND(A472&lt;&gt;"",ISNUMBER(A472)),VLOOKUP(A472,Studies!A:BR,5,FALSE),"")</f>
        <v>Hydroxy-Itraconazole</v>
      </c>
      <c r="F472" s="79" t="s">
        <v>149</v>
      </c>
      <c r="G472" s="78">
        <f t="shared" si="7"/>
        <v>1</v>
      </c>
    </row>
    <row r="473" spans="1:7" x14ac:dyDescent="0.2">
      <c r="A473" s="110">
        <v>541</v>
      </c>
      <c r="B473" s="188" t="str">
        <f>IF(AND(A473&lt;&gt;"",ISNUMBER(A473)),VLOOKUP(A473,Studies!A:BR,2,FALSE),"")</f>
        <v>Mouton 2006</v>
      </c>
      <c r="C473" s="188" t="str">
        <f>IF(AND(A473&lt;&gt;"",ISNUMBER(A473)),VLOOKUP(A473,Studies!A:BR,3,FALSE),"")</f>
        <v>https://www.ncbi.nlm.nih.gov/pubmed/16982783</v>
      </c>
      <c r="D473" s="257" t="str">
        <f>IF(AND(A473&lt;&gt;"",ISNUMBER(A473)),VLOOKUP(A473,Studies!A:BR,4,FALSE),"")</f>
        <v>MAD_m_C 300 mg (terminal phase only)</v>
      </c>
      <c r="E473" s="188" t="str">
        <f>IF(AND(A473&lt;&gt;"",ISNUMBER(A473)),VLOOKUP(A473,Studies!A:BR,5,FALSE),"")</f>
        <v>Hydroxy-Itraconazole</v>
      </c>
      <c r="F473" s="79" t="s">
        <v>149</v>
      </c>
      <c r="G473" s="78">
        <f t="shared" si="7"/>
        <v>1</v>
      </c>
    </row>
    <row r="474" spans="1:7" x14ac:dyDescent="0.2">
      <c r="A474" s="110">
        <v>542</v>
      </c>
      <c r="B474" s="188" t="str">
        <f>IF(AND(A474&lt;&gt;"",ISNUMBER(A474)),VLOOKUP(A474,Studies!A:BR,2,FALSE),"")</f>
        <v>Mouton 2006</v>
      </c>
      <c r="C474" s="188" t="str">
        <f>IF(AND(A474&lt;&gt;"",ISNUMBER(A474)),VLOOKUP(A474,Studies!A:BR,3,FALSE),"")</f>
        <v>https://www.ncbi.nlm.nih.gov/pubmed/16982783</v>
      </c>
      <c r="D474" s="257" t="str">
        <f>IF(AND(A474&lt;&gt;"",ISNUMBER(A474)),VLOOKUP(A474,Studies!A:BR,4,FALSE),"")</f>
        <v>MAD_s_A 100 mg</v>
      </c>
      <c r="E474" s="188" t="str">
        <f>IF(AND(A474&lt;&gt;"",ISNUMBER(A474)),VLOOKUP(A474,Studies!A:BR,5,FALSE),"")</f>
        <v>Itraconazole</v>
      </c>
      <c r="F474" s="79" t="s">
        <v>149</v>
      </c>
      <c r="G474" s="78">
        <f t="shared" si="7"/>
        <v>1</v>
      </c>
    </row>
    <row r="475" spans="1:7" x14ac:dyDescent="0.2">
      <c r="A475" s="110">
        <v>543</v>
      </c>
      <c r="B475" s="188" t="str">
        <f>IF(AND(A475&lt;&gt;"",ISNUMBER(A475)),VLOOKUP(A475,Studies!A:BR,2,FALSE),"")</f>
        <v>Mouton 2006</v>
      </c>
      <c r="C475" s="188" t="str">
        <f>IF(AND(A475&lt;&gt;"",ISNUMBER(A475)),VLOOKUP(A475,Studies!A:BR,3,FALSE),"")</f>
        <v>https://www.ncbi.nlm.nih.gov/pubmed/16982783</v>
      </c>
      <c r="D475" s="257" t="str">
        <f>IF(AND(A475&lt;&gt;"",ISNUMBER(A475)),VLOOKUP(A475,Studies!A:BR,4,FALSE),"")</f>
        <v>MAD_s_B 200 mg</v>
      </c>
      <c r="E475" s="188" t="str">
        <f>IF(AND(A475&lt;&gt;"",ISNUMBER(A475)),VLOOKUP(A475,Studies!A:BR,5,FALSE),"")</f>
        <v>Itraconazole</v>
      </c>
      <c r="F475" s="79" t="s">
        <v>149</v>
      </c>
      <c r="G475" s="78">
        <f t="shared" si="7"/>
        <v>1</v>
      </c>
    </row>
    <row r="476" spans="1:7" x14ac:dyDescent="0.2">
      <c r="A476" s="110">
        <v>544</v>
      </c>
      <c r="B476" s="188" t="str">
        <f>IF(AND(A476&lt;&gt;"",ISNUMBER(A476)),VLOOKUP(A476,Studies!A:BR,2,FALSE),"")</f>
        <v>Mouton 2006</v>
      </c>
      <c r="C476" s="188" t="str">
        <f>IF(AND(A476&lt;&gt;"",ISNUMBER(A476)),VLOOKUP(A476,Studies!A:BR,3,FALSE),"")</f>
        <v>https://www.ncbi.nlm.nih.gov/pubmed/16982783</v>
      </c>
      <c r="D476" s="257" t="str">
        <f>IF(AND(A476&lt;&gt;"",ISNUMBER(A476)),VLOOKUP(A476,Studies!A:BR,4,FALSE),"")</f>
        <v>MAD_s_C 300 mg</v>
      </c>
      <c r="E476" s="188" t="str">
        <f>IF(AND(A476&lt;&gt;"",ISNUMBER(A476)),VLOOKUP(A476,Studies!A:BR,5,FALSE),"")</f>
        <v>Itraconazole</v>
      </c>
      <c r="F476" s="79" t="s">
        <v>149</v>
      </c>
      <c r="G476" s="78">
        <f t="shared" si="7"/>
        <v>1</v>
      </c>
    </row>
    <row r="477" spans="1:7" x14ac:dyDescent="0.2">
      <c r="A477" s="110">
        <v>545</v>
      </c>
      <c r="B477" s="188" t="str">
        <f>IF(AND(A477&lt;&gt;"",ISNUMBER(A477)),VLOOKUP(A477,Studies!A:BR,2,FALSE),"")</f>
        <v>Zhou 1998</v>
      </c>
      <c r="C477" s="188" t="str">
        <f>IF(AND(A477&lt;&gt;"",ISNUMBER(A477)),VLOOKUP(A477,Studies!A:BR,3,FALSE),"")</f>
        <v>https://www.ncbi.nlm.nih.gov/pubmed/9702843</v>
      </c>
      <c r="D477" s="257" t="str">
        <f>IF(AND(A477&lt;&gt;"",ISNUMBER(A477)),VLOOKUP(A477,Studies!A:BR,4,FALSE),"")</f>
        <v>IV 200 mg OD</v>
      </c>
      <c r="E477" s="188" t="str">
        <f>IF(AND(A477&lt;&gt;"",ISNUMBER(A477)),VLOOKUP(A477,Studies!A:BR,5,FALSE),"")</f>
        <v>Itraconazole</v>
      </c>
      <c r="F477" s="79" t="s">
        <v>149</v>
      </c>
      <c r="G477" s="78">
        <f t="shared" si="7"/>
        <v>1</v>
      </c>
    </row>
    <row r="478" spans="1:7" x14ac:dyDescent="0.2">
      <c r="A478" s="110">
        <v>546</v>
      </c>
      <c r="B478" s="188" t="str">
        <f>IF(AND(A478&lt;&gt;"",ISNUMBER(A478)),VLOOKUP(A478,Studies!A:BR,2,FALSE),"")</f>
        <v>Zhou 1998</v>
      </c>
      <c r="C478" s="188" t="str">
        <f>IF(AND(A478&lt;&gt;"",ISNUMBER(A478)),VLOOKUP(A478,Studies!A:BR,3,FALSE),"")</f>
        <v>https://www.ncbi.nlm.nih.gov/pubmed/9702843</v>
      </c>
      <c r="D478" s="257" t="str">
        <f>IF(AND(A478&lt;&gt;"",ISNUMBER(A478)),VLOOKUP(A478,Studies!A:BR,4,FALSE),"")</f>
        <v>IV 200 mg OD</v>
      </c>
      <c r="E478" s="188" t="str">
        <f>IF(AND(A478&lt;&gt;"",ISNUMBER(A478)),VLOOKUP(A478,Studies!A:BR,5,FALSE),"")</f>
        <v>Hydroxy-Itraconazole</v>
      </c>
      <c r="F478" s="79" t="s">
        <v>149</v>
      </c>
      <c r="G478" s="78">
        <f t="shared" si="7"/>
        <v>1</v>
      </c>
    </row>
    <row r="479" spans="1:7" x14ac:dyDescent="0.2">
      <c r="A479" s="110">
        <v>547</v>
      </c>
      <c r="B479" s="188" t="str">
        <f>IF(AND(A479&lt;&gt;"",ISNUMBER(A479)),VLOOKUP(A479,Studies!A:BR,2,FALSE),"")</f>
        <v>Rouini 2005</v>
      </c>
      <c r="C479" s="188" t="str">
        <f>IF(AND(A479&lt;&gt;"",ISNUMBER(A479)),VLOOKUP(A479,Studies!A:BR,3,FALSE),"")</f>
        <v>https://www.ncbi.nlm.nih.gov/pubmed/14698254</v>
      </c>
      <c r="D479" s="257" t="str">
        <f>IF(AND(A479&lt;&gt;"",ISNUMBER(A479)),VLOOKUP(A479,Studies!A:BR,4,FALSE),"")</f>
        <v>Reference</v>
      </c>
      <c r="E479" s="188" t="str">
        <f>IF(AND(A479&lt;&gt;"",ISNUMBER(A479)),VLOOKUP(A479,Studies!A:BR,5,FALSE),"")</f>
        <v>Mefenamic acid</v>
      </c>
      <c r="F479" s="79" t="s">
        <v>573</v>
      </c>
      <c r="G479" s="78">
        <f t="shared" si="7"/>
        <v>1</v>
      </c>
    </row>
    <row r="480" spans="1:7" x14ac:dyDescent="0.2">
      <c r="A480" s="110">
        <v>548</v>
      </c>
      <c r="B480" s="188" t="str">
        <f>IF(AND(A480&lt;&gt;"",ISNUMBER(A480)),VLOOKUP(A480,Studies!A:BR,2,FALSE),"")</f>
        <v>Mahadik 2012</v>
      </c>
      <c r="C480" s="188" t="str">
        <f>IF(AND(A480&lt;&gt;"",ISNUMBER(A480)),VLOOKUP(A480,Studies!A:BR,3,FALSE),"")</f>
        <v>https://www.ncbi.nlm.nih.gov/pubmed/22275128</v>
      </c>
      <c r="D480" s="257" t="str">
        <f>IF(AND(A480&lt;&gt;"",ISNUMBER(A480)),VLOOKUP(A480,Studies!A:BR,4,FALSE),"")</f>
        <v>Reference</v>
      </c>
      <c r="E480" s="188" t="str">
        <f>IF(AND(A480&lt;&gt;"",ISNUMBER(A480)),VLOOKUP(A480,Studies!A:BR,5,FALSE),"")</f>
        <v>Mefenamic acid</v>
      </c>
      <c r="F480" s="79" t="s">
        <v>573</v>
      </c>
      <c r="G480" s="78">
        <f t="shared" si="7"/>
        <v>1</v>
      </c>
    </row>
    <row r="481" spans="1:7" x14ac:dyDescent="0.2">
      <c r="A481" s="110">
        <v>549</v>
      </c>
      <c r="B481" s="188" t="str">
        <f>IF(AND(A481&lt;&gt;"",ISNUMBER(A481)),VLOOKUP(A481,Studies!A:BR,2,FALSE),"")</f>
        <v>Baneyx 2014</v>
      </c>
      <c r="C481" s="188" t="str">
        <f>IF(AND(A481&lt;&gt;"",ISNUMBER(A481)),VLOOKUP(A481,Studies!A:BR,3,FALSE),"")</f>
        <v>https://www.ncbi.nlm.nih.gov/pubmed/24530864</v>
      </c>
      <c r="D481" s="257" t="str">
        <f>IF(AND(A481&lt;&gt;"",ISNUMBER(A481)),VLOOKUP(A481,Studies!A:BR,4,FALSE),"")</f>
        <v>Day 7 - 600 mg po MD</v>
      </c>
      <c r="E481" s="188" t="str">
        <f>IF(AND(A481&lt;&gt;"",ISNUMBER(A481)),VLOOKUP(A481,Studies!A:BR,5,FALSE),"")</f>
        <v>Rifampicin</v>
      </c>
      <c r="F481" s="79" t="s">
        <v>54</v>
      </c>
      <c r="G481" s="78">
        <f t="shared" si="7"/>
        <v>1</v>
      </c>
    </row>
    <row r="482" spans="1:7"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7" t="str">
        <f>IF(AND(A482&lt;&gt;"",ISNUMBER(A482)),VLOOKUP(A482,Studies!A:BR,4,FALSE),"")</f>
        <v>Day 6</v>
      </c>
      <c r="E482" s="188" t="str">
        <f>IF(AND(A482&lt;&gt;"",ISNUMBER(A482)),VLOOKUP(A482,Studies!A:BR,5,FALSE),"")</f>
        <v>Atazanavir</v>
      </c>
      <c r="F482" s="79" t="s">
        <v>1420</v>
      </c>
      <c r="G482" s="78">
        <f t="shared" si="7"/>
        <v>1</v>
      </c>
    </row>
    <row r="483" spans="1:7"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7" t="str">
        <f>IF(AND(A483&lt;&gt;"",ISNUMBER(A483)),VLOOKUP(A483,Studies!A:BR,4,FALSE),"")</f>
        <v>ATV 400 mg AM (N=15)</v>
      </c>
      <c r="E483" s="188" t="str">
        <f>IF(AND(A483&lt;&gt;"",ISNUMBER(A483)),VLOOKUP(A483,Studies!A:BR,5,FALSE),"")</f>
        <v>Atazanavir</v>
      </c>
      <c r="F483" s="79" t="s">
        <v>1420</v>
      </c>
      <c r="G483" s="78">
        <f t="shared" si="7"/>
        <v>1</v>
      </c>
    </row>
    <row r="484" spans="1:7"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7" t="str">
        <f>IF(AND(A484&lt;&gt;"",ISNUMBER(A484)),VLOOKUP(A484,Studies!A:BR,4,FALSE),"")</f>
        <v>ATV 400 mg (Treatment A)</v>
      </c>
      <c r="E484" s="188" t="str">
        <f>IF(AND(A484&lt;&gt;"",ISNUMBER(A484)),VLOOKUP(A484,Studies!A:BR,5,FALSE),"")</f>
        <v>Atazanavir</v>
      </c>
      <c r="F484" s="79" t="s">
        <v>1420</v>
      </c>
      <c r="G484" s="78">
        <f t="shared" si="7"/>
        <v>1</v>
      </c>
    </row>
    <row r="485" spans="1:7" x14ac:dyDescent="0.2">
      <c r="A485" s="110">
        <v>553</v>
      </c>
      <c r="B485" s="188" t="str">
        <f>IF(AND(A485&lt;&gt;"",ISNUMBER(A485)),VLOOKUP(A485,Studies!A:BR,2,FALSE),"")</f>
        <v>Martin 2008</v>
      </c>
      <c r="C485" s="188" t="str">
        <f>IF(AND(A485&lt;&gt;"",ISNUMBER(A485)),VLOOKUP(A485,Studies!A:BR,3,FALSE),"")</f>
        <v>https://www.ncbi.nlm.nih.gov/pubmed/19014835</v>
      </c>
      <c r="D485" s="257" t="str">
        <f>IF(AND(A485&lt;&gt;"",ISNUMBER(A485)),VLOOKUP(A485,Studies!A:BR,4,FALSE),"")</f>
        <v>Atazanavir monotherapy (n = 24)</v>
      </c>
      <c r="E485" s="188" t="str">
        <f>IF(AND(A485&lt;&gt;"",ISNUMBER(A485)),VLOOKUP(A485,Studies!A:BR,5,FALSE),"")</f>
        <v>Atazanavir</v>
      </c>
      <c r="F485" s="79" t="s">
        <v>1420</v>
      </c>
      <c r="G485" s="78">
        <f t="shared" si="7"/>
        <v>1</v>
      </c>
    </row>
    <row r="486" spans="1:7" x14ac:dyDescent="0.2">
      <c r="A486" s="110">
        <v>554</v>
      </c>
      <c r="B486" s="188" t="str">
        <f>IF(AND(A486&lt;&gt;"",ISNUMBER(A486)),VLOOKUP(A486,Studies!A:BR,2,FALSE),"")</f>
        <v>Zhu 2011</v>
      </c>
      <c r="C486" s="188" t="str">
        <f>IF(AND(A486&lt;&gt;"",ISNUMBER(A486)),VLOOKUP(A486,Studies!A:BR,3,FALSE),"")</f>
        <v>https://www.ncbi.nlm.nih.gov/pubmed/20457590</v>
      </c>
      <c r="D486" s="257" t="str">
        <f>IF(AND(A486&lt;&gt;"",ISNUMBER(A486)),VLOOKUP(A486,Studies!A:BR,4,FALSE),"")</f>
        <v>Treatment A: Atazanavir 400 mg QPM</v>
      </c>
      <c r="E486" s="188" t="str">
        <f>IF(AND(A486&lt;&gt;"",ISNUMBER(A486)),VLOOKUP(A486,Studies!A:BR,5,FALSE),"")</f>
        <v>Atazanavir</v>
      </c>
      <c r="F486" s="79" t="s">
        <v>1420</v>
      </c>
      <c r="G486" s="78">
        <f t="shared" si="7"/>
        <v>1</v>
      </c>
    </row>
    <row r="487" spans="1:7" x14ac:dyDescent="0.2">
      <c r="A487" s="110">
        <v>555</v>
      </c>
      <c r="B487" s="188" t="str">
        <f>IF(AND(A487&lt;&gt;"",ISNUMBER(A487)),VLOOKUP(A487,Studies!A:BR,2,FALSE),"")</f>
        <v>Zhu 2011</v>
      </c>
      <c r="C487" s="188" t="str">
        <f>IF(AND(A487&lt;&gt;"",ISNUMBER(A487)),VLOOKUP(A487,Studies!A:BR,3,FALSE),"")</f>
        <v>https://www.ncbi.nlm.nih.gov/pubmed/20457590</v>
      </c>
      <c r="D487" s="257" t="str">
        <f>IF(AND(A487&lt;&gt;"",ISNUMBER(A487)),VLOOKUP(A487,Studies!A:BR,4,FALSE),"")</f>
        <v>Treatment B: Atazanavir 400 mg QAM</v>
      </c>
      <c r="E487" s="188" t="str">
        <f>IF(AND(A487&lt;&gt;"",ISNUMBER(A487)),VLOOKUP(A487,Studies!A:BR,5,FALSE),"")</f>
        <v>Atazanavir</v>
      </c>
      <c r="F487" s="79" t="s">
        <v>1420</v>
      </c>
      <c r="G487" s="78">
        <f t="shared" si="7"/>
        <v>1</v>
      </c>
    </row>
    <row r="488" spans="1:7"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7" t="str">
        <f>IF(AND(A488&lt;&gt;"",ISNUMBER(A488)),VLOOKUP(A488,Studies!A:BR,4,FALSE),"")</f>
        <v>100 mg</v>
      </c>
      <c r="E488" s="188" t="str">
        <f>IF(AND(A488&lt;&gt;"",ISNUMBER(A488)),VLOOKUP(A488,Studies!A:BR,5,FALSE),"")</f>
        <v>Atazanavir</v>
      </c>
      <c r="F488" s="79" t="s">
        <v>1420</v>
      </c>
      <c r="G488" s="78">
        <f t="shared" si="7"/>
        <v>1</v>
      </c>
    </row>
    <row r="489" spans="1:7"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7" t="str">
        <f>IF(AND(A489&lt;&gt;"",ISNUMBER(A489)),VLOOKUP(A489,Studies!A:BR,4,FALSE),"")</f>
        <v>300 mg</v>
      </c>
      <c r="E489" s="188" t="str">
        <f>IF(AND(A489&lt;&gt;"",ISNUMBER(A489)),VLOOKUP(A489,Studies!A:BR,5,FALSE),"")</f>
        <v>Atazanavir</v>
      </c>
      <c r="F489" s="79" t="s">
        <v>1420</v>
      </c>
      <c r="G489" s="78">
        <f t="shared" si="7"/>
        <v>1</v>
      </c>
    </row>
    <row r="490" spans="1:7"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7" t="str">
        <f>IF(AND(A490&lt;&gt;"",ISNUMBER(A490)),VLOOKUP(A490,Studies!A:BR,4,FALSE),"")</f>
        <v>600 mg</v>
      </c>
      <c r="E490" s="188" t="str">
        <f>IF(AND(A490&lt;&gt;"",ISNUMBER(A490)),VLOOKUP(A490,Studies!A:BR,5,FALSE),"")</f>
        <v>Atazanavir</v>
      </c>
      <c r="F490" s="79" t="s">
        <v>1420</v>
      </c>
      <c r="G490" s="78">
        <f t="shared" si="7"/>
        <v>1</v>
      </c>
    </row>
    <row r="491" spans="1:7"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7" t="str">
        <f>IF(AND(A491&lt;&gt;"",ISNUMBER(A491)),VLOOKUP(A491,Studies!A:BR,4,FALSE),"")</f>
        <v>900 mg</v>
      </c>
      <c r="E491" s="188" t="str">
        <f>IF(AND(A491&lt;&gt;"",ISNUMBER(A491)),VLOOKUP(A491,Studies!A:BR,5,FALSE),"")</f>
        <v>Atazanavir</v>
      </c>
      <c r="F491" s="79" t="s">
        <v>1420</v>
      </c>
      <c r="G491" s="78">
        <f t="shared" si="7"/>
        <v>1</v>
      </c>
    </row>
    <row r="492" spans="1:7"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7" t="str">
        <f>IF(AND(A492&lt;&gt;"",ISNUMBER(A492)),VLOOKUP(A492,Studies!A:BR,4,FALSE),"")</f>
        <v>200 mg</v>
      </c>
      <c r="E492" s="188" t="str">
        <f>IF(AND(A492&lt;&gt;"",ISNUMBER(A492)),VLOOKUP(A492,Studies!A:BR,5,FALSE),"")</f>
        <v>Atazanavir</v>
      </c>
      <c r="F492" s="79" t="s">
        <v>1420</v>
      </c>
      <c r="G492" s="78">
        <f t="shared" si="7"/>
        <v>1</v>
      </c>
    </row>
    <row r="493" spans="1:7"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7" t="str">
        <f>IF(AND(A493&lt;&gt;"",ISNUMBER(A493)),VLOOKUP(A493,Studies!A:BR,4,FALSE),"")</f>
        <v>200 mg</v>
      </c>
      <c r="E493" s="188" t="str">
        <f>IF(AND(A493&lt;&gt;"",ISNUMBER(A493)),VLOOKUP(A493,Studies!A:BR,5,FALSE),"")</f>
        <v>Atazanavir</v>
      </c>
      <c r="F493" s="79" t="s">
        <v>1420</v>
      </c>
      <c r="G493" s="78">
        <f t="shared" si="7"/>
        <v>1</v>
      </c>
    </row>
    <row r="494" spans="1:7"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7" t="str">
        <f>IF(AND(A494&lt;&gt;"",ISNUMBER(A494)),VLOOKUP(A494,Studies!A:BR,4,FALSE),"")</f>
        <v>400 mg</v>
      </c>
      <c r="E494" s="188" t="str">
        <f>IF(AND(A494&lt;&gt;"",ISNUMBER(A494)),VLOOKUP(A494,Studies!A:BR,5,FALSE),"")</f>
        <v>Atazanavir</v>
      </c>
      <c r="F494" s="79" t="s">
        <v>1420</v>
      </c>
      <c r="G494" s="78">
        <f t="shared" si="7"/>
        <v>1</v>
      </c>
    </row>
    <row r="495" spans="1:7"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7" t="str">
        <f>IF(AND(A495&lt;&gt;"",ISNUMBER(A495)),VLOOKUP(A495,Studies!A:BR,4,FALSE),"")</f>
        <v>800 mg</v>
      </c>
      <c r="E495" s="188" t="str">
        <f>IF(AND(A495&lt;&gt;"",ISNUMBER(A495)),VLOOKUP(A495,Studies!A:BR,5,FALSE),"")</f>
        <v>Atazanavir</v>
      </c>
      <c r="F495" s="79" t="s">
        <v>1420</v>
      </c>
      <c r="G495" s="78">
        <f t="shared" si="7"/>
        <v>1</v>
      </c>
    </row>
    <row r="496" spans="1:7"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7" t="str">
        <f>IF(AND(A496&lt;&gt;"",ISNUMBER(A496)),VLOOKUP(A496,Studies!A:BR,4,FALSE),"")</f>
        <v>100 mg</v>
      </c>
      <c r="E496" s="188" t="str">
        <f>IF(AND(A496&lt;&gt;"",ISNUMBER(A496)),VLOOKUP(A496,Studies!A:BR,5,FALSE),"")</f>
        <v>Atazanavir</v>
      </c>
      <c r="F496" s="79" t="s">
        <v>1420</v>
      </c>
      <c r="G496" s="78">
        <f t="shared" si="7"/>
        <v>1</v>
      </c>
    </row>
    <row r="497" spans="1:7"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7" t="str">
        <f>IF(AND(A497&lt;&gt;"",ISNUMBER(A497)),VLOOKUP(A497,Studies!A:BR,4,FALSE),"")</f>
        <v>200 mg</v>
      </c>
      <c r="E497" s="188" t="str">
        <f>IF(AND(A497&lt;&gt;"",ISNUMBER(A497)),VLOOKUP(A497,Studies!A:BR,5,FALSE),"")</f>
        <v>Atazanavir</v>
      </c>
      <c r="F497" s="79" t="s">
        <v>1420</v>
      </c>
      <c r="G497" s="78">
        <f t="shared" si="7"/>
        <v>1</v>
      </c>
    </row>
    <row r="498" spans="1:7"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7" t="str">
        <f>IF(AND(A498&lt;&gt;"",ISNUMBER(A498)),VLOOKUP(A498,Studies!A:BR,4,FALSE),"")</f>
        <v>Young Females</v>
      </c>
      <c r="E498" s="188" t="str">
        <f>IF(AND(A498&lt;&gt;"",ISNUMBER(A498)),VLOOKUP(A498,Studies!A:BR,5,FALSE),"")</f>
        <v>Atazanavir</v>
      </c>
      <c r="F498" s="79" t="s">
        <v>1420</v>
      </c>
      <c r="G498" s="78">
        <f t="shared" si="7"/>
        <v>1</v>
      </c>
    </row>
    <row r="499" spans="1:7"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7" t="str">
        <f>IF(AND(A499&lt;&gt;"",ISNUMBER(A499)),VLOOKUP(A499,Studies!A:BR,4,FALSE),"")</f>
        <v>Young Males</v>
      </c>
      <c r="E499" s="188" t="str">
        <f>IF(AND(A499&lt;&gt;"",ISNUMBER(A499)),VLOOKUP(A499,Studies!A:BR,5,FALSE),"")</f>
        <v>Atazanavir</v>
      </c>
      <c r="F499" s="79" t="s">
        <v>1420</v>
      </c>
      <c r="G499" s="78">
        <f t="shared" si="7"/>
        <v>1</v>
      </c>
    </row>
    <row r="500" spans="1:7"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7" t="str">
        <f>IF(AND(A500&lt;&gt;"",ISNUMBER(A500)),VLOOKUP(A500,Studies!A:BR,4,FALSE),"")</f>
        <v>Normal subjects</v>
      </c>
      <c r="E500" s="188" t="str">
        <f>IF(AND(A500&lt;&gt;"",ISNUMBER(A500)),VLOOKUP(A500,Studies!A:BR,5,FALSE),"")</f>
        <v>Atazanavir</v>
      </c>
      <c r="F500" s="79" t="s">
        <v>1420</v>
      </c>
      <c r="G500" s="78">
        <f t="shared" si="7"/>
        <v>1</v>
      </c>
    </row>
    <row r="501" spans="1:7"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7" t="str">
        <f>IF(AND(A501&lt;&gt;"",ISNUMBER(A501)),VLOOKUP(A501,Studies!A:BR,4,FALSE),"")</f>
        <v>Treatment A</v>
      </c>
      <c r="E501" s="188" t="str">
        <f>IF(AND(A501&lt;&gt;"",ISNUMBER(A501)),VLOOKUP(A501,Studies!A:BR,5,FALSE),"")</f>
        <v>Atazanavir</v>
      </c>
      <c r="F501" s="79" t="s">
        <v>1420</v>
      </c>
      <c r="G501" s="78">
        <f t="shared" si="7"/>
        <v>1</v>
      </c>
    </row>
    <row r="502" spans="1:7" x14ac:dyDescent="0.2">
      <c r="A502" s="110">
        <v>570</v>
      </c>
      <c r="B502" s="188" t="str">
        <f>IF(AND(A502&lt;&gt;"",ISNUMBER(A502)),VLOOKUP(A502,Studies!A:BR,2,FALSE),"")</f>
        <v>Iwamoto 2008</v>
      </c>
      <c r="C502" s="188" t="str">
        <f>IF(AND(A502&lt;&gt;"",ISNUMBER(A502)),VLOOKUP(A502,Studies!A:BR,3,FALSE),"")</f>
        <v>https://www.ncbi.nlm.nih.gov/pubmed/18513146</v>
      </c>
      <c r="D502" s="257" t="str">
        <f>IF(AND(A502&lt;&gt;"",ISNUMBER(A502)),VLOOKUP(A502,Studies!A:BR,4,FALSE),"")</f>
        <v>Study I, Period 1 (control)</v>
      </c>
      <c r="E502" s="188" t="str">
        <f>IF(AND(A502&lt;&gt;"",ISNUMBER(A502)),VLOOKUP(A502,Studies!A:BR,5,FALSE),"")</f>
        <v>Raltegravir</v>
      </c>
      <c r="F502" s="79" t="s">
        <v>1521</v>
      </c>
      <c r="G502" s="78">
        <f t="shared" si="7"/>
        <v>1</v>
      </c>
    </row>
    <row r="503" spans="1:7" x14ac:dyDescent="0.2">
      <c r="A503" s="110">
        <v>571</v>
      </c>
      <c r="B503" s="188" t="str">
        <f>IF(AND(A503&lt;&gt;"",ISNUMBER(A503)),VLOOKUP(A503,Studies!A:BR,2,FALSE),"")</f>
        <v>Iwamoto 2008</v>
      </c>
      <c r="C503" s="188" t="str">
        <f>IF(AND(A503&lt;&gt;"",ISNUMBER(A503)),VLOOKUP(A503,Studies!A:BR,3,FALSE),"")</f>
        <v>https://www.ncbi.nlm.nih.gov/pubmed/18513146</v>
      </c>
      <c r="D503" s="257" t="str">
        <f>IF(AND(A503&lt;&gt;"",ISNUMBER(A503)),VLOOKUP(A503,Studies!A:BR,4,FALSE),"")</f>
        <v>Study I, Period 2 (ATV treatment)</v>
      </c>
      <c r="E503" s="188" t="str">
        <f>IF(AND(A503&lt;&gt;"",ISNUMBER(A503)),VLOOKUP(A503,Studies!A:BR,5,FALSE),"")</f>
        <v>Raltegravir</v>
      </c>
      <c r="F503" s="79" t="s">
        <v>1839</v>
      </c>
      <c r="G503" s="78">
        <f t="shared" si="7"/>
        <v>1</v>
      </c>
    </row>
    <row r="504" spans="1:7" x14ac:dyDescent="0.2">
      <c r="A504" s="110">
        <v>572</v>
      </c>
      <c r="B504" s="188" t="str">
        <f>IF(AND(A504&lt;&gt;"",ISNUMBER(A504)),VLOOKUP(A504,Studies!A:BR,2,FALSE),"")</f>
        <v>Neely 2010</v>
      </c>
      <c r="C504" s="188" t="str">
        <f>IF(AND(A504&lt;&gt;"",ISNUMBER(A504)),VLOOKUP(A504,Studies!A:BR,3,FALSE),"")</f>
        <v>https://www.ncbi.nlm.nih.gov/pubmed/20823282</v>
      </c>
      <c r="D504" s="257" t="str">
        <f>IF(AND(A504&lt;&gt;"",ISNUMBER(A504)),VLOOKUP(A504,Studies!A:BR,4,FALSE),"")</f>
        <v>Study arm A (Raltegravir 400mg BID)</v>
      </c>
      <c r="E504" s="188" t="str">
        <f>IF(AND(A504&lt;&gt;"",ISNUMBER(A504)),VLOOKUP(A504,Studies!A:BR,5,FALSE),"")</f>
        <v>Raltegravir</v>
      </c>
      <c r="F504" s="79" t="s">
        <v>1521</v>
      </c>
      <c r="G504" s="78">
        <f t="shared" si="7"/>
        <v>1</v>
      </c>
    </row>
    <row r="505" spans="1:7" x14ac:dyDescent="0.2">
      <c r="A505" s="110">
        <v>573</v>
      </c>
      <c r="B505" s="188" t="str">
        <f>IF(AND(A505&lt;&gt;"",ISNUMBER(A505)),VLOOKUP(A505,Studies!A:BR,2,FALSE),"")</f>
        <v>Neely 2010</v>
      </c>
      <c r="C505" s="188" t="str">
        <f>IF(AND(A505&lt;&gt;"",ISNUMBER(A505)),VLOOKUP(A505,Studies!A:BR,3,FALSE),"")</f>
        <v>https://www.ncbi.nlm.nih.gov/pubmed/20823282</v>
      </c>
      <c r="D505" s="257" t="str">
        <f>IF(AND(A505&lt;&gt;"",ISNUMBER(A505)),VLOOKUP(A505,Studies!A:BR,4,FALSE),"")</f>
        <v>Study arm B (Raltegravir 400mg OD + Atazanavir 400 mg OD)</v>
      </c>
      <c r="E505" s="188" t="str">
        <f>IF(AND(A505&lt;&gt;"",ISNUMBER(A505)),VLOOKUP(A505,Studies!A:BR,5,FALSE),"")</f>
        <v>Raltegravir</v>
      </c>
      <c r="F505" s="79" t="s">
        <v>1839</v>
      </c>
      <c r="G505" s="78">
        <f t="shared" si="7"/>
        <v>1</v>
      </c>
    </row>
    <row r="506" spans="1:7" x14ac:dyDescent="0.2">
      <c r="A506" s="110">
        <v>574</v>
      </c>
      <c r="B506" s="188" t="str">
        <f>IF(AND(A506&lt;&gt;"",ISNUMBER(A506)),VLOOKUP(A506,Studies!A:BR,2,FALSE),"")</f>
        <v>Krishna 2016</v>
      </c>
      <c r="C506" s="188" t="str">
        <f>IF(AND(A506&lt;&gt;"",ISNUMBER(A506)),VLOOKUP(A506,Studies!A:BR,3,FALSE),"")</f>
        <v>https://www.ncbi.nlm.nih.gov/pubmed/27696440</v>
      </c>
      <c r="D506" s="257" t="str">
        <f>IF(AND(A506&lt;&gt;"",ISNUMBER(A506)),VLOOKUP(A506,Studies!A:BR,4,FALSE),"")</f>
        <v>Period 1, Day 1 (1200 mg raltegravir SD)</v>
      </c>
      <c r="E506" s="188" t="str">
        <f>IF(AND(A506&lt;&gt;"",ISNUMBER(A506)),VLOOKUP(A506,Studies!A:BR,5,FALSE),"")</f>
        <v>Raltegravir</v>
      </c>
      <c r="F506" s="79" t="s">
        <v>1521</v>
      </c>
      <c r="G506" s="78">
        <f t="shared" si="7"/>
        <v>1</v>
      </c>
    </row>
    <row r="507" spans="1:7" x14ac:dyDescent="0.2">
      <c r="A507" s="110">
        <v>575</v>
      </c>
      <c r="B507" s="188" t="str">
        <f>IF(AND(A507&lt;&gt;"",ISNUMBER(A507)),VLOOKUP(A507,Studies!A:BR,2,FALSE),"")</f>
        <v>Krishna 2016</v>
      </c>
      <c r="C507" s="188" t="str">
        <f>IF(AND(A507&lt;&gt;"",ISNUMBER(A507)),VLOOKUP(A507,Studies!A:BR,3,FALSE),"")</f>
        <v>https://www.ncbi.nlm.nih.gov/pubmed/27696440</v>
      </c>
      <c r="D507" s="257" t="str">
        <f>IF(AND(A507&lt;&gt;"",ISNUMBER(A507)),VLOOKUP(A507,Studies!A:BR,4,FALSE),"")</f>
        <v>Period 2, Day 7 (1200 mg raltegravir SD with OD doses of 400 mg ATV)</v>
      </c>
      <c r="E507" s="188" t="str">
        <f>IF(AND(A507&lt;&gt;"",ISNUMBER(A507)),VLOOKUP(A507,Studies!A:BR,5,FALSE),"")</f>
        <v>Raltegravir</v>
      </c>
      <c r="F507" s="79" t="s">
        <v>1839</v>
      </c>
      <c r="G507" s="78">
        <f t="shared" si="7"/>
        <v>1</v>
      </c>
    </row>
    <row r="508" spans="1:7" x14ac:dyDescent="0.2">
      <c r="A508" s="110">
        <v>576</v>
      </c>
      <c r="B508" s="188" t="str">
        <f>IF(AND(A508&lt;&gt;"",ISNUMBER(A508)),VLOOKUP(A508,Studies!A:BR,2,FALSE),"")</f>
        <v>Zhu 2010</v>
      </c>
      <c r="C508" s="188" t="str">
        <f>IF(AND(A508&lt;&gt;"",ISNUMBER(A508)),VLOOKUP(A508,Studies!A:BR,3,FALSE),"")</f>
        <v>https://www.ncbi.nlm.nih.gov/pubmed/21149917</v>
      </c>
      <c r="D508" s="257" t="str">
        <f>IF(AND(A508&lt;&gt;"",ISNUMBER(A508)),VLOOKUP(A508,Studies!A:BR,4,FALSE),"")</f>
        <v>Atazanvir 300 mg twice daily</v>
      </c>
      <c r="E508" s="188" t="str">
        <f>IF(AND(A508&lt;&gt;"",ISNUMBER(A508)),VLOOKUP(A508,Studies!A:BR,5,FALSE),"")</f>
        <v>Atazanavir</v>
      </c>
      <c r="F508" s="79" t="s">
        <v>1840</v>
      </c>
      <c r="G508" s="78">
        <f t="shared" si="7"/>
        <v>1</v>
      </c>
    </row>
    <row r="509" spans="1:7" x14ac:dyDescent="0.2">
      <c r="A509" s="110">
        <v>577</v>
      </c>
      <c r="B509" s="188" t="str">
        <f>IF(AND(A509&lt;&gt;"",ISNUMBER(A509)),VLOOKUP(A509,Studies!A:BR,2,FALSE),"")</f>
        <v>Zhu 2010</v>
      </c>
      <c r="C509" s="188" t="str">
        <f>IF(AND(A509&lt;&gt;"",ISNUMBER(A509)),VLOOKUP(A509,Studies!A:BR,3,FALSE),"")</f>
        <v>https://www.ncbi.nlm.nih.gov/pubmed/21149917</v>
      </c>
      <c r="D509" s="257" t="str">
        <f>IF(AND(A509&lt;&gt;"",ISNUMBER(A509)),VLOOKUP(A509,Studies!A:BR,4,FALSE),"")</f>
        <v>Atazanvir 300 mg twice daily plus raltegravir 400 mg twice daily</v>
      </c>
      <c r="E509" s="188" t="str">
        <f>IF(AND(A509&lt;&gt;"",ISNUMBER(A509)),VLOOKUP(A509,Studies!A:BR,5,FALSE),"")</f>
        <v>Atazanavir</v>
      </c>
      <c r="F509" s="79" t="s">
        <v>1839</v>
      </c>
      <c r="G509" s="78">
        <f t="shared" si="7"/>
        <v>1</v>
      </c>
    </row>
    <row r="510" spans="1:7" x14ac:dyDescent="0.2">
      <c r="A510" s="110">
        <v>578</v>
      </c>
      <c r="B510" s="188" t="str">
        <f>IF(AND(A510&lt;&gt;"",ISNUMBER(A510)),VLOOKUP(A510,Studies!A:BR,2,FALSE),"")</f>
        <v>Zhu 2010</v>
      </c>
      <c r="C510" s="188" t="str">
        <f>IF(AND(A510&lt;&gt;"",ISNUMBER(A510)),VLOOKUP(A510,Studies!A:BR,3,FALSE),"")</f>
        <v>https://www.ncbi.nlm.nih.gov/pubmed/21149917</v>
      </c>
      <c r="D510" s="257" t="str">
        <f>IF(AND(A510&lt;&gt;"",ISNUMBER(A510)),VLOOKUP(A510,Studies!A:BR,4,FALSE),"")</f>
        <v>Raltegravir 400 mg twice daily</v>
      </c>
      <c r="E510" s="188" t="str">
        <f>IF(AND(A510&lt;&gt;"",ISNUMBER(A510)),VLOOKUP(A510,Studies!A:BR,5,FALSE),"")</f>
        <v>Raltegravir</v>
      </c>
      <c r="F510" s="79" t="s">
        <v>1521</v>
      </c>
      <c r="G510" s="78">
        <f t="shared" si="7"/>
        <v>1</v>
      </c>
    </row>
    <row r="511" spans="1:7" x14ac:dyDescent="0.2">
      <c r="A511" s="110">
        <v>579</v>
      </c>
      <c r="B511" s="188" t="str">
        <f>IF(AND(A511&lt;&gt;"",ISNUMBER(A511)),VLOOKUP(A511,Studies!A:BR,2,FALSE),"")</f>
        <v>Zhu 2010</v>
      </c>
      <c r="C511" s="188" t="str">
        <f>IF(AND(A511&lt;&gt;"",ISNUMBER(A511)),VLOOKUP(A511,Studies!A:BR,3,FALSE),"")</f>
        <v>https://www.ncbi.nlm.nih.gov/pubmed/21149917</v>
      </c>
      <c r="D511" s="257" t="str">
        <f>IF(AND(A511&lt;&gt;"",ISNUMBER(A511)),VLOOKUP(A511,Studies!A:BR,4,FALSE),"")</f>
        <v>Raltegravir 400 mg twice daily plus atazanavir 300 mg twice daily</v>
      </c>
      <c r="E511" s="188" t="str">
        <f>IF(AND(A511&lt;&gt;"",ISNUMBER(A511)),VLOOKUP(A511,Studies!A:BR,5,FALSE),"")</f>
        <v>Raltegravir</v>
      </c>
      <c r="F511" s="79" t="s">
        <v>1839</v>
      </c>
      <c r="G511" s="78">
        <f t="shared" si="7"/>
        <v>1</v>
      </c>
    </row>
    <row r="512" spans="1:7" x14ac:dyDescent="0.2">
      <c r="A512" s="110">
        <v>580</v>
      </c>
      <c r="B512" s="188" t="str">
        <f>IF(AND(A512&lt;&gt;"",ISNUMBER(A512)),VLOOKUP(A512,Studies!A:BR,2,FALSE),"")</f>
        <v>Acosta 2007</v>
      </c>
      <c r="C512" s="188" t="str">
        <f>IF(AND(A512&lt;&gt;"",ISNUMBER(A512)),VLOOKUP(A512,Studies!A:BR,3,FALSE),"")</f>
        <v>https://www.ncbi.nlm.nih.gov/pubmed/17576825</v>
      </c>
      <c r="D512" s="257" t="str">
        <f>IF(AND(A512&lt;&gt;"",ISNUMBER(A512)),VLOOKUP(A512,Studies!A:BR,4,FALSE),"")</f>
        <v>Period 1</v>
      </c>
      <c r="E512" s="188" t="str">
        <f>IF(AND(A512&lt;&gt;"",ISNUMBER(A512)),VLOOKUP(A512,Studies!A:BR,5,FALSE),"")</f>
        <v>Atazanavir</v>
      </c>
      <c r="F512" s="79" t="s">
        <v>1420</v>
      </c>
      <c r="G512" s="78">
        <f t="shared" si="7"/>
        <v>1</v>
      </c>
    </row>
    <row r="513" spans="1:7"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7" t="str">
        <f>IF(AND(A513&lt;&gt;"",ISNUMBER(A513)),VLOOKUP(A513,Studies!A:BR,4,FALSE),"")</f>
        <v>A-Day 6</v>
      </c>
      <c r="E513" s="188" t="str">
        <f>IF(AND(A513&lt;&gt;"",ISNUMBER(A513)),VLOOKUP(A513,Studies!A:BR,5,FALSE),"")</f>
        <v>Atazanavir</v>
      </c>
      <c r="F513" s="79" t="s">
        <v>1420</v>
      </c>
      <c r="G513" s="78">
        <f t="shared" si="7"/>
        <v>1</v>
      </c>
    </row>
    <row r="514" spans="1:7"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7" t="str">
        <f>IF(AND(A514&lt;&gt;"",ISNUMBER(A514)),VLOOKUP(A514,Studies!A:BR,4,FALSE),"")</f>
        <v>B-Day 6</v>
      </c>
      <c r="E514" s="188" t="str">
        <f>IF(AND(A514&lt;&gt;"",ISNUMBER(A514)),VLOOKUP(A514,Studies!A:BR,5,FALSE),"")</f>
        <v>Atazanavir</v>
      </c>
      <c r="F514" s="79" t="s">
        <v>1420</v>
      </c>
      <c r="G514" s="78">
        <f t="shared" si="7"/>
        <v>1</v>
      </c>
    </row>
    <row r="515" spans="1:7"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7" t="str">
        <f>IF(AND(A515&lt;&gt;"",ISNUMBER(A515)),VLOOKUP(A515,Studies!A:BR,4,FALSE),"")</f>
        <v>C-Day 6</v>
      </c>
      <c r="E515" s="188" t="str">
        <f>IF(AND(A515&lt;&gt;"",ISNUMBER(A515)),VLOOKUP(A515,Studies!A:BR,5,FALSE),"")</f>
        <v>Atazanavir</v>
      </c>
      <c r="F515" s="79" t="s">
        <v>1420</v>
      </c>
      <c r="G515" s="78">
        <f t="shared" si="7"/>
        <v>1</v>
      </c>
    </row>
    <row r="516" spans="1:7"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7" t="str">
        <f>IF(AND(A516&lt;&gt;"",ISNUMBER(A516)),VLOOKUP(A516,Studies!A:BR,4,FALSE),"")</f>
        <v>D-Day 6</v>
      </c>
      <c r="E516" s="188" t="str">
        <f>IF(AND(A516&lt;&gt;"",ISNUMBER(A516)),VLOOKUP(A516,Studies!A:BR,5,FALSE),"")</f>
        <v>Atazanavir</v>
      </c>
      <c r="F516" s="79" t="s">
        <v>1420</v>
      </c>
      <c r="G516" s="78">
        <f t="shared" ref="G516:G552" si="8">A516-A515</f>
        <v>1</v>
      </c>
    </row>
    <row r="517" spans="1:7"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7" t="str">
        <f>IF(AND(A517&lt;&gt;"",ISNUMBER(A517)),VLOOKUP(A517,Studies!A:BR,4,FALSE),"")</f>
        <v>Atazanavir without ritonavir, Day 10</v>
      </c>
      <c r="E517" s="188" t="str">
        <f>IF(AND(A517&lt;&gt;"",ISNUMBER(A517)),VLOOKUP(A517,Studies!A:BR,5,FALSE),"")</f>
        <v>Atazanavir</v>
      </c>
      <c r="F517" s="79" t="s">
        <v>1420</v>
      </c>
      <c r="G517" s="78">
        <f t="shared" si="8"/>
        <v>1</v>
      </c>
    </row>
    <row r="518" spans="1:7"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7" t="str">
        <f>IF(AND(A518&lt;&gt;"",ISNUMBER(A518)),VLOOKUP(A518,Studies!A:BR,4,FALSE),"")</f>
        <v>400 mg</v>
      </c>
      <c r="E518" s="188" t="str">
        <f>IF(AND(A518&lt;&gt;"",ISNUMBER(A518)),VLOOKUP(A518,Studies!A:BR,5,FALSE),"")</f>
        <v>Atazanavir</v>
      </c>
      <c r="F518" s="79" t="s">
        <v>1420</v>
      </c>
      <c r="G518" s="78">
        <f t="shared" si="8"/>
        <v>1</v>
      </c>
    </row>
    <row r="519" spans="1:7"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7" t="str">
        <f>IF(AND(A519&lt;&gt;"",ISNUMBER(A519)),VLOOKUP(A519,Studies!A:BR,4,FALSE),"")</f>
        <v>800 mg</v>
      </c>
      <c r="E519" s="188" t="str">
        <f>IF(AND(A519&lt;&gt;"",ISNUMBER(A519)),VLOOKUP(A519,Studies!A:BR,5,FALSE),"")</f>
        <v>Atazanavir</v>
      </c>
      <c r="F519" s="79" t="s">
        <v>1420</v>
      </c>
      <c r="G519" s="78">
        <f t="shared" si="8"/>
        <v>1</v>
      </c>
    </row>
    <row r="520" spans="1:7" x14ac:dyDescent="0.2">
      <c r="A520" s="110">
        <v>588</v>
      </c>
      <c r="B520" s="188" t="str">
        <f>IF(AND(A520&lt;&gt;"",ISNUMBER(A520)),VLOOKUP(A520,Studies!A:BR,2,FALSE),"")</f>
        <v>Hamaguchi 1987</v>
      </c>
      <c r="C520" s="188" t="str">
        <f>IF(AND(A520&lt;&gt;"",ISNUMBER(A520)),VLOOKUP(A520,Studies!A:BR,3,FALSE),"")</f>
        <v>https://www.ncbi.nlm.nih.gov/pubmed/3783459</v>
      </c>
      <c r="D520" s="257" t="str">
        <f>IF(AND(A520&lt;&gt;"",ISNUMBER(A520)),VLOOKUP(A520,Studies!A:BR,4,FALSE),"")</f>
        <v>Treatment 1 - fasted with 50 mL of water</v>
      </c>
      <c r="E520" s="188" t="str">
        <f>IF(AND(A520&lt;&gt;"",ISNUMBER(A520)),VLOOKUP(A520,Studies!A:BR,5,FALSE),"")</f>
        <v>Mefenamic acid</v>
      </c>
      <c r="F520" s="79" t="s">
        <v>573</v>
      </c>
      <c r="G520" s="78">
        <f t="shared" si="8"/>
        <v>1</v>
      </c>
    </row>
    <row r="521" spans="1:7" x14ac:dyDescent="0.2">
      <c r="A521" s="110">
        <v>589</v>
      </c>
      <c r="B521" s="188" t="str">
        <f>IF(AND(A521&lt;&gt;"",ISNUMBER(A521)),VLOOKUP(A521,Studies!A:BR,2,FALSE),"")</f>
        <v>Hamaguchi 1987</v>
      </c>
      <c r="C521" s="188" t="str">
        <f>IF(AND(A521&lt;&gt;"",ISNUMBER(A521)),VLOOKUP(A521,Studies!A:BR,3,FALSE),"")</f>
        <v>https://www.ncbi.nlm.nih.gov/pubmed/3783459</v>
      </c>
      <c r="D521" s="257" t="str">
        <f>IF(AND(A521&lt;&gt;"",ISNUMBER(A521)),VLOOKUP(A521,Studies!A:BR,4,FALSE),"")</f>
        <v>Treatment 2 - fasted with 200 mL of water</v>
      </c>
      <c r="E521" s="188" t="str">
        <f>IF(AND(A521&lt;&gt;"",ISNUMBER(A521)),VLOOKUP(A521,Studies!A:BR,5,FALSE),"")</f>
        <v>Mefenamic acid</v>
      </c>
      <c r="F521" s="79" t="s">
        <v>573</v>
      </c>
      <c r="G521" s="78">
        <f t="shared" si="8"/>
        <v>1</v>
      </c>
    </row>
    <row r="522" spans="1:7" x14ac:dyDescent="0.2">
      <c r="A522" s="110">
        <v>590</v>
      </c>
      <c r="B522" s="188" t="str">
        <f>IF(AND(A522&lt;&gt;"",ISNUMBER(A522)),VLOOKUP(A522,Studies!A:BR,2,FALSE),"")</f>
        <v>Hamaguchi 1987</v>
      </c>
      <c r="C522" s="188" t="str">
        <f>IF(AND(A522&lt;&gt;"",ISNUMBER(A522)),VLOOKUP(A522,Studies!A:BR,3,FALSE),"")</f>
        <v>https://www.ncbi.nlm.nih.gov/pubmed/3783459</v>
      </c>
      <c r="D522" s="257" t="str">
        <f>IF(AND(A522&lt;&gt;"",ISNUMBER(A522)),VLOOKUP(A522,Studies!A:BR,4,FALSE),"")</f>
        <v>Treatment 3 - fasted with 500 mL of water</v>
      </c>
      <c r="E522" s="188" t="str">
        <f>IF(AND(A522&lt;&gt;"",ISNUMBER(A522)),VLOOKUP(A522,Studies!A:BR,5,FALSE),"")</f>
        <v>Mefenamic acid</v>
      </c>
      <c r="F522" s="79" t="s">
        <v>573</v>
      </c>
      <c r="G522" s="78">
        <f t="shared" si="8"/>
        <v>1</v>
      </c>
    </row>
    <row r="523" spans="1:7" x14ac:dyDescent="0.2">
      <c r="A523" s="110">
        <v>591</v>
      </c>
      <c r="B523" s="188" t="str">
        <f>IF(AND(A523&lt;&gt;"",ISNUMBER(A523)),VLOOKUP(A523,Studies!A:BR,2,FALSE),"")</f>
        <v>Hamaguchi 1987</v>
      </c>
      <c r="C523" s="188" t="str">
        <f>IF(AND(A523&lt;&gt;"",ISNUMBER(A523)),VLOOKUP(A523,Studies!A:BR,3,FALSE),"")</f>
        <v>https://www.ncbi.nlm.nih.gov/pubmed/3783459</v>
      </c>
      <c r="D523" s="257" t="str">
        <f>IF(AND(A523&lt;&gt;"",ISNUMBER(A523)),VLOOKUP(A523,Studies!A:BR,4,FALSE),"")</f>
        <v>Treatment 4 - fed with 50 mL of water</v>
      </c>
      <c r="E523" s="188" t="str">
        <f>IF(AND(A523&lt;&gt;"",ISNUMBER(A523)),VLOOKUP(A523,Studies!A:BR,5,FALSE),"")</f>
        <v>Mefenamic acid</v>
      </c>
      <c r="F523" s="79" t="s">
        <v>573</v>
      </c>
      <c r="G523" s="78">
        <f t="shared" si="8"/>
        <v>1</v>
      </c>
    </row>
    <row r="524" spans="1:7" x14ac:dyDescent="0.2">
      <c r="A524" s="110">
        <v>592</v>
      </c>
      <c r="B524" s="188" t="str">
        <f>IF(AND(A524&lt;&gt;"",ISNUMBER(A524)),VLOOKUP(A524,Studies!A:BR,2,FALSE),"")</f>
        <v>Austin 1980</v>
      </c>
      <c r="C524" s="188" t="str">
        <f>IF(AND(A524&lt;&gt;"",ISNUMBER(A524)),VLOOKUP(A524,Studies!A:BR,3,FALSE),"")</f>
        <v>https://www.ncbi.nlm.nih.gov/pubmed/7437245</v>
      </c>
      <c r="D524" s="257" t="str">
        <f>IF(AND(A524&lt;&gt;"",ISNUMBER(A524)),VLOOKUP(A524,Studies!A:BR,4,FALSE),"")</f>
        <v>250 mg over 3 min (Regimen 1)</v>
      </c>
      <c r="E524" s="188" t="str">
        <f>IF(AND(A524&lt;&gt;"",ISNUMBER(A524)),VLOOKUP(A524,Studies!A:BR,5,FALSE),"")</f>
        <v>Erythromycin</v>
      </c>
      <c r="F524" s="79" t="s">
        <v>356</v>
      </c>
      <c r="G524" s="78">
        <f t="shared" si="8"/>
        <v>1</v>
      </c>
    </row>
    <row r="525" spans="1:7" x14ac:dyDescent="0.2">
      <c r="A525" s="110">
        <v>593</v>
      </c>
      <c r="B525" s="188" t="str">
        <f>IF(AND(A525&lt;&gt;"",ISNUMBER(A525)),VLOOKUP(A525,Studies!A:BR,2,FALSE),"")</f>
        <v>Austin 1980</v>
      </c>
      <c r="C525" s="188" t="str">
        <f>IF(AND(A525&lt;&gt;"",ISNUMBER(A525)),VLOOKUP(A525,Studies!A:BR,3,FALSE),"")</f>
        <v>https://www.ncbi.nlm.nih.gov/pubmed/7437245</v>
      </c>
      <c r="D525" s="257" t="str">
        <f>IF(AND(A525&lt;&gt;"",ISNUMBER(A525)),VLOOKUP(A525,Studies!A:BR,4,FALSE),"")</f>
        <v>125 mg over 15 min (Regimen 2)</v>
      </c>
      <c r="E525" s="188" t="str">
        <f>IF(AND(A525&lt;&gt;"",ISNUMBER(A525)),VLOOKUP(A525,Studies!A:BR,5,FALSE),"")</f>
        <v>Erythromycin</v>
      </c>
      <c r="F525" s="79" t="s">
        <v>356</v>
      </c>
      <c r="G525" s="78">
        <f t="shared" si="8"/>
        <v>1</v>
      </c>
    </row>
    <row r="526" spans="1:7" x14ac:dyDescent="0.2">
      <c r="A526" s="110">
        <v>594</v>
      </c>
      <c r="B526" s="188" t="str">
        <f>IF(AND(A526&lt;&gt;"",ISNUMBER(A526)),VLOOKUP(A526,Studies!A:BR,2,FALSE),"")</f>
        <v>Austin 1980</v>
      </c>
      <c r="C526" s="188" t="str">
        <f>IF(AND(A526&lt;&gt;"",ISNUMBER(A526)),VLOOKUP(A526,Studies!A:BR,3,FALSE),"")</f>
        <v>https://www.ncbi.nlm.nih.gov/pubmed/7437245</v>
      </c>
      <c r="D526" s="257" t="str">
        <f>IF(AND(A526&lt;&gt;"",ISNUMBER(A526)),VLOOKUP(A526,Studies!A:BR,4,FALSE),"")</f>
        <v>250 mg over 15 min (Regimen 2)</v>
      </c>
      <c r="E526" s="188" t="str">
        <f>IF(AND(A526&lt;&gt;"",ISNUMBER(A526)),VLOOKUP(A526,Studies!A:BR,5,FALSE),"")</f>
        <v>Erythromycin</v>
      </c>
      <c r="F526" s="79" t="s">
        <v>356</v>
      </c>
      <c r="G526" s="78">
        <f t="shared" si="8"/>
        <v>1</v>
      </c>
    </row>
    <row r="527" spans="1:7" x14ac:dyDescent="0.2">
      <c r="A527" s="110">
        <v>595</v>
      </c>
      <c r="B527" s="188" t="str">
        <f>IF(AND(A527&lt;&gt;"",ISNUMBER(A527)),VLOOKUP(A527,Studies!A:BR,2,FALSE),"")</f>
        <v>Austin 1980</v>
      </c>
      <c r="C527" s="188" t="str">
        <f>IF(AND(A527&lt;&gt;"",ISNUMBER(A527)),VLOOKUP(A527,Studies!A:BR,3,FALSE),"")</f>
        <v>https://www.ncbi.nlm.nih.gov/pubmed/7437245</v>
      </c>
      <c r="D527" s="257" t="str">
        <f>IF(AND(A527&lt;&gt;"",ISNUMBER(A527)),VLOOKUP(A527,Studies!A:BR,4,FALSE),"")</f>
        <v>500 mg over 15 min (Regimen 2)</v>
      </c>
      <c r="E527" s="188" t="str">
        <f>IF(AND(A527&lt;&gt;"",ISNUMBER(A527)),VLOOKUP(A527,Studies!A:BR,5,FALSE),"")</f>
        <v>Erythromycin</v>
      </c>
      <c r="F527" s="79" t="s">
        <v>356</v>
      </c>
      <c r="G527" s="78">
        <f t="shared" si="8"/>
        <v>1</v>
      </c>
    </row>
    <row r="528" spans="1:7" x14ac:dyDescent="0.2">
      <c r="A528" s="110">
        <v>596</v>
      </c>
      <c r="B528" s="188" t="str">
        <f>IF(AND(A528&lt;&gt;"",ISNUMBER(A528)),VLOOKUP(A528,Studies!A:BR,2,FALSE),"")</f>
        <v>Austin 1980</v>
      </c>
      <c r="C528" s="188" t="str">
        <f>IF(AND(A528&lt;&gt;"",ISNUMBER(A528)),VLOOKUP(A528,Studies!A:BR,3,FALSE),"")</f>
        <v>https://www.ncbi.nlm.nih.gov/pubmed/7437245</v>
      </c>
      <c r="D528" s="257" t="str">
        <f>IF(AND(A528&lt;&gt;"",ISNUMBER(A528)),VLOOKUP(A528,Studies!A:BR,4,FALSE),"")</f>
        <v>900 mg over 15 min (Regimen 2)</v>
      </c>
      <c r="E528" s="188" t="str">
        <f>IF(AND(A528&lt;&gt;"",ISNUMBER(A528)),VLOOKUP(A528,Studies!A:BR,5,FALSE),"")</f>
        <v>Erythromycin</v>
      </c>
      <c r="F528" s="79" t="s">
        <v>356</v>
      </c>
      <c r="G528" s="78">
        <f t="shared" si="8"/>
        <v>1</v>
      </c>
    </row>
    <row r="529" spans="1:7" x14ac:dyDescent="0.2">
      <c r="A529" s="110">
        <v>597</v>
      </c>
      <c r="B529" s="188" t="str">
        <f>IF(AND(A529&lt;&gt;"",ISNUMBER(A529)),VLOOKUP(A529,Studies!A:BR,2,FALSE),"")</f>
        <v>Barre 1987</v>
      </c>
      <c r="C529" s="188" t="str">
        <f>IF(AND(A529&lt;&gt;"",ISNUMBER(A529)),VLOOKUP(A529,Studies!A:BR,3,FALSE),"")</f>
        <v>https://www.ncbi.nlm.nih.gov/pubmed/3606934</v>
      </c>
      <c r="D529" s="257" t="str">
        <f>IF(AND(A529&lt;&gt;"",ISNUMBER(A529)),VLOOKUP(A529,Studies!A:BR,4,FALSE),"")</f>
        <v>500 mg over 30 min, total concentrations</v>
      </c>
      <c r="E529" s="188" t="str">
        <f>IF(AND(A529&lt;&gt;"",ISNUMBER(A529)),VLOOKUP(A529,Studies!A:BR,5,FALSE),"")</f>
        <v>Erythromycin</v>
      </c>
      <c r="F529" s="79" t="s">
        <v>356</v>
      </c>
      <c r="G529" s="78">
        <f t="shared" si="8"/>
        <v>1</v>
      </c>
    </row>
    <row r="530" spans="1:7" x14ac:dyDescent="0.2">
      <c r="A530" s="110">
        <v>598</v>
      </c>
      <c r="B530" s="188" t="str">
        <f>IF(AND(A530&lt;&gt;"",ISNUMBER(A530)),VLOOKUP(A530,Studies!A:BR,2,FALSE),"")</f>
        <v>Barre 1987</v>
      </c>
      <c r="C530" s="188" t="str">
        <f>IF(AND(A530&lt;&gt;"",ISNUMBER(A530)),VLOOKUP(A530,Studies!A:BR,3,FALSE),"")</f>
        <v>https://www.ncbi.nlm.nih.gov/pubmed/3606934</v>
      </c>
      <c r="D530" s="257" t="str">
        <f>IF(AND(A530&lt;&gt;"",ISNUMBER(A530)),VLOOKUP(A530,Studies!A:BR,4,FALSE),"")</f>
        <v>500 mg over 30 min, unbound concentrations</v>
      </c>
      <c r="E530" s="188" t="str">
        <f>IF(AND(A530&lt;&gt;"",ISNUMBER(A530)),VLOOKUP(A530,Studies!A:BR,5,FALSE),"")</f>
        <v>Erythromycin</v>
      </c>
      <c r="F530" s="79" t="s">
        <v>356</v>
      </c>
      <c r="G530" s="78">
        <f t="shared" si="8"/>
        <v>1</v>
      </c>
    </row>
    <row r="531" spans="1:7" x14ac:dyDescent="0.2">
      <c r="A531" s="110">
        <v>599</v>
      </c>
      <c r="B531" s="188" t="str">
        <f>IF(AND(A531&lt;&gt;"",ISNUMBER(A531)),VLOOKUP(A531,Studies!A:BR,2,FALSE),"")</f>
        <v>Birkett 1990</v>
      </c>
      <c r="C531" s="188" t="str">
        <f>IF(AND(A531&lt;&gt;"",ISNUMBER(A531)),VLOOKUP(A531,Studies!A:BR,3,FALSE),"")</f>
        <v>https://www.ncbi.nlm.nih.gov/pubmed/2305423</v>
      </c>
      <c r="D531" s="257" t="str">
        <f>IF(AND(A531&lt;&gt;"",ISNUMBER(A531)),VLOOKUP(A531,Studies!A:BR,4,FALSE),"")</f>
        <v>250 mg erythromycin, single dose</v>
      </c>
      <c r="E531" s="188" t="str">
        <f>IF(AND(A531&lt;&gt;"",ISNUMBER(A531)),VLOOKUP(A531,Studies!A:BR,5,FALSE),"")</f>
        <v>Erythromycin</v>
      </c>
      <c r="F531" s="79" t="s">
        <v>356</v>
      </c>
      <c r="G531" s="78">
        <f t="shared" si="8"/>
        <v>1</v>
      </c>
    </row>
    <row r="532" spans="1:7" x14ac:dyDescent="0.2">
      <c r="A532" s="110">
        <v>600</v>
      </c>
      <c r="B532" s="188" t="str">
        <f>IF(AND(A532&lt;&gt;"",ISNUMBER(A532)),VLOOKUP(A532,Studies!A:BR,2,FALSE),"")</f>
        <v>Birkett 1990</v>
      </c>
      <c r="C532" s="188" t="str">
        <f>IF(AND(A532&lt;&gt;"",ISNUMBER(A532)),VLOOKUP(A532,Studies!A:BR,3,FALSE),"")</f>
        <v>https://www.ncbi.nlm.nih.gov/pubmed/2305423</v>
      </c>
      <c r="D532" s="257" t="str">
        <f>IF(AND(A532&lt;&gt;"",ISNUMBER(A532)),VLOOKUP(A532,Studies!A:BR,4,FALSE),"")</f>
        <v>250 mg erythromycin, multiple dose</v>
      </c>
      <c r="E532" s="188" t="str">
        <f>IF(AND(A532&lt;&gt;"",ISNUMBER(A532)),VLOOKUP(A532,Studies!A:BR,5,FALSE),"")</f>
        <v>Erythromycin</v>
      </c>
      <c r="F532" s="79" t="s">
        <v>356</v>
      </c>
      <c r="G532" s="78">
        <f t="shared" si="8"/>
        <v>1</v>
      </c>
    </row>
    <row r="533" spans="1:7" x14ac:dyDescent="0.2">
      <c r="A533" s="110">
        <v>601</v>
      </c>
      <c r="B533" s="188" t="str">
        <f>IF(AND(A533&lt;&gt;"",ISNUMBER(A533)),VLOOKUP(A533,Studies!A:BR,2,FALSE),"")</f>
        <v>DiSanto 1981</v>
      </c>
      <c r="C533" s="188" t="str">
        <f>IF(AND(A533&lt;&gt;"",ISNUMBER(A533)),VLOOKUP(A533,Studies!A:BR,3,FALSE),"")</f>
        <v>https://www.ncbi.nlm.nih.gov/pubmed/7283417</v>
      </c>
      <c r="D533" s="257" t="str">
        <f>IF(AND(A533&lt;&gt;"",ISNUMBER(A533)),VLOOKUP(A533,Studies!A:BR,4,FALSE),"")</f>
        <v xml:space="preserve">Overnight fast, enteric-coated erythromycin tablets (study 1) </v>
      </c>
      <c r="E533" s="188" t="str">
        <f>IF(AND(A533&lt;&gt;"",ISNUMBER(A533)),VLOOKUP(A533,Studies!A:BR,5,FALSE),"")</f>
        <v>Erythromycin</v>
      </c>
      <c r="F533" s="79" t="s">
        <v>356</v>
      </c>
      <c r="G533" s="78">
        <f t="shared" si="8"/>
        <v>1</v>
      </c>
    </row>
    <row r="534" spans="1:7" x14ac:dyDescent="0.2">
      <c r="A534" s="110">
        <v>602</v>
      </c>
      <c r="B534" s="188" t="str">
        <f>IF(AND(A534&lt;&gt;"",ISNUMBER(A534)),VLOOKUP(A534,Studies!A:BR,2,FALSE),"")</f>
        <v>DiSanto 1981</v>
      </c>
      <c r="C534" s="188" t="str">
        <f>IF(AND(A534&lt;&gt;"",ISNUMBER(A534)),VLOOKUP(A534,Studies!A:BR,3,FALSE),"")</f>
        <v>https://www.ncbi.nlm.nih.gov/pubmed/7283417</v>
      </c>
      <c r="D534" s="257" t="str">
        <f>IF(AND(A534&lt;&gt;"",ISNUMBER(A534)),VLOOKUP(A534,Studies!A:BR,4,FALSE),"")</f>
        <v>2h fast, enteric-coated erythromycin tablets (study 2)</v>
      </c>
      <c r="E534" s="188" t="str">
        <f>IF(AND(A534&lt;&gt;"",ISNUMBER(A534)),VLOOKUP(A534,Studies!A:BR,5,FALSE),"")</f>
        <v>Erythromycin</v>
      </c>
      <c r="F534" s="79" t="s">
        <v>356</v>
      </c>
      <c r="G534" s="78">
        <f t="shared" si="8"/>
        <v>1</v>
      </c>
    </row>
    <row r="535" spans="1:7" x14ac:dyDescent="0.2">
      <c r="A535" s="110">
        <v>603</v>
      </c>
      <c r="B535" s="188" t="str">
        <f>IF(AND(A535&lt;&gt;"",ISNUMBER(A535)),VLOOKUP(A535,Studies!A:BR,2,FALSE),"")</f>
        <v>Huppertz 2011</v>
      </c>
      <c r="C535" s="188" t="str">
        <f>IF(AND(A535&lt;&gt;"",ISNUMBER(A535)),VLOOKUP(A535,Studies!A:BR,3,FALSE),"")</f>
        <v>https://www.ncbi.nlm.nih.gov/pubmed/21274983</v>
      </c>
      <c r="D535" s="257" t="str">
        <f>IF(AND(A535&lt;&gt;"",ISNUMBER(A535)),VLOOKUP(A535,Studies!A:BR,4,FALSE),"")</f>
        <v>Treatment group, erythromycin</v>
      </c>
      <c r="E535" s="188" t="str">
        <f>IF(AND(A535&lt;&gt;"",ISNUMBER(A535)),VLOOKUP(A535,Studies!A:BR,5,FALSE),"")</f>
        <v>Erythromycin</v>
      </c>
      <c r="F535" s="79" t="s">
        <v>356</v>
      </c>
      <c r="G535" s="78">
        <f t="shared" si="8"/>
        <v>1</v>
      </c>
    </row>
    <row r="536" spans="1:7" x14ac:dyDescent="0.2">
      <c r="A536" s="110">
        <v>604</v>
      </c>
      <c r="B536" s="188" t="str">
        <f>IF(AND(A536&lt;&gt;"",ISNUMBER(A536)),VLOOKUP(A536,Studies!A:BR,2,FALSE),"")</f>
        <v>Iliopoulou 1982</v>
      </c>
      <c r="C536" s="188" t="str">
        <f>IF(AND(A536&lt;&gt;"",ISNUMBER(A536)),VLOOKUP(A536,Studies!A:BR,3,FALSE),"")</f>
        <v>https://www.ncbi.nlm.nih.gov/pubmed/7138734</v>
      </c>
      <c r="D536" s="257" t="str">
        <f>IF(AND(A536&lt;&gt;"",ISNUMBER(A536)),VLOOKUP(A536,Studies!A:BR,4,FALSE),"")</f>
        <v>fourth day, before theophylline administration</v>
      </c>
      <c r="E536" s="188" t="str">
        <f>IF(AND(A536&lt;&gt;"",ISNUMBER(A536)),VLOOKUP(A536,Studies!A:BR,5,FALSE),"")</f>
        <v>Erythromycin</v>
      </c>
      <c r="F536" s="79" t="s">
        <v>356</v>
      </c>
      <c r="G536" s="78">
        <f t="shared" si="8"/>
        <v>1</v>
      </c>
    </row>
    <row r="537" spans="1:7" x14ac:dyDescent="0.2">
      <c r="A537" s="110">
        <v>605</v>
      </c>
      <c r="B537" s="188" t="str">
        <f>IF(AND(A537&lt;&gt;"",ISNUMBER(A537)),VLOOKUP(A537,Studies!A:BR,2,FALSE),"")</f>
        <v>Josefsson 1982a</v>
      </c>
      <c r="C537" s="188" t="str">
        <f>IF(AND(A537&lt;&gt;"",ISNUMBER(A537)),VLOOKUP(A537,Studies!A:BR,3,FALSE),"")</f>
        <v>https://www.ncbi.nlm.nih.gov/pubmed/7082537</v>
      </c>
      <c r="D537" s="257" t="str">
        <f>IF(AND(A537&lt;&gt;"",ISNUMBER(A537)),VLOOKUP(A537,Studies!A:BR,4,FALSE),"")</f>
        <v>erythromycin base 250 mg</v>
      </c>
      <c r="E537" s="188" t="str">
        <f>IF(AND(A537&lt;&gt;"",ISNUMBER(A537)),VLOOKUP(A537,Studies!A:BR,5,FALSE),"")</f>
        <v>Erythromycin</v>
      </c>
      <c r="F537" s="79" t="s">
        <v>356</v>
      </c>
      <c r="G537" s="78">
        <f t="shared" si="8"/>
        <v>1</v>
      </c>
    </row>
    <row r="538" spans="1:7" x14ac:dyDescent="0.2">
      <c r="A538" s="110">
        <v>606</v>
      </c>
      <c r="B538" s="188" t="str">
        <f>IF(AND(A538&lt;&gt;"",ISNUMBER(A538)),VLOOKUP(A538,Studies!A:BR,2,FALSE),"")</f>
        <v>Josefsson 1982a</v>
      </c>
      <c r="C538" s="188" t="str">
        <f>IF(AND(A538&lt;&gt;"",ISNUMBER(A538)),VLOOKUP(A538,Studies!A:BR,3,FALSE),"")</f>
        <v>https://www.ncbi.nlm.nih.gov/pubmed/7082537</v>
      </c>
      <c r="D538" s="257" t="str">
        <f>IF(AND(A538&lt;&gt;"",ISNUMBER(A538)),VLOOKUP(A538,Studies!A:BR,4,FALSE),"")</f>
        <v>erythromycin base 500 mg</v>
      </c>
      <c r="E538" s="188" t="str">
        <f>IF(AND(A538&lt;&gt;"",ISNUMBER(A538)),VLOOKUP(A538,Studies!A:BR,5,FALSE),"")</f>
        <v>Erythromycin</v>
      </c>
      <c r="F538" s="79" t="s">
        <v>356</v>
      </c>
      <c r="G538" s="78">
        <f t="shared" si="8"/>
        <v>1</v>
      </c>
    </row>
    <row r="539" spans="1:7" x14ac:dyDescent="0.2">
      <c r="A539" s="110">
        <v>607</v>
      </c>
      <c r="B539" s="188" t="str">
        <f>IF(AND(A539&lt;&gt;"",ISNUMBER(A539)),VLOOKUP(A539,Studies!A:BR,2,FALSE),"")</f>
        <v>Josefsson 1982a</v>
      </c>
      <c r="C539" s="188" t="str">
        <f>IF(AND(A539&lt;&gt;"",ISNUMBER(A539)),VLOOKUP(A539,Studies!A:BR,3,FALSE),"")</f>
        <v>https://www.ncbi.nlm.nih.gov/pubmed/7082537</v>
      </c>
      <c r="D539" s="257" t="str">
        <f>IF(AND(A539&lt;&gt;"",ISNUMBER(A539)),VLOOKUP(A539,Studies!A:BR,4,FALSE),"")</f>
        <v>erythromycin base 1000 mg</v>
      </c>
      <c r="E539" s="188" t="str">
        <f>IF(AND(A539&lt;&gt;"",ISNUMBER(A539)),VLOOKUP(A539,Studies!A:BR,5,FALSE),"")</f>
        <v>Erythromycin</v>
      </c>
      <c r="F539" s="79" t="s">
        <v>356</v>
      </c>
      <c r="G539" s="78">
        <f t="shared" si="8"/>
        <v>1</v>
      </c>
    </row>
    <row r="540" spans="1:7" x14ac:dyDescent="0.2">
      <c r="A540" s="110">
        <v>608</v>
      </c>
      <c r="B540" s="188" t="str">
        <f>IF(AND(A540&lt;&gt;"",ISNUMBER(A540)),VLOOKUP(A540,Studies!A:BR,2,FALSE),"")</f>
        <v>Josefsson 1982a</v>
      </c>
      <c r="C540" s="188" t="str">
        <f>IF(AND(A540&lt;&gt;"",ISNUMBER(A540)),VLOOKUP(A540,Studies!A:BR,3,FALSE),"")</f>
        <v>https://www.ncbi.nlm.nih.gov/pubmed/7082537</v>
      </c>
      <c r="D540" s="257" t="str">
        <f>IF(AND(A540&lt;&gt;"",ISNUMBER(A540)),VLOOKUP(A540,Studies!A:BR,4,FALSE),"")</f>
        <v>erythromycin stearate 500 mg (base equivalent)</v>
      </c>
      <c r="E540" s="188" t="str">
        <f>IF(AND(A540&lt;&gt;"",ISNUMBER(A540)),VLOOKUP(A540,Studies!A:BR,5,FALSE),"")</f>
        <v>Erythromycin</v>
      </c>
      <c r="F540" s="79" t="s">
        <v>356</v>
      </c>
      <c r="G540" s="78">
        <f t="shared" si="8"/>
        <v>1</v>
      </c>
    </row>
    <row r="541" spans="1:7" x14ac:dyDescent="0.2">
      <c r="A541" s="110">
        <v>609</v>
      </c>
      <c r="B541" s="188" t="str">
        <f>IF(AND(A541&lt;&gt;"",ISNUMBER(A541)),VLOOKUP(A541,Studies!A:BR,2,FALSE),"")</f>
        <v>Kavi 1988</v>
      </c>
      <c r="C541" s="188" t="str">
        <f>IF(AND(A541&lt;&gt;"",ISNUMBER(A541)),VLOOKUP(A541,Studies!A:BR,3,FALSE),"")</f>
        <v>https://www.ncbi.nlm.nih.gov/pubmed/3182434</v>
      </c>
      <c r="D541" s="257" t="str">
        <f>IF(AND(A541&lt;&gt;"",ISNUMBER(A541)),VLOOKUP(A541,Studies!A:BR,4,FALSE),"")</f>
        <v>Serum levels</v>
      </c>
      <c r="E541" s="188" t="str">
        <f>IF(AND(A541&lt;&gt;"",ISNUMBER(A541)),VLOOKUP(A541,Studies!A:BR,5,FALSE),"")</f>
        <v>Erythromycin</v>
      </c>
      <c r="F541" s="79" t="s">
        <v>356</v>
      </c>
      <c r="G541" s="78">
        <f t="shared" si="8"/>
        <v>1</v>
      </c>
    </row>
    <row r="542" spans="1:7" x14ac:dyDescent="0.2">
      <c r="A542" s="110">
        <v>610</v>
      </c>
      <c r="B542" s="188" t="str">
        <f>IF(AND(A542&lt;&gt;"",ISNUMBER(A542)),VLOOKUP(A542,Studies!A:BR,2,FALSE),"")</f>
        <v>Kroboth 1982</v>
      </c>
      <c r="C542" s="188" t="str">
        <f>IF(AND(A542&lt;&gt;"",ISNUMBER(A542)),VLOOKUP(A542,Studies!A:BR,3,FALSE),"")</f>
        <v>https://www.ncbi.nlm.nih.gov/pubmed/7081971</v>
      </c>
      <c r="D542" s="257" t="str">
        <f>IF(AND(A542&lt;&gt;"",ISNUMBER(A542)),VLOOKUP(A542,Studies!A:BR,4,FALSE),"")</f>
        <v>Normal subjects</v>
      </c>
      <c r="E542" s="188" t="str">
        <f>IF(AND(A542&lt;&gt;"",ISNUMBER(A542)),VLOOKUP(A542,Studies!A:BR,5,FALSE),"")</f>
        <v>Erythromycin</v>
      </c>
      <c r="F542" s="79" t="s">
        <v>356</v>
      </c>
      <c r="G542" s="78">
        <f t="shared" si="8"/>
        <v>1</v>
      </c>
    </row>
    <row r="543" spans="1:7" x14ac:dyDescent="0.2">
      <c r="A543" s="110">
        <v>611</v>
      </c>
      <c r="B543" s="188" t="str">
        <f>IF(AND(A543&lt;&gt;"",ISNUMBER(A543)),VLOOKUP(A543,Studies!A:BR,2,FALSE),"")</f>
        <v>Malmborg 1978</v>
      </c>
      <c r="C543" s="188" t="str">
        <f>IF(AND(A543&lt;&gt;"",ISNUMBER(A543)),VLOOKUP(A543,Studies!A:BR,3,FALSE),"")</f>
        <v>https://www.tandfonline.com/doi/abs/10.1185/03007997809110243</v>
      </c>
      <c r="D543" s="257" t="str">
        <f>IF(AND(A543&lt;&gt;"",ISNUMBER(A543)),VLOOKUP(A543,Studies!A:BR,4,FALSE),"")</f>
        <v>Single dose after overnight fast</v>
      </c>
      <c r="E543" s="188" t="str">
        <f>IF(AND(A543&lt;&gt;"",ISNUMBER(A543)),VLOOKUP(A543,Studies!A:BR,5,FALSE),"")</f>
        <v>Erythromycin</v>
      </c>
      <c r="F543" s="79" t="s">
        <v>356</v>
      </c>
      <c r="G543" s="78">
        <f t="shared" si="8"/>
        <v>1</v>
      </c>
    </row>
    <row r="544" spans="1:7" x14ac:dyDescent="0.2">
      <c r="A544" s="110">
        <v>612</v>
      </c>
      <c r="B544" s="188" t="str">
        <f>IF(AND(A544&lt;&gt;"",ISNUMBER(A544)),VLOOKUP(A544,Studies!A:BR,2,FALSE),"")</f>
        <v>Malmborg 1978</v>
      </c>
      <c r="C544" s="188" t="str">
        <f>IF(AND(A544&lt;&gt;"",ISNUMBER(A544)),VLOOKUP(A544,Studies!A:BR,3,FALSE),"")</f>
        <v>https://www.tandfonline.com/doi/abs/10.1185/03007997809110243</v>
      </c>
      <c r="D544" s="257" t="str">
        <f>IF(AND(A544&lt;&gt;"",ISNUMBER(A544)),VLOOKUP(A544,Studies!A:BR,4,FALSE),"")</f>
        <v>Single dose before standardized breakfast</v>
      </c>
      <c r="E544" s="188" t="str">
        <f>IF(AND(A544&lt;&gt;"",ISNUMBER(A544)),VLOOKUP(A544,Studies!A:BR,5,FALSE),"")</f>
        <v>Erythromycin</v>
      </c>
      <c r="F544" s="79" t="s">
        <v>356</v>
      </c>
      <c r="G544" s="78">
        <f t="shared" si="8"/>
        <v>1</v>
      </c>
    </row>
    <row r="545" spans="1:7" x14ac:dyDescent="0.2">
      <c r="A545" s="110">
        <v>613</v>
      </c>
      <c r="B545" s="188" t="str">
        <f>IF(AND(A545&lt;&gt;"",ISNUMBER(A545)),VLOOKUP(A545,Studies!A:BR,2,FALSE),"")</f>
        <v>Malmborg 1978</v>
      </c>
      <c r="C545" s="188" t="str">
        <f>IF(AND(A545&lt;&gt;"",ISNUMBER(A545)),VLOOKUP(A545,Studies!A:BR,3,FALSE),"")</f>
        <v>https://www.tandfonline.com/doi/abs/10.1185/03007997809110243</v>
      </c>
      <c r="D545" s="257" t="str">
        <f>IF(AND(A545&lt;&gt;"",ISNUMBER(A545)),VLOOKUP(A545,Studies!A:BR,4,FALSE),"")</f>
        <v>Day 7, every 8 h</v>
      </c>
      <c r="E545" s="188" t="str">
        <f>IF(AND(A545&lt;&gt;"",ISNUMBER(A545)),VLOOKUP(A545,Studies!A:BR,5,FALSE),"")</f>
        <v>Erythromycin</v>
      </c>
      <c r="F545" s="79" t="s">
        <v>356</v>
      </c>
      <c r="G545" s="78">
        <f t="shared" si="8"/>
        <v>1</v>
      </c>
    </row>
    <row r="546" spans="1:7" x14ac:dyDescent="0.2">
      <c r="A546" s="110">
        <v>614</v>
      </c>
      <c r="B546" s="188" t="str">
        <f>IF(AND(A546&lt;&gt;"",ISNUMBER(A546)),VLOOKUP(A546,Studies!A:BR,2,FALSE),"")</f>
        <v>Miglioli 1990</v>
      </c>
      <c r="C546" s="188" t="str">
        <f>IF(AND(A546&lt;&gt;"",ISNUMBER(A546)),VLOOKUP(A546,Studies!A:BR,3,FALSE),"")</f>
        <v>https://www.ncbi.nlm.nih.gov/pubmed/2253666</v>
      </c>
      <c r="D546" s="257" t="str">
        <f>IF(AND(A546&lt;&gt;"",ISNUMBER(A546)),VLOOKUP(A546,Studies!A:BR,4,FALSE),"")</f>
        <v>First dose, young subjects</v>
      </c>
      <c r="E546" s="188" t="str">
        <f>IF(AND(A546&lt;&gt;"",ISNUMBER(A546)),VLOOKUP(A546,Studies!A:BR,5,FALSE),"")</f>
        <v>Erythromycin</v>
      </c>
      <c r="F546" s="79" t="s">
        <v>356</v>
      </c>
      <c r="G546" s="78">
        <f t="shared" si="8"/>
        <v>1</v>
      </c>
    </row>
    <row r="547" spans="1:7" x14ac:dyDescent="0.2">
      <c r="A547" s="110">
        <v>615</v>
      </c>
      <c r="B547" s="188" t="str">
        <f>IF(AND(A547&lt;&gt;"",ISNUMBER(A547)),VLOOKUP(A547,Studies!A:BR,2,FALSE),"")</f>
        <v>Miglioli 1990</v>
      </c>
      <c r="C547" s="188" t="str">
        <f>IF(AND(A547&lt;&gt;"",ISNUMBER(A547)),VLOOKUP(A547,Studies!A:BR,3,FALSE),"")</f>
        <v>https://www.ncbi.nlm.nih.gov/pubmed/2253666</v>
      </c>
      <c r="D547" s="257" t="str">
        <f>IF(AND(A547&lt;&gt;"",ISNUMBER(A547)),VLOOKUP(A547,Studies!A:BR,4,FALSE),"")</f>
        <v>Seventh dose, young subjects</v>
      </c>
      <c r="E547" s="188" t="str">
        <f>IF(AND(A547&lt;&gt;"",ISNUMBER(A547)),VLOOKUP(A547,Studies!A:BR,5,FALSE),"")</f>
        <v>Erythromycin</v>
      </c>
      <c r="F547" s="79" t="s">
        <v>356</v>
      </c>
      <c r="G547" s="78">
        <f t="shared" si="8"/>
        <v>1</v>
      </c>
    </row>
    <row r="548" spans="1:7" x14ac:dyDescent="0.2">
      <c r="A548" s="110">
        <v>616</v>
      </c>
      <c r="B548" s="188" t="str">
        <f>IF(AND(A548&lt;&gt;"",ISNUMBER(A548)),VLOOKUP(A548,Studies!A:BR,2,FALSE),"")</f>
        <v>Pasic 1987</v>
      </c>
      <c r="C548" s="188" t="str">
        <f>IF(AND(A548&lt;&gt;"",ISNUMBER(A548)),VLOOKUP(A548,Studies!A:BR,3,FALSE),"")</f>
        <v>https://www.ncbi.nlm.nih.gov/pubmed/3604256</v>
      </c>
      <c r="D548" s="257" t="str">
        <f>IF(AND(A548&lt;&gt;"",ISNUMBER(A548)),VLOOKUP(A548,Studies!A:BR,4,FALSE),"")</f>
        <v>Without oral theophylline co-administration</v>
      </c>
      <c r="E548" s="188" t="str">
        <f>IF(AND(A548&lt;&gt;"",ISNUMBER(A548)),VLOOKUP(A548,Studies!A:BR,5,FALSE),"")</f>
        <v>Erythromycin</v>
      </c>
      <c r="F548" s="79" t="s">
        <v>356</v>
      </c>
      <c r="G548" s="78">
        <f t="shared" si="8"/>
        <v>1</v>
      </c>
    </row>
    <row r="549" spans="1:7" x14ac:dyDescent="0.2">
      <c r="A549" s="183">
        <v>617</v>
      </c>
      <c r="B549" s="188" t="str">
        <f>IF(AND(A549&lt;&gt;"",ISNUMBER(A549)),VLOOKUP(A549,Studies!A:BR,2,FALSE),"")</f>
        <v>Posti 1983</v>
      </c>
      <c r="C549" s="188" t="str">
        <f>IF(AND(A549&lt;&gt;"",ISNUMBER(A549)),VLOOKUP(A549,Studies!A:BR,3,FALSE),"")</f>
        <v>https://www.sciencedirect.com/science/article/pii/0378517383900352</v>
      </c>
      <c r="D549" s="257" t="str">
        <f>IF(AND(A549&lt;&gt;"",ISNUMBER(A549)),VLOOKUP(A549,Studies!A:BR,4,FALSE),"")</f>
        <v>Formulation A1 (film-coated tabet, ery stearate), fasted</v>
      </c>
      <c r="E549" s="188" t="str">
        <f>IF(AND(A549&lt;&gt;"",ISNUMBER(A549)),VLOOKUP(A549,Studies!A:BR,5,FALSE),"")</f>
        <v>Erythromycin</v>
      </c>
      <c r="F549" s="79" t="s">
        <v>356</v>
      </c>
      <c r="G549" s="78">
        <f t="shared" si="8"/>
        <v>1</v>
      </c>
    </row>
    <row r="550" spans="1:7" x14ac:dyDescent="0.2">
      <c r="A550" s="183">
        <v>618</v>
      </c>
      <c r="B550" s="188" t="str">
        <f>IF(AND(A550&lt;&gt;"",ISNUMBER(A550)),VLOOKUP(A550,Studies!A:BR,2,FALSE),"")</f>
        <v>Posti 1983</v>
      </c>
      <c r="C550" s="188" t="str">
        <f>IF(AND(A550&lt;&gt;"",ISNUMBER(A550)),VLOOKUP(A550,Studies!A:BR,3,FALSE),"")</f>
        <v>https://www.sciencedirect.com/science/article/pii/0378517383900352</v>
      </c>
      <c r="D550" s="257" t="str">
        <f>IF(AND(A550&lt;&gt;"",ISNUMBER(A550)),VLOOKUP(A550,Studies!A:BR,4,FALSE),"")</f>
        <v>Formulation E (enteric-coated tablets, ery base), fasted</v>
      </c>
      <c r="E550" s="188" t="str">
        <f>IF(AND(A550&lt;&gt;"",ISNUMBER(A550)),VLOOKUP(A550,Studies!A:BR,5,FALSE),"")</f>
        <v>Erythromycin</v>
      </c>
      <c r="F550" s="79" t="s">
        <v>356</v>
      </c>
      <c r="G550" s="78">
        <f t="shared" si="8"/>
        <v>1</v>
      </c>
    </row>
    <row r="551" spans="1:7" x14ac:dyDescent="0.2">
      <c r="A551" s="183">
        <v>619</v>
      </c>
      <c r="B551" s="188" t="str">
        <f>IF(AND(A551&lt;&gt;"",ISNUMBER(A551)),VLOOKUP(A551,Studies!A:BR,2,FALSE),"")</f>
        <v>Posti 1983</v>
      </c>
      <c r="C551" s="188" t="str">
        <f>IF(AND(A551&lt;&gt;"",ISNUMBER(A551)),VLOOKUP(A551,Studies!A:BR,3,FALSE),"")</f>
        <v>https://www.sciencedirect.com/science/article/pii/0378517383900352</v>
      </c>
      <c r="D551" s="257" t="str">
        <f>IF(AND(A551&lt;&gt;"",ISNUMBER(A551)),VLOOKUP(A551,Studies!A:BR,4,FALSE),"")</f>
        <v>Formulation A2 (film-coated tabet, ery stearate), study 2</v>
      </c>
      <c r="E551" s="188" t="str">
        <f>IF(AND(A551&lt;&gt;"",ISNUMBER(A551)),VLOOKUP(A551,Studies!A:BR,5,FALSE),"")</f>
        <v>Erythromycin</v>
      </c>
      <c r="F551" s="79" t="s">
        <v>356</v>
      </c>
      <c r="G551" s="78">
        <f t="shared" si="8"/>
        <v>1</v>
      </c>
    </row>
    <row r="552" spans="1:7" x14ac:dyDescent="0.2">
      <c r="A552" s="183">
        <v>620</v>
      </c>
      <c r="B552" s="188" t="str">
        <f>IF(AND(A552&lt;&gt;"",ISNUMBER(A552)),VLOOKUP(A552,Studies!A:BR,2,FALSE),"")</f>
        <v>Posti 1983</v>
      </c>
      <c r="C552" s="188" t="str">
        <f>IF(AND(A552&lt;&gt;"",ISNUMBER(A552)),VLOOKUP(A552,Studies!A:BR,3,FALSE),"")</f>
        <v>https://www.sciencedirect.com/science/article/pii/0378517383900352</v>
      </c>
      <c r="D552" s="257" t="str">
        <f>IF(AND(A552&lt;&gt;"",ISNUMBER(A552)),VLOOKUP(A552,Studies!A:BR,4,FALSE),"")</f>
        <v>Formulation RN (film-coated tabet, ery stearate), study 2</v>
      </c>
      <c r="E552" s="188" t="str">
        <f>IF(AND(A552&lt;&gt;"",ISNUMBER(A552)),VLOOKUP(A552,Studies!A:BR,5,FALSE),"")</f>
        <v>Erythromycin</v>
      </c>
      <c r="F552" s="79" t="s">
        <v>356</v>
      </c>
      <c r="G552" s="78">
        <f t="shared" si="8"/>
        <v>1</v>
      </c>
    </row>
    <row r="553" spans="1:7" x14ac:dyDescent="0.2">
      <c r="A553" s="110">
        <v>621</v>
      </c>
      <c r="B553" s="188" t="str">
        <f>IF(AND(A553&lt;&gt;"",ISNUMBER(A553)),VLOOKUP(A553,Studies!A:BR,2,FALSE),"")</f>
        <v>Schreiner 1984</v>
      </c>
      <c r="C553" s="188" t="str">
        <f>IF(AND(A553&lt;&gt;"",ISNUMBER(A553)),VLOOKUP(A553,Studies!A:BR,3,FALSE),"")</f>
        <v>https://www.ncbi.nlm.nih.gov/pubmed/6511088</v>
      </c>
      <c r="D553" s="257" t="str">
        <f>IF(AND(A553&lt;&gt;"",ISNUMBER(A553)),VLOOKUP(A553,Studies!A:BR,4,FALSE),"")</f>
        <v>Part I, stearate tablet</v>
      </c>
      <c r="E553" s="188" t="str">
        <f>IF(AND(A553&lt;&gt;"",ISNUMBER(A553)),VLOOKUP(A553,Studies!A:BR,5,FALSE),"")</f>
        <v>Erythromycin</v>
      </c>
      <c r="F553" s="79" t="s">
        <v>356</v>
      </c>
      <c r="G553" s="78">
        <f>A553-A552</f>
        <v>1</v>
      </c>
    </row>
    <row r="554" spans="1:7" x14ac:dyDescent="0.2">
      <c r="A554" s="78">
        <v>622</v>
      </c>
      <c r="B554" s="188" t="str">
        <f>IF(AND(A554&lt;&gt;"",ISNUMBER(A554)),VLOOKUP(A554,Studies!A:BR,2,FALSE),"")</f>
        <v>Schreiner 1984</v>
      </c>
      <c r="C554" s="188" t="str">
        <f>IF(AND(A554&lt;&gt;"",ISNUMBER(A554)),VLOOKUP(A554,Studies!A:BR,3,FALSE),"")</f>
        <v>https://www.ncbi.nlm.nih.gov/pubmed/6511088</v>
      </c>
      <c r="D554" s="257" t="str">
        <f>IF(AND(A554&lt;&gt;"",ISNUMBER(A554)),VLOOKUP(A554,Studies!A:BR,4,FALSE),"")</f>
        <v>Part I, base (enteric-coated pellets)</v>
      </c>
      <c r="E554" s="188" t="str">
        <f>IF(AND(A554&lt;&gt;"",ISNUMBER(A554)),VLOOKUP(A554,Studies!A:BR,5,FALSE),"")</f>
        <v>Erythromycin</v>
      </c>
      <c r="F554" s="78" t="s">
        <v>356</v>
      </c>
      <c r="G554" s="78">
        <f t="shared" ref="G554:G617" si="9">A554-A553</f>
        <v>1</v>
      </c>
    </row>
    <row r="555" spans="1:7" x14ac:dyDescent="0.2">
      <c r="A555" s="78">
        <v>623</v>
      </c>
      <c r="B555" s="188" t="str">
        <f>IF(AND(A555&lt;&gt;"",ISNUMBER(A555)),VLOOKUP(A555,Studies!A:BR,2,FALSE),"")</f>
        <v>Schreiner 1984</v>
      </c>
      <c r="C555" s="188" t="str">
        <f>IF(AND(A555&lt;&gt;"",ISNUMBER(A555)),VLOOKUP(A555,Studies!A:BR,3,FALSE),"")</f>
        <v>https://www.ncbi.nlm.nih.gov/pubmed/6511088</v>
      </c>
      <c r="D555" s="257" t="str">
        <f>IF(AND(A555&lt;&gt;"",ISNUMBER(A555)),VLOOKUP(A555,Studies!A:BR,4,FALSE),"")</f>
        <v>Part II, stearate tablet</v>
      </c>
      <c r="E555" s="188" t="str">
        <f>IF(AND(A555&lt;&gt;"",ISNUMBER(A555)),VLOOKUP(A555,Studies!A:BR,5,FALSE),"")</f>
        <v>Erythromycin</v>
      </c>
      <c r="F555" s="78" t="s">
        <v>356</v>
      </c>
      <c r="G555" s="78">
        <f t="shared" si="9"/>
        <v>1</v>
      </c>
    </row>
    <row r="556" spans="1:7" x14ac:dyDescent="0.2">
      <c r="A556" s="78">
        <v>624</v>
      </c>
      <c r="B556" s="188" t="str">
        <f>IF(AND(A556&lt;&gt;"",ISNUMBER(A556)),VLOOKUP(A556,Studies!A:BR,2,FALSE),"")</f>
        <v>Schreiner 1984</v>
      </c>
      <c r="C556" s="188" t="str">
        <f>IF(AND(A556&lt;&gt;"",ISNUMBER(A556)),VLOOKUP(A556,Studies!A:BR,3,FALSE),"")</f>
        <v>https://www.ncbi.nlm.nih.gov/pubmed/6511088</v>
      </c>
      <c r="D556" s="257" t="str">
        <f>IF(AND(A556&lt;&gt;"",ISNUMBER(A556)),VLOOKUP(A556,Studies!A:BR,4,FALSE),"")</f>
        <v>Part II, base (enteric-coated pellets)</v>
      </c>
      <c r="E556" s="188" t="str">
        <f>IF(AND(A556&lt;&gt;"",ISNUMBER(A556)),VLOOKUP(A556,Studies!A:BR,5,FALSE),"")</f>
        <v>Erythromycin</v>
      </c>
      <c r="F556" s="78" t="s">
        <v>356</v>
      </c>
      <c r="G556" s="78">
        <f t="shared" si="9"/>
        <v>1</v>
      </c>
    </row>
    <row r="557" spans="1:7" x14ac:dyDescent="0.2">
      <c r="A557" s="78">
        <v>625</v>
      </c>
      <c r="B557" s="188" t="str">
        <f>IF(AND(A557&lt;&gt;"",ISNUMBER(A557)),VLOOKUP(A557,Studies!A:BR,2,FALSE),"")</f>
        <v>Sun 2010</v>
      </c>
      <c r="C557" s="188" t="str">
        <f>IF(AND(A557&lt;&gt;"",ISNUMBER(A557)),VLOOKUP(A557,Studies!A:BR,3,FALSE),"")</f>
        <v>https://www.ncbi.nlm.nih.gov/pubmed/20090676</v>
      </c>
      <c r="D557" s="257" t="str">
        <f>IF(AND(A557&lt;&gt;"",ISNUMBER(A557)),VLOOKUP(A557,Studies!A:BR,4,FALSE),"")</f>
        <v>Subjects with normal renal function</v>
      </c>
      <c r="E557" s="188" t="str">
        <f>IF(AND(A557&lt;&gt;"",ISNUMBER(A557)),VLOOKUP(A557,Studies!A:BR,5,FALSE),"")</f>
        <v>Erythromycin</v>
      </c>
      <c r="F557" s="78" t="s">
        <v>356</v>
      </c>
      <c r="G557" s="78">
        <f t="shared" si="9"/>
        <v>1</v>
      </c>
    </row>
    <row r="558" spans="1:7" x14ac:dyDescent="0.2">
      <c r="A558" s="78">
        <v>626</v>
      </c>
      <c r="B558" s="188" t="str">
        <f>IF(AND(A558&lt;&gt;"",ISNUMBER(A558)),VLOOKUP(A558,Studies!A:BR,2,FALSE),"")</f>
        <v>Yakatan 1980</v>
      </c>
      <c r="C558" s="188" t="str">
        <f>IF(AND(A558&lt;&gt;"",ISNUMBER(A558)),VLOOKUP(A558,Studies!A:BR,3,FALSE),"")</f>
        <v>https://www.ncbi.nlm.nih.gov/pubmed/7229110</v>
      </c>
      <c r="D558" s="257" t="str">
        <f>IF(AND(A558&lt;&gt;"",ISNUMBER(A558)),VLOOKUP(A558,Studies!A:BR,4,FALSE),"")</f>
        <v>Stearate, single dose</v>
      </c>
      <c r="E558" s="188" t="str">
        <f>IF(AND(A558&lt;&gt;"",ISNUMBER(A558)),VLOOKUP(A558,Studies!A:BR,5,FALSE),"")</f>
        <v>Erythromycin</v>
      </c>
      <c r="F558" s="78" t="s">
        <v>356</v>
      </c>
      <c r="G558" s="78">
        <f t="shared" si="9"/>
        <v>1</v>
      </c>
    </row>
    <row r="559" spans="1:7" x14ac:dyDescent="0.2">
      <c r="A559" s="78">
        <v>627</v>
      </c>
      <c r="B559" s="188" t="str">
        <f>IF(AND(A559&lt;&gt;"",ISNUMBER(A559)),VLOOKUP(A559,Studies!A:BR,2,FALSE),"")</f>
        <v>Yakatan 1980</v>
      </c>
      <c r="C559" s="188" t="str">
        <f>IF(AND(A559&lt;&gt;"",ISNUMBER(A559)),VLOOKUP(A559,Studies!A:BR,3,FALSE),"")</f>
        <v>https://www.ncbi.nlm.nih.gov/pubmed/7229110</v>
      </c>
      <c r="D559" s="257" t="str">
        <f>IF(AND(A559&lt;&gt;"",ISNUMBER(A559)),VLOOKUP(A559,Studies!A:BR,4,FALSE),"")</f>
        <v>Stearate, five doses, every 6 h</v>
      </c>
      <c r="E559" s="188" t="str">
        <f>IF(AND(A559&lt;&gt;"",ISNUMBER(A559)),VLOOKUP(A559,Studies!A:BR,5,FALSE),"")</f>
        <v>Erythromycin</v>
      </c>
      <c r="F559" s="78" t="s">
        <v>356</v>
      </c>
      <c r="G559" s="78">
        <f t="shared" si="9"/>
        <v>1</v>
      </c>
    </row>
    <row r="560" spans="1:7" x14ac:dyDescent="0.2">
      <c r="A560" s="78">
        <v>628</v>
      </c>
      <c r="B560" s="188" t="str">
        <f>IF(AND(A560&lt;&gt;"",ISNUMBER(A560)),VLOOKUP(A560,Studies!A:BR,2,FALSE),"")</f>
        <v>Yakatan 1980</v>
      </c>
      <c r="C560" s="188" t="str">
        <f>IF(AND(A560&lt;&gt;"",ISNUMBER(A560)),VLOOKUP(A560,Studies!A:BR,3,FALSE),"")</f>
        <v>https://www.ncbi.nlm.nih.gov/pubmed/7229110</v>
      </c>
      <c r="D560" s="257" t="str">
        <f>IF(AND(A560&lt;&gt;"",ISNUMBER(A560)),VLOOKUP(A560,Studies!A:BR,4,FALSE),"")</f>
        <v>Base, five doses, every 6 h</v>
      </c>
      <c r="E560" s="188" t="str">
        <f>IF(AND(A560&lt;&gt;"",ISNUMBER(A560)),VLOOKUP(A560,Studies!A:BR,5,FALSE),"")</f>
        <v>Erythromycin</v>
      </c>
      <c r="F560" s="78" t="s">
        <v>356</v>
      </c>
      <c r="G560" s="78">
        <f t="shared" si="9"/>
        <v>1</v>
      </c>
    </row>
    <row r="561" spans="1:7" x14ac:dyDescent="0.2">
      <c r="A561" s="78">
        <v>629</v>
      </c>
      <c r="B561" s="188" t="str">
        <f>IF(AND(A561&lt;&gt;"",ISNUMBER(A561)),VLOOKUP(A561,Studies!A:BR,2,FALSE),"")</f>
        <v>Boulton 2013</v>
      </c>
      <c r="C561" s="188" t="str">
        <f>IF(AND(A561&lt;&gt;"",ISNUMBER(A561)),VLOOKUP(A561,Studies!A:BR,3,FALSE),"")</f>
        <v>https://www.ncbi.nlm.nih.gov/pubmed/22823746</v>
      </c>
      <c r="D561" s="257" t="str">
        <f>IF(AND(A561&lt;&gt;"",ISNUMBER(A561)),VLOOKUP(A561,Studies!A:BR,4,FALSE),"")</f>
        <v>14C-dapagliflozin iv</v>
      </c>
      <c r="E561" s="188" t="str">
        <f>IF(AND(A561&lt;&gt;"",ISNUMBER(A561)),VLOOKUP(A561,Studies!A:BR,5,FALSE),"")</f>
        <v>Dapagliflozin</v>
      </c>
      <c r="F561" s="78" t="s">
        <v>1623</v>
      </c>
      <c r="G561" s="78">
        <f t="shared" si="9"/>
        <v>1</v>
      </c>
    </row>
    <row r="562" spans="1:7" x14ac:dyDescent="0.2">
      <c r="A562" s="78">
        <v>630</v>
      </c>
      <c r="B562" s="188" t="str">
        <f>IF(AND(A562&lt;&gt;"",ISNUMBER(A562)),VLOOKUP(A562,Studies!A:BR,2,FALSE),"")</f>
        <v>Boulton 2013</v>
      </c>
      <c r="C562" s="188" t="str">
        <f>IF(AND(A562&lt;&gt;"",ISNUMBER(A562)),VLOOKUP(A562,Studies!A:BR,3,FALSE),"")</f>
        <v>https://www.ncbi.nlm.nih.gov/pubmed/22823746</v>
      </c>
      <c r="D562" s="257" t="str">
        <f>IF(AND(A562&lt;&gt;"",ISNUMBER(A562)),VLOOKUP(A562,Studies!A:BR,4,FALSE),"")</f>
        <v>Dapagliflozin po</v>
      </c>
      <c r="E562" s="188" t="str">
        <f>IF(AND(A562&lt;&gt;"",ISNUMBER(A562)),VLOOKUP(A562,Studies!A:BR,5,FALSE),"")</f>
        <v>Dapagliflozin</v>
      </c>
      <c r="F562" s="78" t="s">
        <v>1623</v>
      </c>
      <c r="G562" s="78">
        <f t="shared" si="9"/>
        <v>1</v>
      </c>
    </row>
    <row r="563" spans="1:7" x14ac:dyDescent="0.2">
      <c r="A563" s="78">
        <v>631</v>
      </c>
      <c r="B563" s="188" t="str">
        <f>IF(AND(A563&lt;&gt;"",ISNUMBER(A563)),VLOOKUP(A563,Studies!A:BR,2,FALSE),"")</f>
        <v>Chang 2015</v>
      </c>
      <c r="C563" s="188" t="str">
        <f>IF(AND(A563&lt;&gt;"",ISNUMBER(A563)),VLOOKUP(A563,Studies!A:BR,3,FALSE),"")</f>
        <v>https://www.ncbi.nlm.nih.gov/pubmed/26048185</v>
      </c>
      <c r="D563" s="257" t="str">
        <f>IF(AND(A563&lt;&gt;"",ISNUMBER(A563)),VLOOKUP(A563,Studies!A:BR,4,FALSE),"")</f>
        <v>Study 1 Treatment A (single oral doses)</v>
      </c>
      <c r="E563" s="188" t="str">
        <f>IF(AND(A563&lt;&gt;"",ISNUMBER(A563)),VLOOKUP(A563,Studies!A:BR,5,FALSE),"")</f>
        <v>Dapagliflozin</v>
      </c>
      <c r="F563" s="78" t="s">
        <v>1623</v>
      </c>
      <c r="G563" s="78">
        <f t="shared" si="9"/>
        <v>1</v>
      </c>
    </row>
    <row r="564" spans="1:7" x14ac:dyDescent="0.2">
      <c r="A564" s="78">
        <v>632</v>
      </c>
      <c r="B564" s="188" t="str">
        <f>IF(AND(A564&lt;&gt;"",ISNUMBER(A564)),VLOOKUP(A564,Studies!A:BR,2,FALSE),"")</f>
        <v>Chang 2015</v>
      </c>
      <c r="C564" s="188" t="str">
        <f>IF(AND(A564&lt;&gt;"",ISNUMBER(A564)),VLOOKUP(A564,Studies!A:BR,3,FALSE),"")</f>
        <v>https://www.ncbi.nlm.nih.gov/pubmed/26048185</v>
      </c>
      <c r="D564" s="257" t="str">
        <f>IF(AND(A564&lt;&gt;"",ISNUMBER(A564)),VLOOKUP(A564,Studies!A:BR,4,FALSE),"")</f>
        <v>Study 2 Treatment A (single oral doses)</v>
      </c>
      <c r="E564" s="188" t="str">
        <f>IF(AND(A564&lt;&gt;"",ISNUMBER(A564)),VLOOKUP(A564,Studies!A:BR,5,FALSE),"")</f>
        <v>Dapagliflozin</v>
      </c>
      <c r="F564" s="78" t="s">
        <v>1623</v>
      </c>
      <c r="G564" s="78">
        <f t="shared" si="9"/>
        <v>1</v>
      </c>
    </row>
    <row r="565" spans="1:7" x14ac:dyDescent="0.2">
      <c r="A565" s="78">
        <v>633</v>
      </c>
      <c r="B565" s="188" t="str">
        <f>IF(AND(A565&lt;&gt;"",ISNUMBER(A565)),VLOOKUP(A565,Studies!A:BR,2,FALSE),"")</f>
        <v>Imamura 2013</v>
      </c>
      <c r="C565" s="188" t="str">
        <f>IF(AND(A565&lt;&gt;"",ISNUMBER(A565)),VLOOKUP(A565,Studies!A:BR,3,FALSE),"")</f>
        <v>https://www.ncbi.nlm.nih.gov/pubmed/23307267</v>
      </c>
      <c r="D565" s="257" t="str">
        <f>IF(AND(A565&lt;&gt;"",ISNUMBER(A565)),VLOOKUP(A565,Studies!A:BR,4,FALSE),"")</f>
        <v>Control (Perpetrator Placebo)</v>
      </c>
      <c r="E565" s="188" t="str">
        <f>IF(AND(A565&lt;&gt;"",ISNUMBER(A565)),VLOOKUP(A565,Studies!A:BR,5,FALSE),"")</f>
        <v>Dapagliflozin</v>
      </c>
      <c r="F565" s="78" t="s">
        <v>1623</v>
      </c>
      <c r="G565" s="78">
        <f t="shared" si="9"/>
        <v>1</v>
      </c>
    </row>
    <row r="566" spans="1:7" x14ac:dyDescent="0.2">
      <c r="A566" s="78">
        <v>634</v>
      </c>
      <c r="B566" s="188" t="str">
        <f>IF(AND(A566&lt;&gt;"",ISNUMBER(A566)),VLOOKUP(A566,Studies!A:BR,2,FALSE),"")</f>
        <v>Kasichayanula 2011a</v>
      </c>
      <c r="C566" s="188" t="str">
        <f>IF(AND(A566&lt;&gt;"",ISNUMBER(A566)),VLOOKUP(A566,Studies!A:BR,3,FALSE),"")</f>
        <v>https://www.ncbi.nlm.nih.gov/pubmed/21435141</v>
      </c>
      <c r="D566" s="257" t="str">
        <f>IF(AND(A566&lt;&gt;"",ISNUMBER(A566)),VLOOKUP(A566,Studies!A:BR,4,FALSE),"")</f>
        <v>fasted</v>
      </c>
      <c r="E566" s="188" t="str">
        <f>IF(AND(A566&lt;&gt;"",ISNUMBER(A566)),VLOOKUP(A566,Studies!A:BR,5,FALSE),"")</f>
        <v>Dapagliflozin</v>
      </c>
      <c r="F566" s="78" t="s">
        <v>1623</v>
      </c>
      <c r="G566" s="78">
        <f t="shared" si="9"/>
        <v>1</v>
      </c>
    </row>
    <row r="567" spans="1:7" x14ac:dyDescent="0.2">
      <c r="A567" s="78">
        <v>635</v>
      </c>
      <c r="B567" s="188" t="str">
        <f>IF(AND(A567&lt;&gt;"",ISNUMBER(A567)),VLOOKUP(A567,Studies!A:BR,2,FALSE),"")</f>
        <v>Kasichayanula 2011a</v>
      </c>
      <c r="C567" s="188" t="str">
        <f>IF(AND(A567&lt;&gt;"",ISNUMBER(A567)),VLOOKUP(A567,Studies!A:BR,3,FALSE),"")</f>
        <v>https://www.ncbi.nlm.nih.gov/pubmed/21435141</v>
      </c>
      <c r="D567" s="257" t="str">
        <f>IF(AND(A567&lt;&gt;"",ISNUMBER(A567)),VLOOKUP(A567,Studies!A:BR,4,FALSE),"")</f>
        <v>fed</v>
      </c>
      <c r="E567" s="188" t="str">
        <f>IF(AND(A567&lt;&gt;"",ISNUMBER(A567)),VLOOKUP(A567,Studies!A:BR,5,FALSE),"")</f>
        <v>Dapagliflozin</v>
      </c>
      <c r="F567" s="78" t="s">
        <v>1623</v>
      </c>
      <c r="G567" s="78">
        <f t="shared" si="9"/>
        <v>1</v>
      </c>
    </row>
    <row r="568" spans="1:7" x14ac:dyDescent="0.2">
      <c r="A568" s="78">
        <v>636</v>
      </c>
      <c r="B568" s="188" t="str">
        <f>IF(AND(A568&lt;&gt;"",ISNUMBER(A568)),VLOOKUP(A568,Studies!A:BR,2,FALSE),"")</f>
        <v>Kasichayanula 2011b</v>
      </c>
      <c r="C568" s="188" t="str">
        <f>IF(AND(A568&lt;&gt;"",ISNUMBER(A568)),VLOOKUP(A568,Studies!A:BR,3,FALSE),"")</f>
        <v>https://www.ncbi.nlm.nih.gov/pubmed/21114603</v>
      </c>
      <c r="D568" s="257" t="str">
        <f>IF(AND(A568&lt;&gt;"",ISNUMBER(A568)),VLOOKUP(A568,Studies!A:BR,4,FALSE),"")</f>
        <v>Study 1: 50 mg Control (Perpetrator Placebo)</v>
      </c>
      <c r="E568" s="188" t="str">
        <f>IF(AND(A568&lt;&gt;"",ISNUMBER(A568)),VLOOKUP(A568,Studies!A:BR,5,FALSE),"")</f>
        <v>Dapagliflozin</v>
      </c>
      <c r="F568" s="78" t="s">
        <v>1623</v>
      </c>
      <c r="G568" s="78">
        <f t="shared" si="9"/>
        <v>1</v>
      </c>
    </row>
    <row r="569" spans="1:7" x14ac:dyDescent="0.2">
      <c r="A569" s="78">
        <v>637</v>
      </c>
      <c r="B569" s="188" t="str">
        <f>IF(AND(A569&lt;&gt;"",ISNUMBER(A569)),VLOOKUP(A569,Studies!A:BR,2,FALSE),"")</f>
        <v>Kasichayanula 2011b</v>
      </c>
      <c r="C569" s="188" t="str">
        <f>IF(AND(A569&lt;&gt;"",ISNUMBER(A569)),VLOOKUP(A569,Studies!A:BR,3,FALSE),"")</f>
        <v>https://www.ncbi.nlm.nih.gov/pubmed/21114603</v>
      </c>
      <c r="D569" s="257" t="str">
        <f>IF(AND(A569&lt;&gt;"",ISNUMBER(A569)),VLOOKUP(A569,Studies!A:BR,4,FALSE),"")</f>
        <v>Study 2: 20 mg Control (Perpetrator Placebo)</v>
      </c>
      <c r="E569" s="188" t="str">
        <f>IF(AND(A569&lt;&gt;"",ISNUMBER(A569)),VLOOKUP(A569,Studies!A:BR,5,FALSE),"")</f>
        <v>Dapagliflozin</v>
      </c>
      <c r="F569" s="78" t="s">
        <v>1623</v>
      </c>
      <c r="G569" s="78">
        <f t="shared" si="9"/>
        <v>1</v>
      </c>
    </row>
    <row r="570" spans="1:7" x14ac:dyDescent="0.2">
      <c r="A570" s="78">
        <v>638</v>
      </c>
      <c r="B570" s="188" t="str">
        <f>IF(AND(A570&lt;&gt;"",ISNUMBER(A570)),VLOOKUP(A570,Studies!A:BR,2,FALSE),"")</f>
        <v>Kasichayanula 2011b</v>
      </c>
      <c r="C570" s="188" t="str">
        <f>IF(AND(A570&lt;&gt;"",ISNUMBER(A570)),VLOOKUP(A570,Studies!A:BR,3,FALSE),"")</f>
        <v>https://www.ncbi.nlm.nih.gov/pubmed/21114603</v>
      </c>
      <c r="D570" s="257" t="str">
        <f>IF(AND(A570&lt;&gt;"",ISNUMBER(A570)),VLOOKUP(A570,Studies!A:BR,4,FALSE),"")</f>
        <v>Study 3: 20 mg Control (Perpetrator Placebo)</v>
      </c>
      <c r="E570" s="188" t="str">
        <f>IF(AND(A570&lt;&gt;"",ISNUMBER(A570)),VLOOKUP(A570,Studies!A:BR,5,FALSE),"")</f>
        <v>Dapagliflozin</v>
      </c>
      <c r="F570" s="78" t="s">
        <v>1623</v>
      </c>
      <c r="G570" s="78">
        <f t="shared" si="9"/>
        <v>1</v>
      </c>
    </row>
    <row r="571" spans="1:7" x14ac:dyDescent="0.2">
      <c r="A571" s="78">
        <v>639</v>
      </c>
      <c r="B571" s="188" t="str">
        <f>IF(AND(A571&lt;&gt;"",ISNUMBER(A571)),VLOOKUP(A571,Studies!A:BR,2,FALSE),"")</f>
        <v>Kasichayanula 2012</v>
      </c>
      <c r="C571" s="188" t="str">
        <f>IF(AND(A571&lt;&gt;"",ISNUMBER(A571)),VLOOKUP(A571,Studies!A:BR,3,FALSE),"")</f>
        <v>https://www.ncbi.nlm.nih.gov/pubmed/22271159</v>
      </c>
      <c r="D571" s="257" t="str">
        <f>IF(AND(A571&lt;&gt;"",ISNUMBER(A571)),VLOOKUP(A571,Studies!A:BR,4,FALSE),"")</f>
        <v>Study 1: Control (Perpetrator Placebo)</v>
      </c>
      <c r="E571" s="188" t="str">
        <f>IF(AND(A571&lt;&gt;"",ISNUMBER(A571)),VLOOKUP(A571,Studies!A:BR,5,FALSE),"")</f>
        <v>Dapagliflozin</v>
      </c>
      <c r="F571" s="78" t="s">
        <v>1623</v>
      </c>
      <c r="G571" s="78">
        <f t="shared" si="9"/>
        <v>1</v>
      </c>
    </row>
    <row r="572" spans="1:7" x14ac:dyDescent="0.2">
      <c r="A572" s="78">
        <v>640</v>
      </c>
      <c r="B572" s="188" t="str">
        <f>IF(AND(A572&lt;&gt;"",ISNUMBER(A572)),VLOOKUP(A572,Studies!A:BR,2,FALSE),"")</f>
        <v>Kasichayanula 2013a</v>
      </c>
      <c r="C572" s="188" t="str">
        <f>IF(AND(A572&lt;&gt;"",ISNUMBER(A572)),VLOOKUP(A572,Studies!A:BR,3,FALSE),"")</f>
        <v>https://www.ncbi.nlm.nih.gov/pubmed/23061428</v>
      </c>
      <c r="D572" s="257" t="str">
        <f>IF(AND(A572&lt;&gt;"",ISNUMBER(A572)),VLOOKUP(A572,Studies!A:BR,4,FALSE),"")</f>
        <v>Study 1: Control (Perpetrator Placebo)</v>
      </c>
      <c r="E572" s="188" t="str">
        <f>IF(AND(A572&lt;&gt;"",ISNUMBER(A572)),VLOOKUP(A572,Studies!A:BR,5,FALSE),"")</f>
        <v>Dapagliflozin</v>
      </c>
      <c r="F572" s="78" t="s">
        <v>1702</v>
      </c>
      <c r="G572" s="78">
        <f t="shared" si="9"/>
        <v>1</v>
      </c>
    </row>
    <row r="573" spans="1:7" x14ac:dyDescent="0.2">
      <c r="A573" s="78">
        <v>641</v>
      </c>
      <c r="B573" s="188" t="str">
        <f>IF(AND(A573&lt;&gt;"",ISNUMBER(A573)),VLOOKUP(A573,Studies!A:BR,2,FALSE),"")</f>
        <v>Kasichayanula 2013a</v>
      </c>
      <c r="C573" s="188" t="str">
        <f>IF(AND(A573&lt;&gt;"",ISNUMBER(A573)),VLOOKUP(A573,Studies!A:BR,3,FALSE),"")</f>
        <v>https://www.ncbi.nlm.nih.gov/pubmed/23061428</v>
      </c>
      <c r="D573" s="257" t="str">
        <f>IF(AND(A573&lt;&gt;"",ISNUMBER(A573)),VLOOKUP(A573,Studies!A:BR,4,FALSE),"")</f>
        <v>Study 2: Control (Perpetrator Placebo)</v>
      </c>
      <c r="E573" s="188" t="str">
        <f>IF(AND(A573&lt;&gt;"",ISNUMBER(A573)),VLOOKUP(A573,Studies!A:BR,5,FALSE),"")</f>
        <v>Dapagliflozin</v>
      </c>
      <c r="F573" s="78" t="s">
        <v>1701</v>
      </c>
      <c r="G573" s="78">
        <f t="shared" si="9"/>
        <v>1</v>
      </c>
    </row>
    <row r="574" spans="1:7" x14ac:dyDescent="0.2">
      <c r="A574" s="78">
        <v>642</v>
      </c>
      <c r="B574" s="188" t="str">
        <f>IF(AND(A574&lt;&gt;"",ISNUMBER(A574)),VLOOKUP(A574,Studies!A:BR,2,FALSE),"")</f>
        <v>Kasichayanula 2013a</v>
      </c>
      <c r="C574" s="188" t="str">
        <f>IF(AND(A574&lt;&gt;"",ISNUMBER(A574)),VLOOKUP(A574,Studies!A:BR,3,FALSE),"")</f>
        <v>https://www.ncbi.nlm.nih.gov/pubmed/23061428</v>
      </c>
      <c r="D574" s="257" t="str">
        <f>IF(AND(A574&lt;&gt;"",ISNUMBER(A574)),VLOOKUP(A574,Studies!A:BR,4,FALSE),"")</f>
        <v>Study 2: with Perpetrator (Mefenamic Acid)</v>
      </c>
      <c r="E574" s="188" t="str">
        <f>IF(AND(A574&lt;&gt;"",ISNUMBER(A574)),VLOOKUP(A574,Studies!A:BR,5,FALSE),"")</f>
        <v>Dapagliflozin</v>
      </c>
      <c r="F574" s="78" t="s">
        <v>2179</v>
      </c>
      <c r="G574" s="78">
        <f t="shared" si="9"/>
        <v>1</v>
      </c>
    </row>
    <row r="575" spans="1:7" x14ac:dyDescent="0.2">
      <c r="A575" s="78">
        <v>643</v>
      </c>
      <c r="B575" s="188" t="str">
        <f>IF(AND(A575&lt;&gt;"",ISNUMBER(A575)),VLOOKUP(A575,Studies!A:BR,2,FALSE),"")</f>
        <v>Kasichayanula 2013a</v>
      </c>
      <c r="C575" s="188" t="str">
        <f>IF(AND(A575&lt;&gt;"",ISNUMBER(A575)),VLOOKUP(A575,Studies!A:BR,3,FALSE),"")</f>
        <v>https://www.ncbi.nlm.nih.gov/pubmed/23061428</v>
      </c>
      <c r="D575" s="257" t="str">
        <f>IF(AND(A575&lt;&gt;"",ISNUMBER(A575)),VLOOKUP(A575,Studies!A:BR,4,FALSE),"")</f>
        <v>Study 1: with Perpetrator (Rifampicin)</v>
      </c>
      <c r="E575" s="188" t="str">
        <f>IF(AND(A575&lt;&gt;"",ISNUMBER(A575)),VLOOKUP(A575,Studies!A:BR,5,FALSE),"")</f>
        <v>Dapagliflozin</v>
      </c>
      <c r="F575" s="78" t="s">
        <v>2180</v>
      </c>
      <c r="G575" s="78">
        <f t="shared" si="9"/>
        <v>1</v>
      </c>
    </row>
    <row r="576" spans="1:7" x14ac:dyDescent="0.2">
      <c r="A576" s="78">
        <v>644</v>
      </c>
      <c r="B576" s="188" t="str">
        <f>IF(AND(A576&lt;&gt;"",ISNUMBER(A576)),VLOOKUP(A576,Studies!A:BR,2,FALSE),"")</f>
        <v>Kasichayanula 2013b</v>
      </c>
      <c r="C576" s="188" t="str">
        <f>IF(AND(A576&lt;&gt;"",ISNUMBER(A576)),VLOOKUP(A576,Studies!A:BR,3,FALSE),"")</f>
        <v>https://www.ncbi.nlm.nih.gov/pubmed/23210765</v>
      </c>
      <c r="D576" s="257" t="str">
        <f>IF(AND(A576&lt;&gt;"",ISNUMBER(A576)),VLOOKUP(A576,Studies!A:BR,4,FALSE),"")</f>
        <v>Healthy subjects with normal kidney function</v>
      </c>
      <c r="E576" s="188" t="str">
        <f>IF(AND(A576&lt;&gt;"",ISNUMBER(A576)),VLOOKUP(A576,Studies!A:BR,5,FALSE),"")</f>
        <v>Dapagliflozin</v>
      </c>
      <c r="F576" s="78" t="s">
        <v>1623</v>
      </c>
      <c r="G576" s="78">
        <f t="shared" si="9"/>
        <v>1</v>
      </c>
    </row>
    <row r="577" spans="1:7" x14ac:dyDescent="0.2">
      <c r="A577" s="78">
        <v>645</v>
      </c>
      <c r="B577" s="188" t="str">
        <f>IF(AND(A577&lt;&gt;"",ISNUMBER(A577)),VLOOKUP(A577,Studies!A:BR,2,FALSE),"")</f>
        <v>Kasichayanula 2013b</v>
      </c>
      <c r="C577" s="188" t="str">
        <f>IF(AND(A577&lt;&gt;"",ISNUMBER(A577)),VLOOKUP(A577,Studies!A:BR,3,FALSE),"")</f>
        <v>https://www.ncbi.nlm.nih.gov/pubmed/23210765</v>
      </c>
      <c r="D577" s="257" t="str">
        <f>IF(AND(A577&lt;&gt;"",ISNUMBER(A577)),VLOOKUP(A577,Studies!A:BR,4,FALSE),"")</f>
        <v>T2DM with normal kidney function</v>
      </c>
      <c r="E577" s="188" t="str">
        <f>IF(AND(A577&lt;&gt;"",ISNUMBER(A577)),VLOOKUP(A577,Studies!A:BR,5,FALSE),"")</f>
        <v>Dapagliflozin</v>
      </c>
      <c r="F577" s="78" t="s">
        <v>1623</v>
      </c>
      <c r="G577" s="78">
        <f t="shared" si="9"/>
        <v>1</v>
      </c>
    </row>
    <row r="578" spans="1:7" x14ac:dyDescent="0.2">
      <c r="A578" s="78">
        <v>646</v>
      </c>
      <c r="B578" s="188" t="str">
        <f>IF(AND(A578&lt;&gt;"",ISNUMBER(A578)),VLOOKUP(A578,Studies!A:BR,2,FALSE),"")</f>
        <v>Kasichayanula 2013b</v>
      </c>
      <c r="C578" s="188" t="str">
        <f>IF(AND(A578&lt;&gt;"",ISNUMBER(A578)),VLOOKUP(A578,Studies!A:BR,3,FALSE),"")</f>
        <v>https://www.ncbi.nlm.nih.gov/pubmed/23210765</v>
      </c>
      <c r="D578" s="257" t="str">
        <f>IF(AND(A578&lt;&gt;"",ISNUMBER(A578)),VLOOKUP(A578,Studies!A:BR,4,FALSE),"")</f>
        <v>T2DM with mild renal impairment</v>
      </c>
      <c r="E578" s="188" t="str">
        <f>IF(AND(A578&lt;&gt;"",ISNUMBER(A578)),VLOOKUP(A578,Studies!A:BR,5,FALSE),"")</f>
        <v>Dapagliflozin</v>
      </c>
      <c r="F578" s="78" t="s">
        <v>1623</v>
      </c>
      <c r="G578" s="78">
        <f t="shared" si="9"/>
        <v>1</v>
      </c>
    </row>
    <row r="579" spans="1:7" x14ac:dyDescent="0.2">
      <c r="A579" s="78">
        <v>647</v>
      </c>
      <c r="B579" s="188" t="str">
        <f>IF(AND(A579&lt;&gt;"",ISNUMBER(A579)),VLOOKUP(A579,Studies!A:BR,2,FALSE),"")</f>
        <v>Kasichayanula 2013b</v>
      </c>
      <c r="C579" s="188" t="str">
        <f>IF(AND(A579&lt;&gt;"",ISNUMBER(A579)),VLOOKUP(A579,Studies!A:BR,3,FALSE),"")</f>
        <v>https://www.ncbi.nlm.nih.gov/pubmed/23210765</v>
      </c>
      <c r="D579" s="257" t="str">
        <f>IF(AND(A579&lt;&gt;"",ISNUMBER(A579)),VLOOKUP(A579,Studies!A:BR,4,FALSE),"")</f>
        <v>T2DM with moderate renal impairment</v>
      </c>
      <c r="E579" s="188" t="str">
        <f>IF(AND(A579&lt;&gt;"",ISNUMBER(A579)),VLOOKUP(A579,Studies!A:BR,5,FALSE),"")</f>
        <v>Dapagliflozin</v>
      </c>
      <c r="F579" s="78" t="s">
        <v>1623</v>
      </c>
      <c r="G579" s="78">
        <f t="shared" si="9"/>
        <v>1</v>
      </c>
    </row>
    <row r="580" spans="1:7" x14ac:dyDescent="0.2">
      <c r="A580" s="78">
        <v>648</v>
      </c>
      <c r="B580" s="188" t="str">
        <f>IF(AND(A580&lt;&gt;"",ISNUMBER(A580)),VLOOKUP(A580,Studies!A:BR,2,FALSE),"")</f>
        <v>Kasichayanula 2013b</v>
      </c>
      <c r="C580" s="188" t="str">
        <f>IF(AND(A580&lt;&gt;"",ISNUMBER(A580)),VLOOKUP(A580,Studies!A:BR,3,FALSE),"")</f>
        <v>https://www.ncbi.nlm.nih.gov/pubmed/23210765</v>
      </c>
      <c r="D580" s="257" t="str">
        <f>IF(AND(A580&lt;&gt;"",ISNUMBER(A580)),VLOOKUP(A580,Studies!A:BR,4,FALSE),"")</f>
        <v>T2DM with severe renal impairment</v>
      </c>
      <c r="E580" s="188" t="str">
        <f>IF(AND(A580&lt;&gt;"",ISNUMBER(A580)),VLOOKUP(A580,Studies!A:BR,5,FALSE),"")</f>
        <v>Dapagliflozin</v>
      </c>
      <c r="F580" s="78" t="s">
        <v>1623</v>
      </c>
      <c r="G580" s="78">
        <f t="shared" si="9"/>
        <v>1</v>
      </c>
    </row>
    <row r="581" spans="1:7" x14ac:dyDescent="0.2">
      <c r="A581" s="78">
        <v>649</v>
      </c>
      <c r="B581" s="188" t="str">
        <f>IF(AND(A581&lt;&gt;"",ISNUMBER(A581)),VLOOKUP(A581,Studies!A:BR,2,FALSE),"")</f>
        <v>Vakkalagadda 2016</v>
      </c>
      <c r="C581" s="188" t="str">
        <f>IF(AND(A581&lt;&gt;"",ISNUMBER(A581)),VLOOKUP(A581,Studies!A:BR,3,FALSE),"")</f>
        <v>https://www.ncbi.nlm.nih.gov/pubmed/27491280</v>
      </c>
      <c r="D581" s="257" t="str">
        <f>IF(AND(A581&lt;&gt;"",ISNUMBER(A581)),VLOOKUP(A581,Studies!A:BR,4,FALSE),"")</f>
        <v>Dapagliflozin</v>
      </c>
      <c r="E581" s="188" t="str">
        <f>IF(AND(A581&lt;&gt;"",ISNUMBER(A581)),VLOOKUP(A581,Studies!A:BR,5,FALSE),"")</f>
        <v>Dapagliflozin</v>
      </c>
      <c r="F581" s="78" t="s">
        <v>1623</v>
      </c>
      <c r="G581" s="78">
        <f t="shared" si="9"/>
        <v>1</v>
      </c>
    </row>
    <row r="582" spans="1:7" x14ac:dyDescent="0.2">
      <c r="A582" s="78">
        <v>650</v>
      </c>
      <c r="B582" s="188" t="str">
        <f>IF(AND(A582&lt;&gt;"",ISNUMBER(A582)),VLOOKUP(A582,Studies!A:BR,2,FALSE),"")</f>
        <v>DeFronzo 2013</v>
      </c>
      <c r="C582" s="188" t="str">
        <f>IF(AND(A582&lt;&gt;"",ISNUMBER(A582)),VLOOKUP(A582,Studies!A:BR,3,FALSE),"")</f>
        <v>https://www.ncbi.nlm.nih.gov/pubmed/23735727</v>
      </c>
      <c r="D582" s="257" t="str">
        <f>IF(AND(A582&lt;&gt;"",ISNUMBER(A582)),VLOOKUP(A582,Studies!A:BR,4,FALSE),"")</f>
        <v>Healthy Subjects</v>
      </c>
      <c r="E582" s="188" t="str">
        <f>IF(AND(A582&lt;&gt;"",ISNUMBER(A582)),VLOOKUP(A582,Studies!A:BR,5,FALSE),"")</f>
        <v>Dapagliflozin</v>
      </c>
      <c r="F582" s="78" t="s">
        <v>1623</v>
      </c>
      <c r="G582" s="78">
        <f t="shared" si="9"/>
        <v>1</v>
      </c>
    </row>
    <row r="583" spans="1:7" x14ac:dyDescent="0.2">
      <c r="A583" s="78">
        <v>651</v>
      </c>
      <c r="B583" s="188" t="str">
        <f>IF(AND(A583&lt;&gt;"",ISNUMBER(A583)),VLOOKUP(A583,Studies!A:BR,2,FALSE),"")</f>
        <v>Kasichayanula 2011c</v>
      </c>
      <c r="C583" s="188" t="str">
        <f>IF(AND(A583&lt;&gt;"",ISNUMBER(A583)),VLOOKUP(A583,Studies!A:BR,3,FALSE),"")</f>
        <v>https://www.ncbi.nlm.nih.gov/pubmed/22030444</v>
      </c>
      <c r="D583" s="257" t="str">
        <f>IF(AND(A583&lt;&gt;"",ISNUMBER(A583)),VLOOKUP(A583,Studies!A:BR,4,FALSE),"")</f>
        <v>Healthy Volunteers</v>
      </c>
      <c r="E583" s="188" t="str">
        <f>IF(AND(A583&lt;&gt;"",ISNUMBER(A583)),VLOOKUP(A583,Studies!A:BR,5,FALSE),"")</f>
        <v>Dapagliflozin</v>
      </c>
      <c r="F583" s="78" t="s">
        <v>1623</v>
      </c>
      <c r="G583" s="78">
        <f t="shared" si="9"/>
        <v>1</v>
      </c>
    </row>
    <row r="584" spans="1:7" x14ac:dyDescent="0.2">
      <c r="A584" s="78">
        <v>652</v>
      </c>
      <c r="B584" s="188" t="str">
        <f>IF(AND(A584&lt;&gt;"",ISNUMBER(A584)),VLOOKUP(A584,Studies!A:BR,2,FALSE),"")</f>
        <v>Kasichayanula 2011c</v>
      </c>
      <c r="C584" s="188" t="str">
        <f>IF(AND(A584&lt;&gt;"",ISNUMBER(A584)),VLOOKUP(A584,Studies!A:BR,3,FALSE),"")</f>
        <v>https://www.ncbi.nlm.nih.gov/pubmed/22030444</v>
      </c>
      <c r="D584" s="257" t="str">
        <f>IF(AND(A584&lt;&gt;"",ISNUMBER(A584)),VLOOKUP(A584,Studies!A:BR,4,FALSE),"")</f>
        <v>Mild hepatic impairment</v>
      </c>
      <c r="E584" s="188" t="str">
        <f>IF(AND(A584&lt;&gt;"",ISNUMBER(A584)),VLOOKUP(A584,Studies!A:BR,5,FALSE),"")</f>
        <v>Dapagliflozin</v>
      </c>
      <c r="F584" s="78" t="s">
        <v>1623</v>
      </c>
      <c r="G584" s="78">
        <f t="shared" si="9"/>
        <v>1</v>
      </c>
    </row>
    <row r="585" spans="1:7" x14ac:dyDescent="0.2">
      <c r="A585" s="78">
        <v>653</v>
      </c>
      <c r="B585" s="188" t="str">
        <f>IF(AND(A585&lt;&gt;"",ISNUMBER(A585)),VLOOKUP(A585,Studies!A:BR,2,FALSE),"")</f>
        <v>Kasichayanula 2011c</v>
      </c>
      <c r="C585" s="188" t="str">
        <f>IF(AND(A585&lt;&gt;"",ISNUMBER(A585)),VLOOKUP(A585,Studies!A:BR,3,FALSE),"")</f>
        <v>https://www.ncbi.nlm.nih.gov/pubmed/22030444</v>
      </c>
      <c r="D585" s="257" t="str">
        <f>IF(AND(A585&lt;&gt;"",ISNUMBER(A585)),VLOOKUP(A585,Studies!A:BR,4,FALSE),"")</f>
        <v>Moderate hepatic impairment</v>
      </c>
      <c r="E585" s="188" t="str">
        <f>IF(AND(A585&lt;&gt;"",ISNUMBER(A585)),VLOOKUP(A585,Studies!A:BR,5,FALSE),"")</f>
        <v>Dapagliflozin</v>
      </c>
      <c r="F585" s="78" t="s">
        <v>1623</v>
      </c>
      <c r="G585" s="78">
        <f t="shared" si="9"/>
        <v>1</v>
      </c>
    </row>
    <row r="586" spans="1:7" x14ac:dyDescent="0.2">
      <c r="A586" s="78">
        <v>654</v>
      </c>
      <c r="B586" s="188" t="str">
        <f>IF(AND(A586&lt;&gt;"",ISNUMBER(A586)),VLOOKUP(A586,Studies!A:BR,2,FALSE),"")</f>
        <v>Kasichayanula 2011c</v>
      </c>
      <c r="C586" s="188" t="str">
        <f>IF(AND(A586&lt;&gt;"",ISNUMBER(A586)),VLOOKUP(A586,Studies!A:BR,3,FALSE),"")</f>
        <v>https://www.ncbi.nlm.nih.gov/pubmed/22030444</v>
      </c>
      <c r="D586" s="257" t="str">
        <f>IF(AND(A586&lt;&gt;"",ISNUMBER(A586)),VLOOKUP(A586,Studies!A:BR,4,FALSE),"")</f>
        <v>Severe hepatic impairment</v>
      </c>
      <c r="E586" s="188" t="str">
        <f>IF(AND(A586&lt;&gt;"",ISNUMBER(A586)),VLOOKUP(A586,Studies!A:BR,5,FALSE),"")</f>
        <v>Dapagliflozin</v>
      </c>
      <c r="F586" s="78" t="s">
        <v>1623</v>
      </c>
      <c r="G586" s="78">
        <f t="shared" si="9"/>
        <v>1</v>
      </c>
    </row>
    <row r="587" spans="1:7" x14ac:dyDescent="0.2">
      <c r="A587" s="78">
        <v>655</v>
      </c>
      <c r="B587" s="188" t="str">
        <f>IF(AND(A587&lt;&gt;"",ISNUMBER(A587)),VLOOKUP(A587,Studies!A:BR,2,FALSE),"")</f>
        <v>Komoroski 2009</v>
      </c>
      <c r="C587" s="188" t="str">
        <f>IF(AND(A587&lt;&gt;"",ISNUMBER(A587)),VLOOKUP(A587,Studies!A:BR,3,FALSE),"")</f>
        <v>https://www.ncbi.nlm.nih.gov/pubmed/19129748</v>
      </c>
      <c r="D587" s="257" t="str">
        <f>IF(AND(A587&lt;&gt;"",ISNUMBER(A587)),VLOOKUP(A587,Studies!A:BR,4,FALSE),"")</f>
        <v>SAD 2.5 mg</v>
      </c>
      <c r="E587" s="188" t="str">
        <f>IF(AND(A587&lt;&gt;"",ISNUMBER(A587)),VLOOKUP(A587,Studies!A:BR,5,FALSE),"")</f>
        <v>Dapagliflozin</v>
      </c>
      <c r="F587" s="78" t="s">
        <v>1623</v>
      </c>
      <c r="G587" s="78">
        <f t="shared" si="9"/>
        <v>1</v>
      </c>
    </row>
    <row r="588" spans="1:7" x14ac:dyDescent="0.2">
      <c r="A588" s="78">
        <v>656</v>
      </c>
      <c r="B588" s="188" t="str">
        <f>IF(AND(A588&lt;&gt;"",ISNUMBER(A588)),VLOOKUP(A588,Studies!A:BR,2,FALSE),"")</f>
        <v>Komoroski 2009</v>
      </c>
      <c r="C588" s="188" t="str">
        <f>IF(AND(A588&lt;&gt;"",ISNUMBER(A588)),VLOOKUP(A588,Studies!A:BR,3,FALSE),"")</f>
        <v>https://www.ncbi.nlm.nih.gov/pubmed/19129748</v>
      </c>
      <c r="D588" s="257" t="str">
        <f>IF(AND(A588&lt;&gt;"",ISNUMBER(A588)),VLOOKUP(A588,Studies!A:BR,4,FALSE),"")</f>
        <v>SAD 5 mg</v>
      </c>
      <c r="E588" s="188" t="str">
        <f>IF(AND(A588&lt;&gt;"",ISNUMBER(A588)),VLOOKUP(A588,Studies!A:BR,5,FALSE),"")</f>
        <v>Dapagliflozin</v>
      </c>
      <c r="F588" s="78" t="s">
        <v>1623</v>
      </c>
      <c r="G588" s="78">
        <f t="shared" si="9"/>
        <v>1</v>
      </c>
    </row>
    <row r="589" spans="1:7" x14ac:dyDescent="0.2">
      <c r="A589" s="78">
        <v>657</v>
      </c>
      <c r="B589" s="188" t="str">
        <f>IF(AND(A589&lt;&gt;"",ISNUMBER(A589)),VLOOKUP(A589,Studies!A:BR,2,FALSE),"")</f>
        <v>Komoroski 2009</v>
      </c>
      <c r="C589" s="188" t="str">
        <f>IF(AND(A589&lt;&gt;"",ISNUMBER(A589)),VLOOKUP(A589,Studies!A:BR,3,FALSE),"")</f>
        <v>https://www.ncbi.nlm.nih.gov/pubmed/19129748</v>
      </c>
      <c r="D589" s="257" t="str">
        <f>IF(AND(A589&lt;&gt;"",ISNUMBER(A589)),VLOOKUP(A589,Studies!A:BR,4,FALSE),"")</f>
        <v>SAD 10 mg</v>
      </c>
      <c r="E589" s="188" t="str">
        <f>IF(AND(A589&lt;&gt;"",ISNUMBER(A589)),VLOOKUP(A589,Studies!A:BR,5,FALSE),"")</f>
        <v>Dapagliflozin</v>
      </c>
      <c r="F589" s="78" t="s">
        <v>1623</v>
      </c>
      <c r="G589" s="78">
        <f t="shared" si="9"/>
        <v>1</v>
      </c>
    </row>
    <row r="590" spans="1:7" x14ac:dyDescent="0.2">
      <c r="A590" s="78">
        <v>658</v>
      </c>
      <c r="B590" s="188" t="str">
        <f>IF(AND(A590&lt;&gt;"",ISNUMBER(A590)),VLOOKUP(A590,Studies!A:BR,2,FALSE),"")</f>
        <v>Komoroski 2009</v>
      </c>
      <c r="C590" s="188" t="str">
        <f>IF(AND(A590&lt;&gt;"",ISNUMBER(A590)),VLOOKUP(A590,Studies!A:BR,3,FALSE),"")</f>
        <v>https://www.ncbi.nlm.nih.gov/pubmed/19129748</v>
      </c>
      <c r="D590" s="257" t="str">
        <f>IF(AND(A590&lt;&gt;"",ISNUMBER(A590)),VLOOKUP(A590,Studies!A:BR,4,FALSE),"")</f>
        <v>SAD 20 mg</v>
      </c>
      <c r="E590" s="188" t="str">
        <f>IF(AND(A590&lt;&gt;"",ISNUMBER(A590)),VLOOKUP(A590,Studies!A:BR,5,FALSE),"")</f>
        <v>Dapagliflozin</v>
      </c>
      <c r="F590" s="78" t="s">
        <v>1623</v>
      </c>
      <c r="G590" s="78">
        <f t="shared" si="9"/>
        <v>1</v>
      </c>
    </row>
    <row r="591" spans="1:7" x14ac:dyDescent="0.2">
      <c r="A591" s="78">
        <v>659</v>
      </c>
      <c r="B591" s="188" t="str">
        <f>IF(AND(A591&lt;&gt;"",ISNUMBER(A591)),VLOOKUP(A591,Studies!A:BR,2,FALSE),"")</f>
        <v>Komoroski 2009</v>
      </c>
      <c r="C591" s="188" t="str">
        <f>IF(AND(A591&lt;&gt;"",ISNUMBER(A591)),VLOOKUP(A591,Studies!A:BR,3,FALSE),"")</f>
        <v>https://www.ncbi.nlm.nih.gov/pubmed/19129748</v>
      </c>
      <c r="D591" s="257" t="str">
        <f>IF(AND(A591&lt;&gt;"",ISNUMBER(A591)),VLOOKUP(A591,Studies!A:BR,4,FALSE),"")</f>
        <v>SAD 50 mg</v>
      </c>
      <c r="E591" s="188" t="str">
        <f>IF(AND(A591&lt;&gt;"",ISNUMBER(A591)),VLOOKUP(A591,Studies!A:BR,5,FALSE),"")</f>
        <v>Dapagliflozin</v>
      </c>
      <c r="F591" s="78" t="s">
        <v>1623</v>
      </c>
      <c r="G591" s="78">
        <f t="shared" si="9"/>
        <v>1</v>
      </c>
    </row>
    <row r="592" spans="1:7" x14ac:dyDescent="0.2">
      <c r="A592" s="78">
        <v>660</v>
      </c>
      <c r="B592" s="188" t="str">
        <f>IF(AND(A592&lt;&gt;"",ISNUMBER(A592)),VLOOKUP(A592,Studies!A:BR,2,FALSE),"")</f>
        <v>Komoroski 2009</v>
      </c>
      <c r="C592" s="188" t="str">
        <f>IF(AND(A592&lt;&gt;"",ISNUMBER(A592)),VLOOKUP(A592,Studies!A:BR,3,FALSE),"")</f>
        <v>https://www.ncbi.nlm.nih.gov/pubmed/19129748</v>
      </c>
      <c r="D592" s="257" t="str">
        <f>IF(AND(A592&lt;&gt;"",ISNUMBER(A592)),VLOOKUP(A592,Studies!A:BR,4,FALSE),"")</f>
        <v>SAD 100 mg</v>
      </c>
      <c r="E592" s="188" t="str">
        <f>IF(AND(A592&lt;&gt;"",ISNUMBER(A592)),VLOOKUP(A592,Studies!A:BR,5,FALSE),"")</f>
        <v>Dapagliflozin</v>
      </c>
      <c r="F592" s="78" t="s">
        <v>1623</v>
      </c>
      <c r="G592" s="78">
        <f t="shared" si="9"/>
        <v>1</v>
      </c>
    </row>
    <row r="593" spans="1:7" x14ac:dyDescent="0.2">
      <c r="A593" s="78">
        <v>661</v>
      </c>
      <c r="B593" s="188" t="str">
        <f>IF(AND(A593&lt;&gt;"",ISNUMBER(A593)),VLOOKUP(A593,Studies!A:BR,2,FALSE),"")</f>
        <v>Komoroski 2009</v>
      </c>
      <c r="C593" s="188" t="str">
        <f>IF(AND(A593&lt;&gt;"",ISNUMBER(A593)),VLOOKUP(A593,Studies!A:BR,3,FALSE),"")</f>
        <v>https://www.ncbi.nlm.nih.gov/pubmed/19129748</v>
      </c>
      <c r="D593" s="257" t="str">
        <f>IF(AND(A593&lt;&gt;"",ISNUMBER(A593)),VLOOKUP(A593,Studies!A:BR,4,FALSE),"")</f>
        <v>SAD 250 mg fasted</v>
      </c>
      <c r="E593" s="188" t="str">
        <f>IF(AND(A593&lt;&gt;"",ISNUMBER(A593)),VLOOKUP(A593,Studies!A:BR,5,FALSE),"")</f>
        <v>Dapagliflozin</v>
      </c>
      <c r="F593" s="78" t="s">
        <v>1623</v>
      </c>
      <c r="G593" s="78">
        <f t="shared" si="9"/>
        <v>1</v>
      </c>
    </row>
    <row r="594" spans="1:7" x14ac:dyDescent="0.2">
      <c r="A594" s="78">
        <v>662</v>
      </c>
      <c r="B594" s="188" t="str">
        <f>IF(AND(A594&lt;&gt;"",ISNUMBER(A594)),VLOOKUP(A594,Studies!A:BR,2,FALSE),"")</f>
        <v>Komoroski 2009</v>
      </c>
      <c r="C594" s="188" t="str">
        <f>IF(AND(A594&lt;&gt;"",ISNUMBER(A594)),VLOOKUP(A594,Studies!A:BR,3,FALSE),"")</f>
        <v>https://www.ncbi.nlm.nih.gov/pubmed/19129748</v>
      </c>
      <c r="D594" s="257" t="str">
        <f>IF(AND(A594&lt;&gt;"",ISNUMBER(A594)),VLOOKUP(A594,Studies!A:BR,4,FALSE),"")</f>
        <v>SAD 500 mg</v>
      </c>
      <c r="E594" s="188" t="str">
        <f>IF(AND(A594&lt;&gt;"",ISNUMBER(A594)),VLOOKUP(A594,Studies!A:BR,5,FALSE),"")</f>
        <v>Dapagliflozin</v>
      </c>
      <c r="F594" s="78" t="s">
        <v>1623</v>
      </c>
      <c r="G594" s="78">
        <f t="shared" si="9"/>
        <v>1</v>
      </c>
    </row>
    <row r="595" spans="1:7" x14ac:dyDescent="0.2">
      <c r="A595" s="78">
        <v>663</v>
      </c>
      <c r="B595" s="188" t="str">
        <f>IF(AND(A595&lt;&gt;"",ISNUMBER(A595)),VLOOKUP(A595,Studies!A:BR,2,FALSE),"")</f>
        <v>Komoroski 2009</v>
      </c>
      <c r="C595" s="188" t="str">
        <f>IF(AND(A595&lt;&gt;"",ISNUMBER(A595)),VLOOKUP(A595,Studies!A:BR,3,FALSE),"")</f>
        <v>https://www.ncbi.nlm.nih.gov/pubmed/19129748</v>
      </c>
      <c r="D595" s="257" t="str">
        <f>IF(AND(A595&lt;&gt;"",ISNUMBER(A595)),VLOOKUP(A595,Studies!A:BR,4,FALSE),"")</f>
        <v>SAD 250 mg fed</v>
      </c>
      <c r="E595" s="188" t="str">
        <f>IF(AND(A595&lt;&gt;"",ISNUMBER(A595)),VLOOKUP(A595,Studies!A:BR,5,FALSE),"")</f>
        <v>Dapagliflozin</v>
      </c>
      <c r="F595" s="78" t="s">
        <v>1623</v>
      </c>
      <c r="G595" s="78">
        <f t="shared" si="9"/>
        <v>1</v>
      </c>
    </row>
    <row r="596" spans="1:7" x14ac:dyDescent="0.2">
      <c r="A596" s="78">
        <v>664</v>
      </c>
      <c r="B596" s="188" t="str">
        <f>IF(AND(A596&lt;&gt;"",ISNUMBER(A596)),VLOOKUP(A596,Studies!A:BR,2,FALSE),"")</f>
        <v>Komoroski 2009</v>
      </c>
      <c r="C596" s="188" t="str">
        <f>IF(AND(A596&lt;&gt;"",ISNUMBER(A596)),VLOOKUP(A596,Studies!A:BR,3,FALSE),"")</f>
        <v>https://www.ncbi.nlm.nih.gov/pubmed/19129748</v>
      </c>
      <c r="D596" s="257" t="str">
        <f>IF(AND(A596&lt;&gt;"",ISNUMBER(A596)),VLOOKUP(A596,Studies!A:BR,4,FALSE),"")</f>
        <v>MAD 2.5 mg (day 1)</v>
      </c>
      <c r="E596" s="188" t="str">
        <f>IF(AND(A596&lt;&gt;"",ISNUMBER(A596)),VLOOKUP(A596,Studies!A:BR,5,FALSE),"")</f>
        <v>Dapagliflozin</v>
      </c>
      <c r="F596" s="78" t="s">
        <v>1623</v>
      </c>
      <c r="G596" s="78">
        <f t="shared" si="9"/>
        <v>1</v>
      </c>
    </row>
    <row r="597" spans="1:7" x14ac:dyDescent="0.2">
      <c r="A597" s="78">
        <v>665</v>
      </c>
      <c r="B597" s="188" t="str">
        <f>IF(AND(A597&lt;&gt;"",ISNUMBER(A597)),VLOOKUP(A597,Studies!A:BR,2,FALSE),"")</f>
        <v>Komoroski 2009</v>
      </c>
      <c r="C597" s="188" t="str">
        <f>IF(AND(A597&lt;&gt;"",ISNUMBER(A597)),VLOOKUP(A597,Studies!A:BR,3,FALSE),"")</f>
        <v>https://www.ncbi.nlm.nih.gov/pubmed/19129748</v>
      </c>
      <c r="D597" s="257" t="str">
        <f>IF(AND(A597&lt;&gt;"",ISNUMBER(A597)),VLOOKUP(A597,Studies!A:BR,4,FALSE),"")</f>
        <v>MAD 10 mg (day 1)</v>
      </c>
      <c r="E597" s="188" t="str">
        <f>IF(AND(A597&lt;&gt;"",ISNUMBER(A597)),VLOOKUP(A597,Studies!A:BR,5,FALSE),"")</f>
        <v>Dapagliflozin</v>
      </c>
      <c r="F597" s="78" t="s">
        <v>1623</v>
      </c>
      <c r="G597" s="78">
        <f t="shared" si="9"/>
        <v>1</v>
      </c>
    </row>
    <row r="598" spans="1:7" x14ac:dyDescent="0.2">
      <c r="A598" s="78">
        <v>666</v>
      </c>
      <c r="B598" s="188" t="str">
        <f>IF(AND(A598&lt;&gt;"",ISNUMBER(A598)),VLOOKUP(A598,Studies!A:BR,2,FALSE),"")</f>
        <v>Komoroski 2009</v>
      </c>
      <c r="C598" s="188" t="str">
        <f>IF(AND(A598&lt;&gt;"",ISNUMBER(A598)),VLOOKUP(A598,Studies!A:BR,3,FALSE),"")</f>
        <v>https://www.ncbi.nlm.nih.gov/pubmed/19129748</v>
      </c>
      <c r="D598" s="257" t="str">
        <f>IF(AND(A598&lt;&gt;"",ISNUMBER(A598)),VLOOKUP(A598,Studies!A:BR,4,FALSE),"")</f>
        <v>MAD 20 mg (day 1)</v>
      </c>
      <c r="E598" s="188" t="str">
        <f>IF(AND(A598&lt;&gt;"",ISNUMBER(A598)),VLOOKUP(A598,Studies!A:BR,5,FALSE),"")</f>
        <v>Dapagliflozin</v>
      </c>
      <c r="F598" s="78" t="s">
        <v>1623</v>
      </c>
      <c r="G598" s="78">
        <f t="shared" si="9"/>
        <v>1</v>
      </c>
    </row>
    <row r="599" spans="1:7" x14ac:dyDescent="0.2">
      <c r="A599" s="78">
        <v>667</v>
      </c>
      <c r="B599" s="188" t="str">
        <f>IF(AND(A599&lt;&gt;"",ISNUMBER(A599)),VLOOKUP(A599,Studies!A:BR,2,FALSE),"")</f>
        <v>Komoroski 2009</v>
      </c>
      <c r="C599" s="188" t="str">
        <f>IF(AND(A599&lt;&gt;"",ISNUMBER(A599)),VLOOKUP(A599,Studies!A:BR,3,FALSE),"")</f>
        <v>https://www.ncbi.nlm.nih.gov/pubmed/19129748</v>
      </c>
      <c r="D599" s="257" t="str">
        <f>IF(AND(A599&lt;&gt;"",ISNUMBER(A599)),VLOOKUP(A599,Studies!A:BR,4,FALSE),"")</f>
        <v>MAD 50 mg (day 1)</v>
      </c>
      <c r="E599" s="188" t="str">
        <f>IF(AND(A599&lt;&gt;"",ISNUMBER(A599)),VLOOKUP(A599,Studies!A:BR,5,FALSE),"")</f>
        <v>Dapagliflozin</v>
      </c>
      <c r="F599" s="78" t="s">
        <v>1623</v>
      </c>
      <c r="G599" s="78">
        <f t="shared" si="9"/>
        <v>1</v>
      </c>
    </row>
    <row r="600" spans="1:7" x14ac:dyDescent="0.2">
      <c r="A600" s="78">
        <v>668</v>
      </c>
      <c r="B600" s="188" t="str">
        <f>IF(AND(A600&lt;&gt;"",ISNUMBER(A600)),VLOOKUP(A600,Studies!A:BR,2,FALSE),"")</f>
        <v>Komoroski 2009</v>
      </c>
      <c r="C600" s="188" t="str">
        <f>IF(AND(A600&lt;&gt;"",ISNUMBER(A600)),VLOOKUP(A600,Studies!A:BR,3,FALSE),"")</f>
        <v>https://www.ncbi.nlm.nih.gov/pubmed/19129748</v>
      </c>
      <c r="D600" s="257" t="str">
        <f>IF(AND(A600&lt;&gt;"",ISNUMBER(A600)),VLOOKUP(A600,Studies!A:BR,4,FALSE),"")</f>
        <v>MAD 100 mg (day 1)</v>
      </c>
      <c r="E600" s="188" t="str">
        <f>IF(AND(A600&lt;&gt;"",ISNUMBER(A600)),VLOOKUP(A600,Studies!A:BR,5,FALSE),"")</f>
        <v>Dapagliflozin</v>
      </c>
      <c r="F600" s="78" t="s">
        <v>1623</v>
      </c>
      <c r="G600" s="78">
        <f t="shared" si="9"/>
        <v>1</v>
      </c>
    </row>
    <row r="601" spans="1:7"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7" t="str">
        <f>IF(AND(A601&lt;&gt;"",ISNUMBER(A601)),VLOOKUP(A601,Studies!A:BR,4,FALSE),"")</f>
        <v>500 mg SD</v>
      </c>
      <c r="E601" s="188" t="str">
        <f>IF(AND(A601&lt;&gt;"",ISNUMBER(A601)),VLOOKUP(A601,Studies!A:BR,5,FALSE),"")</f>
        <v>Mefenamic acid</v>
      </c>
      <c r="F601" s="78" t="s">
        <v>1623</v>
      </c>
      <c r="G601" s="78">
        <f t="shared" si="9"/>
        <v>1</v>
      </c>
    </row>
    <row r="602" spans="1:7"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7" t="str">
        <f>IF(AND(A602&lt;&gt;"",ISNUMBER(A602)),VLOOKUP(A602,Studies!A:BR,4,FALSE),"")</f>
        <v>Mass Balance of 14C-dapagliflozin 3OG Gluc</v>
      </c>
      <c r="E602" s="188" t="str">
        <f>IF(AND(A602&lt;&gt;"",ISNUMBER(A602)),VLOOKUP(A602,Studies!A:BR,5,FALSE),"")</f>
        <v>Dapagliflozin-3-O-glucuronide</v>
      </c>
      <c r="F602" s="78" t="s">
        <v>1623</v>
      </c>
      <c r="G602" s="78">
        <f t="shared" si="9"/>
        <v>1</v>
      </c>
    </row>
    <row r="603" spans="1:7"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7" t="str">
        <f>IF(AND(A603&lt;&gt;"",ISNUMBER(A603)),VLOOKUP(A603,Studies!A:BR,4,FALSE),"")</f>
        <v>Mass Balance of 14C-dapagliflozin 2OG Gluc</v>
      </c>
      <c r="E603" s="188" t="str">
        <f>IF(AND(A603&lt;&gt;"",ISNUMBER(A603)),VLOOKUP(A603,Studies!A:BR,5,FALSE),"")</f>
        <v>Dapagliflozin-2-O-glucuronide</v>
      </c>
      <c r="F603" s="78" t="s">
        <v>1623</v>
      </c>
      <c r="G603" s="78">
        <f t="shared" si="9"/>
        <v>1</v>
      </c>
    </row>
    <row r="604" spans="1:7"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7" t="str">
        <f>IF(AND(A604&lt;&gt;"",ISNUMBER(A604)),VLOOKUP(A604,Studies!A:BR,4,FALSE),"")</f>
        <v>Mass Balance of 14C-dapagliflozin oxid Metab</v>
      </c>
      <c r="E604" s="188" t="str">
        <f>IF(AND(A604&lt;&gt;"",ISNUMBER(A604)),VLOOKUP(A604,Studies!A:BR,5,FALSE),"")</f>
        <v>Dapagliflozin oxidative metabolites</v>
      </c>
      <c r="F604" s="78" t="s">
        <v>1623</v>
      </c>
      <c r="G604" s="78">
        <f t="shared" si="9"/>
        <v>1</v>
      </c>
    </row>
    <row r="605" spans="1:7"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7" t="str">
        <f>IF(AND(A605&lt;&gt;"",ISNUMBER(A605)),VLOOKUP(A605,Studies!A:BR,4,FALSE),"")</f>
        <v>Mass Balance of 14C-dapagliflozin Urine</v>
      </c>
      <c r="E605" s="188" t="str">
        <f>IF(AND(A605&lt;&gt;"",ISNUMBER(A605)),VLOOKUP(A605,Studies!A:BR,5,FALSE),"")</f>
        <v>Dapagliflozin</v>
      </c>
      <c r="F605" s="78" t="s">
        <v>1623</v>
      </c>
      <c r="G605" s="78">
        <f t="shared" si="9"/>
        <v>1</v>
      </c>
    </row>
    <row r="606" spans="1:7"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7" t="str">
        <f>IF(AND(A606&lt;&gt;"",ISNUMBER(A606)),VLOOKUP(A606,Studies!A:BR,4,FALSE),"")</f>
        <v>Mass Balance of 14C-dapagliflozin Feces</v>
      </c>
      <c r="E606" s="188" t="str">
        <f>IF(AND(A606&lt;&gt;"",ISNUMBER(A606)),VLOOKUP(A606,Studies!A:BR,5,FALSE),"")</f>
        <v>Dapagliflozin</v>
      </c>
      <c r="F606" s="78" t="s">
        <v>1623</v>
      </c>
      <c r="G606" s="78">
        <f t="shared" si="9"/>
        <v>1</v>
      </c>
    </row>
    <row r="607" spans="1:7"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7" t="str">
        <f>IF(AND(A607&lt;&gt;"",ISNUMBER(A607)),VLOOKUP(A607,Studies!A:BR,4,FALSE),"")</f>
        <v>Mass Balance of 14C-dapagliflozin 3OG Gluc (incl. unchanged feces exret.)</v>
      </c>
      <c r="E607" s="188" t="str">
        <f>IF(AND(A607&lt;&gt;"",ISNUMBER(A607)),VLOOKUP(A607,Studies!A:BR,5,FALSE),"")</f>
        <v>Dapagliflozin-3-O-glucuronide</v>
      </c>
      <c r="F607" s="78" t="s">
        <v>1623</v>
      </c>
      <c r="G607" s="78">
        <f t="shared" si="9"/>
        <v>1</v>
      </c>
    </row>
    <row r="608" spans="1:7"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7" t="str">
        <f>IF(AND(A608&lt;&gt;"",ISNUMBER(A608)),VLOOKUP(A608,Studies!A:BR,4,FALSE),"")</f>
        <v>Mass Balance of 14C-dapagliflozin 2OG Gluc (incl. unchanged feces exret.)</v>
      </c>
      <c r="E608" s="188" t="str">
        <f>IF(AND(A608&lt;&gt;"",ISNUMBER(A608)),VLOOKUP(A608,Studies!A:BR,5,FALSE),"")</f>
        <v>Dapagliflozin-2-O-glucuronide</v>
      </c>
      <c r="F608" s="78" t="s">
        <v>1623</v>
      </c>
      <c r="G608" s="78">
        <f t="shared" si="9"/>
        <v>1</v>
      </c>
    </row>
    <row r="609" spans="1:7" x14ac:dyDescent="0.2">
      <c r="A609" s="78">
        <v>677</v>
      </c>
      <c r="B609" s="188" t="str">
        <f>IF(AND(A609&lt;&gt;"",ISNUMBER(A609)),VLOOKUP(A609,Studies!A:BR,2,FALSE),"")</f>
        <v>Komoroski 2009</v>
      </c>
      <c r="C609" s="188" t="str">
        <f>IF(AND(A609&lt;&gt;"",ISNUMBER(A609)),VLOOKUP(A609,Studies!A:BR,3,FALSE),"")</f>
        <v>https://www.ncbi.nlm.nih.gov/pubmed/19129748</v>
      </c>
      <c r="D609" s="257" t="str">
        <f>IF(AND(A609&lt;&gt;"",ISNUMBER(A609)),VLOOKUP(A609,Studies!A:BR,4,FALSE),"")</f>
        <v>SAD 2.5 mg (Urine)</v>
      </c>
      <c r="E609" s="188" t="str">
        <f>IF(AND(A609&lt;&gt;"",ISNUMBER(A609)),VLOOKUP(A609,Studies!A:BR,5,FALSE),"")</f>
        <v>Dapagliflozin</v>
      </c>
      <c r="F609" s="78" t="s">
        <v>1623</v>
      </c>
      <c r="G609" s="78">
        <f t="shared" si="9"/>
        <v>1</v>
      </c>
    </row>
    <row r="610" spans="1:7" x14ac:dyDescent="0.2">
      <c r="A610" s="78">
        <v>678</v>
      </c>
      <c r="B610" s="188" t="str">
        <f>IF(AND(A610&lt;&gt;"",ISNUMBER(A610)),VLOOKUP(A610,Studies!A:BR,2,FALSE),"")</f>
        <v>Komoroski 2009</v>
      </c>
      <c r="C610" s="188" t="str">
        <f>IF(AND(A610&lt;&gt;"",ISNUMBER(A610)),VLOOKUP(A610,Studies!A:BR,3,FALSE),"")</f>
        <v>https://www.ncbi.nlm.nih.gov/pubmed/19129748</v>
      </c>
      <c r="D610" s="257" t="str">
        <f>IF(AND(A610&lt;&gt;"",ISNUMBER(A610)),VLOOKUP(A610,Studies!A:BR,4,FALSE),"")</f>
        <v>SAD 5 mg (Urine)</v>
      </c>
      <c r="E610" s="188" t="str">
        <f>IF(AND(A610&lt;&gt;"",ISNUMBER(A610)),VLOOKUP(A610,Studies!A:BR,5,FALSE),"")</f>
        <v>Dapagliflozin</v>
      </c>
      <c r="F610" s="78" t="s">
        <v>1623</v>
      </c>
      <c r="G610" s="78">
        <f t="shared" si="9"/>
        <v>1</v>
      </c>
    </row>
    <row r="611" spans="1:7" x14ac:dyDescent="0.2">
      <c r="A611" s="78">
        <v>679</v>
      </c>
      <c r="B611" s="188" t="str">
        <f>IF(AND(A611&lt;&gt;"",ISNUMBER(A611)),VLOOKUP(A611,Studies!A:BR,2,FALSE),"")</f>
        <v>Komoroski 2009</v>
      </c>
      <c r="C611" s="188" t="str">
        <f>IF(AND(A611&lt;&gt;"",ISNUMBER(A611)),VLOOKUP(A611,Studies!A:BR,3,FALSE),"")</f>
        <v>https://www.ncbi.nlm.nih.gov/pubmed/19129748</v>
      </c>
      <c r="D611" s="257" t="str">
        <f>IF(AND(A611&lt;&gt;"",ISNUMBER(A611)),VLOOKUP(A611,Studies!A:BR,4,FALSE),"")</f>
        <v>SAD 10 mg (Urine)</v>
      </c>
      <c r="E611" s="188" t="str">
        <f>IF(AND(A611&lt;&gt;"",ISNUMBER(A611)),VLOOKUP(A611,Studies!A:BR,5,FALSE),"")</f>
        <v>Dapagliflozin</v>
      </c>
      <c r="F611" s="78" t="s">
        <v>1623</v>
      </c>
      <c r="G611" s="78">
        <f t="shared" si="9"/>
        <v>1</v>
      </c>
    </row>
    <row r="612" spans="1:7" x14ac:dyDescent="0.2">
      <c r="A612" s="78">
        <v>680</v>
      </c>
      <c r="B612" s="188" t="str">
        <f>IF(AND(A612&lt;&gt;"",ISNUMBER(A612)),VLOOKUP(A612,Studies!A:BR,2,FALSE),"")</f>
        <v>Komoroski 2009</v>
      </c>
      <c r="C612" s="188" t="str">
        <f>IF(AND(A612&lt;&gt;"",ISNUMBER(A612)),VLOOKUP(A612,Studies!A:BR,3,FALSE),"")</f>
        <v>https://www.ncbi.nlm.nih.gov/pubmed/19129748</v>
      </c>
      <c r="D612" s="257" t="str">
        <f>IF(AND(A612&lt;&gt;"",ISNUMBER(A612)),VLOOKUP(A612,Studies!A:BR,4,FALSE),"")</f>
        <v>SAD 20 mg (Urine)</v>
      </c>
      <c r="E612" s="188" t="str">
        <f>IF(AND(A612&lt;&gt;"",ISNUMBER(A612)),VLOOKUP(A612,Studies!A:BR,5,FALSE),"")</f>
        <v>Dapagliflozin</v>
      </c>
      <c r="F612" s="78" t="s">
        <v>1623</v>
      </c>
      <c r="G612" s="78">
        <f t="shared" si="9"/>
        <v>1</v>
      </c>
    </row>
    <row r="613" spans="1:7" x14ac:dyDescent="0.2">
      <c r="A613" s="78">
        <v>681</v>
      </c>
      <c r="B613" s="188" t="str">
        <f>IF(AND(A613&lt;&gt;"",ISNUMBER(A613)),VLOOKUP(A613,Studies!A:BR,2,FALSE),"")</f>
        <v>Komoroski 2009</v>
      </c>
      <c r="C613" s="188" t="str">
        <f>IF(AND(A613&lt;&gt;"",ISNUMBER(A613)),VLOOKUP(A613,Studies!A:BR,3,FALSE),"")</f>
        <v>https://www.ncbi.nlm.nih.gov/pubmed/19129748</v>
      </c>
      <c r="D613" s="257" t="str">
        <f>IF(AND(A613&lt;&gt;"",ISNUMBER(A613)),VLOOKUP(A613,Studies!A:BR,4,FALSE),"")</f>
        <v>SAD 50 mg (Urine)</v>
      </c>
      <c r="E613" s="188" t="str">
        <f>IF(AND(A613&lt;&gt;"",ISNUMBER(A613)),VLOOKUP(A613,Studies!A:BR,5,FALSE),"")</f>
        <v>Dapagliflozin</v>
      </c>
      <c r="F613" s="78" t="s">
        <v>1623</v>
      </c>
      <c r="G613" s="78">
        <f t="shared" si="9"/>
        <v>1</v>
      </c>
    </row>
    <row r="614" spans="1:7" x14ac:dyDescent="0.2">
      <c r="A614" s="78">
        <v>682</v>
      </c>
      <c r="B614" s="188" t="str">
        <f>IF(AND(A614&lt;&gt;"",ISNUMBER(A614)),VLOOKUP(A614,Studies!A:BR,2,FALSE),"")</f>
        <v>Komoroski 2009</v>
      </c>
      <c r="C614" s="188" t="str">
        <f>IF(AND(A614&lt;&gt;"",ISNUMBER(A614)),VLOOKUP(A614,Studies!A:BR,3,FALSE),"")</f>
        <v>https://www.ncbi.nlm.nih.gov/pubmed/19129748</v>
      </c>
      <c r="D614" s="257" t="str">
        <f>IF(AND(A614&lt;&gt;"",ISNUMBER(A614)),VLOOKUP(A614,Studies!A:BR,4,FALSE),"")</f>
        <v>SAD 100 mg (Urine)</v>
      </c>
      <c r="E614" s="188" t="str">
        <f>IF(AND(A614&lt;&gt;"",ISNUMBER(A614)),VLOOKUP(A614,Studies!A:BR,5,FALSE),"")</f>
        <v>Dapagliflozin</v>
      </c>
      <c r="F614" s="78" t="s">
        <v>1623</v>
      </c>
      <c r="G614" s="78">
        <f t="shared" si="9"/>
        <v>1</v>
      </c>
    </row>
    <row r="615" spans="1:7" x14ac:dyDescent="0.2">
      <c r="A615" s="78">
        <v>683</v>
      </c>
      <c r="B615" s="188" t="str">
        <f>IF(AND(A615&lt;&gt;"",ISNUMBER(A615)),VLOOKUP(A615,Studies!A:BR,2,FALSE),"")</f>
        <v>Komoroski 2009</v>
      </c>
      <c r="C615" s="188" t="str">
        <f>IF(AND(A615&lt;&gt;"",ISNUMBER(A615)),VLOOKUP(A615,Studies!A:BR,3,FALSE),"")</f>
        <v>https://www.ncbi.nlm.nih.gov/pubmed/19129748</v>
      </c>
      <c r="D615" s="257" t="str">
        <f>IF(AND(A615&lt;&gt;"",ISNUMBER(A615)),VLOOKUP(A615,Studies!A:BR,4,FALSE),"")</f>
        <v>SAD 250 mg fasted (Urine)</v>
      </c>
      <c r="E615" s="188" t="str">
        <f>IF(AND(A615&lt;&gt;"",ISNUMBER(A615)),VLOOKUP(A615,Studies!A:BR,5,FALSE),"")</f>
        <v>Dapagliflozin</v>
      </c>
      <c r="F615" s="78" t="s">
        <v>1623</v>
      </c>
      <c r="G615" s="78">
        <f t="shared" si="9"/>
        <v>1</v>
      </c>
    </row>
    <row r="616" spans="1:7" x14ac:dyDescent="0.2">
      <c r="A616" s="78">
        <v>684</v>
      </c>
      <c r="B616" s="188" t="str">
        <f>IF(AND(A616&lt;&gt;"",ISNUMBER(A616)),VLOOKUP(A616,Studies!A:BR,2,FALSE),"")</f>
        <v>Komoroski 2009</v>
      </c>
      <c r="C616" s="188" t="str">
        <f>IF(AND(A616&lt;&gt;"",ISNUMBER(A616)),VLOOKUP(A616,Studies!A:BR,3,FALSE),"")</f>
        <v>https://www.ncbi.nlm.nih.gov/pubmed/19129748</v>
      </c>
      <c r="D616" s="257" t="str">
        <f>IF(AND(A616&lt;&gt;"",ISNUMBER(A616)),VLOOKUP(A616,Studies!A:BR,4,FALSE),"")</f>
        <v>SAD 500 mg (Urine)</v>
      </c>
      <c r="E616" s="188" t="str">
        <f>IF(AND(A616&lt;&gt;"",ISNUMBER(A616)),VLOOKUP(A616,Studies!A:BR,5,FALSE),"")</f>
        <v>Dapagliflozin</v>
      </c>
      <c r="F616" s="78" t="s">
        <v>1623</v>
      </c>
      <c r="G616" s="78">
        <f t="shared" si="9"/>
        <v>1</v>
      </c>
    </row>
    <row r="617" spans="1:7" x14ac:dyDescent="0.2">
      <c r="A617" s="78">
        <v>685</v>
      </c>
      <c r="B617" s="188" t="str">
        <f>IF(AND(A617&lt;&gt;"",ISNUMBER(A617)),VLOOKUP(A617,Studies!A:BR,2,FALSE),"")</f>
        <v>Komoroski 2009</v>
      </c>
      <c r="C617" s="188" t="str">
        <f>IF(AND(A617&lt;&gt;"",ISNUMBER(A617)),VLOOKUP(A617,Studies!A:BR,3,FALSE),"")</f>
        <v>https://www.ncbi.nlm.nih.gov/pubmed/19129748</v>
      </c>
      <c r="D617" s="257" t="str">
        <f>IF(AND(A617&lt;&gt;"",ISNUMBER(A617)),VLOOKUP(A617,Studies!A:BR,4,FALSE),"")</f>
        <v>MAD 2.5 mg (day 7 and day 14)</v>
      </c>
      <c r="E617" s="188" t="str">
        <f>IF(AND(A617&lt;&gt;"",ISNUMBER(A617)),VLOOKUP(A617,Studies!A:BR,5,FALSE),"")</f>
        <v>Dapagliflozin</v>
      </c>
      <c r="F617" s="78" t="s">
        <v>1623</v>
      </c>
      <c r="G617" s="78">
        <f t="shared" si="9"/>
        <v>1</v>
      </c>
    </row>
    <row r="618" spans="1:7" x14ac:dyDescent="0.2">
      <c r="A618" s="78">
        <v>686</v>
      </c>
      <c r="B618" s="188" t="str">
        <f>IF(AND(A618&lt;&gt;"",ISNUMBER(A618)),VLOOKUP(A618,Studies!A:BR,2,FALSE),"")</f>
        <v>Komoroski 2009</v>
      </c>
      <c r="C618" s="188" t="str">
        <f>IF(AND(A618&lt;&gt;"",ISNUMBER(A618)),VLOOKUP(A618,Studies!A:BR,3,FALSE),"")</f>
        <v>https://www.ncbi.nlm.nih.gov/pubmed/19129748</v>
      </c>
      <c r="D618" s="257" t="str">
        <f>IF(AND(A618&lt;&gt;"",ISNUMBER(A618)),VLOOKUP(A618,Studies!A:BR,4,FALSE),"")</f>
        <v>MAD 10 mg (day 7 and day 14)</v>
      </c>
      <c r="E618" s="188" t="str">
        <f>IF(AND(A618&lt;&gt;"",ISNUMBER(A618)),VLOOKUP(A618,Studies!A:BR,5,FALSE),"")</f>
        <v>Dapagliflozin</v>
      </c>
      <c r="F618" s="78" t="s">
        <v>1623</v>
      </c>
      <c r="G618" s="78">
        <f t="shared" ref="G618:G681" si="10">A618-A617</f>
        <v>1</v>
      </c>
    </row>
    <row r="619" spans="1:7" x14ac:dyDescent="0.2">
      <c r="A619" s="78">
        <v>687</v>
      </c>
      <c r="B619" s="188" t="str">
        <f>IF(AND(A619&lt;&gt;"",ISNUMBER(A619)),VLOOKUP(A619,Studies!A:BR,2,FALSE),"")</f>
        <v>Komoroski 2009</v>
      </c>
      <c r="C619" s="188" t="str">
        <f>IF(AND(A619&lt;&gt;"",ISNUMBER(A619)),VLOOKUP(A619,Studies!A:BR,3,FALSE),"")</f>
        <v>https://www.ncbi.nlm.nih.gov/pubmed/19129748</v>
      </c>
      <c r="D619" s="257" t="str">
        <f>IF(AND(A619&lt;&gt;"",ISNUMBER(A619)),VLOOKUP(A619,Studies!A:BR,4,FALSE),"")</f>
        <v>MAD 20 mg (day 7 and day 14)</v>
      </c>
      <c r="E619" s="188" t="str">
        <f>IF(AND(A619&lt;&gt;"",ISNUMBER(A619)),VLOOKUP(A619,Studies!A:BR,5,FALSE),"")</f>
        <v>Dapagliflozin</v>
      </c>
      <c r="F619" s="78" t="s">
        <v>1623</v>
      </c>
      <c r="G619" s="78">
        <f t="shared" si="10"/>
        <v>1</v>
      </c>
    </row>
    <row r="620" spans="1:7" x14ac:dyDescent="0.2">
      <c r="A620" s="78">
        <v>688</v>
      </c>
      <c r="B620" s="188" t="str">
        <f>IF(AND(A620&lt;&gt;"",ISNUMBER(A620)),VLOOKUP(A620,Studies!A:BR,2,FALSE),"")</f>
        <v>Komoroski 2009</v>
      </c>
      <c r="C620" s="188" t="str">
        <f>IF(AND(A620&lt;&gt;"",ISNUMBER(A620)),VLOOKUP(A620,Studies!A:BR,3,FALSE),"")</f>
        <v>https://www.ncbi.nlm.nih.gov/pubmed/19129748</v>
      </c>
      <c r="D620" s="257" t="str">
        <f>IF(AND(A620&lt;&gt;"",ISNUMBER(A620)),VLOOKUP(A620,Studies!A:BR,4,FALSE),"")</f>
        <v>MAD 50 mg (day 7 and day 14)</v>
      </c>
      <c r="E620" s="188" t="str">
        <f>IF(AND(A620&lt;&gt;"",ISNUMBER(A620)),VLOOKUP(A620,Studies!A:BR,5,FALSE),"")</f>
        <v>Dapagliflozin</v>
      </c>
      <c r="F620" s="78" t="s">
        <v>1623</v>
      </c>
      <c r="G620" s="78">
        <f t="shared" si="10"/>
        <v>1</v>
      </c>
    </row>
    <row r="621" spans="1:7" x14ac:dyDescent="0.2">
      <c r="A621" s="78">
        <v>689</v>
      </c>
      <c r="B621" s="188" t="str">
        <f>IF(AND(A621&lt;&gt;"",ISNUMBER(A621)),VLOOKUP(A621,Studies!A:BR,2,FALSE),"")</f>
        <v>Komoroski 2009</v>
      </c>
      <c r="C621" s="188" t="str">
        <f>IF(AND(A621&lt;&gt;"",ISNUMBER(A621)),VLOOKUP(A621,Studies!A:BR,3,FALSE),"")</f>
        <v>https://www.ncbi.nlm.nih.gov/pubmed/19129748</v>
      </c>
      <c r="D621" s="257" t="str">
        <f>IF(AND(A621&lt;&gt;"",ISNUMBER(A621)),VLOOKUP(A621,Studies!A:BR,4,FALSE),"")</f>
        <v>MAD 100 mg (day 7 and day 14)</v>
      </c>
      <c r="E621" s="188" t="str">
        <f>IF(AND(A621&lt;&gt;"",ISNUMBER(A621)),VLOOKUP(A621,Studies!A:BR,5,FALSE),"")</f>
        <v>Dapagliflozin</v>
      </c>
      <c r="F621" s="78" t="s">
        <v>1623</v>
      </c>
      <c r="G621" s="78">
        <f t="shared" si="10"/>
        <v>1</v>
      </c>
    </row>
    <row r="622" spans="1:7"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7" t="str">
        <f>IF(AND(A622&lt;&gt;"",ISNUMBER(A622)),VLOOKUP(A622,Studies!A:BR,4,FALSE),"")</f>
        <v>500 mg SD</v>
      </c>
      <c r="E622" s="188" t="str">
        <f>IF(AND(A622&lt;&gt;"",ISNUMBER(A622)),VLOOKUP(A622,Studies!A:BR,5,FALSE),"")</f>
        <v>Mefenamic acid</v>
      </c>
      <c r="F622" s="78" t="s">
        <v>573</v>
      </c>
      <c r="G622" s="78">
        <f t="shared" si="10"/>
        <v>1</v>
      </c>
    </row>
    <row r="623" spans="1:7" x14ac:dyDescent="0.2">
      <c r="A623" s="78">
        <v>691</v>
      </c>
      <c r="B623" s="188" t="str">
        <f>IF(AND(A623&lt;&gt;"",ISNUMBER(A623)),VLOOKUP(A623,Studies!A:BR,2,FALSE),"")</f>
        <v>Austin 1980</v>
      </c>
      <c r="C623" s="188" t="str">
        <f>IF(AND(A623&lt;&gt;"",ISNUMBER(A623)),VLOOKUP(A623,Studies!A:BR,3,FALSE),"")</f>
        <v>https://www.ncbi.nlm.nih.gov/pubmed/7437245</v>
      </c>
      <c r="D623" s="257" t="str">
        <f>IF(AND(A623&lt;&gt;"",ISNUMBER(A623)),VLOOKUP(A623,Studies!A:BR,4,FALSE),"")</f>
        <v>250 mg over 3 min (Regimen 1)</v>
      </c>
      <c r="E623" s="188" t="str">
        <f>IF(AND(A623&lt;&gt;"",ISNUMBER(A623)),VLOOKUP(A623,Studies!A:BR,5,FALSE),"")</f>
        <v>Erythromycin</v>
      </c>
      <c r="F623" s="78" t="s">
        <v>356</v>
      </c>
      <c r="G623" s="78">
        <f t="shared" si="10"/>
        <v>1</v>
      </c>
    </row>
    <row r="624" spans="1:7" x14ac:dyDescent="0.2">
      <c r="A624" s="78">
        <v>692</v>
      </c>
      <c r="B624" s="188" t="str">
        <f>IF(AND(A624&lt;&gt;"",ISNUMBER(A624)),VLOOKUP(A624,Studies!A:BR,2,FALSE),"")</f>
        <v>Austin 1980</v>
      </c>
      <c r="C624" s="188" t="str">
        <f>IF(AND(A624&lt;&gt;"",ISNUMBER(A624)),VLOOKUP(A624,Studies!A:BR,3,FALSE),"")</f>
        <v>https://www.ncbi.nlm.nih.gov/pubmed/7437245</v>
      </c>
      <c r="D624" s="257" t="str">
        <f>IF(AND(A624&lt;&gt;"",ISNUMBER(A624)),VLOOKUP(A624,Studies!A:BR,4,FALSE),"")</f>
        <v>125 mg over 15 min (Regimen 2)</v>
      </c>
      <c r="E624" s="188" t="str">
        <f>IF(AND(A624&lt;&gt;"",ISNUMBER(A624)),VLOOKUP(A624,Studies!A:BR,5,FALSE),"")</f>
        <v>Erythromycin</v>
      </c>
      <c r="F624" s="78" t="s">
        <v>356</v>
      </c>
      <c r="G624" s="78">
        <f t="shared" si="10"/>
        <v>1</v>
      </c>
    </row>
    <row r="625" spans="1:7" x14ac:dyDescent="0.2">
      <c r="A625" s="78">
        <v>693</v>
      </c>
      <c r="B625" s="188" t="str">
        <f>IF(AND(A625&lt;&gt;"",ISNUMBER(A625)),VLOOKUP(A625,Studies!A:BR,2,FALSE),"")</f>
        <v>Austin 1980</v>
      </c>
      <c r="C625" s="188" t="str">
        <f>IF(AND(A625&lt;&gt;"",ISNUMBER(A625)),VLOOKUP(A625,Studies!A:BR,3,FALSE),"")</f>
        <v>https://www.ncbi.nlm.nih.gov/pubmed/7437245</v>
      </c>
      <c r="D625" s="257" t="str">
        <f>IF(AND(A625&lt;&gt;"",ISNUMBER(A625)),VLOOKUP(A625,Studies!A:BR,4,FALSE),"")</f>
        <v>250 mg over 15 min (Regimen 2)</v>
      </c>
      <c r="E625" s="188" t="str">
        <f>IF(AND(A625&lt;&gt;"",ISNUMBER(A625)),VLOOKUP(A625,Studies!A:BR,5,FALSE),"")</f>
        <v>Erythromycin</v>
      </c>
      <c r="F625" s="78" t="s">
        <v>356</v>
      </c>
      <c r="G625" s="78">
        <f t="shared" si="10"/>
        <v>1</v>
      </c>
    </row>
    <row r="626" spans="1:7" x14ac:dyDescent="0.2">
      <c r="A626" s="78">
        <v>694</v>
      </c>
      <c r="B626" s="188" t="str">
        <f>IF(AND(A626&lt;&gt;"",ISNUMBER(A626)),VLOOKUP(A626,Studies!A:BR,2,FALSE),"")</f>
        <v>Austin 1980</v>
      </c>
      <c r="C626" s="188" t="str">
        <f>IF(AND(A626&lt;&gt;"",ISNUMBER(A626)),VLOOKUP(A626,Studies!A:BR,3,FALSE),"")</f>
        <v>https://www.ncbi.nlm.nih.gov/pubmed/7437245</v>
      </c>
      <c r="D626" s="257" t="str">
        <f>IF(AND(A626&lt;&gt;"",ISNUMBER(A626)),VLOOKUP(A626,Studies!A:BR,4,FALSE),"")</f>
        <v>500 mg over 15 min (Regimen 2)</v>
      </c>
      <c r="E626" s="188" t="str">
        <f>IF(AND(A626&lt;&gt;"",ISNUMBER(A626)),VLOOKUP(A626,Studies!A:BR,5,FALSE),"")</f>
        <v>Erythromycin</v>
      </c>
      <c r="F626" s="78" t="s">
        <v>356</v>
      </c>
      <c r="G626" s="78">
        <f t="shared" si="10"/>
        <v>1</v>
      </c>
    </row>
    <row r="627" spans="1:7" x14ac:dyDescent="0.2">
      <c r="A627" s="78">
        <v>695</v>
      </c>
      <c r="B627" s="188" t="str">
        <f>IF(AND(A627&lt;&gt;"",ISNUMBER(A627)),VLOOKUP(A627,Studies!A:BR,2,FALSE),"")</f>
        <v>Austin 1980</v>
      </c>
      <c r="C627" s="188" t="str">
        <f>IF(AND(A627&lt;&gt;"",ISNUMBER(A627)),VLOOKUP(A627,Studies!A:BR,3,FALSE),"")</f>
        <v>https://www.ncbi.nlm.nih.gov/pubmed/7437245</v>
      </c>
      <c r="D627" s="257" t="str">
        <f>IF(AND(A627&lt;&gt;"",ISNUMBER(A627)),VLOOKUP(A627,Studies!A:BR,4,FALSE),"")</f>
        <v>900 mg over 15 min (Regimen 2)</v>
      </c>
      <c r="E627" s="188" t="str">
        <f>IF(AND(A627&lt;&gt;"",ISNUMBER(A627)),VLOOKUP(A627,Studies!A:BR,5,FALSE),"")</f>
        <v>Erythromycin</v>
      </c>
      <c r="F627" s="78" t="s">
        <v>356</v>
      </c>
      <c r="G627" s="78">
        <f t="shared" si="10"/>
        <v>1</v>
      </c>
    </row>
    <row r="628" spans="1:7" x14ac:dyDescent="0.2">
      <c r="A628" s="78">
        <v>696</v>
      </c>
      <c r="B628" s="188" t="str">
        <f>IF(AND(A628&lt;&gt;"",ISNUMBER(A628)),VLOOKUP(A628,Studies!A:BR,2,FALSE),"")</f>
        <v>Barre 1987</v>
      </c>
      <c r="C628" s="188" t="str">
        <f>IF(AND(A628&lt;&gt;"",ISNUMBER(A628)),VLOOKUP(A628,Studies!A:BR,3,FALSE),"")</f>
        <v>https://www.ncbi.nlm.nih.gov/pubmed/3606934</v>
      </c>
      <c r="D628" s="257" t="str">
        <f>IF(AND(A628&lt;&gt;"",ISNUMBER(A628)),VLOOKUP(A628,Studies!A:BR,4,FALSE),"")</f>
        <v>500 mg over 30 min, total concentrations</v>
      </c>
      <c r="E628" s="188" t="str">
        <f>IF(AND(A628&lt;&gt;"",ISNUMBER(A628)),VLOOKUP(A628,Studies!A:BR,5,FALSE),"")</f>
        <v>Erythromycin</v>
      </c>
      <c r="F628" s="78" t="s">
        <v>356</v>
      </c>
      <c r="G628" s="78">
        <f t="shared" si="10"/>
        <v>1</v>
      </c>
    </row>
    <row r="629" spans="1:7" x14ac:dyDescent="0.2">
      <c r="A629" s="78">
        <v>697</v>
      </c>
      <c r="B629" s="188" t="str">
        <f>IF(AND(A629&lt;&gt;"",ISNUMBER(A629)),VLOOKUP(A629,Studies!A:BR,2,FALSE),"")</f>
        <v>Pasic 1987</v>
      </c>
      <c r="C629" s="188" t="str">
        <f>IF(AND(A629&lt;&gt;"",ISNUMBER(A629)),VLOOKUP(A629,Studies!A:BR,3,FALSE),"")</f>
        <v>https://www.ncbi.nlm.nih.gov/pubmed/3604256</v>
      </c>
      <c r="D629" s="257" t="str">
        <f>IF(AND(A629&lt;&gt;"",ISNUMBER(A629)),VLOOKUP(A629,Studies!A:BR,4,FALSE),"")</f>
        <v>Without oral theophylline co-administration</v>
      </c>
      <c r="E629" s="188" t="str">
        <f>IF(AND(A629&lt;&gt;"",ISNUMBER(A629)),VLOOKUP(A629,Studies!A:BR,5,FALSE),"")</f>
        <v>Erythromycin</v>
      </c>
      <c r="F629" s="78" t="s">
        <v>356</v>
      </c>
      <c r="G629" s="78">
        <f t="shared" si="10"/>
        <v>1</v>
      </c>
    </row>
    <row r="630" spans="1:7" x14ac:dyDescent="0.2">
      <c r="A630" s="78">
        <v>698</v>
      </c>
      <c r="B630" s="188" t="str">
        <f>IF(AND(A630&lt;&gt;"",ISNUMBER(A630)),VLOOKUP(A630,Studies!A:BR,2,FALSE),"")</f>
        <v>Sun 2010</v>
      </c>
      <c r="C630" s="188" t="str">
        <f>IF(AND(A630&lt;&gt;"",ISNUMBER(A630)),VLOOKUP(A630,Studies!A:BR,3,FALSE),"")</f>
        <v>https://www.ncbi.nlm.nih.gov/pubmed/20090676</v>
      </c>
      <c r="D630" s="257" t="str">
        <f>IF(AND(A630&lt;&gt;"",ISNUMBER(A630)),VLOOKUP(A630,Studies!A:BR,4,FALSE),"")</f>
        <v>Subjects with normal renal function</v>
      </c>
      <c r="E630" s="188" t="str">
        <f>IF(AND(A630&lt;&gt;"",ISNUMBER(A630)),VLOOKUP(A630,Studies!A:BR,5,FALSE),"")</f>
        <v>Erythromycin</v>
      </c>
      <c r="F630" s="78" t="s">
        <v>356</v>
      </c>
      <c r="G630" s="78">
        <f t="shared" si="10"/>
        <v>1</v>
      </c>
    </row>
    <row r="631" spans="1:7" x14ac:dyDescent="0.2">
      <c r="A631" s="78">
        <v>699</v>
      </c>
      <c r="B631" s="188" t="str">
        <f>IF(AND(A631&lt;&gt;"",ISNUMBER(A631)),VLOOKUP(A631,Studies!A:BR,2,FALSE),"")</f>
        <v>Friedman 1986</v>
      </c>
      <c r="C631" s="188" t="str">
        <f>IF(AND(A631&lt;&gt;"",ISNUMBER(A631)),VLOOKUP(A631,Studies!A:BR,3,FALSE),"")</f>
        <v>https://www.ncbi.nlm.nih.gov/pubmed/3567010</v>
      </c>
      <c r="D631" s="257" t="str">
        <f>IF(AND(A631&lt;&gt;"",ISNUMBER(A631)),VLOOKUP(A631,Studies!A:BR,4,FALSE),"")</f>
        <v>Figure 1</v>
      </c>
      <c r="E631" s="188" t="str">
        <f>IF(AND(A631&lt;&gt;"",ISNUMBER(A631)),VLOOKUP(A631,Studies!A:BR,5,FALSE),"")</f>
        <v>Triazolam</v>
      </c>
      <c r="F631" s="78" t="s">
        <v>1986</v>
      </c>
      <c r="G631" s="78">
        <f t="shared" si="10"/>
        <v>1</v>
      </c>
    </row>
    <row r="632" spans="1:7" x14ac:dyDescent="0.2">
      <c r="A632" s="78">
        <v>700</v>
      </c>
      <c r="B632" s="188" t="str">
        <f>IF(AND(A632&lt;&gt;"",ISNUMBER(A632)),VLOOKUP(A632,Studies!A:BR,2,FALSE),"")</f>
        <v>Friedman 1988</v>
      </c>
      <c r="C632" s="188" t="str">
        <f>IF(AND(A632&lt;&gt;"",ISNUMBER(A632)),VLOOKUP(A632,Studies!A:BR,3,FALSE),"")</f>
        <v>https://www.ncbi.nlm.nih.gov/pubmed/3360971</v>
      </c>
      <c r="D632" s="257" t="str">
        <f>IF(AND(A632&lt;&gt;"",ISNUMBER(A632)),VLOOKUP(A632,Studies!A:BR,4,FALSE),"")</f>
        <v>Control</v>
      </c>
      <c r="E632" s="188" t="str">
        <f>IF(AND(A632&lt;&gt;"",ISNUMBER(A632)),VLOOKUP(A632,Studies!A:BR,5,FALSE),"")</f>
        <v>Triazolam</v>
      </c>
      <c r="F632" s="78" t="s">
        <v>1986</v>
      </c>
      <c r="G632" s="78">
        <f t="shared" si="10"/>
        <v>1</v>
      </c>
    </row>
    <row r="633" spans="1:7" x14ac:dyDescent="0.2">
      <c r="A633" s="78">
        <v>701</v>
      </c>
      <c r="B633" s="188" t="str">
        <f>IF(AND(A633&lt;&gt;"",ISNUMBER(A633)),VLOOKUP(A633,Studies!A:BR,2,FALSE),"")</f>
        <v>Greenblatt 1991</v>
      </c>
      <c r="C633" s="188" t="str">
        <f>IF(AND(A633&lt;&gt;"",ISNUMBER(A633)),VLOOKUP(A633,Studies!A:BR,3,FALSE),"")</f>
        <v>https://www.ncbi.nlm.nih.gov/pubmed/2034245</v>
      </c>
      <c r="D633" s="257" t="str">
        <f>IF(AND(A633&lt;&gt;"",ISNUMBER(A633)),VLOOKUP(A633,Studies!A:BR,4,FALSE),"")</f>
        <v>Young subjects, 0.125 mg</v>
      </c>
      <c r="E633" s="188" t="str">
        <f>IF(AND(A633&lt;&gt;"",ISNUMBER(A633)),VLOOKUP(A633,Studies!A:BR,5,FALSE),"")</f>
        <v>Triazolam</v>
      </c>
      <c r="F633" s="78" t="s">
        <v>1986</v>
      </c>
      <c r="G633" s="78">
        <f t="shared" si="10"/>
        <v>1</v>
      </c>
    </row>
    <row r="634" spans="1:7" x14ac:dyDescent="0.2">
      <c r="A634" s="78">
        <v>702</v>
      </c>
      <c r="B634" s="188" t="str">
        <f>IF(AND(A634&lt;&gt;"",ISNUMBER(A634)),VLOOKUP(A634,Studies!A:BR,2,FALSE),"")</f>
        <v>Greenblatt 1991</v>
      </c>
      <c r="C634" s="188" t="str">
        <f>IF(AND(A634&lt;&gt;"",ISNUMBER(A634)),VLOOKUP(A634,Studies!A:BR,3,FALSE),"")</f>
        <v>https://www.ncbi.nlm.nih.gov/pubmed/2034245</v>
      </c>
      <c r="D634" s="257" t="str">
        <f>IF(AND(A634&lt;&gt;"",ISNUMBER(A634)),VLOOKUP(A634,Studies!A:BR,4,FALSE),"")</f>
        <v>Young subjects, 0.25 mg</v>
      </c>
      <c r="E634" s="188" t="str">
        <f>IF(AND(A634&lt;&gt;"",ISNUMBER(A634)),VLOOKUP(A634,Studies!A:BR,5,FALSE),"")</f>
        <v>Triazolam</v>
      </c>
      <c r="F634" s="78" t="s">
        <v>1986</v>
      </c>
      <c r="G634" s="78">
        <f t="shared" si="10"/>
        <v>1</v>
      </c>
    </row>
    <row r="635" spans="1:7" x14ac:dyDescent="0.2">
      <c r="A635" s="78">
        <v>703</v>
      </c>
      <c r="B635" s="188" t="str">
        <f>IF(AND(A635&lt;&gt;"",ISNUMBER(A635)),VLOOKUP(A635,Studies!A:BR,2,FALSE),"")</f>
        <v>Greenblatt 1989</v>
      </c>
      <c r="C635" s="188" t="str">
        <f>IF(AND(A635&lt;&gt;"",ISNUMBER(A635)),VLOOKUP(A635,Studies!A:BR,3,FALSE),"")</f>
        <v>https://www.ncbi.nlm.nih.gov/pubmed/2564763</v>
      </c>
      <c r="D635" s="257" t="str">
        <f>IF(AND(A635&lt;&gt;"",ISNUMBER(A635)),VLOOKUP(A635,Studies!A:BR,4,FALSE),"")</f>
        <v>Triazolam group</v>
      </c>
      <c r="E635" s="188" t="str">
        <f>IF(AND(A635&lt;&gt;"",ISNUMBER(A635)),VLOOKUP(A635,Studies!A:BR,5,FALSE),"")</f>
        <v>Triazolam</v>
      </c>
      <c r="F635" s="78" t="s">
        <v>1986</v>
      </c>
      <c r="G635" s="78">
        <f t="shared" si="10"/>
        <v>1</v>
      </c>
    </row>
    <row r="636" spans="1:7" x14ac:dyDescent="0.2">
      <c r="A636" s="78">
        <v>704</v>
      </c>
      <c r="B636" s="188" t="str">
        <f>IF(AND(A636&lt;&gt;"",ISNUMBER(A636)),VLOOKUP(A636,Studies!A:BR,2,FALSE),"")</f>
        <v>Greenblatt 1998</v>
      </c>
      <c r="C636" s="188" t="str">
        <f>IF(AND(A636&lt;&gt;"",ISNUMBER(A636)),VLOOKUP(A636,Studies!A:BR,3,FALSE),"")</f>
        <v>https://www.ncbi.nlm.nih.gov/pubmed/9757151</v>
      </c>
      <c r="D636" s="257" t="str">
        <f>IF(AND(A636&lt;&gt;"",ISNUMBER(A636)),VLOOKUP(A636,Studies!A:BR,4,FALSE),"")</f>
        <v>Triazolam + Placebo (Trial B)</v>
      </c>
      <c r="E636" s="188" t="str">
        <f>IF(AND(A636&lt;&gt;"",ISNUMBER(A636)),VLOOKUP(A636,Studies!A:BR,5,FALSE),"")</f>
        <v>Triazolam</v>
      </c>
      <c r="F636" s="78" t="s">
        <v>1986</v>
      </c>
      <c r="G636" s="78">
        <f t="shared" si="10"/>
        <v>1</v>
      </c>
    </row>
    <row r="637" spans="1:7" x14ac:dyDescent="0.2">
      <c r="A637" s="78">
        <v>705</v>
      </c>
      <c r="B637" s="188" t="str">
        <f>IF(AND(A637&lt;&gt;"",ISNUMBER(A637)),VLOOKUP(A637,Studies!A:BR,2,FALSE),"")</f>
        <v>Greenblatt 2000</v>
      </c>
      <c r="C637" s="188" t="str">
        <f>IF(AND(A637&lt;&gt;"",ISNUMBER(A637)),VLOOKUP(A637,Studies!A:BR,3,FALSE),"")</f>
        <v>https://www.ncbi.nlm.nih.gov/pubmed/10773013</v>
      </c>
      <c r="D637" s="257" t="str">
        <f>IF(AND(A637&lt;&gt;"",ISNUMBER(A637)),VLOOKUP(A637,Studies!A:BR,4,FALSE),"")</f>
        <v>Triazolam males</v>
      </c>
      <c r="E637" s="188" t="str">
        <f>IF(AND(A637&lt;&gt;"",ISNUMBER(A637)),VLOOKUP(A637,Studies!A:BR,5,FALSE),"")</f>
        <v>Triazolam</v>
      </c>
      <c r="F637" s="78" t="s">
        <v>1986</v>
      </c>
      <c r="G637" s="78">
        <f t="shared" si="10"/>
        <v>1</v>
      </c>
    </row>
    <row r="638" spans="1:7" x14ac:dyDescent="0.2">
      <c r="A638" s="78">
        <v>706</v>
      </c>
      <c r="B638" s="188" t="str">
        <f>IF(AND(A638&lt;&gt;"",ISNUMBER(A638)),VLOOKUP(A638,Studies!A:BR,2,FALSE),"")</f>
        <v>Greenblatt 2000</v>
      </c>
      <c r="C638" s="188" t="str">
        <f>IF(AND(A638&lt;&gt;"",ISNUMBER(A638)),VLOOKUP(A638,Studies!A:BR,3,FALSE),"")</f>
        <v>https://www.ncbi.nlm.nih.gov/pubmed/10773013</v>
      </c>
      <c r="D638" s="257" t="str">
        <f>IF(AND(A638&lt;&gt;"",ISNUMBER(A638)),VLOOKUP(A638,Studies!A:BR,4,FALSE),"")</f>
        <v>Triazolam females</v>
      </c>
      <c r="E638" s="188" t="str">
        <f>IF(AND(A638&lt;&gt;"",ISNUMBER(A638)),VLOOKUP(A638,Studies!A:BR,5,FALSE),"")</f>
        <v>Triazolam</v>
      </c>
      <c r="F638" s="78" t="s">
        <v>1986</v>
      </c>
      <c r="G638" s="78">
        <f t="shared" si="10"/>
        <v>1</v>
      </c>
    </row>
    <row r="639" spans="1:7" x14ac:dyDescent="0.2">
      <c r="A639" s="78">
        <v>707</v>
      </c>
      <c r="B639" s="188" t="str">
        <f>IF(AND(A639&lt;&gt;"",ISNUMBER(A639)),VLOOKUP(A639,Studies!A:BR,2,FALSE),"")</f>
        <v>Greenblatt 2004</v>
      </c>
      <c r="C639" s="188" t="str">
        <f>IF(AND(A639&lt;&gt;"",ISNUMBER(A639)),VLOOKUP(A639,Studies!A:BR,3,FALSE),"")</f>
        <v>https://www.ncbi.nlm.nih.gov/pubmed/15536461</v>
      </c>
      <c r="D639" s="257" t="str">
        <f>IF(AND(A639&lt;&gt;"",ISNUMBER(A639)),VLOOKUP(A639,Studies!A:BR,4,FALSE),"")</f>
        <v>Young males</v>
      </c>
      <c r="E639" s="188" t="str">
        <f>IF(AND(A639&lt;&gt;"",ISNUMBER(A639)),VLOOKUP(A639,Studies!A:BR,5,FALSE),"")</f>
        <v>Triazolam</v>
      </c>
      <c r="F639" s="78" t="s">
        <v>1986</v>
      </c>
      <c r="G639" s="78">
        <f t="shared" si="10"/>
        <v>1</v>
      </c>
    </row>
    <row r="640" spans="1:7" x14ac:dyDescent="0.2">
      <c r="A640" s="78">
        <v>708</v>
      </c>
      <c r="B640" s="188" t="str">
        <f>IF(AND(A640&lt;&gt;"",ISNUMBER(A640)),VLOOKUP(A640,Studies!A:BR,2,FALSE),"")</f>
        <v>Greenblatt 2004</v>
      </c>
      <c r="C640" s="188" t="str">
        <f>IF(AND(A640&lt;&gt;"",ISNUMBER(A640)),VLOOKUP(A640,Studies!A:BR,3,FALSE),"")</f>
        <v>https://www.ncbi.nlm.nih.gov/pubmed/15536461</v>
      </c>
      <c r="D640" s="257" t="str">
        <f>IF(AND(A640&lt;&gt;"",ISNUMBER(A640)),VLOOKUP(A640,Studies!A:BR,4,FALSE),"")</f>
        <v>Young females</v>
      </c>
      <c r="E640" s="188" t="str">
        <f>IF(AND(A640&lt;&gt;"",ISNUMBER(A640)),VLOOKUP(A640,Studies!A:BR,5,FALSE),"")</f>
        <v>Triazolam</v>
      </c>
      <c r="F640" s="78" t="s">
        <v>1986</v>
      </c>
      <c r="G640" s="78">
        <f t="shared" si="10"/>
        <v>1</v>
      </c>
    </row>
    <row r="641" spans="1:7" x14ac:dyDescent="0.2">
      <c r="A641" s="78">
        <v>709</v>
      </c>
      <c r="B641" s="188" t="str">
        <f>IF(AND(A641&lt;&gt;"",ISNUMBER(A641)),VLOOKUP(A641,Studies!A:BR,2,FALSE),"")</f>
        <v>Hukkinen 1995</v>
      </c>
      <c r="C641" s="188" t="str">
        <f>IF(AND(A641&lt;&gt;"",ISNUMBER(A641)),VLOOKUP(A641,Studies!A:BR,3,FALSE),"")</f>
        <v>https://www.ncbi.nlm.nih.gov/pubmed/7648762</v>
      </c>
      <c r="D641" s="257" t="str">
        <f>IF(AND(A641&lt;&gt;"",ISNUMBER(A641)),VLOOKUP(A641,Studies!A:BR,4,FALSE),"")</f>
        <v>Triazolam with 250 mL water</v>
      </c>
      <c r="E641" s="188" t="str">
        <f>IF(AND(A641&lt;&gt;"",ISNUMBER(A641)),VLOOKUP(A641,Studies!A:BR,5,FALSE),"")</f>
        <v>Triazolam</v>
      </c>
      <c r="F641" s="78" t="s">
        <v>1986</v>
      </c>
      <c r="G641" s="78">
        <f t="shared" si="10"/>
        <v>1</v>
      </c>
    </row>
    <row r="642" spans="1:7" x14ac:dyDescent="0.2">
      <c r="A642" s="78">
        <v>710</v>
      </c>
      <c r="B642" s="188" t="str">
        <f>IF(AND(A642&lt;&gt;"",ISNUMBER(A642)),VLOOKUP(A642,Studies!A:BR,2,FALSE),"")</f>
        <v>Kroboth 1995</v>
      </c>
      <c r="C642" s="188" t="str">
        <f>IF(AND(A642&lt;&gt;"",ISNUMBER(A642)),VLOOKUP(A642,Studies!A:BR,3,FALSE),"")</f>
        <v>https://www.ncbi.nlm.nih.gov/pubmed/7593708</v>
      </c>
      <c r="D642" s="257" t="str">
        <f>IF(AND(A642&lt;&gt;"",ISNUMBER(A642)),VLOOKUP(A642,Studies!A:BR,4,FALSE),"")</f>
        <v>IV administration</v>
      </c>
      <c r="E642" s="188" t="str">
        <f>IF(AND(A642&lt;&gt;"",ISNUMBER(A642)),VLOOKUP(A642,Studies!A:BR,5,FALSE),"")</f>
        <v>Triazolam</v>
      </c>
      <c r="F642" s="78" t="s">
        <v>1986</v>
      </c>
      <c r="G642" s="78">
        <f t="shared" si="10"/>
        <v>1</v>
      </c>
    </row>
    <row r="643" spans="1:7" x14ac:dyDescent="0.2">
      <c r="A643" s="91">
        <v>711</v>
      </c>
      <c r="B643" s="188" t="str">
        <f>IF(AND(A643&lt;&gt;"",ISNUMBER(A643)),VLOOKUP(A643,Studies!A:BR,2,FALSE),"")</f>
        <v>Kroboth 1995</v>
      </c>
      <c r="C643" s="188" t="str">
        <f>IF(AND(A643&lt;&gt;"",ISNUMBER(A643)),VLOOKUP(A643,Studies!A:BR,3,FALSE),"")</f>
        <v>https://www.ncbi.nlm.nih.gov/pubmed/7593708</v>
      </c>
      <c r="D643" s="257" t="str">
        <f>IF(AND(A643&lt;&gt;"",ISNUMBER(A643)),VLOOKUP(A643,Studies!A:BR,4,FALSE),"")</f>
        <v>Oral administration</v>
      </c>
      <c r="E643" s="188" t="str">
        <f>IF(AND(A643&lt;&gt;"",ISNUMBER(A643)),VLOOKUP(A643,Studies!A:BR,5,FALSE),"")</f>
        <v>Triazolam</v>
      </c>
      <c r="F643" s="78" t="s">
        <v>1986</v>
      </c>
      <c r="G643" s="78">
        <f t="shared" si="10"/>
        <v>1</v>
      </c>
    </row>
    <row r="644" spans="1:7" x14ac:dyDescent="0.2">
      <c r="A644" s="91">
        <v>712</v>
      </c>
      <c r="B644" s="188" t="str">
        <f>IF(AND(A644&lt;&gt;"",ISNUMBER(A644)),VLOOKUP(A644,Studies!A:BR,2,FALSE),"")</f>
        <v>Lilja 2000</v>
      </c>
      <c r="C644" s="188" t="str">
        <f>IF(AND(A644&lt;&gt;"",ISNUMBER(A644)),VLOOKUP(A644,Studies!A:BR,3,FALSE),"")</f>
        <v>https://www.ncbi.nlm.nih.gov/pubmed/11009051</v>
      </c>
      <c r="D644" s="257" t="str">
        <f>IF(AND(A644&lt;&gt;"",ISNUMBER(A644)),VLOOKUP(A644,Studies!A:BR,4,FALSE),"")</f>
        <v>Triazolam with 200 mL water</v>
      </c>
      <c r="E644" s="188" t="str">
        <f>IF(AND(A644&lt;&gt;"",ISNUMBER(A644)),VLOOKUP(A644,Studies!A:BR,5,FALSE),"")</f>
        <v>Triazolam</v>
      </c>
      <c r="F644" s="78" t="s">
        <v>1986</v>
      </c>
      <c r="G644" s="78">
        <f t="shared" si="10"/>
        <v>1</v>
      </c>
    </row>
    <row r="645" spans="1:7" x14ac:dyDescent="0.2">
      <c r="A645" s="91">
        <v>713</v>
      </c>
      <c r="B645" s="188" t="str">
        <f>IF(AND(A645&lt;&gt;"",ISNUMBER(A645)),VLOOKUP(A645,Studies!A:BR,2,FALSE),"")</f>
        <v>Moltke 1996</v>
      </c>
      <c r="C645" s="188" t="str">
        <f>IF(AND(A645&lt;&gt;"",ISNUMBER(A645)),VLOOKUP(A645,Studies!A:BR,3,FALSE),"")</f>
        <v>https://www.ncbi.nlm.nih.gov/pubmed/8632299</v>
      </c>
      <c r="D645" s="257" t="str">
        <f>IF(AND(A645&lt;&gt;"",ISNUMBER(A645)),VLOOKUP(A645,Studies!A:BR,4,FALSE),"")</f>
        <v>Triazolam + Placebo (Trial 2)</v>
      </c>
      <c r="E645" s="188" t="str">
        <f>IF(AND(A645&lt;&gt;"",ISNUMBER(A645)),VLOOKUP(A645,Studies!A:BR,5,FALSE),"")</f>
        <v>Triazolam</v>
      </c>
      <c r="F645" s="78" t="s">
        <v>1986</v>
      </c>
      <c r="G645" s="78">
        <f t="shared" si="10"/>
        <v>1</v>
      </c>
    </row>
    <row r="646" spans="1:7" x14ac:dyDescent="0.2">
      <c r="A646" s="91">
        <v>714</v>
      </c>
      <c r="B646" s="188" t="str">
        <f>IF(AND(A646&lt;&gt;"",ISNUMBER(A646)),VLOOKUP(A646,Studies!A:BR,2,FALSE),"")</f>
        <v>O'Connor-Semmes 2001</v>
      </c>
      <c r="C646" s="188" t="str">
        <f>IF(AND(A646&lt;&gt;"",ISNUMBER(A646)),VLOOKUP(A646,Studies!A:BR,3,FALSE),"")</f>
        <v>https://www.ncbi.nlm.nih.gov/pubmed/11503006</v>
      </c>
      <c r="D646" s="257" t="str">
        <f>IF(AND(A646&lt;&gt;"",ISNUMBER(A646)),VLOOKUP(A646,Studies!A:BR,4,FALSE),"")</f>
        <v>Young group, triazolam alone</v>
      </c>
      <c r="E646" s="188" t="str">
        <f>IF(AND(A646&lt;&gt;"",ISNUMBER(A646)),VLOOKUP(A646,Studies!A:BR,5,FALSE),"")</f>
        <v>Triazolam</v>
      </c>
      <c r="F646" s="78" t="s">
        <v>1986</v>
      </c>
      <c r="G646" s="78">
        <f t="shared" si="10"/>
        <v>1</v>
      </c>
    </row>
    <row r="647" spans="1:7" x14ac:dyDescent="0.2">
      <c r="A647" s="91">
        <v>715</v>
      </c>
      <c r="B647" s="188" t="str">
        <f>IF(AND(A647&lt;&gt;"",ISNUMBER(A647)),VLOOKUP(A647,Studies!A:BR,2,FALSE),"")</f>
        <v>Ochs 1984</v>
      </c>
      <c r="C647" s="188" t="str">
        <f>IF(AND(A647&lt;&gt;"",ISNUMBER(A647)),VLOOKUP(A647,Studies!A:BR,3,FALSE),"")</f>
        <v>https://www.ncbi.nlm.nih.gov/pubmed/6142906</v>
      </c>
      <c r="D647" s="257" t="str">
        <f>IF(AND(A647&lt;&gt;"",ISNUMBER(A647)),VLOOKUP(A647,Studies!A:BR,4,FALSE),"")</f>
        <v>Control</v>
      </c>
      <c r="E647" s="188" t="str">
        <f>IF(AND(A647&lt;&gt;"",ISNUMBER(A647)),VLOOKUP(A647,Studies!A:BR,5,FALSE),"")</f>
        <v>Triazolam</v>
      </c>
      <c r="F647" s="78" t="s">
        <v>1986</v>
      </c>
      <c r="G647" s="78">
        <f t="shared" si="10"/>
        <v>1</v>
      </c>
    </row>
    <row r="648" spans="1:7" x14ac:dyDescent="0.2">
      <c r="A648" s="91">
        <v>716</v>
      </c>
      <c r="B648" s="188" t="str">
        <f>IF(AND(A648&lt;&gt;"",ISNUMBER(A648)),VLOOKUP(A648,Studies!A:BR,2,FALSE),"")</f>
        <v>Phillips 1986</v>
      </c>
      <c r="C648" s="188" t="str">
        <f>IF(AND(A648&lt;&gt;"",ISNUMBER(A648)),VLOOKUP(A648,Studies!A:BR,3,FALSE),"")</f>
        <v>https://www.ncbi.nlm.nih.gov/pubmed/3771812</v>
      </c>
      <c r="D648" s="257" t="str">
        <f>IF(AND(A648&lt;&gt;"",ISNUMBER(A648)),VLOOKUP(A648,Studies!A:BR,4,FALSE),"")</f>
        <v>Triazolam alone</v>
      </c>
      <c r="E648" s="188" t="str">
        <f>IF(AND(A648&lt;&gt;"",ISNUMBER(A648)),VLOOKUP(A648,Studies!A:BR,5,FALSE),"")</f>
        <v>Triazolam</v>
      </c>
      <c r="F648" s="78" t="s">
        <v>1986</v>
      </c>
      <c r="G648" s="78">
        <f t="shared" si="10"/>
        <v>1</v>
      </c>
    </row>
    <row r="649" spans="1:7" x14ac:dyDescent="0.2">
      <c r="A649" s="91">
        <v>717</v>
      </c>
      <c r="B649" s="188" t="str">
        <f>IF(AND(A649&lt;&gt;"",ISNUMBER(A649)),VLOOKUP(A649,Studies!A:BR,2,FALSE),"")</f>
        <v>Smith 1987</v>
      </c>
      <c r="C649" s="188" t="str">
        <f>IF(AND(A649&lt;&gt;"",ISNUMBER(A649)),VLOOKUP(A649,Studies!A:BR,3,FALSE),"")</f>
        <v>https://www.ncbi.nlm.nih.gov/pubmed/3437069</v>
      </c>
      <c r="D649" s="257" t="str">
        <f>IF(AND(A649&lt;&gt;"",ISNUMBER(A649)),VLOOKUP(A649,Studies!A:BR,4,FALSE),"")</f>
        <v>0.125 mg</v>
      </c>
      <c r="E649" s="188" t="str">
        <f>IF(AND(A649&lt;&gt;"",ISNUMBER(A649)),VLOOKUP(A649,Studies!A:BR,5,FALSE),"")</f>
        <v>Triazolam</v>
      </c>
      <c r="F649" s="78" t="s">
        <v>1986</v>
      </c>
      <c r="G649" s="78">
        <f t="shared" si="10"/>
        <v>1</v>
      </c>
    </row>
    <row r="650" spans="1:7" x14ac:dyDescent="0.2">
      <c r="A650" s="91">
        <v>718</v>
      </c>
      <c r="B650" s="188" t="str">
        <f>IF(AND(A650&lt;&gt;"",ISNUMBER(A650)),VLOOKUP(A650,Studies!A:BR,2,FALSE),"")</f>
        <v>Smith 1987</v>
      </c>
      <c r="C650" s="188" t="str">
        <f>IF(AND(A650&lt;&gt;"",ISNUMBER(A650)),VLOOKUP(A650,Studies!A:BR,3,FALSE),"")</f>
        <v>https://www.ncbi.nlm.nih.gov/pubmed/3437069</v>
      </c>
      <c r="D650" s="257" t="str">
        <f>IF(AND(A650&lt;&gt;"",ISNUMBER(A650)),VLOOKUP(A650,Studies!A:BR,4,FALSE),"")</f>
        <v>0.25 mg</v>
      </c>
      <c r="E650" s="188" t="str">
        <f>IF(AND(A650&lt;&gt;"",ISNUMBER(A650)),VLOOKUP(A650,Studies!A:BR,5,FALSE),"")</f>
        <v>Triazolam</v>
      </c>
      <c r="F650" s="78" t="s">
        <v>1986</v>
      </c>
      <c r="G650" s="78">
        <f t="shared" si="10"/>
        <v>1</v>
      </c>
    </row>
    <row r="651" spans="1:7" x14ac:dyDescent="0.2">
      <c r="A651" s="91">
        <v>719</v>
      </c>
      <c r="B651" s="188" t="str">
        <f>IF(AND(A651&lt;&gt;"",ISNUMBER(A651)),VLOOKUP(A651,Studies!A:BR,2,FALSE),"")</f>
        <v>Smith 1987</v>
      </c>
      <c r="C651" s="188" t="str">
        <f>IF(AND(A651&lt;&gt;"",ISNUMBER(A651)),VLOOKUP(A651,Studies!A:BR,3,FALSE),"")</f>
        <v>https://www.ncbi.nlm.nih.gov/pubmed/3437069</v>
      </c>
      <c r="D651" s="257" t="str">
        <f>IF(AND(A651&lt;&gt;"",ISNUMBER(A651)),VLOOKUP(A651,Studies!A:BR,4,FALSE),"")</f>
        <v>0.5 mg</v>
      </c>
      <c r="E651" s="188" t="str">
        <f>IF(AND(A651&lt;&gt;"",ISNUMBER(A651)),VLOOKUP(A651,Studies!A:BR,5,FALSE),"")</f>
        <v>Triazolam</v>
      </c>
      <c r="F651" s="78" t="s">
        <v>1986</v>
      </c>
      <c r="G651" s="78">
        <f t="shared" si="10"/>
        <v>1</v>
      </c>
    </row>
    <row r="652" spans="1:7" x14ac:dyDescent="0.2">
      <c r="A652" s="91">
        <v>720</v>
      </c>
      <c r="B652" s="188" t="str">
        <f>IF(AND(A652&lt;&gt;"",ISNUMBER(A652)),VLOOKUP(A652,Studies!A:BR,2,FALSE),"")</f>
        <v>Smith 1987</v>
      </c>
      <c r="C652" s="188" t="str">
        <f>IF(AND(A652&lt;&gt;"",ISNUMBER(A652)),VLOOKUP(A652,Studies!A:BR,3,FALSE),"")</f>
        <v>https://www.ncbi.nlm.nih.gov/pubmed/3437069</v>
      </c>
      <c r="D652" s="257" t="str">
        <f>IF(AND(A652&lt;&gt;"",ISNUMBER(A652)),VLOOKUP(A652,Studies!A:BR,4,FALSE),"")</f>
        <v>0.75 mg</v>
      </c>
      <c r="E652" s="188" t="str">
        <f>IF(AND(A652&lt;&gt;"",ISNUMBER(A652)),VLOOKUP(A652,Studies!A:BR,5,FALSE),"")</f>
        <v>Triazolam</v>
      </c>
      <c r="F652" s="78" t="s">
        <v>1986</v>
      </c>
      <c r="G652" s="78">
        <f t="shared" si="10"/>
        <v>1</v>
      </c>
    </row>
    <row r="653" spans="1:7" x14ac:dyDescent="0.2">
      <c r="A653" s="91">
        <v>721</v>
      </c>
      <c r="B653" s="188" t="str">
        <f>IF(AND(A653&lt;&gt;"",ISNUMBER(A653)),VLOOKUP(A653,Studies!A:BR,2,FALSE),"")</f>
        <v>Smith 1987</v>
      </c>
      <c r="C653" s="188" t="str">
        <f>IF(AND(A653&lt;&gt;"",ISNUMBER(A653)),VLOOKUP(A653,Studies!A:BR,3,FALSE),"")</f>
        <v>https://www.ncbi.nlm.nih.gov/pubmed/3437069</v>
      </c>
      <c r="D653" s="257" t="str">
        <f>IF(AND(A653&lt;&gt;"",ISNUMBER(A653)),VLOOKUP(A653,Studies!A:BR,4,FALSE),"")</f>
        <v>1.0 mg</v>
      </c>
      <c r="E653" s="188" t="str">
        <f>IF(AND(A653&lt;&gt;"",ISNUMBER(A653)),VLOOKUP(A653,Studies!A:BR,5,FALSE),"")</f>
        <v>Triazolam</v>
      </c>
      <c r="F653" s="78" t="s">
        <v>1986</v>
      </c>
      <c r="G653" s="78">
        <f t="shared" si="10"/>
        <v>1</v>
      </c>
    </row>
    <row r="654" spans="1:7" x14ac:dyDescent="0.2">
      <c r="A654" s="91">
        <v>722</v>
      </c>
      <c r="B654" s="188" t="str">
        <f>IF(AND(A654&lt;&gt;"",ISNUMBER(A654)),VLOOKUP(A654,Studies!A:BR,2,FALSE),"")</f>
        <v>Varhe 1994</v>
      </c>
      <c r="C654" s="188" t="str">
        <f>IF(AND(A654&lt;&gt;"",ISNUMBER(A654)),VLOOKUP(A654,Studies!A:BR,3,FALSE),"")</f>
        <v>https://www.ncbi.nlm.nih.gov/pubmed/7995001</v>
      </c>
      <c r="D654" s="257" t="str">
        <f>IF(AND(A654&lt;&gt;"",ISNUMBER(A654)),VLOOKUP(A654,Studies!A:BR,4,FALSE),"")</f>
        <v>Triazolam + placebo</v>
      </c>
      <c r="E654" s="188" t="str">
        <f>IF(AND(A654&lt;&gt;"",ISNUMBER(A654)),VLOOKUP(A654,Studies!A:BR,5,FALSE),"")</f>
        <v>Triazolam</v>
      </c>
      <c r="F654" s="78" t="s">
        <v>1986</v>
      </c>
      <c r="G654" s="78">
        <f t="shared" si="10"/>
        <v>1</v>
      </c>
    </row>
    <row r="655" spans="1:7" x14ac:dyDescent="0.2">
      <c r="A655" s="91">
        <v>723</v>
      </c>
      <c r="B655" s="188" t="str">
        <f>IF(AND(A655&lt;&gt;"",ISNUMBER(A655)),VLOOKUP(A655,Studies!A:BR,2,FALSE),"")</f>
        <v>Varhe 1996a</v>
      </c>
      <c r="C655" s="188" t="str">
        <f>IF(AND(A655&lt;&gt;"",ISNUMBER(A655)),VLOOKUP(A655,Studies!A:BR,3,FALSE),"")</f>
        <v>https://www.ncbi.nlm.nih.gov/pubmed/8730978</v>
      </c>
      <c r="D655" s="257" t="str">
        <f>IF(AND(A655&lt;&gt;"",ISNUMBER(A655)),VLOOKUP(A655,Studies!A:BR,4,FALSE),"")</f>
        <v>Triazolam + placebo</v>
      </c>
      <c r="E655" s="188" t="str">
        <f>IF(AND(A655&lt;&gt;"",ISNUMBER(A655)),VLOOKUP(A655,Studies!A:BR,5,FALSE),"")</f>
        <v>Triazolam</v>
      </c>
      <c r="F655" s="78" t="s">
        <v>1986</v>
      </c>
      <c r="G655" s="78">
        <f t="shared" si="10"/>
        <v>1</v>
      </c>
    </row>
    <row r="656" spans="1:7" x14ac:dyDescent="0.2">
      <c r="A656" s="91">
        <v>724</v>
      </c>
      <c r="B656" s="188" t="str">
        <f>IF(AND(A656&lt;&gt;"",ISNUMBER(A656)),VLOOKUP(A656,Studies!A:BR,2,FALSE),"")</f>
        <v>Varhe 1996b</v>
      </c>
      <c r="C656" s="188" t="str">
        <f>IF(AND(A656&lt;&gt;"",ISNUMBER(A656)),VLOOKUP(A656,Studies!A:BR,3,FALSE),"")</f>
        <v>https://www.ncbi.nlm.nih.gov/pubmed/8612379</v>
      </c>
      <c r="D656" s="257" t="str">
        <f>IF(AND(A656&lt;&gt;"",ISNUMBER(A656)),VLOOKUP(A656,Studies!A:BR,4,FALSE),"")</f>
        <v>Triazolam + placebo</v>
      </c>
      <c r="E656" s="188" t="str">
        <f>IF(AND(A656&lt;&gt;"",ISNUMBER(A656)),VLOOKUP(A656,Studies!A:BR,5,FALSE),"")</f>
        <v>Triazolam</v>
      </c>
      <c r="F656" s="78" t="s">
        <v>1986</v>
      </c>
      <c r="G656" s="78">
        <f t="shared" si="10"/>
        <v>1</v>
      </c>
    </row>
    <row r="657" spans="1:7" x14ac:dyDescent="0.2">
      <c r="A657" s="253">
        <v>725</v>
      </c>
      <c r="B657" s="188" t="str">
        <f>IF(AND(A657&lt;&gt;"",ISNUMBER(A657)),VLOOKUP(A657,Studies!A:BR,2,FALSE),"")</f>
        <v>Varhe 1996c</v>
      </c>
      <c r="C657" s="188" t="str">
        <f>IF(AND(A657&lt;&gt;"",ISNUMBER(A657)),VLOOKUP(A657,Studies!A:BR,3,FALSE),"")</f>
        <v>https://www.ncbi.nlm.nih.gov/pubmed/8904618</v>
      </c>
      <c r="D657" s="257" t="str">
        <f>IF(AND(A657&lt;&gt;"",ISNUMBER(A657)),VLOOKUP(A657,Studies!A:BR,4,FALSE),"")</f>
        <v>Triazolam + placebo</v>
      </c>
      <c r="E657" s="188" t="str">
        <f>IF(AND(A657&lt;&gt;"",ISNUMBER(A657)),VLOOKUP(A657,Studies!A:BR,5,FALSE),"")</f>
        <v>Triazolam</v>
      </c>
      <c r="F657" s="78" t="s">
        <v>1986</v>
      </c>
      <c r="G657" s="78">
        <f t="shared" si="10"/>
        <v>1</v>
      </c>
    </row>
    <row r="658" spans="1:7" x14ac:dyDescent="0.2">
      <c r="A658" s="253">
        <v>726</v>
      </c>
      <c r="B658" s="188" t="str">
        <f>IF(AND(A658&lt;&gt;"",ISNUMBER(A658)),VLOOKUP(A658,Studies!A:BR,2,FALSE),"")</f>
        <v>Villikka 1997</v>
      </c>
      <c r="C658" s="188" t="str">
        <f>IF(AND(A658&lt;&gt;"",ISNUMBER(A658)),VLOOKUP(A658,Studies!A:BR,3,FALSE),"")</f>
        <v>https://www.ncbi.nlm.nih.gov/pubmed/9024169</v>
      </c>
      <c r="D658" s="257" t="str">
        <f>IF(AND(A658&lt;&gt;"",ISNUMBER(A658)),VLOOKUP(A658,Studies!A:BR,4,FALSE),"")</f>
        <v>Triazolam + placebo</v>
      </c>
      <c r="E658" s="188" t="str">
        <f>IF(AND(A658&lt;&gt;"",ISNUMBER(A658)),VLOOKUP(A658,Studies!A:BR,5,FALSE),"")</f>
        <v>Triazolam</v>
      </c>
      <c r="F658" s="78" t="s">
        <v>1986</v>
      </c>
      <c r="G658" s="78">
        <f t="shared" si="10"/>
        <v>1</v>
      </c>
    </row>
    <row r="659" spans="1:7" x14ac:dyDescent="0.2">
      <c r="A659" s="78">
        <v>727</v>
      </c>
      <c r="B659" s="188" t="str">
        <f>IF(AND(A659&lt;&gt;"",ISNUMBER(A659)),VLOOKUP(A659,Studies!A:BR,2,FALSE),"")</f>
        <v>Villikka 1998</v>
      </c>
      <c r="C659" s="188" t="str">
        <f>IF(AND(A659&lt;&gt;"",ISNUMBER(A659)),VLOOKUP(A659,Studies!A:BR,3,FALSE),"")</f>
        <v>https://www.ncbi.nlm.nih.gov/pubmed/9783333</v>
      </c>
      <c r="D659" s="257" t="str">
        <f>IF(AND(A659&lt;&gt;"",ISNUMBER(A659)),VLOOKUP(A659,Studies!A:BR,4,FALSE),"")</f>
        <v>Triazolam + placebo</v>
      </c>
      <c r="E659" s="188" t="str">
        <f>IF(AND(A659&lt;&gt;"",ISNUMBER(A659)),VLOOKUP(A659,Studies!A:BR,5,FALSE),"")</f>
        <v>Triazolam</v>
      </c>
      <c r="F659" s="78" t="s">
        <v>1986</v>
      </c>
      <c r="G659" s="78">
        <f t="shared" si="10"/>
        <v>1</v>
      </c>
    </row>
    <row r="660" spans="1:7" x14ac:dyDescent="0.2">
      <c r="A660" s="78">
        <v>728</v>
      </c>
      <c r="B660" s="188" t="str">
        <f>IF(AND(A660&lt;&gt;"",ISNUMBER(A660)),VLOOKUP(A660,Studies!A:BR,2,FALSE),"")</f>
        <v>Adams 1984</v>
      </c>
      <c r="C660" s="188" t="str">
        <f>IF(AND(A660&lt;&gt;"",ISNUMBER(A660)),VLOOKUP(A660,Studies!A:BR,3,FALSE),"")</f>
        <v>https://www.ncbi.nlm.nih.gov/pubmed/6486443</v>
      </c>
      <c r="D660" s="257" t="str">
        <f>IF(AND(A660&lt;&gt;"",ISNUMBER(A660)),VLOOKUP(A660,Studies!A:BR,4,FALSE),"")</f>
        <v>0.25 mg, Individual 1</v>
      </c>
      <c r="E660" s="188" t="str">
        <f>IF(AND(A660&lt;&gt;"",ISNUMBER(A660)),VLOOKUP(A660,Studies!A:BR,5,FALSE),"")</f>
        <v>Alprazolam</v>
      </c>
      <c r="F660" s="78" t="s">
        <v>2066</v>
      </c>
      <c r="G660" s="78">
        <f t="shared" si="10"/>
        <v>1</v>
      </c>
    </row>
    <row r="661" spans="1:7" x14ac:dyDescent="0.2">
      <c r="A661" s="78">
        <v>729</v>
      </c>
      <c r="B661" s="188" t="str">
        <f>IF(AND(A661&lt;&gt;"",ISNUMBER(A661)),VLOOKUP(A661,Studies!A:BR,2,FALSE),"")</f>
        <v>Adams 1984</v>
      </c>
      <c r="C661" s="188" t="str">
        <f>IF(AND(A661&lt;&gt;"",ISNUMBER(A661)),VLOOKUP(A661,Studies!A:BR,3,FALSE),"")</f>
        <v>https://www.ncbi.nlm.nih.gov/pubmed/6486443</v>
      </c>
      <c r="D661" s="257" t="str">
        <f>IF(AND(A661&lt;&gt;"",ISNUMBER(A661)),VLOOKUP(A661,Studies!A:BR,4,FALSE),"")</f>
        <v>0.25 mg, Individual 2</v>
      </c>
      <c r="E661" s="188" t="str">
        <f>IF(AND(A661&lt;&gt;"",ISNUMBER(A661)),VLOOKUP(A661,Studies!A:BR,5,FALSE),"")</f>
        <v>Alprazolam</v>
      </c>
      <c r="F661" s="78" t="s">
        <v>2066</v>
      </c>
      <c r="G661" s="78">
        <f t="shared" si="10"/>
        <v>1</v>
      </c>
    </row>
    <row r="662" spans="1:7" x14ac:dyDescent="0.2">
      <c r="A662" s="78">
        <v>730</v>
      </c>
      <c r="B662" s="188" t="str">
        <f>IF(AND(A662&lt;&gt;"",ISNUMBER(A662)),VLOOKUP(A662,Studies!A:BR,2,FALSE),"")</f>
        <v>Adams 1984</v>
      </c>
      <c r="C662" s="188" t="str">
        <f>IF(AND(A662&lt;&gt;"",ISNUMBER(A662)),VLOOKUP(A662,Studies!A:BR,3,FALSE),"")</f>
        <v>https://www.ncbi.nlm.nih.gov/pubmed/6486443</v>
      </c>
      <c r="D662" s="257" t="str">
        <f>IF(AND(A662&lt;&gt;"",ISNUMBER(A662)),VLOOKUP(A662,Studies!A:BR,4,FALSE),"")</f>
        <v>4 mg, Individual 1</v>
      </c>
      <c r="E662" s="188" t="str">
        <f>IF(AND(A662&lt;&gt;"",ISNUMBER(A662)),VLOOKUP(A662,Studies!A:BR,5,FALSE),"")</f>
        <v>Alprazolam</v>
      </c>
      <c r="F662" s="78" t="s">
        <v>2066</v>
      </c>
      <c r="G662" s="78">
        <f t="shared" si="10"/>
        <v>1</v>
      </c>
    </row>
    <row r="663" spans="1:7" x14ac:dyDescent="0.2">
      <c r="A663" s="78">
        <v>731</v>
      </c>
      <c r="B663" s="188" t="str">
        <f>IF(AND(A663&lt;&gt;"",ISNUMBER(A663)),VLOOKUP(A663,Studies!A:BR,2,FALSE),"")</f>
        <v>Adams 1984</v>
      </c>
      <c r="C663" s="188" t="str">
        <f>IF(AND(A663&lt;&gt;"",ISNUMBER(A663)),VLOOKUP(A663,Studies!A:BR,3,FALSE),"")</f>
        <v>https://www.ncbi.nlm.nih.gov/pubmed/6486443</v>
      </c>
      <c r="D663" s="257" t="str">
        <f>IF(AND(A663&lt;&gt;"",ISNUMBER(A663)),VLOOKUP(A663,Studies!A:BR,4,FALSE),"")</f>
        <v>4 mg, Individual 2</v>
      </c>
      <c r="E663" s="188" t="str">
        <f>IF(AND(A663&lt;&gt;"",ISNUMBER(A663)),VLOOKUP(A663,Studies!A:BR,5,FALSE),"")</f>
        <v>Alprazolam</v>
      </c>
      <c r="F663" s="78" t="s">
        <v>2066</v>
      </c>
      <c r="G663" s="78">
        <f t="shared" si="10"/>
        <v>1</v>
      </c>
    </row>
    <row r="664" spans="1:7" x14ac:dyDescent="0.2">
      <c r="A664" s="78">
        <v>732</v>
      </c>
      <c r="B664" s="188" t="str">
        <f>IF(AND(A664&lt;&gt;"",ISNUMBER(A664)),VLOOKUP(A664,Studies!A:BR,2,FALSE),"")</f>
        <v>Adams 1984</v>
      </c>
      <c r="C664" s="188" t="str">
        <f>IF(AND(A664&lt;&gt;"",ISNUMBER(A664)),VLOOKUP(A664,Studies!A:BR,3,FALSE),"")</f>
        <v>https://www.ncbi.nlm.nih.gov/pubmed/6486443</v>
      </c>
      <c r="D664" s="257" t="str">
        <f>IF(AND(A664&lt;&gt;"",ISNUMBER(A664)),VLOOKUP(A664,Studies!A:BR,4,FALSE),"")</f>
        <v>4 mg, Individual 3</v>
      </c>
      <c r="E664" s="188" t="str">
        <f>IF(AND(A664&lt;&gt;"",ISNUMBER(A664)),VLOOKUP(A664,Studies!A:BR,5,FALSE),"")</f>
        <v>Alprazolam</v>
      </c>
      <c r="F664" s="78" t="s">
        <v>2066</v>
      </c>
      <c r="G664" s="78">
        <f t="shared" si="10"/>
        <v>1</v>
      </c>
    </row>
    <row r="665" spans="1:7" x14ac:dyDescent="0.2">
      <c r="A665" s="78">
        <v>733</v>
      </c>
      <c r="B665" s="188" t="str">
        <f>IF(AND(A665&lt;&gt;"",ISNUMBER(A665)),VLOOKUP(A665,Studies!A:BR,2,FALSE),"")</f>
        <v>Bertz 1997</v>
      </c>
      <c r="C665" s="188" t="str">
        <f>IF(AND(A665&lt;&gt;"",ISNUMBER(A665)),VLOOKUP(A665,Studies!A:BR,3,FALSE),"")</f>
        <v>https://www.ncbi.nlm.nih.gov/pubmed/9190868</v>
      </c>
      <c r="D665" s="257" t="str">
        <f>IF(AND(A665&lt;&gt;"",ISNUMBER(A665)),VLOOKUP(A665,Studies!A:BR,4,FALSE),"")</f>
        <v>2 mg, young subjects</v>
      </c>
      <c r="E665" s="188" t="str">
        <f>IF(AND(A665&lt;&gt;"",ISNUMBER(A665)),VLOOKUP(A665,Studies!A:BR,5,FALSE),"")</f>
        <v>Alprazolam</v>
      </c>
      <c r="F665" s="78" t="s">
        <v>2066</v>
      </c>
      <c r="G665" s="78">
        <f t="shared" si="10"/>
        <v>1</v>
      </c>
    </row>
    <row r="666" spans="1:7" x14ac:dyDescent="0.2">
      <c r="A666" s="78">
        <v>734</v>
      </c>
      <c r="B666" s="188" t="str">
        <f>IF(AND(A666&lt;&gt;"",ISNUMBER(A666)),VLOOKUP(A666,Studies!A:BR,2,FALSE),"")</f>
        <v>Eller 1990</v>
      </c>
      <c r="C666" s="188" t="str">
        <f>IF(AND(A666&lt;&gt;"",ISNUMBER(A666)),VLOOKUP(A666,Studies!A:BR,3,FALSE),"")</f>
        <v>https://www.ncbi.nlm.nih.gov/pubmed/2322635</v>
      </c>
      <c r="D666" s="257" t="str">
        <f>IF(AND(A666&lt;&gt;"",ISNUMBER(A666)),VLOOKUP(A666,Studies!A:BR,4,FALSE),"")</f>
        <v>Treatment C (fasting IR)</v>
      </c>
      <c r="E666" s="188" t="str">
        <f>IF(AND(A666&lt;&gt;"",ISNUMBER(A666)),VLOOKUP(A666,Studies!A:BR,5,FALSE),"")</f>
        <v>Alprazolam</v>
      </c>
      <c r="F666" s="78" t="s">
        <v>2066</v>
      </c>
      <c r="G666" s="78">
        <f t="shared" si="10"/>
        <v>1</v>
      </c>
    </row>
    <row r="667" spans="1:7" x14ac:dyDescent="0.2">
      <c r="A667" s="78">
        <v>735</v>
      </c>
      <c r="B667" s="188" t="str">
        <f>IF(AND(A667&lt;&gt;"",ISNUMBER(A667)),VLOOKUP(A667,Studies!A:BR,2,FALSE),"")</f>
        <v>Fleishaker 1989</v>
      </c>
      <c r="C667" s="188" t="str">
        <f>IF(AND(A667&lt;&gt;"",ISNUMBER(A667)),VLOOKUP(A667,Studies!A:BR,3,FALSE),"")</f>
        <v>https://www.ncbi.nlm.nih.gov/pubmed/2754023</v>
      </c>
      <c r="D667" s="257" t="str">
        <f>IF(AND(A667&lt;&gt;"",ISNUMBER(A667)),VLOOKUP(A667,Studies!A:BR,4,FALSE),"")</f>
        <v>Treatment A (IV administration)</v>
      </c>
      <c r="E667" s="188" t="str">
        <f>IF(AND(A667&lt;&gt;"",ISNUMBER(A667)),VLOOKUP(A667,Studies!A:BR,5,FALSE),"")</f>
        <v>Alprazolam</v>
      </c>
      <c r="F667" s="78" t="s">
        <v>2066</v>
      </c>
      <c r="G667" s="78">
        <f t="shared" si="10"/>
        <v>1</v>
      </c>
    </row>
    <row r="668" spans="1:7" x14ac:dyDescent="0.2">
      <c r="A668" s="78">
        <v>736</v>
      </c>
      <c r="B668" s="188" t="str">
        <f>IF(AND(A668&lt;&gt;"",ISNUMBER(A668)),VLOOKUP(A668,Studies!A:BR,2,FALSE),"")</f>
        <v>Friedman 1991</v>
      </c>
      <c r="C668" s="188" t="str">
        <f>IF(AND(A668&lt;&gt;"",ISNUMBER(A668)),VLOOKUP(A668,Studies!A:BR,3,FALSE),"")</f>
        <v>https://www.ncbi.nlm.nih.gov/pubmed/1881994</v>
      </c>
      <c r="D668" s="257" t="str">
        <f>IF(AND(A668&lt;&gt;"",ISNUMBER(A668)),VLOOKUP(A668,Studies!A:BR,4,FALSE),"")</f>
        <v>Alprazolam group</v>
      </c>
      <c r="E668" s="188" t="str">
        <f>IF(AND(A668&lt;&gt;"",ISNUMBER(A668)),VLOOKUP(A668,Studies!A:BR,5,FALSE),"")</f>
        <v>Alprazolam</v>
      </c>
      <c r="F668" s="78" t="s">
        <v>2066</v>
      </c>
      <c r="G668" s="78">
        <f t="shared" si="10"/>
        <v>1</v>
      </c>
    </row>
    <row r="669" spans="1:7" x14ac:dyDescent="0.2">
      <c r="A669" s="78">
        <v>737</v>
      </c>
      <c r="B669" s="188" t="str">
        <f>IF(AND(A669&lt;&gt;"",ISNUMBER(A669)),VLOOKUP(A669,Studies!A:BR,2,FALSE),"")</f>
        <v>Greenblatt 1988</v>
      </c>
      <c r="C669" s="188" t="str">
        <f>IF(AND(A669&lt;&gt;"",ISNUMBER(A669)),VLOOKUP(A669,Studies!A:BR,3,FALSE),"")</f>
        <v>https://www.ncbi.nlm.nih.gov/pubmed/3138056</v>
      </c>
      <c r="D669" s="257" t="str">
        <f>IF(AND(A669&lt;&gt;"",ISNUMBER(A669)),VLOOKUP(A669,Studies!A:BR,4,FALSE),"")</f>
        <v>Alprazolam group</v>
      </c>
      <c r="E669" s="188" t="str">
        <f>IF(AND(A669&lt;&gt;"",ISNUMBER(A669)),VLOOKUP(A669,Studies!A:BR,5,FALSE),"")</f>
        <v>Alprazolam</v>
      </c>
      <c r="F669" s="78" t="s">
        <v>2066</v>
      </c>
      <c r="G669" s="78">
        <f t="shared" si="10"/>
        <v>1</v>
      </c>
    </row>
    <row r="670" spans="1:7" x14ac:dyDescent="0.2">
      <c r="A670" s="78">
        <v>738</v>
      </c>
      <c r="B670" s="188" t="str">
        <f>IF(AND(A670&lt;&gt;"",ISNUMBER(A670)),VLOOKUP(A670,Studies!A:BR,2,FALSE),"")</f>
        <v>Greenblatt 1992</v>
      </c>
      <c r="C670" s="188" t="str">
        <f>IF(AND(A670&lt;&gt;"",ISNUMBER(A670)),VLOOKUP(A670,Studies!A:BR,3,FALSE),"")</f>
        <v>https://www.ncbi.nlm.nih.gov/pubmed/1424422</v>
      </c>
      <c r="D670" s="257" t="str">
        <f>IF(AND(A670&lt;&gt;"",ISNUMBER(A670)),VLOOKUP(A670,Studies!A:BR,4,FALSE),"")</f>
        <v>Alprazolam group, Placebo first, Fluoxetine second</v>
      </c>
      <c r="E670" s="188" t="str">
        <f>IF(AND(A670&lt;&gt;"",ISNUMBER(A670)),VLOOKUP(A670,Studies!A:BR,5,FALSE),"")</f>
        <v>Alprazolam</v>
      </c>
      <c r="F670" s="78" t="s">
        <v>2066</v>
      </c>
      <c r="G670" s="78">
        <f t="shared" si="10"/>
        <v>1</v>
      </c>
    </row>
    <row r="671" spans="1:7" x14ac:dyDescent="0.2">
      <c r="A671" s="78">
        <v>739</v>
      </c>
      <c r="B671" s="188" t="str">
        <f>IF(AND(A671&lt;&gt;"",ISNUMBER(A671)),VLOOKUP(A671,Studies!A:BR,2,FALSE),"")</f>
        <v>Greenblatt 1998b</v>
      </c>
      <c r="C671" s="188" t="str">
        <f>IF(AND(A671&lt;&gt;"",ISNUMBER(A671)),VLOOKUP(A671,Studies!A:BR,3,FALSE),"")</f>
        <v>https://www.ncbi.nlm.nih.gov/pubmed/9757147</v>
      </c>
      <c r="D671" s="257" t="str">
        <f>IF(AND(A671&lt;&gt;"",ISNUMBER(A671)),VLOOKUP(A671,Studies!A:BR,4,FALSE),"")</f>
        <v>Alprazolam alone (Trial A)</v>
      </c>
      <c r="E671" s="188" t="str">
        <f>IF(AND(A671&lt;&gt;"",ISNUMBER(A671)),VLOOKUP(A671,Studies!A:BR,5,FALSE),"")</f>
        <v>Alprazolam</v>
      </c>
      <c r="F671" s="78" t="s">
        <v>2066</v>
      </c>
      <c r="G671" s="78">
        <f t="shared" si="10"/>
        <v>1</v>
      </c>
    </row>
    <row r="672" spans="1:7" x14ac:dyDescent="0.2">
      <c r="A672" s="78">
        <v>740</v>
      </c>
      <c r="B672" s="188" t="str">
        <f>IF(AND(A672&lt;&gt;"",ISNUMBER(A672)),VLOOKUP(A672,Studies!A:BR,2,FALSE),"")</f>
        <v>Greenblatt 2000</v>
      </c>
      <c r="C672" s="188" t="str">
        <f>IF(AND(A672&lt;&gt;"",ISNUMBER(A672)),VLOOKUP(A672,Studies!A:BR,3,FALSE),"")</f>
        <v>https://www.ncbi.nlm.nih.gov/pubmed/10801241</v>
      </c>
      <c r="D672" s="257" t="str">
        <f>IF(AND(A672&lt;&gt;"",ISNUMBER(A672)),VLOOKUP(A672,Studies!A:BR,4,FALSE),"")</f>
        <v>Control</v>
      </c>
      <c r="E672" s="188" t="str">
        <f>IF(AND(A672&lt;&gt;"",ISNUMBER(A672)),VLOOKUP(A672,Studies!A:BR,5,FALSE),"")</f>
        <v>Alprazolam</v>
      </c>
      <c r="F672" s="78" t="s">
        <v>2066</v>
      </c>
      <c r="G672" s="78">
        <f t="shared" si="10"/>
        <v>1</v>
      </c>
    </row>
    <row r="673" spans="1:7" x14ac:dyDescent="0.2">
      <c r="A673" s="78">
        <v>741</v>
      </c>
      <c r="B673" s="188" t="str">
        <f>IF(AND(A673&lt;&gt;"",ISNUMBER(A673)),VLOOKUP(A673,Studies!A:BR,2,FALSE),"")</f>
        <v>Juhl 1984</v>
      </c>
      <c r="C673" s="188" t="str">
        <f>IF(AND(A673&lt;&gt;"",ISNUMBER(A673)),VLOOKUP(A673,Studies!A:BR,3,FALSE),"")</f>
        <v>https://www.ncbi.nlm.nih.gov/pubmed/6143766</v>
      </c>
      <c r="D673" s="257" t="str">
        <f>IF(AND(A673&lt;&gt;"",ISNUMBER(A673)),VLOOKUP(A673,Studies!A:BR,4,FALSE),"")</f>
        <v>Healthy control group</v>
      </c>
      <c r="E673" s="188" t="str">
        <f>IF(AND(A673&lt;&gt;"",ISNUMBER(A673)),VLOOKUP(A673,Studies!A:BR,5,FALSE),"")</f>
        <v>Alprazolam</v>
      </c>
      <c r="F673" s="78" t="s">
        <v>2066</v>
      </c>
      <c r="G673" s="78">
        <f t="shared" si="10"/>
        <v>1</v>
      </c>
    </row>
    <row r="674" spans="1:7" x14ac:dyDescent="0.2">
      <c r="A674" s="78">
        <v>742</v>
      </c>
      <c r="B674" s="188" t="str">
        <f>IF(AND(A674&lt;&gt;"",ISNUMBER(A674)),VLOOKUP(A674,Studies!A:BR,2,FALSE),"")</f>
        <v>Kaplan 1998</v>
      </c>
      <c r="C674" s="188" t="str">
        <f>IF(AND(A674&lt;&gt;"",ISNUMBER(A674)),VLOOKUP(A674,Studies!A:BR,3,FALSE),"")</f>
        <v>https://www.ncbi.nlm.nih.gov/pubmed/9597554</v>
      </c>
      <c r="D674" s="257" t="str">
        <f>IF(AND(A674&lt;&gt;"",ISNUMBER(A674)),VLOOKUP(A674,Studies!A:BR,4,FALSE),"")</f>
        <v>Young</v>
      </c>
      <c r="E674" s="188" t="str">
        <f>IF(AND(A674&lt;&gt;"",ISNUMBER(A674)),VLOOKUP(A674,Studies!A:BR,5,FALSE),"")</f>
        <v>Alprazolam</v>
      </c>
      <c r="F674" s="78" t="s">
        <v>2066</v>
      </c>
      <c r="G674" s="78">
        <f t="shared" si="10"/>
        <v>1</v>
      </c>
    </row>
    <row r="675" spans="1:7" x14ac:dyDescent="0.2">
      <c r="A675" s="78">
        <v>743</v>
      </c>
      <c r="B675" s="188" t="str">
        <f>IF(AND(A675&lt;&gt;"",ISNUMBER(A675)),VLOOKUP(A675,Studies!A:BR,2,FALSE),"")</f>
        <v>Kirkwood 1991</v>
      </c>
      <c r="C675" s="188" t="str">
        <f>IF(AND(A675&lt;&gt;"",ISNUMBER(A675)),VLOOKUP(A675,Studies!A:BR,3,FALSE),"")</f>
        <v>https://www.ncbi.nlm.nih.gov/pubmed/1914376</v>
      </c>
      <c r="D675" s="257" t="str">
        <f>IF(AND(A675&lt;&gt;"",ISNUMBER(A675)),VLOOKUP(A675,Studies!A:BR,4,FALSE),"")</f>
        <v>Men</v>
      </c>
      <c r="E675" s="188" t="str">
        <f>IF(AND(A675&lt;&gt;"",ISNUMBER(A675)),VLOOKUP(A675,Studies!A:BR,5,FALSE),"")</f>
        <v>Alprazolam</v>
      </c>
      <c r="F675" s="78" t="s">
        <v>2066</v>
      </c>
      <c r="G675" s="78">
        <f t="shared" si="10"/>
        <v>1</v>
      </c>
    </row>
    <row r="676" spans="1:7" x14ac:dyDescent="0.2">
      <c r="A676" s="78">
        <v>744</v>
      </c>
      <c r="B676" s="188" t="str">
        <f>IF(AND(A676&lt;&gt;"",ISNUMBER(A676)),VLOOKUP(A676,Studies!A:BR,2,FALSE),"")</f>
        <v>Kroboth 1988</v>
      </c>
      <c r="C676" s="188" t="str">
        <f>IF(AND(A676&lt;&gt;"",ISNUMBER(A676)),VLOOKUP(A676,Studies!A:BR,3,FALSE),"")</f>
        <v>https://www.ncbi.nlm.nih.gov/pubmed/3345619</v>
      </c>
      <c r="D676" s="257" t="str">
        <f>IF(AND(A676&lt;&gt;"",ISNUMBER(A676)),VLOOKUP(A676,Studies!A:BR,4,FALSE),"")</f>
        <v>0.5 mg/2 min</v>
      </c>
      <c r="E676" s="188" t="str">
        <f>IF(AND(A676&lt;&gt;"",ISNUMBER(A676)),VLOOKUP(A676,Studies!A:BR,5,FALSE),"")</f>
        <v>Alprazolam</v>
      </c>
      <c r="F676" s="78" t="s">
        <v>2066</v>
      </c>
      <c r="G676" s="78">
        <f t="shared" si="10"/>
        <v>1</v>
      </c>
    </row>
    <row r="677" spans="1:7" x14ac:dyDescent="0.2">
      <c r="A677" s="78">
        <v>745</v>
      </c>
      <c r="B677" s="188" t="str">
        <f>IF(AND(A677&lt;&gt;"",ISNUMBER(A677)),VLOOKUP(A677,Studies!A:BR,2,FALSE),"")</f>
        <v>Kroboth 1988</v>
      </c>
      <c r="C677" s="188" t="str">
        <f>IF(AND(A677&lt;&gt;"",ISNUMBER(A677)),VLOOKUP(A677,Studies!A:BR,3,FALSE),"")</f>
        <v>https://www.ncbi.nlm.nih.gov/pubmed/3345619</v>
      </c>
      <c r="D677" s="257" t="str">
        <f>IF(AND(A677&lt;&gt;"",ISNUMBER(A677)),VLOOKUP(A677,Studies!A:BR,4,FALSE),"")</f>
        <v>2.0 mg/2 min</v>
      </c>
      <c r="E677" s="188" t="str">
        <f>IF(AND(A677&lt;&gt;"",ISNUMBER(A677)),VLOOKUP(A677,Studies!A:BR,5,FALSE),"")</f>
        <v>Alprazolam</v>
      </c>
      <c r="F677" s="78" t="s">
        <v>2066</v>
      </c>
      <c r="G677" s="78">
        <f t="shared" si="10"/>
        <v>1</v>
      </c>
    </row>
    <row r="678" spans="1:7" x14ac:dyDescent="0.2">
      <c r="A678" s="78">
        <v>746</v>
      </c>
      <c r="B678" s="188" t="str">
        <f>IF(AND(A678&lt;&gt;"",ISNUMBER(A678)),VLOOKUP(A678,Studies!A:BR,2,FALSE),"")</f>
        <v>Kroboth 1988</v>
      </c>
      <c r="C678" s="188" t="str">
        <f>IF(AND(A678&lt;&gt;"",ISNUMBER(A678)),VLOOKUP(A678,Studies!A:BR,3,FALSE),"")</f>
        <v>https://www.ncbi.nlm.nih.gov/pubmed/3345619</v>
      </c>
      <c r="D678" s="257" t="str">
        <f>IF(AND(A678&lt;&gt;"",ISNUMBER(A678)),VLOOKUP(A678,Studies!A:BR,4,FALSE),"")</f>
        <v>1.0 mg/2 min, then 72 µg/hr for 8 hours</v>
      </c>
      <c r="E678" s="188" t="str">
        <f>IF(AND(A678&lt;&gt;"",ISNUMBER(A678)),VLOOKUP(A678,Studies!A:BR,5,FALSE),"")</f>
        <v>Alprazolam</v>
      </c>
      <c r="F678" s="78" t="s">
        <v>2066</v>
      </c>
      <c r="G678" s="78">
        <f t="shared" si="10"/>
        <v>1</v>
      </c>
    </row>
    <row r="679" spans="1:7" x14ac:dyDescent="0.2">
      <c r="A679" s="78">
        <v>747</v>
      </c>
      <c r="B679" s="188" t="str">
        <f>IF(AND(A679&lt;&gt;"",ISNUMBER(A679)),VLOOKUP(A679,Studies!A:BR,2,FALSE),"")</f>
        <v>Lin 1988</v>
      </c>
      <c r="C679" s="188" t="str">
        <f>IF(AND(A679&lt;&gt;"",ISNUMBER(A679)),VLOOKUP(A679,Studies!A:BR,3,FALSE),"")</f>
        <v>https://www.ncbi.nlm.nih.gov/pubmed/3146770</v>
      </c>
      <c r="D679" s="257" t="str">
        <f>IF(AND(A679&lt;&gt;"",ISNUMBER(A679)),VLOOKUP(A679,Studies!A:BR,4,FALSE),"")</f>
        <v>IV administration, Caucasian subjects</v>
      </c>
      <c r="E679" s="188" t="str">
        <f>IF(AND(A679&lt;&gt;"",ISNUMBER(A679)),VLOOKUP(A679,Studies!A:BR,5,FALSE),"")</f>
        <v>Alprazolam</v>
      </c>
      <c r="F679" s="78" t="s">
        <v>2066</v>
      </c>
      <c r="G679" s="78">
        <f t="shared" si="10"/>
        <v>1</v>
      </c>
    </row>
    <row r="680" spans="1:7" x14ac:dyDescent="0.2">
      <c r="A680" s="78">
        <v>748</v>
      </c>
      <c r="B680" s="188" t="str">
        <f>IF(AND(A680&lt;&gt;"",ISNUMBER(A680)),VLOOKUP(A680,Studies!A:BR,2,FALSE),"")</f>
        <v>Lin 1988</v>
      </c>
      <c r="C680" s="188" t="str">
        <f>IF(AND(A680&lt;&gt;"",ISNUMBER(A680)),VLOOKUP(A680,Studies!A:BR,3,FALSE),"")</f>
        <v>https://www.ncbi.nlm.nih.gov/pubmed/3146770</v>
      </c>
      <c r="D680" s="257" t="str">
        <f>IF(AND(A680&lt;&gt;"",ISNUMBER(A680)),VLOOKUP(A680,Studies!A:BR,4,FALSE),"")</f>
        <v>Oral administration, Caucasian subjects</v>
      </c>
      <c r="E680" s="188" t="str">
        <f>IF(AND(A680&lt;&gt;"",ISNUMBER(A680)),VLOOKUP(A680,Studies!A:BR,5,FALSE),"")</f>
        <v>Alprazolam</v>
      </c>
      <c r="F680" s="78" t="s">
        <v>2066</v>
      </c>
      <c r="G680" s="78">
        <f t="shared" si="10"/>
        <v>1</v>
      </c>
    </row>
    <row r="681" spans="1:7" x14ac:dyDescent="0.2">
      <c r="A681" s="78">
        <v>749</v>
      </c>
      <c r="B681" s="188" t="str">
        <f>IF(AND(A681&lt;&gt;"",ISNUMBER(A681)),VLOOKUP(A681,Studies!A:BR,2,FALSE),"")</f>
        <v>Schmider 1999</v>
      </c>
      <c r="C681" s="188" t="str">
        <f>IF(AND(A681&lt;&gt;"",ISNUMBER(A681)),VLOOKUP(A681,Studies!A:BR,3,FALSE),"")</f>
        <v>https://www.ncbi.nlm.nih.gov/pubmed/10634135</v>
      </c>
      <c r="D681" s="257" t="str">
        <f>IF(AND(A681&lt;&gt;"",ISNUMBER(A681)),VLOOKUP(A681,Studies!A:BR,4,FALSE),"")</f>
        <v>Alprazolam alone</v>
      </c>
      <c r="E681" s="188" t="str">
        <f>IF(AND(A681&lt;&gt;"",ISNUMBER(A681)),VLOOKUP(A681,Studies!A:BR,5,FALSE),"")</f>
        <v>Alprazolam</v>
      </c>
      <c r="F681" s="78" t="s">
        <v>2066</v>
      </c>
      <c r="G681" s="78">
        <f t="shared" si="10"/>
        <v>1</v>
      </c>
    </row>
    <row r="682" spans="1:7" x14ac:dyDescent="0.2">
      <c r="A682" s="78">
        <v>750</v>
      </c>
      <c r="B682" s="188" t="str">
        <f>IF(AND(A682&lt;&gt;"",ISNUMBER(A682)),VLOOKUP(A682,Studies!A:BR,2,FALSE),"")</f>
        <v>Schmith 1991</v>
      </c>
      <c r="C682" s="188" t="str">
        <f>IF(AND(A682&lt;&gt;"",ISNUMBER(A682)),VLOOKUP(A682,Studies!A:BR,3,FALSE),"")</f>
        <v>https://www.ncbi.nlm.nih.gov/pubmed/1880224</v>
      </c>
      <c r="D682" s="257" t="str">
        <f>IF(AND(A682&lt;&gt;"",ISNUMBER(A682)),VLOOKUP(A682,Studies!A:BR,4,FALSE),"")</f>
        <v>Normal subjects 0.5 mg</v>
      </c>
      <c r="E682" s="188" t="str">
        <f>IF(AND(A682&lt;&gt;"",ISNUMBER(A682)),VLOOKUP(A682,Studies!A:BR,5,FALSE),"")</f>
        <v>Alprazolam</v>
      </c>
      <c r="F682" s="78" t="s">
        <v>2066</v>
      </c>
      <c r="G682" s="78">
        <f t="shared" ref="G682:G707" si="11">A682-A681</f>
        <v>1</v>
      </c>
    </row>
    <row r="683" spans="1:7" x14ac:dyDescent="0.2">
      <c r="A683" s="78">
        <v>751</v>
      </c>
      <c r="B683" s="188" t="str">
        <f>IF(AND(A683&lt;&gt;"",ISNUMBER(A683)),VLOOKUP(A683,Studies!A:BR,2,FALSE),"")</f>
        <v>Schmith 1991</v>
      </c>
      <c r="C683" s="188" t="str">
        <f>IF(AND(A683&lt;&gt;"",ISNUMBER(A683)),VLOOKUP(A683,Studies!A:BR,3,FALSE),"")</f>
        <v>https://www.ncbi.nlm.nih.gov/pubmed/1880224</v>
      </c>
      <c r="D683" s="257" t="str">
        <f>IF(AND(A683&lt;&gt;"",ISNUMBER(A683)),VLOOKUP(A683,Studies!A:BR,4,FALSE),"")</f>
        <v>Normal subjects 2 mg</v>
      </c>
      <c r="E683" s="188" t="str">
        <f>IF(AND(A683&lt;&gt;"",ISNUMBER(A683)),VLOOKUP(A683,Studies!A:BR,5,FALSE),"")</f>
        <v>Alprazolam</v>
      </c>
      <c r="F683" s="78" t="s">
        <v>2066</v>
      </c>
      <c r="G683" s="78">
        <f t="shared" si="11"/>
        <v>1</v>
      </c>
    </row>
    <row r="684" spans="1:7" x14ac:dyDescent="0.2">
      <c r="A684" s="78">
        <v>752</v>
      </c>
      <c r="B684" s="188" t="str">
        <f>IF(AND(A684&lt;&gt;"",ISNUMBER(A684)),VLOOKUP(A684,Studies!A:BR,2,FALSE),"")</f>
        <v>Smith 1984</v>
      </c>
      <c r="C684" s="188" t="str">
        <f>IF(AND(A684&lt;&gt;"",ISNUMBER(A684)),VLOOKUP(A684,Studies!A:BR,3,FALSE),"")</f>
        <v>https://www.ncbi.nlm.nih.gov/pubmed/6152055</v>
      </c>
      <c r="D684" s="257" t="str">
        <f>IF(AND(A684&lt;&gt;"",ISNUMBER(A684)),VLOOKUP(A684,Studies!A:BR,4,FALSE),"")</f>
        <v>IV administration</v>
      </c>
      <c r="E684" s="188" t="str">
        <f>IF(AND(A684&lt;&gt;"",ISNUMBER(A684)),VLOOKUP(A684,Studies!A:BR,5,FALSE),"")</f>
        <v>Alprazolam</v>
      </c>
      <c r="F684" s="78" t="s">
        <v>2066</v>
      </c>
      <c r="G684" s="78">
        <f t="shared" si="11"/>
        <v>1</v>
      </c>
    </row>
    <row r="685" spans="1:7" x14ac:dyDescent="0.2">
      <c r="A685" s="78">
        <v>753</v>
      </c>
      <c r="B685" s="188" t="str">
        <f>IF(AND(A685&lt;&gt;"",ISNUMBER(A685)),VLOOKUP(A685,Studies!A:BR,2,FALSE),"")</f>
        <v>Smith 1984</v>
      </c>
      <c r="C685" s="188" t="str">
        <f>IF(AND(A685&lt;&gt;"",ISNUMBER(A685)),VLOOKUP(A685,Studies!A:BR,3,FALSE),"")</f>
        <v>https://www.ncbi.nlm.nih.gov/pubmed/6152055</v>
      </c>
      <c r="D685" s="257" t="str">
        <f>IF(AND(A685&lt;&gt;"",ISNUMBER(A685)),VLOOKUP(A685,Studies!A:BR,4,FALSE),"")</f>
        <v>Oral administration</v>
      </c>
      <c r="E685" s="188" t="str">
        <f>IF(AND(A685&lt;&gt;"",ISNUMBER(A685)),VLOOKUP(A685,Studies!A:BR,5,FALSE),"")</f>
        <v>Alprazolam</v>
      </c>
      <c r="F685" s="78" t="s">
        <v>2066</v>
      </c>
      <c r="G685" s="78">
        <f t="shared" si="11"/>
        <v>1</v>
      </c>
    </row>
    <row r="686" spans="1:7" x14ac:dyDescent="0.2">
      <c r="A686" s="78">
        <v>754</v>
      </c>
      <c r="B686" s="188" t="str">
        <f>IF(AND(A686&lt;&gt;"",ISNUMBER(A686)),VLOOKUP(A686,Studies!A:BR,2,FALSE),"")</f>
        <v>Wennerholm 2005</v>
      </c>
      <c r="C686" s="188" t="str">
        <f>IF(AND(A686&lt;&gt;"",ISNUMBER(A686)),VLOOKUP(A686,Studies!A:BR,3,FALSE),"")</f>
        <v>https://www.ncbi.nlm.nih.gov/pubmed/15806426</v>
      </c>
      <c r="D686" s="257" t="str">
        <f>IF(AND(A686&lt;&gt;"",ISNUMBER(A686)),VLOOKUP(A686,Studies!A:BR,4,FALSE),"")</f>
        <v>Figure 1</v>
      </c>
      <c r="E686" s="188" t="str">
        <f>IF(AND(A686&lt;&gt;"",ISNUMBER(A686)),VLOOKUP(A686,Studies!A:BR,5,FALSE),"")</f>
        <v>Alprazolam</v>
      </c>
      <c r="F686" s="78" t="s">
        <v>2066</v>
      </c>
      <c r="G686" s="78">
        <f t="shared" si="11"/>
        <v>1</v>
      </c>
    </row>
    <row r="687" spans="1:7" x14ac:dyDescent="0.2">
      <c r="A687" s="78">
        <v>755</v>
      </c>
      <c r="B687" s="188" t="str">
        <f>IF(AND(A687&lt;&gt;"",ISNUMBER(A687)),VLOOKUP(A687,Studies!A:BR,2,FALSE),"")</f>
        <v>Venkatakrishnan 2005</v>
      </c>
      <c r="C687" s="188" t="str">
        <f>IF(AND(A687&lt;&gt;"",ISNUMBER(A687)),VLOOKUP(A687,Studies!A:BR,3,FALSE),"")</f>
        <v>https://www.ncbi.nlm.nih.gov/pubmed/15831776</v>
      </c>
      <c r="D687" s="257" t="str">
        <f>IF(AND(A687&lt;&gt;"",ISNUMBER(A687)),VLOOKUP(A687,Studies!A:BR,4,FALSE),"")</f>
        <v>Alprazolam</v>
      </c>
      <c r="E687" s="188" t="str">
        <f>IF(AND(A687&lt;&gt;"",ISNUMBER(A687)),VLOOKUP(A687,Studies!A:BR,5,FALSE),"")</f>
        <v>Alprazolam</v>
      </c>
      <c r="F687" s="78" t="s">
        <v>2066</v>
      </c>
      <c r="G687" s="78">
        <f t="shared" si="11"/>
        <v>1</v>
      </c>
    </row>
    <row r="688" spans="1:7" x14ac:dyDescent="0.2">
      <c r="A688" s="78">
        <v>756</v>
      </c>
      <c r="B688" s="188" t="str">
        <f>IF(AND(A688&lt;&gt;"",ISNUMBER(A688)),VLOOKUP(A688,Studies!A:BR,2,FALSE),"")</f>
        <v>Eberts 1980</v>
      </c>
      <c r="C688" s="188" t="str">
        <f>IF(AND(A688&lt;&gt;"",ISNUMBER(A688)),VLOOKUP(A688,Studies!A:BR,3,FALSE),"")</f>
        <v>Eberts, F. S., Philopoulos, Y., Reineke, L. M., &amp; Vliek, R. W. (1980). Disposition of 14C-alprazolam, a new anxiolytic-antidepressant, in man. Pharmacologist, 22, 279.</v>
      </c>
      <c r="D688" s="257" t="str">
        <f>IF(AND(A688&lt;&gt;"",ISNUMBER(A688)),VLOOKUP(A688,Studies!A:BR,4,FALSE),"")</f>
        <v>14C-Alprazolam</v>
      </c>
      <c r="E688" s="188" t="str">
        <f>IF(AND(A688&lt;&gt;"",ISNUMBER(A688)),VLOOKUP(A688,Studies!A:BR,5,FALSE),"")</f>
        <v>Alprazolam</v>
      </c>
      <c r="F688" s="78" t="s">
        <v>2066</v>
      </c>
      <c r="G688" s="78">
        <f t="shared" si="11"/>
        <v>1</v>
      </c>
    </row>
    <row r="689" spans="1:7" x14ac:dyDescent="0.2">
      <c r="A689" s="78">
        <v>757</v>
      </c>
      <c r="B689" s="188" t="str">
        <f>IF(AND(A689&lt;&gt;"",ISNUMBER(A689)),VLOOKUP(A689,Studies!A:BR,2,FALSE),"")</f>
        <v>Phillips 1986</v>
      </c>
      <c r="C689" s="188" t="str">
        <f>IF(AND(A689&lt;&gt;"",ISNUMBER(A689)),VLOOKUP(A689,Studies!A:BR,3,FALSE),"")</f>
        <v>https://www.ncbi.nlm.nih.gov/pubmed/3771812</v>
      </c>
      <c r="D689" s="257" t="str">
        <f>IF(AND(A689&lt;&gt;"",ISNUMBER(A689)),VLOOKUP(A689,Studies!A:BR,4,FALSE),"")</f>
        <v>Triazolam after 3 days of erythromycin</v>
      </c>
      <c r="E689" s="188" t="str">
        <f>IF(AND(A689&lt;&gt;"",ISNUMBER(A689)),VLOOKUP(A689,Studies!A:BR,5,FALSE),"")</f>
        <v>Triazolam</v>
      </c>
      <c r="F689" s="78" t="s">
        <v>1986</v>
      </c>
      <c r="G689" s="78">
        <f t="shared" si="11"/>
        <v>1</v>
      </c>
    </row>
    <row r="690" spans="1:7" x14ac:dyDescent="0.2">
      <c r="A690" s="78">
        <v>758</v>
      </c>
      <c r="B690" s="188" t="str">
        <f>IF(AND(A690&lt;&gt;"",ISNUMBER(A690)),VLOOKUP(A690,Studies!A:BR,2,FALSE),"")</f>
        <v>Ferrier 1985</v>
      </c>
      <c r="C690" s="188" t="str">
        <f>IF(AND(A690&lt;&gt;"",ISNUMBER(A690)),VLOOKUP(A690,Studies!A:BR,3,FALSE),"")</f>
        <v>https://www.ncbi.nlm.nih.gov/pubmed/3920934</v>
      </c>
      <c r="D690" s="257" t="str">
        <f>IF(AND(A690&lt;&gt;"",ISNUMBER(A690)),VLOOKUP(A690,Studies!A:BR,4,FALSE),"")</f>
        <v>healthy control patients</v>
      </c>
      <c r="E690" s="188" t="str">
        <f>IF(AND(A690&lt;&gt;"",ISNUMBER(A690)),VLOOKUP(A690,Studies!A:BR,5,FALSE),"")</f>
        <v>Alfentanil</v>
      </c>
      <c r="F690" s="78" t="s">
        <v>339</v>
      </c>
      <c r="G690" s="78">
        <f t="shared" si="11"/>
        <v>1</v>
      </c>
    </row>
    <row r="691" spans="1:7" x14ac:dyDescent="0.2">
      <c r="A691" s="78">
        <v>759</v>
      </c>
      <c r="B691" s="188" t="str">
        <f>IF(AND(A691&lt;&gt;"",ISNUMBER(A691)),VLOOKUP(A691,Studies!A:BR,2,FALSE),"")</f>
        <v>Ferrier 1985</v>
      </c>
      <c r="C691" s="188" t="str">
        <f>IF(AND(A691&lt;&gt;"",ISNUMBER(A691)),VLOOKUP(A691,Studies!A:BR,3,FALSE),"")</f>
        <v>https://www.ncbi.nlm.nih.gov/pubmed/3920934</v>
      </c>
      <c r="D691" s="257" t="str">
        <f>IF(AND(A691&lt;&gt;"",ISNUMBER(A691)),VLOOKUP(A691,Studies!A:BR,4,FALSE),"")</f>
        <v>cirrhosis patients patients</v>
      </c>
      <c r="E691" s="188" t="str">
        <f>IF(AND(A691&lt;&gt;"",ISNUMBER(A691)),VLOOKUP(A691,Studies!A:BR,5,FALSE),"")</f>
        <v>Alfentanil</v>
      </c>
      <c r="F691" s="78" t="s">
        <v>339</v>
      </c>
      <c r="G691" s="78">
        <f t="shared" si="11"/>
        <v>1</v>
      </c>
    </row>
    <row r="692" spans="1:7" x14ac:dyDescent="0.2">
      <c r="A692" s="78">
        <v>760</v>
      </c>
      <c r="B692" s="188" t="str">
        <f>IF(AND(A692&lt;&gt;"",ISNUMBER(A692)),VLOOKUP(A692,Studies!A:BR,2,FALSE),"")</f>
        <v>Kharasch 2011b</v>
      </c>
      <c r="C692" s="188" t="str">
        <f>IF(AND(A692&lt;&gt;"",ISNUMBER(A692)),VLOOKUP(A692,Studies!A:BR,3,FALSE),"")</f>
        <v>https://www.ncbi.nlm.nih.gov/pmc/articles/PMC3584707/</v>
      </c>
      <c r="D692" s="257" t="str">
        <f>IF(AND(A692&lt;&gt;"",ISNUMBER(A692)),VLOOKUP(A692,Studies!A:BR,4,FALSE),"")</f>
        <v>Alfentanil IV Control sequential</v>
      </c>
      <c r="E692" s="188" t="str">
        <f>IF(AND(A692&lt;&gt;"",ISNUMBER(A692)),VLOOKUP(A692,Studies!A:BR,5,FALSE),"")</f>
        <v>Alfentanil</v>
      </c>
      <c r="F692" s="78" t="s">
        <v>2181</v>
      </c>
      <c r="G692" s="78">
        <f t="shared" si="11"/>
        <v>1</v>
      </c>
    </row>
    <row r="693" spans="1:7" x14ac:dyDescent="0.2">
      <c r="A693" s="78">
        <v>761</v>
      </c>
      <c r="B693" s="188" t="str">
        <f>IF(AND(A693&lt;&gt;"",ISNUMBER(A693)),VLOOKUP(A693,Studies!A:BR,2,FALSE),"")</f>
        <v>Kharasch 2011b</v>
      </c>
      <c r="C693" s="188" t="str">
        <f>IF(AND(A693&lt;&gt;"",ISNUMBER(A693)),VLOOKUP(A693,Studies!A:BR,3,FALSE),"")</f>
        <v>https://www.ncbi.nlm.nih.gov/pmc/articles/PMC3584707/</v>
      </c>
      <c r="D693" s="257" t="str">
        <f>IF(AND(A693&lt;&gt;"",ISNUMBER(A693)),VLOOKUP(A693,Studies!A:BR,4,FALSE),"")</f>
        <v>Alfentanil IV Grapefruit coadmin sequential</v>
      </c>
      <c r="E693" s="188" t="str">
        <f>IF(AND(A693&lt;&gt;"",ISNUMBER(A693)),VLOOKUP(A693,Studies!A:BR,5,FALSE),"")</f>
        <v>Alfentanil</v>
      </c>
      <c r="F693" s="78" t="s">
        <v>339</v>
      </c>
      <c r="G693" s="78">
        <f t="shared" si="11"/>
        <v>1</v>
      </c>
    </row>
    <row r="694" spans="1:7" x14ac:dyDescent="0.2">
      <c r="A694" s="78">
        <v>762</v>
      </c>
      <c r="B694" s="188" t="str">
        <f>IF(AND(A694&lt;&gt;"",ISNUMBER(A694)),VLOOKUP(A694,Studies!A:BR,2,FALSE),"")</f>
        <v>Kharasch 2011b</v>
      </c>
      <c r="C694" s="188" t="str">
        <f>IF(AND(A694&lt;&gt;"",ISNUMBER(A694)),VLOOKUP(A694,Studies!A:BR,3,FALSE),"")</f>
        <v>https://www.ncbi.nlm.nih.gov/pmc/articles/PMC3584707/</v>
      </c>
      <c r="D694" s="257" t="str">
        <f>IF(AND(A694&lt;&gt;"",ISNUMBER(A694)),VLOOKUP(A694,Studies!A:BR,4,FALSE),"")</f>
        <v>Alfentanil IV Ketoconazole coadmin sequential</v>
      </c>
      <c r="E694" s="188" t="str">
        <f>IF(AND(A694&lt;&gt;"",ISNUMBER(A694)),VLOOKUP(A694,Studies!A:BR,5,FALSE),"")</f>
        <v>Alfentanil</v>
      </c>
      <c r="F694" s="78" t="s">
        <v>2182</v>
      </c>
      <c r="G694" s="78">
        <f t="shared" si="11"/>
        <v>1</v>
      </c>
    </row>
    <row r="695" spans="1:7" x14ac:dyDescent="0.2">
      <c r="A695" s="78">
        <v>763</v>
      </c>
      <c r="B695" s="188" t="str">
        <f>IF(AND(A695&lt;&gt;"",ISNUMBER(A695)),VLOOKUP(A695,Studies!A:BR,2,FALSE),"")</f>
        <v>Kharasch 2011b</v>
      </c>
      <c r="C695" s="188" t="str">
        <f>IF(AND(A695&lt;&gt;"",ISNUMBER(A695)),VLOOKUP(A695,Studies!A:BR,3,FALSE),"")</f>
        <v>https://www.ncbi.nlm.nih.gov/pmc/articles/PMC3584707/</v>
      </c>
      <c r="D695" s="257" t="str">
        <f>IF(AND(A695&lt;&gt;"",ISNUMBER(A695)),VLOOKUP(A695,Studies!A:BR,4,FALSE),"")</f>
        <v>Alfentanil IV Rifampin coadmin sequential</v>
      </c>
      <c r="E695" s="188" t="str">
        <f>IF(AND(A695&lt;&gt;"",ISNUMBER(A695)),VLOOKUP(A695,Studies!A:BR,5,FALSE),"")</f>
        <v>Alfentanil</v>
      </c>
      <c r="F695" s="78" t="s">
        <v>1288</v>
      </c>
      <c r="G695" s="78">
        <f t="shared" si="11"/>
        <v>1</v>
      </c>
    </row>
    <row r="696" spans="1:7" x14ac:dyDescent="0.2">
      <c r="A696" s="91">
        <v>764</v>
      </c>
      <c r="B696" s="188" t="str">
        <f>IF(AND(A696&lt;&gt;"",ISNUMBER(A696)),VLOOKUP(A696,Studies!A:BR,2,FALSE),"")</f>
        <v>Kharasch 2011b</v>
      </c>
      <c r="C696" s="188" t="str">
        <f>IF(AND(A696&lt;&gt;"",ISNUMBER(A696)),VLOOKUP(A696,Studies!A:BR,3,FALSE),"")</f>
        <v>https://www.ncbi.nlm.nih.gov/pmc/articles/PMC3584707/</v>
      </c>
      <c r="D696" s="257" t="str">
        <f>IF(AND(A696&lt;&gt;"",ISNUMBER(A696)),VLOOKUP(A696,Studies!A:BR,4,FALSE),"")</f>
        <v>Alfentanil IV Control simultaneous</v>
      </c>
      <c r="E696" s="188" t="str">
        <f>IF(AND(A696&lt;&gt;"",ISNUMBER(A696)),VLOOKUP(A696,Studies!A:BR,5,FALSE),"")</f>
        <v>Alfentanil</v>
      </c>
      <c r="F696" s="78" t="s">
        <v>2181</v>
      </c>
      <c r="G696" s="78">
        <f t="shared" si="11"/>
        <v>1</v>
      </c>
    </row>
    <row r="697" spans="1:7" x14ac:dyDescent="0.2">
      <c r="A697" s="91">
        <v>765</v>
      </c>
      <c r="B697" s="188" t="str">
        <f>IF(AND(A697&lt;&gt;"",ISNUMBER(A697)),VLOOKUP(A697,Studies!A:BR,2,FALSE),"")</f>
        <v>Kharasch 2011b</v>
      </c>
      <c r="C697" s="188" t="str">
        <f>IF(AND(A697&lt;&gt;"",ISNUMBER(A697)),VLOOKUP(A697,Studies!A:BR,3,FALSE),"")</f>
        <v>https://www.ncbi.nlm.nih.gov/pmc/articles/PMC3584707/</v>
      </c>
      <c r="D697" s="257" t="str">
        <f>IF(AND(A697&lt;&gt;"",ISNUMBER(A697)),VLOOKUP(A697,Studies!A:BR,4,FALSE),"")</f>
        <v>Alfentanil IV Grapefruit coadmin simultaneous</v>
      </c>
      <c r="E697" s="188" t="str">
        <f>IF(AND(A697&lt;&gt;"",ISNUMBER(A697)),VLOOKUP(A697,Studies!A:BR,5,FALSE),"")</f>
        <v>Alfentanil</v>
      </c>
      <c r="F697" s="78" t="s">
        <v>339</v>
      </c>
      <c r="G697" s="78">
        <f t="shared" si="11"/>
        <v>1</v>
      </c>
    </row>
    <row r="698" spans="1:7" x14ac:dyDescent="0.2">
      <c r="A698" s="91">
        <v>766</v>
      </c>
      <c r="B698" s="188" t="str">
        <f>IF(AND(A698&lt;&gt;"",ISNUMBER(A698)),VLOOKUP(A698,Studies!A:BR,2,FALSE),"")</f>
        <v>Kharasch 2011b</v>
      </c>
      <c r="C698" s="188" t="str">
        <f>IF(AND(A698&lt;&gt;"",ISNUMBER(A698)),VLOOKUP(A698,Studies!A:BR,3,FALSE),"")</f>
        <v>https://www.ncbi.nlm.nih.gov/pmc/articles/PMC3584707/</v>
      </c>
      <c r="D698" s="257" t="str">
        <f>IF(AND(A698&lt;&gt;"",ISNUMBER(A698)),VLOOKUP(A698,Studies!A:BR,4,FALSE),"")</f>
        <v>Alfentanil IV Ketoconazole coadmin simultaneous</v>
      </c>
      <c r="E698" s="188" t="str">
        <f>IF(AND(A698&lt;&gt;"",ISNUMBER(A698)),VLOOKUP(A698,Studies!A:BR,5,FALSE),"")</f>
        <v>Alfentanil</v>
      </c>
      <c r="F698" s="78" t="s">
        <v>2182</v>
      </c>
      <c r="G698" s="78">
        <f t="shared" si="11"/>
        <v>1</v>
      </c>
    </row>
    <row r="699" spans="1:7" x14ac:dyDescent="0.2">
      <c r="A699" s="91">
        <v>767</v>
      </c>
      <c r="B699" s="188" t="str">
        <f>IF(AND(A699&lt;&gt;"",ISNUMBER(A699)),VLOOKUP(A699,Studies!A:BR,2,FALSE),"")</f>
        <v>Kharasch 2011b</v>
      </c>
      <c r="C699" s="188" t="str">
        <f>IF(AND(A699&lt;&gt;"",ISNUMBER(A699)),VLOOKUP(A699,Studies!A:BR,3,FALSE),"")</f>
        <v>https://www.ncbi.nlm.nih.gov/pmc/articles/PMC3584707/</v>
      </c>
      <c r="D699" s="257" t="str">
        <f>IF(AND(A699&lt;&gt;"",ISNUMBER(A699)),VLOOKUP(A699,Studies!A:BR,4,FALSE),"")</f>
        <v>Alfentanil IV Rifampin coadmin simultaneous</v>
      </c>
      <c r="E699" s="188" t="str">
        <f>IF(AND(A699&lt;&gt;"",ISNUMBER(A699)),VLOOKUP(A699,Studies!A:BR,5,FALSE),"")</f>
        <v>Alfentanil</v>
      </c>
      <c r="F699" s="78" t="s">
        <v>1288</v>
      </c>
      <c r="G699" s="78">
        <f t="shared" si="11"/>
        <v>1</v>
      </c>
    </row>
    <row r="700" spans="1:7" x14ac:dyDescent="0.2">
      <c r="A700" s="91">
        <v>768</v>
      </c>
      <c r="B700" s="188" t="str">
        <f>IF(AND(A700&lt;&gt;"",ISNUMBER(A700)),VLOOKUP(A700,Studies!A:BR,2,FALSE),"")</f>
        <v>Kharasch 2011b</v>
      </c>
      <c r="C700" s="188" t="str">
        <f>IF(AND(A700&lt;&gt;"",ISNUMBER(A700)),VLOOKUP(A700,Studies!A:BR,3,FALSE),"")</f>
        <v>https://www.ncbi.nlm.nih.gov/pmc/articles/PMC3584707/</v>
      </c>
      <c r="D700" s="257" t="str">
        <f>IF(AND(A700&lt;&gt;"",ISNUMBER(A700)),VLOOKUP(A700,Studies!A:BR,4,FALSE),"")</f>
        <v>Alfentanil PO Control sequential</v>
      </c>
      <c r="E700" s="188" t="str">
        <f>IF(AND(A700&lt;&gt;"",ISNUMBER(A700)),VLOOKUP(A700,Studies!A:BR,5,FALSE),"")</f>
        <v>Alfentanil</v>
      </c>
      <c r="F700" s="78" t="s">
        <v>2181</v>
      </c>
      <c r="G700" s="78">
        <f t="shared" si="11"/>
        <v>1</v>
      </c>
    </row>
    <row r="701" spans="1:7" x14ac:dyDescent="0.2">
      <c r="A701" s="91">
        <v>769</v>
      </c>
      <c r="B701" s="188" t="str">
        <f>IF(AND(A701&lt;&gt;"",ISNUMBER(A701)),VLOOKUP(A701,Studies!A:BR,2,FALSE),"")</f>
        <v>Kharasch 2011b</v>
      </c>
      <c r="C701" s="188" t="str">
        <f>IF(AND(A701&lt;&gt;"",ISNUMBER(A701)),VLOOKUP(A701,Studies!A:BR,3,FALSE),"")</f>
        <v>https://www.ncbi.nlm.nih.gov/pmc/articles/PMC3584707/</v>
      </c>
      <c r="D701" s="257" t="str">
        <f>IF(AND(A701&lt;&gt;"",ISNUMBER(A701)),VLOOKUP(A701,Studies!A:BR,4,FALSE),"")</f>
        <v>Alfentanil PO Grapefruit coadmin sequential</v>
      </c>
      <c r="E701" s="188" t="str">
        <f>IF(AND(A701&lt;&gt;"",ISNUMBER(A701)),VLOOKUP(A701,Studies!A:BR,5,FALSE),"")</f>
        <v>Alfentanil</v>
      </c>
      <c r="F701" s="78" t="s">
        <v>339</v>
      </c>
      <c r="G701" s="78">
        <f t="shared" si="11"/>
        <v>1</v>
      </c>
    </row>
    <row r="702" spans="1:7" x14ac:dyDescent="0.2">
      <c r="A702" s="91">
        <v>770</v>
      </c>
      <c r="B702" s="188" t="str">
        <f>IF(AND(A702&lt;&gt;"",ISNUMBER(A702)),VLOOKUP(A702,Studies!A:BR,2,FALSE),"")</f>
        <v>Kharasch 2011b</v>
      </c>
      <c r="C702" s="188" t="str">
        <f>IF(AND(A702&lt;&gt;"",ISNUMBER(A702)),VLOOKUP(A702,Studies!A:BR,3,FALSE),"")</f>
        <v>https://www.ncbi.nlm.nih.gov/pmc/articles/PMC3584707/</v>
      </c>
      <c r="D702" s="257" t="str">
        <f>IF(AND(A702&lt;&gt;"",ISNUMBER(A702)),VLOOKUP(A702,Studies!A:BR,4,FALSE),"")</f>
        <v>Alfentanil PO Ketoconazole coadmin sequential</v>
      </c>
      <c r="E702" s="188" t="str">
        <f>IF(AND(A702&lt;&gt;"",ISNUMBER(A702)),VLOOKUP(A702,Studies!A:BR,5,FALSE),"")</f>
        <v>Alfentanil</v>
      </c>
      <c r="F702" s="78" t="s">
        <v>2182</v>
      </c>
      <c r="G702" s="78">
        <f t="shared" si="11"/>
        <v>1</v>
      </c>
    </row>
    <row r="703" spans="1:7" x14ac:dyDescent="0.2">
      <c r="A703" s="91">
        <v>771</v>
      </c>
      <c r="B703" s="188" t="str">
        <f>IF(AND(A703&lt;&gt;"",ISNUMBER(A703)),VLOOKUP(A703,Studies!A:BR,2,FALSE),"")</f>
        <v>Kharasch 2011b</v>
      </c>
      <c r="C703" s="188" t="str">
        <f>IF(AND(A703&lt;&gt;"",ISNUMBER(A703)),VLOOKUP(A703,Studies!A:BR,3,FALSE),"")</f>
        <v>https://www.ncbi.nlm.nih.gov/pmc/articles/PMC3584707/</v>
      </c>
      <c r="D703" s="257" t="str">
        <f>IF(AND(A703&lt;&gt;"",ISNUMBER(A703)),VLOOKUP(A703,Studies!A:BR,4,FALSE),"")</f>
        <v>Alfentanil PO Rifampin coadmin sequential</v>
      </c>
      <c r="E703" s="188" t="str">
        <f>IF(AND(A703&lt;&gt;"",ISNUMBER(A703)),VLOOKUP(A703,Studies!A:BR,5,FALSE),"")</f>
        <v>Alfentanil</v>
      </c>
      <c r="F703" s="78" t="s">
        <v>1288</v>
      </c>
      <c r="G703" s="78">
        <f t="shared" si="11"/>
        <v>1</v>
      </c>
    </row>
    <row r="704" spans="1:7" x14ac:dyDescent="0.2">
      <c r="A704" s="91">
        <v>772</v>
      </c>
      <c r="B704" s="188" t="str">
        <f>IF(AND(A704&lt;&gt;"",ISNUMBER(A704)),VLOOKUP(A704,Studies!A:BR,2,FALSE),"")</f>
        <v>Kharasch 2011b</v>
      </c>
      <c r="C704" s="188" t="str">
        <f>IF(AND(A704&lt;&gt;"",ISNUMBER(A704)),VLOOKUP(A704,Studies!A:BR,3,FALSE),"")</f>
        <v>https://www.ncbi.nlm.nih.gov/pmc/articles/PMC3584707/</v>
      </c>
      <c r="D704" s="257" t="str">
        <f>IF(AND(A704&lt;&gt;"",ISNUMBER(A704)),VLOOKUP(A704,Studies!A:BR,4,FALSE),"")</f>
        <v>Alfentanil PO Control simultaneous</v>
      </c>
      <c r="E704" s="188" t="str">
        <f>IF(AND(A704&lt;&gt;"",ISNUMBER(A704)),VLOOKUP(A704,Studies!A:BR,5,FALSE),"")</f>
        <v>Alfentanil</v>
      </c>
      <c r="F704" s="78" t="s">
        <v>2181</v>
      </c>
      <c r="G704" s="78">
        <f t="shared" si="11"/>
        <v>1</v>
      </c>
    </row>
    <row r="705" spans="1:7" x14ac:dyDescent="0.2">
      <c r="A705" s="91">
        <v>773</v>
      </c>
      <c r="B705" s="188" t="str">
        <f>IF(AND(A705&lt;&gt;"",ISNUMBER(A705)),VLOOKUP(A705,Studies!A:BR,2,FALSE),"")</f>
        <v>Kharasch 2011b</v>
      </c>
      <c r="C705" s="188" t="str">
        <f>IF(AND(A705&lt;&gt;"",ISNUMBER(A705)),VLOOKUP(A705,Studies!A:BR,3,FALSE),"")</f>
        <v>https://www.ncbi.nlm.nih.gov/pmc/articles/PMC3584707/</v>
      </c>
      <c r="D705" s="257" t="str">
        <f>IF(AND(A705&lt;&gt;"",ISNUMBER(A705)),VLOOKUP(A705,Studies!A:BR,4,FALSE),"")</f>
        <v>Alfentanil PO Grapefruit coadmin simultaneous</v>
      </c>
      <c r="E705" s="188" t="str">
        <f>IF(AND(A705&lt;&gt;"",ISNUMBER(A705)),VLOOKUP(A705,Studies!A:BR,5,FALSE),"")</f>
        <v>Alfentanil</v>
      </c>
      <c r="F705" s="78" t="s">
        <v>339</v>
      </c>
      <c r="G705" s="78">
        <f t="shared" si="11"/>
        <v>1</v>
      </c>
    </row>
    <row r="706" spans="1:7" x14ac:dyDescent="0.2">
      <c r="A706" s="91">
        <v>774</v>
      </c>
      <c r="B706" s="188" t="str">
        <f>IF(AND(A706&lt;&gt;"",ISNUMBER(A706)),VLOOKUP(A706,Studies!A:BR,2,FALSE),"")</f>
        <v>Kharasch 2011b</v>
      </c>
      <c r="C706" s="188" t="str">
        <f>IF(AND(A706&lt;&gt;"",ISNUMBER(A706)),VLOOKUP(A706,Studies!A:BR,3,FALSE),"")</f>
        <v>https://www.ncbi.nlm.nih.gov/pmc/articles/PMC3584707/</v>
      </c>
      <c r="D706" s="257" t="str">
        <f>IF(AND(A706&lt;&gt;"",ISNUMBER(A706)),VLOOKUP(A706,Studies!A:BR,4,FALSE),"")</f>
        <v>Alfentanil PO Ketoconazole coadmin simultaneous</v>
      </c>
      <c r="E706" s="188" t="str">
        <f>IF(AND(A706&lt;&gt;"",ISNUMBER(A706)),VLOOKUP(A706,Studies!A:BR,5,FALSE),"")</f>
        <v>Alfentanil</v>
      </c>
      <c r="F706" s="78" t="s">
        <v>2182</v>
      </c>
      <c r="G706" s="78">
        <f t="shared" si="11"/>
        <v>1</v>
      </c>
    </row>
    <row r="707" spans="1:7" x14ac:dyDescent="0.2">
      <c r="A707" s="91">
        <v>775</v>
      </c>
      <c r="B707" s="188" t="str">
        <f>IF(AND(A707&lt;&gt;"",ISNUMBER(A707)),VLOOKUP(A707,Studies!A:BR,2,FALSE),"")</f>
        <v>Kharasch 2011b</v>
      </c>
      <c r="C707" s="188" t="str">
        <f>IF(AND(A707&lt;&gt;"",ISNUMBER(A707)),VLOOKUP(A707,Studies!A:BR,3,FALSE),"")</f>
        <v>https://www.ncbi.nlm.nih.gov/pmc/articles/PMC3584707/</v>
      </c>
      <c r="D707" s="257" t="str">
        <f>IF(AND(A707&lt;&gt;"",ISNUMBER(A707)),VLOOKUP(A707,Studies!A:BR,4,FALSE),"")</f>
        <v>Alfentanil PO Rifampin coadmin simultaneous</v>
      </c>
      <c r="E707" s="188" t="str">
        <f>IF(AND(A707&lt;&gt;"",ISNUMBER(A707)),VLOOKUP(A707,Studies!A:BR,5,FALSE),"")</f>
        <v>Alfentanil</v>
      </c>
      <c r="F707" s="78" t="s">
        <v>1288</v>
      </c>
      <c r="G707" s="78">
        <f t="shared" si="11"/>
        <v>1</v>
      </c>
    </row>
    <row r="708" spans="1:7" x14ac:dyDescent="0.2">
      <c r="A708" s="91"/>
      <c r="B708" s="188"/>
      <c r="C708" s="188"/>
      <c r="D708" s="227"/>
      <c r="E708" s="188"/>
    </row>
    <row r="709" spans="1:7" x14ac:dyDescent="0.2">
      <c r="A709" s="91"/>
      <c r="B709" s="188"/>
      <c r="C709" s="188"/>
      <c r="D709" s="227"/>
      <c r="E709" s="188"/>
    </row>
    <row r="710" spans="1:7" x14ac:dyDescent="0.2">
      <c r="A710" s="91"/>
      <c r="B710" s="188"/>
      <c r="C710" s="188"/>
      <c r="D710" s="227"/>
      <c r="E710" s="188"/>
    </row>
    <row r="711" spans="1:7" x14ac:dyDescent="0.2">
      <c r="A711" s="91"/>
      <c r="B711" s="188"/>
      <c r="C711" s="188"/>
      <c r="D711" s="227"/>
      <c r="E711" s="188"/>
    </row>
    <row r="712" spans="1:7" x14ac:dyDescent="0.2">
      <c r="A712" s="91"/>
      <c r="B712" s="188"/>
      <c r="C712" s="188"/>
      <c r="D712" s="227"/>
      <c r="E712" s="188"/>
    </row>
    <row r="713" spans="1:7" x14ac:dyDescent="0.2">
      <c r="A713" s="91"/>
      <c r="B713" s="188"/>
      <c r="C713" s="188"/>
      <c r="D713" s="227"/>
      <c r="E713" s="188"/>
    </row>
    <row r="714" spans="1:7" x14ac:dyDescent="0.2">
      <c r="A714" s="91"/>
      <c r="B714" s="188"/>
      <c r="C714" s="188"/>
      <c r="D714" s="227"/>
      <c r="E714" s="188"/>
    </row>
    <row r="715" spans="1:7" x14ac:dyDescent="0.2">
      <c r="A715" s="91"/>
      <c r="B715" s="188"/>
      <c r="C715" s="188"/>
      <c r="D715" s="227"/>
      <c r="E715" s="188"/>
    </row>
    <row r="716" spans="1:7" x14ac:dyDescent="0.2">
      <c r="A716" s="91"/>
      <c r="B716" s="188"/>
      <c r="C716" s="188"/>
      <c r="D716" s="227"/>
      <c r="E716" s="188"/>
    </row>
    <row r="717" spans="1:7" x14ac:dyDescent="0.2">
      <c r="A717" s="91"/>
      <c r="B717" s="188"/>
      <c r="C717" s="188"/>
      <c r="D717" s="227"/>
      <c r="E717" s="188"/>
    </row>
    <row r="718" spans="1:7" x14ac:dyDescent="0.2">
      <c r="A718" s="91"/>
      <c r="B718" s="188"/>
      <c r="C718" s="188"/>
      <c r="D718" s="227"/>
      <c r="E718" s="188"/>
    </row>
    <row r="719" spans="1:7" x14ac:dyDescent="0.2">
      <c r="A719" s="91"/>
      <c r="B719" s="188"/>
      <c r="C719" s="188"/>
      <c r="D719" s="227"/>
      <c r="E719" s="188"/>
    </row>
    <row r="720" spans="1:7" x14ac:dyDescent="0.2">
      <c r="A720" s="91"/>
      <c r="B720" s="188"/>
      <c r="C720" s="188"/>
      <c r="D720" s="227"/>
      <c r="E720" s="188"/>
    </row>
    <row r="721" spans="1:5" x14ac:dyDescent="0.2">
      <c r="A721" s="91"/>
      <c r="B721" s="188"/>
      <c r="C721" s="188"/>
      <c r="D721" s="227"/>
      <c r="E721" s="188"/>
    </row>
    <row r="722" spans="1:5" x14ac:dyDescent="0.2">
      <c r="A722" s="91"/>
      <c r="B722" s="188"/>
      <c r="C722" s="188"/>
      <c r="D722" s="227"/>
      <c r="E722" s="188"/>
    </row>
    <row r="723" spans="1:5" x14ac:dyDescent="0.2">
      <c r="A723" s="91"/>
      <c r="B723" s="188"/>
      <c r="C723" s="188"/>
      <c r="D723" s="227"/>
      <c r="E723" s="188"/>
    </row>
    <row r="724" spans="1:5" x14ac:dyDescent="0.2">
      <c r="A724" s="91"/>
      <c r="B724" s="188"/>
      <c r="C724" s="188"/>
      <c r="D724" s="227"/>
      <c r="E724" s="188"/>
    </row>
    <row r="725" spans="1:5" x14ac:dyDescent="0.2">
      <c r="A725" s="91"/>
      <c r="B725" s="188"/>
      <c r="C725" s="188"/>
      <c r="D725" s="227"/>
      <c r="E725" s="188"/>
    </row>
    <row r="726" spans="1:5" x14ac:dyDescent="0.2">
      <c r="A726" s="91"/>
      <c r="B726" s="188"/>
      <c r="C726" s="188"/>
      <c r="D726" s="227"/>
      <c r="E726" s="188"/>
    </row>
    <row r="727" spans="1:5" x14ac:dyDescent="0.2">
      <c r="A727" s="91"/>
      <c r="B727" s="188"/>
      <c r="C727" s="188"/>
      <c r="D727" s="227"/>
      <c r="E727" s="188"/>
    </row>
    <row r="728" spans="1:5" x14ac:dyDescent="0.2">
      <c r="A728" s="91"/>
      <c r="B728" s="188"/>
      <c r="C728" s="188"/>
      <c r="D728" s="227"/>
      <c r="E728" s="188"/>
    </row>
    <row r="729" spans="1:5" x14ac:dyDescent="0.2">
      <c r="A729" s="91"/>
      <c r="B729" s="188"/>
      <c r="C729" s="188"/>
      <c r="D729" s="227"/>
      <c r="E729" s="188"/>
    </row>
    <row r="730" spans="1:5" x14ac:dyDescent="0.2">
      <c r="A730" s="91"/>
      <c r="B730" s="188"/>
      <c r="C730" s="188"/>
      <c r="D730" s="227"/>
      <c r="E730" s="188"/>
    </row>
    <row r="731" spans="1:5" x14ac:dyDescent="0.2">
      <c r="A731" s="91"/>
      <c r="B731" s="188"/>
      <c r="C731" s="188"/>
      <c r="D731" s="227"/>
      <c r="E731" s="188"/>
    </row>
    <row r="732" spans="1:5" x14ac:dyDescent="0.2">
      <c r="A732" s="91"/>
      <c r="B732" s="188"/>
      <c r="C732" s="188"/>
      <c r="D732" s="227"/>
      <c r="E732" s="188"/>
    </row>
    <row r="733" spans="1:5" x14ac:dyDescent="0.2">
      <c r="A733" s="253"/>
      <c r="B733" s="188"/>
      <c r="C733" s="188"/>
      <c r="D733" s="227"/>
      <c r="E733" s="188"/>
    </row>
    <row r="734" spans="1:5" x14ac:dyDescent="0.2">
      <c r="A734" s="91"/>
      <c r="B734" s="188"/>
      <c r="C734" s="188"/>
      <c r="D734" s="227"/>
      <c r="E734" s="188"/>
    </row>
    <row r="735" spans="1:5" x14ac:dyDescent="0.2">
      <c r="A735" s="91"/>
      <c r="B735" s="188"/>
      <c r="C735" s="188"/>
      <c r="D735" s="227"/>
      <c r="E735" s="188"/>
    </row>
    <row r="736" spans="1:5" x14ac:dyDescent="0.2">
      <c r="A736" s="91"/>
      <c r="B736" s="188"/>
      <c r="C736" s="188"/>
      <c r="D736" s="227"/>
      <c r="E736" s="188"/>
    </row>
    <row r="737" spans="1:5" x14ac:dyDescent="0.2">
      <c r="A737" s="91"/>
      <c r="B737" s="188"/>
      <c r="C737" s="188"/>
      <c r="D737" s="227"/>
      <c r="E737" s="188"/>
    </row>
    <row r="738" spans="1:5" x14ac:dyDescent="0.2">
      <c r="A738" s="91"/>
      <c r="B738" s="188"/>
      <c r="C738" s="188"/>
      <c r="D738" s="227"/>
      <c r="E738" s="188"/>
    </row>
    <row r="739" spans="1:5" x14ac:dyDescent="0.2">
      <c r="A739" s="91"/>
      <c r="B739" s="188"/>
      <c r="C739" s="188"/>
      <c r="D739" s="227"/>
      <c r="E739" s="188"/>
    </row>
    <row r="740" spans="1:5" x14ac:dyDescent="0.2">
      <c r="A740" s="91"/>
      <c r="B740" s="188"/>
      <c r="C740" s="188"/>
      <c r="D740" s="227"/>
      <c r="E740" s="188"/>
    </row>
    <row r="741" spans="1:5" x14ac:dyDescent="0.2">
      <c r="A741" s="91"/>
      <c r="B741" s="188"/>
      <c r="C741" s="188"/>
      <c r="D741" s="227"/>
      <c r="E741" s="188"/>
    </row>
    <row r="742" spans="1:5" x14ac:dyDescent="0.2">
      <c r="A742" s="91"/>
      <c r="B742" s="188"/>
      <c r="C742" s="188"/>
      <c r="D742" s="227"/>
      <c r="E742" s="188"/>
    </row>
    <row r="743" spans="1:5" x14ac:dyDescent="0.2">
      <c r="A743" s="91"/>
      <c r="B743" s="188"/>
      <c r="C743" s="188"/>
      <c r="D743" s="227"/>
      <c r="E743" s="188"/>
    </row>
    <row r="744" spans="1:5" x14ac:dyDescent="0.2">
      <c r="A744" s="91"/>
      <c r="B744" s="188"/>
      <c r="C744" s="188"/>
      <c r="D744" s="227"/>
      <c r="E744" s="188"/>
    </row>
    <row r="745" spans="1:5" x14ac:dyDescent="0.2">
      <c r="A745" s="91"/>
      <c r="B745" s="188"/>
      <c r="C745" s="188"/>
      <c r="D745" s="227"/>
      <c r="E745" s="188"/>
    </row>
    <row r="746" spans="1:5" x14ac:dyDescent="0.2">
      <c r="A746" s="91"/>
      <c r="B746" s="188"/>
      <c r="C746" s="188"/>
      <c r="D746" s="227"/>
      <c r="E746" s="188"/>
    </row>
    <row r="747" spans="1:5" x14ac:dyDescent="0.2">
      <c r="A747" s="91"/>
      <c r="B747" s="188"/>
      <c r="C747" s="188"/>
      <c r="D747" s="227"/>
      <c r="E747" s="188"/>
    </row>
    <row r="748" spans="1:5" x14ac:dyDescent="0.2">
      <c r="A748" s="91"/>
      <c r="B748" s="188"/>
      <c r="C748" s="188"/>
      <c r="D748" s="227"/>
      <c r="E748" s="188"/>
    </row>
    <row r="749" spans="1:5" x14ac:dyDescent="0.2">
      <c r="A749" s="91"/>
      <c r="B749" s="188"/>
      <c r="C749" s="188"/>
      <c r="D749" s="227"/>
      <c r="E749" s="188"/>
    </row>
    <row r="750" spans="1:5" x14ac:dyDescent="0.2">
      <c r="A750" s="91"/>
      <c r="B750" s="188"/>
      <c r="C750" s="188"/>
      <c r="D750" s="227"/>
      <c r="E750" s="188"/>
    </row>
    <row r="751" spans="1:5" x14ac:dyDescent="0.2">
      <c r="A751" s="91"/>
      <c r="B751" s="188"/>
      <c r="C751" s="188"/>
      <c r="D751" s="227"/>
      <c r="E751" s="188"/>
    </row>
    <row r="752" spans="1:5" x14ac:dyDescent="0.2">
      <c r="A752" s="91"/>
      <c r="B752" s="188"/>
      <c r="C752" s="188"/>
      <c r="D752" s="227"/>
      <c r="E752" s="188"/>
    </row>
    <row r="753" spans="1:5" x14ac:dyDescent="0.2">
      <c r="A753" s="91"/>
      <c r="B753" s="188"/>
      <c r="C753" s="188"/>
      <c r="D753" s="227"/>
      <c r="E753" s="188"/>
    </row>
    <row r="754" spans="1:5" x14ac:dyDescent="0.2">
      <c r="A754" s="91"/>
      <c r="B754" s="188"/>
      <c r="C754" s="188"/>
      <c r="D754" s="227"/>
      <c r="E754" s="188"/>
    </row>
    <row r="755" spans="1:5" x14ac:dyDescent="0.2">
      <c r="A755" s="91"/>
      <c r="B755" s="188"/>
      <c r="C755" s="188"/>
      <c r="D755" s="227"/>
      <c r="E755" s="188"/>
    </row>
    <row r="756" spans="1:5" x14ac:dyDescent="0.2">
      <c r="A756" s="91"/>
      <c r="B756" s="188"/>
      <c r="C756" s="188"/>
      <c r="D756" s="227"/>
      <c r="E756" s="188"/>
    </row>
    <row r="757" spans="1:5" x14ac:dyDescent="0.2">
      <c r="A757" s="91"/>
      <c r="B757" s="188"/>
      <c r="C757" s="188"/>
      <c r="D757" s="227"/>
      <c r="E757" s="188"/>
    </row>
    <row r="758" spans="1:5" x14ac:dyDescent="0.2">
      <c r="A758" s="91"/>
      <c r="B758" s="188"/>
      <c r="C758" s="188"/>
      <c r="D758" s="227"/>
      <c r="E758" s="188"/>
    </row>
    <row r="759" spans="1:5" x14ac:dyDescent="0.2">
      <c r="A759" s="91"/>
      <c r="B759" s="188"/>
      <c r="C759" s="188"/>
      <c r="D759" s="227"/>
      <c r="E759" s="188"/>
    </row>
    <row r="760" spans="1:5" x14ac:dyDescent="0.2">
      <c r="A760" s="91"/>
      <c r="B760" s="188"/>
      <c r="C760" s="188"/>
      <c r="D760" s="227"/>
      <c r="E760" s="188"/>
    </row>
    <row r="761" spans="1:5" x14ac:dyDescent="0.2">
      <c r="A761" s="91"/>
      <c r="B761" s="188"/>
      <c r="C761" s="188"/>
      <c r="D761" s="227"/>
      <c r="E761" s="188"/>
    </row>
    <row r="762" spans="1:5" x14ac:dyDescent="0.2">
      <c r="A762" s="91"/>
      <c r="B762" s="188"/>
      <c r="C762" s="188"/>
      <c r="D762" s="227"/>
      <c r="E762" s="188"/>
    </row>
  </sheetData>
  <autoFilter ref="A1:H595"/>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ht="13.9" x14ac:dyDescent="0.25">
      <c r="A3" s="205">
        <v>6</v>
      </c>
      <c r="B3" s="120" t="str">
        <f>VLOOKUP(A3,Studies!A:B,2,FALSE)</f>
        <v>Acocella 1972b</v>
      </c>
      <c r="C3" s="174">
        <v>1</v>
      </c>
      <c r="D3" s="174"/>
      <c r="E3" s="174" t="s">
        <v>584</v>
      </c>
    </row>
    <row r="4" spans="1:5" ht="13.9" x14ac:dyDescent="0.25">
      <c r="A4" s="205">
        <v>7</v>
      </c>
      <c r="B4" s="120" t="str">
        <f>VLOOKUP(A4,Studies!A:B,2,FALSE)</f>
        <v>Acocella 1972b</v>
      </c>
      <c r="C4" s="174">
        <v>1</v>
      </c>
      <c r="D4" s="174"/>
      <c r="E4" s="174" t="s">
        <v>584</v>
      </c>
    </row>
    <row r="5" spans="1:5" ht="13.9" x14ac:dyDescent="0.25">
      <c r="A5" s="205">
        <v>8</v>
      </c>
      <c r="B5" s="120" t="str">
        <f>VLOOKUP(A5,Studies!A:B,2,FALSE)</f>
        <v>Acocella 1972b</v>
      </c>
      <c r="C5" s="174">
        <v>1</v>
      </c>
      <c r="D5" s="174"/>
      <c r="E5" s="174" t="s">
        <v>584</v>
      </c>
    </row>
    <row r="6" spans="1:5" ht="13.9" x14ac:dyDescent="0.25">
      <c r="A6" s="205">
        <v>30</v>
      </c>
      <c r="B6" s="120" t="str">
        <f>VLOOKUP(A6,Studies!A:B,2,FALSE)</f>
        <v>Acocella 1984</v>
      </c>
      <c r="C6" s="174">
        <v>1</v>
      </c>
      <c r="D6" s="174"/>
      <c r="E6" s="174" t="s">
        <v>584</v>
      </c>
    </row>
    <row r="7" spans="1:5" ht="13.9" x14ac:dyDescent="0.25">
      <c r="A7" s="205">
        <v>31</v>
      </c>
      <c r="B7" s="120" t="str">
        <f>VLOOKUP(A7,Studies!A:B,2,FALSE)</f>
        <v>Acocella 1984</v>
      </c>
      <c r="C7" s="174">
        <v>1</v>
      </c>
      <c r="D7" s="174"/>
      <c r="E7" s="174" t="s">
        <v>584</v>
      </c>
    </row>
    <row r="8" spans="1:5" ht="13.9" x14ac:dyDescent="0.25">
      <c r="A8" s="205">
        <v>32</v>
      </c>
      <c r="B8" s="120" t="str">
        <f>VLOOKUP(A8,Studies!A:B,2,FALSE)</f>
        <v>Acocella 1984</v>
      </c>
      <c r="C8" s="174">
        <v>1</v>
      </c>
      <c r="D8" s="174"/>
      <c r="E8" s="174" t="s">
        <v>584</v>
      </c>
    </row>
    <row r="9" spans="1:5" ht="13.9" x14ac:dyDescent="0.25">
      <c r="A9" s="205">
        <v>33</v>
      </c>
      <c r="B9" s="120" t="str">
        <f>VLOOKUP(A9,Studies!A:B,2,FALSE)</f>
        <v>Acocella 1984</v>
      </c>
      <c r="C9" s="174">
        <v>1</v>
      </c>
      <c r="D9" s="174"/>
      <c r="E9" s="174" t="s">
        <v>584</v>
      </c>
    </row>
    <row r="10" spans="1:5" ht="13.9" x14ac:dyDescent="0.25">
      <c r="A10" s="205">
        <v>34</v>
      </c>
      <c r="B10" s="120" t="str">
        <f>VLOOKUP(A10,Studies!A:B,2,FALSE)</f>
        <v>Acocella 1984</v>
      </c>
      <c r="C10" s="174">
        <v>1</v>
      </c>
      <c r="D10" s="174"/>
      <c r="E10" s="174" t="s">
        <v>584</v>
      </c>
    </row>
    <row r="11" spans="1:5" ht="13.9" x14ac:dyDescent="0.25">
      <c r="A11" s="205">
        <v>35</v>
      </c>
      <c r="B11" s="120" t="str">
        <f>VLOOKUP(A11,Studies!A:B,2,FALSE)</f>
        <v>Acocella 1984</v>
      </c>
      <c r="C11" s="174">
        <v>1</v>
      </c>
      <c r="D11" s="174"/>
      <c r="E11" s="174" t="s">
        <v>584</v>
      </c>
    </row>
    <row r="12" spans="1:5" ht="13.9" x14ac:dyDescent="0.25">
      <c r="A12" s="205">
        <v>36</v>
      </c>
      <c r="B12" s="120" t="str">
        <f>VLOOKUP(A12,Studies!A:B,2,FALSE)</f>
        <v>Acocella 1984</v>
      </c>
      <c r="C12" s="174">
        <v>1</v>
      </c>
      <c r="D12" s="174"/>
      <c r="E12" s="174" t="s">
        <v>584</v>
      </c>
    </row>
    <row r="13" spans="1:5" ht="13.9" x14ac:dyDescent="0.25">
      <c r="A13" s="205">
        <v>37</v>
      </c>
      <c r="B13" s="120" t="str">
        <f>VLOOKUP(A13,Studies!A:B,2,FALSE)</f>
        <v>Acocella 1984</v>
      </c>
      <c r="C13" s="174">
        <v>1</v>
      </c>
      <c r="D13" s="174"/>
      <c r="E13" s="174" t="s">
        <v>584</v>
      </c>
    </row>
    <row r="14" spans="1:5" ht="13.9" x14ac:dyDescent="0.25">
      <c r="A14" s="205">
        <v>38</v>
      </c>
      <c r="B14" s="120" t="str">
        <f>VLOOKUP(A14,Studies!A:B,2,FALSE)</f>
        <v>Acocella 1984</v>
      </c>
      <c r="C14" s="174">
        <v>1</v>
      </c>
      <c r="D14" s="174"/>
      <c r="E14" s="174" t="s">
        <v>584</v>
      </c>
    </row>
    <row r="15" spans="1:5" ht="13.9" x14ac:dyDescent="0.25">
      <c r="A15" s="205">
        <v>39</v>
      </c>
      <c r="B15" s="120" t="str">
        <f>VLOOKUP(A15,Studies!A:B,2,FALSE)</f>
        <v>Acocella 1984</v>
      </c>
      <c r="C15" s="174">
        <v>1</v>
      </c>
      <c r="D15" s="174"/>
      <c r="E15" s="174" t="s">
        <v>584</v>
      </c>
    </row>
    <row r="16" spans="1:5" ht="13.9" x14ac:dyDescent="0.25">
      <c r="A16" s="205">
        <v>40</v>
      </c>
      <c r="B16" s="120" t="str">
        <f>VLOOKUP(A16,Studies!A:B,2,FALSE)</f>
        <v>Acocella 1984</v>
      </c>
      <c r="C16" s="174">
        <v>1</v>
      </c>
      <c r="D16" s="174"/>
      <c r="E16" s="174" t="s">
        <v>584</v>
      </c>
    </row>
    <row r="17" spans="1:9" ht="13.9" x14ac:dyDescent="0.25">
      <c r="A17" s="205">
        <v>41</v>
      </c>
      <c r="B17" s="120" t="str">
        <f>VLOOKUP(A17,Studies!A:B,2,FALSE)</f>
        <v>Acocella 1984</v>
      </c>
      <c r="C17" s="174">
        <v>1</v>
      </c>
      <c r="D17" s="174"/>
      <c r="E17" s="174" t="s">
        <v>584</v>
      </c>
    </row>
    <row r="18" spans="1:9" ht="13.9" x14ac:dyDescent="0.25">
      <c r="A18" s="205">
        <v>42</v>
      </c>
      <c r="B18" s="120" t="str">
        <f>VLOOKUP(A18,Studies!A:B,2,FALSE)</f>
        <v>Acocella 1984</v>
      </c>
      <c r="C18" s="174">
        <v>1</v>
      </c>
      <c r="D18" s="174"/>
      <c r="E18" s="174" t="s">
        <v>584</v>
      </c>
    </row>
    <row r="19" spans="1:9" ht="13.9" x14ac:dyDescent="0.25">
      <c r="A19" s="205">
        <v>43</v>
      </c>
      <c r="B19" s="120" t="str">
        <f>VLOOKUP(A19,Studies!A:B,2,FALSE)</f>
        <v>Acocella 1984</v>
      </c>
      <c r="C19" s="174">
        <v>1</v>
      </c>
      <c r="D19" s="174"/>
      <c r="E19" s="174" t="s">
        <v>584</v>
      </c>
    </row>
    <row r="20" spans="1:9" ht="13.9" x14ac:dyDescent="0.25">
      <c r="A20" s="205">
        <v>44</v>
      </c>
      <c r="B20" s="120" t="str">
        <f>VLOOKUP(A20,Studies!A:B,2,FALSE)</f>
        <v>Acocella 1984</v>
      </c>
      <c r="C20" s="174">
        <v>1</v>
      </c>
      <c r="D20" s="174"/>
      <c r="E20" s="174" t="s">
        <v>584</v>
      </c>
    </row>
    <row r="21" spans="1:9" ht="13.9" x14ac:dyDescent="0.25">
      <c r="A21" s="205">
        <v>45</v>
      </c>
      <c r="B21" s="120" t="str">
        <f>VLOOKUP(A21,Studies!A:B,2,FALSE)</f>
        <v>Acocella 1984</v>
      </c>
      <c r="C21" s="174">
        <v>1</v>
      </c>
      <c r="D21" s="174"/>
      <c r="E21" s="174" t="s">
        <v>584</v>
      </c>
    </row>
    <row r="22" spans="1:9" ht="13.9" x14ac:dyDescent="0.25">
      <c r="A22" s="205">
        <v>46</v>
      </c>
      <c r="B22" s="120" t="str">
        <f>VLOOKUP(A22,Studies!A:B,2,FALSE)</f>
        <v>Acocella 1984</v>
      </c>
      <c r="C22" s="174">
        <v>1</v>
      </c>
      <c r="D22" s="174"/>
      <c r="E22" s="174" t="s">
        <v>584</v>
      </c>
    </row>
    <row r="23" spans="1:9" ht="13.9" x14ac:dyDescent="0.25">
      <c r="A23" s="205">
        <v>47</v>
      </c>
      <c r="B23" s="120" t="str">
        <f>VLOOKUP(A23,Studies!A:B,2,FALSE)</f>
        <v>Acocella 1984</v>
      </c>
      <c r="C23" s="174">
        <v>1</v>
      </c>
      <c r="D23" s="174"/>
      <c r="E23" s="174" t="s">
        <v>584</v>
      </c>
    </row>
    <row r="24" spans="1:9" ht="13.9" x14ac:dyDescent="0.25">
      <c r="A24" s="205">
        <v>48</v>
      </c>
      <c r="B24" s="120" t="str">
        <f>VLOOKUP(A24,Studies!A:B,2,FALSE)</f>
        <v>Acocella 1985</v>
      </c>
      <c r="C24" s="174"/>
      <c r="D24" s="174">
        <v>1</v>
      </c>
      <c r="E24" s="174"/>
    </row>
    <row r="25" spans="1:9" ht="13.9" x14ac:dyDescent="0.25">
      <c r="A25" s="205">
        <v>49</v>
      </c>
      <c r="B25" s="120" t="str">
        <f>VLOOKUP(A25,Studies!A:B,2,FALSE)</f>
        <v>Ahonen 1995</v>
      </c>
      <c r="C25" s="174">
        <v>1</v>
      </c>
      <c r="D25" s="174"/>
      <c r="E25" s="174"/>
      <c r="H25" s="194">
        <v>49</v>
      </c>
      <c r="I25">
        <f>H25-1</f>
        <v>48</v>
      </c>
    </row>
    <row r="26" spans="1:9" ht="13.9" x14ac:dyDescent="0.25">
      <c r="A26" s="205">
        <v>50</v>
      </c>
      <c r="B26" s="120" t="str">
        <f>VLOOKUP(A26,Studies!A:B,2,FALSE)</f>
        <v>Ahonen 1995</v>
      </c>
      <c r="C26" s="174">
        <v>1</v>
      </c>
      <c r="D26" s="174"/>
      <c r="E26" s="174"/>
      <c r="H26" s="194">
        <v>50</v>
      </c>
      <c r="I26" s="174">
        <f t="shared" ref="I26:I32" si="0">H26-1</f>
        <v>49</v>
      </c>
    </row>
    <row r="27" spans="1:9" ht="13.9" x14ac:dyDescent="0.25">
      <c r="A27" s="205">
        <v>53</v>
      </c>
      <c r="B27" s="120" t="str">
        <f>VLOOKUP(A27,Studies!A:B,2,FALSE)</f>
        <v>Backman 1996</v>
      </c>
      <c r="C27" s="174">
        <v>1</v>
      </c>
      <c r="D27" s="174"/>
      <c r="E27" s="174" t="s">
        <v>584</v>
      </c>
      <c r="H27" s="194">
        <v>51</v>
      </c>
      <c r="I27" s="174">
        <f t="shared" si="0"/>
        <v>50</v>
      </c>
    </row>
    <row r="28" spans="1:9" ht="13.9" x14ac:dyDescent="0.25">
      <c r="A28" s="205">
        <v>54</v>
      </c>
      <c r="B28" s="120" t="str">
        <f>VLOOKUP(A28,Studies!A:B,2,FALSE)</f>
        <v>Backman 1996</v>
      </c>
      <c r="C28" s="174">
        <v>1</v>
      </c>
      <c r="D28" s="174"/>
      <c r="E28" s="174" t="s">
        <v>584</v>
      </c>
      <c r="H28" s="194">
        <v>53</v>
      </c>
      <c r="I28" s="174">
        <f t="shared" si="0"/>
        <v>52</v>
      </c>
    </row>
    <row r="29" spans="1:9" ht="13.9" x14ac:dyDescent="0.25">
      <c r="A29" s="205">
        <v>55</v>
      </c>
      <c r="B29" s="120" t="str">
        <f>VLOOKUP(A29,Studies!A:B,2,FALSE)</f>
        <v>Backman 1998</v>
      </c>
      <c r="C29" s="174">
        <v>1</v>
      </c>
      <c r="D29" s="174"/>
      <c r="E29" s="174" t="s">
        <v>584</v>
      </c>
      <c r="H29" s="194">
        <v>57</v>
      </c>
      <c r="I29" s="174">
        <f t="shared" si="0"/>
        <v>56</v>
      </c>
    </row>
    <row r="30" spans="1:9" ht="13.9" x14ac:dyDescent="0.25">
      <c r="A30" s="205">
        <v>56</v>
      </c>
      <c r="B30" s="120" t="str">
        <f>VLOOKUP(A30,Studies!A:B,2,FALSE)</f>
        <v>Backman 1998</v>
      </c>
      <c r="C30" s="174">
        <v>1</v>
      </c>
      <c r="D30" s="174"/>
      <c r="E30" s="174" t="s">
        <v>584</v>
      </c>
      <c r="H30" s="194">
        <v>61</v>
      </c>
      <c r="I30" s="174">
        <f t="shared" si="0"/>
        <v>60</v>
      </c>
    </row>
    <row r="31" spans="1:9" ht="13.9" x14ac:dyDescent="0.25">
      <c r="A31" s="205">
        <v>57</v>
      </c>
      <c r="B31" s="120" t="str">
        <f>VLOOKUP(A31,Studies!A:B,2,FALSE)</f>
        <v>Backman 1998</v>
      </c>
      <c r="C31" s="174">
        <v>1</v>
      </c>
      <c r="D31" s="174"/>
      <c r="E31" s="174" t="s">
        <v>584</v>
      </c>
      <c r="H31" s="194">
        <v>73</v>
      </c>
      <c r="I31" s="174">
        <f t="shared" si="0"/>
        <v>72</v>
      </c>
    </row>
    <row r="32" spans="1:9" ht="13.9" x14ac:dyDescent="0.25">
      <c r="A32" s="205">
        <v>58</v>
      </c>
      <c r="B32" s="120" t="str">
        <f>VLOOKUP(A32,Studies!A:B,2,FALSE)</f>
        <v>Backman 1998</v>
      </c>
      <c r="C32" s="174">
        <v>1</v>
      </c>
      <c r="D32" s="174"/>
      <c r="E32" s="174" t="s">
        <v>584</v>
      </c>
      <c r="H32" s="194">
        <v>97</v>
      </c>
      <c r="I32" s="174">
        <f t="shared" si="0"/>
        <v>96</v>
      </c>
    </row>
    <row r="33" spans="1:5" ht="13.9" x14ac:dyDescent="0.25">
      <c r="A33" s="205">
        <v>59</v>
      </c>
      <c r="B33" s="120" t="str">
        <f>VLOOKUP(A33,Studies!A:B,2,FALSE)</f>
        <v>Backman 1998</v>
      </c>
      <c r="C33" s="174">
        <v>1</v>
      </c>
      <c r="D33" s="174"/>
      <c r="E33" s="174" t="s">
        <v>584</v>
      </c>
    </row>
    <row r="34" spans="1:5" ht="13.9" x14ac:dyDescent="0.25">
      <c r="A34" s="205">
        <v>60</v>
      </c>
      <c r="B34" s="120" t="str">
        <f>VLOOKUP(A34,Studies!A:B,2,FALSE)</f>
        <v>Baneyx 2014</v>
      </c>
      <c r="C34" s="174">
        <v>1</v>
      </c>
      <c r="D34" s="174"/>
      <c r="E34" s="174"/>
    </row>
    <row r="35" spans="1:5" ht="13.9" x14ac:dyDescent="0.25">
      <c r="A35" s="205">
        <v>104</v>
      </c>
      <c r="B35" s="120" t="str">
        <f>VLOOKUP(A35,Studies!A:B,2,FALSE)</f>
        <v>Bornemann 1986</v>
      </c>
      <c r="C35" s="174"/>
      <c r="D35" s="174">
        <v>1</v>
      </c>
      <c r="E35" s="174"/>
    </row>
    <row r="36" spans="1:5" ht="13.9" x14ac:dyDescent="0.25">
      <c r="A36" s="205">
        <v>105</v>
      </c>
      <c r="B36" s="120" t="str">
        <f>VLOOKUP(A36,Studies!A:B,2,FALSE)</f>
        <v>Bornemann 1986</v>
      </c>
      <c r="C36" s="174"/>
      <c r="D36" s="174">
        <v>1</v>
      </c>
      <c r="E36" s="174"/>
    </row>
    <row r="37" spans="1:5" ht="13.9" x14ac:dyDescent="0.25">
      <c r="A37" s="205">
        <v>106</v>
      </c>
      <c r="B37" s="120" t="str">
        <f>VLOOKUP(A37,Studies!A:B,2,FALSE)</f>
        <v>Bornemann 1986</v>
      </c>
      <c r="C37" s="174"/>
      <c r="D37" s="174">
        <v>1</v>
      </c>
      <c r="E37" s="174"/>
    </row>
    <row r="38" spans="1:5" ht="13.9" x14ac:dyDescent="0.25">
      <c r="A38" s="205">
        <v>107</v>
      </c>
      <c r="B38" s="120" t="str">
        <f>VLOOKUP(A38,Studies!A:B,2,FALSE)</f>
        <v>Bornemann 1986</v>
      </c>
      <c r="C38" s="174"/>
      <c r="D38" s="174">
        <v>1</v>
      </c>
      <c r="E38" s="174"/>
    </row>
    <row r="39" spans="1:5" ht="13.9" x14ac:dyDescent="0.25">
      <c r="A39" s="205">
        <v>109</v>
      </c>
      <c r="B39" s="120" t="str">
        <f>VLOOKUP(A39,Studies!A:B,2,FALSE)</f>
        <v>Burger 2006</v>
      </c>
      <c r="C39" s="174">
        <v>1</v>
      </c>
      <c r="D39" s="174"/>
      <c r="E39" s="174" t="s">
        <v>584</v>
      </c>
    </row>
    <row r="40" spans="1:5" ht="13.9" x14ac:dyDescent="0.25">
      <c r="A40" s="205">
        <v>110</v>
      </c>
      <c r="B40" s="120" t="str">
        <f>VLOOKUP(A40,Studies!A:B,2,FALSE)</f>
        <v>Chouchane 1995</v>
      </c>
      <c r="C40" s="174">
        <v>1</v>
      </c>
      <c r="D40" s="174"/>
      <c r="E40" s="174" t="s">
        <v>584</v>
      </c>
    </row>
    <row r="41" spans="1:5" ht="13.9" x14ac:dyDescent="0.25">
      <c r="A41" s="205">
        <v>111</v>
      </c>
      <c r="B41" s="120" t="str">
        <f>VLOOKUP(A41,Studies!A:B,2,FALSE)</f>
        <v>Chouchane 1995</v>
      </c>
      <c r="C41" s="174">
        <v>1</v>
      </c>
      <c r="D41" s="174"/>
      <c r="E41" s="174" t="s">
        <v>584</v>
      </c>
    </row>
    <row r="42" spans="1:5" ht="13.9" x14ac:dyDescent="0.25">
      <c r="A42" s="205">
        <v>118</v>
      </c>
      <c r="B42" s="120" t="str">
        <f>VLOOKUP(A42,Studies!A:B,2,FALSE)</f>
        <v>Darwish 2008</v>
      </c>
      <c r="C42" s="174">
        <v>1</v>
      </c>
      <c r="D42" s="174"/>
      <c r="E42" s="174" t="s">
        <v>584</v>
      </c>
    </row>
    <row r="43" spans="1:5" ht="13.9" x14ac:dyDescent="0.25">
      <c r="A43" s="205">
        <v>119</v>
      </c>
      <c r="B43" s="120" t="str">
        <f>VLOOKUP(A43,Studies!A:B,2,FALSE)</f>
        <v>Darwish 2008</v>
      </c>
      <c r="C43" s="174">
        <v>1</v>
      </c>
      <c r="D43" s="174"/>
      <c r="E43" s="174" t="s">
        <v>584</v>
      </c>
    </row>
    <row r="44" spans="1:5" ht="13.9" x14ac:dyDescent="0.25">
      <c r="A44" s="205">
        <v>120</v>
      </c>
      <c r="B44" s="120" t="str">
        <f>VLOOKUP(A44,Studies!A:B,2,FALSE)</f>
        <v>Darwish 2008</v>
      </c>
      <c r="C44" s="174">
        <v>1</v>
      </c>
      <c r="D44" s="174"/>
      <c r="E44" s="174" t="s">
        <v>584</v>
      </c>
    </row>
    <row r="45" spans="1:5" ht="13.9" x14ac:dyDescent="0.25">
      <c r="A45" s="205">
        <v>128</v>
      </c>
      <c r="B45" s="120" t="str">
        <f>VLOOKUP(A45,Studies!A:B,2,FALSE)</f>
        <v>Eap 2004</v>
      </c>
      <c r="C45" s="174">
        <v>1</v>
      </c>
      <c r="D45" s="174"/>
      <c r="E45" s="174"/>
    </row>
    <row r="46" spans="1:5" ht="13.9" x14ac:dyDescent="0.25">
      <c r="A46" s="205">
        <v>129</v>
      </c>
      <c r="B46" s="120" t="str">
        <f>VLOOKUP(A46,Studies!A:B,2,FALSE)</f>
        <v>Eap 2004</v>
      </c>
      <c r="C46" s="174">
        <v>1</v>
      </c>
      <c r="D46" s="174"/>
      <c r="E46" s="174"/>
    </row>
    <row r="47" spans="1:5" ht="13.9" x14ac:dyDescent="0.25">
      <c r="A47" s="205">
        <v>130</v>
      </c>
      <c r="B47" s="120" t="str">
        <f>VLOOKUP(A47,Studies!A:B,2,FALSE)</f>
        <v>Eap 2004</v>
      </c>
      <c r="C47" s="174">
        <v>1</v>
      </c>
      <c r="D47" s="174"/>
      <c r="E47" s="174"/>
    </row>
    <row r="48" spans="1:5" ht="13.9" x14ac:dyDescent="0.25">
      <c r="A48" s="205">
        <v>131</v>
      </c>
      <c r="B48" s="120" t="str">
        <f>VLOOKUP(A48,Studies!A:B,2,FALSE)</f>
        <v>Eap 2004</v>
      </c>
      <c r="C48" s="174">
        <v>1</v>
      </c>
      <c r="D48" s="174"/>
      <c r="E48" s="174"/>
    </row>
    <row r="49" spans="1:5" ht="13.9" x14ac:dyDescent="0.25">
      <c r="A49" s="205">
        <v>132</v>
      </c>
      <c r="B49" s="120" t="str">
        <f>VLOOKUP(A49,Studies!A:B,2,FALSE)</f>
        <v>Eap 2004</v>
      </c>
      <c r="C49" s="174">
        <v>1</v>
      </c>
      <c r="D49" s="174"/>
      <c r="E49" s="174"/>
    </row>
    <row r="50" spans="1:5" ht="13.9" x14ac:dyDescent="0.25">
      <c r="A50" s="205">
        <v>155</v>
      </c>
      <c r="B50" s="120" t="str">
        <f>VLOOKUP(A50,Studies!A:B,2,FALSE)</f>
        <v>Eon Labs Manufacturing, Inc. 1997</v>
      </c>
      <c r="C50" s="174"/>
      <c r="D50" s="174">
        <v>1</v>
      </c>
      <c r="E50" s="174"/>
    </row>
    <row r="51" spans="1:5" ht="13.9" x14ac:dyDescent="0.25">
      <c r="A51" s="205">
        <v>156</v>
      </c>
      <c r="B51" s="120" t="str">
        <f>VLOOKUP(A51,Studies!A:B,2,FALSE)</f>
        <v>Eon Labs Manufacturing, Inc. 1997</v>
      </c>
      <c r="C51" s="174"/>
      <c r="D51" s="174">
        <v>1</v>
      </c>
      <c r="E51" s="174"/>
    </row>
    <row r="52" spans="1:5" ht="13.9" x14ac:dyDescent="0.25">
      <c r="A52" s="205">
        <v>157</v>
      </c>
      <c r="B52" s="120" t="str">
        <f>VLOOKUP(A52,Studies!A:B,2,FALSE)</f>
        <v>Furesz 1970</v>
      </c>
      <c r="C52" s="174"/>
      <c r="D52" s="174">
        <v>1</v>
      </c>
      <c r="E52" s="174"/>
    </row>
    <row r="53" spans="1:5" ht="13.9" x14ac:dyDescent="0.25">
      <c r="A53" s="205">
        <v>158</v>
      </c>
      <c r="B53" s="120" t="str">
        <f>VLOOKUP(A53,Studies!A:B,2,FALSE)</f>
        <v>Furesz 1970</v>
      </c>
      <c r="C53" s="174"/>
      <c r="D53" s="174">
        <v>1</v>
      </c>
      <c r="E53" s="174"/>
    </row>
    <row r="54" spans="1:5" ht="13.9" x14ac:dyDescent="0.25">
      <c r="A54" s="205">
        <v>159</v>
      </c>
      <c r="B54" s="120" t="str">
        <f>VLOOKUP(A54,Studies!A:B,2,FALSE)</f>
        <v>Furesz 1970</v>
      </c>
      <c r="C54" s="174"/>
      <c r="D54" s="174">
        <v>1</v>
      </c>
      <c r="E54" s="174"/>
    </row>
    <row r="55" spans="1:5" ht="13.9" x14ac:dyDescent="0.25">
      <c r="A55" s="205">
        <v>160</v>
      </c>
      <c r="B55" s="120" t="str">
        <f>VLOOKUP(A55,Studies!A:B,2,FALSE)</f>
        <v>Furesz 1970</v>
      </c>
      <c r="C55" s="174"/>
      <c r="D55" s="174">
        <v>1</v>
      </c>
      <c r="E55" s="174"/>
    </row>
    <row r="56" spans="1:5" ht="13.9" x14ac:dyDescent="0.25">
      <c r="A56" s="205">
        <v>161</v>
      </c>
      <c r="B56" s="120" t="str">
        <f>VLOOKUP(A56,Studies!A:B,2,FALSE)</f>
        <v>Furesz 1970</v>
      </c>
      <c r="C56" s="174"/>
      <c r="D56" s="174">
        <v>1</v>
      </c>
      <c r="E56" s="174"/>
    </row>
    <row r="57" spans="1:5" ht="13.9" x14ac:dyDescent="0.25">
      <c r="A57" s="205">
        <v>162</v>
      </c>
      <c r="B57" s="120" t="str">
        <f>VLOOKUP(A57,Studies!A:B,2,FALSE)</f>
        <v>Furesz 1970</v>
      </c>
      <c r="C57" s="174"/>
      <c r="D57" s="174">
        <v>1</v>
      </c>
      <c r="E57" s="174"/>
    </row>
    <row r="58" spans="1:5" ht="13.9" x14ac:dyDescent="0.25">
      <c r="A58" s="205">
        <v>163</v>
      </c>
      <c r="B58" s="120" t="str">
        <f>VLOOKUP(A58,Studies!A:B,2,FALSE)</f>
        <v>Furesz 1970</v>
      </c>
      <c r="C58" s="174"/>
      <c r="D58" s="174">
        <v>1</v>
      </c>
      <c r="E58" s="174"/>
    </row>
    <row r="59" spans="1:5" ht="13.9" x14ac:dyDescent="0.25">
      <c r="A59" s="205">
        <v>164</v>
      </c>
      <c r="B59" s="120" t="str">
        <f>VLOOKUP(A59,Studies!A:B,2,FALSE)</f>
        <v>Furesz 1970</v>
      </c>
      <c r="C59" s="174"/>
      <c r="D59" s="174">
        <v>1</v>
      </c>
      <c r="E59" s="174"/>
    </row>
    <row r="60" spans="1:5" ht="13.9" x14ac:dyDescent="0.25">
      <c r="A60" s="205">
        <v>172</v>
      </c>
      <c r="B60" s="120" t="str">
        <f>VLOOKUP(A60,Studies!A:B,2,FALSE)</f>
        <v>Gorski 1998</v>
      </c>
      <c r="C60" s="174">
        <v>1</v>
      </c>
      <c r="D60" s="174"/>
      <c r="E60" s="174" t="s">
        <v>584</v>
      </c>
    </row>
    <row r="61" spans="1:5" ht="13.9" x14ac:dyDescent="0.25">
      <c r="A61" s="205">
        <v>173</v>
      </c>
      <c r="B61" s="120" t="str">
        <f>VLOOKUP(A61,Studies!A:B,2,FALSE)</f>
        <v>Gorski 1998</v>
      </c>
      <c r="C61" s="174">
        <v>1</v>
      </c>
      <c r="D61" s="174"/>
      <c r="E61" s="174" t="s">
        <v>584</v>
      </c>
    </row>
    <row r="62" spans="1:5" ht="13.9" x14ac:dyDescent="0.25">
      <c r="A62" s="205">
        <v>174</v>
      </c>
      <c r="B62" s="120" t="str">
        <f>VLOOKUP(A62,Studies!A:B,2,FALSE)</f>
        <v>Gorski 1998</v>
      </c>
      <c r="C62" s="174">
        <v>1</v>
      </c>
      <c r="D62" s="174"/>
      <c r="E62" s="174" t="s">
        <v>584</v>
      </c>
    </row>
    <row r="63" spans="1:5" ht="13.9" x14ac:dyDescent="0.25">
      <c r="A63" s="205">
        <v>175</v>
      </c>
      <c r="B63" s="120" t="str">
        <f>VLOOKUP(A63,Studies!A:B,2,FALSE)</f>
        <v>Gorski 1998</v>
      </c>
      <c r="C63" s="174">
        <v>1</v>
      </c>
      <c r="D63" s="174"/>
      <c r="E63" s="174" t="s">
        <v>584</v>
      </c>
    </row>
    <row r="64" spans="1:5" ht="13.9" x14ac:dyDescent="0.25">
      <c r="A64" s="205">
        <v>176</v>
      </c>
      <c r="B64" s="120" t="str">
        <f>VLOOKUP(A64,Studies!A:B,2,FALSE)</f>
        <v>Gorski 2003</v>
      </c>
      <c r="C64" s="174">
        <v>1</v>
      </c>
      <c r="D64" s="174"/>
      <c r="E64" s="174" t="s">
        <v>584</v>
      </c>
    </row>
    <row r="65" spans="1:5" ht="13.9" x14ac:dyDescent="0.25">
      <c r="A65" s="205">
        <v>177</v>
      </c>
      <c r="B65" s="120" t="str">
        <f>VLOOKUP(A65,Studies!A:B,2,FALSE)</f>
        <v>Gorski 2003</v>
      </c>
      <c r="C65" s="174">
        <v>1</v>
      </c>
      <c r="D65" s="174"/>
      <c r="E65" s="174" t="s">
        <v>584</v>
      </c>
    </row>
    <row r="66" spans="1:5" ht="13.9" x14ac:dyDescent="0.25">
      <c r="A66" s="205">
        <v>178</v>
      </c>
      <c r="B66" s="120" t="str">
        <f>VLOOKUP(A66,Studies!A:B,2,FALSE)</f>
        <v>Gorski 2003</v>
      </c>
      <c r="C66" s="174">
        <v>1</v>
      </c>
      <c r="D66" s="174"/>
      <c r="E66" s="174" t="s">
        <v>584</v>
      </c>
    </row>
    <row r="67" spans="1:5" ht="13.9" x14ac:dyDescent="0.25">
      <c r="A67" s="205">
        <v>179</v>
      </c>
      <c r="B67" s="120" t="str">
        <f>VLOOKUP(A67,Studies!A:B,2,FALSE)</f>
        <v>Gorski 2003</v>
      </c>
      <c r="C67" s="174">
        <v>1</v>
      </c>
      <c r="D67" s="174"/>
      <c r="E67" s="174" t="s">
        <v>584</v>
      </c>
    </row>
    <row r="68" spans="1:5" ht="13.9" x14ac:dyDescent="0.25">
      <c r="A68" s="205">
        <v>180</v>
      </c>
      <c r="B68" s="120" t="str">
        <f>VLOOKUP(A68,Studies!A:B,2,FALSE)</f>
        <v>Greenblat 1984</v>
      </c>
      <c r="C68" s="174">
        <v>1</v>
      </c>
      <c r="D68" s="174"/>
      <c r="E68" s="174" t="s">
        <v>584</v>
      </c>
    </row>
    <row r="69" spans="1:5" ht="13.9" x14ac:dyDescent="0.25">
      <c r="A69" s="205">
        <v>181</v>
      </c>
      <c r="B69" s="120" t="str">
        <f>VLOOKUP(A69,Studies!A:B,2,FALSE)</f>
        <v>Greenblat 1984</v>
      </c>
      <c r="C69" s="174">
        <v>1</v>
      </c>
      <c r="D69" s="174"/>
      <c r="E69" s="174" t="s">
        <v>584</v>
      </c>
    </row>
    <row r="70" spans="1:5" ht="13.9" x14ac:dyDescent="0.25">
      <c r="A70" s="205">
        <v>182</v>
      </c>
      <c r="B70" s="120" t="str">
        <f>VLOOKUP(A70,Studies!A:B,2,FALSE)</f>
        <v>Greenblat 1984</v>
      </c>
      <c r="C70" s="174">
        <v>1</v>
      </c>
      <c r="D70" s="174"/>
      <c r="E70" s="174" t="s">
        <v>584</v>
      </c>
    </row>
    <row r="71" spans="1:5" ht="13.9" x14ac:dyDescent="0.25">
      <c r="A71" s="205">
        <v>183</v>
      </c>
      <c r="B71" s="120" t="str">
        <f>VLOOKUP(A71,Studies!A:B,2,FALSE)</f>
        <v>Greenblat 1984</v>
      </c>
      <c r="C71" s="174">
        <v>1</v>
      </c>
      <c r="D71" s="174"/>
      <c r="E71" s="174" t="s">
        <v>584</v>
      </c>
    </row>
    <row r="72" spans="1:5" ht="13.9" x14ac:dyDescent="0.25">
      <c r="A72" s="205">
        <v>184</v>
      </c>
      <c r="B72" s="120" t="str">
        <f>VLOOKUP(A72,Studies!A:B,2,FALSE)</f>
        <v>Greenblat 1984</v>
      </c>
      <c r="C72" s="174">
        <v>1</v>
      </c>
      <c r="D72" s="174"/>
      <c r="E72" s="174" t="s">
        <v>584</v>
      </c>
    </row>
    <row r="73" spans="1:5" ht="13.9" x14ac:dyDescent="0.25">
      <c r="A73" s="205">
        <v>185</v>
      </c>
      <c r="B73" s="120" t="str">
        <f>VLOOKUP(A73,Studies!A:B,2,FALSE)</f>
        <v>Greenblat 1984</v>
      </c>
      <c r="C73" s="174">
        <v>1</v>
      </c>
      <c r="D73" s="174"/>
      <c r="E73" s="174" t="s">
        <v>584</v>
      </c>
    </row>
    <row r="74" spans="1:5" ht="13.9" x14ac:dyDescent="0.25">
      <c r="A74" s="205">
        <v>186</v>
      </c>
      <c r="B74" s="120" t="str">
        <f>VLOOKUP(A74,Studies!A:B,2,FALSE)</f>
        <v>Greenblat 1984</v>
      </c>
      <c r="C74" s="174">
        <v>1</v>
      </c>
      <c r="D74" s="174"/>
      <c r="E74" s="174" t="s">
        <v>584</v>
      </c>
    </row>
    <row r="75" spans="1:5" ht="13.9" x14ac:dyDescent="0.25">
      <c r="A75" s="205">
        <v>187</v>
      </c>
      <c r="B75" s="120" t="str">
        <f>VLOOKUP(A75,Studies!A:B,2,FALSE)</f>
        <v>Greenblat 1984</v>
      </c>
      <c r="C75" s="174">
        <v>1</v>
      </c>
      <c r="D75" s="174"/>
      <c r="E75" s="174" t="s">
        <v>584</v>
      </c>
    </row>
    <row r="76" spans="1:5" ht="13.9" x14ac:dyDescent="0.25">
      <c r="A76" s="205">
        <v>188</v>
      </c>
      <c r="B76" s="120" t="str">
        <f>VLOOKUP(A76,Studies!A:B,2,FALSE)</f>
        <v>Greenblat 2003</v>
      </c>
      <c r="C76" s="174">
        <v>1</v>
      </c>
      <c r="D76" s="174"/>
      <c r="E76" s="174" t="s">
        <v>584</v>
      </c>
    </row>
    <row r="77" spans="1:5" ht="13.9" x14ac:dyDescent="0.25">
      <c r="A77" s="205">
        <v>189</v>
      </c>
      <c r="B77" s="120" t="str">
        <f>VLOOKUP(A77,Studies!A:B,2,FALSE)</f>
        <v>Greenblat 2003</v>
      </c>
      <c r="C77" s="174">
        <v>1</v>
      </c>
      <c r="D77" s="174"/>
      <c r="E77" s="174" t="s">
        <v>584</v>
      </c>
    </row>
    <row r="78" spans="1:5" ht="13.9" x14ac:dyDescent="0.25">
      <c r="A78" s="205">
        <v>190</v>
      </c>
      <c r="B78" s="120" t="str">
        <f>VLOOKUP(A78,Studies!A:B,2,FALSE)</f>
        <v>Greiner 1999</v>
      </c>
      <c r="C78" s="174">
        <v>1</v>
      </c>
      <c r="D78" s="174"/>
      <c r="E78" s="174" t="s">
        <v>584</v>
      </c>
    </row>
    <row r="79" spans="1:5" ht="13.9" x14ac:dyDescent="0.25">
      <c r="A79" s="205">
        <v>191</v>
      </c>
      <c r="B79" s="120" t="str">
        <f>VLOOKUP(A79,Studies!A:B,2,FALSE)</f>
        <v>Greiner 1999</v>
      </c>
      <c r="C79" s="174">
        <v>1</v>
      </c>
      <c r="D79" s="174"/>
      <c r="E79" s="174" t="s">
        <v>584</v>
      </c>
    </row>
    <row r="80" spans="1:5" ht="13.9" x14ac:dyDescent="0.25">
      <c r="A80" s="205">
        <v>192</v>
      </c>
      <c r="B80" s="120" t="str">
        <f>VLOOKUP(A80,Studies!A:B,2,FALSE)</f>
        <v>Greiner 1999</v>
      </c>
      <c r="C80" s="174">
        <v>1</v>
      </c>
      <c r="D80" s="174"/>
      <c r="E80" s="174" t="s">
        <v>584</v>
      </c>
    </row>
    <row r="81" spans="1:5" ht="13.9" x14ac:dyDescent="0.25">
      <c r="A81" s="205">
        <v>193</v>
      </c>
      <c r="B81" s="120" t="str">
        <f>VLOOKUP(A81,Studies!A:B,2,FALSE)</f>
        <v>Greiner 1999</v>
      </c>
      <c r="C81" s="174">
        <v>1</v>
      </c>
      <c r="D81" s="174"/>
      <c r="E81" s="174" t="s">
        <v>584</v>
      </c>
    </row>
    <row r="82" spans="1:5" ht="13.9" x14ac:dyDescent="0.25">
      <c r="A82" s="205">
        <v>214</v>
      </c>
      <c r="B82" s="120" t="str">
        <f>VLOOKUP(A82,Studies!A:B,2,FALSE)</f>
        <v>Gurley 2006</v>
      </c>
      <c r="C82" s="174">
        <v>1</v>
      </c>
      <c r="D82" s="174"/>
      <c r="E82" s="174" t="s">
        <v>584</v>
      </c>
    </row>
    <row r="83" spans="1:5" ht="13.9" x14ac:dyDescent="0.25">
      <c r="A83" s="205">
        <v>215</v>
      </c>
      <c r="B83" s="120" t="str">
        <f>VLOOKUP(A83,Studies!A:B,2,FALSE)</f>
        <v>Gurley 2006</v>
      </c>
      <c r="C83" s="174">
        <v>1</v>
      </c>
      <c r="D83" s="174"/>
      <c r="E83" s="174" t="s">
        <v>584</v>
      </c>
    </row>
    <row r="84" spans="1:5" ht="13.9" x14ac:dyDescent="0.25">
      <c r="A84" s="205">
        <v>216</v>
      </c>
      <c r="B84" s="120" t="str">
        <f>VLOOKUP(A84,Studies!A:B,2,FALSE)</f>
        <v>Gurley 2006</v>
      </c>
      <c r="C84" s="174">
        <v>1</v>
      </c>
      <c r="D84" s="174"/>
      <c r="E84" s="174" t="s">
        <v>584</v>
      </c>
    </row>
    <row r="85" spans="1:5" ht="13.9" x14ac:dyDescent="0.25">
      <c r="A85" s="205">
        <v>217</v>
      </c>
      <c r="B85" s="120" t="str">
        <f>VLOOKUP(A85,Studies!A:B,2,FALSE)</f>
        <v>Gurley 2006</v>
      </c>
      <c r="C85" s="174">
        <v>1</v>
      </c>
      <c r="D85" s="174"/>
      <c r="E85" s="174" t="s">
        <v>584</v>
      </c>
    </row>
    <row r="86" spans="1:5" ht="13.9" x14ac:dyDescent="0.25">
      <c r="A86" s="205">
        <v>218</v>
      </c>
      <c r="B86" s="120" t="str">
        <f>VLOOKUP(A86,Studies!A:B,2,FALSE)</f>
        <v>Gurley 2006</v>
      </c>
      <c r="C86" s="174">
        <v>1</v>
      </c>
      <c r="D86" s="174"/>
      <c r="E86" s="174" t="s">
        <v>584</v>
      </c>
    </row>
    <row r="87" spans="1:5" ht="13.9" x14ac:dyDescent="0.25">
      <c r="A87" s="205">
        <v>219</v>
      </c>
      <c r="B87" s="120" t="str">
        <f>VLOOKUP(A87,Studies!A:B,2,FALSE)</f>
        <v>Gurley 2006</v>
      </c>
      <c r="C87" s="174">
        <v>1</v>
      </c>
      <c r="D87" s="174"/>
      <c r="E87" s="174" t="s">
        <v>584</v>
      </c>
    </row>
    <row r="88" spans="1:5" ht="13.9" x14ac:dyDescent="0.25">
      <c r="A88" s="205">
        <v>220</v>
      </c>
      <c r="B88" s="120" t="str">
        <f>VLOOKUP(A88,Studies!A:B,2,FALSE)</f>
        <v>Gurley 2008a</v>
      </c>
      <c r="C88" s="174">
        <v>1</v>
      </c>
      <c r="D88" s="174"/>
      <c r="E88" s="174" t="s">
        <v>584</v>
      </c>
    </row>
    <row r="89" spans="1:5" ht="13.9" x14ac:dyDescent="0.25">
      <c r="A89" s="205">
        <v>221</v>
      </c>
      <c r="B89" s="120" t="str">
        <f>VLOOKUP(A89,Studies!A:B,2,FALSE)</f>
        <v>Gurley 2008a</v>
      </c>
      <c r="C89" s="174">
        <v>1</v>
      </c>
      <c r="D89" s="174"/>
      <c r="E89" s="174" t="s">
        <v>584</v>
      </c>
    </row>
    <row r="90" spans="1:5" ht="13.9" x14ac:dyDescent="0.25">
      <c r="A90" s="205">
        <v>222</v>
      </c>
      <c r="B90" s="120" t="str">
        <f>VLOOKUP(A90,Studies!A:B,2,FALSE)</f>
        <v>Gurley 2008a</v>
      </c>
      <c r="C90" s="174">
        <v>1</v>
      </c>
      <c r="D90" s="174"/>
      <c r="E90" s="174" t="s">
        <v>584</v>
      </c>
    </row>
    <row r="91" spans="1:5" ht="13.9" x14ac:dyDescent="0.25">
      <c r="A91" s="205">
        <v>223</v>
      </c>
      <c r="B91" s="120" t="str">
        <f>VLOOKUP(A91,Studies!A:B,2,FALSE)</f>
        <v>Gurley 2008a</v>
      </c>
      <c r="C91" s="174">
        <v>1</v>
      </c>
      <c r="D91" s="174"/>
      <c r="E91" s="174" t="s">
        <v>584</v>
      </c>
    </row>
    <row r="92" spans="1:5" ht="13.9" x14ac:dyDescent="0.25">
      <c r="A92" s="205">
        <v>224</v>
      </c>
      <c r="B92" s="120" t="str">
        <f>VLOOKUP(A92,Studies!A:B,2,FALSE)</f>
        <v>Gurley 2008a</v>
      </c>
      <c r="C92" s="174">
        <v>1</v>
      </c>
      <c r="D92" s="174"/>
      <c r="E92" s="174" t="s">
        <v>584</v>
      </c>
    </row>
    <row r="93" spans="1:5" ht="13.9" x14ac:dyDescent="0.25">
      <c r="A93" s="205">
        <v>225</v>
      </c>
      <c r="B93" s="120" t="str">
        <f>VLOOKUP(A93,Studies!A:B,2,FALSE)</f>
        <v>Gurley 2008a</v>
      </c>
      <c r="C93" s="174">
        <v>1</v>
      </c>
      <c r="D93" s="174"/>
      <c r="E93" s="174" t="s">
        <v>584</v>
      </c>
    </row>
    <row r="94" spans="1:5" ht="13.9" x14ac:dyDescent="0.25">
      <c r="A94" s="205">
        <v>226</v>
      </c>
      <c r="B94" s="120" t="str">
        <f>VLOOKUP(A94,Studies!A:B,2,FALSE)</f>
        <v>Gurley 2008b</v>
      </c>
      <c r="C94" s="174">
        <v>1</v>
      </c>
      <c r="D94" s="174"/>
      <c r="E94" s="174" t="s">
        <v>584</v>
      </c>
    </row>
    <row r="95" spans="1:5" ht="13.9" x14ac:dyDescent="0.25">
      <c r="A95" s="205">
        <v>227</v>
      </c>
      <c r="B95" s="120" t="str">
        <f>VLOOKUP(A95,Studies!A:B,2,FALSE)</f>
        <v>Gurley 2008b</v>
      </c>
      <c r="C95" s="174">
        <v>1</v>
      </c>
      <c r="D95" s="174"/>
      <c r="E95" s="174" t="s">
        <v>584</v>
      </c>
    </row>
    <row r="96" spans="1:5" ht="13.9" x14ac:dyDescent="0.25">
      <c r="A96" s="205">
        <v>228</v>
      </c>
      <c r="B96" s="120" t="str">
        <f>VLOOKUP(A96,Studies!A:B,2,FALSE)</f>
        <v>Gurley 2008b</v>
      </c>
      <c r="C96" s="174">
        <v>1</v>
      </c>
      <c r="D96" s="174"/>
      <c r="E96" s="174" t="s">
        <v>584</v>
      </c>
    </row>
    <row r="97" spans="1:5" ht="13.9" x14ac:dyDescent="0.25">
      <c r="A97" s="205">
        <v>229</v>
      </c>
      <c r="B97" s="120" t="str">
        <f>VLOOKUP(A97,Studies!A:B,2,FALSE)</f>
        <v>Gurley 2008b</v>
      </c>
      <c r="C97" s="174">
        <v>1</v>
      </c>
      <c r="D97" s="174"/>
      <c r="E97" s="174" t="s">
        <v>584</v>
      </c>
    </row>
    <row r="98" spans="1:5" ht="13.9" x14ac:dyDescent="0.25">
      <c r="A98" s="205">
        <v>261</v>
      </c>
      <c r="B98" s="120" t="str">
        <f>VLOOKUP(A98,Studies!A:B,2,FALSE)</f>
        <v>Hohmann 2015</v>
      </c>
      <c r="C98" s="174">
        <v>1</v>
      </c>
      <c r="D98" s="174"/>
      <c r="E98" s="174" t="s">
        <v>584</v>
      </c>
    </row>
    <row r="99" spans="1:5" ht="13.9" x14ac:dyDescent="0.25">
      <c r="A99" s="205">
        <v>262</v>
      </c>
      <c r="B99" s="120" t="str">
        <f>VLOOKUP(A99,Studies!A:B,2,FALSE)</f>
        <v>Hohmann 2015</v>
      </c>
      <c r="C99" s="174">
        <v>1</v>
      </c>
      <c r="D99" s="174"/>
      <c r="E99" s="174" t="s">
        <v>584</v>
      </c>
    </row>
    <row r="100" spans="1:5" ht="13.9" x14ac:dyDescent="0.25">
      <c r="A100" s="205">
        <v>263</v>
      </c>
      <c r="B100" s="120" t="str">
        <f>VLOOKUP(A100,Studies!A:B,2,FALSE)</f>
        <v>Hohmann 2015</v>
      </c>
      <c r="C100" s="174">
        <v>1</v>
      </c>
      <c r="D100" s="174"/>
      <c r="E100" s="174" t="s">
        <v>584</v>
      </c>
    </row>
    <row r="101" spans="1:5" ht="13.9" x14ac:dyDescent="0.25">
      <c r="A101" s="205">
        <v>264</v>
      </c>
      <c r="B101" s="120" t="str">
        <f>VLOOKUP(A101,Studies!A:B,2,FALSE)</f>
        <v>Hohmann 2015</v>
      </c>
      <c r="C101" s="174">
        <v>1</v>
      </c>
      <c r="D101" s="174"/>
      <c r="E101" s="174" t="s">
        <v>584</v>
      </c>
    </row>
    <row r="102" spans="1:5" ht="13.9" x14ac:dyDescent="0.25">
      <c r="A102" s="205">
        <v>270</v>
      </c>
      <c r="B102" s="120" t="str">
        <f>VLOOKUP(A102,Studies!A:B,2,FALSE)</f>
        <v>Jalava 1997</v>
      </c>
      <c r="C102" s="174"/>
      <c r="D102" s="174">
        <v>1</v>
      </c>
      <c r="E102" s="174"/>
    </row>
    <row r="103" spans="1:5" ht="13.9" x14ac:dyDescent="0.25">
      <c r="A103" s="205">
        <v>271</v>
      </c>
      <c r="B103" s="120" t="str">
        <f>VLOOKUP(A103,Studies!A:B,2,FALSE)</f>
        <v>Jalava 1997</v>
      </c>
      <c r="C103" s="174"/>
      <c r="D103" s="174">
        <v>1</v>
      </c>
      <c r="E103" s="174"/>
    </row>
    <row r="104" spans="1:5" ht="13.9" x14ac:dyDescent="0.25">
      <c r="A104" s="205">
        <v>272</v>
      </c>
      <c r="B104" s="120" t="str">
        <f>VLOOKUP(A104,Studies!A:B,2,FALSE)</f>
        <v>Jalava 1997</v>
      </c>
      <c r="C104" s="174"/>
      <c r="D104" s="174">
        <v>1</v>
      </c>
      <c r="E104" s="174"/>
    </row>
    <row r="105" spans="1:5" ht="13.9" x14ac:dyDescent="0.25">
      <c r="A105" s="205">
        <v>273</v>
      </c>
      <c r="B105" s="120" t="str">
        <f>VLOOKUP(A105,Studies!A:B,2,FALSE)</f>
        <v>Jalava 1997</v>
      </c>
      <c r="C105" s="174"/>
      <c r="D105" s="174">
        <v>1</v>
      </c>
      <c r="E105" s="174"/>
    </row>
    <row r="106" spans="1:5" ht="13.9" x14ac:dyDescent="0.25">
      <c r="A106" s="205">
        <v>274</v>
      </c>
      <c r="B106" s="120" t="str">
        <f>VLOOKUP(A106,Studies!A:B,2,FALSE)</f>
        <v>Jalava 1997</v>
      </c>
      <c r="C106" s="174"/>
      <c r="D106" s="174">
        <v>1</v>
      </c>
      <c r="E106" s="174"/>
    </row>
    <row r="107" spans="1:5" ht="13.9" x14ac:dyDescent="0.25">
      <c r="A107" s="205">
        <v>275</v>
      </c>
      <c r="B107" s="120" t="str">
        <f>VLOOKUP(A107,Studies!A:B,2,FALSE)</f>
        <v>Kharasch 1997</v>
      </c>
      <c r="C107" s="174">
        <v>1</v>
      </c>
      <c r="D107" s="174"/>
      <c r="E107" s="174" t="s">
        <v>584</v>
      </c>
    </row>
    <row r="108" spans="1:5" ht="13.9" x14ac:dyDescent="0.25">
      <c r="A108" s="205">
        <v>276</v>
      </c>
      <c r="B108" s="120" t="str">
        <f>VLOOKUP(A108,Studies!A:B,2,FALSE)</f>
        <v>Kharasch 1997</v>
      </c>
      <c r="C108" s="174">
        <v>1</v>
      </c>
      <c r="D108" s="174"/>
      <c r="E108" s="174" t="s">
        <v>584</v>
      </c>
    </row>
    <row r="109" spans="1:5" ht="13.9" x14ac:dyDescent="0.25">
      <c r="A109" s="205">
        <v>277</v>
      </c>
      <c r="B109" s="120" t="str">
        <f>VLOOKUP(A109,Studies!A:B,2,FALSE)</f>
        <v>Kharasch 1997</v>
      </c>
      <c r="C109" s="174">
        <v>1</v>
      </c>
      <c r="D109" s="174"/>
      <c r="E109" s="174" t="s">
        <v>584</v>
      </c>
    </row>
    <row r="110" spans="1:5" ht="13.9" x14ac:dyDescent="0.25">
      <c r="A110" s="205">
        <v>278</v>
      </c>
      <c r="B110" s="120" t="str">
        <f>VLOOKUP(A110,Studies!A:B,2,FALSE)</f>
        <v>Kharasch 1997</v>
      </c>
      <c r="C110" s="174">
        <v>1</v>
      </c>
      <c r="D110" s="174"/>
      <c r="E110" s="174" t="s">
        <v>584</v>
      </c>
    </row>
    <row r="111" spans="1:5" ht="13.9" x14ac:dyDescent="0.25">
      <c r="A111" s="205">
        <v>293</v>
      </c>
      <c r="B111" s="120" t="str">
        <f>VLOOKUP(A111,Studies!A:B,2,FALSE)</f>
        <v>Kharasch 2011</v>
      </c>
      <c r="C111" s="174">
        <v>1</v>
      </c>
      <c r="D111" s="174"/>
      <c r="E111" s="174" t="s">
        <v>584</v>
      </c>
    </row>
    <row r="112" spans="1:5" ht="13.9" x14ac:dyDescent="0.25">
      <c r="A112" s="205">
        <v>294</v>
      </c>
      <c r="B112" s="120" t="str">
        <f>VLOOKUP(A112,Studies!A:B,2,FALSE)</f>
        <v>Kharasch 2011</v>
      </c>
      <c r="C112" s="174">
        <v>1</v>
      </c>
      <c r="D112" s="174"/>
      <c r="E112" s="174" t="s">
        <v>584</v>
      </c>
    </row>
    <row r="113" spans="1:5" ht="13.9" x14ac:dyDescent="0.25">
      <c r="A113" s="205">
        <v>295</v>
      </c>
      <c r="B113" s="120" t="str">
        <f>VLOOKUP(A113,Studies!A:B,2,FALSE)</f>
        <v>Kharasch 2011</v>
      </c>
      <c r="C113" s="174">
        <v>1</v>
      </c>
      <c r="D113" s="174"/>
      <c r="E113" s="174" t="s">
        <v>584</v>
      </c>
    </row>
    <row r="114" spans="1:5" ht="13.9" x14ac:dyDescent="0.25">
      <c r="A114" s="205">
        <v>296</v>
      </c>
      <c r="B114" s="120" t="str">
        <f>VLOOKUP(A114,Studies!A:B,2,FALSE)</f>
        <v>Kharasch 2011</v>
      </c>
      <c r="C114" s="174">
        <v>1</v>
      </c>
      <c r="D114" s="174"/>
      <c r="E114" s="174" t="s">
        <v>584</v>
      </c>
    </row>
    <row r="115" spans="1:5" ht="13.9" x14ac:dyDescent="0.25">
      <c r="A115" s="205">
        <v>297</v>
      </c>
      <c r="B115" s="120" t="str">
        <f>VLOOKUP(A115,Studies!A:B,2,FALSE)</f>
        <v>Kharasch 2011</v>
      </c>
      <c r="C115" s="174">
        <v>1</v>
      </c>
      <c r="D115" s="174"/>
      <c r="E115" s="174" t="s">
        <v>584</v>
      </c>
    </row>
    <row r="116" spans="1:5" ht="13.9" x14ac:dyDescent="0.25">
      <c r="A116" s="205">
        <v>298</v>
      </c>
      <c r="B116" s="120" t="str">
        <f>VLOOKUP(A116,Studies!A:B,2,FALSE)</f>
        <v>Kharasch 2011</v>
      </c>
      <c r="C116" s="174">
        <v>1</v>
      </c>
      <c r="D116" s="174"/>
      <c r="E116" s="174" t="s">
        <v>584</v>
      </c>
    </row>
    <row r="117" spans="1:5" ht="13.9" x14ac:dyDescent="0.25">
      <c r="A117" s="205">
        <v>299</v>
      </c>
      <c r="B117" s="120" t="str">
        <f>VLOOKUP(A117,Studies!A:B,2,FALSE)</f>
        <v>Kharasch 2011</v>
      </c>
      <c r="C117" s="174">
        <v>1</v>
      </c>
      <c r="D117" s="174"/>
      <c r="E117" s="174" t="s">
        <v>584</v>
      </c>
    </row>
    <row r="118" spans="1:5" ht="13.9" x14ac:dyDescent="0.25">
      <c r="A118" s="205">
        <v>300</v>
      </c>
      <c r="B118" s="120" t="str">
        <f>VLOOKUP(A118,Studies!A:B,2,FALSE)</f>
        <v>Kharasch 2011</v>
      </c>
      <c r="C118" s="174">
        <v>1</v>
      </c>
      <c r="D118" s="174"/>
      <c r="E118" s="174" t="s">
        <v>584</v>
      </c>
    </row>
    <row r="119" spans="1:5" ht="13.9" x14ac:dyDescent="0.25">
      <c r="A119" s="205">
        <v>301</v>
      </c>
      <c r="B119" s="120" t="str">
        <f>VLOOKUP(A119,Studies!A:B,2,FALSE)</f>
        <v>Kharasch 2011</v>
      </c>
      <c r="C119" s="174">
        <v>1</v>
      </c>
      <c r="D119" s="174"/>
      <c r="E119" s="174" t="s">
        <v>584</v>
      </c>
    </row>
    <row r="120" spans="1:5" ht="13.9" x14ac:dyDescent="0.25">
      <c r="A120" s="205">
        <v>302</v>
      </c>
      <c r="B120" s="120" t="str">
        <f>VLOOKUP(A120,Studies!A:B,2,FALSE)</f>
        <v>Kharasch 2011</v>
      </c>
      <c r="C120" s="174">
        <v>1</v>
      </c>
      <c r="D120" s="174"/>
      <c r="E120" s="174" t="s">
        <v>584</v>
      </c>
    </row>
    <row r="121" spans="1:5" ht="13.9" x14ac:dyDescent="0.25">
      <c r="A121" s="205">
        <v>303</v>
      </c>
      <c r="B121" s="120" t="str">
        <f>VLOOKUP(A121,Studies!A:B,2,FALSE)</f>
        <v>Kharasch 2011</v>
      </c>
      <c r="C121" s="174">
        <v>1</v>
      </c>
      <c r="D121" s="174"/>
      <c r="E121" s="174" t="s">
        <v>584</v>
      </c>
    </row>
    <row r="122" spans="1:5" ht="13.9" x14ac:dyDescent="0.25">
      <c r="A122" s="205">
        <v>304</v>
      </c>
      <c r="B122" s="120" t="str">
        <f>VLOOKUP(A122,Studies!A:B,2,FALSE)</f>
        <v>Kharasch 2011</v>
      </c>
      <c r="C122" s="174">
        <v>1</v>
      </c>
      <c r="D122" s="174"/>
      <c r="E122" s="174" t="s">
        <v>584</v>
      </c>
    </row>
    <row r="123" spans="1:5" ht="13.9" x14ac:dyDescent="0.25">
      <c r="A123" s="205">
        <v>305</v>
      </c>
      <c r="B123" s="120" t="str">
        <f>VLOOKUP(A123,Studies!A:B,2,FALSE)</f>
        <v>Kharasch 2011</v>
      </c>
      <c r="C123" s="174">
        <v>1</v>
      </c>
      <c r="D123" s="174"/>
      <c r="E123" s="174" t="s">
        <v>584</v>
      </c>
    </row>
    <row r="124" spans="1:5" ht="13.9" x14ac:dyDescent="0.25">
      <c r="A124" s="205">
        <v>306</v>
      </c>
      <c r="B124" s="120" t="str">
        <f>VLOOKUP(A124,Studies!A:B,2,FALSE)</f>
        <v>Kharasch 2011</v>
      </c>
      <c r="C124" s="174">
        <v>1</v>
      </c>
      <c r="D124" s="174"/>
      <c r="E124" s="174" t="s">
        <v>584</v>
      </c>
    </row>
    <row r="125" spans="1:5" ht="13.9" x14ac:dyDescent="0.25">
      <c r="A125" s="205">
        <v>307</v>
      </c>
      <c r="B125" s="120" t="str">
        <f>VLOOKUP(A125,Studies!A:B,2,FALSE)</f>
        <v>Kharasch 2011</v>
      </c>
      <c r="C125" s="174">
        <v>1</v>
      </c>
      <c r="D125" s="174"/>
      <c r="E125" s="174" t="s">
        <v>584</v>
      </c>
    </row>
    <row r="126" spans="1:5" ht="13.9" x14ac:dyDescent="0.25">
      <c r="A126" s="205">
        <v>308</v>
      </c>
      <c r="B126" s="120" t="str">
        <f>VLOOKUP(A126,Studies!A:B,2,FALSE)</f>
        <v>Kharasch 2011</v>
      </c>
      <c r="C126" s="174">
        <v>1</v>
      </c>
      <c r="D126" s="174"/>
      <c r="E126" s="174" t="s">
        <v>584</v>
      </c>
    </row>
    <row r="127" spans="1:5" ht="13.9" x14ac:dyDescent="0.25">
      <c r="A127" s="205">
        <v>309</v>
      </c>
      <c r="B127" s="120" t="str">
        <f>VLOOKUP(A127,Studies!A:B,2,FALSE)</f>
        <v>Kharasch 2011</v>
      </c>
      <c r="C127" s="174">
        <v>1</v>
      </c>
      <c r="D127" s="174"/>
      <c r="E127" s="174" t="s">
        <v>584</v>
      </c>
    </row>
    <row r="128" spans="1:5" ht="13.9" x14ac:dyDescent="0.25">
      <c r="A128" s="205">
        <v>310</v>
      </c>
      <c r="B128" s="120" t="str">
        <f>VLOOKUP(A128,Studies!A:B,2,FALSE)</f>
        <v>Kharasch 2011</v>
      </c>
      <c r="C128" s="174">
        <v>1</v>
      </c>
      <c r="D128" s="174"/>
      <c r="E128" s="174" t="s">
        <v>584</v>
      </c>
    </row>
    <row r="129" spans="1:5" ht="13.9" x14ac:dyDescent="0.25">
      <c r="A129" s="205">
        <v>311</v>
      </c>
      <c r="B129" s="120" t="str">
        <f>VLOOKUP(A129,Studies!A:B,2,FALSE)</f>
        <v>Kharasch 2011</v>
      </c>
      <c r="C129" s="174">
        <v>1</v>
      </c>
      <c r="D129" s="174"/>
      <c r="E129" s="174" t="s">
        <v>584</v>
      </c>
    </row>
    <row r="130" spans="1:5" ht="13.9" x14ac:dyDescent="0.25">
      <c r="A130" s="205">
        <v>312</v>
      </c>
      <c r="B130" s="120" t="str">
        <f>VLOOKUP(A130,Studies!A:B,2,FALSE)</f>
        <v>Kharasch 2011</v>
      </c>
      <c r="C130" s="174">
        <v>1</v>
      </c>
      <c r="D130" s="174"/>
      <c r="E130" s="174" t="s">
        <v>584</v>
      </c>
    </row>
    <row r="131" spans="1:5" ht="13.9" x14ac:dyDescent="0.25">
      <c r="A131" s="205">
        <v>313</v>
      </c>
      <c r="B131" s="120" t="str">
        <f>VLOOKUP(A131,Studies!A:B,2,FALSE)</f>
        <v>Kirby 2012</v>
      </c>
      <c r="C131" s="174">
        <v>1</v>
      </c>
      <c r="D131" s="174"/>
      <c r="E131" s="174" t="s">
        <v>1350</v>
      </c>
    </row>
    <row r="132" spans="1:5" ht="13.9" x14ac:dyDescent="0.25">
      <c r="A132" s="205">
        <v>314</v>
      </c>
      <c r="B132" s="120" t="str">
        <f>VLOOKUP(A132,Studies!A:B,2,FALSE)</f>
        <v>Kirby 2012</v>
      </c>
      <c r="C132" s="174">
        <v>1</v>
      </c>
      <c r="D132" s="174"/>
      <c r="E132" s="174" t="s">
        <v>1350</v>
      </c>
    </row>
    <row r="133" spans="1:5" ht="13.9" x14ac:dyDescent="0.25">
      <c r="A133" s="205">
        <v>315</v>
      </c>
      <c r="B133" s="120" t="str">
        <f>VLOOKUP(A133,Studies!A:B,2,FALSE)</f>
        <v>Kirby 2012</v>
      </c>
      <c r="C133" s="174">
        <v>1</v>
      </c>
      <c r="D133" s="174"/>
      <c r="E133" s="174" t="s">
        <v>1350</v>
      </c>
    </row>
    <row r="134" spans="1:5" ht="13.9" x14ac:dyDescent="0.25">
      <c r="A134" s="205">
        <v>316</v>
      </c>
      <c r="B134" s="120" t="str">
        <f>VLOOKUP(A134,Studies!A:B,2,FALSE)</f>
        <v>Kirby 2012</v>
      </c>
      <c r="C134" s="174">
        <v>1</v>
      </c>
      <c r="D134" s="174"/>
      <c r="E134" s="174" t="s">
        <v>1350</v>
      </c>
    </row>
    <row r="135" spans="1:5" ht="13.9" x14ac:dyDescent="0.25">
      <c r="A135" s="205">
        <v>336</v>
      </c>
      <c r="B135" s="120" t="str">
        <f>VLOOKUP(A135,Studies!A:B,2,FALSE)</f>
        <v>Larsen 2007</v>
      </c>
      <c r="C135" s="174">
        <v>1</v>
      </c>
      <c r="D135" s="174"/>
      <c r="E135" s="174" t="s">
        <v>1350</v>
      </c>
    </row>
    <row r="136" spans="1:5" ht="13.9" x14ac:dyDescent="0.25">
      <c r="A136" s="205">
        <v>337</v>
      </c>
      <c r="B136" s="120" t="str">
        <f>VLOOKUP(A136,Studies!A:B,2,FALSE)</f>
        <v>Larsen 2007</v>
      </c>
      <c r="C136" s="174">
        <v>1</v>
      </c>
      <c r="D136" s="174"/>
      <c r="E136" s="174" t="s">
        <v>1350</v>
      </c>
    </row>
    <row r="137" spans="1:5" ht="13.9" x14ac:dyDescent="0.25">
      <c r="A137" s="205">
        <v>338</v>
      </c>
      <c r="B137" s="120" t="str">
        <f>VLOOKUP(A137,Studies!A:B,2,FALSE)</f>
        <v>Larsen 2007</v>
      </c>
      <c r="C137" s="174">
        <v>1</v>
      </c>
      <c r="D137" s="174"/>
      <c r="E137" s="174" t="s">
        <v>1350</v>
      </c>
    </row>
    <row r="138" spans="1:5" ht="13.9" x14ac:dyDescent="0.25">
      <c r="A138" s="205">
        <v>341</v>
      </c>
      <c r="B138" s="120" t="str">
        <f>VLOOKUP(A138,Studies!A:B,2,FALSE)</f>
        <v>Link 2008</v>
      </c>
      <c r="C138" s="174">
        <v>1</v>
      </c>
      <c r="D138" s="174"/>
      <c r="E138" s="174" t="s">
        <v>584</v>
      </c>
    </row>
    <row r="139" spans="1:5" ht="13.9" x14ac:dyDescent="0.25">
      <c r="A139" s="205">
        <v>342</v>
      </c>
      <c r="B139" s="120" t="str">
        <f>VLOOKUP(A139,Studies!A:B,2,FALSE)</f>
        <v>Link 2008</v>
      </c>
      <c r="C139" s="174">
        <v>1</v>
      </c>
      <c r="D139" s="174"/>
      <c r="E139" s="174" t="s">
        <v>584</v>
      </c>
    </row>
    <row r="140" spans="1:5" ht="13.9" x14ac:dyDescent="0.25">
      <c r="A140" s="205">
        <v>343</v>
      </c>
      <c r="B140" s="120" t="str">
        <f>VLOOKUP(A140,Studies!A:B,2,FALSE)</f>
        <v>Link 2008</v>
      </c>
      <c r="C140" s="174">
        <v>1</v>
      </c>
      <c r="D140" s="174"/>
      <c r="E140" s="174" t="s">
        <v>584</v>
      </c>
    </row>
    <row r="141" spans="1:5" ht="13.9" x14ac:dyDescent="0.25">
      <c r="A141" s="205">
        <v>344</v>
      </c>
      <c r="B141" s="120" t="str">
        <f>VLOOKUP(A141,Studies!A:B,2,FALSE)</f>
        <v>Link 2008</v>
      </c>
      <c r="C141" s="174">
        <v>1</v>
      </c>
      <c r="D141" s="174"/>
      <c r="E141" s="174" t="s">
        <v>584</v>
      </c>
    </row>
    <row r="142" spans="1:5" ht="13.9" x14ac:dyDescent="0.25">
      <c r="A142" s="205">
        <v>345</v>
      </c>
      <c r="B142" s="120" t="str">
        <f>VLOOKUP(A142,Studies!A:B,2,FALSE)</f>
        <v>Loos 1985</v>
      </c>
      <c r="C142" s="174"/>
      <c r="D142" s="174">
        <v>1</v>
      </c>
      <c r="E142" s="174"/>
    </row>
    <row r="143" spans="1:5" ht="13.9" x14ac:dyDescent="0.25">
      <c r="A143" s="205">
        <v>346</v>
      </c>
      <c r="B143" s="120" t="str">
        <f>VLOOKUP(A143,Studies!A:B,2,FALSE)</f>
        <v>Loos 1985</v>
      </c>
      <c r="C143" s="174"/>
      <c r="D143" s="174">
        <v>1</v>
      </c>
      <c r="E143" s="174"/>
    </row>
    <row r="144" spans="1:5" ht="13.9" x14ac:dyDescent="0.25">
      <c r="A144" s="205">
        <v>347</v>
      </c>
      <c r="B144" s="120" t="str">
        <f>VLOOKUP(A144,Studies!A:B,2,FALSE)</f>
        <v>Loos 1985</v>
      </c>
      <c r="C144" s="174"/>
      <c r="D144" s="174">
        <v>1</v>
      </c>
      <c r="E144" s="174"/>
    </row>
    <row r="145" spans="1:5" ht="13.9" x14ac:dyDescent="0.25">
      <c r="A145" s="205">
        <v>348</v>
      </c>
      <c r="B145" s="120" t="str">
        <f>VLOOKUP(A145,Studies!A:B,2,FALSE)</f>
        <v>Loos 1985</v>
      </c>
      <c r="C145" s="174"/>
      <c r="D145" s="174">
        <v>1</v>
      </c>
      <c r="E145" s="174"/>
    </row>
    <row r="146" spans="1:5" ht="13.9" x14ac:dyDescent="0.25">
      <c r="A146" s="205">
        <v>349</v>
      </c>
      <c r="B146" s="120" t="str">
        <f>VLOOKUP(A146,Studies!A:B,2,FALSE)</f>
        <v>Loos 1985</v>
      </c>
      <c r="C146" s="174"/>
      <c r="D146" s="174">
        <v>1</v>
      </c>
      <c r="E146" s="174"/>
    </row>
    <row r="147" spans="1:5" ht="13.9" x14ac:dyDescent="0.25">
      <c r="A147" s="205">
        <v>350</v>
      </c>
      <c r="B147" s="120" t="str">
        <f>VLOOKUP(A147,Studies!A:B,2,FALSE)</f>
        <v>Loos 1985</v>
      </c>
      <c r="C147" s="174"/>
      <c r="D147" s="174">
        <v>1</v>
      </c>
      <c r="E147" s="174"/>
    </row>
    <row r="148" spans="1:5" ht="13.9" x14ac:dyDescent="0.25">
      <c r="A148" s="205">
        <v>351</v>
      </c>
      <c r="B148" s="120" t="str">
        <f>VLOOKUP(A148,Studies!A:B,2,FALSE)</f>
        <v>Majumdar 2007</v>
      </c>
      <c r="C148" s="174">
        <v>1</v>
      </c>
      <c r="D148" s="174"/>
      <c r="E148" s="174" t="s">
        <v>584</v>
      </c>
    </row>
    <row r="149" spans="1:5" ht="13.9" x14ac:dyDescent="0.25">
      <c r="A149" s="205">
        <v>352</v>
      </c>
      <c r="B149" s="120" t="str">
        <f>VLOOKUP(A149,Studies!A:B,2,FALSE)</f>
        <v>Majumdar 2007</v>
      </c>
      <c r="C149" s="174">
        <v>1</v>
      </c>
      <c r="D149" s="174"/>
      <c r="E149" s="174" t="s">
        <v>584</v>
      </c>
    </row>
    <row r="150" spans="1:5" ht="13.9" x14ac:dyDescent="0.25">
      <c r="A150" s="205">
        <v>361</v>
      </c>
      <c r="B150" s="120" t="str">
        <f>VLOOKUP(A150,Studies!A:B,2,FALSE)</f>
        <v>Okudaira 2007</v>
      </c>
      <c r="C150" s="174">
        <v>1</v>
      </c>
      <c r="D150" s="174"/>
      <c r="E150" s="174" t="s">
        <v>584</v>
      </c>
    </row>
    <row r="151" spans="1:5" ht="13.9" x14ac:dyDescent="0.25">
      <c r="A151" s="205">
        <v>362</v>
      </c>
      <c r="B151" s="120" t="str">
        <f>VLOOKUP(A151,Studies!A:B,2,FALSE)</f>
        <v>Okudaira 2007</v>
      </c>
      <c r="C151" s="174">
        <v>1</v>
      </c>
      <c r="D151" s="174"/>
      <c r="E151" s="174" t="s">
        <v>584</v>
      </c>
    </row>
    <row r="152" spans="1:5" ht="13.9" x14ac:dyDescent="0.25">
      <c r="A152" s="205">
        <v>363</v>
      </c>
      <c r="B152" s="120" t="str">
        <f>VLOOKUP(A152,Studies!A:B,2,FALSE)</f>
        <v>Okudaira 2007</v>
      </c>
      <c r="C152" s="174">
        <v>1</v>
      </c>
      <c r="D152" s="174"/>
      <c r="E152" s="174" t="s">
        <v>584</v>
      </c>
    </row>
    <row r="153" spans="1:5" ht="13.9" x14ac:dyDescent="0.25">
      <c r="A153" s="205">
        <v>364</v>
      </c>
      <c r="B153" s="120" t="str">
        <f>VLOOKUP(A153,Studies!A:B,2,FALSE)</f>
        <v>Okudaira 2007</v>
      </c>
      <c r="C153" s="174">
        <v>1</v>
      </c>
      <c r="D153" s="174"/>
      <c r="E153" s="174" t="s">
        <v>584</v>
      </c>
    </row>
    <row r="154" spans="1:5" ht="13.9" x14ac:dyDescent="0.25">
      <c r="A154" s="205">
        <v>365</v>
      </c>
      <c r="B154" s="120" t="str">
        <f>VLOOKUP(A154,Studies!A:B,2,FALSE)</f>
        <v>Olkkola 1993</v>
      </c>
      <c r="C154" s="174">
        <v>1</v>
      </c>
      <c r="D154" s="174"/>
      <c r="E154" s="174" t="s">
        <v>584</v>
      </c>
    </row>
    <row r="155" spans="1:5" ht="13.9" x14ac:dyDescent="0.25">
      <c r="A155" s="205">
        <v>366</v>
      </c>
      <c r="B155" s="120" t="str">
        <f>VLOOKUP(A155,Studies!A:B,2,FALSE)</f>
        <v>Olkkola 1993</v>
      </c>
      <c r="C155" s="174">
        <v>1</v>
      </c>
      <c r="D155" s="174"/>
      <c r="E155" s="174" t="s">
        <v>584</v>
      </c>
    </row>
    <row r="156" spans="1:5" ht="13.9" x14ac:dyDescent="0.25">
      <c r="A156" s="205">
        <v>367</v>
      </c>
      <c r="B156" s="120" t="str">
        <f>VLOOKUP(A156,Studies!A:B,2,FALSE)</f>
        <v>Olkkola 1993</v>
      </c>
      <c r="C156" s="174">
        <v>1</v>
      </c>
      <c r="D156" s="174"/>
      <c r="E156" s="174" t="s">
        <v>584</v>
      </c>
    </row>
    <row r="157" spans="1:5" ht="13.9" x14ac:dyDescent="0.25">
      <c r="A157" s="205">
        <v>368</v>
      </c>
      <c r="B157" s="120" t="str">
        <f>VLOOKUP(A157,Studies!A:B,2,FALSE)</f>
        <v>Olkkola 1993</v>
      </c>
      <c r="C157" s="174">
        <v>1</v>
      </c>
      <c r="D157" s="174"/>
      <c r="E157" s="174" t="s">
        <v>584</v>
      </c>
    </row>
    <row r="158" spans="1:5" ht="13.9" x14ac:dyDescent="0.25">
      <c r="A158" s="205">
        <v>369</v>
      </c>
      <c r="B158" s="120" t="str">
        <f>VLOOKUP(A158,Studies!A:B,2,FALSE)</f>
        <v>Olkkola 1994</v>
      </c>
      <c r="C158" s="174">
        <v>1</v>
      </c>
      <c r="D158" s="174"/>
      <c r="E158" s="174" t="s">
        <v>584</v>
      </c>
    </row>
    <row r="159" spans="1:5" ht="13.9" x14ac:dyDescent="0.25">
      <c r="A159" s="205">
        <v>370</v>
      </c>
      <c r="B159" s="120" t="str">
        <f>VLOOKUP(A159,Studies!A:B,2,FALSE)</f>
        <v>Olkkola 1994</v>
      </c>
      <c r="C159" s="174">
        <v>1</v>
      </c>
      <c r="D159" s="174"/>
      <c r="E159" s="174" t="s">
        <v>584</v>
      </c>
    </row>
    <row r="160" spans="1:5" ht="13.9" x14ac:dyDescent="0.25">
      <c r="A160" s="205">
        <v>371</v>
      </c>
      <c r="B160" s="120" t="str">
        <f>VLOOKUP(A160,Studies!A:B,2,FALSE)</f>
        <v>Olkkola 1994</v>
      </c>
      <c r="C160" s="174">
        <v>1</v>
      </c>
      <c r="D160" s="174"/>
      <c r="E160" s="174" t="s">
        <v>584</v>
      </c>
    </row>
    <row r="161" spans="1:5" ht="13.9" x14ac:dyDescent="0.25">
      <c r="A161" s="205">
        <v>372</v>
      </c>
      <c r="B161" s="120" t="str">
        <f>VLOOKUP(A161,Studies!A:B,2,FALSE)</f>
        <v>Olkkola 1994</v>
      </c>
      <c r="C161" s="174">
        <v>1</v>
      </c>
      <c r="D161" s="174"/>
      <c r="E161" s="174" t="s">
        <v>584</v>
      </c>
    </row>
    <row r="162" spans="1:5" ht="13.9" x14ac:dyDescent="0.25">
      <c r="A162" s="205">
        <v>373</v>
      </c>
      <c r="B162" s="120" t="str">
        <f>VLOOKUP(A162,Studies!A:B,2,FALSE)</f>
        <v>Olkkola 1994</v>
      </c>
      <c r="C162" s="174">
        <v>1</v>
      </c>
      <c r="D162" s="174"/>
      <c r="E162" s="174" t="s">
        <v>584</v>
      </c>
    </row>
    <row r="163" spans="1:5" ht="13.9" x14ac:dyDescent="0.25">
      <c r="A163" s="205">
        <v>374</v>
      </c>
      <c r="B163" s="120" t="str">
        <f>VLOOKUP(A163,Studies!A:B,2,FALSE)</f>
        <v>Olkkola 1996</v>
      </c>
      <c r="C163" s="174">
        <v>1</v>
      </c>
      <c r="D163" s="174"/>
      <c r="E163" s="174" t="s">
        <v>584</v>
      </c>
    </row>
    <row r="164" spans="1:5" ht="13.9" x14ac:dyDescent="0.25">
      <c r="A164" s="205">
        <v>375</v>
      </c>
      <c r="B164" s="120" t="str">
        <f>VLOOKUP(A164,Studies!A:B,2,FALSE)</f>
        <v>Olkkola 1996</v>
      </c>
      <c r="C164" s="174">
        <v>1</v>
      </c>
      <c r="D164" s="174"/>
      <c r="E164" s="174" t="s">
        <v>584</v>
      </c>
    </row>
    <row r="165" spans="1:5" ht="13.9" x14ac:dyDescent="0.25">
      <c r="A165" s="205">
        <v>376</v>
      </c>
      <c r="B165" s="120" t="str">
        <f>VLOOKUP(A165,Studies!A:B,2,FALSE)</f>
        <v>Olkkola 1996</v>
      </c>
      <c r="C165" s="174">
        <v>1</v>
      </c>
      <c r="D165" s="174"/>
      <c r="E165" s="174" t="s">
        <v>584</v>
      </c>
    </row>
    <row r="166" spans="1:5" ht="13.9" x14ac:dyDescent="0.25">
      <c r="A166" s="205">
        <v>377</v>
      </c>
      <c r="B166" s="120" t="str">
        <f>VLOOKUP(A166,Studies!A:B,2,FALSE)</f>
        <v>Olkkola 1996</v>
      </c>
      <c r="C166" s="174">
        <v>1</v>
      </c>
      <c r="D166" s="174"/>
      <c r="E166" s="174" t="s">
        <v>584</v>
      </c>
    </row>
    <row r="167" spans="1:5" ht="13.9" x14ac:dyDescent="0.25">
      <c r="A167" s="205">
        <v>378</v>
      </c>
      <c r="B167" s="120" t="str">
        <f>VLOOKUP(A167,Studies!A:B,2,FALSE)</f>
        <v>Olkkola 1996</v>
      </c>
      <c r="C167" s="174">
        <v>1</v>
      </c>
      <c r="D167" s="174"/>
      <c r="E167" s="174" t="s">
        <v>584</v>
      </c>
    </row>
    <row r="168" spans="1:5" ht="13.9" x14ac:dyDescent="0.25">
      <c r="A168" s="205">
        <v>379</v>
      </c>
      <c r="B168" s="120" t="str">
        <f>VLOOKUP(A168,Studies!A:B,2,FALSE)</f>
        <v>Olkkola 1996</v>
      </c>
      <c r="C168" s="174">
        <v>1</v>
      </c>
      <c r="D168" s="174"/>
      <c r="E168" s="174" t="s">
        <v>584</v>
      </c>
    </row>
    <row r="169" spans="1:5" ht="13.9" x14ac:dyDescent="0.25">
      <c r="A169" s="205">
        <v>380</v>
      </c>
      <c r="B169" s="120" t="str">
        <f>VLOOKUP(A169,Studies!A:B,2,FALSE)</f>
        <v>Olkkola 1996</v>
      </c>
      <c r="C169" s="174">
        <v>1</v>
      </c>
      <c r="D169" s="174"/>
      <c r="E169" s="174" t="s">
        <v>584</v>
      </c>
    </row>
    <row r="170" spans="1:5" ht="13.9" x14ac:dyDescent="0.25">
      <c r="A170" s="205">
        <v>381</v>
      </c>
      <c r="B170" s="120" t="str">
        <f>VLOOKUP(A170,Studies!A:B,2,FALSE)</f>
        <v>Olkkola 1996</v>
      </c>
      <c r="C170" s="174">
        <v>1</v>
      </c>
      <c r="D170" s="174"/>
      <c r="E170" s="174" t="s">
        <v>584</v>
      </c>
    </row>
    <row r="171" spans="1:5" ht="13.9" x14ac:dyDescent="0.25">
      <c r="A171" s="205">
        <v>382</v>
      </c>
      <c r="B171" s="120" t="str">
        <f>VLOOKUP(A171,Studies!A:B,2,FALSE)</f>
        <v>Olkkola 1996</v>
      </c>
      <c r="C171" s="174">
        <v>1</v>
      </c>
      <c r="D171" s="174"/>
      <c r="E171" s="174" t="s">
        <v>584</v>
      </c>
    </row>
    <row r="172" spans="1:5" ht="13.9" x14ac:dyDescent="0.25">
      <c r="A172" s="205">
        <v>383</v>
      </c>
      <c r="B172" s="120" t="str">
        <f>VLOOKUP(A172,Studies!A:B,2,FALSE)</f>
        <v>Peloquin 1997</v>
      </c>
      <c r="C172" s="174">
        <v>1</v>
      </c>
      <c r="D172" s="174"/>
      <c r="E172" s="174" t="s">
        <v>584</v>
      </c>
    </row>
    <row r="173" spans="1:5" ht="13.9" x14ac:dyDescent="0.25">
      <c r="A173" s="205">
        <v>384</v>
      </c>
      <c r="B173" s="120" t="str">
        <f>VLOOKUP(A173,Studies!A:B,2,FALSE)</f>
        <v>Peloquin 1999</v>
      </c>
      <c r="C173" s="174">
        <v>1</v>
      </c>
      <c r="D173" s="174"/>
      <c r="E173" s="174" t="s">
        <v>584</v>
      </c>
    </row>
    <row r="174" spans="1:5" ht="13.9" x14ac:dyDescent="0.25">
      <c r="A174" s="205">
        <v>385</v>
      </c>
      <c r="B174" s="120" t="str">
        <f>VLOOKUP(A174,Studies!A:B,2,FALSE)</f>
        <v>Peloquin 1999</v>
      </c>
      <c r="C174" s="174">
        <v>1</v>
      </c>
      <c r="D174" s="174"/>
      <c r="E174" s="174" t="s">
        <v>584</v>
      </c>
    </row>
    <row r="175" spans="1:5" ht="13.9" x14ac:dyDescent="0.25">
      <c r="A175" s="205">
        <v>386</v>
      </c>
      <c r="B175" s="120" t="str">
        <f>VLOOKUP(A175,Studies!A:B,2,FALSE)</f>
        <v>Peloquin 1999</v>
      </c>
      <c r="C175" s="174">
        <v>1</v>
      </c>
      <c r="D175" s="174"/>
      <c r="E175" s="174" t="s">
        <v>584</v>
      </c>
    </row>
    <row r="176" spans="1:5" ht="13.9" x14ac:dyDescent="0.25">
      <c r="A176" s="205">
        <v>387</v>
      </c>
      <c r="B176" s="120" t="str">
        <f>VLOOKUP(A176,Studies!A:B,2,FALSE)</f>
        <v>Peloquin 1999</v>
      </c>
      <c r="C176" s="174">
        <v>1</v>
      </c>
      <c r="D176" s="174"/>
      <c r="E176" s="174" t="s">
        <v>584</v>
      </c>
    </row>
    <row r="177" spans="1:5" ht="13.9" x14ac:dyDescent="0.25">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elements/1.1/"/>
    <ds:schemaRef ds:uri="http://schemas.microsoft.com/office/2006/documentManagement/types"/>
    <ds:schemaRef ds:uri="http://purl.org/dc/dcmitype/"/>
    <ds:schemaRef ds:uri="http://www.w3.org/XML/1998/namespace"/>
    <ds:schemaRef ds:uri="http://purl.org/dc/terms/"/>
    <ds:schemaRef ds:uri="aecc70ee-2d6e-4d6b-a98f-0dfc4d2572dc"/>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2019-09-09T16:24:51Z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